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erre\Desktop\Poject 0\"/>
    </mc:Choice>
  </mc:AlternateContent>
  <xr:revisionPtr revIDLastSave="0" documentId="13_ncr:1_{E8E866D0-46C8-4F96-AF56-9269EE390E59}" xr6:coauthVersionLast="47" xr6:coauthVersionMax="47" xr10:uidLastSave="{00000000-0000-0000-0000-000000000000}"/>
  <bookViews>
    <workbookView xWindow="-120" yWindow="-120" windowWidth="38640" windowHeight="21120" activeTab="3" xr2:uid="{EA2425DA-3DA9-4B53-B348-797AC74BF644}"/>
  </bookViews>
  <sheets>
    <sheet name="Datos_cocina" sheetId="2" r:id="rId1"/>
    <sheet name="Datos_sala" sheetId="3" r:id="rId2"/>
    <sheet name="Tablas Dinamicas" sheetId="7" r:id="rId3"/>
    <sheet name="Resultados" sheetId="10" r:id="rId4"/>
  </sheets>
  <definedNames>
    <definedName name="_xlchart.v5.0" hidden="1">Resultados!$B$56</definedName>
    <definedName name="_xlchart.v5.1" hidden="1">Resultados!$B$57:$B$67</definedName>
    <definedName name="_xlchart.v5.2" hidden="1">Resultados!$C$56</definedName>
    <definedName name="_xlchart.v5.3" hidden="1">Resultados!$C$57:$C$67</definedName>
    <definedName name="_xlchart.v5.4" hidden="1">Resultados!$A$24</definedName>
    <definedName name="_xlchart.v5.5" hidden="1">Resultados!$A$25:$A$35</definedName>
    <definedName name="_xlchart.v5.6" hidden="1">Resultados!$B$24</definedName>
    <definedName name="_xlchart.v5.7" hidden="1">Resultados!$B$25:$B$35</definedName>
    <definedName name="_xlcn.WorksheetConnection_ProyectoExcel.xlsxDatos_cocina1" hidden="1">Datos_cocina[]</definedName>
    <definedName name="_xlcn.WorksheetConnection_ProyectoExcel.xlsxDatos_sala1" hidden="1">Datos_sala[]</definedName>
    <definedName name="DatosExternos_1" localSheetId="0" hidden="1">Datos_cocina!$A$1:$I$1903</definedName>
    <definedName name="DatosExternos_1" localSheetId="1" hidden="1">Datos_sala!$A$1:$M$768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os_sala" name="Datos_sala" connection="WorksheetConnection_Proyecto Excel.xlsx!Datos_sala"/>
          <x15:modelTable id="Datos_cocina" name="Datos_cocina" connection="WorksheetConnection_Proyecto Excel.xlsx!Datos_cocina"/>
        </x15:modelTables>
        <x15:modelRelationships>
          <x15:modelRelationship fromTable="Datos_cocina" fromColumn="N√∫mero de Orden" toTable="Datos_sala" toColumn="Número de Orde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0" l="1"/>
  <c r="R2" i="2"/>
  <c r="N769" i="3"/>
  <c r="F1904" i="2"/>
  <c r="G1904" i="2"/>
  <c r="H1904" i="2"/>
  <c r="J1904" i="2"/>
  <c r="K1904" i="2"/>
  <c r="L1904" i="2"/>
  <c r="E1904" i="2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R17" i="3" s="1"/>
  <c r="T17" i="3" s="1"/>
  <c r="U17" i="3" s="1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R49" i="3" s="1"/>
  <c r="T49" i="3" s="1"/>
  <c r="U49" i="3" s="1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R97" i="3" s="1"/>
  <c r="T97" i="3" s="1"/>
  <c r="U97" i="3" s="1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R177" i="3" s="1"/>
  <c r="T177" i="3" s="1"/>
  <c r="U177" i="3" s="1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R225" i="3" s="1"/>
  <c r="T225" i="3" s="1"/>
  <c r="U225" i="3" s="1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R305" i="3" s="1"/>
  <c r="T305" i="3" s="1"/>
  <c r="U305" i="3" s="1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R353" i="3" s="1"/>
  <c r="T353" i="3" s="1"/>
  <c r="U353" i="3" s="1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R433" i="3" s="1"/>
  <c r="T433" i="3" s="1"/>
  <c r="U433" i="3" s="1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R481" i="3" s="1"/>
  <c r="T481" i="3" s="1"/>
  <c r="U481" i="3" s="1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R609" i="3" s="1"/>
  <c r="T609" i="3" s="1"/>
  <c r="U609" i="3" s="1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R689" i="3" s="1"/>
  <c r="T689" i="3" s="1"/>
  <c r="U689" i="3" s="1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R737" i="3" s="1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K6" i="2"/>
  <c r="L2" i="2"/>
  <c r="L3" i="2"/>
  <c r="K3" i="2" s="1"/>
  <c r="L4" i="2"/>
  <c r="K4" i="2" s="1"/>
  <c r="L5" i="2"/>
  <c r="K5" i="2" s="1"/>
  <c r="L6" i="2"/>
  <c r="L7" i="2"/>
  <c r="K7" i="2" s="1"/>
  <c r="L8" i="2"/>
  <c r="K8" i="2" s="1"/>
  <c r="L9" i="2"/>
  <c r="K9" i="2" s="1"/>
  <c r="L10" i="2"/>
  <c r="K10" i="2" s="1"/>
  <c r="L11" i="2"/>
  <c r="K11" i="2" s="1"/>
  <c r="L12" i="2"/>
  <c r="K12" i="2" s="1"/>
  <c r="L13" i="2"/>
  <c r="K13" i="2" s="1"/>
  <c r="L14" i="2"/>
  <c r="K14" i="2" s="1"/>
  <c r="L15" i="2"/>
  <c r="K15" i="2" s="1"/>
  <c r="L16" i="2"/>
  <c r="K16" i="2" s="1"/>
  <c r="L17" i="2"/>
  <c r="K17" i="2" s="1"/>
  <c r="L18" i="2"/>
  <c r="K18" i="2" s="1"/>
  <c r="L19" i="2"/>
  <c r="K19" i="2" s="1"/>
  <c r="L20" i="2"/>
  <c r="K20" i="2" s="1"/>
  <c r="L21" i="2"/>
  <c r="K21" i="2" s="1"/>
  <c r="L22" i="2"/>
  <c r="K22" i="2" s="1"/>
  <c r="L23" i="2"/>
  <c r="K23" i="2" s="1"/>
  <c r="L24" i="2"/>
  <c r="K24" i="2" s="1"/>
  <c r="L25" i="2"/>
  <c r="K25" i="2" s="1"/>
  <c r="L26" i="2"/>
  <c r="K26" i="2" s="1"/>
  <c r="L27" i="2"/>
  <c r="K27" i="2" s="1"/>
  <c r="L28" i="2"/>
  <c r="K28" i="2" s="1"/>
  <c r="L29" i="2"/>
  <c r="K29" i="2" s="1"/>
  <c r="L30" i="2"/>
  <c r="K30" i="2" s="1"/>
  <c r="L31" i="2"/>
  <c r="K31" i="2" s="1"/>
  <c r="L32" i="2"/>
  <c r="K32" i="2" s="1"/>
  <c r="L33" i="2"/>
  <c r="K33" i="2" s="1"/>
  <c r="L34" i="2"/>
  <c r="K34" i="2" s="1"/>
  <c r="L35" i="2"/>
  <c r="K35" i="2" s="1"/>
  <c r="L36" i="2"/>
  <c r="K36" i="2" s="1"/>
  <c r="L37" i="2"/>
  <c r="K37" i="2" s="1"/>
  <c r="L38" i="2"/>
  <c r="K38" i="2" s="1"/>
  <c r="L39" i="2"/>
  <c r="K39" i="2" s="1"/>
  <c r="L40" i="2"/>
  <c r="K40" i="2" s="1"/>
  <c r="L41" i="2"/>
  <c r="K41" i="2" s="1"/>
  <c r="L42" i="2"/>
  <c r="K42" i="2" s="1"/>
  <c r="L43" i="2"/>
  <c r="K43" i="2" s="1"/>
  <c r="L44" i="2"/>
  <c r="K44" i="2" s="1"/>
  <c r="L45" i="2"/>
  <c r="K45" i="2" s="1"/>
  <c r="L46" i="2"/>
  <c r="K46" i="2" s="1"/>
  <c r="L47" i="2"/>
  <c r="K47" i="2" s="1"/>
  <c r="L48" i="2"/>
  <c r="K48" i="2" s="1"/>
  <c r="L49" i="2"/>
  <c r="K49" i="2" s="1"/>
  <c r="L50" i="2"/>
  <c r="K50" i="2" s="1"/>
  <c r="L51" i="2"/>
  <c r="K51" i="2" s="1"/>
  <c r="L52" i="2"/>
  <c r="K52" i="2" s="1"/>
  <c r="L53" i="2"/>
  <c r="K53" i="2" s="1"/>
  <c r="L54" i="2"/>
  <c r="K54" i="2" s="1"/>
  <c r="L55" i="2"/>
  <c r="K55" i="2" s="1"/>
  <c r="L56" i="2"/>
  <c r="K56" i="2" s="1"/>
  <c r="L57" i="2"/>
  <c r="K57" i="2" s="1"/>
  <c r="L58" i="2"/>
  <c r="K58" i="2" s="1"/>
  <c r="L59" i="2"/>
  <c r="K59" i="2" s="1"/>
  <c r="L60" i="2"/>
  <c r="K60" i="2" s="1"/>
  <c r="L61" i="2"/>
  <c r="K61" i="2" s="1"/>
  <c r="L62" i="2"/>
  <c r="K62" i="2" s="1"/>
  <c r="L63" i="2"/>
  <c r="K63" i="2" s="1"/>
  <c r="L64" i="2"/>
  <c r="K64" i="2" s="1"/>
  <c r="L65" i="2"/>
  <c r="K65" i="2" s="1"/>
  <c r="L66" i="2"/>
  <c r="K66" i="2" s="1"/>
  <c r="L67" i="2"/>
  <c r="K67" i="2" s="1"/>
  <c r="L68" i="2"/>
  <c r="K68" i="2" s="1"/>
  <c r="L69" i="2"/>
  <c r="K69" i="2" s="1"/>
  <c r="L70" i="2"/>
  <c r="K70" i="2" s="1"/>
  <c r="L71" i="2"/>
  <c r="K71" i="2" s="1"/>
  <c r="L72" i="2"/>
  <c r="K72" i="2" s="1"/>
  <c r="L73" i="2"/>
  <c r="K73" i="2" s="1"/>
  <c r="L74" i="2"/>
  <c r="K74" i="2" s="1"/>
  <c r="L75" i="2"/>
  <c r="K75" i="2" s="1"/>
  <c r="L76" i="2"/>
  <c r="K76" i="2" s="1"/>
  <c r="L77" i="2"/>
  <c r="K77" i="2" s="1"/>
  <c r="L78" i="2"/>
  <c r="K78" i="2" s="1"/>
  <c r="L79" i="2"/>
  <c r="K79" i="2" s="1"/>
  <c r="L80" i="2"/>
  <c r="K80" i="2" s="1"/>
  <c r="L81" i="2"/>
  <c r="K81" i="2" s="1"/>
  <c r="L82" i="2"/>
  <c r="K82" i="2" s="1"/>
  <c r="L83" i="2"/>
  <c r="K83" i="2" s="1"/>
  <c r="L84" i="2"/>
  <c r="K84" i="2" s="1"/>
  <c r="L85" i="2"/>
  <c r="K85" i="2" s="1"/>
  <c r="L86" i="2"/>
  <c r="K86" i="2" s="1"/>
  <c r="L87" i="2"/>
  <c r="K87" i="2" s="1"/>
  <c r="L88" i="2"/>
  <c r="K88" i="2" s="1"/>
  <c r="L89" i="2"/>
  <c r="K89" i="2" s="1"/>
  <c r="L90" i="2"/>
  <c r="K90" i="2" s="1"/>
  <c r="L91" i="2"/>
  <c r="K91" i="2" s="1"/>
  <c r="L92" i="2"/>
  <c r="K92" i="2" s="1"/>
  <c r="L93" i="2"/>
  <c r="K93" i="2" s="1"/>
  <c r="L94" i="2"/>
  <c r="K94" i="2" s="1"/>
  <c r="L95" i="2"/>
  <c r="K95" i="2" s="1"/>
  <c r="L96" i="2"/>
  <c r="K96" i="2" s="1"/>
  <c r="L97" i="2"/>
  <c r="K97" i="2" s="1"/>
  <c r="L98" i="2"/>
  <c r="K98" i="2" s="1"/>
  <c r="L99" i="2"/>
  <c r="K99" i="2" s="1"/>
  <c r="L100" i="2"/>
  <c r="K100" i="2" s="1"/>
  <c r="L101" i="2"/>
  <c r="K101" i="2" s="1"/>
  <c r="L102" i="2"/>
  <c r="K102" i="2" s="1"/>
  <c r="L103" i="2"/>
  <c r="K103" i="2" s="1"/>
  <c r="L104" i="2"/>
  <c r="K104" i="2" s="1"/>
  <c r="L105" i="2"/>
  <c r="K105" i="2" s="1"/>
  <c r="L106" i="2"/>
  <c r="K106" i="2" s="1"/>
  <c r="L107" i="2"/>
  <c r="K107" i="2" s="1"/>
  <c r="L108" i="2"/>
  <c r="K108" i="2" s="1"/>
  <c r="L109" i="2"/>
  <c r="K109" i="2" s="1"/>
  <c r="L110" i="2"/>
  <c r="K110" i="2" s="1"/>
  <c r="L111" i="2"/>
  <c r="K111" i="2" s="1"/>
  <c r="L112" i="2"/>
  <c r="K112" i="2" s="1"/>
  <c r="L113" i="2"/>
  <c r="K113" i="2" s="1"/>
  <c r="L114" i="2"/>
  <c r="K114" i="2" s="1"/>
  <c r="L115" i="2"/>
  <c r="K115" i="2" s="1"/>
  <c r="L116" i="2"/>
  <c r="K116" i="2" s="1"/>
  <c r="L117" i="2"/>
  <c r="K117" i="2" s="1"/>
  <c r="L118" i="2"/>
  <c r="K118" i="2" s="1"/>
  <c r="L119" i="2"/>
  <c r="K119" i="2" s="1"/>
  <c r="L120" i="2"/>
  <c r="K120" i="2" s="1"/>
  <c r="L121" i="2"/>
  <c r="K121" i="2" s="1"/>
  <c r="L122" i="2"/>
  <c r="K122" i="2" s="1"/>
  <c r="L123" i="2"/>
  <c r="K123" i="2" s="1"/>
  <c r="L124" i="2"/>
  <c r="K124" i="2" s="1"/>
  <c r="L125" i="2"/>
  <c r="K125" i="2" s="1"/>
  <c r="L126" i="2"/>
  <c r="K126" i="2" s="1"/>
  <c r="L127" i="2"/>
  <c r="K127" i="2" s="1"/>
  <c r="L128" i="2"/>
  <c r="K128" i="2" s="1"/>
  <c r="L129" i="2"/>
  <c r="K129" i="2" s="1"/>
  <c r="L130" i="2"/>
  <c r="K130" i="2" s="1"/>
  <c r="L131" i="2"/>
  <c r="K131" i="2" s="1"/>
  <c r="L132" i="2"/>
  <c r="K132" i="2" s="1"/>
  <c r="L133" i="2"/>
  <c r="K133" i="2" s="1"/>
  <c r="L134" i="2"/>
  <c r="K134" i="2" s="1"/>
  <c r="L135" i="2"/>
  <c r="K135" i="2" s="1"/>
  <c r="L136" i="2"/>
  <c r="K136" i="2" s="1"/>
  <c r="L137" i="2"/>
  <c r="K137" i="2" s="1"/>
  <c r="L138" i="2"/>
  <c r="K138" i="2" s="1"/>
  <c r="L139" i="2"/>
  <c r="K139" i="2" s="1"/>
  <c r="L140" i="2"/>
  <c r="K140" i="2" s="1"/>
  <c r="L141" i="2"/>
  <c r="K141" i="2" s="1"/>
  <c r="L142" i="2"/>
  <c r="K142" i="2" s="1"/>
  <c r="L143" i="2"/>
  <c r="K143" i="2" s="1"/>
  <c r="L144" i="2"/>
  <c r="K144" i="2" s="1"/>
  <c r="L145" i="2"/>
  <c r="K145" i="2" s="1"/>
  <c r="L146" i="2"/>
  <c r="K146" i="2" s="1"/>
  <c r="L147" i="2"/>
  <c r="K147" i="2" s="1"/>
  <c r="L148" i="2"/>
  <c r="K148" i="2" s="1"/>
  <c r="L149" i="2"/>
  <c r="K149" i="2" s="1"/>
  <c r="L150" i="2"/>
  <c r="K150" i="2" s="1"/>
  <c r="L151" i="2"/>
  <c r="K151" i="2" s="1"/>
  <c r="L152" i="2"/>
  <c r="K152" i="2" s="1"/>
  <c r="L153" i="2"/>
  <c r="K153" i="2" s="1"/>
  <c r="L154" i="2"/>
  <c r="K154" i="2" s="1"/>
  <c r="L155" i="2"/>
  <c r="K155" i="2" s="1"/>
  <c r="L156" i="2"/>
  <c r="K156" i="2" s="1"/>
  <c r="L157" i="2"/>
  <c r="K157" i="2" s="1"/>
  <c r="L158" i="2"/>
  <c r="K158" i="2" s="1"/>
  <c r="L159" i="2"/>
  <c r="K159" i="2" s="1"/>
  <c r="L160" i="2"/>
  <c r="K160" i="2" s="1"/>
  <c r="L161" i="2"/>
  <c r="K161" i="2" s="1"/>
  <c r="L162" i="2"/>
  <c r="K162" i="2" s="1"/>
  <c r="L163" i="2"/>
  <c r="K163" i="2" s="1"/>
  <c r="L164" i="2"/>
  <c r="K164" i="2" s="1"/>
  <c r="L165" i="2"/>
  <c r="K165" i="2" s="1"/>
  <c r="L166" i="2"/>
  <c r="K166" i="2" s="1"/>
  <c r="L167" i="2"/>
  <c r="K167" i="2" s="1"/>
  <c r="L168" i="2"/>
  <c r="K168" i="2" s="1"/>
  <c r="L169" i="2"/>
  <c r="K169" i="2" s="1"/>
  <c r="L170" i="2"/>
  <c r="K170" i="2" s="1"/>
  <c r="L171" i="2"/>
  <c r="K171" i="2" s="1"/>
  <c r="L172" i="2"/>
  <c r="K172" i="2" s="1"/>
  <c r="L173" i="2"/>
  <c r="K173" i="2" s="1"/>
  <c r="L174" i="2"/>
  <c r="K174" i="2" s="1"/>
  <c r="L175" i="2"/>
  <c r="K175" i="2" s="1"/>
  <c r="L176" i="2"/>
  <c r="K176" i="2" s="1"/>
  <c r="L177" i="2"/>
  <c r="K177" i="2" s="1"/>
  <c r="L178" i="2"/>
  <c r="K178" i="2" s="1"/>
  <c r="L179" i="2"/>
  <c r="K179" i="2" s="1"/>
  <c r="L180" i="2"/>
  <c r="K180" i="2" s="1"/>
  <c r="L181" i="2"/>
  <c r="K181" i="2" s="1"/>
  <c r="L182" i="2"/>
  <c r="K182" i="2" s="1"/>
  <c r="L183" i="2"/>
  <c r="K183" i="2" s="1"/>
  <c r="L184" i="2"/>
  <c r="K184" i="2" s="1"/>
  <c r="L185" i="2"/>
  <c r="K185" i="2" s="1"/>
  <c r="L186" i="2"/>
  <c r="K186" i="2" s="1"/>
  <c r="L187" i="2"/>
  <c r="K187" i="2" s="1"/>
  <c r="L188" i="2"/>
  <c r="K188" i="2" s="1"/>
  <c r="L189" i="2"/>
  <c r="K189" i="2" s="1"/>
  <c r="L190" i="2"/>
  <c r="K190" i="2" s="1"/>
  <c r="L191" i="2"/>
  <c r="K191" i="2" s="1"/>
  <c r="L192" i="2"/>
  <c r="K192" i="2" s="1"/>
  <c r="L193" i="2"/>
  <c r="K193" i="2" s="1"/>
  <c r="L194" i="2"/>
  <c r="K194" i="2" s="1"/>
  <c r="L195" i="2"/>
  <c r="K195" i="2" s="1"/>
  <c r="L196" i="2"/>
  <c r="K196" i="2" s="1"/>
  <c r="L197" i="2"/>
  <c r="K197" i="2" s="1"/>
  <c r="L198" i="2"/>
  <c r="K198" i="2" s="1"/>
  <c r="L199" i="2"/>
  <c r="K199" i="2" s="1"/>
  <c r="L200" i="2"/>
  <c r="K200" i="2" s="1"/>
  <c r="L201" i="2"/>
  <c r="K201" i="2" s="1"/>
  <c r="L202" i="2"/>
  <c r="K202" i="2" s="1"/>
  <c r="L203" i="2"/>
  <c r="K203" i="2" s="1"/>
  <c r="L204" i="2"/>
  <c r="K204" i="2" s="1"/>
  <c r="L205" i="2"/>
  <c r="K205" i="2" s="1"/>
  <c r="L206" i="2"/>
  <c r="K206" i="2" s="1"/>
  <c r="L207" i="2"/>
  <c r="K207" i="2" s="1"/>
  <c r="L208" i="2"/>
  <c r="K208" i="2" s="1"/>
  <c r="L209" i="2"/>
  <c r="K209" i="2" s="1"/>
  <c r="L210" i="2"/>
  <c r="K210" i="2" s="1"/>
  <c r="L211" i="2"/>
  <c r="K211" i="2" s="1"/>
  <c r="L212" i="2"/>
  <c r="K212" i="2" s="1"/>
  <c r="L213" i="2"/>
  <c r="K213" i="2" s="1"/>
  <c r="L214" i="2"/>
  <c r="K214" i="2" s="1"/>
  <c r="L215" i="2"/>
  <c r="K215" i="2" s="1"/>
  <c r="L216" i="2"/>
  <c r="K216" i="2" s="1"/>
  <c r="L217" i="2"/>
  <c r="K217" i="2" s="1"/>
  <c r="L218" i="2"/>
  <c r="K218" i="2" s="1"/>
  <c r="L219" i="2"/>
  <c r="K219" i="2" s="1"/>
  <c r="L220" i="2"/>
  <c r="K220" i="2" s="1"/>
  <c r="L221" i="2"/>
  <c r="K221" i="2" s="1"/>
  <c r="L222" i="2"/>
  <c r="K222" i="2" s="1"/>
  <c r="L223" i="2"/>
  <c r="K223" i="2" s="1"/>
  <c r="L224" i="2"/>
  <c r="K224" i="2" s="1"/>
  <c r="L225" i="2"/>
  <c r="K225" i="2" s="1"/>
  <c r="L226" i="2"/>
  <c r="K226" i="2" s="1"/>
  <c r="L227" i="2"/>
  <c r="K227" i="2" s="1"/>
  <c r="L228" i="2"/>
  <c r="K228" i="2" s="1"/>
  <c r="L229" i="2"/>
  <c r="K229" i="2" s="1"/>
  <c r="L230" i="2"/>
  <c r="K230" i="2" s="1"/>
  <c r="L231" i="2"/>
  <c r="K231" i="2" s="1"/>
  <c r="L232" i="2"/>
  <c r="K232" i="2" s="1"/>
  <c r="L233" i="2"/>
  <c r="K233" i="2" s="1"/>
  <c r="L234" i="2"/>
  <c r="K234" i="2" s="1"/>
  <c r="L235" i="2"/>
  <c r="K235" i="2" s="1"/>
  <c r="L236" i="2"/>
  <c r="K236" i="2" s="1"/>
  <c r="L237" i="2"/>
  <c r="K237" i="2" s="1"/>
  <c r="L238" i="2"/>
  <c r="K238" i="2" s="1"/>
  <c r="L239" i="2"/>
  <c r="K239" i="2" s="1"/>
  <c r="L240" i="2"/>
  <c r="K240" i="2" s="1"/>
  <c r="L241" i="2"/>
  <c r="K241" i="2" s="1"/>
  <c r="L242" i="2"/>
  <c r="K242" i="2" s="1"/>
  <c r="L243" i="2"/>
  <c r="K243" i="2" s="1"/>
  <c r="L244" i="2"/>
  <c r="K244" i="2" s="1"/>
  <c r="L245" i="2"/>
  <c r="K245" i="2" s="1"/>
  <c r="L246" i="2"/>
  <c r="K246" i="2" s="1"/>
  <c r="L247" i="2"/>
  <c r="K247" i="2" s="1"/>
  <c r="L248" i="2"/>
  <c r="K248" i="2" s="1"/>
  <c r="L249" i="2"/>
  <c r="K249" i="2" s="1"/>
  <c r="L250" i="2"/>
  <c r="K250" i="2" s="1"/>
  <c r="L251" i="2"/>
  <c r="K251" i="2" s="1"/>
  <c r="L252" i="2"/>
  <c r="K252" i="2" s="1"/>
  <c r="L253" i="2"/>
  <c r="K253" i="2" s="1"/>
  <c r="L254" i="2"/>
  <c r="K254" i="2" s="1"/>
  <c r="L255" i="2"/>
  <c r="K255" i="2" s="1"/>
  <c r="L256" i="2"/>
  <c r="K256" i="2" s="1"/>
  <c r="L257" i="2"/>
  <c r="K257" i="2" s="1"/>
  <c r="L258" i="2"/>
  <c r="K258" i="2" s="1"/>
  <c r="L259" i="2"/>
  <c r="K259" i="2" s="1"/>
  <c r="L260" i="2"/>
  <c r="K260" i="2" s="1"/>
  <c r="L261" i="2"/>
  <c r="K261" i="2" s="1"/>
  <c r="L262" i="2"/>
  <c r="K262" i="2" s="1"/>
  <c r="L263" i="2"/>
  <c r="K263" i="2" s="1"/>
  <c r="L264" i="2"/>
  <c r="K264" i="2" s="1"/>
  <c r="L265" i="2"/>
  <c r="K265" i="2" s="1"/>
  <c r="L266" i="2"/>
  <c r="K266" i="2" s="1"/>
  <c r="L267" i="2"/>
  <c r="K267" i="2" s="1"/>
  <c r="L268" i="2"/>
  <c r="K268" i="2" s="1"/>
  <c r="L269" i="2"/>
  <c r="K269" i="2" s="1"/>
  <c r="L270" i="2"/>
  <c r="K270" i="2" s="1"/>
  <c r="L271" i="2"/>
  <c r="K271" i="2" s="1"/>
  <c r="L272" i="2"/>
  <c r="K272" i="2" s="1"/>
  <c r="L273" i="2"/>
  <c r="K273" i="2" s="1"/>
  <c r="L274" i="2"/>
  <c r="K274" i="2" s="1"/>
  <c r="L275" i="2"/>
  <c r="K275" i="2" s="1"/>
  <c r="L276" i="2"/>
  <c r="K276" i="2" s="1"/>
  <c r="L277" i="2"/>
  <c r="K277" i="2" s="1"/>
  <c r="L278" i="2"/>
  <c r="K278" i="2" s="1"/>
  <c r="L279" i="2"/>
  <c r="K279" i="2" s="1"/>
  <c r="L280" i="2"/>
  <c r="K280" i="2" s="1"/>
  <c r="L281" i="2"/>
  <c r="K281" i="2" s="1"/>
  <c r="L282" i="2"/>
  <c r="K282" i="2" s="1"/>
  <c r="L283" i="2"/>
  <c r="K283" i="2" s="1"/>
  <c r="L284" i="2"/>
  <c r="K284" i="2" s="1"/>
  <c r="L285" i="2"/>
  <c r="K285" i="2" s="1"/>
  <c r="L286" i="2"/>
  <c r="K286" i="2" s="1"/>
  <c r="L287" i="2"/>
  <c r="K287" i="2" s="1"/>
  <c r="L288" i="2"/>
  <c r="K288" i="2" s="1"/>
  <c r="L289" i="2"/>
  <c r="K289" i="2" s="1"/>
  <c r="L290" i="2"/>
  <c r="K290" i="2" s="1"/>
  <c r="L291" i="2"/>
  <c r="K291" i="2" s="1"/>
  <c r="L292" i="2"/>
  <c r="K292" i="2" s="1"/>
  <c r="L293" i="2"/>
  <c r="K293" i="2" s="1"/>
  <c r="L294" i="2"/>
  <c r="K294" i="2" s="1"/>
  <c r="L295" i="2"/>
  <c r="K295" i="2" s="1"/>
  <c r="L296" i="2"/>
  <c r="K296" i="2" s="1"/>
  <c r="L297" i="2"/>
  <c r="K297" i="2" s="1"/>
  <c r="L298" i="2"/>
  <c r="K298" i="2" s="1"/>
  <c r="L299" i="2"/>
  <c r="K299" i="2" s="1"/>
  <c r="L300" i="2"/>
  <c r="K300" i="2" s="1"/>
  <c r="L301" i="2"/>
  <c r="K301" i="2" s="1"/>
  <c r="L302" i="2"/>
  <c r="K302" i="2" s="1"/>
  <c r="L303" i="2"/>
  <c r="K303" i="2" s="1"/>
  <c r="L304" i="2"/>
  <c r="K304" i="2" s="1"/>
  <c r="L305" i="2"/>
  <c r="K305" i="2" s="1"/>
  <c r="L306" i="2"/>
  <c r="K306" i="2" s="1"/>
  <c r="L307" i="2"/>
  <c r="K307" i="2" s="1"/>
  <c r="L308" i="2"/>
  <c r="K308" i="2" s="1"/>
  <c r="L309" i="2"/>
  <c r="K309" i="2" s="1"/>
  <c r="L310" i="2"/>
  <c r="K310" i="2" s="1"/>
  <c r="L311" i="2"/>
  <c r="K311" i="2" s="1"/>
  <c r="L312" i="2"/>
  <c r="K312" i="2" s="1"/>
  <c r="L313" i="2"/>
  <c r="K313" i="2" s="1"/>
  <c r="L314" i="2"/>
  <c r="K314" i="2" s="1"/>
  <c r="L315" i="2"/>
  <c r="K315" i="2" s="1"/>
  <c r="L316" i="2"/>
  <c r="K316" i="2" s="1"/>
  <c r="L317" i="2"/>
  <c r="K317" i="2" s="1"/>
  <c r="L318" i="2"/>
  <c r="K318" i="2" s="1"/>
  <c r="L319" i="2"/>
  <c r="K319" i="2" s="1"/>
  <c r="L320" i="2"/>
  <c r="K320" i="2" s="1"/>
  <c r="L321" i="2"/>
  <c r="K321" i="2" s="1"/>
  <c r="L322" i="2"/>
  <c r="K322" i="2" s="1"/>
  <c r="L323" i="2"/>
  <c r="K323" i="2" s="1"/>
  <c r="L324" i="2"/>
  <c r="K324" i="2" s="1"/>
  <c r="L325" i="2"/>
  <c r="K325" i="2" s="1"/>
  <c r="L326" i="2"/>
  <c r="K326" i="2" s="1"/>
  <c r="L327" i="2"/>
  <c r="K327" i="2" s="1"/>
  <c r="L328" i="2"/>
  <c r="K328" i="2" s="1"/>
  <c r="L329" i="2"/>
  <c r="K329" i="2" s="1"/>
  <c r="L330" i="2"/>
  <c r="K330" i="2" s="1"/>
  <c r="L331" i="2"/>
  <c r="K331" i="2" s="1"/>
  <c r="L332" i="2"/>
  <c r="K332" i="2" s="1"/>
  <c r="L333" i="2"/>
  <c r="K333" i="2" s="1"/>
  <c r="L334" i="2"/>
  <c r="K334" i="2" s="1"/>
  <c r="L335" i="2"/>
  <c r="K335" i="2" s="1"/>
  <c r="L336" i="2"/>
  <c r="K336" i="2" s="1"/>
  <c r="L337" i="2"/>
  <c r="K337" i="2" s="1"/>
  <c r="L338" i="2"/>
  <c r="K338" i="2" s="1"/>
  <c r="L339" i="2"/>
  <c r="K339" i="2" s="1"/>
  <c r="L340" i="2"/>
  <c r="K340" i="2" s="1"/>
  <c r="L341" i="2"/>
  <c r="K341" i="2" s="1"/>
  <c r="L342" i="2"/>
  <c r="K342" i="2" s="1"/>
  <c r="L343" i="2"/>
  <c r="K343" i="2" s="1"/>
  <c r="L344" i="2"/>
  <c r="K344" i="2" s="1"/>
  <c r="L345" i="2"/>
  <c r="K345" i="2" s="1"/>
  <c r="L346" i="2"/>
  <c r="K346" i="2" s="1"/>
  <c r="L347" i="2"/>
  <c r="K347" i="2" s="1"/>
  <c r="L348" i="2"/>
  <c r="K348" i="2" s="1"/>
  <c r="L349" i="2"/>
  <c r="K349" i="2" s="1"/>
  <c r="L350" i="2"/>
  <c r="K350" i="2" s="1"/>
  <c r="L351" i="2"/>
  <c r="K351" i="2" s="1"/>
  <c r="L352" i="2"/>
  <c r="K352" i="2" s="1"/>
  <c r="L353" i="2"/>
  <c r="K353" i="2" s="1"/>
  <c r="L354" i="2"/>
  <c r="K354" i="2" s="1"/>
  <c r="L355" i="2"/>
  <c r="K355" i="2" s="1"/>
  <c r="L356" i="2"/>
  <c r="K356" i="2" s="1"/>
  <c r="L357" i="2"/>
  <c r="K357" i="2" s="1"/>
  <c r="L358" i="2"/>
  <c r="K358" i="2" s="1"/>
  <c r="L359" i="2"/>
  <c r="K359" i="2" s="1"/>
  <c r="L360" i="2"/>
  <c r="K360" i="2" s="1"/>
  <c r="L361" i="2"/>
  <c r="K361" i="2" s="1"/>
  <c r="L362" i="2"/>
  <c r="K362" i="2" s="1"/>
  <c r="L363" i="2"/>
  <c r="K363" i="2" s="1"/>
  <c r="L364" i="2"/>
  <c r="K364" i="2" s="1"/>
  <c r="L365" i="2"/>
  <c r="K365" i="2" s="1"/>
  <c r="L366" i="2"/>
  <c r="K366" i="2" s="1"/>
  <c r="L367" i="2"/>
  <c r="K367" i="2" s="1"/>
  <c r="L368" i="2"/>
  <c r="K368" i="2" s="1"/>
  <c r="L369" i="2"/>
  <c r="K369" i="2" s="1"/>
  <c r="L370" i="2"/>
  <c r="K370" i="2" s="1"/>
  <c r="L371" i="2"/>
  <c r="K371" i="2" s="1"/>
  <c r="L372" i="2"/>
  <c r="K372" i="2" s="1"/>
  <c r="L373" i="2"/>
  <c r="K373" i="2" s="1"/>
  <c r="L374" i="2"/>
  <c r="K374" i="2" s="1"/>
  <c r="L375" i="2"/>
  <c r="K375" i="2" s="1"/>
  <c r="L376" i="2"/>
  <c r="K376" i="2" s="1"/>
  <c r="L377" i="2"/>
  <c r="K377" i="2" s="1"/>
  <c r="L378" i="2"/>
  <c r="K378" i="2" s="1"/>
  <c r="L379" i="2"/>
  <c r="K379" i="2" s="1"/>
  <c r="L380" i="2"/>
  <c r="K380" i="2" s="1"/>
  <c r="L381" i="2"/>
  <c r="K381" i="2" s="1"/>
  <c r="L382" i="2"/>
  <c r="K382" i="2" s="1"/>
  <c r="L383" i="2"/>
  <c r="K383" i="2" s="1"/>
  <c r="L384" i="2"/>
  <c r="K384" i="2" s="1"/>
  <c r="L385" i="2"/>
  <c r="K385" i="2" s="1"/>
  <c r="L386" i="2"/>
  <c r="K386" i="2" s="1"/>
  <c r="L387" i="2"/>
  <c r="K387" i="2" s="1"/>
  <c r="L388" i="2"/>
  <c r="K388" i="2" s="1"/>
  <c r="L389" i="2"/>
  <c r="K389" i="2" s="1"/>
  <c r="L390" i="2"/>
  <c r="K390" i="2" s="1"/>
  <c r="L391" i="2"/>
  <c r="K391" i="2" s="1"/>
  <c r="L392" i="2"/>
  <c r="K392" i="2" s="1"/>
  <c r="L393" i="2"/>
  <c r="K393" i="2" s="1"/>
  <c r="L394" i="2"/>
  <c r="K394" i="2" s="1"/>
  <c r="L395" i="2"/>
  <c r="K395" i="2" s="1"/>
  <c r="L396" i="2"/>
  <c r="K396" i="2" s="1"/>
  <c r="L397" i="2"/>
  <c r="K397" i="2" s="1"/>
  <c r="L398" i="2"/>
  <c r="K398" i="2" s="1"/>
  <c r="L399" i="2"/>
  <c r="K399" i="2" s="1"/>
  <c r="L400" i="2"/>
  <c r="K400" i="2" s="1"/>
  <c r="L401" i="2"/>
  <c r="K401" i="2" s="1"/>
  <c r="L402" i="2"/>
  <c r="K402" i="2" s="1"/>
  <c r="L403" i="2"/>
  <c r="K403" i="2" s="1"/>
  <c r="L404" i="2"/>
  <c r="K404" i="2" s="1"/>
  <c r="L405" i="2"/>
  <c r="K405" i="2" s="1"/>
  <c r="L406" i="2"/>
  <c r="K406" i="2" s="1"/>
  <c r="L407" i="2"/>
  <c r="K407" i="2" s="1"/>
  <c r="L408" i="2"/>
  <c r="K408" i="2" s="1"/>
  <c r="L409" i="2"/>
  <c r="K409" i="2" s="1"/>
  <c r="L410" i="2"/>
  <c r="K410" i="2" s="1"/>
  <c r="L411" i="2"/>
  <c r="K411" i="2" s="1"/>
  <c r="L412" i="2"/>
  <c r="K412" i="2" s="1"/>
  <c r="L413" i="2"/>
  <c r="K413" i="2" s="1"/>
  <c r="L414" i="2"/>
  <c r="K414" i="2" s="1"/>
  <c r="L415" i="2"/>
  <c r="K415" i="2" s="1"/>
  <c r="L416" i="2"/>
  <c r="K416" i="2" s="1"/>
  <c r="L417" i="2"/>
  <c r="K417" i="2" s="1"/>
  <c r="L418" i="2"/>
  <c r="K418" i="2" s="1"/>
  <c r="L419" i="2"/>
  <c r="K419" i="2" s="1"/>
  <c r="L420" i="2"/>
  <c r="K420" i="2" s="1"/>
  <c r="L421" i="2"/>
  <c r="K421" i="2" s="1"/>
  <c r="L422" i="2"/>
  <c r="K422" i="2" s="1"/>
  <c r="L423" i="2"/>
  <c r="K423" i="2" s="1"/>
  <c r="L424" i="2"/>
  <c r="K424" i="2" s="1"/>
  <c r="L425" i="2"/>
  <c r="K425" i="2" s="1"/>
  <c r="L426" i="2"/>
  <c r="K426" i="2" s="1"/>
  <c r="L427" i="2"/>
  <c r="K427" i="2" s="1"/>
  <c r="L428" i="2"/>
  <c r="K428" i="2" s="1"/>
  <c r="L429" i="2"/>
  <c r="K429" i="2" s="1"/>
  <c r="L430" i="2"/>
  <c r="K430" i="2" s="1"/>
  <c r="L431" i="2"/>
  <c r="K431" i="2" s="1"/>
  <c r="L432" i="2"/>
  <c r="K432" i="2" s="1"/>
  <c r="L433" i="2"/>
  <c r="K433" i="2" s="1"/>
  <c r="L434" i="2"/>
  <c r="K434" i="2" s="1"/>
  <c r="L435" i="2"/>
  <c r="K435" i="2" s="1"/>
  <c r="L436" i="2"/>
  <c r="K436" i="2" s="1"/>
  <c r="L437" i="2"/>
  <c r="K437" i="2" s="1"/>
  <c r="L438" i="2"/>
  <c r="K438" i="2" s="1"/>
  <c r="L439" i="2"/>
  <c r="K439" i="2" s="1"/>
  <c r="L440" i="2"/>
  <c r="K440" i="2" s="1"/>
  <c r="L441" i="2"/>
  <c r="K441" i="2" s="1"/>
  <c r="L442" i="2"/>
  <c r="K442" i="2" s="1"/>
  <c r="L443" i="2"/>
  <c r="K443" i="2" s="1"/>
  <c r="L444" i="2"/>
  <c r="K444" i="2" s="1"/>
  <c r="L445" i="2"/>
  <c r="K445" i="2" s="1"/>
  <c r="L446" i="2"/>
  <c r="K446" i="2" s="1"/>
  <c r="L447" i="2"/>
  <c r="K447" i="2" s="1"/>
  <c r="L448" i="2"/>
  <c r="K448" i="2" s="1"/>
  <c r="L449" i="2"/>
  <c r="K449" i="2" s="1"/>
  <c r="L450" i="2"/>
  <c r="K450" i="2" s="1"/>
  <c r="L451" i="2"/>
  <c r="K451" i="2" s="1"/>
  <c r="L452" i="2"/>
  <c r="K452" i="2" s="1"/>
  <c r="L453" i="2"/>
  <c r="K453" i="2" s="1"/>
  <c r="L454" i="2"/>
  <c r="K454" i="2" s="1"/>
  <c r="L455" i="2"/>
  <c r="K455" i="2" s="1"/>
  <c r="L456" i="2"/>
  <c r="K456" i="2" s="1"/>
  <c r="L457" i="2"/>
  <c r="K457" i="2" s="1"/>
  <c r="L458" i="2"/>
  <c r="K458" i="2" s="1"/>
  <c r="L459" i="2"/>
  <c r="K459" i="2" s="1"/>
  <c r="L460" i="2"/>
  <c r="K460" i="2" s="1"/>
  <c r="L461" i="2"/>
  <c r="K461" i="2" s="1"/>
  <c r="L462" i="2"/>
  <c r="K462" i="2" s="1"/>
  <c r="L463" i="2"/>
  <c r="K463" i="2" s="1"/>
  <c r="L464" i="2"/>
  <c r="K464" i="2" s="1"/>
  <c r="L465" i="2"/>
  <c r="K465" i="2" s="1"/>
  <c r="L466" i="2"/>
  <c r="K466" i="2" s="1"/>
  <c r="L467" i="2"/>
  <c r="K467" i="2" s="1"/>
  <c r="L468" i="2"/>
  <c r="K468" i="2" s="1"/>
  <c r="L469" i="2"/>
  <c r="K469" i="2" s="1"/>
  <c r="L470" i="2"/>
  <c r="K470" i="2" s="1"/>
  <c r="L471" i="2"/>
  <c r="K471" i="2" s="1"/>
  <c r="L472" i="2"/>
  <c r="K472" i="2" s="1"/>
  <c r="L473" i="2"/>
  <c r="K473" i="2" s="1"/>
  <c r="L474" i="2"/>
  <c r="K474" i="2" s="1"/>
  <c r="L475" i="2"/>
  <c r="K475" i="2" s="1"/>
  <c r="L476" i="2"/>
  <c r="K476" i="2" s="1"/>
  <c r="L477" i="2"/>
  <c r="K477" i="2" s="1"/>
  <c r="L478" i="2"/>
  <c r="K478" i="2" s="1"/>
  <c r="L479" i="2"/>
  <c r="K479" i="2" s="1"/>
  <c r="L480" i="2"/>
  <c r="K480" i="2" s="1"/>
  <c r="L481" i="2"/>
  <c r="K481" i="2" s="1"/>
  <c r="L482" i="2"/>
  <c r="K482" i="2" s="1"/>
  <c r="L483" i="2"/>
  <c r="K483" i="2" s="1"/>
  <c r="L484" i="2"/>
  <c r="K484" i="2" s="1"/>
  <c r="L485" i="2"/>
  <c r="K485" i="2" s="1"/>
  <c r="L486" i="2"/>
  <c r="K486" i="2" s="1"/>
  <c r="L487" i="2"/>
  <c r="K487" i="2" s="1"/>
  <c r="L488" i="2"/>
  <c r="K488" i="2" s="1"/>
  <c r="L489" i="2"/>
  <c r="K489" i="2" s="1"/>
  <c r="L490" i="2"/>
  <c r="K490" i="2" s="1"/>
  <c r="L491" i="2"/>
  <c r="K491" i="2" s="1"/>
  <c r="L492" i="2"/>
  <c r="K492" i="2" s="1"/>
  <c r="L493" i="2"/>
  <c r="K493" i="2" s="1"/>
  <c r="L494" i="2"/>
  <c r="K494" i="2" s="1"/>
  <c r="L495" i="2"/>
  <c r="K495" i="2" s="1"/>
  <c r="L496" i="2"/>
  <c r="K496" i="2" s="1"/>
  <c r="L497" i="2"/>
  <c r="K497" i="2" s="1"/>
  <c r="L498" i="2"/>
  <c r="K498" i="2" s="1"/>
  <c r="L499" i="2"/>
  <c r="K499" i="2" s="1"/>
  <c r="L500" i="2"/>
  <c r="K500" i="2" s="1"/>
  <c r="L501" i="2"/>
  <c r="K501" i="2" s="1"/>
  <c r="L502" i="2"/>
  <c r="K502" i="2" s="1"/>
  <c r="L503" i="2"/>
  <c r="K503" i="2" s="1"/>
  <c r="L504" i="2"/>
  <c r="K504" i="2" s="1"/>
  <c r="L505" i="2"/>
  <c r="K505" i="2" s="1"/>
  <c r="L506" i="2"/>
  <c r="K506" i="2" s="1"/>
  <c r="L507" i="2"/>
  <c r="K507" i="2" s="1"/>
  <c r="L508" i="2"/>
  <c r="K508" i="2" s="1"/>
  <c r="L509" i="2"/>
  <c r="K509" i="2" s="1"/>
  <c r="L510" i="2"/>
  <c r="K510" i="2" s="1"/>
  <c r="L511" i="2"/>
  <c r="K511" i="2" s="1"/>
  <c r="L512" i="2"/>
  <c r="K512" i="2" s="1"/>
  <c r="L513" i="2"/>
  <c r="K513" i="2" s="1"/>
  <c r="L514" i="2"/>
  <c r="K514" i="2" s="1"/>
  <c r="L515" i="2"/>
  <c r="K515" i="2" s="1"/>
  <c r="L516" i="2"/>
  <c r="K516" i="2" s="1"/>
  <c r="L517" i="2"/>
  <c r="K517" i="2" s="1"/>
  <c r="L518" i="2"/>
  <c r="K518" i="2" s="1"/>
  <c r="L519" i="2"/>
  <c r="K519" i="2" s="1"/>
  <c r="L520" i="2"/>
  <c r="K520" i="2" s="1"/>
  <c r="L521" i="2"/>
  <c r="K521" i="2" s="1"/>
  <c r="L522" i="2"/>
  <c r="K522" i="2" s="1"/>
  <c r="L523" i="2"/>
  <c r="K523" i="2" s="1"/>
  <c r="L524" i="2"/>
  <c r="K524" i="2" s="1"/>
  <c r="L525" i="2"/>
  <c r="K525" i="2" s="1"/>
  <c r="L526" i="2"/>
  <c r="K526" i="2" s="1"/>
  <c r="L527" i="2"/>
  <c r="K527" i="2" s="1"/>
  <c r="L528" i="2"/>
  <c r="K528" i="2" s="1"/>
  <c r="L529" i="2"/>
  <c r="K529" i="2" s="1"/>
  <c r="L530" i="2"/>
  <c r="K530" i="2" s="1"/>
  <c r="L531" i="2"/>
  <c r="K531" i="2" s="1"/>
  <c r="L532" i="2"/>
  <c r="K532" i="2" s="1"/>
  <c r="L533" i="2"/>
  <c r="K533" i="2" s="1"/>
  <c r="L534" i="2"/>
  <c r="K534" i="2" s="1"/>
  <c r="L535" i="2"/>
  <c r="K535" i="2" s="1"/>
  <c r="L536" i="2"/>
  <c r="K536" i="2" s="1"/>
  <c r="L537" i="2"/>
  <c r="K537" i="2" s="1"/>
  <c r="L538" i="2"/>
  <c r="K538" i="2" s="1"/>
  <c r="L539" i="2"/>
  <c r="K539" i="2" s="1"/>
  <c r="L540" i="2"/>
  <c r="K540" i="2" s="1"/>
  <c r="L541" i="2"/>
  <c r="K541" i="2" s="1"/>
  <c r="L542" i="2"/>
  <c r="K542" i="2" s="1"/>
  <c r="L543" i="2"/>
  <c r="K543" i="2" s="1"/>
  <c r="L544" i="2"/>
  <c r="K544" i="2" s="1"/>
  <c r="L545" i="2"/>
  <c r="K545" i="2" s="1"/>
  <c r="L546" i="2"/>
  <c r="K546" i="2" s="1"/>
  <c r="L547" i="2"/>
  <c r="K547" i="2" s="1"/>
  <c r="L548" i="2"/>
  <c r="K548" i="2" s="1"/>
  <c r="L549" i="2"/>
  <c r="K549" i="2" s="1"/>
  <c r="L550" i="2"/>
  <c r="K550" i="2" s="1"/>
  <c r="L551" i="2"/>
  <c r="K551" i="2" s="1"/>
  <c r="L552" i="2"/>
  <c r="K552" i="2" s="1"/>
  <c r="L553" i="2"/>
  <c r="K553" i="2" s="1"/>
  <c r="L554" i="2"/>
  <c r="K554" i="2" s="1"/>
  <c r="L555" i="2"/>
  <c r="K555" i="2" s="1"/>
  <c r="L556" i="2"/>
  <c r="K556" i="2" s="1"/>
  <c r="L557" i="2"/>
  <c r="K557" i="2" s="1"/>
  <c r="L558" i="2"/>
  <c r="K558" i="2" s="1"/>
  <c r="L559" i="2"/>
  <c r="K559" i="2" s="1"/>
  <c r="L560" i="2"/>
  <c r="K560" i="2" s="1"/>
  <c r="L561" i="2"/>
  <c r="K561" i="2" s="1"/>
  <c r="L562" i="2"/>
  <c r="K562" i="2" s="1"/>
  <c r="L563" i="2"/>
  <c r="K563" i="2" s="1"/>
  <c r="L564" i="2"/>
  <c r="K564" i="2" s="1"/>
  <c r="L565" i="2"/>
  <c r="K565" i="2" s="1"/>
  <c r="L566" i="2"/>
  <c r="K566" i="2" s="1"/>
  <c r="L567" i="2"/>
  <c r="K567" i="2" s="1"/>
  <c r="L568" i="2"/>
  <c r="K568" i="2" s="1"/>
  <c r="L569" i="2"/>
  <c r="K569" i="2" s="1"/>
  <c r="L570" i="2"/>
  <c r="K570" i="2" s="1"/>
  <c r="L571" i="2"/>
  <c r="K571" i="2" s="1"/>
  <c r="L572" i="2"/>
  <c r="K572" i="2" s="1"/>
  <c r="L573" i="2"/>
  <c r="K573" i="2" s="1"/>
  <c r="L574" i="2"/>
  <c r="K574" i="2" s="1"/>
  <c r="L575" i="2"/>
  <c r="K575" i="2" s="1"/>
  <c r="L576" i="2"/>
  <c r="K576" i="2" s="1"/>
  <c r="L577" i="2"/>
  <c r="K577" i="2" s="1"/>
  <c r="L578" i="2"/>
  <c r="K578" i="2" s="1"/>
  <c r="L579" i="2"/>
  <c r="K579" i="2" s="1"/>
  <c r="L580" i="2"/>
  <c r="K580" i="2" s="1"/>
  <c r="L581" i="2"/>
  <c r="K581" i="2" s="1"/>
  <c r="L582" i="2"/>
  <c r="K582" i="2" s="1"/>
  <c r="L583" i="2"/>
  <c r="K583" i="2" s="1"/>
  <c r="L584" i="2"/>
  <c r="K584" i="2" s="1"/>
  <c r="L585" i="2"/>
  <c r="K585" i="2" s="1"/>
  <c r="L586" i="2"/>
  <c r="K586" i="2" s="1"/>
  <c r="L587" i="2"/>
  <c r="K587" i="2" s="1"/>
  <c r="L588" i="2"/>
  <c r="K588" i="2" s="1"/>
  <c r="L589" i="2"/>
  <c r="K589" i="2" s="1"/>
  <c r="L590" i="2"/>
  <c r="K590" i="2" s="1"/>
  <c r="L591" i="2"/>
  <c r="K591" i="2" s="1"/>
  <c r="L592" i="2"/>
  <c r="K592" i="2" s="1"/>
  <c r="L593" i="2"/>
  <c r="K593" i="2" s="1"/>
  <c r="L594" i="2"/>
  <c r="K594" i="2" s="1"/>
  <c r="L595" i="2"/>
  <c r="K595" i="2" s="1"/>
  <c r="L596" i="2"/>
  <c r="K596" i="2" s="1"/>
  <c r="L597" i="2"/>
  <c r="K597" i="2" s="1"/>
  <c r="L598" i="2"/>
  <c r="K598" i="2" s="1"/>
  <c r="L599" i="2"/>
  <c r="K599" i="2" s="1"/>
  <c r="L600" i="2"/>
  <c r="K600" i="2" s="1"/>
  <c r="L601" i="2"/>
  <c r="K601" i="2" s="1"/>
  <c r="L602" i="2"/>
  <c r="K602" i="2" s="1"/>
  <c r="L603" i="2"/>
  <c r="K603" i="2" s="1"/>
  <c r="L604" i="2"/>
  <c r="K604" i="2" s="1"/>
  <c r="L605" i="2"/>
  <c r="K605" i="2" s="1"/>
  <c r="L606" i="2"/>
  <c r="K606" i="2" s="1"/>
  <c r="L607" i="2"/>
  <c r="K607" i="2" s="1"/>
  <c r="L608" i="2"/>
  <c r="K608" i="2" s="1"/>
  <c r="L609" i="2"/>
  <c r="K609" i="2" s="1"/>
  <c r="L610" i="2"/>
  <c r="K610" i="2" s="1"/>
  <c r="L611" i="2"/>
  <c r="K611" i="2" s="1"/>
  <c r="L612" i="2"/>
  <c r="K612" i="2" s="1"/>
  <c r="L613" i="2"/>
  <c r="K613" i="2" s="1"/>
  <c r="L614" i="2"/>
  <c r="K614" i="2" s="1"/>
  <c r="L615" i="2"/>
  <c r="K615" i="2" s="1"/>
  <c r="L616" i="2"/>
  <c r="K616" i="2" s="1"/>
  <c r="L617" i="2"/>
  <c r="K617" i="2" s="1"/>
  <c r="L618" i="2"/>
  <c r="K618" i="2" s="1"/>
  <c r="L619" i="2"/>
  <c r="K619" i="2" s="1"/>
  <c r="L620" i="2"/>
  <c r="K620" i="2" s="1"/>
  <c r="L621" i="2"/>
  <c r="K621" i="2" s="1"/>
  <c r="L622" i="2"/>
  <c r="K622" i="2" s="1"/>
  <c r="L623" i="2"/>
  <c r="K623" i="2" s="1"/>
  <c r="L624" i="2"/>
  <c r="K624" i="2" s="1"/>
  <c r="L625" i="2"/>
  <c r="K625" i="2" s="1"/>
  <c r="L626" i="2"/>
  <c r="K626" i="2" s="1"/>
  <c r="L627" i="2"/>
  <c r="K627" i="2" s="1"/>
  <c r="L628" i="2"/>
  <c r="K628" i="2" s="1"/>
  <c r="L629" i="2"/>
  <c r="K629" i="2" s="1"/>
  <c r="L630" i="2"/>
  <c r="K630" i="2" s="1"/>
  <c r="L631" i="2"/>
  <c r="K631" i="2" s="1"/>
  <c r="L632" i="2"/>
  <c r="K632" i="2" s="1"/>
  <c r="L633" i="2"/>
  <c r="K633" i="2" s="1"/>
  <c r="L634" i="2"/>
  <c r="K634" i="2" s="1"/>
  <c r="L635" i="2"/>
  <c r="K635" i="2" s="1"/>
  <c r="L636" i="2"/>
  <c r="K636" i="2" s="1"/>
  <c r="L637" i="2"/>
  <c r="K637" i="2" s="1"/>
  <c r="L638" i="2"/>
  <c r="K638" i="2" s="1"/>
  <c r="L639" i="2"/>
  <c r="K639" i="2" s="1"/>
  <c r="L640" i="2"/>
  <c r="K640" i="2" s="1"/>
  <c r="L641" i="2"/>
  <c r="K641" i="2" s="1"/>
  <c r="L642" i="2"/>
  <c r="K642" i="2" s="1"/>
  <c r="L643" i="2"/>
  <c r="K643" i="2" s="1"/>
  <c r="L644" i="2"/>
  <c r="K644" i="2" s="1"/>
  <c r="L645" i="2"/>
  <c r="K645" i="2" s="1"/>
  <c r="L646" i="2"/>
  <c r="K646" i="2" s="1"/>
  <c r="L647" i="2"/>
  <c r="K647" i="2" s="1"/>
  <c r="L648" i="2"/>
  <c r="K648" i="2" s="1"/>
  <c r="L649" i="2"/>
  <c r="K649" i="2" s="1"/>
  <c r="L650" i="2"/>
  <c r="K650" i="2" s="1"/>
  <c r="L651" i="2"/>
  <c r="K651" i="2" s="1"/>
  <c r="L652" i="2"/>
  <c r="K652" i="2" s="1"/>
  <c r="L653" i="2"/>
  <c r="K653" i="2" s="1"/>
  <c r="L654" i="2"/>
  <c r="K654" i="2" s="1"/>
  <c r="L655" i="2"/>
  <c r="K655" i="2" s="1"/>
  <c r="L656" i="2"/>
  <c r="K656" i="2" s="1"/>
  <c r="L657" i="2"/>
  <c r="K657" i="2" s="1"/>
  <c r="L658" i="2"/>
  <c r="K658" i="2" s="1"/>
  <c r="L659" i="2"/>
  <c r="K659" i="2" s="1"/>
  <c r="L660" i="2"/>
  <c r="K660" i="2" s="1"/>
  <c r="L661" i="2"/>
  <c r="K661" i="2" s="1"/>
  <c r="L662" i="2"/>
  <c r="K662" i="2" s="1"/>
  <c r="L663" i="2"/>
  <c r="K663" i="2" s="1"/>
  <c r="L664" i="2"/>
  <c r="K664" i="2" s="1"/>
  <c r="L665" i="2"/>
  <c r="K665" i="2" s="1"/>
  <c r="L666" i="2"/>
  <c r="K666" i="2" s="1"/>
  <c r="L667" i="2"/>
  <c r="K667" i="2" s="1"/>
  <c r="L668" i="2"/>
  <c r="K668" i="2" s="1"/>
  <c r="L669" i="2"/>
  <c r="K669" i="2" s="1"/>
  <c r="L670" i="2"/>
  <c r="K670" i="2" s="1"/>
  <c r="L671" i="2"/>
  <c r="K671" i="2" s="1"/>
  <c r="L672" i="2"/>
  <c r="K672" i="2" s="1"/>
  <c r="L673" i="2"/>
  <c r="K673" i="2" s="1"/>
  <c r="L674" i="2"/>
  <c r="K674" i="2" s="1"/>
  <c r="L675" i="2"/>
  <c r="K675" i="2" s="1"/>
  <c r="L676" i="2"/>
  <c r="K676" i="2" s="1"/>
  <c r="L677" i="2"/>
  <c r="K677" i="2" s="1"/>
  <c r="L678" i="2"/>
  <c r="K678" i="2" s="1"/>
  <c r="L679" i="2"/>
  <c r="K679" i="2" s="1"/>
  <c r="L680" i="2"/>
  <c r="K680" i="2" s="1"/>
  <c r="L681" i="2"/>
  <c r="K681" i="2" s="1"/>
  <c r="L682" i="2"/>
  <c r="K682" i="2" s="1"/>
  <c r="L683" i="2"/>
  <c r="K683" i="2" s="1"/>
  <c r="L684" i="2"/>
  <c r="K684" i="2" s="1"/>
  <c r="L685" i="2"/>
  <c r="K685" i="2" s="1"/>
  <c r="L686" i="2"/>
  <c r="K686" i="2" s="1"/>
  <c r="L687" i="2"/>
  <c r="K687" i="2" s="1"/>
  <c r="L688" i="2"/>
  <c r="K688" i="2" s="1"/>
  <c r="L689" i="2"/>
  <c r="K689" i="2" s="1"/>
  <c r="L690" i="2"/>
  <c r="K690" i="2" s="1"/>
  <c r="L691" i="2"/>
  <c r="K691" i="2" s="1"/>
  <c r="L692" i="2"/>
  <c r="K692" i="2" s="1"/>
  <c r="L693" i="2"/>
  <c r="K693" i="2" s="1"/>
  <c r="L694" i="2"/>
  <c r="K694" i="2" s="1"/>
  <c r="L695" i="2"/>
  <c r="K695" i="2" s="1"/>
  <c r="L696" i="2"/>
  <c r="K696" i="2" s="1"/>
  <c r="L697" i="2"/>
  <c r="K697" i="2" s="1"/>
  <c r="L698" i="2"/>
  <c r="K698" i="2" s="1"/>
  <c r="L699" i="2"/>
  <c r="K699" i="2" s="1"/>
  <c r="L700" i="2"/>
  <c r="K700" i="2" s="1"/>
  <c r="L701" i="2"/>
  <c r="K701" i="2" s="1"/>
  <c r="L702" i="2"/>
  <c r="K702" i="2" s="1"/>
  <c r="L703" i="2"/>
  <c r="K703" i="2" s="1"/>
  <c r="L704" i="2"/>
  <c r="K704" i="2" s="1"/>
  <c r="L705" i="2"/>
  <c r="K705" i="2" s="1"/>
  <c r="L706" i="2"/>
  <c r="K706" i="2" s="1"/>
  <c r="L707" i="2"/>
  <c r="K707" i="2" s="1"/>
  <c r="L708" i="2"/>
  <c r="K708" i="2" s="1"/>
  <c r="L709" i="2"/>
  <c r="K709" i="2" s="1"/>
  <c r="L710" i="2"/>
  <c r="K710" i="2" s="1"/>
  <c r="L711" i="2"/>
  <c r="K711" i="2" s="1"/>
  <c r="L712" i="2"/>
  <c r="K712" i="2" s="1"/>
  <c r="L713" i="2"/>
  <c r="K713" i="2" s="1"/>
  <c r="L714" i="2"/>
  <c r="K714" i="2" s="1"/>
  <c r="L715" i="2"/>
  <c r="K715" i="2" s="1"/>
  <c r="L716" i="2"/>
  <c r="K716" i="2" s="1"/>
  <c r="L717" i="2"/>
  <c r="K717" i="2" s="1"/>
  <c r="L718" i="2"/>
  <c r="K718" i="2" s="1"/>
  <c r="L719" i="2"/>
  <c r="K719" i="2" s="1"/>
  <c r="L720" i="2"/>
  <c r="K720" i="2" s="1"/>
  <c r="L721" i="2"/>
  <c r="K721" i="2" s="1"/>
  <c r="L722" i="2"/>
  <c r="K722" i="2" s="1"/>
  <c r="L723" i="2"/>
  <c r="K723" i="2" s="1"/>
  <c r="L724" i="2"/>
  <c r="K724" i="2" s="1"/>
  <c r="L725" i="2"/>
  <c r="K725" i="2" s="1"/>
  <c r="L726" i="2"/>
  <c r="K726" i="2" s="1"/>
  <c r="L727" i="2"/>
  <c r="K727" i="2" s="1"/>
  <c r="L728" i="2"/>
  <c r="K728" i="2" s="1"/>
  <c r="L729" i="2"/>
  <c r="K729" i="2" s="1"/>
  <c r="L730" i="2"/>
  <c r="K730" i="2" s="1"/>
  <c r="L731" i="2"/>
  <c r="K731" i="2" s="1"/>
  <c r="L732" i="2"/>
  <c r="K732" i="2" s="1"/>
  <c r="L733" i="2"/>
  <c r="K733" i="2" s="1"/>
  <c r="L734" i="2"/>
  <c r="K734" i="2" s="1"/>
  <c r="L735" i="2"/>
  <c r="K735" i="2" s="1"/>
  <c r="L736" i="2"/>
  <c r="K736" i="2" s="1"/>
  <c r="L737" i="2"/>
  <c r="K737" i="2" s="1"/>
  <c r="L738" i="2"/>
  <c r="K738" i="2" s="1"/>
  <c r="L739" i="2"/>
  <c r="K739" i="2" s="1"/>
  <c r="L740" i="2"/>
  <c r="K740" i="2" s="1"/>
  <c r="L741" i="2"/>
  <c r="K741" i="2" s="1"/>
  <c r="L742" i="2"/>
  <c r="K742" i="2" s="1"/>
  <c r="L743" i="2"/>
  <c r="K743" i="2" s="1"/>
  <c r="L744" i="2"/>
  <c r="K744" i="2" s="1"/>
  <c r="L745" i="2"/>
  <c r="K745" i="2" s="1"/>
  <c r="L746" i="2"/>
  <c r="K746" i="2" s="1"/>
  <c r="L747" i="2"/>
  <c r="K747" i="2" s="1"/>
  <c r="L748" i="2"/>
  <c r="K748" i="2" s="1"/>
  <c r="L749" i="2"/>
  <c r="K749" i="2" s="1"/>
  <c r="L750" i="2"/>
  <c r="K750" i="2" s="1"/>
  <c r="L751" i="2"/>
  <c r="K751" i="2" s="1"/>
  <c r="L752" i="2"/>
  <c r="K752" i="2" s="1"/>
  <c r="L753" i="2"/>
  <c r="K753" i="2" s="1"/>
  <c r="L754" i="2"/>
  <c r="K754" i="2" s="1"/>
  <c r="L755" i="2"/>
  <c r="K755" i="2" s="1"/>
  <c r="L756" i="2"/>
  <c r="K756" i="2" s="1"/>
  <c r="L757" i="2"/>
  <c r="K757" i="2" s="1"/>
  <c r="L758" i="2"/>
  <c r="K758" i="2" s="1"/>
  <c r="L759" i="2"/>
  <c r="K759" i="2" s="1"/>
  <c r="L760" i="2"/>
  <c r="K760" i="2" s="1"/>
  <c r="L761" i="2"/>
  <c r="K761" i="2" s="1"/>
  <c r="L762" i="2"/>
  <c r="K762" i="2" s="1"/>
  <c r="L763" i="2"/>
  <c r="K763" i="2" s="1"/>
  <c r="L764" i="2"/>
  <c r="K764" i="2" s="1"/>
  <c r="L765" i="2"/>
  <c r="K765" i="2" s="1"/>
  <c r="L766" i="2"/>
  <c r="K766" i="2" s="1"/>
  <c r="L767" i="2"/>
  <c r="K767" i="2" s="1"/>
  <c r="L768" i="2"/>
  <c r="K768" i="2" s="1"/>
  <c r="L769" i="2"/>
  <c r="K769" i="2" s="1"/>
  <c r="L770" i="2"/>
  <c r="K770" i="2" s="1"/>
  <c r="L771" i="2"/>
  <c r="K771" i="2" s="1"/>
  <c r="L772" i="2"/>
  <c r="K772" i="2" s="1"/>
  <c r="L773" i="2"/>
  <c r="K773" i="2" s="1"/>
  <c r="L774" i="2"/>
  <c r="K774" i="2" s="1"/>
  <c r="L775" i="2"/>
  <c r="K775" i="2" s="1"/>
  <c r="L776" i="2"/>
  <c r="K776" i="2" s="1"/>
  <c r="L777" i="2"/>
  <c r="K777" i="2" s="1"/>
  <c r="L778" i="2"/>
  <c r="K778" i="2" s="1"/>
  <c r="L779" i="2"/>
  <c r="K779" i="2" s="1"/>
  <c r="L780" i="2"/>
  <c r="K780" i="2" s="1"/>
  <c r="L781" i="2"/>
  <c r="K781" i="2" s="1"/>
  <c r="L782" i="2"/>
  <c r="K782" i="2" s="1"/>
  <c r="L783" i="2"/>
  <c r="K783" i="2" s="1"/>
  <c r="L784" i="2"/>
  <c r="K784" i="2" s="1"/>
  <c r="L785" i="2"/>
  <c r="K785" i="2" s="1"/>
  <c r="L786" i="2"/>
  <c r="K786" i="2" s="1"/>
  <c r="L787" i="2"/>
  <c r="K787" i="2" s="1"/>
  <c r="L788" i="2"/>
  <c r="K788" i="2" s="1"/>
  <c r="L789" i="2"/>
  <c r="K789" i="2" s="1"/>
  <c r="L790" i="2"/>
  <c r="K790" i="2" s="1"/>
  <c r="L791" i="2"/>
  <c r="K791" i="2" s="1"/>
  <c r="L792" i="2"/>
  <c r="K792" i="2" s="1"/>
  <c r="L793" i="2"/>
  <c r="K793" i="2" s="1"/>
  <c r="L794" i="2"/>
  <c r="K794" i="2" s="1"/>
  <c r="L795" i="2"/>
  <c r="K795" i="2" s="1"/>
  <c r="L796" i="2"/>
  <c r="K796" i="2" s="1"/>
  <c r="L797" i="2"/>
  <c r="K797" i="2" s="1"/>
  <c r="L798" i="2"/>
  <c r="K798" i="2" s="1"/>
  <c r="L799" i="2"/>
  <c r="K799" i="2" s="1"/>
  <c r="L800" i="2"/>
  <c r="K800" i="2" s="1"/>
  <c r="L801" i="2"/>
  <c r="K801" i="2" s="1"/>
  <c r="L802" i="2"/>
  <c r="K802" i="2" s="1"/>
  <c r="L803" i="2"/>
  <c r="K803" i="2" s="1"/>
  <c r="L804" i="2"/>
  <c r="K804" i="2" s="1"/>
  <c r="L805" i="2"/>
  <c r="K805" i="2" s="1"/>
  <c r="L806" i="2"/>
  <c r="K806" i="2" s="1"/>
  <c r="L807" i="2"/>
  <c r="K807" i="2" s="1"/>
  <c r="L808" i="2"/>
  <c r="K808" i="2" s="1"/>
  <c r="L809" i="2"/>
  <c r="K809" i="2" s="1"/>
  <c r="L810" i="2"/>
  <c r="K810" i="2" s="1"/>
  <c r="L811" i="2"/>
  <c r="K811" i="2" s="1"/>
  <c r="L812" i="2"/>
  <c r="K812" i="2" s="1"/>
  <c r="L813" i="2"/>
  <c r="K813" i="2" s="1"/>
  <c r="L814" i="2"/>
  <c r="K814" i="2" s="1"/>
  <c r="L815" i="2"/>
  <c r="K815" i="2" s="1"/>
  <c r="L816" i="2"/>
  <c r="K816" i="2" s="1"/>
  <c r="L817" i="2"/>
  <c r="K817" i="2" s="1"/>
  <c r="L818" i="2"/>
  <c r="K818" i="2" s="1"/>
  <c r="L819" i="2"/>
  <c r="K819" i="2" s="1"/>
  <c r="L820" i="2"/>
  <c r="K820" i="2" s="1"/>
  <c r="L821" i="2"/>
  <c r="K821" i="2" s="1"/>
  <c r="L822" i="2"/>
  <c r="K822" i="2" s="1"/>
  <c r="L823" i="2"/>
  <c r="K823" i="2" s="1"/>
  <c r="L824" i="2"/>
  <c r="K824" i="2" s="1"/>
  <c r="L825" i="2"/>
  <c r="K825" i="2" s="1"/>
  <c r="L826" i="2"/>
  <c r="K826" i="2" s="1"/>
  <c r="L827" i="2"/>
  <c r="K827" i="2" s="1"/>
  <c r="L828" i="2"/>
  <c r="K828" i="2" s="1"/>
  <c r="L829" i="2"/>
  <c r="K829" i="2" s="1"/>
  <c r="L830" i="2"/>
  <c r="K830" i="2" s="1"/>
  <c r="L831" i="2"/>
  <c r="K831" i="2" s="1"/>
  <c r="L832" i="2"/>
  <c r="K832" i="2" s="1"/>
  <c r="L833" i="2"/>
  <c r="K833" i="2" s="1"/>
  <c r="L834" i="2"/>
  <c r="K834" i="2" s="1"/>
  <c r="L835" i="2"/>
  <c r="K835" i="2" s="1"/>
  <c r="L836" i="2"/>
  <c r="K836" i="2" s="1"/>
  <c r="L837" i="2"/>
  <c r="K837" i="2" s="1"/>
  <c r="L838" i="2"/>
  <c r="K838" i="2" s="1"/>
  <c r="L839" i="2"/>
  <c r="K839" i="2" s="1"/>
  <c r="L840" i="2"/>
  <c r="K840" i="2" s="1"/>
  <c r="L841" i="2"/>
  <c r="K841" i="2" s="1"/>
  <c r="L842" i="2"/>
  <c r="K842" i="2" s="1"/>
  <c r="L843" i="2"/>
  <c r="K843" i="2" s="1"/>
  <c r="L844" i="2"/>
  <c r="K844" i="2" s="1"/>
  <c r="L845" i="2"/>
  <c r="K845" i="2" s="1"/>
  <c r="L846" i="2"/>
  <c r="K846" i="2" s="1"/>
  <c r="L847" i="2"/>
  <c r="K847" i="2" s="1"/>
  <c r="L848" i="2"/>
  <c r="K848" i="2" s="1"/>
  <c r="L849" i="2"/>
  <c r="K849" i="2" s="1"/>
  <c r="L850" i="2"/>
  <c r="K850" i="2" s="1"/>
  <c r="L851" i="2"/>
  <c r="K851" i="2" s="1"/>
  <c r="L852" i="2"/>
  <c r="K852" i="2" s="1"/>
  <c r="L853" i="2"/>
  <c r="K853" i="2" s="1"/>
  <c r="L854" i="2"/>
  <c r="K854" i="2" s="1"/>
  <c r="L855" i="2"/>
  <c r="K855" i="2" s="1"/>
  <c r="L856" i="2"/>
  <c r="K856" i="2" s="1"/>
  <c r="L857" i="2"/>
  <c r="K857" i="2" s="1"/>
  <c r="L858" i="2"/>
  <c r="K858" i="2" s="1"/>
  <c r="L859" i="2"/>
  <c r="K859" i="2" s="1"/>
  <c r="L860" i="2"/>
  <c r="K860" i="2" s="1"/>
  <c r="L861" i="2"/>
  <c r="K861" i="2" s="1"/>
  <c r="L862" i="2"/>
  <c r="K862" i="2" s="1"/>
  <c r="L863" i="2"/>
  <c r="K863" i="2" s="1"/>
  <c r="L864" i="2"/>
  <c r="K864" i="2" s="1"/>
  <c r="L865" i="2"/>
  <c r="K865" i="2" s="1"/>
  <c r="L866" i="2"/>
  <c r="K866" i="2" s="1"/>
  <c r="L867" i="2"/>
  <c r="K867" i="2" s="1"/>
  <c r="L868" i="2"/>
  <c r="K868" i="2" s="1"/>
  <c r="L869" i="2"/>
  <c r="K869" i="2" s="1"/>
  <c r="L870" i="2"/>
  <c r="K870" i="2" s="1"/>
  <c r="L871" i="2"/>
  <c r="K871" i="2" s="1"/>
  <c r="L872" i="2"/>
  <c r="K872" i="2" s="1"/>
  <c r="L873" i="2"/>
  <c r="K873" i="2" s="1"/>
  <c r="L874" i="2"/>
  <c r="K874" i="2" s="1"/>
  <c r="L875" i="2"/>
  <c r="K875" i="2" s="1"/>
  <c r="L876" i="2"/>
  <c r="K876" i="2" s="1"/>
  <c r="L877" i="2"/>
  <c r="K877" i="2" s="1"/>
  <c r="L878" i="2"/>
  <c r="K878" i="2" s="1"/>
  <c r="L879" i="2"/>
  <c r="K879" i="2" s="1"/>
  <c r="L880" i="2"/>
  <c r="K880" i="2" s="1"/>
  <c r="L881" i="2"/>
  <c r="K881" i="2" s="1"/>
  <c r="L882" i="2"/>
  <c r="K882" i="2" s="1"/>
  <c r="L883" i="2"/>
  <c r="K883" i="2" s="1"/>
  <c r="L884" i="2"/>
  <c r="K884" i="2" s="1"/>
  <c r="L885" i="2"/>
  <c r="K885" i="2" s="1"/>
  <c r="L886" i="2"/>
  <c r="K886" i="2" s="1"/>
  <c r="L887" i="2"/>
  <c r="K887" i="2" s="1"/>
  <c r="L888" i="2"/>
  <c r="K888" i="2" s="1"/>
  <c r="L889" i="2"/>
  <c r="K889" i="2" s="1"/>
  <c r="L890" i="2"/>
  <c r="K890" i="2" s="1"/>
  <c r="L891" i="2"/>
  <c r="K891" i="2" s="1"/>
  <c r="L892" i="2"/>
  <c r="K892" i="2" s="1"/>
  <c r="L893" i="2"/>
  <c r="K893" i="2" s="1"/>
  <c r="L894" i="2"/>
  <c r="K894" i="2" s="1"/>
  <c r="L895" i="2"/>
  <c r="K895" i="2" s="1"/>
  <c r="L896" i="2"/>
  <c r="K896" i="2" s="1"/>
  <c r="L897" i="2"/>
  <c r="K897" i="2" s="1"/>
  <c r="L898" i="2"/>
  <c r="K898" i="2" s="1"/>
  <c r="L899" i="2"/>
  <c r="K899" i="2" s="1"/>
  <c r="L900" i="2"/>
  <c r="K900" i="2" s="1"/>
  <c r="L901" i="2"/>
  <c r="K901" i="2" s="1"/>
  <c r="L902" i="2"/>
  <c r="K902" i="2" s="1"/>
  <c r="L903" i="2"/>
  <c r="K903" i="2" s="1"/>
  <c r="L904" i="2"/>
  <c r="K904" i="2" s="1"/>
  <c r="L905" i="2"/>
  <c r="K905" i="2" s="1"/>
  <c r="L906" i="2"/>
  <c r="K906" i="2" s="1"/>
  <c r="L907" i="2"/>
  <c r="K907" i="2" s="1"/>
  <c r="L908" i="2"/>
  <c r="K908" i="2" s="1"/>
  <c r="L909" i="2"/>
  <c r="K909" i="2" s="1"/>
  <c r="L910" i="2"/>
  <c r="K910" i="2" s="1"/>
  <c r="L911" i="2"/>
  <c r="K911" i="2" s="1"/>
  <c r="L912" i="2"/>
  <c r="K912" i="2" s="1"/>
  <c r="L913" i="2"/>
  <c r="K913" i="2" s="1"/>
  <c r="L914" i="2"/>
  <c r="K914" i="2" s="1"/>
  <c r="L915" i="2"/>
  <c r="K915" i="2" s="1"/>
  <c r="L916" i="2"/>
  <c r="K916" i="2" s="1"/>
  <c r="L917" i="2"/>
  <c r="K917" i="2" s="1"/>
  <c r="L918" i="2"/>
  <c r="K918" i="2" s="1"/>
  <c r="L919" i="2"/>
  <c r="K919" i="2" s="1"/>
  <c r="L920" i="2"/>
  <c r="K920" i="2" s="1"/>
  <c r="L921" i="2"/>
  <c r="K921" i="2" s="1"/>
  <c r="L922" i="2"/>
  <c r="K922" i="2" s="1"/>
  <c r="L923" i="2"/>
  <c r="K923" i="2" s="1"/>
  <c r="L924" i="2"/>
  <c r="K924" i="2" s="1"/>
  <c r="L925" i="2"/>
  <c r="K925" i="2" s="1"/>
  <c r="L926" i="2"/>
  <c r="K926" i="2" s="1"/>
  <c r="L927" i="2"/>
  <c r="K927" i="2" s="1"/>
  <c r="L928" i="2"/>
  <c r="K928" i="2" s="1"/>
  <c r="L929" i="2"/>
  <c r="K929" i="2" s="1"/>
  <c r="L930" i="2"/>
  <c r="K930" i="2" s="1"/>
  <c r="L931" i="2"/>
  <c r="K931" i="2" s="1"/>
  <c r="L932" i="2"/>
  <c r="K932" i="2" s="1"/>
  <c r="L933" i="2"/>
  <c r="K933" i="2" s="1"/>
  <c r="L934" i="2"/>
  <c r="K934" i="2" s="1"/>
  <c r="L935" i="2"/>
  <c r="K935" i="2" s="1"/>
  <c r="L936" i="2"/>
  <c r="K936" i="2" s="1"/>
  <c r="L937" i="2"/>
  <c r="K937" i="2" s="1"/>
  <c r="L938" i="2"/>
  <c r="K938" i="2" s="1"/>
  <c r="L939" i="2"/>
  <c r="K939" i="2" s="1"/>
  <c r="L940" i="2"/>
  <c r="K940" i="2" s="1"/>
  <c r="L941" i="2"/>
  <c r="K941" i="2" s="1"/>
  <c r="L942" i="2"/>
  <c r="K942" i="2" s="1"/>
  <c r="L943" i="2"/>
  <c r="K943" i="2" s="1"/>
  <c r="L944" i="2"/>
  <c r="K944" i="2" s="1"/>
  <c r="L945" i="2"/>
  <c r="K945" i="2" s="1"/>
  <c r="L946" i="2"/>
  <c r="K946" i="2" s="1"/>
  <c r="L947" i="2"/>
  <c r="K947" i="2" s="1"/>
  <c r="L948" i="2"/>
  <c r="K948" i="2" s="1"/>
  <c r="L949" i="2"/>
  <c r="K949" i="2" s="1"/>
  <c r="L950" i="2"/>
  <c r="K950" i="2" s="1"/>
  <c r="L951" i="2"/>
  <c r="K951" i="2" s="1"/>
  <c r="L952" i="2"/>
  <c r="K952" i="2" s="1"/>
  <c r="L953" i="2"/>
  <c r="K953" i="2" s="1"/>
  <c r="L954" i="2"/>
  <c r="K954" i="2" s="1"/>
  <c r="L955" i="2"/>
  <c r="K955" i="2" s="1"/>
  <c r="L956" i="2"/>
  <c r="K956" i="2" s="1"/>
  <c r="L957" i="2"/>
  <c r="K957" i="2" s="1"/>
  <c r="L958" i="2"/>
  <c r="K958" i="2" s="1"/>
  <c r="L959" i="2"/>
  <c r="K959" i="2" s="1"/>
  <c r="L960" i="2"/>
  <c r="K960" i="2" s="1"/>
  <c r="L961" i="2"/>
  <c r="K961" i="2" s="1"/>
  <c r="L962" i="2"/>
  <c r="K962" i="2" s="1"/>
  <c r="L963" i="2"/>
  <c r="K963" i="2" s="1"/>
  <c r="L964" i="2"/>
  <c r="K964" i="2" s="1"/>
  <c r="L965" i="2"/>
  <c r="K965" i="2" s="1"/>
  <c r="L966" i="2"/>
  <c r="K966" i="2" s="1"/>
  <c r="L967" i="2"/>
  <c r="K967" i="2" s="1"/>
  <c r="L968" i="2"/>
  <c r="K968" i="2" s="1"/>
  <c r="L969" i="2"/>
  <c r="K969" i="2" s="1"/>
  <c r="L970" i="2"/>
  <c r="K970" i="2" s="1"/>
  <c r="L971" i="2"/>
  <c r="K971" i="2" s="1"/>
  <c r="L972" i="2"/>
  <c r="K972" i="2" s="1"/>
  <c r="L973" i="2"/>
  <c r="K973" i="2" s="1"/>
  <c r="L974" i="2"/>
  <c r="K974" i="2" s="1"/>
  <c r="L975" i="2"/>
  <c r="K975" i="2" s="1"/>
  <c r="L976" i="2"/>
  <c r="K976" i="2" s="1"/>
  <c r="L977" i="2"/>
  <c r="K977" i="2" s="1"/>
  <c r="L978" i="2"/>
  <c r="K978" i="2" s="1"/>
  <c r="L979" i="2"/>
  <c r="K979" i="2" s="1"/>
  <c r="L980" i="2"/>
  <c r="K980" i="2" s="1"/>
  <c r="L981" i="2"/>
  <c r="K981" i="2" s="1"/>
  <c r="L982" i="2"/>
  <c r="K982" i="2" s="1"/>
  <c r="L983" i="2"/>
  <c r="K983" i="2" s="1"/>
  <c r="L984" i="2"/>
  <c r="K984" i="2" s="1"/>
  <c r="L985" i="2"/>
  <c r="K985" i="2" s="1"/>
  <c r="L986" i="2"/>
  <c r="K986" i="2" s="1"/>
  <c r="L987" i="2"/>
  <c r="K987" i="2" s="1"/>
  <c r="L988" i="2"/>
  <c r="K988" i="2" s="1"/>
  <c r="L989" i="2"/>
  <c r="K989" i="2" s="1"/>
  <c r="L990" i="2"/>
  <c r="K990" i="2" s="1"/>
  <c r="L991" i="2"/>
  <c r="K991" i="2" s="1"/>
  <c r="L992" i="2"/>
  <c r="K992" i="2" s="1"/>
  <c r="L993" i="2"/>
  <c r="K993" i="2" s="1"/>
  <c r="L994" i="2"/>
  <c r="K994" i="2" s="1"/>
  <c r="L995" i="2"/>
  <c r="K995" i="2" s="1"/>
  <c r="L996" i="2"/>
  <c r="K996" i="2" s="1"/>
  <c r="L997" i="2"/>
  <c r="K997" i="2" s="1"/>
  <c r="L998" i="2"/>
  <c r="K998" i="2" s="1"/>
  <c r="L999" i="2"/>
  <c r="K999" i="2" s="1"/>
  <c r="L1000" i="2"/>
  <c r="K1000" i="2" s="1"/>
  <c r="L1001" i="2"/>
  <c r="K1001" i="2" s="1"/>
  <c r="L1002" i="2"/>
  <c r="K1002" i="2" s="1"/>
  <c r="L1003" i="2"/>
  <c r="K1003" i="2" s="1"/>
  <c r="L1004" i="2"/>
  <c r="K1004" i="2" s="1"/>
  <c r="L1005" i="2"/>
  <c r="K1005" i="2" s="1"/>
  <c r="L1006" i="2"/>
  <c r="K1006" i="2" s="1"/>
  <c r="L1007" i="2"/>
  <c r="K1007" i="2" s="1"/>
  <c r="L1008" i="2"/>
  <c r="K1008" i="2" s="1"/>
  <c r="L1009" i="2"/>
  <c r="K1009" i="2" s="1"/>
  <c r="L1010" i="2"/>
  <c r="K1010" i="2" s="1"/>
  <c r="L1011" i="2"/>
  <c r="K1011" i="2" s="1"/>
  <c r="L1012" i="2"/>
  <c r="K1012" i="2" s="1"/>
  <c r="L1013" i="2"/>
  <c r="K1013" i="2" s="1"/>
  <c r="L1014" i="2"/>
  <c r="K1014" i="2" s="1"/>
  <c r="L1015" i="2"/>
  <c r="K1015" i="2" s="1"/>
  <c r="L1016" i="2"/>
  <c r="K1016" i="2" s="1"/>
  <c r="L1017" i="2"/>
  <c r="K1017" i="2" s="1"/>
  <c r="L1018" i="2"/>
  <c r="K1018" i="2" s="1"/>
  <c r="L1019" i="2"/>
  <c r="K1019" i="2" s="1"/>
  <c r="L1020" i="2"/>
  <c r="K1020" i="2" s="1"/>
  <c r="L1021" i="2"/>
  <c r="K1021" i="2" s="1"/>
  <c r="L1022" i="2"/>
  <c r="K1022" i="2" s="1"/>
  <c r="L1023" i="2"/>
  <c r="K1023" i="2" s="1"/>
  <c r="L1024" i="2"/>
  <c r="K1024" i="2" s="1"/>
  <c r="L1025" i="2"/>
  <c r="K1025" i="2" s="1"/>
  <c r="L1026" i="2"/>
  <c r="K1026" i="2" s="1"/>
  <c r="L1027" i="2"/>
  <c r="K1027" i="2" s="1"/>
  <c r="L1028" i="2"/>
  <c r="K1028" i="2" s="1"/>
  <c r="L1029" i="2"/>
  <c r="K1029" i="2" s="1"/>
  <c r="L1030" i="2"/>
  <c r="K1030" i="2" s="1"/>
  <c r="L1031" i="2"/>
  <c r="K1031" i="2" s="1"/>
  <c r="L1032" i="2"/>
  <c r="K1032" i="2" s="1"/>
  <c r="L1033" i="2"/>
  <c r="K1033" i="2" s="1"/>
  <c r="L1034" i="2"/>
  <c r="K1034" i="2" s="1"/>
  <c r="L1035" i="2"/>
  <c r="K1035" i="2" s="1"/>
  <c r="L1036" i="2"/>
  <c r="K1036" i="2" s="1"/>
  <c r="L1037" i="2"/>
  <c r="K1037" i="2" s="1"/>
  <c r="L1038" i="2"/>
  <c r="K1038" i="2" s="1"/>
  <c r="L1039" i="2"/>
  <c r="K1039" i="2" s="1"/>
  <c r="L1040" i="2"/>
  <c r="K1040" i="2" s="1"/>
  <c r="L1041" i="2"/>
  <c r="K1041" i="2" s="1"/>
  <c r="L1042" i="2"/>
  <c r="K1042" i="2" s="1"/>
  <c r="L1043" i="2"/>
  <c r="K1043" i="2" s="1"/>
  <c r="L1044" i="2"/>
  <c r="K1044" i="2" s="1"/>
  <c r="L1045" i="2"/>
  <c r="K1045" i="2" s="1"/>
  <c r="L1046" i="2"/>
  <c r="K1046" i="2" s="1"/>
  <c r="L1047" i="2"/>
  <c r="K1047" i="2" s="1"/>
  <c r="L1048" i="2"/>
  <c r="K1048" i="2" s="1"/>
  <c r="L1049" i="2"/>
  <c r="K1049" i="2" s="1"/>
  <c r="L1050" i="2"/>
  <c r="K1050" i="2" s="1"/>
  <c r="L1051" i="2"/>
  <c r="K1051" i="2" s="1"/>
  <c r="L1052" i="2"/>
  <c r="K1052" i="2" s="1"/>
  <c r="L1053" i="2"/>
  <c r="K1053" i="2" s="1"/>
  <c r="L1054" i="2"/>
  <c r="K1054" i="2" s="1"/>
  <c r="L1055" i="2"/>
  <c r="K1055" i="2" s="1"/>
  <c r="L1056" i="2"/>
  <c r="K1056" i="2" s="1"/>
  <c r="L1057" i="2"/>
  <c r="K1057" i="2" s="1"/>
  <c r="L1058" i="2"/>
  <c r="K1058" i="2" s="1"/>
  <c r="L1059" i="2"/>
  <c r="K1059" i="2" s="1"/>
  <c r="L1060" i="2"/>
  <c r="K1060" i="2" s="1"/>
  <c r="L1061" i="2"/>
  <c r="K1061" i="2" s="1"/>
  <c r="L1062" i="2"/>
  <c r="K1062" i="2" s="1"/>
  <c r="L1063" i="2"/>
  <c r="K1063" i="2" s="1"/>
  <c r="L1064" i="2"/>
  <c r="K1064" i="2" s="1"/>
  <c r="L1065" i="2"/>
  <c r="K1065" i="2" s="1"/>
  <c r="L1066" i="2"/>
  <c r="K1066" i="2" s="1"/>
  <c r="L1067" i="2"/>
  <c r="K1067" i="2" s="1"/>
  <c r="L1068" i="2"/>
  <c r="K1068" i="2" s="1"/>
  <c r="L1069" i="2"/>
  <c r="K1069" i="2" s="1"/>
  <c r="L1070" i="2"/>
  <c r="K1070" i="2" s="1"/>
  <c r="L1071" i="2"/>
  <c r="K1071" i="2" s="1"/>
  <c r="L1072" i="2"/>
  <c r="K1072" i="2" s="1"/>
  <c r="L1073" i="2"/>
  <c r="K1073" i="2" s="1"/>
  <c r="L1074" i="2"/>
  <c r="K1074" i="2" s="1"/>
  <c r="L1075" i="2"/>
  <c r="K1075" i="2" s="1"/>
  <c r="L1076" i="2"/>
  <c r="K1076" i="2" s="1"/>
  <c r="L1077" i="2"/>
  <c r="K1077" i="2" s="1"/>
  <c r="L1078" i="2"/>
  <c r="K1078" i="2" s="1"/>
  <c r="L1079" i="2"/>
  <c r="K1079" i="2" s="1"/>
  <c r="L1080" i="2"/>
  <c r="K1080" i="2" s="1"/>
  <c r="L1081" i="2"/>
  <c r="K1081" i="2" s="1"/>
  <c r="L1082" i="2"/>
  <c r="K1082" i="2" s="1"/>
  <c r="L1083" i="2"/>
  <c r="K1083" i="2" s="1"/>
  <c r="L1084" i="2"/>
  <c r="K1084" i="2" s="1"/>
  <c r="L1085" i="2"/>
  <c r="K1085" i="2" s="1"/>
  <c r="L1086" i="2"/>
  <c r="K1086" i="2" s="1"/>
  <c r="L1087" i="2"/>
  <c r="K1087" i="2" s="1"/>
  <c r="L1088" i="2"/>
  <c r="K1088" i="2" s="1"/>
  <c r="L1089" i="2"/>
  <c r="K1089" i="2" s="1"/>
  <c r="L1090" i="2"/>
  <c r="K1090" i="2" s="1"/>
  <c r="L1091" i="2"/>
  <c r="K1091" i="2" s="1"/>
  <c r="L1092" i="2"/>
  <c r="K1092" i="2" s="1"/>
  <c r="L1093" i="2"/>
  <c r="K1093" i="2" s="1"/>
  <c r="L1094" i="2"/>
  <c r="K1094" i="2" s="1"/>
  <c r="L1095" i="2"/>
  <c r="K1095" i="2" s="1"/>
  <c r="L1096" i="2"/>
  <c r="K1096" i="2" s="1"/>
  <c r="L1097" i="2"/>
  <c r="K1097" i="2" s="1"/>
  <c r="L1098" i="2"/>
  <c r="K1098" i="2" s="1"/>
  <c r="L1099" i="2"/>
  <c r="K1099" i="2" s="1"/>
  <c r="L1100" i="2"/>
  <c r="K1100" i="2" s="1"/>
  <c r="L1101" i="2"/>
  <c r="K1101" i="2" s="1"/>
  <c r="L1102" i="2"/>
  <c r="K1102" i="2" s="1"/>
  <c r="L1103" i="2"/>
  <c r="K1103" i="2" s="1"/>
  <c r="L1104" i="2"/>
  <c r="K1104" i="2" s="1"/>
  <c r="L1105" i="2"/>
  <c r="K1105" i="2" s="1"/>
  <c r="L1106" i="2"/>
  <c r="K1106" i="2" s="1"/>
  <c r="L1107" i="2"/>
  <c r="K1107" i="2" s="1"/>
  <c r="L1108" i="2"/>
  <c r="K1108" i="2" s="1"/>
  <c r="L1109" i="2"/>
  <c r="K1109" i="2" s="1"/>
  <c r="L1110" i="2"/>
  <c r="K1110" i="2" s="1"/>
  <c r="L1111" i="2"/>
  <c r="K1111" i="2" s="1"/>
  <c r="L1112" i="2"/>
  <c r="K1112" i="2" s="1"/>
  <c r="L1113" i="2"/>
  <c r="K1113" i="2" s="1"/>
  <c r="L1114" i="2"/>
  <c r="K1114" i="2" s="1"/>
  <c r="L1115" i="2"/>
  <c r="K1115" i="2" s="1"/>
  <c r="L1116" i="2"/>
  <c r="K1116" i="2" s="1"/>
  <c r="L1117" i="2"/>
  <c r="K1117" i="2" s="1"/>
  <c r="L1118" i="2"/>
  <c r="K1118" i="2" s="1"/>
  <c r="L1119" i="2"/>
  <c r="K1119" i="2" s="1"/>
  <c r="L1120" i="2"/>
  <c r="K1120" i="2" s="1"/>
  <c r="L1121" i="2"/>
  <c r="K1121" i="2" s="1"/>
  <c r="L1122" i="2"/>
  <c r="K1122" i="2" s="1"/>
  <c r="L1123" i="2"/>
  <c r="K1123" i="2" s="1"/>
  <c r="L1124" i="2"/>
  <c r="K1124" i="2" s="1"/>
  <c r="L1125" i="2"/>
  <c r="K1125" i="2" s="1"/>
  <c r="L1126" i="2"/>
  <c r="K1126" i="2" s="1"/>
  <c r="L1127" i="2"/>
  <c r="K1127" i="2" s="1"/>
  <c r="L1128" i="2"/>
  <c r="K1128" i="2" s="1"/>
  <c r="L1129" i="2"/>
  <c r="K1129" i="2" s="1"/>
  <c r="L1130" i="2"/>
  <c r="K1130" i="2" s="1"/>
  <c r="L1131" i="2"/>
  <c r="K1131" i="2" s="1"/>
  <c r="L1132" i="2"/>
  <c r="K1132" i="2" s="1"/>
  <c r="L1133" i="2"/>
  <c r="K1133" i="2" s="1"/>
  <c r="L1134" i="2"/>
  <c r="K1134" i="2" s="1"/>
  <c r="L1135" i="2"/>
  <c r="K1135" i="2" s="1"/>
  <c r="L1136" i="2"/>
  <c r="K1136" i="2" s="1"/>
  <c r="L1137" i="2"/>
  <c r="K1137" i="2" s="1"/>
  <c r="L1138" i="2"/>
  <c r="K1138" i="2" s="1"/>
  <c r="L1139" i="2"/>
  <c r="K1139" i="2" s="1"/>
  <c r="L1140" i="2"/>
  <c r="K1140" i="2" s="1"/>
  <c r="L1141" i="2"/>
  <c r="K1141" i="2" s="1"/>
  <c r="L1142" i="2"/>
  <c r="K1142" i="2" s="1"/>
  <c r="L1143" i="2"/>
  <c r="K1143" i="2" s="1"/>
  <c r="L1144" i="2"/>
  <c r="K1144" i="2" s="1"/>
  <c r="L1145" i="2"/>
  <c r="K1145" i="2" s="1"/>
  <c r="L1146" i="2"/>
  <c r="K1146" i="2" s="1"/>
  <c r="L1147" i="2"/>
  <c r="K1147" i="2" s="1"/>
  <c r="L1148" i="2"/>
  <c r="K1148" i="2" s="1"/>
  <c r="L1149" i="2"/>
  <c r="K1149" i="2" s="1"/>
  <c r="L1150" i="2"/>
  <c r="K1150" i="2" s="1"/>
  <c r="L1151" i="2"/>
  <c r="K1151" i="2" s="1"/>
  <c r="L1152" i="2"/>
  <c r="K1152" i="2" s="1"/>
  <c r="L1153" i="2"/>
  <c r="K1153" i="2" s="1"/>
  <c r="L1154" i="2"/>
  <c r="K1154" i="2" s="1"/>
  <c r="L1155" i="2"/>
  <c r="K1155" i="2" s="1"/>
  <c r="L1156" i="2"/>
  <c r="K1156" i="2" s="1"/>
  <c r="L1157" i="2"/>
  <c r="K1157" i="2" s="1"/>
  <c r="L1158" i="2"/>
  <c r="K1158" i="2" s="1"/>
  <c r="L1159" i="2"/>
  <c r="K1159" i="2" s="1"/>
  <c r="L1160" i="2"/>
  <c r="K1160" i="2" s="1"/>
  <c r="L1161" i="2"/>
  <c r="K1161" i="2" s="1"/>
  <c r="L1162" i="2"/>
  <c r="K1162" i="2" s="1"/>
  <c r="L1163" i="2"/>
  <c r="K1163" i="2" s="1"/>
  <c r="L1164" i="2"/>
  <c r="K1164" i="2" s="1"/>
  <c r="L1165" i="2"/>
  <c r="K1165" i="2" s="1"/>
  <c r="L1166" i="2"/>
  <c r="K1166" i="2" s="1"/>
  <c r="L1167" i="2"/>
  <c r="K1167" i="2" s="1"/>
  <c r="L1168" i="2"/>
  <c r="K1168" i="2" s="1"/>
  <c r="L1169" i="2"/>
  <c r="K1169" i="2" s="1"/>
  <c r="L1170" i="2"/>
  <c r="K1170" i="2" s="1"/>
  <c r="L1171" i="2"/>
  <c r="K1171" i="2" s="1"/>
  <c r="L1172" i="2"/>
  <c r="K1172" i="2" s="1"/>
  <c r="L1173" i="2"/>
  <c r="K1173" i="2" s="1"/>
  <c r="L1174" i="2"/>
  <c r="K1174" i="2" s="1"/>
  <c r="L1175" i="2"/>
  <c r="K1175" i="2" s="1"/>
  <c r="L1176" i="2"/>
  <c r="K1176" i="2" s="1"/>
  <c r="L1177" i="2"/>
  <c r="K1177" i="2" s="1"/>
  <c r="L1178" i="2"/>
  <c r="K1178" i="2" s="1"/>
  <c r="L1179" i="2"/>
  <c r="K1179" i="2" s="1"/>
  <c r="L1180" i="2"/>
  <c r="K1180" i="2" s="1"/>
  <c r="L1181" i="2"/>
  <c r="K1181" i="2" s="1"/>
  <c r="L1182" i="2"/>
  <c r="K1182" i="2" s="1"/>
  <c r="L1183" i="2"/>
  <c r="K1183" i="2" s="1"/>
  <c r="L1184" i="2"/>
  <c r="K1184" i="2" s="1"/>
  <c r="L1185" i="2"/>
  <c r="K1185" i="2" s="1"/>
  <c r="L1186" i="2"/>
  <c r="K1186" i="2" s="1"/>
  <c r="L1187" i="2"/>
  <c r="K1187" i="2" s="1"/>
  <c r="L1188" i="2"/>
  <c r="K1188" i="2" s="1"/>
  <c r="L1189" i="2"/>
  <c r="K1189" i="2" s="1"/>
  <c r="L1190" i="2"/>
  <c r="K1190" i="2" s="1"/>
  <c r="L1191" i="2"/>
  <c r="K1191" i="2" s="1"/>
  <c r="L1192" i="2"/>
  <c r="K1192" i="2" s="1"/>
  <c r="L1193" i="2"/>
  <c r="K1193" i="2" s="1"/>
  <c r="L1194" i="2"/>
  <c r="K1194" i="2" s="1"/>
  <c r="L1195" i="2"/>
  <c r="K1195" i="2" s="1"/>
  <c r="L1196" i="2"/>
  <c r="K1196" i="2" s="1"/>
  <c r="L1197" i="2"/>
  <c r="K1197" i="2" s="1"/>
  <c r="L1198" i="2"/>
  <c r="K1198" i="2" s="1"/>
  <c r="L1199" i="2"/>
  <c r="K1199" i="2" s="1"/>
  <c r="L1200" i="2"/>
  <c r="K1200" i="2" s="1"/>
  <c r="L1201" i="2"/>
  <c r="K1201" i="2" s="1"/>
  <c r="L1202" i="2"/>
  <c r="K1202" i="2" s="1"/>
  <c r="L1203" i="2"/>
  <c r="K1203" i="2" s="1"/>
  <c r="L1204" i="2"/>
  <c r="K1204" i="2" s="1"/>
  <c r="L1205" i="2"/>
  <c r="K1205" i="2" s="1"/>
  <c r="L1206" i="2"/>
  <c r="K1206" i="2" s="1"/>
  <c r="L1207" i="2"/>
  <c r="K1207" i="2" s="1"/>
  <c r="L1208" i="2"/>
  <c r="K1208" i="2" s="1"/>
  <c r="L1209" i="2"/>
  <c r="K1209" i="2" s="1"/>
  <c r="L1210" i="2"/>
  <c r="K1210" i="2" s="1"/>
  <c r="L1211" i="2"/>
  <c r="K1211" i="2" s="1"/>
  <c r="L1212" i="2"/>
  <c r="K1212" i="2" s="1"/>
  <c r="L1213" i="2"/>
  <c r="K1213" i="2" s="1"/>
  <c r="L1214" i="2"/>
  <c r="K1214" i="2" s="1"/>
  <c r="L1215" i="2"/>
  <c r="K1215" i="2" s="1"/>
  <c r="L1216" i="2"/>
  <c r="K1216" i="2" s="1"/>
  <c r="L1217" i="2"/>
  <c r="K1217" i="2" s="1"/>
  <c r="L1218" i="2"/>
  <c r="K1218" i="2" s="1"/>
  <c r="L1219" i="2"/>
  <c r="K1219" i="2" s="1"/>
  <c r="L1220" i="2"/>
  <c r="K1220" i="2" s="1"/>
  <c r="L1221" i="2"/>
  <c r="K1221" i="2" s="1"/>
  <c r="L1222" i="2"/>
  <c r="K1222" i="2" s="1"/>
  <c r="L1223" i="2"/>
  <c r="K1223" i="2" s="1"/>
  <c r="L1224" i="2"/>
  <c r="K1224" i="2" s="1"/>
  <c r="L1225" i="2"/>
  <c r="K1225" i="2" s="1"/>
  <c r="L1226" i="2"/>
  <c r="K1226" i="2" s="1"/>
  <c r="L1227" i="2"/>
  <c r="K1227" i="2" s="1"/>
  <c r="L1228" i="2"/>
  <c r="K1228" i="2" s="1"/>
  <c r="L1229" i="2"/>
  <c r="K1229" i="2" s="1"/>
  <c r="L1230" i="2"/>
  <c r="K1230" i="2" s="1"/>
  <c r="L1231" i="2"/>
  <c r="K1231" i="2" s="1"/>
  <c r="L1232" i="2"/>
  <c r="K1232" i="2" s="1"/>
  <c r="L1233" i="2"/>
  <c r="K1233" i="2" s="1"/>
  <c r="L1234" i="2"/>
  <c r="K1234" i="2" s="1"/>
  <c r="L1235" i="2"/>
  <c r="K1235" i="2" s="1"/>
  <c r="L1236" i="2"/>
  <c r="K1236" i="2" s="1"/>
  <c r="L1237" i="2"/>
  <c r="K1237" i="2" s="1"/>
  <c r="L1238" i="2"/>
  <c r="K1238" i="2" s="1"/>
  <c r="L1239" i="2"/>
  <c r="K1239" i="2" s="1"/>
  <c r="L1240" i="2"/>
  <c r="K1240" i="2" s="1"/>
  <c r="L1241" i="2"/>
  <c r="K1241" i="2" s="1"/>
  <c r="L1242" i="2"/>
  <c r="K1242" i="2" s="1"/>
  <c r="L1243" i="2"/>
  <c r="K1243" i="2" s="1"/>
  <c r="L1244" i="2"/>
  <c r="K1244" i="2" s="1"/>
  <c r="L1245" i="2"/>
  <c r="K1245" i="2" s="1"/>
  <c r="L1246" i="2"/>
  <c r="K1246" i="2" s="1"/>
  <c r="L1247" i="2"/>
  <c r="K1247" i="2" s="1"/>
  <c r="L1248" i="2"/>
  <c r="K1248" i="2" s="1"/>
  <c r="L1249" i="2"/>
  <c r="K1249" i="2" s="1"/>
  <c r="L1250" i="2"/>
  <c r="K1250" i="2" s="1"/>
  <c r="L1251" i="2"/>
  <c r="K1251" i="2" s="1"/>
  <c r="L1252" i="2"/>
  <c r="K1252" i="2" s="1"/>
  <c r="L1253" i="2"/>
  <c r="K1253" i="2" s="1"/>
  <c r="L1254" i="2"/>
  <c r="K1254" i="2" s="1"/>
  <c r="L1255" i="2"/>
  <c r="K1255" i="2" s="1"/>
  <c r="L1256" i="2"/>
  <c r="K1256" i="2" s="1"/>
  <c r="L1257" i="2"/>
  <c r="K1257" i="2" s="1"/>
  <c r="L1258" i="2"/>
  <c r="K1258" i="2" s="1"/>
  <c r="L1259" i="2"/>
  <c r="K1259" i="2" s="1"/>
  <c r="L1260" i="2"/>
  <c r="K1260" i="2" s="1"/>
  <c r="L1261" i="2"/>
  <c r="K1261" i="2" s="1"/>
  <c r="L1262" i="2"/>
  <c r="K1262" i="2" s="1"/>
  <c r="L1263" i="2"/>
  <c r="K1263" i="2" s="1"/>
  <c r="L1264" i="2"/>
  <c r="K1264" i="2" s="1"/>
  <c r="L1265" i="2"/>
  <c r="K1265" i="2" s="1"/>
  <c r="L1266" i="2"/>
  <c r="K1266" i="2" s="1"/>
  <c r="L1267" i="2"/>
  <c r="K1267" i="2" s="1"/>
  <c r="L1268" i="2"/>
  <c r="K1268" i="2" s="1"/>
  <c r="L1269" i="2"/>
  <c r="K1269" i="2" s="1"/>
  <c r="L1270" i="2"/>
  <c r="K1270" i="2" s="1"/>
  <c r="L1271" i="2"/>
  <c r="K1271" i="2" s="1"/>
  <c r="L1272" i="2"/>
  <c r="K1272" i="2" s="1"/>
  <c r="L1273" i="2"/>
  <c r="K1273" i="2" s="1"/>
  <c r="L1274" i="2"/>
  <c r="K1274" i="2" s="1"/>
  <c r="L1275" i="2"/>
  <c r="K1275" i="2" s="1"/>
  <c r="L1276" i="2"/>
  <c r="K1276" i="2" s="1"/>
  <c r="L1277" i="2"/>
  <c r="K1277" i="2" s="1"/>
  <c r="L1278" i="2"/>
  <c r="K1278" i="2" s="1"/>
  <c r="L1279" i="2"/>
  <c r="K1279" i="2" s="1"/>
  <c r="L1280" i="2"/>
  <c r="K1280" i="2" s="1"/>
  <c r="L1281" i="2"/>
  <c r="K1281" i="2" s="1"/>
  <c r="L1282" i="2"/>
  <c r="K1282" i="2" s="1"/>
  <c r="L1283" i="2"/>
  <c r="K1283" i="2" s="1"/>
  <c r="L1284" i="2"/>
  <c r="K1284" i="2" s="1"/>
  <c r="L1285" i="2"/>
  <c r="K1285" i="2" s="1"/>
  <c r="L1286" i="2"/>
  <c r="K1286" i="2" s="1"/>
  <c r="L1287" i="2"/>
  <c r="K1287" i="2" s="1"/>
  <c r="L1288" i="2"/>
  <c r="K1288" i="2" s="1"/>
  <c r="L1289" i="2"/>
  <c r="K1289" i="2" s="1"/>
  <c r="L1290" i="2"/>
  <c r="K1290" i="2" s="1"/>
  <c r="L1291" i="2"/>
  <c r="K1291" i="2" s="1"/>
  <c r="L1292" i="2"/>
  <c r="K1292" i="2" s="1"/>
  <c r="L1293" i="2"/>
  <c r="K1293" i="2" s="1"/>
  <c r="L1294" i="2"/>
  <c r="K1294" i="2" s="1"/>
  <c r="L1295" i="2"/>
  <c r="K1295" i="2" s="1"/>
  <c r="L1296" i="2"/>
  <c r="K1296" i="2" s="1"/>
  <c r="L1297" i="2"/>
  <c r="K1297" i="2" s="1"/>
  <c r="L1298" i="2"/>
  <c r="K1298" i="2" s="1"/>
  <c r="L1299" i="2"/>
  <c r="K1299" i="2" s="1"/>
  <c r="L1300" i="2"/>
  <c r="K1300" i="2" s="1"/>
  <c r="L1301" i="2"/>
  <c r="K1301" i="2" s="1"/>
  <c r="L1302" i="2"/>
  <c r="K1302" i="2" s="1"/>
  <c r="L1303" i="2"/>
  <c r="K1303" i="2" s="1"/>
  <c r="L1304" i="2"/>
  <c r="K1304" i="2" s="1"/>
  <c r="L1305" i="2"/>
  <c r="K1305" i="2" s="1"/>
  <c r="L1306" i="2"/>
  <c r="K1306" i="2" s="1"/>
  <c r="L1307" i="2"/>
  <c r="K1307" i="2" s="1"/>
  <c r="L1308" i="2"/>
  <c r="K1308" i="2" s="1"/>
  <c r="L1309" i="2"/>
  <c r="K1309" i="2" s="1"/>
  <c r="L1310" i="2"/>
  <c r="K1310" i="2" s="1"/>
  <c r="L1311" i="2"/>
  <c r="K1311" i="2" s="1"/>
  <c r="L1312" i="2"/>
  <c r="K1312" i="2" s="1"/>
  <c r="L1313" i="2"/>
  <c r="K1313" i="2" s="1"/>
  <c r="L1314" i="2"/>
  <c r="K1314" i="2" s="1"/>
  <c r="L1315" i="2"/>
  <c r="K1315" i="2" s="1"/>
  <c r="L1316" i="2"/>
  <c r="K1316" i="2" s="1"/>
  <c r="L1317" i="2"/>
  <c r="K1317" i="2" s="1"/>
  <c r="L1318" i="2"/>
  <c r="K1318" i="2" s="1"/>
  <c r="L1319" i="2"/>
  <c r="K1319" i="2" s="1"/>
  <c r="L1320" i="2"/>
  <c r="K1320" i="2" s="1"/>
  <c r="L1321" i="2"/>
  <c r="K1321" i="2" s="1"/>
  <c r="L1322" i="2"/>
  <c r="K1322" i="2" s="1"/>
  <c r="L1323" i="2"/>
  <c r="K1323" i="2" s="1"/>
  <c r="L1324" i="2"/>
  <c r="K1324" i="2" s="1"/>
  <c r="L1325" i="2"/>
  <c r="K1325" i="2" s="1"/>
  <c r="L1326" i="2"/>
  <c r="K1326" i="2" s="1"/>
  <c r="L1327" i="2"/>
  <c r="K1327" i="2" s="1"/>
  <c r="L1328" i="2"/>
  <c r="K1328" i="2" s="1"/>
  <c r="L1329" i="2"/>
  <c r="K1329" i="2" s="1"/>
  <c r="L1330" i="2"/>
  <c r="K1330" i="2" s="1"/>
  <c r="L1331" i="2"/>
  <c r="K1331" i="2" s="1"/>
  <c r="L1332" i="2"/>
  <c r="K1332" i="2" s="1"/>
  <c r="L1333" i="2"/>
  <c r="K1333" i="2" s="1"/>
  <c r="L1334" i="2"/>
  <c r="K1334" i="2" s="1"/>
  <c r="L1335" i="2"/>
  <c r="K1335" i="2" s="1"/>
  <c r="L1336" i="2"/>
  <c r="K1336" i="2" s="1"/>
  <c r="L1337" i="2"/>
  <c r="K1337" i="2" s="1"/>
  <c r="L1338" i="2"/>
  <c r="K1338" i="2" s="1"/>
  <c r="L1339" i="2"/>
  <c r="K1339" i="2" s="1"/>
  <c r="L1340" i="2"/>
  <c r="K1340" i="2" s="1"/>
  <c r="L1341" i="2"/>
  <c r="K1341" i="2" s="1"/>
  <c r="L1342" i="2"/>
  <c r="K1342" i="2" s="1"/>
  <c r="L1343" i="2"/>
  <c r="K1343" i="2" s="1"/>
  <c r="L1344" i="2"/>
  <c r="K1344" i="2" s="1"/>
  <c r="L1345" i="2"/>
  <c r="K1345" i="2" s="1"/>
  <c r="L1346" i="2"/>
  <c r="K1346" i="2" s="1"/>
  <c r="L1347" i="2"/>
  <c r="K1347" i="2" s="1"/>
  <c r="L1348" i="2"/>
  <c r="K1348" i="2" s="1"/>
  <c r="L1349" i="2"/>
  <c r="K1349" i="2" s="1"/>
  <c r="L1350" i="2"/>
  <c r="K1350" i="2" s="1"/>
  <c r="L1351" i="2"/>
  <c r="K1351" i="2" s="1"/>
  <c r="L1352" i="2"/>
  <c r="K1352" i="2" s="1"/>
  <c r="L1353" i="2"/>
  <c r="K1353" i="2" s="1"/>
  <c r="L1354" i="2"/>
  <c r="K1354" i="2" s="1"/>
  <c r="L1355" i="2"/>
  <c r="K1355" i="2" s="1"/>
  <c r="L1356" i="2"/>
  <c r="K1356" i="2" s="1"/>
  <c r="L1357" i="2"/>
  <c r="K1357" i="2" s="1"/>
  <c r="L1358" i="2"/>
  <c r="K1358" i="2" s="1"/>
  <c r="L1359" i="2"/>
  <c r="K1359" i="2" s="1"/>
  <c r="L1360" i="2"/>
  <c r="K1360" i="2" s="1"/>
  <c r="L1361" i="2"/>
  <c r="K1361" i="2" s="1"/>
  <c r="L1362" i="2"/>
  <c r="K1362" i="2" s="1"/>
  <c r="L1363" i="2"/>
  <c r="K1363" i="2" s="1"/>
  <c r="L1364" i="2"/>
  <c r="K1364" i="2" s="1"/>
  <c r="L1365" i="2"/>
  <c r="K1365" i="2" s="1"/>
  <c r="L1366" i="2"/>
  <c r="K1366" i="2" s="1"/>
  <c r="L1367" i="2"/>
  <c r="K1367" i="2" s="1"/>
  <c r="L1368" i="2"/>
  <c r="K1368" i="2" s="1"/>
  <c r="L1369" i="2"/>
  <c r="K1369" i="2" s="1"/>
  <c r="L1370" i="2"/>
  <c r="K1370" i="2" s="1"/>
  <c r="L1371" i="2"/>
  <c r="K1371" i="2" s="1"/>
  <c r="L1372" i="2"/>
  <c r="K1372" i="2" s="1"/>
  <c r="L1373" i="2"/>
  <c r="K1373" i="2" s="1"/>
  <c r="L1374" i="2"/>
  <c r="K1374" i="2" s="1"/>
  <c r="L1375" i="2"/>
  <c r="K1375" i="2" s="1"/>
  <c r="L1376" i="2"/>
  <c r="K1376" i="2" s="1"/>
  <c r="L1377" i="2"/>
  <c r="K1377" i="2" s="1"/>
  <c r="L1378" i="2"/>
  <c r="K1378" i="2" s="1"/>
  <c r="L1379" i="2"/>
  <c r="K1379" i="2" s="1"/>
  <c r="L1380" i="2"/>
  <c r="K1380" i="2" s="1"/>
  <c r="L1381" i="2"/>
  <c r="K1381" i="2" s="1"/>
  <c r="L1382" i="2"/>
  <c r="K1382" i="2" s="1"/>
  <c r="L1383" i="2"/>
  <c r="K1383" i="2" s="1"/>
  <c r="L1384" i="2"/>
  <c r="K1384" i="2" s="1"/>
  <c r="L1385" i="2"/>
  <c r="K1385" i="2" s="1"/>
  <c r="L1386" i="2"/>
  <c r="K1386" i="2" s="1"/>
  <c r="L1387" i="2"/>
  <c r="K1387" i="2" s="1"/>
  <c r="L1388" i="2"/>
  <c r="K1388" i="2" s="1"/>
  <c r="L1389" i="2"/>
  <c r="K1389" i="2" s="1"/>
  <c r="L1390" i="2"/>
  <c r="K1390" i="2" s="1"/>
  <c r="L1391" i="2"/>
  <c r="K1391" i="2" s="1"/>
  <c r="L1392" i="2"/>
  <c r="K1392" i="2" s="1"/>
  <c r="L1393" i="2"/>
  <c r="K1393" i="2" s="1"/>
  <c r="L1394" i="2"/>
  <c r="K1394" i="2" s="1"/>
  <c r="L1395" i="2"/>
  <c r="K1395" i="2" s="1"/>
  <c r="L1396" i="2"/>
  <c r="K1396" i="2" s="1"/>
  <c r="L1397" i="2"/>
  <c r="K1397" i="2" s="1"/>
  <c r="L1398" i="2"/>
  <c r="K1398" i="2" s="1"/>
  <c r="L1399" i="2"/>
  <c r="K1399" i="2" s="1"/>
  <c r="L1400" i="2"/>
  <c r="K1400" i="2" s="1"/>
  <c r="L1401" i="2"/>
  <c r="K1401" i="2" s="1"/>
  <c r="L1402" i="2"/>
  <c r="K1402" i="2" s="1"/>
  <c r="L1403" i="2"/>
  <c r="K1403" i="2" s="1"/>
  <c r="L1404" i="2"/>
  <c r="K1404" i="2" s="1"/>
  <c r="L1405" i="2"/>
  <c r="K1405" i="2" s="1"/>
  <c r="L1406" i="2"/>
  <c r="K1406" i="2" s="1"/>
  <c r="L1407" i="2"/>
  <c r="K1407" i="2" s="1"/>
  <c r="L1408" i="2"/>
  <c r="K1408" i="2" s="1"/>
  <c r="L1409" i="2"/>
  <c r="K1409" i="2" s="1"/>
  <c r="L1410" i="2"/>
  <c r="K1410" i="2" s="1"/>
  <c r="L1411" i="2"/>
  <c r="K1411" i="2" s="1"/>
  <c r="L1412" i="2"/>
  <c r="K1412" i="2" s="1"/>
  <c r="L1413" i="2"/>
  <c r="K1413" i="2" s="1"/>
  <c r="L1414" i="2"/>
  <c r="K1414" i="2" s="1"/>
  <c r="L1415" i="2"/>
  <c r="K1415" i="2" s="1"/>
  <c r="L1416" i="2"/>
  <c r="K1416" i="2" s="1"/>
  <c r="L1417" i="2"/>
  <c r="K1417" i="2" s="1"/>
  <c r="L1418" i="2"/>
  <c r="K1418" i="2" s="1"/>
  <c r="L1419" i="2"/>
  <c r="K1419" i="2" s="1"/>
  <c r="L1420" i="2"/>
  <c r="K1420" i="2" s="1"/>
  <c r="L1421" i="2"/>
  <c r="K1421" i="2" s="1"/>
  <c r="L1422" i="2"/>
  <c r="K1422" i="2" s="1"/>
  <c r="L1423" i="2"/>
  <c r="K1423" i="2" s="1"/>
  <c r="L1424" i="2"/>
  <c r="K1424" i="2" s="1"/>
  <c r="L1425" i="2"/>
  <c r="K1425" i="2" s="1"/>
  <c r="L1426" i="2"/>
  <c r="K1426" i="2" s="1"/>
  <c r="L1427" i="2"/>
  <c r="K1427" i="2" s="1"/>
  <c r="L1428" i="2"/>
  <c r="K1428" i="2" s="1"/>
  <c r="L1429" i="2"/>
  <c r="K1429" i="2" s="1"/>
  <c r="L1430" i="2"/>
  <c r="K1430" i="2" s="1"/>
  <c r="L1431" i="2"/>
  <c r="K1431" i="2" s="1"/>
  <c r="L1432" i="2"/>
  <c r="K1432" i="2" s="1"/>
  <c r="L1433" i="2"/>
  <c r="K1433" i="2" s="1"/>
  <c r="L1434" i="2"/>
  <c r="K1434" i="2" s="1"/>
  <c r="L1435" i="2"/>
  <c r="K1435" i="2" s="1"/>
  <c r="L1436" i="2"/>
  <c r="K1436" i="2" s="1"/>
  <c r="L1437" i="2"/>
  <c r="K1437" i="2" s="1"/>
  <c r="L1438" i="2"/>
  <c r="K1438" i="2" s="1"/>
  <c r="L1439" i="2"/>
  <c r="K1439" i="2" s="1"/>
  <c r="L1440" i="2"/>
  <c r="K1440" i="2" s="1"/>
  <c r="L1441" i="2"/>
  <c r="K1441" i="2" s="1"/>
  <c r="L1442" i="2"/>
  <c r="K1442" i="2" s="1"/>
  <c r="L1443" i="2"/>
  <c r="K1443" i="2" s="1"/>
  <c r="L1444" i="2"/>
  <c r="K1444" i="2" s="1"/>
  <c r="L1445" i="2"/>
  <c r="K1445" i="2" s="1"/>
  <c r="L1446" i="2"/>
  <c r="K1446" i="2" s="1"/>
  <c r="L1447" i="2"/>
  <c r="K1447" i="2" s="1"/>
  <c r="L1448" i="2"/>
  <c r="K1448" i="2" s="1"/>
  <c r="L1449" i="2"/>
  <c r="K1449" i="2" s="1"/>
  <c r="L1450" i="2"/>
  <c r="K1450" i="2" s="1"/>
  <c r="L1451" i="2"/>
  <c r="K1451" i="2" s="1"/>
  <c r="L1452" i="2"/>
  <c r="K1452" i="2" s="1"/>
  <c r="L1453" i="2"/>
  <c r="K1453" i="2" s="1"/>
  <c r="L1454" i="2"/>
  <c r="K1454" i="2" s="1"/>
  <c r="L1455" i="2"/>
  <c r="K1455" i="2" s="1"/>
  <c r="L1456" i="2"/>
  <c r="K1456" i="2" s="1"/>
  <c r="L1457" i="2"/>
  <c r="K1457" i="2" s="1"/>
  <c r="L1458" i="2"/>
  <c r="K1458" i="2" s="1"/>
  <c r="L1459" i="2"/>
  <c r="K1459" i="2" s="1"/>
  <c r="L1460" i="2"/>
  <c r="K1460" i="2" s="1"/>
  <c r="L1461" i="2"/>
  <c r="K1461" i="2" s="1"/>
  <c r="L1462" i="2"/>
  <c r="K1462" i="2" s="1"/>
  <c r="L1463" i="2"/>
  <c r="K1463" i="2" s="1"/>
  <c r="L1464" i="2"/>
  <c r="K1464" i="2" s="1"/>
  <c r="L1465" i="2"/>
  <c r="K1465" i="2" s="1"/>
  <c r="L1466" i="2"/>
  <c r="K1466" i="2" s="1"/>
  <c r="L1467" i="2"/>
  <c r="K1467" i="2" s="1"/>
  <c r="L1468" i="2"/>
  <c r="K1468" i="2" s="1"/>
  <c r="L1469" i="2"/>
  <c r="K1469" i="2" s="1"/>
  <c r="L1470" i="2"/>
  <c r="K1470" i="2" s="1"/>
  <c r="L1471" i="2"/>
  <c r="K1471" i="2" s="1"/>
  <c r="L1472" i="2"/>
  <c r="K1472" i="2" s="1"/>
  <c r="L1473" i="2"/>
  <c r="K1473" i="2" s="1"/>
  <c r="L1474" i="2"/>
  <c r="K1474" i="2" s="1"/>
  <c r="L1475" i="2"/>
  <c r="K1475" i="2" s="1"/>
  <c r="L1476" i="2"/>
  <c r="K1476" i="2" s="1"/>
  <c r="L1477" i="2"/>
  <c r="K1477" i="2" s="1"/>
  <c r="L1478" i="2"/>
  <c r="K1478" i="2" s="1"/>
  <c r="L1479" i="2"/>
  <c r="K1479" i="2" s="1"/>
  <c r="L1480" i="2"/>
  <c r="K1480" i="2" s="1"/>
  <c r="L1481" i="2"/>
  <c r="K1481" i="2" s="1"/>
  <c r="L1482" i="2"/>
  <c r="K1482" i="2" s="1"/>
  <c r="L1483" i="2"/>
  <c r="K1483" i="2" s="1"/>
  <c r="L1484" i="2"/>
  <c r="K1484" i="2" s="1"/>
  <c r="L1485" i="2"/>
  <c r="K1485" i="2" s="1"/>
  <c r="L1486" i="2"/>
  <c r="K1486" i="2" s="1"/>
  <c r="L1487" i="2"/>
  <c r="K1487" i="2" s="1"/>
  <c r="L1488" i="2"/>
  <c r="K1488" i="2" s="1"/>
  <c r="L1489" i="2"/>
  <c r="K1489" i="2" s="1"/>
  <c r="L1490" i="2"/>
  <c r="K1490" i="2" s="1"/>
  <c r="L1491" i="2"/>
  <c r="K1491" i="2" s="1"/>
  <c r="L1492" i="2"/>
  <c r="K1492" i="2" s="1"/>
  <c r="L1493" i="2"/>
  <c r="K1493" i="2" s="1"/>
  <c r="L1494" i="2"/>
  <c r="K1494" i="2" s="1"/>
  <c r="L1495" i="2"/>
  <c r="K1495" i="2" s="1"/>
  <c r="L1496" i="2"/>
  <c r="K1496" i="2" s="1"/>
  <c r="L1497" i="2"/>
  <c r="K1497" i="2" s="1"/>
  <c r="L1498" i="2"/>
  <c r="K1498" i="2" s="1"/>
  <c r="L1499" i="2"/>
  <c r="K1499" i="2" s="1"/>
  <c r="L1500" i="2"/>
  <c r="K1500" i="2" s="1"/>
  <c r="L1501" i="2"/>
  <c r="K1501" i="2" s="1"/>
  <c r="L1502" i="2"/>
  <c r="K1502" i="2" s="1"/>
  <c r="L1503" i="2"/>
  <c r="K1503" i="2" s="1"/>
  <c r="L1504" i="2"/>
  <c r="K1504" i="2" s="1"/>
  <c r="L1505" i="2"/>
  <c r="K1505" i="2" s="1"/>
  <c r="L1506" i="2"/>
  <c r="K1506" i="2" s="1"/>
  <c r="L1507" i="2"/>
  <c r="K1507" i="2" s="1"/>
  <c r="L1508" i="2"/>
  <c r="K1508" i="2" s="1"/>
  <c r="L1509" i="2"/>
  <c r="K1509" i="2" s="1"/>
  <c r="L1510" i="2"/>
  <c r="K1510" i="2" s="1"/>
  <c r="L1511" i="2"/>
  <c r="K1511" i="2" s="1"/>
  <c r="L1512" i="2"/>
  <c r="K1512" i="2" s="1"/>
  <c r="L1513" i="2"/>
  <c r="K1513" i="2" s="1"/>
  <c r="L1514" i="2"/>
  <c r="K1514" i="2" s="1"/>
  <c r="L1515" i="2"/>
  <c r="K1515" i="2" s="1"/>
  <c r="L1516" i="2"/>
  <c r="K1516" i="2" s="1"/>
  <c r="L1517" i="2"/>
  <c r="K1517" i="2" s="1"/>
  <c r="L1518" i="2"/>
  <c r="K1518" i="2" s="1"/>
  <c r="L1519" i="2"/>
  <c r="K1519" i="2" s="1"/>
  <c r="L1520" i="2"/>
  <c r="K1520" i="2" s="1"/>
  <c r="L1521" i="2"/>
  <c r="K1521" i="2" s="1"/>
  <c r="L1522" i="2"/>
  <c r="K1522" i="2" s="1"/>
  <c r="L1523" i="2"/>
  <c r="K1523" i="2" s="1"/>
  <c r="L1524" i="2"/>
  <c r="K1524" i="2" s="1"/>
  <c r="L1525" i="2"/>
  <c r="K1525" i="2" s="1"/>
  <c r="L1526" i="2"/>
  <c r="K1526" i="2" s="1"/>
  <c r="L1527" i="2"/>
  <c r="K1527" i="2" s="1"/>
  <c r="L1528" i="2"/>
  <c r="K1528" i="2" s="1"/>
  <c r="L1529" i="2"/>
  <c r="K1529" i="2" s="1"/>
  <c r="L1530" i="2"/>
  <c r="K1530" i="2" s="1"/>
  <c r="L1531" i="2"/>
  <c r="K1531" i="2" s="1"/>
  <c r="L1532" i="2"/>
  <c r="K1532" i="2" s="1"/>
  <c r="L1533" i="2"/>
  <c r="K1533" i="2" s="1"/>
  <c r="L1534" i="2"/>
  <c r="K1534" i="2" s="1"/>
  <c r="L1535" i="2"/>
  <c r="K1535" i="2" s="1"/>
  <c r="L1536" i="2"/>
  <c r="K1536" i="2" s="1"/>
  <c r="L1537" i="2"/>
  <c r="K1537" i="2" s="1"/>
  <c r="L1538" i="2"/>
  <c r="K1538" i="2" s="1"/>
  <c r="L1539" i="2"/>
  <c r="K1539" i="2" s="1"/>
  <c r="L1540" i="2"/>
  <c r="K1540" i="2" s="1"/>
  <c r="L1541" i="2"/>
  <c r="K1541" i="2" s="1"/>
  <c r="L1542" i="2"/>
  <c r="K1542" i="2" s="1"/>
  <c r="L1543" i="2"/>
  <c r="K1543" i="2" s="1"/>
  <c r="L1544" i="2"/>
  <c r="K1544" i="2" s="1"/>
  <c r="L1545" i="2"/>
  <c r="K1545" i="2" s="1"/>
  <c r="L1546" i="2"/>
  <c r="K1546" i="2" s="1"/>
  <c r="L1547" i="2"/>
  <c r="K1547" i="2" s="1"/>
  <c r="L1548" i="2"/>
  <c r="K1548" i="2" s="1"/>
  <c r="L1549" i="2"/>
  <c r="K1549" i="2" s="1"/>
  <c r="L1550" i="2"/>
  <c r="K1550" i="2" s="1"/>
  <c r="L1551" i="2"/>
  <c r="K1551" i="2" s="1"/>
  <c r="L1552" i="2"/>
  <c r="K1552" i="2" s="1"/>
  <c r="L1553" i="2"/>
  <c r="K1553" i="2" s="1"/>
  <c r="L1554" i="2"/>
  <c r="K1554" i="2" s="1"/>
  <c r="L1555" i="2"/>
  <c r="K1555" i="2" s="1"/>
  <c r="L1556" i="2"/>
  <c r="K1556" i="2" s="1"/>
  <c r="L1557" i="2"/>
  <c r="K1557" i="2" s="1"/>
  <c r="L1558" i="2"/>
  <c r="K1558" i="2" s="1"/>
  <c r="L1559" i="2"/>
  <c r="K1559" i="2" s="1"/>
  <c r="L1560" i="2"/>
  <c r="K1560" i="2" s="1"/>
  <c r="L1561" i="2"/>
  <c r="K1561" i="2" s="1"/>
  <c r="L1562" i="2"/>
  <c r="K1562" i="2" s="1"/>
  <c r="L1563" i="2"/>
  <c r="K1563" i="2" s="1"/>
  <c r="L1564" i="2"/>
  <c r="K1564" i="2" s="1"/>
  <c r="L1565" i="2"/>
  <c r="K1565" i="2" s="1"/>
  <c r="L1566" i="2"/>
  <c r="K1566" i="2" s="1"/>
  <c r="L1567" i="2"/>
  <c r="K1567" i="2" s="1"/>
  <c r="L1568" i="2"/>
  <c r="K1568" i="2" s="1"/>
  <c r="L1569" i="2"/>
  <c r="K1569" i="2" s="1"/>
  <c r="L1570" i="2"/>
  <c r="K1570" i="2" s="1"/>
  <c r="L1571" i="2"/>
  <c r="K1571" i="2" s="1"/>
  <c r="L1572" i="2"/>
  <c r="K1572" i="2" s="1"/>
  <c r="L1573" i="2"/>
  <c r="K1573" i="2" s="1"/>
  <c r="L1574" i="2"/>
  <c r="K1574" i="2" s="1"/>
  <c r="L1575" i="2"/>
  <c r="K1575" i="2" s="1"/>
  <c r="L1576" i="2"/>
  <c r="K1576" i="2" s="1"/>
  <c r="L1577" i="2"/>
  <c r="K1577" i="2" s="1"/>
  <c r="L1578" i="2"/>
  <c r="K1578" i="2" s="1"/>
  <c r="L1579" i="2"/>
  <c r="K1579" i="2" s="1"/>
  <c r="L1580" i="2"/>
  <c r="K1580" i="2" s="1"/>
  <c r="L1581" i="2"/>
  <c r="K1581" i="2" s="1"/>
  <c r="L1582" i="2"/>
  <c r="K1582" i="2" s="1"/>
  <c r="L1583" i="2"/>
  <c r="K1583" i="2" s="1"/>
  <c r="L1584" i="2"/>
  <c r="K1584" i="2" s="1"/>
  <c r="L1585" i="2"/>
  <c r="K1585" i="2" s="1"/>
  <c r="L1586" i="2"/>
  <c r="K1586" i="2" s="1"/>
  <c r="L1587" i="2"/>
  <c r="K1587" i="2" s="1"/>
  <c r="L1588" i="2"/>
  <c r="K1588" i="2" s="1"/>
  <c r="L1589" i="2"/>
  <c r="K1589" i="2" s="1"/>
  <c r="L1590" i="2"/>
  <c r="K1590" i="2" s="1"/>
  <c r="L1591" i="2"/>
  <c r="K1591" i="2" s="1"/>
  <c r="L1592" i="2"/>
  <c r="K1592" i="2" s="1"/>
  <c r="L1593" i="2"/>
  <c r="K1593" i="2" s="1"/>
  <c r="L1594" i="2"/>
  <c r="K1594" i="2" s="1"/>
  <c r="L1595" i="2"/>
  <c r="K1595" i="2" s="1"/>
  <c r="L1596" i="2"/>
  <c r="K1596" i="2" s="1"/>
  <c r="L1597" i="2"/>
  <c r="K1597" i="2" s="1"/>
  <c r="L1598" i="2"/>
  <c r="K1598" i="2" s="1"/>
  <c r="L1599" i="2"/>
  <c r="K1599" i="2" s="1"/>
  <c r="L1600" i="2"/>
  <c r="K1600" i="2" s="1"/>
  <c r="L1601" i="2"/>
  <c r="K1601" i="2" s="1"/>
  <c r="L1602" i="2"/>
  <c r="K1602" i="2" s="1"/>
  <c r="L1603" i="2"/>
  <c r="K1603" i="2" s="1"/>
  <c r="L1604" i="2"/>
  <c r="K1604" i="2" s="1"/>
  <c r="L1605" i="2"/>
  <c r="K1605" i="2" s="1"/>
  <c r="L1606" i="2"/>
  <c r="K1606" i="2" s="1"/>
  <c r="L1607" i="2"/>
  <c r="K1607" i="2" s="1"/>
  <c r="L1608" i="2"/>
  <c r="K1608" i="2" s="1"/>
  <c r="L1609" i="2"/>
  <c r="K1609" i="2" s="1"/>
  <c r="L1610" i="2"/>
  <c r="K1610" i="2" s="1"/>
  <c r="L1611" i="2"/>
  <c r="K1611" i="2" s="1"/>
  <c r="L1612" i="2"/>
  <c r="K1612" i="2" s="1"/>
  <c r="L1613" i="2"/>
  <c r="K1613" i="2" s="1"/>
  <c r="L1614" i="2"/>
  <c r="K1614" i="2" s="1"/>
  <c r="L1615" i="2"/>
  <c r="K1615" i="2" s="1"/>
  <c r="L1616" i="2"/>
  <c r="K1616" i="2" s="1"/>
  <c r="L1617" i="2"/>
  <c r="K1617" i="2" s="1"/>
  <c r="L1618" i="2"/>
  <c r="K1618" i="2" s="1"/>
  <c r="L1619" i="2"/>
  <c r="K1619" i="2" s="1"/>
  <c r="L1620" i="2"/>
  <c r="K1620" i="2" s="1"/>
  <c r="L1621" i="2"/>
  <c r="K1621" i="2" s="1"/>
  <c r="L1622" i="2"/>
  <c r="K1622" i="2" s="1"/>
  <c r="L1623" i="2"/>
  <c r="K1623" i="2" s="1"/>
  <c r="L1624" i="2"/>
  <c r="K1624" i="2" s="1"/>
  <c r="L1625" i="2"/>
  <c r="K1625" i="2" s="1"/>
  <c r="L1626" i="2"/>
  <c r="K1626" i="2" s="1"/>
  <c r="L1627" i="2"/>
  <c r="K1627" i="2" s="1"/>
  <c r="L1628" i="2"/>
  <c r="K1628" i="2" s="1"/>
  <c r="L1629" i="2"/>
  <c r="K1629" i="2" s="1"/>
  <c r="L1630" i="2"/>
  <c r="K1630" i="2" s="1"/>
  <c r="L1631" i="2"/>
  <c r="K1631" i="2" s="1"/>
  <c r="L1632" i="2"/>
  <c r="K1632" i="2" s="1"/>
  <c r="L1633" i="2"/>
  <c r="K1633" i="2" s="1"/>
  <c r="L1634" i="2"/>
  <c r="K1634" i="2" s="1"/>
  <c r="L1635" i="2"/>
  <c r="K1635" i="2" s="1"/>
  <c r="L1636" i="2"/>
  <c r="K1636" i="2" s="1"/>
  <c r="L1637" i="2"/>
  <c r="K1637" i="2" s="1"/>
  <c r="L1638" i="2"/>
  <c r="K1638" i="2" s="1"/>
  <c r="L1639" i="2"/>
  <c r="K1639" i="2" s="1"/>
  <c r="L1640" i="2"/>
  <c r="K1640" i="2" s="1"/>
  <c r="L1641" i="2"/>
  <c r="K1641" i="2" s="1"/>
  <c r="L1642" i="2"/>
  <c r="K1642" i="2" s="1"/>
  <c r="L1643" i="2"/>
  <c r="K1643" i="2" s="1"/>
  <c r="L1644" i="2"/>
  <c r="K1644" i="2" s="1"/>
  <c r="L1645" i="2"/>
  <c r="K1645" i="2" s="1"/>
  <c r="L1646" i="2"/>
  <c r="K1646" i="2" s="1"/>
  <c r="L1647" i="2"/>
  <c r="K1647" i="2" s="1"/>
  <c r="L1648" i="2"/>
  <c r="K1648" i="2" s="1"/>
  <c r="L1649" i="2"/>
  <c r="K1649" i="2" s="1"/>
  <c r="L1650" i="2"/>
  <c r="K1650" i="2" s="1"/>
  <c r="L1651" i="2"/>
  <c r="K1651" i="2" s="1"/>
  <c r="L1652" i="2"/>
  <c r="K1652" i="2" s="1"/>
  <c r="L1653" i="2"/>
  <c r="K1653" i="2" s="1"/>
  <c r="L1654" i="2"/>
  <c r="K1654" i="2" s="1"/>
  <c r="L1655" i="2"/>
  <c r="K1655" i="2" s="1"/>
  <c r="L1656" i="2"/>
  <c r="K1656" i="2" s="1"/>
  <c r="L1657" i="2"/>
  <c r="K1657" i="2" s="1"/>
  <c r="L1658" i="2"/>
  <c r="K1658" i="2" s="1"/>
  <c r="L1659" i="2"/>
  <c r="K1659" i="2" s="1"/>
  <c r="L1660" i="2"/>
  <c r="K1660" i="2" s="1"/>
  <c r="L1661" i="2"/>
  <c r="K1661" i="2" s="1"/>
  <c r="L1662" i="2"/>
  <c r="K1662" i="2" s="1"/>
  <c r="L1663" i="2"/>
  <c r="K1663" i="2" s="1"/>
  <c r="L1664" i="2"/>
  <c r="K1664" i="2" s="1"/>
  <c r="L1665" i="2"/>
  <c r="K1665" i="2" s="1"/>
  <c r="L1666" i="2"/>
  <c r="K1666" i="2" s="1"/>
  <c r="L1667" i="2"/>
  <c r="K1667" i="2" s="1"/>
  <c r="L1668" i="2"/>
  <c r="K1668" i="2" s="1"/>
  <c r="L1669" i="2"/>
  <c r="K1669" i="2" s="1"/>
  <c r="L1670" i="2"/>
  <c r="K1670" i="2" s="1"/>
  <c r="L1671" i="2"/>
  <c r="K1671" i="2" s="1"/>
  <c r="L1672" i="2"/>
  <c r="K1672" i="2" s="1"/>
  <c r="L1673" i="2"/>
  <c r="K1673" i="2" s="1"/>
  <c r="L1674" i="2"/>
  <c r="K1674" i="2" s="1"/>
  <c r="L1675" i="2"/>
  <c r="K1675" i="2" s="1"/>
  <c r="L1676" i="2"/>
  <c r="K1676" i="2" s="1"/>
  <c r="L1677" i="2"/>
  <c r="K1677" i="2" s="1"/>
  <c r="L1678" i="2"/>
  <c r="K1678" i="2" s="1"/>
  <c r="L1679" i="2"/>
  <c r="K1679" i="2" s="1"/>
  <c r="L1680" i="2"/>
  <c r="K1680" i="2" s="1"/>
  <c r="L1681" i="2"/>
  <c r="K1681" i="2" s="1"/>
  <c r="L1682" i="2"/>
  <c r="K1682" i="2" s="1"/>
  <c r="L1683" i="2"/>
  <c r="K1683" i="2" s="1"/>
  <c r="L1684" i="2"/>
  <c r="K1684" i="2" s="1"/>
  <c r="L1685" i="2"/>
  <c r="K1685" i="2" s="1"/>
  <c r="L1686" i="2"/>
  <c r="K1686" i="2" s="1"/>
  <c r="L1687" i="2"/>
  <c r="K1687" i="2" s="1"/>
  <c r="L1688" i="2"/>
  <c r="K1688" i="2" s="1"/>
  <c r="L1689" i="2"/>
  <c r="K1689" i="2" s="1"/>
  <c r="L1690" i="2"/>
  <c r="K1690" i="2" s="1"/>
  <c r="L1691" i="2"/>
  <c r="K1691" i="2" s="1"/>
  <c r="L1692" i="2"/>
  <c r="K1692" i="2" s="1"/>
  <c r="L1693" i="2"/>
  <c r="K1693" i="2" s="1"/>
  <c r="L1694" i="2"/>
  <c r="K1694" i="2" s="1"/>
  <c r="L1695" i="2"/>
  <c r="K1695" i="2" s="1"/>
  <c r="L1696" i="2"/>
  <c r="K1696" i="2" s="1"/>
  <c r="L1697" i="2"/>
  <c r="K1697" i="2" s="1"/>
  <c r="L1698" i="2"/>
  <c r="K1698" i="2" s="1"/>
  <c r="L1699" i="2"/>
  <c r="K1699" i="2" s="1"/>
  <c r="L1700" i="2"/>
  <c r="K1700" i="2" s="1"/>
  <c r="L1701" i="2"/>
  <c r="K1701" i="2" s="1"/>
  <c r="L1702" i="2"/>
  <c r="K1702" i="2" s="1"/>
  <c r="L1703" i="2"/>
  <c r="K1703" i="2" s="1"/>
  <c r="L1704" i="2"/>
  <c r="K1704" i="2" s="1"/>
  <c r="L1705" i="2"/>
  <c r="K1705" i="2" s="1"/>
  <c r="L1706" i="2"/>
  <c r="K1706" i="2" s="1"/>
  <c r="L1707" i="2"/>
  <c r="K1707" i="2" s="1"/>
  <c r="L1708" i="2"/>
  <c r="K1708" i="2" s="1"/>
  <c r="L1709" i="2"/>
  <c r="K1709" i="2" s="1"/>
  <c r="L1710" i="2"/>
  <c r="K1710" i="2" s="1"/>
  <c r="L1711" i="2"/>
  <c r="K1711" i="2" s="1"/>
  <c r="L1712" i="2"/>
  <c r="K1712" i="2" s="1"/>
  <c r="L1713" i="2"/>
  <c r="K1713" i="2" s="1"/>
  <c r="L1714" i="2"/>
  <c r="K1714" i="2" s="1"/>
  <c r="L1715" i="2"/>
  <c r="K1715" i="2" s="1"/>
  <c r="L1716" i="2"/>
  <c r="K1716" i="2" s="1"/>
  <c r="L1717" i="2"/>
  <c r="K1717" i="2" s="1"/>
  <c r="L1718" i="2"/>
  <c r="K1718" i="2" s="1"/>
  <c r="L1719" i="2"/>
  <c r="K1719" i="2" s="1"/>
  <c r="L1720" i="2"/>
  <c r="K1720" i="2" s="1"/>
  <c r="L1721" i="2"/>
  <c r="K1721" i="2" s="1"/>
  <c r="L1722" i="2"/>
  <c r="K1722" i="2" s="1"/>
  <c r="L1723" i="2"/>
  <c r="K1723" i="2" s="1"/>
  <c r="L1724" i="2"/>
  <c r="K1724" i="2" s="1"/>
  <c r="L1725" i="2"/>
  <c r="K1725" i="2" s="1"/>
  <c r="L1726" i="2"/>
  <c r="K1726" i="2" s="1"/>
  <c r="L1727" i="2"/>
  <c r="K1727" i="2" s="1"/>
  <c r="L1728" i="2"/>
  <c r="K1728" i="2" s="1"/>
  <c r="L1729" i="2"/>
  <c r="K1729" i="2" s="1"/>
  <c r="L1730" i="2"/>
  <c r="K1730" i="2" s="1"/>
  <c r="L1731" i="2"/>
  <c r="K1731" i="2" s="1"/>
  <c r="L1732" i="2"/>
  <c r="K1732" i="2" s="1"/>
  <c r="L1733" i="2"/>
  <c r="K1733" i="2" s="1"/>
  <c r="L1734" i="2"/>
  <c r="K1734" i="2" s="1"/>
  <c r="L1735" i="2"/>
  <c r="K1735" i="2" s="1"/>
  <c r="L1736" i="2"/>
  <c r="K1736" i="2" s="1"/>
  <c r="L1737" i="2"/>
  <c r="K1737" i="2" s="1"/>
  <c r="L1738" i="2"/>
  <c r="K1738" i="2" s="1"/>
  <c r="L1739" i="2"/>
  <c r="K1739" i="2" s="1"/>
  <c r="L1740" i="2"/>
  <c r="K1740" i="2" s="1"/>
  <c r="L1741" i="2"/>
  <c r="K1741" i="2" s="1"/>
  <c r="L1742" i="2"/>
  <c r="K1742" i="2" s="1"/>
  <c r="L1743" i="2"/>
  <c r="K1743" i="2" s="1"/>
  <c r="L1744" i="2"/>
  <c r="K1744" i="2" s="1"/>
  <c r="L1745" i="2"/>
  <c r="K1745" i="2" s="1"/>
  <c r="L1746" i="2"/>
  <c r="K1746" i="2" s="1"/>
  <c r="L1747" i="2"/>
  <c r="K1747" i="2" s="1"/>
  <c r="L1748" i="2"/>
  <c r="K1748" i="2" s="1"/>
  <c r="L1749" i="2"/>
  <c r="K1749" i="2" s="1"/>
  <c r="L1750" i="2"/>
  <c r="K1750" i="2" s="1"/>
  <c r="L1751" i="2"/>
  <c r="K1751" i="2" s="1"/>
  <c r="L1752" i="2"/>
  <c r="K1752" i="2" s="1"/>
  <c r="L1753" i="2"/>
  <c r="K1753" i="2" s="1"/>
  <c r="L1754" i="2"/>
  <c r="K1754" i="2" s="1"/>
  <c r="L1755" i="2"/>
  <c r="K1755" i="2" s="1"/>
  <c r="L1756" i="2"/>
  <c r="K1756" i="2" s="1"/>
  <c r="L1757" i="2"/>
  <c r="K1757" i="2" s="1"/>
  <c r="L1758" i="2"/>
  <c r="K1758" i="2" s="1"/>
  <c r="L1759" i="2"/>
  <c r="K1759" i="2" s="1"/>
  <c r="L1760" i="2"/>
  <c r="K1760" i="2" s="1"/>
  <c r="L1761" i="2"/>
  <c r="K1761" i="2" s="1"/>
  <c r="L1762" i="2"/>
  <c r="K1762" i="2" s="1"/>
  <c r="L1763" i="2"/>
  <c r="K1763" i="2" s="1"/>
  <c r="L1764" i="2"/>
  <c r="K1764" i="2" s="1"/>
  <c r="L1765" i="2"/>
  <c r="K1765" i="2" s="1"/>
  <c r="L1766" i="2"/>
  <c r="K1766" i="2" s="1"/>
  <c r="L1767" i="2"/>
  <c r="K1767" i="2" s="1"/>
  <c r="L1768" i="2"/>
  <c r="K1768" i="2" s="1"/>
  <c r="L1769" i="2"/>
  <c r="K1769" i="2" s="1"/>
  <c r="L1770" i="2"/>
  <c r="K1770" i="2" s="1"/>
  <c r="L1771" i="2"/>
  <c r="K1771" i="2" s="1"/>
  <c r="L1772" i="2"/>
  <c r="K1772" i="2" s="1"/>
  <c r="L1773" i="2"/>
  <c r="K1773" i="2" s="1"/>
  <c r="L1774" i="2"/>
  <c r="K1774" i="2" s="1"/>
  <c r="L1775" i="2"/>
  <c r="K1775" i="2" s="1"/>
  <c r="L1776" i="2"/>
  <c r="K1776" i="2" s="1"/>
  <c r="L1777" i="2"/>
  <c r="K1777" i="2" s="1"/>
  <c r="L1778" i="2"/>
  <c r="K1778" i="2" s="1"/>
  <c r="L1779" i="2"/>
  <c r="K1779" i="2" s="1"/>
  <c r="L1780" i="2"/>
  <c r="K1780" i="2" s="1"/>
  <c r="L1781" i="2"/>
  <c r="K1781" i="2" s="1"/>
  <c r="L1782" i="2"/>
  <c r="K1782" i="2" s="1"/>
  <c r="L1783" i="2"/>
  <c r="K1783" i="2" s="1"/>
  <c r="L1784" i="2"/>
  <c r="K1784" i="2" s="1"/>
  <c r="L1785" i="2"/>
  <c r="K1785" i="2" s="1"/>
  <c r="L1786" i="2"/>
  <c r="K1786" i="2" s="1"/>
  <c r="L1787" i="2"/>
  <c r="K1787" i="2" s="1"/>
  <c r="L1788" i="2"/>
  <c r="K1788" i="2" s="1"/>
  <c r="L1789" i="2"/>
  <c r="K1789" i="2" s="1"/>
  <c r="L1790" i="2"/>
  <c r="K1790" i="2" s="1"/>
  <c r="L1791" i="2"/>
  <c r="K1791" i="2" s="1"/>
  <c r="L1792" i="2"/>
  <c r="K1792" i="2" s="1"/>
  <c r="L1793" i="2"/>
  <c r="K1793" i="2" s="1"/>
  <c r="L1794" i="2"/>
  <c r="K1794" i="2" s="1"/>
  <c r="L1795" i="2"/>
  <c r="K1795" i="2" s="1"/>
  <c r="L1796" i="2"/>
  <c r="K1796" i="2" s="1"/>
  <c r="L1797" i="2"/>
  <c r="K1797" i="2" s="1"/>
  <c r="L1798" i="2"/>
  <c r="K1798" i="2" s="1"/>
  <c r="L1799" i="2"/>
  <c r="K1799" i="2" s="1"/>
  <c r="L1800" i="2"/>
  <c r="K1800" i="2" s="1"/>
  <c r="L1801" i="2"/>
  <c r="K1801" i="2" s="1"/>
  <c r="L1802" i="2"/>
  <c r="K1802" i="2" s="1"/>
  <c r="L1803" i="2"/>
  <c r="K1803" i="2" s="1"/>
  <c r="L1804" i="2"/>
  <c r="K1804" i="2" s="1"/>
  <c r="L1805" i="2"/>
  <c r="K1805" i="2" s="1"/>
  <c r="L1806" i="2"/>
  <c r="K1806" i="2" s="1"/>
  <c r="L1807" i="2"/>
  <c r="K1807" i="2" s="1"/>
  <c r="L1808" i="2"/>
  <c r="K1808" i="2" s="1"/>
  <c r="L1809" i="2"/>
  <c r="K1809" i="2" s="1"/>
  <c r="L1810" i="2"/>
  <c r="K1810" i="2" s="1"/>
  <c r="L1811" i="2"/>
  <c r="K1811" i="2" s="1"/>
  <c r="L1812" i="2"/>
  <c r="K1812" i="2" s="1"/>
  <c r="L1813" i="2"/>
  <c r="K1813" i="2" s="1"/>
  <c r="L1814" i="2"/>
  <c r="K1814" i="2" s="1"/>
  <c r="L1815" i="2"/>
  <c r="K1815" i="2" s="1"/>
  <c r="L1816" i="2"/>
  <c r="K1816" i="2" s="1"/>
  <c r="L1817" i="2"/>
  <c r="K1817" i="2" s="1"/>
  <c r="L1818" i="2"/>
  <c r="K1818" i="2" s="1"/>
  <c r="L1819" i="2"/>
  <c r="K1819" i="2" s="1"/>
  <c r="L1820" i="2"/>
  <c r="K1820" i="2" s="1"/>
  <c r="L1821" i="2"/>
  <c r="K1821" i="2" s="1"/>
  <c r="L1822" i="2"/>
  <c r="K1822" i="2" s="1"/>
  <c r="L1823" i="2"/>
  <c r="K1823" i="2" s="1"/>
  <c r="L1824" i="2"/>
  <c r="K1824" i="2" s="1"/>
  <c r="L1825" i="2"/>
  <c r="K1825" i="2" s="1"/>
  <c r="L1826" i="2"/>
  <c r="K1826" i="2" s="1"/>
  <c r="L1827" i="2"/>
  <c r="K1827" i="2" s="1"/>
  <c r="L1828" i="2"/>
  <c r="K1828" i="2" s="1"/>
  <c r="L1829" i="2"/>
  <c r="K1829" i="2" s="1"/>
  <c r="L1830" i="2"/>
  <c r="K1830" i="2" s="1"/>
  <c r="L1831" i="2"/>
  <c r="K1831" i="2" s="1"/>
  <c r="L1832" i="2"/>
  <c r="K1832" i="2" s="1"/>
  <c r="L1833" i="2"/>
  <c r="K1833" i="2" s="1"/>
  <c r="L1834" i="2"/>
  <c r="K1834" i="2" s="1"/>
  <c r="L1835" i="2"/>
  <c r="K1835" i="2" s="1"/>
  <c r="L1836" i="2"/>
  <c r="K1836" i="2" s="1"/>
  <c r="L1837" i="2"/>
  <c r="K1837" i="2" s="1"/>
  <c r="L1838" i="2"/>
  <c r="K1838" i="2" s="1"/>
  <c r="L1839" i="2"/>
  <c r="K1839" i="2" s="1"/>
  <c r="L1840" i="2"/>
  <c r="K1840" i="2" s="1"/>
  <c r="L1841" i="2"/>
  <c r="K1841" i="2" s="1"/>
  <c r="L1842" i="2"/>
  <c r="K1842" i="2" s="1"/>
  <c r="L1843" i="2"/>
  <c r="K1843" i="2" s="1"/>
  <c r="L1844" i="2"/>
  <c r="K1844" i="2" s="1"/>
  <c r="L1845" i="2"/>
  <c r="K1845" i="2" s="1"/>
  <c r="L1846" i="2"/>
  <c r="K1846" i="2" s="1"/>
  <c r="L1847" i="2"/>
  <c r="K1847" i="2" s="1"/>
  <c r="L1848" i="2"/>
  <c r="K1848" i="2" s="1"/>
  <c r="L1849" i="2"/>
  <c r="K1849" i="2" s="1"/>
  <c r="L1850" i="2"/>
  <c r="K1850" i="2" s="1"/>
  <c r="L1851" i="2"/>
  <c r="K1851" i="2" s="1"/>
  <c r="L1852" i="2"/>
  <c r="K1852" i="2" s="1"/>
  <c r="L1853" i="2"/>
  <c r="K1853" i="2" s="1"/>
  <c r="L1854" i="2"/>
  <c r="K1854" i="2" s="1"/>
  <c r="L1855" i="2"/>
  <c r="K1855" i="2" s="1"/>
  <c r="L1856" i="2"/>
  <c r="K1856" i="2" s="1"/>
  <c r="L1857" i="2"/>
  <c r="K1857" i="2" s="1"/>
  <c r="L1858" i="2"/>
  <c r="K1858" i="2" s="1"/>
  <c r="L1859" i="2"/>
  <c r="K1859" i="2" s="1"/>
  <c r="L1860" i="2"/>
  <c r="K1860" i="2" s="1"/>
  <c r="L1861" i="2"/>
  <c r="K1861" i="2" s="1"/>
  <c r="L1862" i="2"/>
  <c r="K1862" i="2" s="1"/>
  <c r="L1863" i="2"/>
  <c r="K1863" i="2" s="1"/>
  <c r="L1864" i="2"/>
  <c r="K1864" i="2" s="1"/>
  <c r="L1865" i="2"/>
  <c r="K1865" i="2" s="1"/>
  <c r="L1866" i="2"/>
  <c r="K1866" i="2" s="1"/>
  <c r="L1867" i="2"/>
  <c r="K1867" i="2" s="1"/>
  <c r="L1868" i="2"/>
  <c r="K1868" i="2" s="1"/>
  <c r="L1869" i="2"/>
  <c r="K1869" i="2" s="1"/>
  <c r="L1870" i="2"/>
  <c r="K1870" i="2" s="1"/>
  <c r="L1871" i="2"/>
  <c r="K1871" i="2" s="1"/>
  <c r="L1872" i="2"/>
  <c r="K1872" i="2" s="1"/>
  <c r="L1873" i="2"/>
  <c r="K1873" i="2" s="1"/>
  <c r="L1874" i="2"/>
  <c r="K1874" i="2" s="1"/>
  <c r="L1875" i="2"/>
  <c r="K1875" i="2" s="1"/>
  <c r="L1876" i="2"/>
  <c r="K1876" i="2" s="1"/>
  <c r="L1877" i="2"/>
  <c r="K1877" i="2" s="1"/>
  <c r="L1878" i="2"/>
  <c r="K1878" i="2" s="1"/>
  <c r="L1879" i="2"/>
  <c r="K1879" i="2" s="1"/>
  <c r="L1880" i="2"/>
  <c r="K1880" i="2" s="1"/>
  <c r="L1881" i="2"/>
  <c r="K1881" i="2" s="1"/>
  <c r="L1882" i="2"/>
  <c r="K1882" i="2" s="1"/>
  <c r="L1883" i="2"/>
  <c r="K1883" i="2" s="1"/>
  <c r="L1884" i="2"/>
  <c r="K1884" i="2" s="1"/>
  <c r="L1885" i="2"/>
  <c r="K1885" i="2" s="1"/>
  <c r="L1886" i="2"/>
  <c r="K1886" i="2" s="1"/>
  <c r="L1887" i="2"/>
  <c r="K1887" i="2" s="1"/>
  <c r="L1888" i="2"/>
  <c r="K1888" i="2" s="1"/>
  <c r="L1889" i="2"/>
  <c r="K1889" i="2" s="1"/>
  <c r="L1890" i="2"/>
  <c r="K1890" i="2" s="1"/>
  <c r="L1891" i="2"/>
  <c r="K1891" i="2" s="1"/>
  <c r="L1892" i="2"/>
  <c r="K1892" i="2" s="1"/>
  <c r="L1893" i="2"/>
  <c r="K1893" i="2" s="1"/>
  <c r="L1894" i="2"/>
  <c r="K1894" i="2" s="1"/>
  <c r="L1895" i="2"/>
  <c r="K1895" i="2" s="1"/>
  <c r="L1896" i="2"/>
  <c r="K1896" i="2" s="1"/>
  <c r="L1897" i="2"/>
  <c r="K1897" i="2" s="1"/>
  <c r="L1898" i="2"/>
  <c r="K1898" i="2" s="1"/>
  <c r="L1899" i="2"/>
  <c r="K1899" i="2" s="1"/>
  <c r="L1900" i="2"/>
  <c r="K1900" i="2" s="1"/>
  <c r="L1901" i="2"/>
  <c r="K1901" i="2" s="1"/>
  <c r="L1902" i="2"/>
  <c r="K1902" i="2" s="1"/>
  <c r="L1903" i="2"/>
  <c r="K1903" i="2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N7" i="3" s="1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N14" i="3" s="1"/>
  <c r="J33" i="2"/>
  <c r="J34" i="2"/>
  <c r="J35" i="2"/>
  <c r="J36" i="2"/>
  <c r="J37" i="2"/>
  <c r="J38" i="2"/>
  <c r="J39" i="2"/>
  <c r="J40" i="2"/>
  <c r="N17" i="3" s="1"/>
  <c r="J41" i="2"/>
  <c r="J42" i="2"/>
  <c r="J43" i="2"/>
  <c r="J44" i="2"/>
  <c r="J45" i="2"/>
  <c r="J46" i="2"/>
  <c r="J47" i="2"/>
  <c r="J48" i="2"/>
  <c r="N20" i="3" s="1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N26" i="3" s="1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N37" i="3" s="1"/>
  <c r="J96" i="2"/>
  <c r="N38" i="3" s="1"/>
  <c r="J97" i="2"/>
  <c r="J98" i="2"/>
  <c r="J99" i="2"/>
  <c r="J100" i="2"/>
  <c r="N40" i="3" s="1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N46" i="3" s="1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N74" i="3" s="1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N79" i="3" s="1"/>
  <c r="J213" i="2"/>
  <c r="J214" i="2"/>
  <c r="J215" i="2"/>
  <c r="J216" i="2"/>
  <c r="J217" i="2"/>
  <c r="J218" i="2"/>
  <c r="J219" i="2"/>
  <c r="J220" i="2"/>
  <c r="N82" i="3" s="1"/>
  <c r="J221" i="2"/>
  <c r="J222" i="2"/>
  <c r="J223" i="2"/>
  <c r="J224" i="2"/>
  <c r="J225" i="2"/>
  <c r="J226" i="2"/>
  <c r="N85" i="3" s="1"/>
  <c r="J227" i="2"/>
  <c r="J228" i="2"/>
  <c r="J229" i="2"/>
  <c r="J230" i="2"/>
  <c r="J231" i="2"/>
  <c r="N87" i="3" s="1"/>
  <c r="J232" i="2"/>
  <c r="J233" i="2"/>
  <c r="J234" i="2"/>
  <c r="J235" i="2"/>
  <c r="J236" i="2"/>
  <c r="J237" i="2"/>
  <c r="J238" i="2"/>
  <c r="J239" i="2"/>
  <c r="J240" i="2"/>
  <c r="J241" i="2"/>
  <c r="N91" i="3" s="1"/>
  <c r="J242" i="2"/>
  <c r="J243" i="2"/>
  <c r="J244" i="2"/>
  <c r="J245" i="2"/>
  <c r="J246" i="2"/>
  <c r="J247" i="2"/>
  <c r="J248" i="2"/>
  <c r="N94" i="3" s="1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N107" i="3" s="1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N113" i="3" s="1"/>
  <c r="J302" i="2"/>
  <c r="N114" i="3" s="1"/>
  <c r="J303" i="2"/>
  <c r="J304" i="2"/>
  <c r="J305" i="2"/>
  <c r="J306" i="2"/>
  <c r="J307" i="2"/>
  <c r="J308" i="2"/>
  <c r="J309" i="2"/>
  <c r="J310" i="2"/>
  <c r="J311" i="2"/>
  <c r="J312" i="2"/>
  <c r="J313" i="2"/>
  <c r="J314" i="2"/>
  <c r="N118" i="3" s="1"/>
  <c r="J315" i="2"/>
  <c r="J316" i="2"/>
  <c r="J317" i="2"/>
  <c r="J318" i="2"/>
  <c r="J319" i="2"/>
  <c r="J320" i="2"/>
  <c r="J321" i="2"/>
  <c r="J322" i="2"/>
  <c r="J323" i="2"/>
  <c r="J324" i="2"/>
  <c r="N122" i="3" s="1"/>
  <c r="J325" i="2"/>
  <c r="N123" i="3" s="1"/>
  <c r="J326" i="2"/>
  <c r="N124" i="3" s="1"/>
  <c r="J327" i="2"/>
  <c r="J328" i="2"/>
  <c r="J329" i="2"/>
  <c r="J330" i="2"/>
  <c r="J331" i="2"/>
  <c r="J332" i="2"/>
  <c r="J333" i="2"/>
  <c r="J334" i="2"/>
  <c r="J335" i="2"/>
  <c r="J336" i="2"/>
  <c r="J337" i="2"/>
  <c r="J338" i="2"/>
  <c r="N128" i="3" s="1"/>
  <c r="J339" i="2"/>
  <c r="J340" i="2"/>
  <c r="J341" i="2"/>
  <c r="J342" i="2"/>
  <c r="J343" i="2"/>
  <c r="J344" i="2"/>
  <c r="J345" i="2"/>
  <c r="J346" i="2"/>
  <c r="N131" i="3" s="1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N137" i="3" s="1"/>
  <c r="J364" i="2"/>
  <c r="N138" i="3" s="1"/>
  <c r="J365" i="2"/>
  <c r="J366" i="2"/>
  <c r="J367" i="2"/>
  <c r="J368" i="2"/>
  <c r="J369" i="2"/>
  <c r="N140" i="3" s="1"/>
  <c r="J370" i="2"/>
  <c r="J371" i="2"/>
  <c r="J372" i="2"/>
  <c r="J373" i="2"/>
  <c r="N142" i="3" s="1"/>
  <c r="J374" i="2"/>
  <c r="J375" i="2"/>
  <c r="J376" i="2"/>
  <c r="J377" i="2"/>
  <c r="N144" i="3" s="1"/>
  <c r="J378" i="2"/>
  <c r="J379" i="2"/>
  <c r="J380" i="2"/>
  <c r="J381" i="2"/>
  <c r="J382" i="2"/>
  <c r="J383" i="2"/>
  <c r="J384" i="2"/>
  <c r="N147" i="3" s="1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N153" i="3" s="1"/>
  <c r="J401" i="2"/>
  <c r="J402" i="2"/>
  <c r="J403" i="2"/>
  <c r="J404" i="2"/>
  <c r="J405" i="2"/>
  <c r="J406" i="2"/>
  <c r="J407" i="2"/>
  <c r="J408" i="2"/>
  <c r="J409" i="2"/>
  <c r="N157" i="3" s="1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N162" i="3" s="1"/>
  <c r="J425" i="2"/>
  <c r="N163" i="3" s="1"/>
  <c r="J426" i="2"/>
  <c r="J427" i="2"/>
  <c r="J428" i="2"/>
  <c r="J429" i="2"/>
  <c r="J430" i="2"/>
  <c r="J431" i="2"/>
  <c r="J432" i="2"/>
  <c r="J433" i="2"/>
  <c r="J434" i="2"/>
  <c r="J435" i="2"/>
  <c r="J436" i="2"/>
  <c r="N167" i="3" s="1"/>
  <c r="J437" i="2"/>
  <c r="J438" i="2"/>
  <c r="J439" i="2"/>
  <c r="J440" i="2"/>
  <c r="N169" i="3" s="1"/>
  <c r="J441" i="2"/>
  <c r="J442" i="2"/>
  <c r="J443" i="2"/>
  <c r="J444" i="2"/>
  <c r="J445" i="2"/>
  <c r="J446" i="2"/>
  <c r="J447" i="2"/>
  <c r="J448" i="2"/>
  <c r="J449" i="2"/>
  <c r="J450" i="2"/>
  <c r="N173" i="3" s="1"/>
  <c r="J451" i="2"/>
  <c r="J452" i="2"/>
  <c r="J453" i="2"/>
  <c r="N175" i="3" s="1"/>
  <c r="J454" i="2"/>
  <c r="J455" i="2"/>
  <c r="J456" i="2"/>
  <c r="N177" i="3" s="1"/>
  <c r="J457" i="2"/>
  <c r="J458" i="2"/>
  <c r="J459" i="2"/>
  <c r="J460" i="2"/>
  <c r="J461" i="2"/>
  <c r="J462" i="2"/>
  <c r="J463" i="2"/>
  <c r="J464" i="2"/>
  <c r="J465" i="2"/>
  <c r="N180" i="3" s="1"/>
  <c r="J466" i="2"/>
  <c r="J467" i="2"/>
  <c r="J468" i="2"/>
  <c r="J469" i="2"/>
  <c r="J470" i="2"/>
  <c r="N182" i="3" s="1"/>
  <c r="J471" i="2"/>
  <c r="N183" i="3" s="1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N193" i="3" s="1"/>
  <c r="J500" i="2"/>
  <c r="J501" i="2"/>
  <c r="J502" i="2"/>
  <c r="J503" i="2"/>
  <c r="J504" i="2"/>
  <c r="J505" i="2"/>
  <c r="J506" i="2"/>
  <c r="N196" i="3" s="1"/>
  <c r="J507" i="2"/>
  <c r="J508" i="2"/>
  <c r="J509" i="2"/>
  <c r="J510" i="2"/>
  <c r="J511" i="2"/>
  <c r="J512" i="2"/>
  <c r="J513" i="2"/>
  <c r="N199" i="3" s="1"/>
  <c r="J514" i="2"/>
  <c r="J515" i="2"/>
  <c r="J516" i="2"/>
  <c r="J517" i="2"/>
  <c r="J518" i="2"/>
  <c r="J519" i="2"/>
  <c r="J520" i="2"/>
  <c r="N202" i="3" s="1"/>
  <c r="J521" i="2"/>
  <c r="J522" i="2"/>
  <c r="J523" i="2"/>
  <c r="J524" i="2"/>
  <c r="J525" i="2"/>
  <c r="J526" i="2"/>
  <c r="J527" i="2"/>
  <c r="N205" i="3" s="1"/>
  <c r="J528" i="2"/>
  <c r="J529" i="2"/>
  <c r="J530" i="2"/>
  <c r="N207" i="3" s="1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N218" i="3" s="1"/>
  <c r="J564" i="2"/>
  <c r="J565" i="2"/>
  <c r="J566" i="2"/>
  <c r="J567" i="2"/>
  <c r="J568" i="2"/>
  <c r="J569" i="2"/>
  <c r="N221" i="3" s="1"/>
  <c r="J570" i="2"/>
  <c r="J571" i="2"/>
  <c r="J572" i="2"/>
  <c r="J573" i="2"/>
  <c r="J574" i="2"/>
  <c r="J575" i="2"/>
  <c r="N224" i="3" s="1"/>
  <c r="J576" i="2"/>
  <c r="N225" i="3" s="1"/>
  <c r="J577" i="2"/>
  <c r="J578" i="2"/>
  <c r="J579" i="2"/>
  <c r="J580" i="2"/>
  <c r="J581" i="2"/>
  <c r="J582" i="2"/>
  <c r="J583" i="2"/>
  <c r="J584" i="2"/>
  <c r="J585" i="2"/>
  <c r="J586" i="2"/>
  <c r="J587" i="2"/>
  <c r="N229" i="3" s="1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N234" i="3" s="1"/>
  <c r="J604" i="2"/>
  <c r="J605" i="2"/>
  <c r="J606" i="2"/>
  <c r="J607" i="2"/>
  <c r="N236" i="3" s="1"/>
  <c r="J608" i="2"/>
  <c r="J609" i="2"/>
  <c r="J610" i="2"/>
  <c r="J611" i="2"/>
  <c r="J612" i="2"/>
  <c r="J613" i="2"/>
  <c r="J614" i="2"/>
  <c r="N239" i="3" s="1"/>
  <c r="J615" i="2"/>
  <c r="J616" i="2"/>
  <c r="J617" i="2"/>
  <c r="J618" i="2"/>
  <c r="J619" i="2"/>
  <c r="J620" i="2"/>
  <c r="J621" i="2"/>
  <c r="N242" i="3" s="1"/>
  <c r="J622" i="2"/>
  <c r="J623" i="2"/>
  <c r="J624" i="2"/>
  <c r="J625" i="2"/>
  <c r="N244" i="3" s="1"/>
  <c r="J626" i="2"/>
  <c r="J627" i="2"/>
  <c r="J628" i="2"/>
  <c r="J629" i="2"/>
  <c r="J630" i="2"/>
  <c r="J631" i="2"/>
  <c r="J632" i="2"/>
  <c r="J633" i="2"/>
  <c r="J634" i="2"/>
  <c r="J635" i="2"/>
  <c r="J636" i="2"/>
  <c r="N248" i="3" s="1"/>
  <c r="J637" i="2"/>
  <c r="J638" i="2"/>
  <c r="J639" i="2"/>
  <c r="J640" i="2"/>
  <c r="J641" i="2"/>
  <c r="J642" i="2"/>
  <c r="J643" i="2"/>
  <c r="N251" i="3" s="1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N256" i="3" s="1"/>
  <c r="J658" i="2"/>
  <c r="N257" i="3" s="1"/>
  <c r="J659" i="2"/>
  <c r="N258" i="3" s="1"/>
  <c r="J660" i="2"/>
  <c r="J661" i="2"/>
  <c r="J662" i="2"/>
  <c r="J663" i="2"/>
  <c r="J664" i="2"/>
  <c r="N260" i="3" s="1"/>
  <c r="J665" i="2"/>
  <c r="N261" i="3" s="1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N271" i="3" s="1"/>
  <c r="J693" i="2"/>
  <c r="N272" i="3" s="1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N278" i="3" s="1"/>
  <c r="J707" i="2"/>
  <c r="J708" i="2"/>
  <c r="J709" i="2"/>
  <c r="J710" i="2"/>
  <c r="J711" i="2"/>
  <c r="J712" i="2"/>
  <c r="J713" i="2"/>
  <c r="J714" i="2"/>
  <c r="J715" i="2"/>
  <c r="N282" i="3" s="1"/>
  <c r="J716" i="2"/>
  <c r="J717" i="2"/>
  <c r="J718" i="2"/>
  <c r="N284" i="3" s="1"/>
  <c r="J719" i="2"/>
  <c r="J720" i="2"/>
  <c r="J721" i="2"/>
  <c r="J722" i="2"/>
  <c r="J723" i="2"/>
  <c r="N286" i="3" s="1"/>
  <c r="J724" i="2"/>
  <c r="N287" i="3" s="1"/>
  <c r="J725" i="2"/>
  <c r="J726" i="2"/>
  <c r="J727" i="2"/>
  <c r="J728" i="2"/>
  <c r="J729" i="2"/>
  <c r="J730" i="2"/>
  <c r="J731" i="2"/>
  <c r="J732" i="2"/>
  <c r="N291" i="3" s="1"/>
  <c r="J733" i="2"/>
  <c r="J734" i="2"/>
  <c r="J735" i="2"/>
  <c r="J736" i="2"/>
  <c r="J737" i="2"/>
  <c r="N293" i="3" s="1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N303" i="3" s="1"/>
  <c r="J770" i="2"/>
  <c r="J771" i="2"/>
  <c r="J772" i="2"/>
  <c r="J773" i="2"/>
  <c r="J774" i="2"/>
  <c r="J775" i="2"/>
  <c r="J776" i="2"/>
  <c r="J777" i="2"/>
  <c r="J778" i="2"/>
  <c r="J779" i="2"/>
  <c r="J780" i="2"/>
  <c r="N307" i="3" s="1"/>
  <c r="J781" i="2"/>
  <c r="N308" i="3" s="1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N315" i="3" s="1"/>
  <c r="J800" i="2"/>
  <c r="J801" i="2"/>
  <c r="J802" i="2"/>
  <c r="J803" i="2"/>
  <c r="J804" i="2"/>
  <c r="J805" i="2"/>
  <c r="J806" i="2"/>
  <c r="J807" i="2"/>
  <c r="J808" i="2"/>
  <c r="J809" i="2"/>
  <c r="J810" i="2"/>
  <c r="J811" i="2"/>
  <c r="N319" i="3" s="1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N329" i="3" s="1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N333" i="3" s="1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N346" i="3" s="1"/>
  <c r="J888" i="2"/>
  <c r="N347" i="3" s="1"/>
  <c r="J889" i="2"/>
  <c r="N348" i="3" s="1"/>
  <c r="J890" i="2"/>
  <c r="J891" i="2"/>
  <c r="J892" i="2"/>
  <c r="J893" i="2"/>
  <c r="J894" i="2"/>
  <c r="J895" i="2"/>
  <c r="J896" i="2"/>
  <c r="J897" i="2"/>
  <c r="J898" i="2"/>
  <c r="J899" i="2"/>
  <c r="N353" i="3" s="1"/>
  <c r="J900" i="2"/>
  <c r="J901" i="2"/>
  <c r="J902" i="2"/>
  <c r="J903" i="2"/>
  <c r="J904" i="2"/>
  <c r="J905" i="2"/>
  <c r="J906" i="2"/>
  <c r="J907" i="2"/>
  <c r="J908" i="2"/>
  <c r="N356" i="3" s="1"/>
  <c r="J909" i="2"/>
  <c r="N357" i="3" s="1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N366" i="3" s="1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N371" i="3" s="1"/>
  <c r="J952" i="2"/>
  <c r="J953" i="2"/>
  <c r="J954" i="2"/>
  <c r="J955" i="2"/>
  <c r="J956" i="2"/>
  <c r="N373" i="3" s="1"/>
  <c r="J957" i="2"/>
  <c r="J958" i="2"/>
  <c r="J959" i="2"/>
  <c r="J960" i="2"/>
  <c r="J961" i="2"/>
  <c r="N375" i="3" s="1"/>
  <c r="J962" i="2"/>
  <c r="N376" i="3" s="1"/>
  <c r="J963" i="2"/>
  <c r="N377" i="3" s="1"/>
  <c r="J964" i="2"/>
  <c r="N378" i="3" s="1"/>
  <c r="J965" i="2"/>
  <c r="J966" i="2"/>
  <c r="J967" i="2"/>
  <c r="J968" i="2"/>
  <c r="N380" i="3" s="1"/>
  <c r="J969" i="2"/>
  <c r="J970" i="2"/>
  <c r="J971" i="2"/>
  <c r="J972" i="2"/>
  <c r="J973" i="2"/>
  <c r="N383" i="3" s="1"/>
  <c r="J974" i="2"/>
  <c r="N384" i="3" s="1"/>
  <c r="J975" i="2"/>
  <c r="J976" i="2"/>
  <c r="J977" i="2"/>
  <c r="J978" i="2"/>
  <c r="N386" i="3" s="1"/>
  <c r="J979" i="2"/>
  <c r="N387" i="3" s="1"/>
  <c r="J980" i="2"/>
  <c r="N388" i="3" s="1"/>
  <c r="J981" i="2"/>
  <c r="J982" i="2"/>
  <c r="J983" i="2"/>
  <c r="J984" i="2"/>
  <c r="J985" i="2"/>
  <c r="N390" i="3" s="1"/>
  <c r="J986" i="2"/>
  <c r="J987" i="2"/>
  <c r="J988" i="2"/>
  <c r="J989" i="2"/>
  <c r="N392" i="3" s="1"/>
  <c r="J990" i="2"/>
  <c r="J991" i="2"/>
  <c r="J992" i="2"/>
  <c r="J993" i="2"/>
  <c r="J994" i="2"/>
  <c r="J995" i="2"/>
  <c r="J996" i="2"/>
  <c r="N395" i="3" s="1"/>
  <c r="J997" i="2"/>
  <c r="J998" i="2"/>
  <c r="N396" i="3" s="1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N402" i="3" s="1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N413" i="3" s="1"/>
  <c r="J1042" i="2"/>
  <c r="N414" i="3" s="1"/>
  <c r="J1043" i="2"/>
  <c r="N415" i="3" s="1"/>
  <c r="J1044" i="2"/>
  <c r="J1045" i="2"/>
  <c r="J1046" i="2"/>
  <c r="J1047" i="2"/>
  <c r="N417" i="3" s="1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N422" i="3" s="1"/>
  <c r="J1061" i="2"/>
  <c r="J1062" i="2"/>
  <c r="J1063" i="2"/>
  <c r="J1064" i="2"/>
  <c r="J1065" i="2"/>
  <c r="J1066" i="2"/>
  <c r="J1067" i="2"/>
  <c r="J1068" i="2"/>
  <c r="N426" i="3" s="1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N430" i="3" s="1"/>
  <c r="J1082" i="2"/>
  <c r="N431" i="3" s="1"/>
  <c r="J1083" i="2"/>
  <c r="N432" i="3" s="1"/>
  <c r="J1084" i="2"/>
  <c r="J1085" i="2"/>
  <c r="J1086" i="2"/>
  <c r="J1087" i="2"/>
  <c r="J1088" i="2"/>
  <c r="J1089" i="2"/>
  <c r="J1090" i="2"/>
  <c r="J1091" i="2"/>
  <c r="J1092" i="2"/>
  <c r="J1093" i="2"/>
  <c r="J1094" i="2"/>
  <c r="N437" i="3" s="1"/>
  <c r="J1095" i="2"/>
  <c r="N438" i="3" s="1"/>
  <c r="J1096" i="2"/>
  <c r="N439" i="3" s="1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N446" i="3" s="1"/>
  <c r="J1113" i="2"/>
  <c r="N447" i="3" s="1"/>
  <c r="J1114" i="2"/>
  <c r="J1115" i="2"/>
  <c r="J1116" i="2"/>
  <c r="J1117" i="2"/>
  <c r="J1118" i="2"/>
  <c r="J1119" i="2"/>
  <c r="N450" i="3" s="1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N456" i="3" s="1"/>
  <c r="J1135" i="2"/>
  <c r="J1136" i="2"/>
  <c r="J1137" i="2"/>
  <c r="J1138" i="2"/>
  <c r="J1139" i="2"/>
  <c r="J1140" i="2"/>
  <c r="J1141" i="2"/>
  <c r="J1142" i="2"/>
  <c r="J1143" i="2"/>
  <c r="N460" i="3" s="1"/>
  <c r="J1144" i="2"/>
  <c r="J1145" i="2"/>
  <c r="J1146" i="2"/>
  <c r="J1147" i="2"/>
  <c r="J1148" i="2"/>
  <c r="J1149" i="2"/>
  <c r="J1150" i="2"/>
  <c r="N463" i="3" s="1"/>
  <c r="J1151" i="2"/>
  <c r="N464" i="3" s="1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N472" i="3" s="1"/>
  <c r="J1170" i="2"/>
  <c r="J1171" i="2"/>
  <c r="J1172" i="2"/>
  <c r="N474" i="3" s="1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N479" i="3" s="1"/>
  <c r="J1189" i="2"/>
  <c r="J1190" i="2"/>
  <c r="J1191" i="2"/>
  <c r="J1192" i="2"/>
  <c r="J1193" i="2"/>
  <c r="J1194" i="2"/>
  <c r="N482" i="3" s="1"/>
  <c r="J1195" i="2"/>
  <c r="N483" i="3" s="1"/>
  <c r="J1196" i="2"/>
  <c r="N484" i="3" s="1"/>
  <c r="J1197" i="2"/>
  <c r="N485" i="3" s="1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N494" i="3" s="1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N499" i="3" s="1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N505" i="3" s="1"/>
  <c r="J1248" i="2"/>
  <c r="J1249" i="2"/>
  <c r="J1250" i="2"/>
  <c r="N507" i="3" s="1"/>
  <c r="J1251" i="2"/>
  <c r="J1252" i="2"/>
  <c r="J1253" i="2"/>
  <c r="N509" i="3" s="1"/>
  <c r="J1254" i="2"/>
  <c r="N510" i="3" s="1"/>
  <c r="J1255" i="2"/>
  <c r="N511" i="3" s="1"/>
  <c r="J1256" i="2"/>
  <c r="J1257" i="2"/>
  <c r="J1258" i="2"/>
  <c r="J1259" i="2"/>
  <c r="J1260" i="2"/>
  <c r="N514" i="3" s="1"/>
  <c r="J1261" i="2"/>
  <c r="J1262" i="2"/>
  <c r="J1263" i="2"/>
  <c r="J1264" i="2"/>
  <c r="J1265" i="2"/>
  <c r="N516" i="3" s="1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N523" i="3" s="1"/>
  <c r="J1285" i="2"/>
  <c r="N524" i="3" s="1"/>
  <c r="J1286" i="2"/>
  <c r="J1287" i="2"/>
  <c r="J1288" i="2"/>
  <c r="J1289" i="2"/>
  <c r="J1290" i="2"/>
  <c r="J1291" i="2"/>
  <c r="N527" i="3" s="1"/>
  <c r="J1292" i="2"/>
  <c r="N528" i="3" s="1"/>
  <c r="J1293" i="2"/>
  <c r="J1294" i="2"/>
  <c r="J1295" i="2"/>
  <c r="J1296" i="2"/>
  <c r="J1297" i="2"/>
  <c r="J1298" i="2"/>
  <c r="J1299" i="2"/>
  <c r="J1300" i="2"/>
  <c r="N531" i="3" s="1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N538" i="3" s="1"/>
  <c r="J1324" i="2"/>
  <c r="J1325" i="2"/>
  <c r="J1326" i="2"/>
  <c r="J1327" i="2"/>
  <c r="J1328" i="2"/>
  <c r="J1329" i="2"/>
  <c r="J1330" i="2"/>
  <c r="J1331" i="2"/>
  <c r="J1332" i="2"/>
  <c r="N541" i="3" s="1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N545" i="3" s="1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N553" i="3" s="1"/>
  <c r="J1365" i="2"/>
  <c r="J1366" i="2"/>
  <c r="J1367" i="2"/>
  <c r="J1368" i="2"/>
  <c r="J1369" i="2"/>
  <c r="J1370" i="2"/>
  <c r="J1371" i="2"/>
  <c r="J1372" i="2"/>
  <c r="J1373" i="2"/>
  <c r="N556" i="3" s="1"/>
  <c r="J1374" i="2"/>
  <c r="J1375" i="2"/>
  <c r="J1376" i="2"/>
  <c r="J1377" i="2"/>
  <c r="J1378" i="2"/>
  <c r="J1379" i="2"/>
  <c r="J1380" i="2"/>
  <c r="J1381" i="2"/>
  <c r="J1382" i="2"/>
  <c r="N560" i="3" s="1"/>
  <c r="J1383" i="2"/>
  <c r="J1384" i="2"/>
  <c r="J1385" i="2"/>
  <c r="J1386" i="2"/>
  <c r="J1387" i="2"/>
  <c r="J1388" i="2"/>
  <c r="J1389" i="2"/>
  <c r="J1390" i="2"/>
  <c r="J1391" i="2"/>
  <c r="N564" i="3" s="1"/>
  <c r="J1392" i="2"/>
  <c r="J1393" i="2"/>
  <c r="J1394" i="2"/>
  <c r="J1395" i="2"/>
  <c r="J1396" i="2"/>
  <c r="J1397" i="2"/>
  <c r="J1398" i="2"/>
  <c r="J1399" i="2"/>
  <c r="N567" i="3" s="1"/>
  <c r="J1400" i="2"/>
  <c r="J1401" i="2"/>
  <c r="J1402" i="2"/>
  <c r="J1403" i="2"/>
  <c r="J1404" i="2"/>
  <c r="J1405" i="2"/>
  <c r="J1406" i="2"/>
  <c r="J1407" i="2"/>
  <c r="J1408" i="2"/>
  <c r="J1409" i="2"/>
  <c r="J1410" i="2"/>
  <c r="N572" i="3" s="1"/>
  <c r="J1411" i="2"/>
  <c r="J1412" i="2"/>
  <c r="J1413" i="2"/>
  <c r="J1414" i="2"/>
  <c r="J1415" i="2"/>
  <c r="J1416" i="2"/>
  <c r="J1417" i="2"/>
  <c r="J1418" i="2"/>
  <c r="J1419" i="2"/>
  <c r="N576" i="3" s="1"/>
  <c r="J1420" i="2"/>
  <c r="J1421" i="2"/>
  <c r="J1422" i="2"/>
  <c r="J1423" i="2"/>
  <c r="J1424" i="2"/>
  <c r="J1425" i="2"/>
  <c r="N579" i="3" s="1"/>
  <c r="J1426" i="2"/>
  <c r="N580" i="3" s="1"/>
  <c r="J1427" i="2"/>
  <c r="N581" i="3" s="1"/>
  <c r="J1428" i="2"/>
  <c r="N582" i="3" s="1"/>
  <c r="J1429" i="2"/>
  <c r="J1430" i="2"/>
  <c r="N583" i="3" s="1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N588" i="3" s="1"/>
  <c r="J1445" i="2"/>
  <c r="J1446" i="2"/>
  <c r="J1447" i="2"/>
  <c r="J1448" i="2"/>
  <c r="J1449" i="2"/>
  <c r="J1450" i="2"/>
  <c r="J1451" i="2"/>
  <c r="J1452" i="2"/>
  <c r="J1453" i="2"/>
  <c r="N592" i="3" s="1"/>
  <c r="J1454" i="2"/>
  <c r="J1455" i="2"/>
  <c r="J1456" i="2"/>
  <c r="J1457" i="2"/>
  <c r="J1458" i="2"/>
  <c r="J1459" i="2"/>
  <c r="J1460" i="2"/>
  <c r="N595" i="3" s="1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N600" i="3" s="1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N604" i="3" s="1"/>
  <c r="J1490" i="2"/>
  <c r="N605" i="3" s="1"/>
  <c r="J1491" i="2"/>
  <c r="J1492" i="2"/>
  <c r="J1493" i="2"/>
  <c r="J1494" i="2"/>
  <c r="J1495" i="2"/>
  <c r="J1496" i="2"/>
  <c r="J1497" i="2"/>
  <c r="J1498" i="2"/>
  <c r="J1499" i="2"/>
  <c r="J1500" i="2"/>
  <c r="N609" i="3" s="1"/>
  <c r="J1501" i="2"/>
  <c r="N610" i="3" s="1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N615" i="3" s="1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N621" i="3" s="1"/>
  <c r="J1530" i="2"/>
  <c r="N622" i="3" s="1"/>
  <c r="J1531" i="2"/>
  <c r="J1532" i="2"/>
  <c r="J1533" i="2"/>
  <c r="J1534" i="2"/>
  <c r="J1535" i="2"/>
  <c r="J1536" i="2"/>
  <c r="J1537" i="2"/>
  <c r="J1538" i="2"/>
  <c r="J1539" i="2"/>
  <c r="J1540" i="2"/>
  <c r="N626" i="3" s="1"/>
  <c r="J1541" i="2"/>
  <c r="J1542" i="2"/>
  <c r="J1543" i="2"/>
  <c r="J1544" i="2"/>
  <c r="J1545" i="2"/>
  <c r="J1546" i="2"/>
  <c r="N628" i="3" s="1"/>
  <c r="J1547" i="2"/>
  <c r="J1548" i="2"/>
  <c r="J1549" i="2"/>
  <c r="J1550" i="2"/>
  <c r="J1551" i="2"/>
  <c r="J1552" i="2"/>
  <c r="J1553" i="2"/>
  <c r="J1554" i="2"/>
  <c r="N632" i="3" s="1"/>
  <c r="J1555" i="2"/>
  <c r="J1556" i="2"/>
  <c r="J1557" i="2"/>
  <c r="J1558" i="2"/>
  <c r="J1559" i="2"/>
  <c r="J1560" i="2"/>
  <c r="J1561" i="2"/>
  <c r="J1562" i="2"/>
  <c r="J1563" i="2"/>
  <c r="J1564" i="2"/>
  <c r="J1565" i="2"/>
  <c r="N636" i="3" s="1"/>
  <c r="J1566" i="2"/>
  <c r="J1567" i="2"/>
  <c r="J1568" i="2"/>
  <c r="J1569" i="2"/>
  <c r="J1570" i="2"/>
  <c r="J1571" i="2"/>
  <c r="J1572" i="2"/>
  <c r="N639" i="3" s="1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N644" i="3" s="1"/>
  <c r="J1586" i="2"/>
  <c r="N645" i="3" s="1"/>
  <c r="J1587" i="2"/>
  <c r="J1588" i="2"/>
  <c r="J1589" i="2"/>
  <c r="N647" i="3" s="1"/>
  <c r="J1590" i="2"/>
  <c r="J1591" i="2"/>
  <c r="J1592" i="2"/>
  <c r="N649" i="3" s="1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N653" i="3" s="1"/>
  <c r="J1605" i="2"/>
  <c r="J1606" i="2"/>
  <c r="J1607" i="2"/>
  <c r="J1608" i="2"/>
  <c r="J1609" i="2"/>
  <c r="J1610" i="2"/>
  <c r="J1611" i="2"/>
  <c r="N656" i="3" s="1"/>
  <c r="J1612" i="2"/>
  <c r="J1613" i="2"/>
  <c r="J1614" i="2"/>
  <c r="J1615" i="2"/>
  <c r="J1616" i="2"/>
  <c r="J1617" i="2"/>
  <c r="J1618" i="2"/>
  <c r="J1619" i="2"/>
  <c r="J1620" i="2"/>
  <c r="J1621" i="2"/>
  <c r="N660" i="3" s="1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N667" i="3" s="1"/>
  <c r="J1641" i="2"/>
  <c r="N668" i="3" s="1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N677" i="3" s="1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N683" i="3" s="1"/>
  <c r="J1689" i="2"/>
  <c r="J1690" i="2"/>
  <c r="J1691" i="2"/>
  <c r="J1692" i="2"/>
  <c r="J1693" i="2"/>
  <c r="J1694" i="2"/>
  <c r="J1695" i="2"/>
  <c r="J1696" i="2"/>
  <c r="J1697" i="2"/>
  <c r="N686" i="3" s="1"/>
  <c r="J1698" i="2"/>
  <c r="J1699" i="2"/>
  <c r="J1700" i="2"/>
  <c r="N688" i="3" s="1"/>
  <c r="J1701" i="2"/>
  <c r="N689" i="3" s="1"/>
  <c r="J1702" i="2"/>
  <c r="J1703" i="2"/>
  <c r="J1704" i="2"/>
  <c r="J1705" i="2"/>
  <c r="J1706" i="2"/>
  <c r="J1707" i="2"/>
  <c r="J1708" i="2"/>
  <c r="J1709" i="2"/>
  <c r="N692" i="3" s="1"/>
  <c r="J1710" i="2"/>
  <c r="J1711" i="2"/>
  <c r="J1712" i="2"/>
  <c r="J1713" i="2"/>
  <c r="J1714" i="2"/>
  <c r="J1715" i="2"/>
  <c r="J1716" i="2"/>
  <c r="N695" i="3" s="1"/>
  <c r="J1717" i="2"/>
  <c r="J1718" i="2"/>
  <c r="J1719" i="2"/>
  <c r="J1720" i="2"/>
  <c r="J1721" i="2"/>
  <c r="J1722" i="2"/>
  <c r="N697" i="3" s="1"/>
  <c r="J1723" i="2"/>
  <c r="J1724" i="2"/>
  <c r="J1725" i="2"/>
  <c r="J1726" i="2"/>
  <c r="J1727" i="2"/>
  <c r="J1728" i="2"/>
  <c r="J1729" i="2"/>
  <c r="J1730" i="2"/>
  <c r="J1731" i="2"/>
  <c r="N700" i="3" s="1"/>
  <c r="J1732" i="2"/>
  <c r="N701" i="3" s="1"/>
  <c r="J1733" i="2"/>
  <c r="J1734" i="2"/>
  <c r="J1735" i="2"/>
  <c r="J1736" i="2"/>
  <c r="J1737" i="2"/>
  <c r="J1738" i="2"/>
  <c r="J1739" i="2"/>
  <c r="J1740" i="2"/>
  <c r="J1741" i="2"/>
  <c r="N704" i="3" s="1"/>
  <c r="J1742" i="2"/>
  <c r="N705" i="3" s="1"/>
  <c r="J1743" i="2"/>
  <c r="J1744" i="2"/>
  <c r="J1745" i="2"/>
  <c r="N707" i="3" s="1"/>
  <c r="J1746" i="2"/>
  <c r="J1747" i="2"/>
  <c r="J1748" i="2"/>
  <c r="J1749" i="2"/>
  <c r="J1750" i="2"/>
  <c r="N709" i="3" s="1"/>
  <c r="J1751" i="2"/>
  <c r="J1752" i="2"/>
  <c r="J1753" i="2"/>
  <c r="J1754" i="2"/>
  <c r="J1755" i="2"/>
  <c r="J1756" i="2"/>
  <c r="J1757" i="2"/>
  <c r="J1758" i="2"/>
  <c r="J1759" i="2"/>
  <c r="J1760" i="2"/>
  <c r="J1761" i="2"/>
  <c r="N713" i="3" s="1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N719" i="3" s="1"/>
  <c r="J1780" i="2"/>
  <c r="N720" i="3" s="1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N725" i="3" s="1"/>
  <c r="J1795" i="2"/>
  <c r="J1796" i="2"/>
  <c r="J1797" i="2"/>
  <c r="J1798" i="2"/>
  <c r="J1799" i="2"/>
  <c r="J1800" i="2"/>
  <c r="N728" i="3" s="1"/>
  <c r="J1801" i="2"/>
  <c r="J1802" i="2"/>
  <c r="J1803" i="2"/>
  <c r="J1804" i="2"/>
  <c r="J1805" i="2"/>
  <c r="J1806" i="2"/>
  <c r="J1807" i="2"/>
  <c r="J1808" i="2"/>
  <c r="N732" i="3" s="1"/>
  <c r="J1809" i="2"/>
  <c r="J1810" i="2"/>
  <c r="J1811" i="2"/>
  <c r="J1812" i="2"/>
  <c r="N734" i="3" s="1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N740" i="3" s="1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N745" i="3" s="1"/>
  <c r="J1845" i="2"/>
  <c r="J1846" i="2"/>
  <c r="J1847" i="2"/>
  <c r="J1848" i="2"/>
  <c r="J1849" i="2"/>
  <c r="J1850" i="2"/>
  <c r="J1851" i="2"/>
  <c r="J1852" i="2"/>
  <c r="N748" i="3" s="1"/>
  <c r="J1853" i="2"/>
  <c r="J1854" i="2"/>
  <c r="J1855" i="2"/>
  <c r="N750" i="3" s="1"/>
  <c r="J1856" i="2"/>
  <c r="J1857" i="2"/>
  <c r="J1858" i="2"/>
  <c r="J1859" i="2"/>
  <c r="J1860" i="2"/>
  <c r="J1861" i="2"/>
  <c r="N753" i="3" s="1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N758" i="3" s="1"/>
  <c r="J1876" i="2"/>
  <c r="N759" i="3" s="1"/>
  <c r="J1877" i="2"/>
  <c r="J1878" i="2"/>
  <c r="J1879" i="2"/>
  <c r="J1880" i="2"/>
  <c r="J1881" i="2"/>
  <c r="J1882" i="2"/>
  <c r="N761" i="3" s="1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R760" i="3" l="1"/>
  <c r="R744" i="3"/>
  <c r="R728" i="3"/>
  <c r="R712" i="3"/>
  <c r="R696" i="3"/>
  <c r="R680" i="3"/>
  <c r="R664" i="3"/>
  <c r="R648" i="3"/>
  <c r="R632" i="3"/>
  <c r="T632" i="3" s="1"/>
  <c r="U632" i="3" s="1"/>
  <c r="R616" i="3"/>
  <c r="R600" i="3"/>
  <c r="T600" i="3" s="1"/>
  <c r="U600" i="3" s="1"/>
  <c r="R755" i="3"/>
  <c r="T755" i="3" s="1"/>
  <c r="U755" i="3" s="1"/>
  <c r="R739" i="3"/>
  <c r="T739" i="3" s="1"/>
  <c r="U739" i="3" s="1"/>
  <c r="R723" i="3"/>
  <c r="T723" i="3" s="1"/>
  <c r="U723" i="3" s="1"/>
  <c r="R707" i="3"/>
  <c r="T707" i="3" s="1"/>
  <c r="U707" i="3" s="1"/>
  <c r="R691" i="3"/>
  <c r="T691" i="3" s="1"/>
  <c r="U691" i="3" s="1"/>
  <c r="R675" i="3"/>
  <c r="T675" i="3" s="1"/>
  <c r="U675" i="3" s="1"/>
  <c r="R659" i="3"/>
  <c r="T659" i="3" s="1"/>
  <c r="U659" i="3" s="1"/>
  <c r="R643" i="3"/>
  <c r="T643" i="3" s="1"/>
  <c r="U643" i="3" s="1"/>
  <c r="R627" i="3"/>
  <c r="T627" i="3" s="1"/>
  <c r="U627" i="3" s="1"/>
  <c r="R611" i="3"/>
  <c r="T611" i="3" s="1"/>
  <c r="U611" i="3" s="1"/>
  <c r="R595" i="3"/>
  <c r="T595" i="3" s="1"/>
  <c r="U595" i="3" s="1"/>
  <c r="R579" i="3"/>
  <c r="T579" i="3" s="1"/>
  <c r="U579" i="3" s="1"/>
  <c r="R563" i="3"/>
  <c r="T563" i="3" s="1"/>
  <c r="U563" i="3" s="1"/>
  <c r="R547" i="3"/>
  <c r="T547" i="3" s="1"/>
  <c r="U547" i="3" s="1"/>
  <c r="R531" i="3"/>
  <c r="T531" i="3" s="1"/>
  <c r="U531" i="3" s="1"/>
  <c r="R515" i="3"/>
  <c r="T515" i="3" s="1"/>
  <c r="U515" i="3" s="1"/>
  <c r="R499" i="3"/>
  <c r="T499" i="3" s="1"/>
  <c r="U499" i="3" s="1"/>
  <c r="R483" i="3"/>
  <c r="T483" i="3" s="1"/>
  <c r="U483" i="3" s="1"/>
  <c r="R467" i="3"/>
  <c r="T467" i="3" s="1"/>
  <c r="U467" i="3" s="1"/>
  <c r="R451" i="3"/>
  <c r="T451" i="3" s="1"/>
  <c r="U451" i="3" s="1"/>
  <c r="R435" i="3"/>
  <c r="T435" i="3" s="1"/>
  <c r="U435" i="3" s="1"/>
  <c r="R419" i="3"/>
  <c r="T419" i="3" s="1"/>
  <c r="U419" i="3" s="1"/>
  <c r="R403" i="3"/>
  <c r="T403" i="3" s="1"/>
  <c r="U403" i="3" s="1"/>
  <c r="R387" i="3"/>
  <c r="T387" i="3" s="1"/>
  <c r="U387" i="3" s="1"/>
  <c r="R371" i="3"/>
  <c r="T371" i="3" s="1"/>
  <c r="U371" i="3" s="1"/>
  <c r="R355" i="3"/>
  <c r="T355" i="3" s="1"/>
  <c r="U355" i="3" s="1"/>
  <c r="R339" i="3"/>
  <c r="T339" i="3" s="1"/>
  <c r="U339" i="3" s="1"/>
  <c r="R323" i="3"/>
  <c r="T323" i="3" s="1"/>
  <c r="U323" i="3" s="1"/>
  <c r="R307" i="3"/>
  <c r="T307" i="3" s="1"/>
  <c r="U307" i="3" s="1"/>
  <c r="R291" i="3"/>
  <c r="T291" i="3" s="1"/>
  <c r="U291" i="3" s="1"/>
  <c r="R275" i="3"/>
  <c r="T275" i="3" s="1"/>
  <c r="U275" i="3" s="1"/>
  <c r="R259" i="3"/>
  <c r="T259" i="3" s="1"/>
  <c r="U259" i="3" s="1"/>
  <c r="R243" i="3"/>
  <c r="T243" i="3" s="1"/>
  <c r="U243" i="3" s="1"/>
  <c r="R227" i="3"/>
  <c r="T227" i="3" s="1"/>
  <c r="U227" i="3" s="1"/>
  <c r="R211" i="3"/>
  <c r="T211" i="3" s="1"/>
  <c r="U211" i="3" s="1"/>
  <c r="R195" i="3"/>
  <c r="T195" i="3" s="1"/>
  <c r="U195" i="3" s="1"/>
  <c r="R179" i="3"/>
  <c r="T179" i="3" s="1"/>
  <c r="U179" i="3" s="1"/>
  <c r="R163" i="3"/>
  <c r="T163" i="3" s="1"/>
  <c r="U163" i="3" s="1"/>
  <c r="R147" i="3"/>
  <c r="T147" i="3" s="1"/>
  <c r="U147" i="3" s="1"/>
  <c r="R131" i="3"/>
  <c r="T131" i="3" s="1"/>
  <c r="U131" i="3" s="1"/>
  <c r="R115" i="3"/>
  <c r="T115" i="3" s="1"/>
  <c r="U115" i="3" s="1"/>
  <c r="R99" i="3"/>
  <c r="T99" i="3" s="1"/>
  <c r="U99" i="3" s="1"/>
  <c r="R83" i="3"/>
  <c r="T83" i="3" s="1"/>
  <c r="U83" i="3" s="1"/>
  <c r="R67" i="3"/>
  <c r="T67" i="3" s="1"/>
  <c r="U67" i="3" s="1"/>
  <c r="R51" i="3"/>
  <c r="T51" i="3" s="1"/>
  <c r="U51" i="3" s="1"/>
  <c r="R35" i="3"/>
  <c r="T35" i="3" s="1"/>
  <c r="U35" i="3" s="1"/>
  <c r="R19" i="3"/>
  <c r="T19" i="3" s="1"/>
  <c r="U19" i="3" s="1"/>
  <c r="R3" i="3"/>
  <c r="T3" i="3" s="1"/>
  <c r="U3" i="3" s="1"/>
  <c r="R529" i="3"/>
  <c r="T529" i="3" s="1"/>
  <c r="U529" i="3" s="1"/>
  <c r="R273" i="3"/>
  <c r="T273" i="3" s="1"/>
  <c r="U273" i="3" s="1"/>
  <c r="T744" i="3"/>
  <c r="U744" i="3" s="1"/>
  <c r="T712" i="3"/>
  <c r="U712" i="3" s="1"/>
  <c r="T648" i="3"/>
  <c r="U648" i="3" s="1"/>
  <c r="T664" i="3"/>
  <c r="U664" i="3" s="1"/>
  <c r="T728" i="3"/>
  <c r="U728" i="3" s="1"/>
  <c r="T696" i="3"/>
  <c r="U696" i="3" s="1"/>
  <c r="T616" i="3"/>
  <c r="U616" i="3" s="1"/>
  <c r="T760" i="3"/>
  <c r="U760" i="3" s="1"/>
  <c r="T680" i="3"/>
  <c r="U680" i="3" s="1"/>
  <c r="N712" i="3"/>
  <c r="N617" i="3"/>
  <c r="N492" i="3"/>
  <c r="N706" i="3"/>
  <c r="N578" i="3"/>
  <c r="N498" i="3"/>
  <c r="T737" i="3"/>
  <c r="U737" i="3" s="1"/>
  <c r="R768" i="3"/>
  <c r="T768" i="3" s="1"/>
  <c r="U768" i="3" s="1"/>
  <c r="R752" i="3"/>
  <c r="T752" i="3" s="1"/>
  <c r="U752" i="3" s="1"/>
  <c r="R736" i="3"/>
  <c r="T736" i="3" s="1"/>
  <c r="U736" i="3" s="1"/>
  <c r="R720" i="3"/>
  <c r="T720" i="3" s="1"/>
  <c r="U720" i="3" s="1"/>
  <c r="R704" i="3"/>
  <c r="T704" i="3" s="1"/>
  <c r="U704" i="3" s="1"/>
  <c r="R688" i="3"/>
  <c r="T688" i="3" s="1"/>
  <c r="U688" i="3" s="1"/>
  <c r="R672" i="3"/>
  <c r="T672" i="3" s="1"/>
  <c r="U672" i="3" s="1"/>
  <c r="R656" i="3"/>
  <c r="T656" i="3" s="1"/>
  <c r="U656" i="3" s="1"/>
  <c r="R640" i="3"/>
  <c r="T640" i="3" s="1"/>
  <c r="U640" i="3" s="1"/>
  <c r="R624" i="3"/>
  <c r="T624" i="3" s="1"/>
  <c r="U624" i="3" s="1"/>
  <c r="R608" i="3"/>
  <c r="T608" i="3" s="1"/>
  <c r="U608" i="3" s="1"/>
  <c r="R592" i="3"/>
  <c r="T592" i="3" s="1"/>
  <c r="U592" i="3" s="1"/>
  <c r="R576" i="3"/>
  <c r="T576" i="3" s="1"/>
  <c r="U576" i="3" s="1"/>
  <c r="R560" i="3"/>
  <c r="T560" i="3" s="1"/>
  <c r="U560" i="3" s="1"/>
  <c r="R544" i="3"/>
  <c r="T544" i="3" s="1"/>
  <c r="U544" i="3" s="1"/>
  <c r="R528" i="3"/>
  <c r="T528" i="3" s="1"/>
  <c r="U528" i="3" s="1"/>
  <c r="R512" i="3"/>
  <c r="T512" i="3" s="1"/>
  <c r="U512" i="3" s="1"/>
  <c r="R496" i="3"/>
  <c r="T496" i="3" s="1"/>
  <c r="U496" i="3" s="1"/>
  <c r="R480" i="3"/>
  <c r="T480" i="3" s="1"/>
  <c r="U480" i="3" s="1"/>
  <c r="R464" i="3"/>
  <c r="T464" i="3" s="1"/>
  <c r="U464" i="3" s="1"/>
  <c r="R448" i="3"/>
  <c r="T448" i="3" s="1"/>
  <c r="U448" i="3" s="1"/>
  <c r="R432" i="3"/>
  <c r="T432" i="3" s="1"/>
  <c r="U432" i="3" s="1"/>
  <c r="R416" i="3"/>
  <c r="T416" i="3" s="1"/>
  <c r="U416" i="3" s="1"/>
  <c r="R400" i="3"/>
  <c r="T400" i="3" s="1"/>
  <c r="U400" i="3" s="1"/>
  <c r="R384" i="3"/>
  <c r="T384" i="3" s="1"/>
  <c r="U384" i="3" s="1"/>
  <c r="R765" i="3"/>
  <c r="T765" i="3" s="1"/>
  <c r="U765" i="3" s="1"/>
  <c r="R749" i="3"/>
  <c r="T749" i="3" s="1"/>
  <c r="U749" i="3" s="1"/>
  <c r="R733" i="3"/>
  <c r="T733" i="3" s="1"/>
  <c r="U733" i="3" s="1"/>
  <c r="R717" i="3"/>
  <c r="T717" i="3" s="1"/>
  <c r="U717" i="3" s="1"/>
  <c r="R701" i="3"/>
  <c r="T701" i="3" s="1"/>
  <c r="U701" i="3" s="1"/>
  <c r="R685" i="3"/>
  <c r="T685" i="3" s="1"/>
  <c r="U685" i="3" s="1"/>
  <c r="R669" i="3"/>
  <c r="T669" i="3" s="1"/>
  <c r="U669" i="3" s="1"/>
  <c r="R653" i="3"/>
  <c r="T653" i="3" s="1"/>
  <c r="U653" i="3" s="1"/>
  <c r="R637" i="3"/>
  <c r="T637" i="3" s="1"/>
  <c r="U637" i="3" s="1"/>
  <c r="R621" i="3"/>
  <c r="T621" i="3" s="1"/>
  <c r="U621" i="3" s="1"/>
  <c r="R605" i="3"/>
  <c r="T605" i="3" s="1"/>
  <c r="U605" i="3" s="1"/>
  <c r="R589" i="3"/>
  <c r="T589" i="3" s="1"/>
  <c r="U589" i="3" s="1"/>
  <c r="R573" i="3"/>
  <c r="T573" i="3" s="1"/>
  <c r="U573" i="3" s="1"/>
  <c r="R557" i="3"/>
  <c r="T557" i="3" s="1"/>
  <c r="U557" i="3" s="1"/>
  <c r="R541" i="3"/>
  <c r="T541" i="3" s="1"/>
  <c r="U541" i="3" s="1"/>
  <c r="R525" i="3"/>
  <c r="T525" i="3" s="1"/>
  <c r="U525" i="3" s="1"/>
  <c r="R509" i="3"/>
  <c r="T509" i="3" s="1"/>
  <c r="U509" i="3" s="1"/>
  <c r="R493" i="3"/>
  <c r="T493" i="3" s="1"/>
  <c r="U493" i="3" s="1"/>
  <c r="R477" i="3"/>
  <c r="T477" i="3" s="1"/>
  <c r="U477" i="3" s="1"/>
  <c r="R461" i="3"/>
  <c r="T461" i="3" s="1"/>
  <c r="U461" i="3" s="1"/>
  <c r="R445" i="3"/>
  <c r="T445" i="3" s="1"/>
  <c r="U445" i="3" s="1"/>
  <c r="R429" i="3"/>
  <c r="T429" i="3" s="1"/>
  <c r="U429" i="3" s="1"/>
  <c r="R413" i="3"/>
  <c r="T413" i="3" s="1"/>
  <c r="U413" i="3" s="1"/>
  <c r="R397" i="3"/>
  <c r="T397" i="3" s="1"/>
  <c r="U397" i="3" s="1"/>
  <c r="R381" i="3"/>
  <c r="T381" i="3" s="1"/>
  <c r="U381" i="3" s="1"/>
  <c r="R365" i="3"/>
  <c r="T365" i="3" s="1"/>
  <c r="U365" i="3" s="1"/>
  <c r="R349" i="3"/>
  <c r="T349" i="3" s="1"/>
  <c r="U349" i="3" s="1"/>
  <c r="R333" i="3"/>
  <c r="T333" i="3" s="1"/>
  <c r="U333" i="3" s="1"/>
  <c r="R317" i="3"/>
  <c r="T317" i="3" s="1"/>
  <c r="U317" i="3" s="1"/>
  <c r="R301" i="3"/>
  <c r="T301" i="3" s="1"/>
  <c r="U301" i="3" s="1"/>
  <c r="R285" i="3"/>
  <c r="T285" i="3" s="1"/>
  <c r="U285" i="3" s="1"/>
  <c r="R269" i="3"/>
  <c r="T269" i="3" s="1"/>
  <c r="U269" i="3" s="1"/>
  <c r="R253" i="3"/>
  <c r="T253" i="3" s="1"/>
  <c r="U253" i="3" s="1"/>
  <c r="R237" i="3"/>
  <c r="T237" i="3" s="1"/>
  <c r="U237" i="3" s="1"/>
  <c r="R221" i="3"/>
  <c r="T221" i="3" s="1"/>
  <c r="U221" i="3" s="1"/>
  <c r="R205" i="3"/>
  <c r="T205" i="3" s="1"/>
  <c r="U205" i="3" s="1"/>
  <c r="R189" i="3"/>
  <c r="T189" i="3" s="1"/>
  <c r="U189" i="3" s="1"/>
  <c r="R173" i="3"/>
  <c r="T173" i="3" s="1"/>
  <c r="U173" i="3" s="1"/>
  <c r="R157" i="3"/>
  <c r="T157" i="3" s="1"/>
  <c r="U157" i="3" s="1"/>
  <c r="R141" i="3"/>
  <c r="T141" i="3" s="1"/>
  <c r="U141" i="3" s="1"/>
  <c r="R125" i="3"/>
  <c r="T125" i="3" s="1"/>
  <c r="U125" i="3" s="1"/>
  <c r="R109" i="3"/>
  <c r="T109" i="3" s="1"/>
  <c r="U109" i="3" s="1"/>
  <c r="R93" i="3"/>
  <c r="T93" i="3" s="1"/>
  <c r="U93" i="3" s="1"/>
  <c r="R77" i="3"/>
  <c r="T77" i="3" s="1"/>
  <c r="U77" i="3" s="1"/>
  <c r="R61" i="3"/>
  <c r="T61" i="3" s="1"/>
  <c r="U61" i="3" s="1"/>
  <c r="R45" i="3"/>
  <c r="T45" i="3" s="1"/>
  <c r="U45" i="3" s="1"/>
  <c r="R29" i="3"/>
  <c r="T29" i="3" s="1"/>
  <c r="U29" i="3" s="1"/>
  <c r="R13" i="3"/>
  <c r="T13" i="3" s="1"/>
  <c r="U13" i="3" s="1"/>
  <c r="R368" i="3"/>
  <c r="T368" i="3" s="1"/>
  <c r="U368" i="3" s="1"/>
  <c r="R352" i="3"/>
  <c r="T352" i="3" s="1"/>
  <c r="U352" i="3" s="1"/>
  <c r="R336" i="3"/>
  <c r="T336" i="3" s="1"/>
  <c r="U336" i="3" s="1"/>
  <c r="R320" i="3"/>
  <c r="T320" i="3" s="1"/>
  <c r="U320" i="3" s="1"/>
  <c r="R304" i="3"/>
  <c r="T304" i="3" s="1"/>
  <c r="U304" i="3" s="1"/>
  <c r="R288" i="3"/>
  <c r="T288" i="3" s="1"/>
  <c r="U288" i="3" s="1"/>
  <c r="R272" i="3"/>
  <c r="T272" i="3" s="1"/>
  <c r="U272" i="3" s="1"/>
  <c r="R256" i="3"/>
  <c r="T256" i="3" s="1"/>
  <c r="U256" i="3" s="1"/>
  <c r="R240" i="3"/>
  <c r="T240" i="3" s="1"/>
  <c r="U240" i="3" s="1"/>
  <c r="R224" i="3"/>
  <c r="T224" i="3" s="1"/>
  <c r="U224" i="3" s="1"/>
  <c r="R584" i="3"/>
  <c r="T584" i="3" s="1"/>
  <c r="U584" i="3" s="1"/>
  <c r="R568" i="3"/>
  <c r="T568" i="3" s="1"/>
  <c r="U568" i="3" s="1"/>
  <c r="R552" i="3"/>
  <c r="T552" i="3" s="1"/>
  <c r="U552" i="3" s="1"/>
  <c r="R536" i="3"/>
  <c r="T536" i="3" s="1"/>
  <c r="U536" i="3" s="1"/>
  <c r="R520" i="3"/>
  <c r="T520" i="3" s="1"/>
  <c r="U520" i="3" s="1"/>
  <c r="R504" i="3"/>
  <c r="T504" i="3" s="1"/>
  <c r="U504" i="3" s="1"/>
  <c r="R488" i="3"/>
  <c r="T488" i="3" s="1"/>
  <c r="U488" i="3" s="1"/>
  <c r="R472" i="3"/>
  <c r="T472" i="3" s="1"/>
  <c r="U472" i="3" s="1"/>
  <c r="R456" i="3"/>
  <c r="T456" i="3" s="1"/>
  <c r="U456" i="3" s="1"/>
  <c r="R440" i="3"/>
  <c r="T440" i="3" s="1"/>
  <c r="U440" i="3" s="1"/>
  <c r="R424" i="3"/>
  <c r="T424" i="3" s="1"/>
  <c r="U424" i="3" s="1"/>
  <c r="R408" i="3"/>
  <c r="T408" i="3" s="1"/>
  <c r="U408" i="3" s="1"/>
  <c r="R392" i="3"/>
  <c r="T392" i="3" s="1"/>
  <c r="U392" i="3" s="1"/>
  <c r="R376" i="3"/>
  <c r="T376" i="3" s="1"/>
  <c r="U376" i="3" s="1"/>
  <c r="R360" i="3"/>
  <c r="T360" i="3" s="1"/>
  <c r="U360" i="3" s="1"/>
  <c r="R344" i="3"/>
  <c r="T344" i="3" s="1"/>
  <c r="U344" i="3" s="1"/>
  <c r="R328" i="3"/>
  <c r="T328" i="3" s="1"/>
  <c r="U328" i="3" s="1"/>
  <c r="R312" i="3"/>
  <c r="T312" i="3" s="1"/>
  <c r="U312" i="3" s="1"/>
  <c r="R296" i="3"/>
  <c r="T296" i="3" s="1"/>
  <c r="U296" i="3" s="1"/>
  <c r="R280" i="3"/>
  <c r="T280" i="3" s="1"/>
  <c r="U280" i="3" s="1"/>
  <c r="R264" i="3"/>
  <c r="T264" i="3" s="1"/>
  <c r="U264" i="3" s="1"/>
  <c r="R248" i="3"/>
  <c r="T248" i="3" s="1"/>
  <c r="U248" i="3" s="1"/>
  <c r="R232" i="3"/>
  <c r="T232" i="3" s="1"/>
  <c r="U232" i="3" s="1"/>
  <c r="R216" i="3"/>
  <c r="T216" i="3" s="1"/>
  <c r="U216" i="3" s="1"/>
  <c r="R200" i="3"/>
  <c r="T200" i="3" s="1"/>
  <c r="U200" i="3" s="1"/>
  <c r="R184" i="3"/>
  <c r="T184" i="3" s="1"/>
  <c r="U184" i="3" s="1"/>
  <c r="R168" i="3"/>
  <c r="T168" i="3" s="1"/>
  <c r="U168" i="3" s="1"/>
  <c r="R152" i="3"/>
  <c r="T152" i="3" s="1"/>
  <c r="U152" i="3" s="1"/>
  <c r="R136" i="3"/>
  <c r="T136" i="3" s="1"/>
  <c r="U136" i="3" s="1"/>
  <c r="R120" i="3"/>
  <c r="T120" i="3" s="1"/>
  <c r="U120" i="3" s="1"/>
  <c r="R104" i="3"/>
  <c r="T104" i="3" s="1"/>
  <c r="U104" i="3" s="1"/>
  <c r="R88" i="3"/>
  <c r="T88" i="3" s="1"/>
  <c r="U88" i="3" s="1"/>
  <c r="R72" i="3"/>
  <c r="T72" i="3" s="1"/>
  <c r="U72" i="3" s="1"/>
  <c r="R56" i="3"/>
  <c r="T56" i="3" s="1"/>
  <c r="U56" i="3" s="1"/>
  <c r="R40" i="3"/>
  <c r="T40" i="3" s="1"/>
  <c r="U40" i="3" s="1"/>
  <c r="R24" i="3"/>
  <c r="T24" i="3" s="1"/>
  <c r="U24" i="3" s="1"/>
  <c r="R8" i="3"/>
  <c r="T8" i="3" s="1"/>
  <c r="U8" i="3" s="1"/>
  <c r="R753" i="3"/>
  <c r="T753" i="3" s="1"/>
  <c r="U753" i="3" s="1"/>
  <c r="R721" i="3"/>
  <c r="T721" i="3" s="1"/>
  <c r="U721" i="3" s="1"/>
  <c r="R705" i="3"/>
  <c r="T705" i="3" s="1"/>
  <c r="U705" i="3" s="1"/>
  <c r="R673" i="3"/>
  <c r="T673" i="3" s="1"/>
  <c r="U673" i="3" s="1"/>
  <c r="R657" i="3"/>
  <c r="T657" i="3" s="1"/>
  <c r="U657" i="3" s="1"/>
  <c r="R641" i="3"/>
  <c r="T641" i="3" s="1"/>
  <c r="U641" i="3" s="1"/>
  <c r="R625" i="3"/>
  <c r="T625" i="3" s="1"/>
  <c r="U625" i="3" s="1"/>
  <c r="R593" i="3"/>
  <c r="T593" i="3" s="1"/>
  <c r="U593" i="3" s="1"/>
  <c r="R577" i="3"/>
  <c r="T577" i="3" s="1"/>
  <c r="U577" i="3" s="1"/>
  <c r="R561" i="3"/>
  <c r="T561" i="3" s="1"/>
  <c r="U561" i="3" s="1"/>
  <c r="R545" i="3"/>
  <c r="T545" i="3" s="1"/>
  <c r="U545" i="3" s="1"/>
  <c r="R513" i="3"/>
  <c r="T513" i="3" s="1"/>
  <c r="U513" i="3" s="1"/>
  <c r="R497" i="3"/>
  <c r="T497" i="3" s="1"/>
  <c r="U497" i="3" s="1"/>
  <c r="R465" i="3"/>
  <c r="T465" i="3" s="1"/>
  <c r="U465" i="3" s="1"/>
  <c r="R449" i="3"/>
  <c r="T449" i="3" s="1"/>
  <c r="U449" i="3" s="1"/>
  <c r="R417" i="3"/>
  <c r="T417" i="3" s="1"/>
  <c r="U417" i="3" s="1"/>
  <c r="R401" i="3"/>
  <c r="T401" i="3" s="1"/>
  <c r="U401" i="3" s="1"/>
  <c r="R385" i="3"/>
  <c r="T385" i="3" s="1"/>
  <c r="U385" i="3" s="1"/>
  <c r="R369" i="3"/>
  <c r="T369" i="3" s="1"/>
  <c r="U369" i="3" s="1"/>
  <c r="R337" i="3"/>
  <c r="T337" i="3" s="1"/>
  <c r="U337" i="3" s="1"/>
  <c r="R321" i="3"/>
  <c r="T321" i="3" s="1"/>
  <c r="U321" i="3" s="1"/>
  <c r="R289" i="3"/>
  <c r="T289" i="3" s="1"/>
  <c r="U289" i="3" s="1"/>
  <c r="R257" i="3"/>
  <c r="T257" i="3" s="1"/>
  <c r="U257" i="3" s="1"/>
  <c r="R241" i="3"/>
  <c r="T241" i="3" s="1"/>
  <c r="U241" i="3" s="1"/>
  <c r="R209" i="3"/>
  <c r="T209" i="3" s="1"/>
  <c r="U209" i="3" s="1"/>
  <c r="R193" i="3"/>
  <c r="T193" i="3" s="1"/>
  <c r="U193" i="3" s="1"/>
  <c r="R161" i="3"/>
  <c r="T161" i="3" s="1"/>
  <c r="U161" i="3" s="1"/>
  <c r="R145" i="3"/>
  <c r="T145" i="3" s="1"/>
  <c r="U145" i="3" s="1"/>
  <c r="R129" i="3"/>
  <c r="T129" i="3" s="1"/>
  <c r="U129" i="3" s="1"/>
  <c r="R113" i="3"/>
  <c r="T113" i="3" s="1"/>
  <c r="U113" i="3" s="1"/>
  <c r="R81" i="3"/>
  <c r="T81" i="3" s="1"/>
  <c r="U81" i="3" s="1"/>
  <c r="R65" i="3"/>
  <c r="T65" i="3" s="1"/>
  <c r="U65" i="3" s="1"/>
  <c r="R33" i="3"/>
  <c r="T33" i="3" s="1"/>
  <c r="U33" i="3" s="1"/>
  <c r="N471" i="3"/>
  <c r="N457" i="3"/>
  <c r="N462" i="3"/>
  <c r="N411" i="3"/>
  <c r="N283" i="3"/>
  <c r="N263" i="3"/>
  <c r="N96" i="3"/>
  <c r="N24" i="3"/>
  <c r="N6" i="3"/>
  <c r="M1131" i="2"/>
  <c r="N419" i="3"/>
  <c r="N73" i="3"/>
  <c r="N57" i="3"/>
  <c r="N416" i="3"/>
  <c r="N71" i="3"/>
  <c r="N61" i="3"/>
  <c r="N434" i="3"/>
  <c r="N351" i="3"/>
  <c r="N343" i="3"/>
  <c r="N8" i="3"/>
  <c r="N768" i="3"/>
  <c r="N717" i="3"/>
  <c r="N685" i="3"/>
  <c r="N675" i="3"/>
  <c r="N670" i="3"/>
  <c r="N663" i="3"/>
  <c r="N651" i="3"/>
  <c r="N630" i="3"/>
  <c r="N624" i="3"/>
  <c r="N756" i="3"/>
  <c r="N350" i="3"/>
  <c r="N342" i="3"/>
  <c r="N325" i="3"/>
  <c r="N320" i="3"/>
  <c r="N108" i="3"/>
  <c r="N65" i="3"/>
  <c r="N19" i="3"/>
  <c r="N13" i="3"/>
  <c r="N749" i="3"/>
  <c r="N577" i="3"/>
  <c r="N743" i="3"/>
  <c r="N539" i="3"/>
  <c r="N491" i="3"/>
  <c r="N433" i="3"/>
  <c r="N12" i="3"/>
  <c r="N5" i="3"/>
  <c r="N477" i="3"/>
  <c r="N682" i="3"/>
  <c r="N666" i="3"/>
  <c r="N525" i="3"/>
  <c r="N480" i="3"/>
  <c r="N445" i="3"/>
  <c r="N399" i="3"/>
  <c r="N382" i="3"/>
  <c r="N367" i="3"/>
  <c r="N314" i="3"/>
  <c r="N275" i="3"/>
  <c r="N215" i="3"/>
  <c r="N197" i="3"/>
  <c r="N151" i="3"/>
  <c r="N132" i="3"/>
  <c r="N126" i="3"/>
  <c r="N119" i="3"/>
  <c r="N101" i="3"/>
  <c r="N89" i="3"/>
  <c r="N76" i="3"/>
  <c r="N59" i="3"/>
  <c r="N49" i="3"/>
  <c r="N512" i="3"/>
  <c r="N289" i="3"/>
  <c r="N253" i="3"/>
  <c r="N195" i="3"/>
  <c r="N189" i="3"/>
  <c r="N29" i="3"/>
  <c r="N11" i="3"/>
  <c r="N519" i="3"/>
  <c r="N454" i="3"/>
  <c r="N340" i="3"/>
  <c r="N696" i="3"/>
  <c r="N549" i="3"/>
  <c r="N481" i="3"/>
  <c r="N423" i="3"/>
  <c r="N379" i="3"/>
  <c r="N323" i="3"/>
  <c r="N273" i="3"/>
  <c r="N201" i="3"/>
  <c r="N176" i="3"/>
  <c r="N161" i="3"/>
  <c r="M150" i="2"/>
  <c r="N28" i="3"/>
  <c r="N4" i="3"/>
  <c r="N468" i="3"/>
  <c r="N424" i="3"/>
  <c r="N47" i="3"/>
  <c r="N354" i="3"/>
  <c r="N317" i="3"/>
  <c r="N259" i="3"/>
  <c r="N252" i="3"/>
  <c r="N238" i="3"/>
  <c r="N155" i="3"/>
  <c r="N104" i="3"/>
  <c r="N22" i="3"/>
  <c r="N3" i="3"/>
  <c r="N420" i="3"/>
  <c r="N412" i="3"/>
  <c r="N393" i="3"/>
  <c r="N368" i="3"/>
  <c r="N243" i="3"/>
  <c r="N216" i="3"/>
  <c r="N152" i="3"/>
  <c r="N146" i="3"/>
  <c r="N603" i="3"/>
  <c r="N598" i="3"/>
  <c r="R754" i="3"/>
  <c r="T754" i="3" s="1"/>
  <c r="U754" i="3" s="1"/>
  <c r="R738" i="3"/>
  <c r="T738" i="3" s="1"/>
  <c r="U738" i="3" s="1"/>
  <c r="R722" i="3"/>
  <c r="T722" i="3" s="1"/>
  <c r="U722" i="3" s="1"/>
  <c r="R706" i="3"/>
  <c r="T706" i="3" s="1"/>
  <c r="U706" i="3" s="1"/>
  <c r="R690" i="3"/>
  <c r="T690" i="3" s="1"/>
  <c r="U690" i="3" s="1"/>
  <c r="R674" i="3"/>
  <c r="T674" i="3" s="1"/>
  <c r="U674" i="3" s="1"/>
  <c r="R658" i="3"/>
  <c r="T658" i="3" s="1"/>
  <c r="U658" i="3" s="1"/>
  <c r="R642" i="3"/>
  <c r="T642" i="3" s="1"/>
  <c r="U642" i="3" s="1"/>
  <c r="R626" i="3"/>
  <c r="T626" i="3" s="1"/>
  <c r="U626" i="3" s="1"/>
  <c r="R610" i="3"/>
  <c r="T610" i="3" s="1"/>
  <c r="U610" i="3" s="1"/>
  <c r="R594" i="3"/>
  <c r="T594" i="3" s="1"/>
  <c r="U594" i="3" s="1"/>
  <c r="R578" i="3"/>
  <c r="T578" i="3" s="1"/>
  <c r="U578" i="3" s="1"/>
  <c r="R562" i="3"/>
  <c r="T562" i="3" s="1"/>
  <c r="U562" i="3" s="1"/>
  <c r="R546" i="3"/>
  <c r="T546" i="3" s="1"/>
  <c r="U546" i="3" s="1"/>
  <c r="R530" i="3"/>
  <c r="T530" i="3" s="1"/>
  <c r="U530" i="3" s="1"/>
  <c r="R514" i="3"/>
  <c r="T514" i="3" s="1"/>
  <c r="U514" i="3" s="1"/>
  <c r="R498" i="3"/>
  <c r="T498" i="3" s="1"/>
  <c r="U498" i="3" s="1"/>
  <c r="R482" i="3"/>
  <c r="T482" i="3" s="1"/>
  <c r="U482" i="3" s="1"/>
  <c r="R466" i="3"/>
  <c r="T466" i="3" s="1"/>
  <c r="U466" i="3" s="1"/>
  <c r="R450" i="3"/>
  <c r="T450" i="3" s="1"/>
  <c r="U450" i="3" s="1"/>
  <c r="R434" i="3"/>
  <c r="T434" i="3" s="1"/>
  <c r="U434" i="3" s="1"/>
  <c r="R418" i="3"/>
  <c r="T418" i="3" s="1"/>
  <c r="U418" i="3" s="1"/>
  <c r="R402" i="3"/>
  <c r="T402" i="3" s="1"/>
  <c r="U402" i="3" s="1"/>
  <c r="R386" i="3"/>
  <c r="T386" i="3" s="1"/>
  <c r="U386" i="3" s="1"/>
  <c r="R370" i="3"/>
  <c r="T370" i="3" s="1"/>
  <c r="U370" i="3" s="1"/>
  <c r="R354" i="3"/>
  <c r="T354" i="3" s="1"/>
  <c r="U354" i="3" s="1"/>
  <c r="R338" i="3"/>
  <c r="T338" i="3" s="1"/>
  <c r="U338" i="3" s="1"/>
  <c r="R322" i="3"/>
  <c r="T322" i="3" s="1"/>
  <c r="U322" i="3" s="1"/>
  <c r="R306" i="3"/>
  <c r="T306" i="3" s="1"/>
  <c r="U306" i="3" s="1"/>
  <c r="R290" i="3"/>
  <c r="T290" i="3" s="1"/>
  <c r="U290" i="3" s="1"/>
  <c r="R274" i="3"/>
  <c r="T274" i="3" s="1"/>
  <c r="U274" i="3" s="1"/>
  <c r="R258" i="3"/>
  <c r="T258" i="3" s="1"/>
  <c r="U258" i="3" s="1"/>
  <c r="R242" i="3"/>
  <c r="T242" i="3" s="1"/>
  <c r="U242" i="3" s="1"/>
  <c r="R226" i="3"/>
  <c r="T226" i="3" s="1"/>
  <c r="U226" i="3" s="1"/>
  <c r="R210" i="3"/>
  <c r="T210" i="3" s="1"/>
  <c r="U210" i="3" s="1"/>
  <c r="R194" i="3"/>
  <c r="T194" i="3" s="1"/>
  <c r="U194" i="3" s="1"/>
  <c r="R178" i="3"/>
  <c r="T178" i="3" s="1"/>
  <c r="U178" i="3" s="1"/>
  <c r="R162" i="3"/>
  <c r="T162" i="3" s="1"/>
  <c r="U162" i="3" s="1"/>
  <c r="R146" i="3"/>
  <c r="T146" i="3" s="1"/>
  <c r="U146" i="3" s="1"/>
  <c r="R130" i="3"/>
  <c r="T130" i="3" s="1"/>
  <c r="U130" i="3" s="1"/>
  <c r="R114" i="3"/>
  <c r="T114" i="3" s="1"/>
  <c r="U114" i="3" s="1"/>
  <c r="R98" i="3"/>
  <c r="T98" i="3" s="1"/>
  <c r="U98" i="3" s="1"/>
  <c r="R82" i="3"/>
  <c r="T82" i="3" s="1"/>
  <c r="U82" i="3" s="1"/>
  <c r="R66" i="3"/>
  <c r="T66" i="3" s="1"/>
  <c r="U66" i="3" s="1"/>
  <c r="R50" i="3"/>
  <c r="T50" i="3" s="1"/>
  <c r="U50" i="3" s="1"/>
  <c r="R34" i="3"/>
  <c r="T34" i="3" s="1"/>
  <c r="U34" i="3" s="1"/>
  <c r="R18" i="3"/>
  <c r="T18" i="3" s="1"/>
  <c r="U18" i="3" s="1"/>
  <c r="R2" i="3"/>
  <c r="T2" i="3" s="1"/>
  <c r="U2" i="3" s="1"/>
  <c r="R208" i="3"/>
  <c r="T208" i="3" s="1"/>
  <c r="U208" i="3" s="1"/>
  <c r="R192" i="3"/>
  <c r="T192" i="3" s="1"/>
  <c r="U192" i="3" s="1"/>
  <c r="R176" i="3"/>
  <c r="T176" i="3" s="1"/>
  <c r="U176" i="3" s="1"/>
  <c r="R160" i="3"/>
  <c r="T160" i="3" s="1"/>
  <c r="U160" i="3" s="1"/>
  <c r="R144" i="3"/>
  <c r="T144" i="3" s="1"/>
  <c r="U144" i="3" s="1"/>
  <c r="R128" i="3"/>
  <c r="T128" i="3" s="1"/>
  <c r="U128" i="3" s="1"/>
  <c r="R112" i="3"/>
  <c r="T112" i="3" s="1"/>
  <c r="U112" i="3" s="1"/>
  <c r="R96" i="3"/>
  <c r="T96" i="3" s="1"/>
  <c r="U96" i="3" s="1"/>
  <c r="R80" i="3"/>
  <c r="T80" i="3" s="1"/>
  <c r="U80" i="3" s="1"/>
  <c r="R64" i="3"/>
  <c r="T64" i="3" s="1"/>
  <c r="U64" i="3" s="1"/>
  <c r="R48" i="3"/>
  <c r="T48" i="3" s="1"/>
  <c r="U48" i="3" s="1"/>
  <c r="R32" i="3"/>
  <c r="T32" i="3" s="1"/>
  <c r="U32" i="3" s="1"/>
  <c r="R16" i="3"/>
  <c r="T16" i="3" s="1"/>
  <c r="U16" i="3" s="1"/>
  <c r="R767" i="3"/>
  <c r="T767" i="3" s="1"/>
  <c r="U767" i="3" s="1"/>
  <c r="R751" i="3"/>
  <c r="T751" i="3" s="1"/>
  <c r="U751" i="3" s="1"/>
  <c r="R735" i="3"/>
  <c r="T735" i="3" s="1"/>
  <c r="U735" i="3" s="1"/>
  <c r="R719" i="3"/>
  <c r="T719" i="3" s="1"/>
  <c r="U719" i="3" s="1"/>
  <c r="R703" i="3"/>
  <c r="T703" i="3" s="1"/>
  <c r="U703" i="3" s="1"/>
  <c r="R687" i="3"/>
  <c r="T687" i="3" s="1"/>
  <c r="U687" i="3" s="1"/>
  <c r="R671" i="3"/>
  <c r="T671" i="3" s="1"/>
  <c r="U671" i="3" s="1"/>
  <c r="R655" i="3"/>
  <c r="T655" i="3" s="1"/>
  <c r="U655" i="3" s="1"/>
  <c r="R639" i="3"/>
  <c r="T639" i="3" s="1"/>
  <c r="U639" i="3" s="1"/>
  <c r="R623" i="3"/>
  <c r="T623" i="3" s="1"/>
  <c r="U623" i="3" s="1"/>
  <c r="R607" i="3"/>
  <c r="T607" i="3" s="1"/>
  <c r="U607" i="3" s="1"/>
  <c r="R591" i="3"/>
  <c r="T591" i="3" s="1"/>
  <c r="U591" i="3" s="1"/>
  <c r="R575" i="3"/>
  <c r="T575" i="3" s="1"/>
  <c r="U575" i="3" s="1"/>
  <c r="R559" i="3"/>
  <c r="T559" i="3" s="1"/>
  <c r="U559" i="3" s="1"/>
  <c r="R543" i="3"/>
  <c r="T543" i="3" s="1"/>
  <c r="U543" i="3" s="1"/>
  <c r="R527" i="3"/>
  <c r="T527" i="3" s="1"/>
  <c r="U527" i="3" s="1"/>
  <c r="R511" i="3"/>
  <c r="T511" i="3" s="1"/>
  <c r="U511" i="3" s="1"/>
  <c r="R495" i="3"/>
  <c r="T495" i="3" s="1"/>
  <c r="U495" i="3" s="1"/>
  <c r="R479" i="3"/>
  <c r="T479" i="3" s="1"/>
  <c r="U479" i="3" s="1"/>
  <c r="R463" i="3"/>
  <c r="T463" i="3" s="1"/>
  <c r="U463" i="3" s="1"/>
  <c r="R447" i="3"/>
  <c r="T447" i="3" s="1"/>
  <c r="U447" i="3" s="1"/>
  <c r="R431" i="3"/>
  <c r="T431" i="3" s="1"/>
  <c r="U431" i="3" s="1"/>
  <c r="R415" i="3"/>
  <c r="T415" i="3" s="1"/>
  <c r="U415" i="3" s="1"/>
  <c r="R399" i="3"/>
  <c r="T399" i="3" s="1"/>
  <c r="U399" i="3" s="1"/>
  <c r="R383" i="3"/>
  <c r="T383" i="3" s="1"/>
  <c r="U383" i="3" s="1"/>
  <c r="R367" i="3"/>
  <c r="T367" i="3" s="1"/>
  <c r="U367" i="3" s="1"/>
  <c r="R351" i="3"/>
  <c r="T351" i="3" s="1"/>
  <c r="U351" i="3" s="1"/>
  <c r="R335" i="3"/>
  <c r="T335" i="3" s="1"/>
  <c r="U335" i="3" s="1"/>
  <c r="R319" i="3"/>
  <c r="T319" i="3" s="1"/>
  <c r="U319" i="3" s="1"/>
  <c r="R303" i="3"/>
  <c r="T303" i="3" s="1"/>
  <c r="U303" i="3" s="1"/>
  <c r="R287" i="3"/>
  <c r="T287" i="3" s="1"/>
  <c r="U287" i="3" s="1"/>
  <c r="R271" i="3"/>
  <c r="T271" i="3" s="1"/>
  <c r="U271" i="3" s="1"/>
  <c r="R255" i="3"/>
  <c r="T255" i="3" s="1"/>
  <c r="U255" i="3" s="1"/>
  <c r="R239" i="3"/>
  <c r="T239" i="3" s="1"/>
  <c r="U239" i="3" s="1"/>
  <c r="R223" i="3"/>
  <c r="T223" i="3" s="1"/>
  <c r="U223" i="3" s="1"/>
  <c r="R207" i="3"/>
  <c r="T207" i="3" s="1"/>
  <c r="U207" i="3" s="1"/>
  <c r="R191" i="3"/>
  <c r="T191" i="3" s="1"/>
  <c r="U191" i="3" s="1"/>
  <c r="R175" i="3"/>
  <c r="T175" i="3" s="1"/>
  <c r="U175" i="3" s="1"/>
  <c r="R159" i="3"/>
  <c r="T159" i="3" s="1"/>
  <c r="U159" i="3" s="1"/>
  <c r="R143" i="3"/>
  <c r="T143" i="3" s="1"/>
  <c r="U143" i="3" s="1"/>
  <c r="R127" i="3"/>
  <c r="T127" i="3" s="1"/>
  <c r="U127" i="3" s="1"/>
  <c r="R111" i="3"/>
  <c r="T111" i="3" s="1"/>
  <c r="U111" i="3" s="1"/>
  <c r="R95" i="3"/>
  <c r="T95" i="3" s="1"/>
  <c r="U95" i="3" s="1"/>
  <c r="R79" i="3"/>
  <c r="T79" i="3" s="1"/>
  <c r="U79" i="3" s="1"/>
  <c r="R63" i="3"/>
  <c r="T63" i="3" s="1"/>
  <c r="U63" i="3" s="1"/>
  <c r="R47" i="3"/>
  <c r="T47" i="3" s="1"/>
  <c r="U47" i="3" s="1"/>
  <c r="R31" i="3"/>
  <c r="T31" i="3" s="1"/>
  <c r="U31" i="3" s="1"/>
  <c r="R15" i="3"/>
  <c r="T15" i="3" s="1"/>
  <c r="U15" i="3" s="1"/>
  <c r="R766" i="3"/>
  <c r="T766" i="3" s="1"/>
  <c r="U766" i="3" s="1"/>
  <c r="R750" i="3"/>
  <c r="T750" i="3" s="1"/>
  <c r="U750" i="3" s="1"/>
  <c r="R734" i="3"/>
  <c r="T734" i="3" s="1"/>
  <c r="U734" i="3" s="1"/>
  <c r="R718" i="3"/>
  <c r="T718" i="3" s="1"/>
  <c r="U718" i="3" s="1"/>
  <c r="R702" i="3"/>
  <c r="T702" i="3" s="1"/>
  <c r="U702" i="3" s="1"/>
  <c r="R686" i="3"/>
  <c r="T686" i="3" s="1"/>
  <c r="U686" i="3" s="1"/>
  <c r="R670" i="3"/>
  <c r="T670" i="3" s="1"/>
  <c r="U670" i="3" s="1"/>
  <c r="R654" i="3"/>
  <c r="T654" i="3" s="1"/>
  <c r="U654" i="3" s="1"/>
  <c r="R638" i="3"/>
  <c r="T638" i="3" s="1"/>
  <c r="U638" i="3" s="1"/>
  <c r="R622" i="3"/>
  <c r="T622" i="3" s="1"/>
  <c r="U622" i="3" s="1"/>
  <c r="R606" i="3"/>
  <c r="T606" i="3" s="1"/>
  <c r="U606" i="3" s="1"/>
  <c r="R590" i="3"/>
  <c r="T590" i="3" s="1"/>
  <c r="U590" i="3" s="1"/>
  <c r="R574" i="3"/>
  <c r="T574" i="3" s="1"/>
  <c r="U574" i="3" s="1"/>
  <c r="R558" i="3"/>
  <c r="T558" i="3" s="1"/>
  <c r="U558" i="3" s="1"/>
  <c r="R542" i="3"/>
  <c r="T542" i="3" s="1"/>
  <c r="U542" i="3" s="1"/>
  <c r="R526" i="3"/>
  <c r="T526" i="3" s="1"/>
  <c r="U526" i="3" s="1"/>
  <c r="R510" i="3"/>
  <c r="T510" i="3" s="1"/>
  <c r="U510" i="3" s="1"/>
  <c r="R494" i="3"/>
  <c r="T494" i="3" s="1"/>
  <c r="U494" i="3" s="1"/>
  <c r="R478" i="3"/>
  <c r="T478" i="3" s="1"/>
  <c r="U478" i="3" s="1"/>
  <c r="R462" i="3"/>
  <c r="T462" i="3" s="1"/>
  <c r="U462" i="3" s="1"/>
  <c r="R446" i="3"/>
  <c r="T446" i="3" s="1"/>
  <c r="U446" i="3" s="1"/>
  <c r="R430" i="3"/>
  <c r="T430" i="3" s="1"/>
  <c r="U430" i="3" s="1"/>
  <c r="R414" i="3"/>
  <c r="T414" i="3" s="1"/>
  <c r="U414" i="3" s="1"/>
  <c r="R398" i="3"/>
  <c r="T398" i="3" s="1"/>
  <c r="U398" i="3" s="1"/>
  <c r="R382" i="3"/>
  <c r="T382" i="3" s="1"/>
  <c r="U382" i="3" s="1"/>
  <c r="R366" i="3"/>
  <c r="T366" i="3" s="1"/>
  <c r="U366" i="3" s="1"/>
  <c r="R350" i="3"/>
  <c r="T350" i="3" s="1"/>
  <c r="U350" i="3" s="1"/>
  <c r="R334" i="3"/>
  <c r="T334" i="3" s="1"/>
  <c r="U334" i="3" s="1"/>
  <c r="R318" i="3"/>
  <c r="T318" i="3" s="1"/>
  <c r="U318" i="3" s="1"/>
  <c r="R302" i="3"/>
  <c r="T302" i="3" s="1"/>
  <c r="U302" i="3" s="1"/>
  <c r="R286" i="3"/>
  <c r="T286" i="3" s="1"/>
  <c r="U286" i="3" s="1"/>
  <c r="R270" i="3"/>
  <c r="T270" i="3" s="1"/>
  <c r="U270" i="3" s="1"/>
  <c r="R254" i="3"/>
  <c r="T254" i="3" s="1"/>
  <c r="U254" i="3" s="1"/>
  <c r="R238" i="3"/>
  <c r="T238" i="3" s="1"/>
  <c r="U238" i="3" s="1"/>
  <c r="R222" i="3"/>
  <c r="T222" i="3" s="1"/>
  <c r="U222" i="3" s="1"/>
  <c r="R206" i="3"/>
  <c r="T206" i="3" s="1"/>
  <c r="U206" i="3" s="1"/>
  <c r="R190" i="3"/>
  <c r="T190" i="3" s="1"/>
  <c r="U190" i="3" s="1"/>
  <c r="R174" i="3"/>
  <c r="T174" i="3" s="1"/>
  <c r="U174" i="3" s="1"/>
  <c r="R158" i="3"/>
  <c r="T158" i="3" s="1"/>
  <c r="U158" i="3" s="1"/>
  <c r="R142" i="3"/>
  <c r="T142" i="3" s="1"/>
  <c r="U142" i="3" s="1"/>
  <c r="R126" i="3"/>
  <c r="T126" i="3" s="1"/>
  <c r="U126" i="3" s="1"/>
  <c r="R110" i="3"/>
  <c r="T110" i="3" s="1"/>
  <c r="U110" i="3" s="1"/>
  <c r="R94" i="3"/>
  <c r="T94" i="3" s="1"/>
  <c r="U94" i="3" s="1"/>
  <c r="R78" i="3"/>
  <c r="T78" i="3" s="1"/>
  <c r="U78" i="3" s="1"/>
  <c r="R62" i="3"/>
  <c r="T62" i="3" s="1"/>
  <c r="U62" i="3" s="1"/>
  <c r="R46" i="3"/>
  <c r="T46" i="3" s="1"/>
  <c r="U46" i="3" s="1"/>
  <c r="R30" i="3"/>
  <c r="T30" i="3" s="1"/>
  <c r="U30" i="3" s="1"/>
  <c r="R14" i="3"/>
  <c r="T14" i="3" s="1"/>
  <c r="U14" i="3" s="1"/>
  <c r="R764" i="3"/>
  <c r="T764" i="3" s="1"/>
  <c r="U764" i="3" s="1"/>
  <c r="R748" i="3"/>
  <c r="T748" i="3" s="1"/>
  <c r="U748" i="3" s="1"/>
  <c r="R732" i="3"/>
  <c r="T732" i="3" s="1"/>
  <c r="U732" i="3" s="1"/>
  <c r="R716" i="3"/>
  <c r="T716" i="3" s="1"/>
  <c r="U716" i="3" s="1"/>
  <c r="R700" i="3"/>
  <c r="T700" i="3" s="1"/>
  <c r="U700" i="3" s="1"/>
  <c r="R684" i="3"/>
  <c r="T684" i="3" s="1"/>
  <c r="U684" i="3" s="1"/>
  <c r="R668" i="3"/>
  <c r="T668" i="3" s="1"/>
  <c r="U668" i="3" s="1"/>
  <c r="R652" i="3"/>
  <c r="T652" i="3" s="1"/>
  <c r="U652" i="3" s="1"/>
  <c r="R636" i="3"/>
  <c r="T636" i="3" s="1"/>
  <c r="U636" i="3" s="1"/>
  <c r="R620" i="3"/>
  <c r="T620" i="3" s="1"/>
  <c r="U620" i="3" s="1"/>
  <c r="R604" i="3"/>
  <c r="T604" i="3" s="1"/>
  <c r="U604" i="3" s="1"/>
  <c r="R588" i="3"/>
  <c r="T588" i="3" s="1"/>
  <c r="U588" i="3" s="1"/>
  <c r="R572" i="3"/>
  <c r="T572" i="3" s="1"/>
  <c r="U572" i="3" s="1"/>
  <c r="R556" i="3"/>
  <c r="T556" i="3" s="1"/>
  <c r="U556" i="3" s="1"/>
  <c r="R540" i="3"/>
  <c r="T540" i="3" s="1"/>
  <c r="U540" i="3" s="1"/>
  <c r="R524" i="3"/>
  <c r="T524" i="3" s="1"/>
  <c r="U524" i="3" s="1"/>
  <c r="R508" i="3"/>
  <c r="T508" i="3" s="1"/>
  <c r="U508" i="3" s="1"/>
  <c r="R492" i="3"/>
  <c r="T492" i="3" s="1"/>
  <c r="U492" i="3" s="1"/>
  <c r="R476" i="3"/>
  <c r="T476" i="3" s="1"/>
  <c r="U476" i="3" s="1"/>
  <c r="R460" i="3"/>
  <c r="T460" i="3" s="1"/>
  <c r="U460" i="3" s="1"/>
  <c r="R444" i="3"/>
  <c r="T444" i="3" s="1"/>
  <c r="U444" i="3" s="1"/>
  <c r="R428" i="3"/>
  <c r="T428" i="3" s="1"/>
  <c r="U428" i="3" s="1"/>
  <c r="R412" i="3"/>
  <c r="T412" i="3" s="1"/>
  <c r="U412" i="3" s="1"/>
  <c r="R396" i="3"/>
  <c r="T396" i="3" s="1"/>
  <c r="U396" i="3" s="1"/>
  <c r="R380" i="3"/>
  <c r="T380" i="3" s="1"/>
  <c r="U380" i="3" s="1"/>
  <c r="R364" i="3"/>
  <c r="T364" i="3" s="1"/>
  <c r="U364" i="3" s="1"/>
  <c r="R348" i="3"/>
  <c r="T348" i="3" s="1"/>
  <c r="U348" i="3" s="1"/>
  <c r="R332" i="3"/>
  <c r="T332" i="3" s="1"/>
  <c r="U332" i="3" s="1"/>
  <c r="R316" i="3"/>
  <c r="T316" i="3" s="1"/>
  <c r="U316" i="3" s="1"/>
  <c r="R300" i="3"/>
  <c r="T300" i="3" s="1"/>
  <c r="U300" i="3" s="1"/>
  <c r="R284" i="3"/>
  <c r="T284" i="3" s="1"/>
  <c r="U284" i="3" s="1"/>
  <c r="R268" i="3"/>
  <c r="T268" i="3" s="1"/>
  <c r="U268" i="3" s="1"/>
  <c r="R252" i="3"/>
  <c r="T252" i="3" s="1"/>
  <c r="U252" i="3" s="1"/>
  <c r="R236" i="3"/>
  <c r="T236" i="3" s="1"/>
  <c r="U236" i="3" s="1"/>
  <c r="R220" i="3"/>
  <c r="T220" i="3" s="1"/>
  <c r="U220" i="3" s="1"/>
  <c r="R204" i="3"/>
  <c r="T204" i="3" s="1"/>
  <c r="U204" i="3" s="1"/>
  <c r="R188" i="3"/>
  <c r="T188" i="3" s="1"/>
  <c r="U188" i="3" s="1"/>
  <c r="R172" i="3"/>
  <c r="T172" i="3" s="1"/>
  <c r="U172" i="3" s="1"/>
  <c r="R156" i="3"/>
  <c r="T156" i="3" s="1"/>
  <c r="U156" i="3" s="1"/>
  <c r="R140" i="3"/>
  <c r="T140" i="3" s="1"/>
  <c r="U140" i="3" s="1"/>
  <c r="R124" i="3"/>
  <c r="T124" i="3" s="1"/>
  <c r="U124" i="3" s="1"/>
  <c r="R108" i="3"/>
  <c r="T108" i="3" s="1"/>
  <c r="U108" i="3" s="1"/>
  <c r="R92" i="3"/>
  <c r="T92" i="3" s="1"/>
  <c r="U92" i="3" s="1"/>
  <c r="R76" i="3"/>
  <c r="T76" i="3" s="1"/>
  <c r="U76" i="3" s="1"/>
  <c r="R60" i="3"/>
  <c r="T60" i="3" s="1"/>
  <c r="U60" i="3" s="1"/>
  <c r="R44" i="3"/>
  <c r="T44" i="3" s="1"/>
  <c r="U44" i="3" s="1"/>
  <c r="R28" i="3"/>
  <c r="T28" i="3" s="1"/>
  <c r="U28" i="3" s="1"/>
  <c r="R12" i="3"/>
  <c r="T12" i="3" s="1"/>
  <c r="U12" i="3" s="1"/>
  <c r="R763" i="3"/>
  <c r="T763" i="3" s="1"/>
  <c r="U763" i="3" s="1"/>
  <c r="R747" i="3"/>
  <c r="T747" i="3" s="1"/>
  <c r="U747" i="3" s="1"/>
  <c r="R731" i="3"/>
  <c r="T731" i="3" s="1"/>
  <c r="U731" i="3" s="1"/>
  <c r="R715" i="3"/>
  <c r="T715" i="3" s="1"/>
  <c r="U715" i="3" s="1"/>
  <c r="R699" i="3"/>
  <c r="T699" i="3" s="1"/>
  <c r="U699" i="3" s="1"/>
  <c r="R683" i="3"/>
  <c r="T683" i="3" s="1"/>
  <c r="U683" i="3" s="1"/>
  <c r="R667" i="3"/>
  <c r="T667" i="3" s="1"/>
  <c r="U667" i="3" s="1"/>
  <c r="R651" i="3"/>
  <c r="T651" i="3" s="1"/>
  <c r="U651" i="3" s="1"/>
  <c r="R635" i="3"/>
  <c r="T635" i="3" s="1"/>
  <c r="U635" i="3" s="1"/>
  <c r="R619" i="3"/>
  <c r="T619" i="3" s="1"/>
  <c r="U619" i="3" s="1"/>
  <c r="R603" i="3"/>
  <c r="T603" i="3" s="1"/>
  <c r="U603" i="3" s="1"/>
  <c r="R587" i="3"/>
  <c r="T587" i="3" s="1"/>
  <c r="U587" i="3" s="1"/>
  <c r="R571" i="3"/>
  <c r="T571" i="3" s="1"/>
  <c r="U571" i="3" s="1"/>
  <c r="R555" i="3"/>
  <c r="T555" i="3" s="1"/>
  <c r="U555" i="3" s="1"/>
  <c r="R539" i="3"/>
  <c r="T539" i="3" s="1"/>
  <c r="U539" i="3" s="1"/>
  <c r="R523" i="3"/>
  <c r="T523" i="3" s="1"/>
  <c r="U523" i="3" s="1"/>
  <c r="R507" i="3"/>
  <c r="T507" i="3" s="1"/>
  <c r="U507" i="3" s="1"/>
  <c r="R491" i="3"/>
  <c r="T491" i="3" s="1"/>
  <c r="U491" i="3" s="1"/>
  <c r="R475" i="3"/>
  <c r="T475" i="3" s="1"/>
  <c r="U475" i="3" s="1"/>
  <c r="R459" i="3"/>
  <c r="T459" i="3" s="1"/>
  <c r="U459" i="3" s="1"/>
  <c r="R443" i="3"/>
  <c r="T443" i="3" s="1"/>
  <c r="U443" i="3" s="1"/>
  <c r="R427" i="3"/>
  <c r="T427" i="3" s="1"/>
  <c r="U427" i="3" s="1"/>
  <c r="R411" i="3"/>
  <c r="T411" i="3" s="1"/>
  <c r="U411" i="3" s="1"/>
  <c r="R395" i="3"/>
  <c r="T395" i="3" s="1"/>
  <c r="U395" i="3" s="1"/>
  <c r="R379" i="3"/>
  <c r="T379" i="3" s="1"/>
  <c r="U379" i="3" s="1"/>
  <c r="R363" i="3"/>
  <c r="T363" i="3" s="1"/>
  <c r="U363" i="3" s="1"/>
  <c r="R347" i="3"/>
  <c r="T347" i="3" s="1"/>
  <c r="U347" i="3" s="1"/>
  <c r="R331" i="3"/>
  <c r="T331" i="3" s="1"/>
  <c r="U331" i="3" s="1"/>
  <c r="R315" i="3"/>
  <c r="T315" i="3" s="1"/>
  <c r="U315" i="3" s="1"/>
  <c r="R299" i="3"/>
  <c r="T299" i="3" s="1"/>
  <c r="U299" i="3" s="1"/>
  <c r="R283" i="3"/>
  <c r="T283" i="3" s="1"/>
  <c r="U283" i="3" s="1"/>
  <c r="R267" i="3"/>
  <c r="T267" i="3" s="1"/>
  <c r="U267" i="3" s="1"/>
  <c r="R251" i="3"/>
  <c r="T251" i="3" s="1"/>
  <c r="U251" i="3" s="1"/>
  <c r="R235" i="3"/>
  <c r="T235" i="3" s="1"/>
  <c r="U235" i="3" s="1"/>
  <c r="R219" i="3"/>
  <c r="T219" i="3" s="1"/>
  <c r="U219" i="3" s="1"/>
  <c r="R203" i="3"/>
  <c r="T203" i="3" s="1"/>
  <c r="U203" i="3" s="1"/>
  <c r="R187" i="3"/>
  <c r="T187" i="3" s="1"/>
  <c r="U187" i="3" s="1"/>
  <c r="R171" i="3"/>
  <c r="T171" i="3" s="1"/>
  <c r="U171" i="3" s="1"/>
  <c r="R155" i="3"/>
  <c r="T155" i="3" s="1"/>
  <c r="U155" i="3" s="1"/>
  <c r="R139" i="3"/>
  <c r="T139" i="3" s="1"/>
  <c r="U139" i="3" s="1"/>
  <c r="R123" i="3"/>
  <c r="T123" i="3" s="1"/>
  <c r="U123" i="3" s="1"/>
  <c r="R107" i="3"/>
  <c r="T107" i="3" s="1"/>
  <c r="U107" i="3" s="1"/>
  <c r="R91" i="3"/>
  <c r="T91" i="3" s="1"/>
  <c r="U91" i="3" s="1"/>
  <c r="R75" i="3"/>
  <c r="T75" i="3" s="1"/>
  <c r="U75" i="3" s="1"/>
  <c r="R59" i="3"/>
  <c r="T59" i="3" s="1"/>
  <c r="U59" i="3" s="1"/>
  <c r="R43" i="3"/>
  <c r="T43" i="3" s="1"/>
  <c r="U43" i="3" s="1"/>
  <c r="R27" i="3"/>
  <c r="T27" i="3" s="1"/>
  <c r="U27" i="3" s="1"/>
  <c r="R11" i="3"/>
  <c r="T11" i="3" s="1"/>
  <c r="U11" i="3" s="1"/>
  <c r="R762" i="3"/>
  <c r="T762" i="3" s="1"/>
  <c r="U762" i="3" s="1"/>
  <c r="R746" i="3"/>
  <c r="T746" i="3" s="1"/>
  <c r="U746" i="3" s="1"/>
  <c r="R730" i="3"/>
  <c r="T730" i="3" s="1"/>
  <c r="U730" i="3" s="1"/>
  <c r="R714" i="3"/>
  <c r="T714" i="3" s="1"/>
  <c r="U714" i="3" s="1"/>
  <c r="R698" i="3"/>
  <c r="T698" i="3" s="1"/>
  <c r="U698" i="3" s="1"/>
  <c r="R682" i="3"/>
  <c r="T682" i="3" s="1"/>
  <c r="U682" i="3" s="1"/>
  <c r="R666" i="3"/>
  <c r="T666" i="3" s="1"/>
  <c r="U666" i="3" s="1"/>
  <c r="R650" i="3"/>
  <c r="T650" i="3" s="1"/>
  <c r="U650" i="3" s="1"/>
  <c r="R634" i="3"/>
  <c r="T634" i="3" s="1"/>
  <c r="U634" i="3" s="1"/>
  <c r="R618" i="3"/>
  <c r="T618" i="3" s="1"/>
  <c r="U618" i="3" s="1"/>
  <c r="R602" i="3"/>
  <c r="T602" i="3" s="1"/>
  <c r="U602" i="3" s="1"/>
  <c r="R586" i="3"/>
  <c r="T586" i="3" s="1"/>
  <c r="U586" i="3" s="1"/>
  <c r="R570" i="3"/>
  <c r="T570" i="3" s="1"/>
  <c r="U570" i="3" s="1"/>
  <c r="R554" i="3"/>
  <c r="T554" i="3" s="1"/>
  <c r="U554" i="3" s="1"/>
  <c r="R538" i="3"/>
  <c r="T538" i="3" s="1"/>
  <c r="U538" i="3" s="1"/>
  <c r="R522" i="3"/>
  <c r="T522" i="3" s="1"/>
  <c r="U522" i="3" s="1"/>
  <c r="R506" i="3"/>
  <c r="T506" i="3" s="1"/>
  <c r="U506" i="3" s="1"/>
  <c r="R490" i="3"/>
  <c r="T490" i="3" s="1"/>
  <c r="U490" i="3" s="1"/>
  <c r="R474" i="3"/>
  <c r="T474" i="3" s="1"/>
  <c r="U474" i="3" s="1"/>
  <c r="R458" i="3"/>
  <c r="T458" i="3" s="1"/>
  <c r="U458" i="3" s="1"/>
  <c r="R442" i="3"/>
  <c r="T442" i="3" s="1"/>
  <c r="U442" i="3" s="1"/>
  <c r="R426" i="3"/>
  <c r="T426" i="3" s="1"/>
  <c r="U426" i="3" s="1"/>
  <c r="R410" i="3"/>
  <c r="T410" i="3" s="1"/>
  <c r="U410" i="3" s="1"/>
  <c r="R394" i="3"/>
  <c r="T394" i="3" s="1"/>
  <c r="U394" i="3" s="1"/>
  <c r="R378" i="3"/>
  <c r="T378" i="3" s="1"/>
  <c r="U378" i="3" s="1"/>
  <c r="R362" i="3"/>
  <c r="T362" i="3" s="1"/>
  <c r="U362" i="3" s="1"/>
  <c r="R346" i="3"/>
  <c r="T346" i="3" s="1"/>
  <c r="U346" i="3" s="1"/>
  <c r="R330" i="3"/>
  <c r="T330" i="3" s="1"/>
  <c r="U330" i="3" s="1"/>
  <c r="R314" i="3"/>
  <c r="T314" i="3" s="1"/>
  <c r="U314" i="3" s="1"/>
  <c r="R298" i="3"/>
  <c r="T298" i="3" s="1"/>
  <c r="U298" i="3" s="1"/>
  <c r="R282" i="3"/>
  <c r="T282" i="3" s="1"/>
  <c r="U282" i="3" s="1"/>
  <c r="R266" i="3"/>
  <c r="T266" i="3" s="1"/>
  <c r="U266" i="3" s="1"/>
  <c r="R250" i="3"/>
  <c r="T250" i="3" s="1"/>
  <c r="U250" i="3" s="1"/>
  <c r="R234" i="3"/>
  <c r="T234" i="3" s="1"/>
  <c r="U234" i="3" s="1"/>
  <c r="R218" i="3"/>
  <c r="T218" i="3" s="1"/>
  <c r="U218" i="3" s="1"/>
  <c r="R202" i="3"/>
  <c r="T202" i="3" s="1"/>
  <c r="U202" i="3" s="1"/>
  <c r="R186" i="3"/>
  <c r="T186" i="3" s="1"/>
  <c r="U186" i="3" s="1"/>
  <c r="R170" i="3"/>
  <c r="T170" i="3" s="1"/>
  <c r="U170" i="3" s="1"/>
  <c r="R154" i="3"/>
  <c r="T154" i="3" s="1"/>
  <c r="U154" i="3" s="1"/>
  <c r="R138" i="3"/>
  <c r="T138" i="3" s="1"/>
  <c r="U138" i="3" s="1"/>
  <c r="R122" i="3"/>
  <c r="T122" i="3" s="1"/>
  <c r="U122" i="3" s="1"/>
  <c r="R106" i="3"/>
  <c r="T106" i="3" s="1"/>
  <c r="U106" i="3" s="1"/>
  <c r="R90" i="3"/>
  <c r="T90" i="3" s="1"/>
  <c r="U90" i="3" s="1"/>
  <c r="R74" i="3"/>
  <c r="T74" i="3" s="1"/>
  <c r="U74" i="3" s="1"/>
  <c r="R58" i="3"/>
  <c r="T58" i="3" s="1"/>
  <c r="U58" i="3" s="1"/>
  <c r="R42" i="3"/>
  <c r="T42" i="3" s="1"/>
  <c r="U42" i="3" s="1"/>
  <c r="R26" i="3"/>
  <c r="T26" i="3" s="1"/>
  <c r="U26" i="3" s="1"/>
  <c r="R10" i="3"/>
  <c r="T10" i="3" s="1"/>
  <c r="U10" i="3" s="1"/>
  <c r="R761" i="3"/>
  <c r="T761" i="3" s="1"/>
  <c r="U761" i="3" s="1"/>
  <c r="R745" i="3"/>
  <c r="T745" i="3" s="1"/>
  <c r="U745" i="3" s="1"/>
  <c r="R729" i="3"/>
  <c r="T729" i="3" s="1"/>
  <c r="U729" i="3" s="1"/>
  <c r="R713" i="3"/>
  <c r="T713" i="3" s="1"/>
  <c r="U713" i="3" s="1"/>
  <c r="R697" i="3"/>
  <c r="T697" i="3" s="1"/>
  <c r="U697" i="3" s="1"/>
  <c r="R681" i="3"/>
  <c r="T681" i="3" s="1"/>
  <c r="U681" i="3" s="1"/>
  <c r="R665" i="3"/>
  <c r="T665" i="3" s="1"/>
  <c r="U665" i="3" s="1"/>
  <c r="R649" i="3"/>
  <c r="T649" i="3" s="1"/>
  <c r="U649" i="3" s="1"/>
  <c r="R633" i="3"/>
  <c r="T633" i="3" s="1"/>
  <c r="U633" i="3" s="1"/>
  <c r="R617" i="3"/>
  <c r="T617" i="3" s="1"/>
  <c r="U617" i="3" s="1"/>
  <c r="R601" i="3"/>
  <c r="T601" i="3" s="1"/>
  <c r="U601" i="3" s="1"/>
  <c r="R585" i="3"/>
  <c r="T585" i="3" s="1"/>
  <c r="U585" i="3" s="1"/>
  <c r="R569" i="3"/>
  <c r="T569" i="3" s="1"/>
  <c r="U569" i="3" s="1"/>
  <c r="R553" i="3"/>
  <c r="T553" i="3" s="1"/>
  <c r="U553" i="3" s="1"/>
  <c r="R537" i="3"/>
  <c r="T537" i="3" s="1"/>
  <c r="U537" i="3" s="1"/>
  <c r="R521" i="3"/>
  <c r="T521" i="3" s="1"/>
  <c r="U521" i="3" s="1"/>
  <c r="R505" i="3"/>
  <c r="T505" i="3" s="1"/>
  <c r="U505" i="3" s="1"/>
  <c r="R489" i="3"/>
  <c r="T489" i="3" s="1"/>
  <c r="U489" i="3" s="1"/>
  <c r="R473" i="3"/>
  <c r="T473" i="3" s="1"/>
  <c r="U473" i="3" s="1"/>
  <c r="R457" i="3"/>
  <c r="T457" i="3" s="1"/>
  <c r="U457" i="3" s="1"/>
  <c r="R441" i="3"/>
  <c r="T441" i="3" s="1"/>
  <c r="U441" i="3" s="1"/>
  <c r="R425" i="3"/>
  <c r="T425" i="3" s="1"/>
  <c r="U425" i="3" s="1"/>
  <c r="R409" i="3"/>
  <c r="T409" i="3" s="1"/>
  <c r="U409" i="3" s="1"/>
  <c r="R393" i="3"/>
  <c r="T393" i="3" s="1"/>
  <c r="U393" i="3" s="1"/>
  <c r="R377" i="3"/>
  <c r="T377" i="3" s="1"/>
  <c r="U377" i="3" s="1"/>
  <c r="R361" i="3"/>
  <c r="T361" i="3" s="1"/>
  <c r="U361" i="3" s="1"/>
  <c r="R345" i="3"/>
  <c r="T345" i="3" s="1"/>
  <c r="U345" i="3" s="1"/>
  <c r="R329" i="3"/>
  <c r="T329" i="3" s="1"/>
  <c r="U329" i="3" s="1"/>
  <c r="R313" i="3"/>
  <c r="T313" i="3" s="1"/>
  <c r="U313" i="3" s="1"/>
  <c r="R297" i="3"/>
  <c r="T297" i="3" s="1"/>
  <c r="U297" i="3" s="1"/>
  <c r="R281" i="3"/>
  <c r="T281" i="3" s="1"/>
  <c r="U281" i="3" s="1"/>
  <c r="R265" i="3"/>
  <c r="T265" i="3" s="1"/>
  <c r="U265" i="3" s="1"/>
  <c r="R249" i="3"/>
  <c r="T249" i="3" s="1"/>
  <c r="U249" i="3" s="1"/>
  <c r="R233" i="3"/>
  <c r="T233" i="3" s="1"/>
  <c r="U233" i="3" s="1"/>
  <c r="R217" i="3"/>
  <c r="T217" i="3" s="1"/>
  <c r="U217" i="3" s="1"/>
  <c r="R201" i="3"/>
  <c r="T201" i="3" s="1"/>
  <c r="U201" i="3" s="1"/>
  <c r="R185" i="3"/>
  <c r="T185" i="3" s="1"/>
  <c r="U185" i="3" s="1"/>
  <c r="R169" i="3"/>
  <c r="T169" i="3" s="1"/>
  <c r="U169" i="3" s="1"/>
  <c r="R153" i="3"/>
  <c r="T153" i="3" s="1"/>
  <c r="U153" i="3" s="1"/>
  <c r="R137" i="3"/>
  <c r="T137" i="3" s="1"/>
  <c r="U137" i="3" s="1"/>
  <c r="R121" i="3"/>
  <c r="T121" i="3" s="1"/>
  <c r="U121" i="3" s="1"/>
  <c r="R105" i="3"/>
  <c r="T105" i="3" s="1"/>
  <c r="U105" i="3" s="1"/>
  <c r="R89" i="3"/>
  <c r="T89" i="3" s="1"/>
  <c r="U89" i="3" s="1"/>
  <c r="R73" i="3"/>
  <c r="T73" i="3" s="1"/>
  <c r="U73" i="3" s="1"/>
  <c r="R57" i="3"/>
  <c r="T57" i="3" s="1"/>
  <c r="U57" i="3" s="1"/>
  <c r="R41" i="3"/>
  <c r="T41" i="3" s="1"/>
  <c r="U41" i="3" s="1"/>
  <c r="R25" i="3"/>
  <c r="T25" i="3" s="1"/>
  <c r="U25" i="3" s="1"/>
  <c r="R9" i="3"/>
  <c r="T9" i="3" s="1"/>
  <c r="U9" i="3" s="1"/>
  <c r="R759" i="3"/>
  <c r="T759" i="3" s="1"/>
  <c r="U759" i="3" s="1"/>
  <c r="R743" i="3"/>
  <c r="T743" i="3" s="1"/>
  <c r="U743" i="3" s="1"/>
  <c r="R727" i="3"/>
  <c r="T727" i="3" s="1"/>
  <c r="U727" i="3" s="1"/>
  <c r="R711" i="3"/>
  <c r="T711" i="3" s="1"/>
  <c r="U711" i="3" s="1"/>
  <c r="R695" i="3"/>
  <c r="T695" i="3" s="1"/>
  <c r="U695" i="3" s="1"/>
  <c r="R679" i="3"/>
  <c r="T679" i="3" s="1"/>
  <c r="U679" i="3" s="1"/>
  <c r="R663" i="3"/>
  <c r="T663" i="3" s="1"/>
  <c r="U663" i="3" s="1"/>
  <c r="R647" i="3"/>
  <c r="T647" i="3" s="1"/>
  <c r="U647" i="3" s="1"/>
  <c r="R631" i="3"/>
  <c r="T631" i="3" s="1"/>
  <c r="U631" i="3" s="1"/>
  <c r="R615" i="3"/>
  <c r="T615" i="3" s="1"/>
  <c r="U615" i="3" s="1"/>
  <c r="R599" i="3"/>
  <c r="T599" i="3" s="1"/>
  <c r="U599" i="3" s="1"/>
  <c r="R583" i="3"/>
  <c r="T583" i="3" s="1"/>
  <c r="U583" i="3" s="1"/>
  <c r="R567" i="3"/>
  <c r="T567" i="3" s="1"/>
  <c r="U567" i="3" s="1"/>
  <c r="R551" i="3"/>
  <c r="T551" i="3" s="1"/>
  <c r="U551" i="3" s="1"/>
  <c r="R535" i="3"/>
  <c r="T535" i="3" s="1"/>
  <c r="U535" i="3" s="1"/>
  <c r="R519" i="3"/>
  <c r="T519" i="3" s="1"/>
  <c r="U519" i="3" s="1"/>
  <c r="R503" i="3"/>
  <c r="T503" i="3" s="1"/>
  <c r="U503" i="3" s="1"/>
  <c r="R487" i="3"/>
  <c r="T487" i="3" s="1"/>
  <c r="U487" i="3" s="1"/>
  <c r="R471" i="3"/>
  <c r="T471" i="3" s="1"/>
  <c r="U471" i="3" s="1"/>
  <c r="R455" i="3"/>
  <c r="T455" i="3" s="1"/>
  <c r="U455" i="3" s="1"/>
  <c r="R439" i="3"/>
  <c r="T439" i="3" s="1"/>
  <c r="U439" i="3" s="1"/>
  <c r="R423" i="3"/>
  <c r="T423" i="3" s="1"/>
  <c r="U423" i="3" s="1"/>
  <c r="R407" i="3"/>
  <c r="T407" i="3" s="1"/>
  <c r="U407" i="3" s="1"/>
  <c r="R391" i="3"/>
  <c r="T391" i="3" s="1"/>
  <c r="U391" i="3" s="1"/>
  <c r="R375" i="3"/>
  <c r="T375" i="3" s="1"/>
  <c r="U375" i="3" s="1"/>
  <c r="R359" i="3"/>
  <c r="T359" i="3" s="1"/>
  <c r="U359" i="3" s="1"/>
  <c r="R343" i="3"/>
  <c r="T343" i="3" s="1"/>
  <c r="U343" i="3" s="1"/>
  <c r="R327" i="3"/>
  <c r="T327" i="3" s="1"/>
  <c r="U327" i="3" s="1"/>
  <c r="R311" i="3"/>
  <c r="T311" i="3" s="1"/>
  <c r="U311" i="3" s="1"/>
  <c r="R295" i="3"/>
  <c r="T295" i="3" s="1"/>
  <c r="U295" i="3" s="1"/>
  <c r="R279" i="3"/>
  <c r="T279" i="3" s="1"/>
  <c r="U279" i="3" s="1"/>
  <c r="R263" i="3"/>
  <c r="T263" i="3" s="1"/>
  <c r="U263" i="3" s="1"/>
  <c r="R247" i="3"/>
  <c r="T247" i="3" s="1"/>
  <c r="U247" i="3" s="1"/>
  <c r="R231" i="3"/>
  <c r="T231" i="3" s="1"/>
  <c r="U231" i="3" s="1"/>
  <c r="R215" i="3"/>
  <c r="T215" i="3" s="1"/>
  <c r="U215" i="3" s="1"/>
  <c r="R199" i="3"/>
  <c r="T199" i="3" s="1"/>
  <c r="U199" i="3" s="1"/>
  <c r="R183" i="3"/>
  <c r="T183" i="3" s="1"/>
  <c r="U183" i="3" s="1"/>
  <c r="R167" i="3"/>
  <c r="T167" i="3" s="1"/>
  <c r="U167" i="3" s="1"/>
  <c r="R151" i="3"/>
  <c r="T151" i="3" s="1"/>
  <c r="U151" i="3" s="1"/>
  <c r="R135" i="3"/>
  <c r="T135" i="3" s="1"/>
  <c r="U135" i="3" s="1"/>
  <c r="R119" i="3"/>
  <c r="T119" i="3" s="1"/>
  <c r="U119" i="3" s="1"/>
  <c r="R103" i="3"/>
  <c r="T103" i="3" s="1"/>
  <c r="U103" i="3" s="1"/>
  <c r="R87" i="3"/>
  <c r="T87" i="3" s="1"/>
  <c r="U87" i="3" s="1"/>
  <c r="R71" i="3"/>
  <c r="T71" i="3" s="1"/>
  <c r="U71" i="3" s="1"/>
  <c r="R55" i="3"/>
  <c r="T55" i="3" s="1"/>
  <c r="U55" i="3" s="1"/>
  <c r="R39" i="3"/>
  <c r="T39" i="3" s="1"/>
  <c r="U39" i="3" s="1"/>
  <c r="R23" i="3"/>
  <c r="T23" i="3" s="1"/>
  <c r="U23" i="3" s="1"/>
  <c r="R7" i="3"/>
  <c r="T7" i="3" s="1"/>
  <c r="U7" i="3" s="1"/>
  <c r="R758" i="3"/>
  <c r="T758" i="3" s="1"/>
  <c r="U758" i="3" s="1"/>
  <c r="R742" i="3"/>
  <c r="T742" i="3" s="1"/>
  <c r="U742" i="3" s="1"/>
  <c r="R726" i="3"/>
  <c r="T726" i="3" s="1"/>
  <c r="U726" i="3" s="1"/>
  <c r="R710" i="3"/>
  <c r="T710" i="3" s="1"/>
  <c r="U710" i="3" s="1"/>
  <c r="R694" i="3"/>
  <c r="T694" i="3" s="1"/>
  <c r="U694" i="3" s="1"/>
  <c r="R678" i="3"/>
  <c r="T678" i="3" s="1"/>
  <c r="U678" i="3" s="1"/>
  <c r="R662" i="3"/>
  <c r="T662" i="3" s="1"/>
  <c r="U662" i="3" s="1"/>
  <c r="R646" i="3"/>
  <c r="T646" i="3" s="1"/>
  <c r="U646" i="3" s="1"/>
  <c r="R630" i="3"/>
  <c r="T630" i="3" s="1"/>
  <c r="U630" i="3" s="1"/>
  <c r="R614" i="3"/>
  <c r="T614" i="3" s="1"/>
  <c r="U614" i="3" s="1"/>
  <c r="R598" i="3"/>
  <c r="T598" i="3" s="1"/>
  <c r="U598" i="3" s="1"/>
  <c r="R582" i="3"/>
  <c r="T582" i="3" s="1"/>
  <c r="U582" i="3" s="1"/>
  <c r="R566" i="3"/>
  <c r="T566" i="3" s="1"/>
  <c r="U566" i="3" s="1"/>
  <c r="R550" i="3"/>
  <c r="T550" i="3" s="1"/>
  <c r="U550" i="3" s="1"/>
  <c r="R534" i="3"/>
  <c r="T534" i="3" s="1"/>
  <c r="U534" i="3" s="1"/>
  <c r="R518" i="3"/>
  <c r="T518" i="3" s="1"/>
  <c r="U518" i="3" s="1"/>
  <c r="R502" i="3"/>
  <c r="T502" i="3" s="1"/>
  <c r="U502" i="3" s="1"/>
  <c r="R486" i="3"/>
  <c r="T486" i="3" s="1"/>
  <c r="U486" i="3" s="1"/>
  <c r="R470" i="3"/>
  <c r="T470" i="3" s="1"/>
  <c r="U470" i="3" s="1"/>
  <c r="R454" i="3"/>
  <c r="T454" i="3" s="1"/>
  <c r="U454" i="3" s="1"/>
  <c r="R438" i="3"/>
  <c r="T438" i="3" s="1"/>
  <c r="U438" i="3" s="1"/>
  <c r="R422" i="3"/>
  <c r="T422" i="3" s="1"/>
  <c r="U422" i="3" s="1"/>
  <c r="R406" i="3"/>
  <c r="T406" i="3" s="1"/>
  <c r="U406" i="3" s="1"/>
  <c r="R390" i="3"/>
  <c r="T390" i="3" s="1"/>
  <c r="U390" i="3" s="1"/>
  <c r="R374" i="3"/>
  <c r="T374" i="3" s="1"/>
  <c r="U374" i="3" s="1"/>
  <c r="R358" i="3"/>
  <c r="T358" i="3" s="1"/>
  <c r="U358" i="3" s="1"/>
  <c r="R342" i="3"/>
  <c r="T342" i="3" s="1"/>
  <c r="U342" i="3" s="1"/>
  <c r="R326" i="3"/>
  <c r="T326" i="3" s="1"/>
  <c r="U326" i="3" s="1"/>
  <c r="R310" i="3"/>
  <c r="T310" i="3" s="1"/>
  <c r="U310" i="3" s="1"/>
  <c r="R294" i="3"/>
  <c r="T294" i="3" s="1"/>
  <c r="U294" i="3" s="1"/>
  <c r="R278" i="3"/>
  <c r="T278" i="3" s="1"/>
  <c r="U278" i="3" s="1"/>
  <c r="R262" i="3"/>
  <c r="T262" i="3" s="1"/>
  <c r="U262" i="3" s="1"/>
  <c r="R246" i="3"/>
  <c r="T246" i="3" s="1"/>
  <c r="U246" i="3" s="1"/>
  <c r="R230" i="3"/>
  <c r="T230" i="3" s="1"/>
  <c r="U230" i="3" s="1"/>
  <c r="R214" i="3"/>
  <c r="T214" i="3" s="1"/>
  <c r="U214" i="3" s="1"/>
  <c r="R198" i="3"/>
  <c r="T198" i="3" s="1"/>
  <c r="U198" i="3" s="1"/>
  <c r="R182" i="3"/>
  <c r="T182" i="3" s="1"/>
  <c r="U182" i="3" s="1"/>
  <c r="R166" i="3"/>
  <c r="T166" i="3" s="1"/>
  <c r="U166" i="3" s="1"/>
  <c r="R150" i="3"/>
  <c r="T150" i="3" s="1"/>
  <c r="U150" i="3" s="1"/>
  <c r="R134" i="3"/>
  <c r="T134" i="3" s="1"/>
  <c r="U134" i="3" s="1"/>
  <c r="R118" i="3"/>
  <c r="T118" i="3" s="1"/>
  <c r="U118" i="3" s="1"/>
  <c r="R102" i="3"/>
  <c r="T102" i="3" s="1"/>
  <c r="U102" i="3" s="1"/>
  <c r="R86" i="3"/>
  <c r="T86" i="3" s="1"/>
  <c r="U86" i="3" s="1"/>
  <c r="R70" i="3"/>
  <c r="T70" i="3" s="1"/>
  <c r="U70" i="3" s="1"/>
  <c r="R54" i="3"/>
  <c r="T54" i="3" s="1"/>
  <c r="U54" i="3" s="1"/>
  <c r="R38" i="3"/>
  <c r="T38" i="3" s="1"/>
  <c r="U38" i="3" s="1"/>
  <c r="R22" i="3"/>
  <c r="T22" i="3" s="1"/>
  <c r="U22" i="3" s="1"/>
  <c r="R6" i="3"/>
  <c r="T6" i="3" s="1"/>
  <c r="U6" i="3" s="1"/>
  <c r="R757" i="3"/>
  <c r="T757" i="3" s="1"/>
  <c r="U757" i="3" s="1"/>
  <c r="R741" i="3"/>
  <c r="T741" i="3" s="1"/>
  <c r="U741" i="3" s="1"/>
  <c r="R725" i="3"/>
  <c r="T725" i="3" s="1"/>
  <c r="U725" i="3" s="1"/>
  <c r="R709" i="3"/>
  <c r="T709" i="3" s="1"/>
  <c r="U709" i="3" s="1"/>
  <c r="R693" i="3"/>
  <c r="T693" i="3" s="1"/>
  <c r="U693" i="3" s="1"/>
  <c r="R677" i="3"/>
  <c r="T677" i="3" s="1"/>
  <c r="U677" i="3" s="1"/>
  <c r="R661" i="3"/>
  <c r="T661" i="3" s="1"/>
  <c r="U661" i="3" s="1"/>
  <c r="R645" i="3"/>
  <c r="T645" i="3" s="1"/>
  <c r="U645" i="3" s="1"/>
  <c r="R629" i="3"/>
  <c r="T629" i="3" s="1"/>
  <c r="U629" i="3" s="1"/>
  <c r="R613" i="3"/>
  <c r="T613" i="3" s="1"/>
  <c r="U613" i="3" s="1"/>
  <c r="R597" i="3"/>
  <c r="T597" i="3" s="1"/>
  <c r="U597" i="3" s="1"/>
  <c r="R581" i="3"/>
  <c r="T581" i="3" s="1"/>
  <c r="U581" i="3" s="1"/>
  <c r="R565" i="3"/>
  <c r="T565" i="3" s="1"/>
  <c r="U565" i="3" s="1"/>
  <c r="R549" i="3"/>
  <c r="T549" i="3" s="1"/>
  <c r="U549" i="3" s="1"/>
  <c r="R533" i="3"/>
  <c r="T533" i="3" s="1"/>
  <c r="U533" i="3" s="1"/>
  <c r="R517" i="3"/>
  <c r="T517" i="3" s="1"/>
  <c r="U517" i="3" s="1"/>
  <c r="R501" i="3"/>
  <c r="T501" i="3" s="1"/>
  <c r="U501" i="3" s="1"/>
  <c r="R485" i="3"/>
  <c r="T485" i="3" s="1"/>
  <c r="U485" i="3" s="1"/>
  <c r="R469" i="3"/>
  <c r="T469" i="3" s="1"/>
  <c r="U469" i="3" s="1"/>
  <c r="R453" i="3"/>
  <c r="T453" i="3" s="1"/>
  <c r="U453" i="3" s="1"/>
  <c r="R437" i="3"/>
  <c r="T437" i="3" s="1"/>
  <c r="U437" i="3" s="1"/>
  <c r="R421" i="3"/>
  <c r="T421" i="3" s="1"/>
  <c r="U421" i="3" s="1"/>
  <c r="R405" i="3"/>
  <c r="T405" i="3" s="1"/>
  <c r="U405" i="3" s="1"/>
  <c r="R389" i="3"/>
  <c r="T389" i="3" s="1"/>
  <c r="U389" i="3" s="1"/>
  <c r="R373" i="3"/>
  <c r="T373" i="3" s="1"/>
  <c r="U373" i="3" s="1"/>
  <c r="R357" i="3"/>
  <c r="T357" i="3" s="1"/>
  <c r="U357" i="3" s="1"/>
  <c r="R341" i="3"/>
  <c r="T341" i="3" s="1"/>
  <c r="U341" i="3" s="1"/>
  <c r="R325" i="3"/>
  <c r="T325" i="3" s="1"/>
  <c r="U325" i="3" s="1"/>
  <c r="R309" i="3"/>
  <c r="T309" i="3" s="1"/>
  <c r="U309" i="3" s="1"/>
  <c r="R293" i="3"/>
  <c r="T293" i="3" s="1"/>
  <c r="U293" i="3" s="1"/>
  <c r="R277" i="3"/>
  <c r="T277" i="3" s="1"/>
  <c r="U277" i="3" s="1"/>
  <c r="R261" i="3"/>
  <c r="T261" i="3" s="1"/>
  <c r="U261" i="3" s="1"/>
  <c r="R245" i="3"/>
  <c r="T245" i="3" s="1"/>
  <c r="U245" i="3" s="1"/>
  <c r="R229" i="3"/>
  <c r="T229" i="3" s="1"/>
  <c r="U229" i="3" s="1"/>
  <c r="R213" i="3"/>
  <c r="T213" i="3" s="1"/>
  <c r="U213" i="3" s="1"/>
  <c r="R197" i="3"/>
  <c r="T197" i="3" s="1"/>
  <c r="U197" i="3" s="1"/>
  <c r="R181" i="3"/>
  <c r="T181" i="3" s="1"/>
  <c r="U181" i="3" s="1"/>
  <c r="R165" i="3"/>
  <c r="T165" i="3" s="1"/>
  <c r="U165" i="3" s="1"/>
  <c r="R149" i="3"/>
  <c r="T149" i="3" s="1"/>
  <c r="U149" i="3" s="1"/>
  <c r="R133" i="3"/>
  <c r="T133" i="3" s="1"/>
  <c r="U133" i="3" s="1"/>
  <c r="R117" i="3"/>
  <c r="T117" i="3" s="1"/>
  <c r="U117" i="3" s="1"/>
  <c r="R101" i="3"/>
  <c r="T101" i="3" s="1"/>
  <c r="U101" i="3" s="1"/>
  <c r="R85" i="3"/>
  <c r="T85" i="3" s="1"/>
  <c r="U85" i="3" s="1"/>
  <c r="R69" i="3"/>
  <c r="T69" i="3" s="1"/>
  <c r="U69" i="3" s="1"/>
  <c r="R53" i="3"/>
  <c r="T53" i="3" s="1"/>
  <c r="U53" i="3" s="1"/>
  <c r="R37" i="3"/>
  <c r="T37" i="3" s="1"/>
  <c r="U37" i="3" s="1"/>
  <c r="R21" i="3"/>
  <c r="T21" i="3" s="1"/>
  <c r="U21" i="3" s="1"/>
  <c r="R5" i="3"/>
  <c r="T5" i="3" s="1"/>
  <c r="U5" i="3" s="1"/>
  <c r="R756" i="3"/>
  <c r="T756" i="3" s="1"/>
  <c r="U756" i="3" s="1"/>
  <c r="R740" i="3"/>
  <c r="T740" i="3" s="1"/>
  <c r="U740" i="3" s="1"/>
  <c r="R724" i="3"/>
  <c r="T724" i="3" s="1"/>
  <c r="U724" i="3" s="1"/>
  <c r="R708" i="3"/>
  <c r="T708" i="3" s="1"/>
  <c r="U708" i="3" s="1"/>
  <c r="R692" i="3"/>
  <c r="T692" i="3" s="1"/>
  <c r="U692" i="3" s="1"/>
  <c r="R676" i="3"/>
  <c r="T676" i="3" s="1"/>
  <c r="U676" i="3" s="1"/>
  <c r="R660" i="3"/>
  <c r="T660" i="3" s="1"/>
  <c r="U660" i="3" s="1"/>
  <c r="R644" i="3"/>
  <c r="T644" i="3" s="1"/>
  <c r="U644" i="3" s="1"/>
  <c r="R628" i="3"/>
  <c r="T628" i="3" s="1"/>
  <c r="U628" i="3" s="1"/>
  <c r="R612" i="3"/>
  <c r="T612" i="3" s="1"/>
  <c r="U612" i="3" s="1"/>
  <c r="R596" i="3"/>
  <c r="T596" i="3" s="1"/>
  <c r="U596" i="3" s="1"/>
  <c r="R580" i="3"/>
  <c r="T580" i="3" s="1"/>
  <c r="U580" i="3" s="1"/>
  <c r="R564" i="3"/>
  <c r="T564" i="3" s="1"/>
  <c r="U564" i="3" s="1"/>
  <c r="R548" i="3"/>
  <c r="T548" i="3" s="1"/>
  <c r="U548" i="3" s="1"/>
  <c r="R532" i="3"/>
  <c r="T532" i="3" s="1"/>
  <c r="U532" i="3" s="1"/>
  <c r="R516" i="3"/>
  <c r="T516" i="3" s="1"/>
  <c r="U516" i="3" s="1"/>
  <c r="R500" i="3"/>
  <c r="T500" i="3" s="1"/>
  <c r="U500" i="3" s="1"/>
  <c r="R484" i="3"/>
  <c r="T484" i="3" s="1"/>
  <c r="U484" i="3" s="1"/>
  <c r="R468" i="3"/>
  <c r="T468" i="3" s="1"/>
  <c r="U468" i="3" s="1"/>
  <c r="R452" i="3"/>
  <c r="T452" i="3" s="1"/>
  <c r="U452" i="3" s="1"/>
  <c r="R436" i="3"/>
  <c r="T436" i="3" s="1"/>
  <c r="U436" i="3" s="1"/>
  <c r="R420" i="3"/>
  <c r="T420" i="3" s="1"/>
  <c r="U420" i="3" s="1"/>
  <c r="R404" i="3"/>
  <c r="T404" i="3" s="1"/>
  <c r="U404" i="3" s="1"/>
  <c r="R388" i="3"/>
  <c r="T388" i="3" s="1"/>
  <c r="U388" i="3" s="1"/>
  <c r="R372" i="3"/>
  <c r="T372" i="3" s="1"/>
  <c r="U372" i="3" s="1"/>
  <c r="R356" i="3"/>
  <c r="T356" i="3" s="1"/>
  <c r="U356" i="3" s="1"/>
  <c r="R340" i="3"/>
  <c r="T340" i="3" s="1"/>
  <c r="U340" i="3" s="1"/>
  <c r="R324" i="3"/>
  <c r="T324" i="3" s="1"/>
  <c r="U324" i="3" s="1"/>
  <c r="R308" i="3"/>
  <c r="T308" i="3" s="1"/>
  <c r="U308" i="3" s="1"/>
  <c r="R292" i="3"/>
  <c r="T292" i="3" s="1"/>
  <c r="U292" i="3" s="1"/>
  <c r="R276" i="3"/>
  <c r="T276" i="3" s="1"/>
  <c r="U276" i="3" s="1"/>
  <c r="R260" i="3"/>
  <c r="T260" i="3" s="1"/>
  <c r="U260" i="3" s="1"/>
  <c r="R244" i="3"/>
  <c r="T244" i="3" s="1"/>
  <c r="U244" i="3" s="1"/>
  <c r="R228" i="3"/>
  <c r="T228" i="3" s="1"/>
  <c r="U228" i="3" s="1"/>
  <c r="R212" i="3"/>
  <c r="T212" i="3" s="1"/>
  <c r="U212" i="3" s="1"/>
  <c r="R196" i="3"/>
  <c r="T196" i="3" s="1"/>
  <c r="U196" i="3" s="1"/>
  <c r="R180" i="3"/>
  <c r="T180" i="3" s="1"/>
  <c r="U180" i="3" s="1"/>
  <c r="R164" i="3"/>
  <c r="T164" i="3" s="1"/>
  <c r="U164" i="3" s="1"/>
  <c r="R148" i="3"/>
  <c r="T148" i="3" s="1"/>
  <c r="U148" i="3" s="1"/>
  <c r="R132" i="3"/>
  <c r="T132" i="3" s="1"/>
  <c r="U132" i="3" s="1"/>
  <c r="R116" i="3"/>
  <c r="T116" i="3" s="1"/>
  <c r="U116" i="3" s="1"/>
  <c r="R100" i="3"/>
  <c r="T100" i="3" s="1"/>
  <c r="U100" i="3" s="1"/>
  <c r="R84" i="3"/>
  <c r="T84" i="3" s="1"/>
  <c r="U84" i="3" s="1"/>
  <c r="R68" i="3"/>
  <c r="T68" i="3" s="1"/>
  <c r="U68" i="3" s="1"/>
  <c r="R52" i="3"/>
  <c r="T52" i="3" s="1"/>
  <c r="U52" i="3" s="1"/>
  <c r="R36" i="3"/>
  <c r="T36" i="3" s="1"/>
  <c r="U36" i="3" s="1"/>
  <c r="R20" i="3"/>
  <c r="T20" i="3" s="1"/>
  <c r="U20" i="3" s="1"/>
  <c r="R4" i="3"/>
  <c r="T4" i="3" s="1"/>
  <c r="U4" i="3" s="1"/>
  <c r="N623" i="3"/>
  <c r="N760" i="3"/>
  <c r="N566" i="3"/>
  <c r="N466" i="3"/>
  <c r="N694" i="3"/>
  <c r="N517" i="3"/>
  <c r="N473" i="3"/>
  <c r="N452" i="3"/>
  <c r="N444" i="3"/>
  <c r="N364" i="3"/>
  <c r="N359" i="3"/>
  <c r="N338" i="3"/>
  <c r="N332" i="3"/>
  <c r="N310" i="3"/>
  <c r="N304" i="3"/>
  <c r="N299" i="3"/>
  <c r="N294" i="3"/>
  <c r="N265" i="3"/>
  <c r="N245" i="3"/>
  <c r="M546" i="2"/>
  <c r="N200" i="3"/>
  <c r="N181" i="3"/>
  <c r="N166" i="3"/>
  <c r="N160" i="3"/>
  <c r="N141" i="3"/>
  <c r="N134" i="3"/>
  <c r="N121" i="3"/>
  <c r="N103" i="3"/>
  <c r="N92" i="3"/>
  <c r="M1872" i="2"/>
  <c r="M1808" i="2"/>
  <c r="M1744" i="2"/>
  <c r="M1680" i="2"/>
  <c r="M1520" i="2"/>
  <c r="M1488" i="2"/>
  <c r="M1456" i="2"/>
  <c r="M1392" i="2"/>
  <c r="M1360" i="2"/>
  <c r="M1328" i="2"/>
  <c r="M1296" i="2"/>
  <c r="M1232" i="2"/>
  <c r="M1200" i="2"/>
  <c r="M1120" i="2"/>
  <c r="M1024" i="2"/>
  <c r="N508" i="3"/>
  <c r="N98" i="3"/>
  <c r="N78" i="3"/>
  <c r="N56" i="3"/>
  <c r="N51" i="3"/>
  <c r="N45" i="3"/>
  <c r="N39" i="3"/>
  <c r="N33" i="3"/>
  <c r="M1663" i="2"/>
  <c r="M1631" i="2"/>
  <c r="M1551" i="2"/>
  <c r="M1519" i="2"/>
  <c r="M1487" i="2"/>
  <c r="M1455" i="2"/>
  <c r="M1423" i="2"/>
  <c r="M1391" i="2"/>
  <c r="M1359" i="2"/>
  <c r="M1327" i="2"/>
  <c r="M1295" i="2"/>
  <c r="M1231" i="2"/>
  <c r="M1199" i="2"/>
  <c r="M1167" i="2"/>
  <c r="N536" i="3"/>
  <c r="N547" i="3"/>
  <c r="N436" i="3"/>
  <c r="N403" i="3"/>
  <c r="N72" i="3"/>
  <c r="N687" i="3"/>
  <c r="N587" i="3"/>
  <c r="N500" i="3"/>
  <c r="N269" i="3"/>
  <c r="N198" i="3"/>
  <c r="N186" i="3"/>
  <c r="N32" i="3"/>
  <c r="N559" i="3"/>
  <c r="N459" i="3"/>
  <c r="N408" i="3"/>
  <c r="N370" i="3"/>
  <c r="N731" i="3"/>
  <c r="N97" i="3"/>
  <c r="N551" i="3"/>
  <c r="N544" i="3"/>
  <c r="N529" i="3"/>
  <c r="N504" i="3"/>
  <c r="N470" i="3"/>
  <c r="N449" i="3"/>
  <c r="N442" i="3"/>
  <c r="N406" i="3"/>
  <c r="N711" i="3"/>
  <c r="N585" i="3"/>
  <c r="N441" i="3"/>
  <c r="N43" i="3"/>
  <c r="N36" i="3"/>
  <c r="N573" i="3"/>
  <c r="N629" i="3"/>
  <c r="N755" i="3"/>
  <c r="N608" i="3"/>
  <c r="N550" i="3"/>
  <c r="N543" i="3"/>
  <c r="N520" i="3"/>
  <c r="N513" i="3"/>
  <c r="N503" i="3"/>
  <c r="N490" i="3"/>
  <c r="N476" i="3"/>
  <c r="N469" i="3"/>
  <c r="N455" i="3"/>
  <c r="N448" i="3"/>
  <c r="N425" i="3"/>
  <c r="N405" i="3"/>
  <c r="N391" i="3"/>
  <c r="N349" i="3"/>
  <c r="N69" i="3"/>
  <c r="N64" i="3"/>
  <c r="N54" i="3"/>
  <c r="N30" i="3"/>
  <c r="N591" i="3"/>
  <c r="N461" i="3"/>
  <c r="N130" i="3"/>
  <c r="N679" i="3"/>
  <c r="N754" i="3"/>
  <c r="N726" i="3"/>
  <c r="N681" i="3"/>
  <c r="N672" i="3"/>
  <c r="N665" i="3"/>
  <c r="N659" i="3"/>
  <c r="N646" i="3"/>
  <c r="N633" i="3"/>
  <c r="N619" i="3"/>
  <c r="N606" i="3"/>
  <c r="M1835" i="2"/>
  <c r="M1727" i="2"/>
  <c r="N676" i="3"/>
  <c r="N493" i="3"/>
  <c r="N250" i="3"/>
  <c r="N154" i="3"/>
  <c r="M1855" i="2"/>
  <c r="M1791" i="2"/>
  <c r="N625" i="3"/>
  <c r="N458" i="3"/>
  <c r="N369" i="3"/>
  <c r="N192" i="3"/>
  <c r="N148" i="3"/>
  <c r="N764" i="3"/>
  <c r="N708" i="3"/>
  <c r="N344" i="3"/>
  <c r="N270" i="3"/>
  <c r="N226" i="3"/>
  <c r="N738" i="3"/>
  <c r="M1823" i="2"/>
  <c r="N699" i="3"/>
  <c r="N522" i="3"/>
  <c r="N428" i="3"/>
  <c r="N352" i="3"/>
  <c r="N212" i="3"/>
  <c r="N187" i="3"/>
  <c r="N763" i="3"/>
  <c r="N723" i="3"/>
  <c r="M1852" i="2"/>
  <c r="N765" i="3"/>
  <c r="N744" i="3"/>
  <c r="N739" i="3"/>
  <c r="N737" i="3"/>
  <c r="N730" i="3"/>
  <c r="N657" i="3"/>
  <c r="N714" i="3"/>
  <c r="N546" i="3"/>
  <c r="N642" i="3"/>
  <c r="N616" i="3"/>
  <c r="N613" i="3"/>
  <c r="N638" i="3"/>
  <c r="N652" i="3"/>
  <c r="N722" i="3"/>
  <c r="N767" i="3"/>
  <c r="N729" i="3"/>
  <c r="N716" i="3"/>
  <c r="N703" i="3"/>
  <c r="N691" i="3"/>
  <c r="N684" i="3"/>
  <c r="N674" i="3"/>
  <c r="N733" i="3"/>
  <c r="N599" i="3"/>
  <c r="N762" i="3"/>
  <c r="N747" i="3"/>
  <c r="N669" i="3"/>
  <c r="N742" i="3"/>
  <c r="N641" i="3"/>
  <c r="N568" i="3"/>
  <c r="N526" i="3"/>
  <c r="N698" i="3"/>
  <c r="N736" i="3"/>
  <c r="N678" i="3"/>
  <c r="N735" i="3"/>
  <c r="N721" i="3"/>
  <c r="N710" i="3"/>
  <c r="N752" i="3"/>
  <c r="N757" i="3"/>
  <c r="N618" i="3"/>
  <c r="N435" i="3"/>
  <c r="N746" i="3"/>
  <c r="N715" i="3"/>
  <c r="N690" i="3"/>
  <c r="N673" i="3"/>
  <c r="N751" i="3"/>
  <c r="N724" i="3"/>
  <c r="N718" i="3"/>
  <c r="N671" i="3"/>
  <c r="N664" i="3"/>
  <c r="N658" i="3"/>
  <c r="N631" i="3"/>
  <c r="N612" i="3"/>
  <c r="N594" i="3"/>
  <c r="N571" i="3"/>
  <c r="N565" i="3"/>
  <c r="N558" i="3"/>
  <c r="N552" i="3"/>
  <c r="N540" i="3"/>
  <c r="N535" i="3"/>
  <c r="N530" i="3"/>
  <c r="N506" i="3"/>
  <c r="N487" i="3"/>
  <c r="N478" i="3"/>
  <c r="N465" i="3"/>
  <c r="N451" i="3"/>
  <c r="N421" i="3"/>
  <c r="N407" i="3"/>
  <c r="N394" i="3"/>
  <c r="N321" i="3"/>
  <c r="N316" i="3"/>
  <c r="N277" i="3"/>
  <c r="N237" i="3"/>
  <c r="N231" i="3"/>
  <c r="N217" i="3"/>
  <c r="N206" i="3"/>
  <c r="N172" i="3"/>
  <c r="M1854" i="2"/>
  <c r="M1790" i="2"/>
  <c r="M1662" i="2"/>
  <c r="M1550" i="2"/>
  <c r="M1726" i="2"/>
  <c r="N680" i="3"/>
  <c r="N443" i="3"/>
  <c r="N401" i="3"/>
  <c r="N385" i="3"/>
  <c r="N363" i="3"/>
  <c r="N337" i="3"/>
  <c r="N326" i="3"/>
  <c r="N298" i="3"/>
  <c r="N285" i="3"/>
  <c r="N120" i="3"/>
  <c r="N115" i="3"/>
  <c r="N109" i="3"/>
  <c r="N84" i="3"/>
  <c r="N66" i="3"/>
  <c r="M1901" i="2"/>
  <c r="M1885" i="2"/>
  <c r="M1869" i="2"/>
  <c r="M1853" i="2"/>
  <c r="M1837" i="2"/>
  <c r="M1821" i="2"/>
  <c r="M1805" i="2"/>
  <c r="M1789" i="2"/>
  <c r="M1773" i="2"/>
  <c r="M1757" i="2"/>
  <c r="M1741" i="2"/>
  <c r="M1725" i="2"/>
  <c r="M1709" i="2"/>
  <c r="M1693" i="2"/>
  <c r="M1581" i="2"/>
  <c r="M1517" i="2"/>
  <c r="M1485" i="2"/>
  <c r="M1421" i="2"/>
  <c r="M1389" i="2"/>
  <c r="M1357" i="2"/>
  <c r="M1325" i="2"/>
  <c r="M1293" i="2"/>
  <c r="M1261" i="2"/>
  <c r="M1229" i="2"/>
  <c r="M1197" i="2"/>
  <c r="M861" i="2"/>
  <c r="M1603" i="2"/>
  <c r="M658" i="2"/>
  <c r="N693" i="3"/>
  <c r="N643" i="3"/>
  <c r="N637" i="3"/>
  <c r="N611" i="3"/>
  <c r="N593" i="3"/>
  <c r="N586" i="3"/>
  <c r="N570" i="3"/>
  <c r="N557" i="3"/>
  <c r="N534" i="3"/>
  <c r="N486" i="3"/>
  <c r="N358" i="3"/>
  <c r="N331" i="3"/>
  <c r="N309" i="3"/>
  <c r="N264" i="3"/>
  <c r="N165" i="3"/>
  <c r="N159" i="3"/>
  <c r="N133" i="3"/>
  <c r="N127" i="3"/>
  <c r="N102" i="3"/>
  <c r="N90" i="3"/>
  <c r="N70" i="3"/>
  <c r="N50" i="3"/>
  <c r="N25" i="3"/>
  <c r="M1900" i="2"/>
  <c r="M1884" i="2"/>
  <c r="M1868" i="2"/>
  <c r="M1836" i="2"/>
  <c r="M1820" i="2"/>
  <c r="M1804" i="2"/>
  <c r="M1788" i="2"/>
  <c r="M1772" i="2"/>
  <c r="M1756" i="2"/>
  <c r="M1740" i="2"/>
  <c r="M1724" i="2"/>
  <c r="M1708" i="2"/>
  <c r="M1692" i="2"/>
  <c r="M1676" i="2"/>
  <c r="M1660" i="2"/>
  <c r="M1644" i="2"/>
  <c r="M1628" i="2"/>
  <c r="M1612" i="2"/>
  <c r="M1596" i="2"/>
  <c r="M1580" i="2"/>
  <c r="M1548" i="2"/>
  <c r="M1601" i="2"/>
  <c r="M572" i="2"/>
  <c r="N521" i="3"/>
  <c r="N515" i="3"/>
  <c r="N427" i="3"/>
  <c r="N400" i="3"/>
  <c r="N374" i="3"/>
  <c r="N362" i="3"/>
  <c r="N336" i="3"/>
  <c r="N302" i="3"/>
  <c r="N297" i="3"/>
  <c r="N292" i="3"/>
  <c r="N276" i="3"/>
  <c r="N255" i="3"/>
  <c r="N249" i="3"/>
  <c r="N223" i="3"/>
  <c r="N211" i="3"/>
  <c r="N204" i="3"/>
  <c r="N191" i="3"/>
  <c r="N179" i="3"/>
  <c r="N139" i="3"/>
  <c r="N83" i="3"/>
  <c r="N77" i="3"/>
  <c r="N60" i="3"/>
  <c r="N55" i="3"/>
  <c r="N44" i="3"/>
  <c r="M1899" i="2"/>
  <c r="M1771" i="2"/>
  <c r="M1707" i="2"/>
  <c r="M1453" i="2"/>
  <c r="N569" i="3"/>
  <c r="N268" i="3"/>
  <c r="N235" i="3"/>
  <c r="N230" i="3"/>
  <c r="N185" i="3"/>
  <c r="N171" i="3"/>
  <c r="M1898" i="2"/>
  <c r="M1882" i="2"/>
  <c r="M1866" i="2"/>
  <c r="M1850" i="2"/>
  <c r="M1834" i="2"/>
  <c r="M1818" i="2"/>
  <c r="M1802" i="2"/>
  <c r="M1786" i="2"/>
  <c r="M1770" i="2"/>
  <c r="M1754" i="2"/>
  <c r="M1738" i="2"/>
  <c r="M1722" i="2"/>
  <c r="M1706" i="2"/>
  <c r="M1690" i="2"/>
  <c r="M1674" i="2"/>
  <c r="M1658" i="2"/>
  <c r="M1642" i="2"/>
  <c r="M1626" i="2"/>
  <c r="M1610" i="2"/>
  <c r="M1594" i="2"/>
  <c r="M1578" i="2"/>
  <c r="M1424" i="2"/>
  <c r="N563" i="3"/>
  <c r="N555" i="3"/>
  <c r="N533" i="3"/>
  <c r="N497" i="3"/>
  <c r="M1897" i="2"/>
  <c r="M1881" i="2"/>
  <c r="M1865" i="2"/>
  <c r="M1849" i="2"/>
  <c r="M1833" i="2"/>
  <c r="M1817" i="2"/>
  <c r="M1801" i="2"/>
  <c r="M1785" i="2"/>
  <c r="M1769" i="2"/>
  <c r="M1753" i="2"/>
  <c r="M1737" i="2"/>
  <c r="M1721" i="2"/>
  <c r="M1705" i="2"/>
  <c r="M1689" i="2"/>
  <c r="M1673" i="2"/>
  <c r="M1657" i="2"/>
  <c r="M1641" i="2"/>
  <c r="M1625" i="2"/>
  <c r="M1609" i="2"/>
  <c r="M1593" i="2"/>
  <c r="M1577" i="2"/>
  <c r="M1561" i="2"/>
  <c r="M1545" i="2"/>
  <c r="M1529" i="2"/>
  <c r="M1513" i="2"/>
  <c r="M1497" i="2"/>
  <c r="M1481" i="2"/>
  <c r="M1465" i="2"/>
  <c r="M1449" i="2"/>
  <c r="M1433" i="2"/>
  <c r="M1417" i="2"/>
  <c r="M1401" i="2"/>
  <c r="M1385" i="2"/>
  <c r="M1369" i="2"/>
  <c r="M1353" i="2"/>
  <c r="M1337" i="2"/>
  <c r="M1321" i="2"/>
  <c r="M1305" i="2"/>
  <c r="M1289" i="2"/>
  <c r="M1273" i="2"/>
  <c r="M1257" i="2"/>
  <c r="M1241" i="2"/>
  <c r="M1225" i="2"/>
  <c r="M1209" i="2"/>
  <c r="M1193" i="2"/>
  <c r="M1177" i="2"/>
  <c r="M1161" i="2"/>
  <c r="M1145" i="2"/>
  <c r="M1129" i="2"/>
  <c r="M1113" i="2"/>
  <c r="M1097" i="2"/>
  <c r="M1081" i="2"/>
  <c r="M1065" i="2"/>
  <c r="M1049" i="2"/>
  <c r="M1033" i="2"/>
  <c r="M1017" i="2"/>
  <c r="M1001" i="2"/>
  <c r="M985" i="2"/>
  <c r="M969" i="2"/>
  <c r="M953" i="2"/>
  <c r="M937" i="2"/>
  <c r="M921" i="2"/>
  <c r="M905" i="2"/>
  <c r="M889" i="2"/>
  <c r="M873" i="2"/>
  <c r="M857" i="2"/>
  <c r="M841" i="2"/>
  <c r="M825" i="2"/>
  <c r="M809" i="2"/>
  <c r="M793" i="2"/>
  <c r="M777" i="2"/>
  <c r="M761" i="2"/>
  <c r="M745" i="2"/>
  <c r="M729" i="2"/>
  <c r="M713" i="2"/>
  <c r="M697" i="2"/>
  <c r="M681" i="2"/>
  <c r="M665" i="2"/>
  <c r="M649" i="2"/>
  <c r="M633" i="2"/>
  <c r="M1264" i="2"/>
  <c r="N341" i="3"/>
  <c r="N330" i="3"/>
  <c r="N306" i="3"/>
  <c r="N290" i="3"/>
  <c r="N267" i="3"/>
  <c r="N262" i="3"/>
  <c r="N254" i="3"/>
  <c r="N222" i="3"/>
  <c r="N190" i="3"/>
  <c r="N164" i="3"/>
  <c r="N158" i="3"/>
  <c r="N145" i="3"/>
  <c r="M1896" i="2"/>
  <c r="M1880" i="2"/>
  <c r="M1864" i="2"/>
  <c r="M1848" i="2"/>
  <c r="M1832" i="2"/>
  <c r="M1816" i="2"/>
  <c r="M1800" i="2"/>
  <c r="M1784" i="2"/>
  <c r="M1768" i="2"/>
  <c r="M1752" i="2"/>
  <c r="M1736" i="2"/>
  <c r="M1720" i="2"/>
  <c r="M1704" i="2"/>
  <c r="M1688" i="2"/>
  <c r="M1672" i="2"/>
  <c r="M1656" i="2"/>
  <c r="M1640" i="2"/>
  <c r="M1624" i="2"/>
  <c r="M1608" i="2"/>
  <c r="M1592" i="2"/>
  <c r="M1576" i="2"/>
  <c r="M1560" i="2"/>
  <c r="M1544" i="2"/>
  <c r="M1528" i="2"/>
  <c r="M1512" i="2"/>
  <c r="M1496" i="2"/>
  <c r="M1480" i="2"/>
  <c r="M1464" i="2"/>
  <c r="M1448" i="2"/>
  <c r="M1432" i="2"/>
  <c r="M1416" i="2"/>
  <c r="M1400" i="2"/>
  <c r="M1384" i="2"/>
  <c r="M1368" i="2"/>
  <c r="M1352" i="2"/>
  <c r="M1336" i="2"/>
  <c r="M1320" i="2"/>
  <c r="M1304" i="2"/>
  <c r="M1288" i="2"/>
  <c r="M1272" i="2"/>
  <c r="M1256" i="2"/>
  <c r="M1240" i="2"/>
  <c r="M1224" i="2"/>
  <c r="M1208" i="2"/>
  <c r="M1192" i="2"/>
  <c r="M1176" i="2"/>
  <c r="M1160" i="2"/>
  <c r="M1144" i="2"/>
  <c r="M1128" i="2"/>
  <c r="M1112" i="2"/>
  <c r="M1096" i="2"/>
  <c r="M1080" i="2"/>
  <c r="M1064" i="2"/>
  <c r="M1048" i="2"/>
  <c r="M1032" i="2"/>
  <c r="M1016" i="2"/>
  <c r="M1000" i="2"/>
  <c r="M984" i="2"/>
  <c r="M968" i="2"/>
  <c r="M952" i="2"/>
  <c r="M936" i="2"/>
  <c r="M920" i="2"/>
  <c r="M904" i="2"/>
  <c r="M888" i="2"/>
  <c r="M872" i="2"/>
  <c r="M856" i="2"/>
  <c r="M840" i="2"/>
  <c r="M824" i="2"/>
  <c r="M760" i="2"/>
  <c r="M696" i="2"/>
  <c r="M632" i="2"/>
  <c r="M472" i="2"/>
  <c r="M1263" i="2"/>
  <c r="N662" i="3"/>
  <c r="N655" i="3"/>
  <c r="N650" i="3"/>
  <c r="N635" i="3"/>
  <c r="N602" i="3"/>
  <c r="N597" i="3"/>
  <c r="N562" i="3"/>
  <c r="N440" i="3"/>
  <c r="N398" i="3"/>
  <c r="N381" i="3"/>
  <c r="N361" i="3"/>
  <c r="N335" i="3"/>
  <c r="N313" i="3"/>
  <c r="N301" i="3"/>
  <c r="N296" i="3"/>
  <c r="N281" i="3"/>
  <c r="N241" i="3"/>
  <c r="N214" i="3"/>
  <c r="N210" i="3"/>
  <c r="N203" i="3"/>
  <c r="N178" i="3"/>
  <c r="N170" i="3"/>
  <c r="N112" i="3"/>
  <c r="N106" i="3"/>
  <c r="N95" i="3"/>
  <c r="N81" i="3"/>
  <c r="N35" i="3"/>
  <c r="M1895" i="2"/>
  <c r="M935" i="2"/>
  <c r="M1073" i="2"/>
  <c r="N418" i="3"/>
  <c r="N410" i="3"/>
  <c r="N372" i="3"/>
  <c r="N355" i="3"/>
  <c r="N324" i="3"/>
  <c r="N318" i="3"/>
  <c r="N274" i="3"/>
  <c r="N247" i="3"/>
  <c r="N184" i="3"/>
  <c r="N136" i="3"/>
  <c r="N88" i="3"/>
  <c r="N75" i="3"/>
  <c r="N48" i="3"/>
  <c r="N42" i="3"/>
  <c r="N23" i="3"/>
  <c r="M1071" i="2"/>
  <c r="N702" i="3"/>
  <c r="N627" i="3"/>
  <c r="N620" i="3"/>
  <c r="N607" i="3"/>
  <c r="N601" i="3"/>
  <c r="N596" i="3"/>
  <c r="N590" i="3"/>
  <c r="N584" i="3"/>
  <c r="N575" i="3"/>
  <c r="N561" i="3"/>
  <c r="N554" i="3"/>
  <c r="N537" i="3"/>
  <c r="N532" i="3"/>
  <c r="N502" i="3"/>
  <c r="N496" i="3"/>
  <c r="N489" i="3"/>
  <c r="N397" i="3"/>
  <c r="N334" i="3"/>
  <c r="N312" i="3"/>
  <c r="N240" i="3"/>
  <c r="N233" i="3"/>
  <c r="N228" i="3"/>
  <c r="N220" i="3"/>
  <c r="N150" i="3"/>
  <c r="N125" i="3"/>
  <c r="N105" i="3"/>
  <c r="N100" i="3"/>
  <c r="N63" i="3"/>
  <c r="N58" i="3"/>
  <c r="N53" i="3"/>
  <c r="M933" i="2"/>
  <c r="N661" i="3"/>
  <c r="N654" i="3"/>
  <c r="N648" i="3"/>
  <c r="N614" i="3"/>
  <c r="N542" i="3"/>
  <c r="N475" i="3"/>
  <c r="N404" i="3"/>
  <c r="N365" i="3"/>
  <c r="N328" i="3"/>
  <c r="N305" i="3"/>
  <c r="N266" i="3"/>
  <c r="N209" i="3"/>
  <c r="N156" i="3"/>
  <c r="N143" i="3"/>
  <c r="N135" i="3"/>
  <c r="N117" i="3"/>
  <c r="N111" i="3"/>
  <c r="N93" i="3"/>
  <c r="N68" i="3"/>
  <c r="M1892" i="2"/>
  <c r="N766" i="3"/>
  <c r="N741" i="3"/>
  <c r="N727" i="3"/>
  <c r="N640" i="3"/>
  <c r="N634" i="3"/>
  <c r="N589" i="3"/>
  <c r="N574" i="3"/>
  <c r="N548" i="3"/>
  <c r="N518" i="3"/>
  <c r="N501" i="3"/>
  <c r="N495" i="3"/>
  <c r="N467" i="3"/>
  <c r="N453" i="3"/>
  <c r="N429" i="3"/>
  <c r="N409" i="3"/>
  <c r="N389" i="3"/>
  <c r="N360" i="3"/>
  <c r="N311" i="3"/>
  <c r="N300" i="3"/>
  <c r="N295" i="3"/>
  <c r="N288" i="3"/>
  <c r="N280" i="3"/>
  <c r="N213" i="3"/>
  <c r="N168" i="3"/>
  <c r="N80" i="3"/>
  <c r="N41" i="3"/>
  <c r="N34" i="3"/>
  <c r="M1875" i="2"/>
  <c r="M1811" i="2"/>
  <c r="M1747" i="2"/>
  <c r="M1683" i="2"/>
  <c r="M1571" i="2"/>
  <c r="N488" i="3"/>
  <c r="N339" i="3"/>
  <c r="N246" i="3"/>
  <c r="N219" i="3"/>
  <c r="N194" i="3"/>
  <c r="N188" i="3"/>
  <c r="N99" i="3"/>
  <c r="N10" i="3"/>
  <c r="M1874" i="2"/>
  <c r="M1810" i="2"/>
  <c r="M1746" i="2"/>
  <c r="M1682" i="2"/>
  <c r="M1634" i="2"/>
  <c r="M1154" i="2"/>
  <c r="M1074" i="2"/>
  <c r="M786" i="2"/>
  <c r="N345" i="3"/>
  <c r="N327" i="3"/>
  <c r="N322" i="3"/>
  <c r="N279" i="3"/>
  <c r="N232" i="3"/>
  <c r="N227" i="3"/>
  <c r="N208" i="3"/>
  <c r="N174" i="3"/>
  <c r="N149" i="3"/>
  <c r="N129" i="3"/>
  <c r="N116" i="3"/>
  <c r="N110" i="3"/>
  <c r="N86" i="3"/>
  <c r="N67" i="3"/>
  <c r="N62" i="3"/>
  <c r="N52" i="3"/>
  <c r="N27" i="3"/>
  <c r="M1633" i="2"/>
  <c r="M1121" i="2"/>
  <c r="M1009" i="2"/>
  <c r="N18" i="3"/>
  <c r="M1879" i="2"/>
  <c r="M1863" i="2"/>
  <c r="M1847" i="2"/>
  <c r="M1831" i="2"/>
  <c r="M1815" i="2"/>
  <c r="M1799" i="2"/>
  <c r="M1783" i="2"/>
  <c r="M1767" i="2"/>
  <c r="M1751" i="2"/>
  <c r="M1735" i="2"/>
  <c r="M1719" i="2"/>
  <c r="M1703" i="2"/>
  <c r="M1687" i="2"/>
  <c r="M1671" i="2"/>
  <c r="M1655" i="2"/>
  <c r="M1639" i="2"/>
  <c r="M1623" i="2"/>
  <c r="M1607" i="2"/>
  <c r="M1591" i="2"/>
  <c r="M1575" i="2"/>
  <c r="M1559" i="2"/>
  <c r="M1543" i="2"/>
  <c r="M1527" i="2"/>
  <c r="M1511" i="2"/>
  <c r="M1495" i="2"/>
  <c r="M1479" i="2"/>
  <c r="M1463" i="2"/>
  <c r="M1447" i="2"/>
  <c r="M1431" i="2"/>
  <c r="M1415" i="2"/>
  <c r="M1399" i="2"/>
  <c r="M1383" i="2"/>
  <c r="M1367" i="2"/>
  <c r="M1351" i="2"/>
  <c r="M1335" i="2"/>
  <c r="M1319" i="2"/>
  <c r="M1303" i="2"/>
  <c r="M1287" i="2"/>
  <c r="M1271" i="2"/>
  <c r="M1255" i="2"/>
  <c r="M1239" i="2"/>
  <c r="M1223" i="2"/>
  <c r="M1207" i="2"/>
  <c r="M1191" i="2"/>
  <c r="M1175" i="2"/>
  <c r="M1159" i="2"/>
  <c r="M1143" i="2"/>
  <c r="M1127" i="2"/>
  <c r="M1111" i="2"/>
  <c r="M1095" i="2"/>
  <c r="M1079" i="2"/>
  <c r="M1063" i="2"/>
  <c r="M1047" i="2"/>
  <c r="M1031" i="2"/>
  <c r="M1015" i="2"/>
  <c r="M999" i="2"/>
  <c r="M983" i="2"/>
  <c r="M967" i="2"/>
  <c r="M951" i="2"/>
  <c r="M919" i="2"/>
  <c r="M903" i="2"/>
  <c r="M887" i="2"/>
  <c r="M871" i="2"/>
  <c r="M855" i="2"/>
  <c r="M823" i="2"/>
  <c r="M471" i="2"/>
  <c r="M568" i="2"/>
  <c r="M1894" i="2"/>
  <c r="M1878" i="2"/>
  <c r="M1862" i="2"/>
  <c r="M1846" i="2"/>
  <c r="M1830" i="2"/>
  <c r="M1814" i="2"/>
  <c r="M1798" i="2"/>
  <c r="M1782" i="2"/>
  <c r="M1766" i="2"/>
  <c r="M1750" i="2"/>
  <c r="M1734" i="2"/>
  <c r="M1718" i="2"/>
  <c r="M1702" i="2"/>
  <c r="M1686" i="2"/>
  <c r="M1670" i="2"/>
  <c r="M1654" i="2"/>
  <c r="M1638" i="2"/>
  <c r="M1622" i="2"/>
  <c r="M1606" i="2"/>
  <c r="M1590" i="2"/>
  <c r="M1574" i="2"/>
  <c r="M1558" i="2"/>
  <c r="M1542" i="2"/>
  <c r="M1526" i="2"/>
  <c r="M1510" i="2"/>
  <c r="M1494" i="2"/>
  <c r="M1478" i="2"/>
  <c r="M1462" i="2"/>
  <c r="M1446" i="2"/>
  <c r="M1430" i="2"/>
  <c r="M1414" i="2"/>
  <c r="M1398" i="2"/>
  <c r="M1382" i="2"/>
  <c r="M1366" i="2"/>
  <c r="M1350" i="2"/>
  <c r="M1334" i="2"/>
  <c r="M1318" i="2"/>
  <c r="M1302" i="2"/>
  <c r="M1286" i="2"/>
  <c r="M1270" i="2"/>
  <c r="M1254" i="2"/>
  <c r="M1238" i="2"/>
  <c r="M1222" i="2"/>
  <c r="M1206" i="2"/>
  <c r="M1190" i="2"/>
  <c r="M1174" i="2"/>
  <c r="M1158" i="2"/>
  <c r="M1142" i="2"/>
  <c r="M1126" i="2"/>
  <c r="M1110" i="2"/>
  <c r="M1094" i="2"/>
  <c r="M1078" i="2"/>
  <c r="M1062" i="2"/>
  <c r="M1046" i="2"/>
  <c r="M1030" i="2"/>
  <c r="M1014" i="2"/>
  <c r="M998" i="2"/>
  <c r="M934" i="2"/>
  <c r="M822" i="2"/>
  <c r="M806" i="2"/>
  <c r="M742" i="2"/>
  <c r="M614" i="2"/>
  <c r="M550" i="2"/>
  <c r="M470" i="2"/>
  <c r="M549" i="2"/>
  <c r="M1893" i="2"/>
  <c r="M1877" i="2"/>
  <c r="M1861" i="2"/>
  <c r="M1845" i="2"/>
  <c r="M1829" i="2"/>
  <c r="M1813" i="2"/>
  <c r="M1797" i="2"/>
  <c r="M1781" i="2"/>
  <c r="M1765" i="2"/>
  <c r="M1749" i="2"/>
  <c r="M1733" i="2"/>
  <c r="M1717" i="2"/>
  <c r="M1701" i="2"/>
  <c r="M1685" i="2"/>
  <c r="M1669" i="2"/>
  <c r="M1653" i="2"/>
  <c r="M1637" i="2"/>
  <c r="M1621" i="2"/>
  <c r="M1605" i="2"/>
  <c r="M1589" i="2"/>
  <c r="M1573" i="2"/>
  <c r="M1557" i="2"/>
  <c r="M1541" i="2"/>
  <c r="M1525" i="2"/>
  <c r="M1509" i="2"/>
  <c r="M1493" i="2"/>
  <c r="M1477" i="2"/>
  <c r="M1461" i="2"/>
  <c r="M1445" i="2"/>
  <c r="M1429" i="2"/>
  <c r="M1413" i="2"/>
  <c r="M1397" i="2"/>
  <c r="M1381" i="2"/>
  <c r="M1365" i="2"/>
  <c r="M1349" i="2"/>
  <c r="M1333" i="2"/>
  <c r="M1317" i="2"/>
  <c r="M1301" i="2"/>
  <c r="M1285" i="2"/>
  <c r="M1269" i="2"/>
  <c r="M1253" i="2"/>
  <c r="M1237" i="2"/>
  <c r="M1221" i="2"/>
  <c r="M1205" i="2"/>
  <c r="M1189" i="2"/>
  <c r="M1173" i="2"/>
  <c r="M1157" i="2"/>
  <c r="M1141" i="2"/>
  <c r="M1125" i="2"/>
  <c r="M1109" i="2"/>
  <c r="M1093" i="2"/>
  <c r="M1077" i="2"/>
  <c r="M1061" i="2"/>
  <c r="M1045" i="2"/>
  <c r="M1029" i="2"/>
  <c r="M1013" i="2"/>
  <c r="M997" i="2"/>
  <c r="M981" i="2"/>
  <c r="M965" i="2"/>
  <c r="M949" i="2"/>
  <c r="M917" i="2"/>
  <c r="M901" i="2"/>
  <c r="M885" i="2"/>
  <c r="M869" i="2"/>
  <c r="M853" i="2"/>
  <c r="M837" i="2"/>
  <c r="M821" i="2"/>
  <c r="M805" i="2"/>
  <c r="M789" i="2"/>
  <c r="M773" i="2"/>
  <c r="M741" i="2"/>
  <c r="M613" i="2"/>
  <c r="M501" i="2"/>
  <c r="M213" i="2"/>
  <c r="M165" i="2"/>
  <c r="M117" i="2"/>
  <c r="M1007" i="2"/>
  <c r="M440" i="2"/>
  <c r="M1876" i="2"/>
  <c r="M1860" i="2"/>
  <c r="M1844" i="2"/>
  <c r="M1828" i="2"/>
  <c r="M1812" i="2"/>
  <c r="M1796" i="2"/>
  <c r="M1780" i="2"/>
  <c r="M1764" i="2"/>
  <c r="M1748" i="2"/>
  <c r="M1732" i="2"/>
  <c r="M1716" i="2"/>
  <c r="M1700" i="2"/>
  <c r="M1684" i="2"/>
  <c r="M1668" i="2"/>
  <c r="M1652" i="2"/>
  <c r="M1636" i="2"/>
  <c r="M1620" i="2"/>
  <c r="M1604" i="2"/>
  <c r="M1588" i="2"/>
  <c r="M1572" i="2"/>
  <c r="M1556" i="2"/>
  <c r="M1540" i="2"/>
  <c r="M1524" i="2"/>
  <c r="M1508" i="2"/>
  <c r="M1492" i="2"/>
  <c r="M1476" i="2"/>
  <c r="M1460" i="2"/>
  <c r="M1444" i="2"/>
  <c r="M1428" i="2"/>
  <c r="M1412" i="2"/>
  <c r="M1396" i="2"/>
  <c r="M1380" i="2"/>
  <c r="M1364" i="2"/>
  <c r="M1348" i="2"/>
  <c r="M1332" i="2"/>
  <c r="M1316" i="2"/>
  <c r="M1300" i="2"/>
  <c r="M1284" i="2"/>
  <c r="M1268" i="2"/>
  <c r="M1252" i="2"/>
  <c r="M1236" i="2"/>
  <c r="M1220" i="2"/>
  <c r="M1204" i="2"/>
  <c r="M1188" i="2"/>
  <c r="M1172" i="2"/>
  <c r="M1156" i="2"/>
  <c r="M1140" i="2"/>
  <c r="M1124" i="2"/>
  <c r="M1108" i="2"/>
  <c r="M1092" i="2"/>
  <c r="M1076" i="2"/>
  <c r="M1060" i="2"/>
  <c r="M1044" i="2"/>
  <c r="M1028" i="2"/>
  <c r="M1012" i="2"/>
  <c r="M996" i="2"/>
  <c r="M980" i="2"/>
  <c r="M964" i="2"/>
  <c r="M948" i="2"/>
  <c r="M932" i="2"/>
  <c r="M916" i="2"/>
  <c r="M900" i="2"/>
  <c r="M884" i="2"/>
  <c r="M868" i="2"/>
  <c r="M852" i="2"/>
  <c r="M836" i="2"/>
  <c r="M820" i="2"/>
  <c r="M804" i="2"/>
  <c r="M788" i="2"/>
  <c r="M772" i="2"/>
  <c r="M756" i="2"/>
  <c r="M740" i="2"/>
  <c r="M724" i="2"/>
  <c r="M676" i="2"/>
  <c r="M612" i="2"/>
  <c r="M548" i="2"/>
  <c r="M500" i="2"/>
  <c r="M116" i="2"/>
  <c r="M950" i="2"/>
  <c r="M419" i="2"/>
  <c r="N16" i="3"/>
  <c r="M1891" i="2"/>
  <c r="M1859" i="2"/>
  <c r="M1843" i="2"/>
  <c r="M1827" i="2"/>
  <c r="M1795" i="2"/>
  <c r="M1779" i="2"/>
  <c r="M1763" i="2"/>
  <c r="M1731" i="2"/>
  <c r="M1715" i="2"/>
  <c r="M1699" i="2"/>
  <c r="M1667" i="2"/>
  <c r="M1651" i="2"/>
  <c r="M1635" i="2"/>
  <c r="M1619" i="2"/>
  <c r="M1587" i="2"/>
  <c r="M1555" i="2"/>
  <c r="M1539" i="2"/>
  <c r="M1523" i="2"/>
  <c r="M1507" i="2"/>
  <c r="M1491" i="2"/>
  <c r="M1475" i="2"/>
  <c r="M1459" i="2"/>
  <c r="M1443" i="2"/>
  <c r="M1427" i="2"/>
  <c r="M1411" i="2"/>
  <c r="M1395" i="2"/>
  <c r="M1379" i="2"/>
  <c r="M1363" i="2"/>
  <c r="M1347" i="2"/>
  <c r="M1331" i="2"/>
  <c r="M1315" i="2"/>
  <c r="M1299" i="2"/>
  <c r="M1283" i="2"/>
  <c r="M1267" i="2"/>
  <c r="M1251" i="2"/>
  <c r="M1235" i="2"/>
  <c r="M1219" i="2"/>
  <c r="M1203" i="2"/>
  <c r="M1187" i="2"/>
  <c r="M1171" i="2"/>
  <c r="M1155" i="2"/>
  <c r="M1139" i="2"/>
  <c r="M1123" i="2"/>
  <c r="M1107" i="2"/>
  <c r="M1091" i="2"/>
  <c r="M1075" i="2"/>
  <c r="M1059" i="2"/>
  <c r="M1043" i="2"/>
  <c r="M1027" i="2"/>
  <c r="M1011" i="2"/>
  <c r="M995" i="2"/>
  <c r="M979" i="2"/>
  <c r="M963" i="2"/>
  <c r="M947" i="2"/>
  <c r="M931" i="2"/>
  <c r="M915" i="2"/>
  <c r="M899" i="2"/>
  <c r="M883" i="2"/>
  <c r="M867" i="2"/>
  <c r="M851" i="2"/>
  <c r="M835" i="2"/>
  <c r="M819" i="2"/>
  <c r="M499" i="2"/>
  <c r="M387" i="2"/>
  <c r="M323" i="2"/>
  <c r="M291" i="2"/>
  <c r="M417" i="2"/>
  <c r="M1890" i="2"/>
  <c r="M1858" i="2"/>
  <c r="M1842" i="2"/>
  <c r="M1826" i="2"/>
  <c r="M1794" i="2"/>
  <c r="M1778" i="2"/>
  <c r="M1762" i="2"/>
  <c r="M1730" i="2"/>
  <c r="M1714" i="2"/>
  <c r="M1698" i="2"/>
  <c r="M1666" i="2"/>
  <c r="M1650" i="2"/>
  <c r="M1618" i="2"/>
  <c r="M1602" i="2"/>
  <c r="M1586" i="2"/>
  <c r="M1570" i="2"/>
  <c r="M1554" i="2"/>
  <c r="M1538" i="2"/>
  <c r="M1522" i="2"/>
  <c r="M1506" i="2"/>
  <c r="M1490" i="2"/>
  <c r="M1474" i="2"/>
  <c r="M1458" i="2"/>
  <c r="M1442" i="2"/>
  <c r="M1426" i="2"/>
  <c r="M1410" i="2"/>
  <c r="M1394" i="2"/>
  <c r="M1378" i="2"/>
  <c r="M1362" i="2"/>
  <c r="M1346" i="2"/>
  <c r="M1330" i="2"/>
  <c r="M1314" i="2"/>
  <c r="M1298" i="2"/>
  <c r="M1282" i="2"/>
  <c r="M1266" i="2"/>
  <c r="M1250" i="2"/>
  <c r="M1234" i="2"/>
  <c r="M1218" i="2"/>
  <c r="M1202" i="2"/>
  <c r="M1186" i="2"/>
  <c r="M1170" i="2"/>
  <c r="M1138" i="2"/>
  <c r="M1122" i="2"/>
  <c r="M1106" i="2"/>
  <c r="M1090" i="2"/>
  <c r="M1058" i="2"/>
  <c r="M1042" i="2"/>
  <c r="M1026" i="2"/>
  <c r="M1010" i="2"/>
  <c r="M994" i="2"/>
  <c r="M978" i="2"/>
  <c r="M962" i="2"/>
  <c r="M946" i="2"/>
  <c r="M930" i="2"/>
  <c r="M914" i="2"/>
  <c r="M898" i="2"/>
  <c r="M882" i="2"/>
  <c r="M866" i="2"/>
  <c r="M850" i="2"/>
  <c r="M834" i="2"/>
  <c r="M818" i="2"/>
  <c r="M802" i="2"/>
  <c r="M770" i="2"/>
  <c r="M754" i="2"/>
  <c r="M738" i="2"/>
  <c r="M722" i="2"/>
  <c r="M594" i="2"/>
  <c r="M418" i="2"/>
  <c r="M386" i="2"/>
  <c r="M354" i="2"/>
  <c r="M290" i="2"/>
  <c r="M255" i="2"/>
  <c r="M1889" i="2"/>
  <c r="M1873" i="2"/>
  <c r="M1857" i="2"/>
  <c r="M1841" i="2"/>
  <c r="M1825" i="2"/>
  <c r="M1809" i="2"/>
  <c r="M1793" i="2"/>
  <c r="M1777" i="2"/>
  <c r="M1761" i="2"/>
  <c r="M1745" i="2"/>
  <c r="M1729" i="2"/>
  <c r="M1713" i="2"/>
  <c r="M1697" i="2"/>
  <c r="M1681" i="2"/>
  <c r="M1665" i="2"/>
  <c r="M1649" i="2"/>
  <c r="M1617" i="2"/>
  <c r="M1585" i="2"/>
  <c r="M1569" i="2"/>
  <c r="M1553" i="2"/>
  <c r="M1537" i="2"/>
  <c r="M1521" i="2"/>
  <c r="M1505" i="2"/>
  <c r="M1489" i="2"/>
  <c r="M1473" i="2"/>
  <c r="M1457" i="2"/>
  <c r="M1441" i="2"/>
  <c r="M1425" i="2"/>
  <c r="M1409" i="2"/>
  <c r="M1393" i="2"/>
  <c r="M1377" i="2"/>
  <c r="M1361" i="2"/>
  <c r="M1345" i="2"/>
  <c r="M1329" i="2"/>
  <c r="M1313" i="2"/>
  <c r="M1297" i="2"/>
  <c r="M1281" i="2"/>
  <c r="M1265" i="2"/>
  <c r="M1249" i="2"/>
  <c r="M1233" i="2"/>
  <c r="M1217" i="2"/>
  <c r="M1201" i="2"/>
  <c r="M1185" i="2"/>
  <c r="M1169" i="2"/>
  <c r="M1153" i="2"/>
  <c r="M1137" i="2"/>
  <c r="M1105" i="2"/>
  <c r="M1089" i="2"/>
  <c r="M1057" i="2"/>
  <c r="M1041" i="2"/>
  <c r="M1025" i="2"/>
  <c r="M993" i="2"/>
  <c r="M977" i="2"/>
  <c r="M961" i="2"/>
  <c r="M945" i="2"/>
  <c r="M929" i="2"/>
  <c r="M913" i="2"/>
  <c r="M897" i="2"/>
  <c r="M881" i="2"/>
  <c r="M865" i="2"/>
  <c r="M849" i="2"/>
  <c r="M833" i="2"/>
  <c r="M817" i="2"/>
  <c r="M801" i="2"/>
  <c r="M785" i="2"/>
  <c r="M769" i="2"/>
  <c r="M753" i="2"/>
  <c r="M737" i="2"/>
  <c r="M721" i="2"/>
  <c r="M705" i="2"/>
  <c r="M689" i="2"/>
  <c r="M673" i="2"/>
  <c r="M657" i="2"/>
  <c r="M593" i="2"/>
  <c r="M529" i="2"/>
  <c r="M449" i="2"/>
  <c r="M385" i="2"/>
  <c r="M353" i="2"/>
  <c r="M161" i="2"/>
  <c r="M878" i="2"/>
  <c r="M251" i="2"/>
  <c r="N2" i="3"/>
  <c r="O2" i="2"/>
  <c r="M1888" i="2"/>
  <c r="M1856" i="2"/>
  <c r="M1840" i="2"/>
  <c r="M1824" i="2"/>
  <c r="M1792" i="2"/>
  <c r="M1776" i="2"/>
  <c r="M1760" i="2"/>
  <c r="M1728" i="2"/>
  <c r="M1712" i="2"/>
  <c r="M1696" i="2"/>
  <c r="M1664" i="2"/>
  <c r="M1648" i="2"/>
  <c r="M1632" i="2"/>
  <c r="M1616" i="2"/>
  <c r="M1600" i="2"/>
  <c r="M1584" i="2"/>
  <c r="M1568" i="2"/>
  <c r="M1552" i="2"/>
  <c r="M1536" i="2"/>
  <c r="M1504" i="2"/>
  <c r="M1472" i="2"/>
  <c r="M1440" i="2"/>
  <c r="M1408" i="2"/>
  <c r="M1376" i="2"/>
  <c r="M1344" i="2"/>
  <c r="M1312" i="2"/>
  <c r="M1280" i="2"/>
  <c r="M1248" i="2"/>
  <c r="M1216" i="2"/>
  <c r="M1184" i="2"/>
  <c r="M1168" i="2"/>
  <c r="M1152" i="2"/>
  <c r="M1136" i="2"/>
  <c r="M1104" i="2"/>
  <c r="M1088" i="2"/>
  <c r="M1072" i="2"/>
  <c r="M1056" i="2"/>
  <c r="M1040" i="2"/>
  <c r="M1008" i="2"/>
  <c r="M896" i="2"/>
  <c r="M880" i="2"/>
  <c r="M720" i="2"/>
  <c r="M656" i="2"/>
  <c r="M592" i="2"/>
  <c r="M352" i="2"/>
  <c r="M160" i="2"/>
  <c r="M863" i="2"/>
  <c r="M214" i="2"/>
  <c r="N21" i="3"/>
  <c r="N15" i="3"/>
  <c r="N9" i="3"/>
  <c r="M1903" i="2"/>
  <c r="M1887" i="2"/>
  <c r="M1871" i="2"/>
  <c r="M1839" i="2"/>
  <c r="M1807" i="2"/>
  <c r="M1775" i="2"/>
  <c r="M1759" i="2"/>
  <c r="M1743" i="2"/>
  <c r="M1711" i="2"/>
  <c r="M1695" i="2"/>
  <c r="M1679" i="2"/>
  <c r="M1647" i="2"/>
  <c r="M1615" i="2"/>
  <c r="M1599" i="2"/>
  <c r="M1583" i="2"/>
  <c r="M1567" i="2"/>
  <c r="M1535" i="2"/>
  <c r="M1503" i="2"/>
  <c r="M1471" i="2"/>
  <c r="M1439" i="2"/>
  <c r="M1407" i="2"/>
  <c r="M1375" i="2"/>
  <c r="M1343" i="2"/>
  <c r="M1311" i="2"/>
  <c r="M1279" i="2"/>
  <c r="M1247" i="2"/>
  <c r="M1215" i="2"/>
  <c r="M1183" i="2"/>
  <c r="M1151" i="2"/>
  <c r="M1135" i="2"/>
  <c r="M1119" i="2"/>
  <c r="M1103" i="2"/>
  <c r="M1087" i="2"/>
  <c r="M1055" i="2"/>
  <c r="M1039" i="2"/>
  <c r="M1023" i="2"/>
  <c r="M991" i="2"/>
  <c r="M879" i="2"/>
  <c r="M527" i="2"/>
  <c r="M319" i="2"/>
  <c r="M1902" i="2"/>
  <c r="M1886" i="2"/>
  <c r="M1870" i="2"/>
  <c r="M1838" i="2"/>
  <c r="M1822" i="2"/>
  <c r="M1806" i="2"/>
  <c r="M1774" i="2"/>
  <c r="M1758" i="2"/>
  <c r="M1742" i="2"/>
  <c r="M1710" i="2"/>
  <c r="M1694" i="2"/>
  <c r="M1678" i="2"/>
  <c r="M1646" i="2"/>
  <c r="M1630" i="2"/>
  <c r="M1614" i="2"/>
  <c r="M1598" i="2"/>
  <c r="M1582" i="2"/>
  <c r="M1566" i="2"/>
  <c r="M1534" i="2"/>
  <c r="M1518" i="2"/>
  <c r="M1502" i="2"/>
  <c r="M1486" i="2"/>
  <c r="M1470" i="2"/>
  <c r="M1454" i="2"/>
  <c r="M1438" i="2"/>
  <c r="M1422" i="2"/>
  <c r="M1406" i="2"/>
  <c r="M1390" i="2"/>
  <c r="M1374" i="2"/>
  <c r="M1358" i="2"/>
  <c r="M1342" i="2"/>
  <c r="M1326" i="2"/>
  <c r="M1310" i="2"/>
  <c r="M1294" i="2"/>
  <c r="M1278" i="2"/>
  <c r="M1262" i="2"/>
  <c r="M1246" i="2"/>
  <c r="M1230" i="2"/>
  <c r="M1214" i="2"/>
  <c r="M1198" i="2"/>
  <c r="M1182" i="2"/>
  <c r="M1166" i="2"/>
  <c r="M1150" i="2"/>
  <c r="M1134" i="2"/>
  <c r="M1118" i="2"/>
  <c r="M1102" i="2"/>
  <c r="M1086" i="2"/>
  <c r="M1070" i="2"/>
  <c r="M1054" i="2"/>
  <c r="M1038" i="2"/>
  <c r="M1022" i="2"/>
  <c r="M1006" i="2"/>
  <c r="M990" i="2"/>
  <c r="M974" i="2"/>
  <c r="M862" i="2"/>
  <c r="M803" i="2"/>
  <c r="M1677" i="2"/>
  <c r="M1661" i="2"/>
  <c r="M1645" i="2"/>
  <c r="M1629" i="2"/>
  <c r="M1613" i="2"/>
  <c r="M1597" i="2"/>
  <c r="M1565" i="2"/>
  <c r="M1549" i="2"/>
  <c r="M1533" i="2"/>
  <c r="M1501" i="2"/>
  <c r="M1469" i="2"/>
  <c r="M1437" i="2"/>
  <c r="M1405" i="2"/>
  <c r="M1373" i="2"/>
  <c r="M1341" i="2"/>
  <c r="M1309" i="2"/>
  <c r="M1277" i="2"/>
  <c r="M1245" i="2"/>
  <c r="M1213" i="2"/>
  <c r="M1181" i="2"/>
  <c r="M1165" i="2"/>
  <c r="M1149" i="2"/>
  <c r="M1133" i="2"/>
  <c r="M1117" i="2"/>
  <c r="M1101" i="2"/>
  <c r="M1085" i="2"/>
  <c r="M1069" i="2"/>
  <c r="M1053" i="2"/>
  <c r="M1037" i="2"/>
  <c r="M1021" i="2"/>
  <c r="M1005" i="2"/>
  <c r="M989" i="2"/>
  <c r="M973" i="2"/>
  <c r="M957" i="2"/>
  <c r="M941" i="2"/>
  <c r="M925" i="2"/>
  <c r="M909" i="2"/>
  <c r="M893" i="2"/>
  <c r="M877" i="2"/>
  <c r="M845" i="2"/>
  <c r="M829" i="2"/>
  <c r="M813" i="2"/>
  <c r="M797" i="2"/>
  <c r="M781" i="2"/>
  <c r="M765" i="2"/>
  <c r="M749" i="2"/>
  <c r="M733" i="2"/>
  <c r="M717" i="2"/>
  <c r="M701" i="2"/>
  <c r="M685" i="2"/>
  <c r="M669" i="2"/>
  <c r="M653" i="2"/>
  <c r="M637" i="2"/>
  <c r="M621" i="2"/>
  <c r="M605" i="2"/>
  <c r="M589" i="2"/>
  <c r="M573" i="2"/>
  <c r="M557" i="2"/>
  <c r="M541" i="2"/>
  <c r="M525" i="2"/>
  <c r="M509" i="2"/>
  <c r="M493" i="2"/>
  <c r="M477" i="2"/>
  <c r="M461" i="2"/>
  <c r="M445" i="2"/>
  <c r="M429" i="2"/>
  <c r="M413" i="2"/>
  <c r="M397" i="2"/>
  <c r="M381" i="2"/>
  <c r="M365" i="2"/>
  <c r="M349" i="2"/>
  <c r="M333" i="2"/>
  <c r="M317" i="2"/>
  <c r="M301" i="2"/>
  <c r="M285" i="2"/>
  <c r="M269" i="2"/>
  <c r="M253" i="2"/>
  <c r="M237" i="2"/>
  <c r="M221" i="2"/>
  <c r="M205" i="2"/>
  <c r="M189" i="2"/>
  <c r="M173" i="2"/>
  <c r="M157" i="2"/>
  <c r="M141" i="2"/>
  <c r="M125" i="2"/>
  <c r="M109" i="2"/>
  <c r="M93" i="2"/>
  <c r="M77" i="2"/>
  <c r="M61" i="2"/>
  <c r="M45" i="2"/>
  <c r="M29" i="2"/>
  <c r="M13" i="2"/>
  <c r="M1564" i="2"/>
  <c r="M1532" i="2"/>
  <c r="M1516" i="2"/>
  <c r="M1500" i="2"/>
  <c r="M1484" i="2"/>
  <c r="M1468" i="2"/>
  <c r="M1452" i="2"/>
  <c r="M1436" i="2"/>
  <c r="M1420" i="2"/>
  <c r="M1404" i="2"/>
  <c r="M1388" i="2"/>
  <c r="M1372" i="2"/>
  <c r="M1356" i="2"/>
  <c r="M1340" i="2"/>
  <c r="M1324" i="2"/>
  <c r="M1308" i="2"/>
  <c r="M1292" i="2"/>
  <c r="M1276" i="2"/>
  <c r="M1260" i="2"/>
  <c r="M1244" i="2"/>
  <c r="M1228" i="2"/>
  <c r="M1212" i="2"/>
  <c r="M1196" i="2"/>
  <c r="M1180" i="2"/>
  <c r="M1164" i="2"/>
  <c r="M1148" i="2"/>
  <c r="M1132" i="2"/>
  <c r="M1116" i="2"/>
  <c r="M1100" i="2"/>
  <c r="M1084" i="2"/>
  <c r="M1068" i="2"/>
  <c r="M1052" i="2"/>
  <c r="M1036" i="2"/>
  <c r="M1020" i="2"/>
  <c r="M1004" i="2"/>
  <c r="M988" i="2"/>
  <c r="M972" i="2"/>
  <c r="M956" i="2"/>
  <c r="M940" i="2"/>
  <c r="M924" i="2"/>
  <c r="M908" i="2"/>
  <c r="M892" i="2"/>
  <c r="M876" i="2"/>
  <c r="M860" i="2"/>
  <c r="M844" i="2"/>
  <c r="M828" i="2"/>
  <c r="M812" i="2"/>
  <c r="M796" i="2"/>
  <c r="M780" i="2"/>
  <c r="M764" i="2"/>
  <c r="M748" i="2"/>
  <c r="M732" i="2"/>
  <c r="M716" i="2"/>
  <c r="M700" i="2"/>
  <c r="M684" i="2"/>
  <c r="M668" i="2"/>
  <c r="M652" i="2"/>
  <c r="M636" i="2"/>
  <c r="M620" i="2"/>
  <c r="M604" i="2"/>
  <c r="M588" i="2"/>
  <c r="M556" i="2"/>
  <c r="M540" i="2"/>
  <c r="M524" i="2"/>
  <c r="M508" i="2"/>
  <c r="M492" i="2"/>
  <c r="M476" i="2"/>
  <c r="M460" i="2"/>
  <c r="M444" i="2"/>
  <c r="M428" i="2"/>
  <c r="M412" i="2"/>
  <c r="M396" i="2"/>
  <c r="M380" i="2"/>
  <c r="M364" i="2"/>
  <c r="M348" i="2"/>
  <c r="M332" i="2"/>
  <c r="M316" i="2"/>
  <c r="M300" i="2"/>
  <c r="M284" i="2"/>
  <c r="M268" i="2"/>
  <c r="M252" i="2"/>
  <c r="M236" i="2"/>
  <c r="M220" i="2"/>
  <c r="M204" i="2"/>
  <c r="M188" i="2"/>
  <c r="M172" i="2"/>
  <c r="M156" i="2"/>
  <c r="M140" i="2"/>
  <c r="M124" i="2"/>
  <c r="M108" i="2"/>
  <c r="M92" i="2"/>
  <c r="M76" i="2"/>
  <c r="M60" i="2"/>
  <c r="M44" i="2"/>
  <c r="M28" i="2"/>
  <c r="M12" i="2"/>
  <c r="M784" i="2"/>
  <c r="N31" i="3"/>
  <c r="M1883" i="2"/>
  <c r="M1867" i="2"/>
  <c r="M1851" i="2"/>
  <c r="M1819" i="2"/>
  <c r="M1803" i="2"/>
  <c r="M1787" i="2"/>
  <c r="M1755" i="2"/>
  <c r="M1739" i="2"/>
  <c r="M1723" i="2"/>
  <c r="M1691" i="2"/>
  <c r="M1675" i="2"/>
  <c r="M1659" i="2"/>
  <c r="M1643" i="2"/>
  <c r="M1627" i="2"/>
  <c r="M1611" i="2"/>
  <c r="M1595" i="2"/>
  <c r="M1579" i="2"/>
  <c r="M1563" i="2"/>
  <c r="M1547" i="2"/>
  <c r="M1531" i="2"/>
  <c r="M1515" i="2"/>
  <c r="M1499" i="2"/>
  <c r="M1483" i="2"/>
  <c r="M1467" i="2"/>
  <c r="M1451" i="2"/>
  <c r="M1435" i="2"/>
  <c r="M1419" i="2"/>
  <c r="M1403" i="2"/>
  <c r="M1387" i="2"/>
  <c r="M1371" i="2"/>
  <c r="M1355" i="2"/>
  <c r="M1339" i="2"/>
  <c r="M1323" i="2"/>
  <c r="M1307" i="2"/>
  <c r="M1291" i="2"/>
  <c r="M1275" i="2"/>
  <c r="M1259" i="2"/>
  <c r="M1243" i="2"/>
  <c r="M1227" i="2"/>
  <c r="M1211" i="2"/>
  <c r="M1195" i="2"/>
  <c r="M1179" i="2"/>
  <c r="M1163" i="2"/>
  <c r="M1147" i="2"/>
  <c r="M1115" i="2"/>
  <c r="M1099" i="2"/>
  <c r="M1083" i="2"/>
  <c r="M1067" i="2"/>
  <c r="M1051" i="2"/>
  <c r="M1035" i="2"/>
  <c r="M1019" i="2"/>
  <c r="M1003" i="2"/>
  <c r="M987" i="2"/>
  <c r="M971" i="2"/>
  <c r="M955" i="2"/>
  <c r="M939" i="2"/>
  <c r="M923" i="2"/>
  <c r="M907" i="2"/>
  <c r="M891" i="2"/>
  <c r="M875" i="2"/>
  <c r="M859" i="2"/>
  <c r="M843" i="2"/>
  <c r="M827" i="2"/>
  <c r="M811" i="2"/>
  <c r="M795" i="2"/>
  <c r="M779" i="2"/>
  <c r="M763" i="2"/>
  <c r="M747" i="2"/>
  <c r="M731" i="2"/>
  <c r="M715" i="2"/>
  <c r="M699" i="2"/>
  <c r="M683" i="2"/>
  <c r="M667" i="2"/>
  <c r="M651" i="2"/>
  <c r="M635" i="2"/>
  <c r="M619" i="2"/>
  <c r="M539" i="2"/>
  <c r="M315" i="2"/>
  <c r="M203" i="2"/>
  <c r="M59" i="2"/>
  <c r="M678" i="2"/>
  <c r="M6" i="2"/>
  <c r="M1562" i="2"/>
  <c r="M1546" i="2"/>
  <c r="M1530" i="2"/>
  <c r="M1514" i="2"/>
  <c r="M1498" i="2"/>
  <c r="M1482" i="2"/>
  <c r="M1466" i="2"/>
  <c r="M1450" i="2"/>
  <c r="M1434" i="2"/>
  <c r="M1418" i="2"/>
  <c r="M1402" i="2"/>
  <c r="M1386" i="2"/>
  <c r="M1370" i="2"/>
  <c r="M1354" i="2"/>
  <c r="M1338" i="2"/>
  <c r="M1322" i="2"/>
  <c r="M1306" i="2"/>
  <c r="M1290" i="2"/>
  <c r="M1274" i="2"/>
  <c r="M1258" i="2"/>
  <c r="M1242" i="2"/>
  <c r="M1226" i="2"/>
  <c r="M1210" i="2"/>
  <c r="M1194" i="2"/>
  <c r="M1178" i="2"/>
  <c r="M1162" i="2"/>
  <c r="M1146" i="2"/>
  <c r="M1130" i="2"/>
  <c r="M1114" i="2"/>
  <c r="M1098" i="2"/>
  <c r="M1082" i="2"/>
  <c r="M1066" i="2"/>
  <c r="M1050" i="2"/>
  <c r="M1034" i="2"/>
  <c r="M1018" i="2"/>
  <c r="M1002" i="2"/>
  <c r="M986" i="2"/>
  <c r="M970" i="2"/>
  <c r="M954" i="2"/>
  <c r="M938" i="2"/>
  <c r="M922" i="2"/>
  <c r="M906" i="2"/>
  <c r="M890" i="2"/>
  <c r="M874" i="2"/>
  <c r="M858" i="2"/>
  <c r="M842" i="2"/>
  <c r="M826" i="2"/>
  <c r="M810" i="2"/>
  <c r="M794" i="2"/>
  <c r="M778" i="2"/>
  <c r="M762" i="2"/>
  <c r="M746" i="2"/>
  <c r="M730" i="2"/>
  <c r="M714" i="2"/>
  <c r="M698" i="2"/>
  <c r="M682" i="2"/>
  <c r="M666" i="2"/>
  <c r="M650" i="2"/>
  <c r="M634" i="2"/>
  <c r="M618" i="2"/>
  <c r="M602" i="2"/>
  <c r="M586" i="2"/>
  <c r="M570" i="2"/>
  <c r="M554" i="2"/>
  <c r="M538" i="2"/>
  <c r="M522" i="2"/>
  <c r="M506" i="2"/>
  <c r="M490" i="2"/>
  <c r="M474" i="2"/>
  <c r="M458" i="2"/>
  <c r="M442" i="2"/>
  <c r="M426" i="2"/>
  <c r="M410" i="2"/>
  <c r="M394" i="2"/>
  <c r="M378" i="2"/>
  <c r="M362" i="2"/>
  <c r="M346" i="2"/>
  <c r="M330" i="2"/>
  <c r="M314" i="2"/>
  <c r="M298" i="2"/>
  <c r="M282" i="2"/>
  <c r="M266" i="2"/>
  <c r="M250" i="2"/>
  <c r="M234" i="2"/>
  <c r="M218" i="2"/>
  <c r="M202" i="2"/>
  <c r="M186" i="2"/>
  <c r="M170" i="2"/>
  <c r="M154" i="2"/>
  <c r="M138" i="2"/>
  <c r="M122" i="2"/>
  <c r="M106" i="2"/>
  <c r="M90" i="2"/>
  <c r="M74" i="2"/>
  <c r="M58" i="2"/>
  <c r="M42" i="2"/>
  <c r="M26" i="2"/>
  <c r="M10" i="2"/>
  <c r="M677" i="2"/>
  <c r="M603" i="2"/>
  <c r="M587" i="2"/>
  <c r="M571" i="2"/>
  <c r="M555" i="2"/>
  <c r="M523" i="2"/>
  <c r="M507" i="2"/>
  <c r="M491" i="2"/>
  <c r="M475" i="2"/>
  <c r="M459" i="2"/>
  <c r="M443" i="2"/>
  <c r="M427" i="2"/>
  <c r="M411" i="2"/>
  <c r="M395" i="2"/>
  <c r="M379" i="2"/>
  <c r="M363" i="2"/>
  <c r="M347" i="2"/>
  <c r="M331" i="2"/>
  <c r="M299" i="2"/>
  <c r="M283" i="2"/>
  <c r="M267" i="2"/>
  <c r="M235" i="2"/>
  <c r="M219" i="2"/>
  <c r="M187" i="2"/>
  <c r="M171" i="2"/>
  <c r="M155" i="2"/>
  <c r="M139" i="2"/>
  <c r="M123" i="2"/>
  <c r="M107" i="2"/>
  <c r="M91" i="2"/>
  <c r="M75" i="2"/>
  <c r="M43" i="2"/>
  <c r="M27" i="2"/>
  <c r="M11" i="2"/>
  <c r="M617" i="2"/>
  <c r="M601" i="2"/>
  <c r="M585" i="2"/>
  <c r="M569" i="2"/>
  <c r="M553" i="2"/>
  <c r="M537" i="2"/>
  <c r="M521" i="2"/>
  <c r="M505" i="2"/>
  <c r="M489" i="2"/>
  <c r="M473" i="2"/>
  <c r="M457" i="2"/>
  <c r="M441" i="2"/>
  <c r="M425" i="2"/>
  <c r="M409" i="2"/>
  <c r="M393" i="2"/>
  <c r="M377" i="2"/>
  <c r="M361" i="2"/>
  <c r="M345" i="2"/>
  <c r="M329" i="2"/>
  <c r="M313" i="2"/>
  <c r="M297" i="2"/>
  <c r="M281" i="2"/>
  <c r="M265" i="2"/>
  <c r="M249" i="2"/>
  <c r="M233" i="2"/>
  <c r="M217" i="2"/>
  <c r="M201" i="2"/>
  <c r="M185" i="2"/>
  <c r="M169" i="2"/>
  <c r="M153" i="2"/>
  <c r="M137" i="2"/>
  <c r="M121" i="2"/>
  <c r="M105" i="2"/>
  <c r="M89" i="2"/>
  <c r="M73" i="2"/>
  <c r="M9" i="2"/>
  <c r="M808" i="2"/>
  <c r="M792" i="2"/>
  <c r="M776" i="2"/>
  <c r="M744" i="2"/>
  <c r="M728" i="2"/>
  <c r="M712" i="2"/>
  <c r="M680" i="2"/>
  <c r="M664" i="2"/>
  <c r="M648" i="2"/>
  <c r="M616" i="2"/>
  <c r="M600" i="2"/>
  <c r="M584" i="2"/>
  <c r="M552" i="2"/>
  <c r="M536" i="2"/>
  <c r="M520" i="2"/>
  <c r="M504" i="2"/>
  <c r="M488" i="2"/>
  <c r="M456" i="2"/>
  <c r="M424" i="2"/>
  <c r="M408" i="2"/>
  <c r="M392" i="2"/>
  <c r="M376" i="2"/>
  <c r="M360" i="2"/>
  <c r="M344" i="2"/>
  <c r="M328" i="2"/>
  <c r="M312" i="2"/>
  <c r="M296" i="2"/>
  <c r="M280" i="2"/>
  <c r="M264" i="2"/>
  <c r="M248" i="2"/>
  <c r="M232" i="2"/>
  <c r="M216" i="2"/>
  <c r="M200" i="2"/>
  <c r="M184" i="2"/>
  <c r="M168" i="2"/>
  <c r="M152" i="2"/>
  <c r="M136" i="2"/>
  <c r="M120" i="2"/>
  <c r="M104" i="2"/>
  <c r="M72" i="2"/>
  <c r="M8" i="2"/>
  <c r="M839" i="2"/>
  <c r="M807" i="2"/>
  <c r="M791" i="2"/>
  <c r="M775" i="2"/>
  <c r="M759" i="2"/>
  <c r="M743" i="2"/>
  <c r="M727" i="2"/>
  <c r="M711" i="2"/>
  <c r="M695" i="2"/>
  <c r="M679" i="2"/>
  <c r="M663" i="2"/>
  <c r="M647" i="2"/>
  <c r="M631" i="2"/>
  <c r="M615" i="2"/>
  <c r="M599" i="2"/>
  <c r="M583" i="2"/>
  <c r="M567" i="2"/>
  <c r="M551" i="2"/>
  <c r="M535" i="2"/>
  <c r="M519" i="2"/>
  <c r="M503" i="2"/>
  <c r="M487" i="2"/>
  <c r="M455" i="2"/>
  <c r="M439" i="2"/>
  <c r="M423" i="2"/>
  <c r="M407" i="2"/>
  <c r="M391" i="2"/>
  <c r="M375" i="2"/>
  <c r="M359" i="2"/>
  <c r="M343" i="2"/>
  <c r="M327" i="2"/>
  <c r="M311" i="2"/>
  <c r="M295" i="2"/>
  <c r="M279" i="2"/>
  <c r="M263" i="2"/>
  <c r="M247" i="2"/>
  <c r="M231" i="2"/>
  <c r="M215" i="2"/>
  <c r="M199" i="2"/>
  <c r="M183" i="2"/>
  <c r="M167" i="2"/>
  <c r="M135" i="2"/>
  <c r="M119" i="2"/>
  <c r="M103" i="2"/>
  <c r="M71" i="2"/>
  <c r="M39" i="2"/>
  <c r="M982" i="2"/>
  <c r="M966" i="2"/>
  <c r="M918" i="2"/>
  <c r="M902" i="2"/>
  <c r="M886" i="2"/>
  <c r="M870" i="2"/>
  <c r="M854" i="2"/>
  <c r="M838" i="2"/>
  <c r="M790" i="2"/>
  <c r="M774" i="2"/>
  <c r="M758" i="2"/>
  <c r="M726" i="2"/>
  <c r="M710" i="2"/>
  <c r="M694" i="2"/>
  <c r="M662" i="2"/>
  <c r="M646" i="2"/>
  <c r="M630" i="2"/>
  <c r="M598" i="2"/>
  <c r="M582" i="2"/>
  <c r="M566" i="2"/>
  <c r="M534" i="2"/>
  <c r="M518" i="2"/>
  <c r="M502" i="2"/>
  <c r="M486" i="2"/>
  <c r="M454" i="2"/>
  <c r="M438" i="2"/>
  <c r="M422" i="2"/>
  <c r="M406" i="2"/>
  <c r="M390" i="2"/>
  <c r="M374" i="2"/>
  <c r="M358" i="2"/>
  <c r="M342" i="2"/>
  <c r="M326" i="2"/>
  <c r="M310" i="2"/>
  <c r="M294" i="2"/>
  <c r="M278" i="2"/>
  <c r="M262" i="2"/>
  <c r="M246" i="2"/>
  <c r="M230" i="2"/>
  <c r="M198" i="2"/>
  <c r="M182" i="2"/>
  <c r="M134" i="2"/>
  <c r="M757" i="2"/>
  <c r="M725" i="2"/>
  <c r="M709" i="2"/>
  <c r="M693" i="2"/>
  <c r="M661" i="2"/>
  <c r="M645" i="2"/>
  <c r="M629" i="2"/>
  <c r="M597" i="2"/>
  <c r="M581" i="2"/>
  <c r="M565" i="2"/>
  <c r="M533" i="2"/>
  <c r="M517" i="2"/>
  <c r="M485" i="2"/>
  <c r="M469" i="2"/>
  <c r="M453" i="2"/>
  <c r="M437" i="2"/>
  <c r="M421" i="2"/>
  <c r="M405" i="2"/>
  <c r="M389" i="2"/>
  <c r="M373" i="2"/>
  <c r="M357" i="2"/>
  <c r="M341" i="2"/>
  <c r="M325" i="2"/>
  <c r="M309" i="2"/>
  <c r="M293" i="2"/>
  <c r="M277" i="2"/>
  <c r="M261" i="2"/>
  <c r="M245" i="2"/>
  <c r="M229" i="2"/>
  <c r="M197" i="2"/>
  <c r="M181" i="2"/>
  <c r="M149" i="2"/>
  <c r="M133" i="2"/>
  <c r="M101" i="2"/>
  <c r="M85" i="2"/>
  <c r="M69" i="2"/>
  <c r="M53" i="2"/>
  <c r="M37" i="2"/>
  <c r="M21" i="2"/>
  <c r="M5" i="2"/>
  <c r="M708" i="2"/>
  <c r="M692" i="2"/>
  <c r="M660" i="2"/>
  <c r="M644" i="2"/>
  <c r="M628" i="2"/>
  <c r="M596" i="2"/>
  <c r="M580" i="2"/>
  <c r="M564" i="2"/>
  <c r="M532" i="2"/>
  <c r="M516" i="2"/>
  <c r="M484" i="2"/>
  <c r="M468" i="2"/>
  <c r="M452" i="2"/>
  <c r="M436" i="2"/>
  <c r="M420" i="2"/>
  <c r="M404" i="2"/>
  <c r="M388" i="2"/>
  <c r="M372" i="2"/>
  <c r="M356" i="2"/>
  <c r="M340" i="2"/>
  <c r="M324" i="2"/>
  <c r="M308" i="2"/>
  <c r="M292" i="2"/>
  <c r="M276" i="2"/>
  <c r="M260" i="2"/>
  <c r="M244" i="2"/>
  <c r="M228" i="2"/>
  <c r="M212" i="2"/>
  <c r="M196" i="2"/>
  <c r="M180" i="2"/>
  <c r="M164" i="2"/>
  <c r="M148" i="2"/>
  <c r="M132" i="2"/>
  <c r="M100" i="2"/>
  <c r="M84" i="2"/>
  <c r="M68" i="2"/>
  <c r="M52" i="2"/>
  <c r="M36" i="2"/>
  <c r="M20" i="2"/>
  <c r="M4" i="2"/>
  <c r="M118" i="2"/>
  <c r="M787" i="2"/>
  <c r="M771" i="2"/>
  <c r="M755" i="2"/>
  <c r="M739" i="2"/>
  <c r="M723" i="2"/>
  <c r="M707" i="2"/>
  <c r="M691" i="2"/>
  <c r="M675" i="2"/>
  <c r="M659" i="2"/>
  <c r="M643" i="2"/>
  <c r="M627" i="2"/>
  <c r="M611" i="2"/>
  <c r="M595" i="2"/>
  <c r="M579" i="2"/>
  <c r="M563" i="2"/>
  <c r="M547" i="2"/>
  <c r="M531" i="2"/>
  <c r="M515" i="2"/>
  <c r="M483" i="2"/>
  <c r="M467" i="2"/>
  <c r="M451" i="2"/>
  <c r="M435" i="2"/>
  <c r="M403" i="2"/>
  <c r="M371" i="2"/>
  <c r="M355" i="2"/>
  <c r="M339" i="2"/>
  <c r="M307" i="2"/>
  <c r="M275" i="2"/>
  <c r="M259" i="2"/>
  <c r="M243" i="2"/>
  <c r="M227" i="2"/>
  <c r="M211" i="2"/>
  <c r="M195" i="2"/>
  <c r="M179" i="2"/>
  <c r="M163" i="2"/>
  <c r="M147" i="2"/>
  <c r="M131" i="2"/>
  <c r="M115" i="2"/>
  <c r="M99" i="2"/>
  <c r="M83" i="2"/>
  <c r="M67" i="2"/>
  <c r="M51" i="2"/>
  <c r="M35" i="2"/>
  <c r="M19" i="2"/>
  <c r="M3" i="2"/>
  <c r="M706" i="2"/>
  <c r="M690" i="2"/>
  <c r="M674" i="2"/>
  <c r="M642" i="2"/>
  <c r="M626" i="2"/>
  <c r="M610" i="2"/>
  <c r="M578" i="2"/>
  <c r="M562" i="2"/>
  <c r="M530" i="2"/>
  <c r="M514" i="2"/>
  <c r="M498" i="2"/>
  <c r="M482" i="2"/>
  <c r="M466" i="2"/>
  <c r="M450" i="2"/>
  <c r="M434" i="2"/>
  <c r="M402" i="2"/>
  <c r="M370" i="2"/>
  <c r="M338" i="2"/>
  <c r="M322" i="2"/>
  <c r="M306" i="2"/>
  <c r="M274" i="2"/>
  <c r="M258" i="2"/>
  <c r="M242" i="2"/>
  <c r="M226" i="2"/>
  <c r="M210" i="2"/>
  <c r="M194" i="2"/>
  <c r="M178" i="2"/>
  <c r="M162" i="2"/>
  <c r="M146" i="2"/>
  <c r="M130" i="2"/>
  <c r="M114" i="2"/>
  <c r="M98" i="2"/>
  <c r="M82" i="2"/>
  <c r="M66" i="2"/>
  <c r="M50" i="2"/>
  <c r="M34" i="2"/>
  <c r="M18" i="2"/>
  <c r="Q2" i="2"/>
  <c r="K2" i="2"/>
  <c r="M641" i="2"/>
  <c r="M625" i="2"/>
  <c r="M609" i="2"/>
  <c r="M577" i="2"/>
  <c r="M561" i="2"/>
  <c r="M545" i="2"/>
  <c r="M513" i="2"/>
  <c r="M497" i="2"/>
  <c r="M481" i="2"/>
  <c r="M465" i="2"/>
  <c r="M433" i="2"/>
  <c r="M401" i="2"/>
  <c r="M369" i="2"/>
  <c r="M337" i="2"/>
  <c r="M321" i="2"/>
  <c r="M305" i="2"/>
  <c r="M289" i="2"/>
  <c r="M273" i="2"/>
  <c r="M257" i="2"/>
  <c r="M241" i="2"/>
  <c r="M225" i="2"/>
  <c r="M209" i="2"/>
  <c r="M193" i="2"/>
  <c r="M177" i="2"/>
  <c r="M145" i="2"/>
  <c r="M129" i="2"/>
  <c r="M113" i="2"/>
  <c r="M97" i="2"/>
  <c r="M81" i="2"/>
  <c r="M65" i="2"/>
  <c r="M49" i="2"/>
  <c r="M33" i="2"/>
  <c r="M17" i="2"/>
  <c r="M992" i="2"/>
  <c r="M976" i="2"/>
  <c r="M960" i="2"/>
  <c r="M944" i="2"/>
  <c r="M928" i="2"/>
  <c r="M912" i="2"/>
  <c r="M864" i="2"/>
  <c r="M848" i="2"/>
  <c r="M832" i="2"/>
  <c r="M816" i="2"/>
  <c r="M800" i="2"/>
  <c r="M768" i="2"/>
  <c r="M752" i="2"/>
  <c r="M736" i="2"/>
  <c r="M704" i="2"/>
  <c r="M688" i="2"/>
  <c r="M672" i="2"/>
  <c r="M640" i="2"/>
  <c r="M624" i="2"/>
  <c r="M608" i="2"/>
  <c r="M576" i="2"/>
  <c r="M560" i="2"/>
  <c r="M544" i="2"/>
  <c r="M528" i="2"/>
  <c r="M512" i="2"/>
  <c r="M496" i="2"/>
  <c r="M480" i="2"/>
  <c r="M464" i="2"/>
  <c r="M448" i="2"/>
  <c r="M432" i="2"/>
  <c r="M416" i="2"/>
  <c r="M400" i="2"/>
  <c r="M384" i="2"/>
  <c r="M368" i="2"/>
  <c r="M336" i="2"/>
  <c r="M320" i="2"/>
  <c r="M304" i="2"/>
  <c r="M288" i="2"/>
  <c r="M272" i="2"/>
  <c r="M256" i="2"/>
  <c r="M240" i="2"/>
  <c r="M224" i="2"/>
  <c r="M208" i="2"/>
  <c r="M192" i="2"/>
  <c r="M176" i="2"/>
  <c r="M144" i="2"/>
  <c r="M128" i="2"/>
  <c r="M112" i="2"/>
  <c r="M96" i="2"/>
  <c r="M80" i="2"/>
  <c r="M64" i="2"/>
  <c r="M48" i="2"/>
  <c r="M32" i="2"/>
  <c r="M16" i="2"/>
  <c r="M55" i="2"/>
  <c r="M975" i="2"/>
  <c r="M959" i="2"/>
  <c r="M943" i="2"/>
  <c r="M927" i="2"/>
  <c r="M911" i="2"/>
  <c r="M895" i="2"/>
  <c r="M847" i="2"/>
  <c r="M831" i="2"/>
  <c r="M815" i="2"/>
  <c r="M799" i="2"/>
  <c r="M783" i="2"/>
  <c r="M767" i="2"/>
  <c r="M751" i="2"/>
  <c r="M735" i="2"/>
  <c r="M719" i="2"/>
  <c r="M703" i="2"/>
  <c r="M687" i="2"/>
  <c r="M671" i="2"/>
  <c r="M655" i="2"/>
  <c r="M639" i="2"/>
  <c r="M623" i="2"/>
  <c r="M607" i="2"/>
  <c r="M591" i="2"/>
  <c r="M575" i="2"/>
  <c r="M559" i="2"/>
  <c r="M543" i="2"/>
  <c r="M511" i="2"/>
  <c r="M495" i="2"/>
  <c r="M479" i="2"/>
  <c r="M463" i="2"/>
  <c r="M447" i="2"/>
  <c r="M431" i="2"/>
  <c r="M415" i="2"/>
  <c r="M399" i="2"/>
  <c r="M383" i="2"/>
  <c r="M367" i="2"/>
  <c r="M351" i="2"/>
  <c r="M335" i="2"/>
  <c r="M303" i="2"/>
  <c r="M287" i="2"/>
  <c r="M271" i="2"/>
  <c r="M239" i="2"/>
  <c r="M223" i="2"/>
  <c r="M207" i="2"/>
  <c r="M191" i="2"/>
  <c r="M175" i="2"/>
  <c r="M159" i="2"/>
  <c r="M143" i="2"/>
  <c r="M127" i="2"/>
  <c r="M111" i="2"/>
  <c r="M95" i="2"/>
  <c r="M79" i="2"/>
  <c r="M63" i="2"/>
  <c r="M47" i="2"/>
  <c r="M31" i="2"/>
  <c r="M15" i="2"/>
  <c r="M54" i="2"/>
  <c r="M958" i="2"/>
  <c r="M942" i="2"/>
  <c r="M926" i="2"/>
  <c r="M910" i="2"/>
  <c r="M894" i="2"/>
  <c r="M846" i="2"/>
  <c r="M830" i="2"/>
  <c r="M814" i="2"/>
  <c r="M798" i="2"/>
  <c r="M782" i="2"/>
  <c r="M766" i="2"/>
  <c r="M750" i="2"/>
  <c r="M734" i="2"/>
  <c r="M718" i="2"/>
  <c r="M702" i="2"/>
  <c r="M686" i="2"/>
  <c r="M670" i="2"/>
  <c r="M654" i="2"/>
  <c r="M638" i="2"/>
  <c r="M622" i="2"/>
  <c r="M606" i="2"/>
  <c r="M590" i="2"/>
  <c r="M574" i="2"/>
  <c r="M558" i="2"/>
  <c r="M542" i="2"/>
  <c r="M526" i="2"/>
  <c r="M510" i="2"/>
  <c r="M494" i="2"/>
  <c r="M478" i="2"/>
  <c r="M462" i="2"/>
  <c r="M446" i="2"/>
  <c r="M430" i="2"/>
  <c r="M414" i="2"/>
  <c r="M398" i="2"/>
  <c r="M382" i="2"/>
  <c r="M366" i="2"/>
  <c r="M350" i="2"/>
  <c r="M334" i="2"/>
  <c r="M318" i="2"/>
  <c r="M302" i="2"/>
  <c r="M286" i="2"/>
  <c r="M270" i="2"/>
  <c r="M254" i="2"/>
  <c r="M238" i="2"/>
  <c r="M222" i="2"/>
  <c r="M206" i="2"/>
  <c r="M190" i="2"/>
  <c r="M174" i="2"/>
  <c r="M158" i="2"/>
  <c r="M142" i="2"/>
  <c r="M126" i="2"/>
  <c r="M110" i="2"/>
  <c r="M94" i="2"/>
  <c r="M78" i="2"/>
  <c r="M62" i="2"/>
  <c r="M46" i="2"/>
  <c r="M30" i="2"/>
  <c r="M14" i="2"/>
  <c r="M7" i="2"/>
  <c r="M57" i="2"/>
  <c r="M41" i="2"/>
  <c r="M25" i="2"/>
  <c r="M88" i="2"/>
  <c r="M56" i="2"/>
  <c r="M40" i="2"/>
  <c r="M24" i="2"/>
  <c r="M151" i="2"/>
  <c r="M87" i="2"/>
  <c r="M23" i="2"/>
  <c r="M166" i="2"/>
  <c r="M102" i="2"/>
  <c r="M86" i="2"/>
  <c r="M70" i="2"/>
  <c r="M38" i="2"/>
  <c r="M22" i="2"/>
  <c r="P2" i="2" l="1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B98EAE-F9B7-4310-BAB3-DA59727C147C}" keepAlive="1" name="Consulta - Datos_cocina" description="Conexión a la consulta 'Datos_cocina' en el libro." type="5" refreshedVersion="8" background="1" saveData="1">
    <dbPr connection="Provider=Microsoft.Mashup.OleDb.1;Data Source=$Workbook$;Location=Datos_cocina;Extended Properties=&quot;&quot;" command="SELECT * FROM [Datos_cocina]"/>
  </connection>
  <connection id="2" xr16:uid="{0F8B3683-DE9E-4170-B81E-05D40930CD58}" keepAlive="1" name="Consulta - Datos_sala" description="Conexión a la consulta 'Datos_sala' en el libro." type="5" refreshedVersion="8" background="1" saveData="1">
    <dbPr connection="Provider=Microsoft.Mashup.OleDb.1;Data Source=$Workbook$;Location=Datos_sala;Extended Properties=&quot;&quot;" command="SELECT * FROM [Datos_sala]"/>
  </connection>
  <connection id="3" xr16:uid="{E6544F5C-322D-4233-B481-A7561B0F85F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81A846E0-9AB8-4102-B0E1-049A39BBC8D5}" name="WorksheetConnection_Proyecto Excel.xlsx!Datos_cocina" type="102" refreshedVersion="8" minRefreshableVersion="5">
    <extLst>
      <ext xmlns:x15="http://schemas.microsoft.com/office/spreadsheetml/2010/11/main" uri="{DE250136-89BD-433C-8126-D09CA5730AF9}">
        <x15:connection id="Datos_cocina">
          <x15:rangePr sourceName="_xlcn.WorksheetConnection_ProyectoExcel.xlsxDatos_cocina1"/>
        </x15:connection>
      </ext>
    </extLst>
  </connection>
  <connection id="5" xr16:uid="{0633DEE3-5A99-4254-BF24-7855508B816D}" name="WorksheetConnection_Proyecto Excel.xlsx!Datos_sala" type="102" refreshedVersion="8" minRefreshableVersion="5">
    <extLst>
      <ext xmlns:x15="http://schemas.microsoft.com/office/spreadsheetml/2010/11/main" uri="{DE250136-89BD-433C-8126-D09CA5730AF9}">
        <x15:connection id="Datos_sala">
          <x15:rangePr sourceName="_xlcn.WorksheetConnection_ProyectoExcel.xlsxDatos_sala1"/>
        </x15:connection>
      </ext>
    </extLst>
  </connection>
</connections>
</file>

<file path=xl/sharedStrings.xml><?xml version="1.0" encoding="utf-8"?>
<sst xmlns="http://schemas.openxmlformats.org/spreadsheetml/2006/main" count="12007" uniqueCount="1767">
  <si>
    <t>N√∫mero de Orden</t>
  </si>
  <si>
    <t>N√∫mero de Mesa</t>
  </si>
  <si>
    <t>Nombre del Plato</t>
  </si>
  <si>
    <t>Descripci√≥n del Plato</t>
  </si>
  <si>
    <t>Costo Unitario</t>
  </si>
  <si>
    <t>Precio Unitario</t>
  </si>
  <si>
    <t>Cantidad Ordenada</t>
  </si>
  <si>
    <t>Observaciones</t>
  </si>
  <si>
    <t>Plato_7</t>
  </si>
  <si>
    <t>Descripci√≥n del Plato_7</t>
  </si>
  <si>
    <t>Ninguna</t>
  </si>
  <si>
    <t>Plato_2</t>
  </si>
  <si>
    <t>Descripci√≥n del Plato_2</t>
  </si>
  <si>
    <t>Sin cebolla</t>
  </si>
  <si>
    <t>Plato_17</t>
  </si>
  <si>
    <t>Descripci√≥n del Plato_17</t>
  </si>
  <si>
    <t>Plato_6</t>
  </si>
  <si>
    <t>Descripci√≥n del Plato_6</t>
  </si>
  <si>
    <t>Plato_20</t>
  </si>
  <si>
    <t>Descripci√≥n del Plato_20</t>
  </si>
  <si>
    <t>Plato_19</t>
  </si>
  <si>
    <t>Descripci√≥n del Plato_19</t>
  </si>
  <si>
    <t>Plato_9</t>
  </si>
  <si>
    <t>Descripci√≥n del Plato_9</t>
  </si>
  <si>
    <t>Plato_11</t>
  </si>
  <si>
    <t>Descripci√≥n del Plato_11</t>
  </si>
  <si>
    <t>Plato_16</t>
  </si>
  <si>
    <t>Descripci√≥n del Plato_16</t>
  </si>
  <si>
    <t>Plato_12</t>
  </si>
  <si>
    <t>Descripci√≥n del Plato_12</t>
  </si>
  <si>
    <t>Plato_8</t>
  </si>
  <si>
    <t>Descripci√≥n del Plato_8</t>
  </si>
  <si>
    <t>Plato_15</t>
  </si>
  <si>
    <t>Descripci√≥n del Plato_15</t>
  </si>
  <si>
    <t>Plato_5</t>
  </si>
  <si>
    <t>Descripci√≥n del Plato_5</t>
  </si>
  <si>
    <t>Plato_18</t>
  </si>
  <si>
    <t>Descripci√≥n del Plato_18</t>
  </si>
  <si>
    <t>Plato_3</t>
  </si>
  <si>
    <t>Descripci√≥n del Plato_3</t>
  </si>
  <si>
    <t>Plato_14</t>
  </si>
  <si>
    <t>Descripci√≥n del Plato_14</t>
  </si>
  <si>
    <t>Plato_13</t>
  </si>
  <si>
    <t>Descripci√≥n del Plato_13</t>
  </si>
  <si>
    <t>Plato_4</t>
  </si>
  <si>
    <t>Descripci√≥n del Plato_4</t>
  </si>
  <si>
    <t>Plato_10</t>
  </si>
  <si>
    <t>Descripci√≥n del Plato_10</t>
  </si>
  <si>
    <t>Plato_1</t>
  </si>
  <si>
    <t>Descripci√≥n del Plato_1</t>
  </si>
  <si>
    <t>Número de Mesa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</si>
  <si>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</si>
  <si>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</si>
  <si>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</si>
  <si>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</si>
  <si>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</si>
  <si>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</si>
  <si>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</si>
  <si>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</si>
  <si>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</si>
  <si>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</si>
  <si>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</si>
  <si>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</si>
  <si>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7</t>
  </si>
  <si>
    <t>Cliente_965</t>
  </si>
  <si>
    <t>Mesero_4</t>
  </si>
  <si>
    <t>Cena</t>
  </si>
  <si>
    <t>Tarjeta de crédito</t>
  </si>
  <si>
    <t>Libre</t>
  </si>
  <si>
    <t>Perú</t>
  </si>
  <si>
    <t>2</t>
  </si>
  <si>
    <t>Cliente_873</t>
  </si>
  <si>
    <t>Mesero_5</t>
  </si>
  <si>
    <t>Almuerzo</t>
  </si>
  <si>
    <t>Efectivo</t>
  </si>
  <si>
    <t>Ocupada</t>
  </si>
  <si>
    <t>Brasil</t>
  </si>
  <si>
    <t>20</t>
  </si>
  <si>
    <t>Cliente_175</t>
  </si>
  <si>
    <t>Reservada</t>
  </si>
  <si>
    <t>Bolivia</t>
  </si>
  <si>
    <t>18</t>
  </si>
  <si>
    <t>Cliente_290</t>
  </si>
  <si>
    <t>Mesero_2</t>
  </si>
  <si>
    <t>Chile</t>
  </si>
  <si>
    <t>12</t>
  </si>
  <si>
    <t>Cliente_824</t>
  </si>
  <si>
    <t>Tarjeta de débito</t>
  </si>
  <si>
    <t>Colombia</t>
  </si>
  <si>
    <t>5</t>
  </si>
  <si>
    <t>Cliente_874</t>
  </si>
  <si>
    <t>Cliente_999</t>
  </si>
  <si>
    <t>15</t>
  </si>
  <si>
    <t>Cliente_606</t>
  </si>
  <si>
    <t>17</t>
  </si>
  <si>
    <t>Cliente_640</t>
  </si>
  <si>
    <t>1</t>
  </si>
  <si>
    <t>Cliente_742</t>
  </si>
  <si>
    <t>Desayuno</t>
  </si>
  <si>
    <t>Argentina</t>
  </si>
  <si>
    <t>Cliente_636</t>
  </si>
  <si>
    <t>Mesero_3</t>
  </si>
  <si>
    <t>Cliente_969</t>
  </si>
  <si>
    <t>Uruguay</t>
  </si>
  <si>
    <t>19</t>
  </si>
  <si>
    <t>Cliente_148</t>
  </si>
  <si>
    <t>Cliente_501</t>
  </si>
  <si>
    <t>España</t>
  </si>
  <si>
    <t>6</t>
  </si>
  <si>
    <t>Cliente_1000</t>
  </si>
  <si>
    <t>Ecuador</t>
  </si>
  <si>
    <t>Cliente_612</t>
  </si>
  <si>
    <t>Cliente_711</t>
  </si>
  <si>
    <t>Cliente_552</t>
  </si>
  <si>
    <t>4</t>
  </si>
  <si>
    <t>Cliente_627</t>
  </si>
  <si>
    <t>8</t>
  </si>
  <si>
    <t>Cliente_863</t>
  </si>
  <si>
    <t>Cliente_416</t>
  </si>
  <si>
    <t>Paraguay</t>
  </si>
  <si>
    <t>Cliente_346</t>
  </si>
  <si>
    <t>Mesero_1</t>
  </si>
  <si>
    <t>16</t>
  </si>
  <si>
    <t>Cliente_381</t>
  </si>
  <si>
    <t>Cliente_541</t>
  </si>
  <si>
    <t>10</t>
  </si>
  <si>
    <t>Cliente_486</t>
  </si>
  <si>
    <t>Cliente_8</t>
  </si>
  <si>
    <t>13</t>
  </si>
  <si>
    <t>Cliente_31</t>
  </si>
  <si>
    <t>Cliente_773</t>
  </si>
  <si>
    <t>Cliente_569</t>
  </si>
  <si>
    <t>9</t>
  </si>
  <si>
    <t>Cliente_199</t>
  </si>
  <si>
    <t>Cliente_670</t>
  </si>
  <si>
    <t>Cliente_380</t>
  </si>
  <si>
    <t>Cliente_536</t>
  </si>
  <si>
    <t>Cliente_892</t>
  </si>
  <si>
    <t>14</t>
  </si>
  <si>
    <t>Cliente_406</t>
  </si>
  <si>
    <t>Cliente_768</t>
  </si>
  <si>
    <t>Cliente_131</t>
  </si>
  <si>
    <t>Venezuela</t>
  </si>
  <si>
    <t>Cliente_850</t>
  </si>
  <si>
    <t>Cliente_124</t>
  </si>
  <si>
    <t>Cliente_741</t>
  </si>
  <si>
    <t>Cliente_173</t>
  </si>
  <si>
    <t>Cliente_653</t>
  </si>
  <si>
    <t>Cliente_628</t>
  </si>
  <si>
    <t>Cliente_412</t>
  </si>
  <si>
    <t>Cliente_318</t>
  </si>
  <si>
    <t>Cliente_560</t>
  </si>
  <si>
    <t>3</t>
  </si>
  <si>
    <t>Cliente_679</t>
  </si>
  <si>
    <t>Cliente_331</t>
  </si>
  <si>
    <t>Cliente_339</t>
  </si>
  <si>
    <t>Cliente_151</t>
  </si>
  <si>
    <t>Cliente_576</t>
  </si>
  <si>
    <t>Cliente_474</t>
  </si>
  <si>
    <t>Cliente_445</t>
  </si>
  <si>
    <t>Cliente_881</t>
  </si>
  <si>
    <t>Cliente_230</t>
  </si>
  <si>
    <t>Cliente_599</t>
  </si>
  <si>
    <t>Cliente_935</t>
  </si>
  <si>
    <t>Cliente_924</t>
  </si>
  <si>
    <t>11</t>
  </si>
  <si>
    <t>Cliente_788</t>
  </si>
  <si>
    <t>Cliente_539</t>
  </si>
  <si>
    <t>Cliente_978</t>
  </si>
  <si>
    <t>Cliente_577</t>
  </si>
  <si>
    <t>Cliente_429</t>
  </si>
  <si>
    <t>Cliente_553</t>
  </si>
  <si>
    <t>Cliente_228</t>
  </si>
  <si>
    <t>Cliente_775</t>
  </si>
  <si>
    <t>Cliente_928</t>
  </si>
  <si>
    <t>Cliente_243</t>
  </si>
  <si>
    <t>Cliente_617</t>
  </si>
  <si>
    <t>Cliente_184</t>
  </si>
  <si>
    <t>Cliente_277</t>
  </si>
  <si>
    <t>Cliente_244</t>
  </si>
  <si>
    <t>Cliente_26</t>
  </si>
  <si>
    <t>Cliente_746</t>
  </si>
  <si>
    <t>Cliente_929</t>
  </si>
  <si>
    <t>Cliente_702</t>
  </si>
  <si>
    <t>Cliente_161</t>
  </si>
  <si>
    <t>Cliente_269</t>
  </si>
  <si>
    <t>Cliente_350</t>
  </si>
  <si>
    <t>Cliente_823</t>
  </si>
  <si>
    <t>Cliente_755</t>
  </si>
  <si>
    <t>Cliente_289</t>
  </si>
  <si>
    <t>Cliente_476</t>
  </si>
  <si>
    <t>Cliente_780</t>
  </si>
  <si>
    <t>Cliente_523</t>
  </si>
  <si>
    <t>Cliente_498</t>
  </si>
  <si>
    <t>Cliente_54</t>
  </si>
  <si>
    <t>Cliente_666</t>
  </si>
  <si>
    <t>Cliente_858</t>
  </si>
  <si>
    <t>Cliente_275</t>
  </si>
  <si>
    <t>Cliente_871</t>
  </si>
  <si>
    <t>Cliente_183</t>
  </si>
  <si>
    <t>Cliente_442</t>
  </si>
  <si>
    <t>Cliente_992</t>
  </si>
  <si>
    <t>Cliente_508</t>
  </si>
  <si>
    <t>Cliente_436</t>
  </si>
  <si>
    <t>Cliente_676</t>
  </si>
  <si>
    <t>Cliente_667</t>
  </si>
  <si>
    <t>Cliente_609</t>
  </si>
  <si>
    <t>Cliente_563</t>
  </si>
  <si>
    <t>Cliente_12</t>
  </si>
  <si>
    <t>Cliente_912</t>
  </si>
  <si>
    <t>Cliente_736</t>
  </si>
  <si>
    <t>Cliente_328</t>
  </si>
  <si>
    <t>Cliente_958</t>
  </si>
  <si>
    <t>Cliente_332</t>
  </si>
  <si>
    <t>Cliente_348</t>
  </si>
  <si>
    <t>Cliente_259</t>
  </si>
  <si>
    <t>Cliente_316</t>
  </si>
  <si>
    <t>Cliente_600</t>
  </si>
  <si>
    <t>Cliente_732</t>
  </si>
  <si>
    <t>Cliente_473</t>
  </si>
  <si>
    <t>Cliente_717</t>
  </si>
  <si>
    <t>Cliente_665</t>
  </si>
  <si>
    <t>Cliente_989</t>
  </si>
  <si>
    <t>Cliente_27</t>
  </si>
  <si>
    <t>Cliente_194</t>
  </si>
  <si>
    <t>Cliente_696</t>
  </si>
  <si>
    <t>Cliente_618</t>
  </si>
  <si>
    <t>Cliente_115</t>
  </si>
  <si>
    <t>Cliente_527</t>
  </si>
  <si>
    <t>Cliente_71</t>
  </si>
  <si>
    <t>Cliente_140</t>
  </si>
  <si>
    <t>Cliente_172</t>
  </si>
  <si>
    <t>Cliente_835</t>
  </si>
  <si>
    <t>Cliente_821</t>
  </si>
  <si>
    <t>Cliente_977</t>
  </si>
  <si>
    <t>Cliente_509</t>
  </si>
  <si>
    <t>Cliente_690</t>
  </si>
  <si>
    <t>Cliente_740</t>
  </si>
  <si>
    <t>Cliente_930</t>
  </si>
  <si>
    <t>Cliente_257</t>
  </si>
  <si>
    <t>Cliente_112</t>
  </si>
  <si>
    <t>Cliente_392</t>
  </si>
  <si>
    <t>Cliente_110</t>
  </si>
  <si>
    <t>Cliente_728</t>
  </si>
  <si>
    <t>Cliente_865</t>
  </si>
  <si>
    <t>Cliente_88</t>
  </si>
  <si>
    <t>Cliente_710</t>
  </si>
  <si>
    <t>Cliente_268</t>
  </si>
  <si>
    <t>Cliente_83</t>
  </si>
  <si>
    <t>Cliente_988</t>
  </si>
  <si>
    <t>Cliente_372</t>
  </si>
  <si>
    <t>Cliente_208</t>
  </si>
  <si>
    <t>Cliente_138</t>
  </si>
  <si>
    <t>Cliente_798</t>
  </si>
  <si>
    <t>Cliente_959</t>
  </si>
  <si>
    <t>Cliente_657</t>
  </si>
  <si>
    <t>Cliente_592</t>
  </si>
  <si>
    <t>Cliente_575</t>
  </si>
  <si>
    <t>Cliente_336</t>
  </si>
  <si>
    <t>Cliente_841</t>
  </si>
  <si>
    <t>Cliente_19</t>
  </si>
  <si>
    <t>Cliente_59</t>
  </si>
  <si>
    <t>Cliente_799</t>
  </si>
  <si>
    <t>Cliente_623</t>
  </si>
  <si>
    <t>Cliente_946</t>
  </si>
  <si>
    <t>Cliente_626</t>
  </si>
  <si>
    <t>Cliente_593</t>
  </si>
  <si>
    <t>Cliente_368</t>
  </si>
  <si>
    <t>Cliente_36</t>
  </si>
  <si>
    <t>Cliente_485</t>
  </si>
  <si>
    <t>Cliente_778</t>
  </si>
  <si>
    <t>Cliente_725</t>
  </si>
  <si>
    <t>Cliente_103</t>
  </si>
  <si>
    <t>Cliente_282</t>
  </si>
  <si>
    <t>Cliente_143</t>
  </si>
  <si>
    <t>Cliente_714</t>
  </si>
  <si>
    <t>Cliente_950</t>
  </si>
  <si>
    <t>Cliente_663</t>
  </si>
  <si>
    <t>Cliente_804</t>
  </si>
  <si>
    <t>Cliente_786</t>
  </si>
  <si>
    <t>Cliente_489</t>
  </si>
  <si>
    <t>Cliente_117</t>
  </si>
  <si>
    <t>Cliente_239</t>
  </si>
  <si>
    <t>Cliente_484</t>
  </si>
  <si>
    <t>Cliente_446</t>
  </si>
  <si>
    <t>Cliente_750</t>
  </si>
  <si>
    <t>Cliente_721</t>
  </si>
  <si>
    <t>Cliente_724</t>
  </si>
  <si>
    <t>48.55</t>
  </si>
  <si>
    <t>Plato_7, Plato_2</t>
  </si>
  <si>
    <t>Cliente_538</t>
  </si>
  <si>
    <t>43.3</t>
  </si>
  <si>
    <t>Plato_17, Plato_6</t>
  </si>
  <si>
    <t>Cliente_911</t>
  </si>
  <si>
    <t>30.87</t>
  </si>
  <si>
    <t>Plato_20, Plato_17, Plato_19, Plato_9</t>
  </si>
  <si>
    <t>Cliente_129</t>
  </si>
  <si>
    <t>34.68</t>
  </si>
  <si>
    <t>Plato_11, Plato_16</t>
  </si>
  <si>
    <t>Cliente_938</t>
  </si>
  <si>
    <t>24.33</t>
  </si>
  <si>
    <t>Plato_12, Plato_7</t>
  </si>
  <si>
    <t>Cliente_306</t>
  </si>
  <si>
    <t>10.54</t>
  </si>
  <si>
    <t>Plato_15, Plato_19</t>
  </si>
  <si>
    <t>Cliente_974</t>
  </si>
  <si>
    <t>49.18</t>
  </si>
  <si>
    <t>Plato_5, Plato_16, Plato_20</t>
  </si>
  <si>
    <t>46.85</t>
  </si>
  <si>
    <t>Plato_2, Plato_7, Plato_12, Plato_15</t>
  </si>
  <si>
    <t>Cliente_33</t>
  </si>
  <si>
    <t>16.6</t>
  </si>
  <si>
    <t>Plato_18, Plato_20</t>
  </si>
  <si>
    <t>32.89</t>
  </si>
  <si>
    <t>Plato_16, Plato_2</t>
  </si>
  <si>
    <t>Cliente_890</t>
  </si>
  <si>
    <t>45.27</t>
  </si>
  <si>
    <t>Plato_16, Plato_19, Plato_8, Plato_20</t>
  </si>
  <si>
    <t>48.76</t>
  </si>
  <si>
    <t>Plato_3, Plato_11, Plato_14, Plato_2</t>
  </si>
  <si>
    <t>28.77</t>
  </si>
  <si>
    <t>Plato_16, Plato_13, Plato_8</t>
  </si>
  <si>
    <t>Cliente_200</t>
  </si>
  <si>
    <t>12.17</t>
  </si>
  <si>
    <t>Plato_8, Plato_4, Plato_5</t>
  </si>
  <si>
    <t>Cliente_190</t>
  </si>
  <si>
    <t>33.09</t>
  </si>
  <si>
    <t>Plato_9, Plato_20, Plato_10, Plato_15</t>
  </si>
  <si>
    <t>Cliente_972</t>
  </si>
  <si>
    <t>31.7</t>
  </si>
  <si>
    <t>Plato_8, Plato_1, Plato_14</t>
  </si>
  <si>
    <t>Cliente_210</t>
  </si>
  <si>
    <t>20.53</t>
  </si>
  <si>
    <t>Plato_20, Plato_3, Plato_15, Plato_1</t>
  </si>
  <si>
    <t>45.41</t>
  </si>
  <si>
    <t>Plato_4, Plato_18, Plato_9, Plato_8</t>
  </si>
  <si>
    <t>Cliente_427</t>
  </si>
  <si>
    <t>38.46</t>
  </si>
  <si>
    <t>Plato_12, Plato_6</t>
  </si>
  <si>
    <t>Cliente_424</t>
  </si>
  <si>
    <t>38.18</t>
  </si>
  <si>
    <t>Plato_10, Plato_9, Plato_14, Plato_20</t>
  </si>
  <si>
    <t>Cliente_107</t>
  </si>
  <si>
    <t>10.37</t>
  </si>
  <si>
    <t>Plato_4, Plato_13, Plato_7</t>
  </si>
  <si>
    <t>19.27</t>
  </si>
  <si>
    <t>Plato_8, Plato_10</t>
  </si>
  <si>
    <t>Cliente_358</t>
  </si>
  <si>
    <t>41.22</t>
  </si>
  <si>
    <t>Plato_4, Plato_9</t>
  </si>
  <si>
    <t>Cliente_377</t>
  </si>
  <si>
    <t>14.83</t>
  </si>
  <si>
    <t>Plato_1, Plato_4, Plato_17</t>
  </si>
  <si>
    <t>Cliente_361</t>
  </si>
  <si>
    <t>26.29</t>
  </si>
  <si>
    <t>Plato_10, Plato_3</t>
  </si>
  <si>
    <t>Cliente_229</t>
  </si>
  <si>
    <t>19.81</t>
  </si>
  <si>
    <t>Plato_9, Plato_12</t>
  </si>
  <si>
    <t>28.25</t>
  </si>
  <si>
    <t>Plato_15, Plato_11, Plato_10, Plato_4</t>
  </si>
  <si>
    <t>20.38</t>
  </si>
  <si>
    <t>Plato_8, Plato_6, Plato_15, Plato_10</t>
  </si>
  <si>
    <t>Cliente_1</t>
  </si>
  <si>
    <t>13.08</t>
  </si>
  <si>
    <t>Plato_18, Plato_10</t>
  </si>
  <si>
    <t>Cliente_828</t>
  </si>
  <si>
    <t>15.75</t>
  </si>
  <si>
    <t>Plato_2, Plato_9, Plato_11, Plato_17</t>
  </si>
  <si>
    <t>Cliente_167</t>
  </si>
  <si>
    <t>16.31</t>
  </si>
  <si>
    <t>Plato_17, Plato_8, Plato_19</t>
  </si>
  <si>
    <t>13.68</t>
  </si>
  <si>
    <t>Plato_9, Plato_11, Plato_16</t>
  </si>
  <si>
    <t>Cliente_870</t>
  </si>
  <si>
    <t>15.24</t>
  </si>
  <si>
    <t>Plato_15, Plato_10, Plato_2</t>
  </si>
  <si>
    <t>49.58</t>
  </si>
  <si>
    <t>Plato_5, Plato_20</t>
  </si>
  <si>
    <t>Cliente_814</t>
  </si>
  <si>
    <t>32.19</t>
  </si>
  <si>
    <t>Plato_15, Plato_18, Plato_7, Plato_17</t>
  </si>
  <si>
    <t>42.6</t>
  </si>
  <si>
    <t>Plato_10, Plato_1, Plato_13</t>
  </si>
  <si>
    <t>27.97</t>
  </si>
  <si>
    <t>Plato_2, Plato_18, Plato_14</t>
  </si>
  <si>
    <t>Cliente_72</t>
  </si>
  <si>
    <t>10.98</t>
  </si>
  <si>
    <t>Plato_11, Plato_14, Plato_3</t>
  </si>
  <si>
    <t>Cliente_963</t>
  </si>
  <si>
    <t>25.31</t>
  </si>
  <si>
    <t>Plato_6, Plato_5, Plato_11</t>
  </si>
  <si>
    <t>20.92</t>
  </si>
  <si>
    <t>Plato_7, Plato_15, Plato_4</t>
  </si>
  <si>
    <t>Cliente_708</t>
  </si>
  <si>
    <t>16.74</t>
  </si>
  <si>
    <t>Plato_15, Plato_5</t>
  </si>
  <si>
    <t>Cliente_631</t>
  </si>
  <si>
    <t>37.08</t>
  </si>
  <si>
    <t>Plato_14, Plato_11, Plato_5, Plato_4</t>
  </si>
  <si>
    <t>Cliente_894</t>
  </si>
  <si>
    <t>46.88</t>
  </si>
  <si>
    <t>Plato_11, Plato_17, Plato_18</t>
  </si>
  <si>
    <t>Cliente_63</t>
  </si>
  <si>
    <t>36.88</t>
  </si>
  <si>
    <t>Plato_14, Plato_2, Plato_19</t>
  </si>
  <si>
    <t>Cliente_144</t>
  </si>
  <si>
    <t>23.36</t>
  </si>
  <si>
    <t>Plato_8, Plato_17, Plato_4, Plato_11</t>
  </si>
  <si>
    <t>Cliente_390</t>
  </si>
  <si>
    <t>45.49</t>
  </si>
  <si>
    <t>Plato_11, Plato_7, Plato_19, Plato_15</t>
  </si>
  <si>
    <t>43.2</t>
  </si>
  <si>
    <t>Cliente_886</t>
  </si>
  <si>
    <t>45.45</t>
  </si>
  <si>
    <t>Plato_8, Plato_20, Plato_5, Plato_19</t>
  </si>
  <si>
    <t>Cliente_510</t>
  </si>
  <si>
    <t>30.7</t>
  </si>
  <si>
    <t>Plato_5, Plato_3</t>
  </si>
  <si>
    <t>Cliente_878</t>
  </si>
  <si>
    <t>33.89</t>
  </si>
  <si>
    <t>Plato_12, Plato_14, Plato_4, Plato_20</t>
  </si>
  <si>
    <t>19.54</t>
  </si>
  <si>
    <t>Plato_4, Plato_11</t>
  </si>
  <si>
    <t>42.87</t>
  </si>
  <si>
    <t>Plato_20, Plato_4, Plato_2, Plato_16</t>
  </si>
  <si>
    <t>Cliente_792</t>
  </si>
  <si>
    <t>37.93</t>
  </si>
  <si>
    <t>Plato_2, Plato_12, Plato_17</t>
  </si>
  <si>
    <t>33.34</t>
  </si>
  <si>
    <t>Plato_3, Plato_8</t>
  </si>
  <si>
    <t>Cliente_265</t>
  </si>
  <si>
    <t>34.77</t>
  </si>
  <si>
    <t>Plato_3, Plato_20, Plato_19</t>
  </si>
  <si>
    <t>14.0</t>
  </si>
  <si>
    <t>Plato_16, Plato_17, Plato_12, Plato_20</t>
  </si>
  <si>
    <t>Cliente_614</t>
  </si>
  <si>
    <t>10.88</t>
  </si>
  <si>
    <t>Plato_19, Plato_20, Plato_4</t>
  </si>
  <si>
    <t>Cliente_352</t>
  </si>
  <si>
    <t>21.25</t>
  </si>
  <si>
    <t>Plato_20, Plato_19, Plato_10, Plato_2</t>
  </si>
  <si>
    <t>Cliente_784</t>
  </si>
  <si>
    <t>45.65</t>
  </si>
  <si>
    <t>Plato_14, Plato_16, Plato_15, Plato_1</t>
  </si>
  <si>
    <t>Cliente_118</t>
  </si>
  <si>
    <t>31.49</t>
  </si>
  <si>
    <t>Plato_13, Plato_7, Plato_11</t>
  </si>
  <si>
    <t>Cliente_61</t>
  </si>
  <si>
    <t>28.26</t>
  </si>
  <si>
    <t>Plato_1, Plato_18</t>
  </si>
  <si>
    <t>Cliente_440</t>
  </si>
  <si>
    <t>24.01</t>
  </si>
  <si>
    <t>Plato_2, Plato_14</t>
  </si>
  <si>
    <t>Cliente_258</t>
  </si>
  <si>
    <t>15.28</t>
  </si>
  <si>
    <t>Plato_13, Plato_4</t>
  </si>
  <si>
    <t>30.83</t>
  </si>
  <si>
    <t>Plato_10, Plato_18, Plato_15</t>
  </si>
  <si>
    <t>Cliente_79</t>
  </si>
  <si>
    <t>45.23</t>
  </si>
  <si>
    <t>Plato_20, Plato_14</t>
  </si>
  <si>
    <t>Cliente_42</t>
  </si>
  <si>
    <t>17.76</t>
  </si>
  <si>
    <t>Plato_2, Plato_4, Plato_7, Plato_10</t>
  </si>
  <si>
    <t>Cliente_374</t>
  </si>
  <si>
    <t>19.88</t>
  </si>
  <si>
    <t>Plato_4, Plato_7, Plato_11</t>
  </si>
  <si>
    <t>Cliente_753</t>
  </si>
  <si>
    <t>34.01</t>
  </si>
  <si>
    <t>Plato_9, Plato_11, Plato_3, Plato_13</t>
  </si>
  <si>
    <t>Cliente_632</t>
  </si>
  <si>
    <t>39.05</t>
  </si>
  <si>
    <t>Plato_5, Plato_9, Plato_7</t>
  </si>
  <si>
    <t>Cliente_574</t>
  </si>
  <si>
    <t>38.6</t>
  </si>
  <si>
    <t>Plato_1, Plato_2</t>
  </si>
  <si>
    <t>Cliente_292</t>
  </si>
  <si>
    <t>24.94</t>
  </si>
  <si>
    <t>Plato_6, Plato_3, Plato_15</t>
  </si>
  <si>
    <t>Cliente_747</t>
  </si>
  <si>
    <t>45.96</t>
  </si>
  <si>
    <t>Plato_16, Plato_19, Plato_3, Plato_15</t>
  </si>
  <si>
    <t>Cliente_733</t>
  </si>
  <si>
    <t>29.46</t>
  </si>
  <si>
    <t>Plato_4, Plato_15, Plato_17</t>
  </si>
  <si>
    <t>23.93</t>
  </si>
  <si>
    <t>Plato_20, Plato_12, Plato_10</t>
  </si>
  <si>
    <t>12.28</t>
  </si>
  <si>
    <t>Plato_14, Plato_18, Plato_5</t>
  </si>
  <si>
    <t>Cliente_607</t>
  </si>
  <si>
    <t>39.1</t>
  </si>
  <si>
    <t>Plato_8, Plato_13, Plato_5, Plato_6</t>
  </si>
  <si>
    <t>Cliente_378</t>
  </si>
  <si>
    <t>12.75</t>
  </si>
  <si>
    <t>Plato_9, Plato_7</t>
  </si>
  <si>
    <t>Cliente_452</t>
  </si>
  <si>
    <t>28.36</t>
  </si>
  <si>
    <t>Plato_2, Plato_15, Plato_11</t>
  </si>
  <si>
    <t>24.68</t>
  </si>
  <si>
    <t>Plato_12, Plato_15</t>
  </si>
  <si>
    <t>Cliente_840</t>
  </si>
  <si>
    <t>33.63</t>
  </si>
  <si>
    <t>Plato_11, Plato_12, Plato_7</t>
  </si>
  <si>
    <t>Cliente_993</t>
  </si>
  <si>
    <t>19.22</t>
  </si>
  <si>
    <t>Plato_10, Plato_3, Plato_18</t>
  </si>
  <si>
    <t>Cliente_29</t>
  </si>
  <si>
    <t>17.15</t>
  </si>
  <si>
    <t>Plato_3, Plato_9, Plato_12</t>
  </si>
  <si>
    <t>33.55</t>
  </si>
  <si>
    <t>Plato_2, Plato_17, Plato_12, Plato_9</t>
  </si>
  <si>
    <t>15.15</t>
  </si>
  <si>
    <t>Plato_7, Plato_5, Plato_1</t>
  </si>
  <si>
    <t>Cliente_313</t>
  </si>
  <si>
    <t>15.09</t>
  </si>
  <si>
    <t>Plato_17, Plato_1, Plato_5, Plato_8</t>
  </si>
  <si>
    <t>Cliente_520</t>
  </si>
  <si>
    <t>12.65</t>
  </si>
  <si>
    <t>Plato_16, Plato_9</t>
  </si>
  <si>
    <t>Cliente_388</t>
  </si>
  <si>
    <t>26.75</t>
  </si>
  <si>
    <t>Plato_13, Plato_18, Plato_4</t>
  </si>
  <si>
    <t>Cliente_384</t>
  </si>
  <si>
    <t>11.12</t>
  </si>
  <si>
    <t>Plato_14, Plato_17</t>
  </si>
  <si>
    <t>Cliente_517</t>
  </si>
  <si>
    <t>15.64</t>
  </si>
  <si>
    <t>Plato_3, Plato_6</t>
  </si>
  <si>
    <t>Cliente_651</t>
  </si>
  <si>
    <t>48.77</t>
  </si>
  <si>
    <t>Plato_15, Plato_9, Plato_18</t>
  </si>
  <si>
    <t>Cliente_545</t>
  </si>
  <si>
    <t>23.26</t>
  </si>
  <si>
    <t>Plato_9, Plato_4, Plato_3, Plato_16</t>
  </si>
  <si>
    <t>Cliente_116</t>
  </si>
  <si>
    <t>42.95</t>
  </si>
  <si>
    <t>Plato_18, Plato_14, Plato_5</t>
  </si>
  <si>
    <t>Cliente_170</t>
  </si>
  <si>
    <t>47.91</t>
  </si>
  <si>
    <t>Plato_9, Plato_10, Plato_6</t>
  </si>
  <si>
    <t>Cliente_92</t>
  </si>
  <si>
    <t>18.82</t>
  </si>
  <si>
    <t>Plato_15, Plato_5, Plato_7, Plato_9</t>
  </si>
  <si>
    <t>Cliente_588</t>
  </si>
  <si>
    <t>38.81</t>
  </si>
  <si>
    <t>Plato_2, Plato_9, Plato_4, Plato_5</t>
  </si>
  <si>
    <t>46.46</t>
  </si>
  <si>
    <t>Plato_6, Plato_2, Plato_15</t>
  </si>
  <si>
    <t>Cliente_949</t>
  </si>
  <si>
    <t>47.69</t>
  </si>
  <si>
    <t>Plato_15, Plato_8, Plato_19, Plato_18</t>
  </si>
  <si>
    <t>49.32</t>
  </si>
  <si>
    <t>Plato_4, Plato_14, Plato_6, Plato_15</t>
  </si>
  <si>
    <t>11.5</t>
  </si>
  <si>
    <t>Plato_10, Plato_19, Plato_4</t>
  </si>
  <si>
    <t>Cliente_916</t>
  </si>
  <si>
    <t>12.51</t>
  </si>
  <si>
    <t>Plato_17, Plato_10</t>
  </si>
  <si>
    <t>Cliente_791</t>
  </si>
  <si>
    <t>10.85</t>
  </si>
  <si>
    <t>Plato_3, Plato_1, Plato_11, Plato_9</t>
  </si>
  <si>
    <t>Cliente_697</t>
  </si>
  <si>
    <t>24.66</t>
  </si>
  <si>
    <t>Plato_16, Plato_18, Plato_3</t>
  </si>
  <si>
    <t>Cliente_516</t>
  </si>
  <si>
    <t>41.82</t>
  </si>
  <si>
    <t>Plato_16, Plato_8, Plato_7, Plato_2</t>
  </si>
  <si>
    <t>Cliente_830</t>
  </si>
  <si>
    <t>49.36</t>
  </si>
  <si>
    <t>Plato_1, Plato_4, Plato_7, Plato_17</t>
  </si>
  <si>
    <t>Cliente_656</t>
  </si>
  <si>
    <t>49.3</t>
  </si>
  <si>
    <t>Plato_12, Plato_3, Plato_9</t>
  </si>
  <si>
    <t>42.41</t>
  </si>
  <si>
    <t>Plato_20, Plato_4, Plato_13</t>
  </si>
  <si>
    <t>Cliente_774</t>
  </si>
  <si>
    <t>30.96</t>
  </si>
  <si>
    <t>Plato_14, Plato_19, Plato_13, Plato_8</t>
  </si>
  <si>
    <t>39.74</t>
  </si>
  <si>
    <t>Plato_15, Plato_18, Plato_17, Plato_4</t>
  </si>
  <si>
    <t>Cliente_273</t>
  </si>
  <si>
    <t>30.1</t>
  </si>
  <si>
    <t>Plato_7, Plato_15</t>
  </si>
  <si>
    <t>34.7</t>
  </si>
  <si>
    <t>Plato_17, Plato_20, Plato_9</t>
  </si>
  <si>
    <t>Cliente_658</t>
  </si>
  <si>
    <t>32.79</t>
  </si>
  <si>
    <t>Plato_17, Plato_12, Plato_10, Plato_2</t>
  </si>
  <si>
    <t>Cliente_158</t>
  </si>
  <si>
    <t>32.13</t>
  </si>
  <si>
    <t>Plato_1, Plato_8, Plato_4</t>
  </si>
  <si>
    <t>Cliente_286</t>
  </si>
  <si>
    <t>16.29</t>
  </si>
  <si>
    <t>Plato_7, Plato_14, Plato_20</t>
  </si>
  <si>
    <t>Cliente_712</t>
  </si>
  <si>
    <t>11.22</t>
  </si>
  <si>
    <t>Plato_19, Plato_12, Plato_9, Plato_18</t>
  </si>
  <si>
    <t>Cliente_56</t>
  </si>
  <si>
    <t>11.32</t>
  </si>
  <si>
    <t>Plato_5, Plato_2</t>
  </si>
  <si>
    <t>Cliente_909</t>
  </si>
  <si>
    <t>27.14</t>
  </si>
  <si>
    <t>Plato_20, Plato_5</t>
  </si>
  <si>
    <t>Cliente_402</t>
  </si>
  <si>
    <t>46.26</t>
  </si>
  <si>
    <t>Plato_9, Plato_18, Plato_3, Plato_10</t>
  </si>
  <si>
    <t>Cliente_709</t>
  </si>
  <si>
    <t>15.92</t>
  </si>
  <si>
    <t>Plato_18, Plato_2, Plato_4, Plato_9</t>
  </si>
  <si>
    <t>Cliente_533</t>
  </si>
  <si>
    <t>48.43</t>
  </si>
  <si>
    <t>Plato_5, Plato_11, Plato_3</t>
  </si>
  <si>
    <t>Cliente_953</t>
  </si>
  <si>
    <t>41.51</t>
  </si>
  <si>
    <t>Plato_14, Plato_13</t>
  </si>
  <si>
    <t>42.84</t>
  </si>
  <si>
    <t>Plato_11, Plato_7, Plato_20</t>
  </si>
  <si>
    <t>Cliente_964</t>
  </si>
  <si>
    <t>17.2</t>
  </si>
  <si>
    <t>Plato_19, Plato_4</t>
  </si>
  <si>
    <t>Cliente_939</t>
  </si>
  <si>
    <t>25.72</t>
  </si>
  <si>
    <t>Plato_6, Plato_17, Plato_3</t>
  </si>
  <si>
    <t>Cliente_5</t>
  </si>
  <si>
    <t>28.48</t>
  </si>
  <si>
    <t>Plato_1, Plato_16, Plato_2, Plato_19</t>
  </si>
  <si>
    <t>48.75</t>
  </si>
  <si>
    <t>Plato_12, Plato_10, Plato_19, Plato_8</t>
  </si>
  <si>
    <t>Cliente_580</t>
  </si>
  <si>
    <t>47.81</t>
  </si>
  <si>
    <t>Plato_9, Plato_17, Plato_4, Plato_11</t>
  </si>
  <si>
    <t>26.02</t>
  </si>
  <si>
    <t>Plato_19, Plato_7</t>
  </si>
  <si>
    <t>Cliente_295</t>
  </si>
  <si>
    <t>14.94</t>
  </si>
  <si>
    <t>Plato_17, Plato_2, Plato_11, Plato_5</t>
  </si>
  <si>
    <t>Cliente_547</t>
  </si>
  <si>
    <t>47.53</t>
  </si>
  <si>
    <t>Plato_5, Plato_19, Plato_15, Plato_7</t>
  </si>
  <si>
    <t>Cliente_156</t>
  </si>
  <si>
    <t>41.9</t>
  </si>
  <si>
    <t>Plato_7, Plato_13</t>
  </si>
  <si>
    <t>Cliente_359</t>
  </si>
  <si>
    <t>42.74</t>
  </si>
  <si>
    <t>Plato_12, Plato_18, Plato_17</t>
  </si>
  <si>
    <t>16.62</t>
  </si>
  <si>
    <t>Plato_13, Plato_18, Plato_5</t>
  </si>
  <si>
    <t>Cliente_493</t>
  </si>
  <si>
    <t>25.98</t>
  </si>
  <si>
    <t>Plato_3, Plato_9, Plato_19, Plato_2</t>
  </si>
  <si>
    <t>46.56</t>
  </si>
  <si>
    <t>Plato_10, Plato_9</t>
  </si>
  <si>
    <t>Cliente_301</t>
  </si>
  <si>
    <t>48.73</t>
  </si>
  <si>
    <t>Plato_6, Plato_15</t>
  </si>
  <si>
    <t>27.94</t>
  </si>
  <si>
    <t>Plato_15, Plato_7</t>
  </si>
  <si>
    <t>Cliente_610</t>
  </si>
  <si>
    <t>10.39</t>
  </si>
  <si>
    <t>Plato_7, Plato_10, Plato_13, Plato_12</t>
  </si>
  <si>
    <t>Cliente_681</t>
  </si>
  <si>
    <t>31.6</t>
  </si>
  <si>
    <t>Plato_2, Plato_8, Plato_5, Plato_11</t>
  </si>
  <si>
    <t>Cliente_55</t>
  </si>
  <si>
    <t>46.61</t>
  </si>
  <si>
    <t>Plato_9, Plato_2, Plato_3, Plato_6</t>
  </si>
  <si>
    <t>Cliente_715</t>
  </si>
  <si>
    <t>11.69</t>
  </si>
  <si>
    <t>Plato_15, Plato_10, Plato_3, Plato_8</t>
  </si>
  <si>
    <t>Cliente_321</t>
  </si>
  <si>
    <t>24.24</t>
  </si>
  <si>
    <t>Plato_16, Plato_6, Plato_3</t>
  </si>
  <si>
    <t>28.07</t>
  </si>
  <si>
    <t>Plato_13, Plato_16</t>
  </si>
  <si>
    <t>17.55</t>
  </si>
  <si>
    <t>Plato_6, Plato_15, Plato_17</t>
  </si>
  <si>
    <t>Cliente_752</t>
  </si>
  <si>
    <t>17.4</t>
  </si>
  <si>
    <t>Plato_18, Plato_10, Plato_9, Plato_6</t>
  </si>
  <si>
    <t>Cliente_727</t>
  </si>
  <si>
    <t>13.95</t>
  </si>
  <si>
    <t>Cliente_548</t>
  </si>
  <si>
    <t>41.66</t>
  </si>
  <si>
    <t>Plato_18, Plato_10, Plato_7</t>
  </si>
  <si>
    <t>38.88</t>
  </si>
  <si>
    <t>Plato_4, Plato_20, Plato_8, Plato_14</t>
  </si>
  <si>
    <t>Cliente_30</t>
  </si>
  <si>
    <t>24.36</t>
  </si>
  <si>
    <t>Plato_1, Plato_9</t>
  </si>
  <si>
    <t>Cliente_646</t>
  </si>
  <si>
    <t>24.85</t>
  </si>
  <si>
    <t>Plato_10, Plato_19, Plato_6, Plato_14</t>
  </si>
  <si>
    <t>11.41</t>
  </si>
  <si>
    <t>Plato_11, Plato_2</t>
  </si>
  <si>
    <t>42.65</t>
  </si>
  <si>
    <t>Plato_3, Plato_14, Plato_9, Plato_16</t>
  </si>
  <si>
    <t>20.11</t>
  </si>
  <si>
    <t>Plato_18, Plato_6</t>
  </si>
  <si>
    <t>Cliente_367</t>
  </si>
  <si>
    <t>13.26</t>
  </si>
  <si>
    <t>Plato_9, Plato_8, Plato_13, Plato_6</t>
  </si>
  <si>
    <t>Cliente_765</t>
  </si>
  <si>
    <t>Plato_12, Plato_1</t>
  </si>
  <si>
    <t>Cliente_512</t>
  </si>
  <si>
    <t>24.19</t>
  </si>
  <si>
    <t>Plato_19, Plato_20, Plato_7, Plato_2</t>
  </si>
  <si>
    <t>Cliente_701</t>
  </si>
  <si>
    <t>40.19</t>
  </si>
  <si>
    <t>Plato_17, Plato_13</t>
  </si>
  <si>
    <t>26.49</t>
  </si>
  <si>
    <t>Plato_15, Plato_9</t>
  </si>
  <si>
    <t>Cliente_323</t>
  </si>
  <si>
    <t>46.54</t>
  </si>
  <si>
    <t>Plato_10, Plato_8, Plato_17</t>
  </si>
  <si>
    <t>Cliente_678</t>
  </si>
  <si>
    <t>36.7</t>
  </si>
  <si>
    <t>Plato_15, Plato_19, Plato_3</t>
  </si>
  <si>
    <t>Cliente_74</t>
  </si>
  <si>
    <t>34.49</t>
  </si>
  <si>
    <t>Plato_14, Plato_18, Plato_1, Plato_10</t>
  </si>
  <si>
    <t>Cliente_146</t>
  </si>
  <si>
    <t>14.67</t>
  </si>
  <si>
    <t>Plato_13, Plato_2, Plato_7, Plato_20</t>
  </si>
  <si>
    <t>Cliente_212</t>
  </si>
  <si>
    <t>11.13</t>
  </si>
  <si>
    <t>Plato_13, Plato_4, Plato_1, Plato_3</t>
  </si>
  <si>
    <t>18.85</t>
  </si>
  <si>
    <t>Plato_2, Plato_10, Plato_13, Plato_16</t>
  </si>
  <si>
    <t>Cliente_3</t>
  </si>
  <si>
    <t>28.1</t>
  </si>
  <si>
    <t>Plato_6, Plato_2</t>
  </si>
  <si>
    <t>Cliente_176</t>
  </si>
  <si>
    <t>33.39</t>
  </si>
  <si>
    <t>Plato_18, Plato_20, Plato_3</t>
  </si>
  <si>
    <t>Cliente_551</t>
  </si>
  <si>
    <t>35.64</t>
  </si>
  <si>
    <t>Plato_18, Plato_2</t>
  </si>
  <si>
    <t>Cliente_240</t>
  </si>
  <si>
    <t>35.69</t>
  </si>
  <si>
    <t>Plato_1, Plato_13, Plato_6</t>
  </si>
  <si>
    <t>Cliente_759</t>
  </si>
  <si>
    <t>23.34</t>
  </si>
  <si>
    <t>Plato_12, Plato_6, Plato_14</t>
  </si>
  <si>
    <t>46.96</t>
  </si>
  <si>
    <t>Cliente_744</t>
  </si>
  <si>
    <t>17.83</t>
  </si>
  <si>
    <t>Plato_15, Plato_18, Plato_9</t>
  </si>
  <si>
    <t>Cliente_189</t>
  </si>
  <si>
    <t>32.58</t>
  </si>
  <si>
    <t>Plato_14, Plato_16</t>
  </si>
  <si>
    <t>Cliente_990</t>
  </si>
  <si>
    <t>35.02</t>
  </si>
  <si>
    <t>Plato_11, Plato_14</t>
  </si>
  <si>
    <t>Cliente_67</t>
  </si>
  <si>
    <t>39.48</t>
  </si>
  <si>
    <t>Plato_3, Plato_13, Plato_6, Plato_9</t>
  </si>
  <si>
    <t>41.05</t>
  </si>
  <si>
    <t>Plato_7, Plato_17, Plato_16, Plato_11</t>
  </si>
  <si>
    <t>Cliente_984</t>
  </si>
  <si>
    <t>28.58</t>
  </si>
  <si>
    <t>Plato_1, Plato_8, Plato_19, Plato_16</t>
  </si>
  <si>
    <t>15.84</t>
  </si>
  <si>
    <t>Plato_15, Plato_16, Plato_17</t>
  </si>
  <si>
    <t>Cliente_877</t>
  </si>
  <si>
    <t>49.1</t>
  </si>
  <si>
    <t>Plato_13, Plato_18, Plato_17, Plato_11</t>
  </si>
  <si>
    <t>Cliente_494</t>
  </si>
  <si>
    <t>15.43</t>
  </si>
  <si>
    <t>Plato_7, Plato_6, Plato_2, Plato_10</t>
  </si>
  <si>
    <t>Cliente_264</t>
  </si>
  <si>
    <t>10.22</t>
  </si>
  <si>
    <t>Plato_2, Plato_7, Plato_17</t>
  </si>
  <si>
    <t>Cliente_142</t>
  </si>
  <si>
    <t>39.81</t>
  </si>
  <si>
    <t>Plato_11, Plato_5, Plato_8, Plato_15</t>
  </si>
  <si>
    <t>13.15</t>
  </si>
  <si>
    <t>Plato_14, Plato_2</t>
  </si>
  <si>
    <t>Cliente_856</t>
  </si>
  <si>
    <t>11.76</t>
  </si>
  <si>
    <t>Plato_10, Plato_7</t>
  </si>
  <si>
    <t>Cliente_722</t>
  </si>
  <si>
    <t>33.81</t>
  </si>
  <si>
    <t>Plato_17, Plato_14, Plato_4, Plato_15</t>
  </si>
  <si>
    <t>Cliente_961</t>
  </si>
  <si>
    <t>31.29</t>
  </si>
  <si>
    <t>Plato_10, Plato_1, Plato_11</t>
  </si>
  <si>
    <t>17.65</t>
  </si>
  <si>
    <t>Plato_20, Plato_12</t>
  </si>
  <si>
    <t>Cliente_579</t>
  </si>
  <si>
    <t>14.82</t>
  </si>
  <si>
    <t>Plato_4, Plato_17, Plato_20, Plato_19</t>
  </si>
  <si>
    <t>42.75</t>
  </si>
  <si>
    <t>Plato_6, Plato_7, Plato_8, Plato_17</t>
  </si>
  <si>
    <t>Cliente_567</t>
  </si>
  <si>
    <t>18.69</t>
  </si>
  <si>
    <t>Plato_18, Plato_9, Plato_6, Plato_1</t>
  </si>
  <si>
    <t>Cliente_927</t>
  </si>
  <si>
    <t>47.71</t>
  </si>
  <si>
    <t>Plato_5, Plato_4</t>
  </si>
  <si>
    <t>Cliente_872</t>
  </si>
  <si>
    <t>13.69</t>
  </si>
  <si>
    <t>Plato_10, Plato_5, Plato_14, Plato_12</t>
  </si>
  <si>
    <t>Cliente_425</t>
  </si>
  <si>
    <t>43.81</t>
  </si>
  <si>
    <t>Plato_1, Plato_10</t>
  </si>
  <si>
    <t>Cliente_700</t>
  </si>
  <si>
    <t>34.69</t>
  </si>
  <si>
    <t>Plato_1, Plato_13, Plato_9</t>
  </si>
  <si>
    <t>36.43</t>
  </si>
  <si>
    <t>Plato_17, Plato_10, Plato_18, Plato_16</t>
  </si>
  <si>
    <t>Cliente_811</t>
  </si>
  <si>
    <t>47.99</t>
  </si>
  <si>
    <t>Plato_1, Plato_3, Plato_15, Plato_20</t>
  </si>
  <si>
    <t>Cliente_249</t>
  </si>
  <si>
    <t>32.42</t>
  </si>
  <si>
    <t>Cliente_326</t>
  </si>
  <si>
    <t>42.83</t>
  </si>
  <si>
    <t>Plato_5, Plato_17</t>
  </si>
  <si>
    <t>42.96</t>
  </si>
  <si>
    <t>Plato_15, Plato_8, Plato_2, Plato_7</t>
  </si>
  <si>
    <t>Cliente_281</t>
  </si>
  <si>
    <t>49.21</t>
  </si>
  <si>
    <t>Plato_8, Plato_15, Plato_2, Plato_1</t>
  </si>
  <si>
    <t>Cliente_686</t>
  </si>
  <si>
    <t>21.48</t>
  </si>
  <si>
    <t>Plato_14, Plato_17, Plato_6, Plato_2</t>
  </si>
  <si>
    <t>Cliente_418</t>
  </si>
  <si>
    <t>24.75</t>
  </si>
  <si>
    <t>Plato_7, Plato_1</t>
  </si>
  <si>
    <t>Cliente_397</t>
  </si>
  <si>
    <t>44.66</t>
  </si>
  <si>
    <t>Plato_15, Plato_16, Plato_2</t>
  </si>
  <si>
    <t>Cliente_477</t>
  </si>
  <si>
    <t>23.16</t>
  </si>
  <si>
    <t>Plato_7, Plato_5</t>
  </si>
  <si>
    <t>Cliente_300</t>
  </si>
  <si>
    <t>39.17</t>
  </si>
  <si>
    <t>Plato_19, Plato_20, Plato_18</t>
  </si>
  <si>
    <t>Cliente_132</t>
  </si>
  <si>
    <t>42.73</t>
  </si>
  <si>
    <t>Plato_7, Plato_8</t>
  </si>
  <si>
    <t>36.3</t>
  </si>
  <si>
    <t>Plato_15, Plato_5, Plato_1</t>
  </si>
  <si>
    <t>Cliente_53</t>
  </si>
  <si>
    <t>19.93</t>
  </si>
  <si>
    <t>Plato_10, Plato_12</t>
  </si>
  <si>
    <t>49.67</t>
  </si>
  <si>
    <t>Plato_11, Plato_17, Plato_10</t>
  </si>
  <si>
    <t>Cliente_673</t>
  </si>
  <si>
    <t>20.98</t>
  </si>
  <si>
    <t>Plato_5, Plato_10</t>
  </si>
  <si>
    <t>41.36</t>
  </si>
  <si>
    <t>Plato_17, Plato_7</t>
  </si>
  <si>
    <t>43.53</t>
  </si>
  <si>
    <t>Plato_20, Plato_8, Plato_4, Plato_16</t>
  </si>
  <si>
    <t>Cliente_730</t>
  </si>
  <si>
    <t>36.08</t>
  </si>
  <si>
    <t>Plato_7, Plato_14</t>
  </si>
  <si>
    <t>Cliente_827</t>
  </si>
  <si>
    <t>19.05</t>
  </si>
  <si>
    <t>Plato_4, Plato_3</t>
  </si>
  <si>
    <t>Cliente_345</t>
  </si>
  <si>
    <t>29.99</t>
  </si>
  <si>
    <t>Plato_3, Plato_6, Plato_12, Plato_11</t>
  </si>
  <si>
    <t>31.67</t>
  </si>
  <si>
    <t>Plato_15, Plato_14, Plato_2</t>
  </si>
  <si>
    <t>Cliente_981</t>
  </si>
  <si>
    <t>13.3</t>
  </si>
  <si>
    <t>Plato_7, Plato_12</t>
  </si>
  <si>
    <t>Cliente_24</t>
  </si>
  <si>
    <t>26.56</t>
  </si>
  <si>
    <t>Plato_3, Plato_10</t>
  </si>
  <si>
    <t>Cliente_463</t>
  </si>
  <si>
    <t>15.44</t>
  </si>
  <si>
    <t>Plato_18, Plato_1, Plato_8, Plato_17</t>
  </si>
  <si>
    <t>Cliente_409</t>
  </si>
  <si>
    <t>33.11</t>
  </si>
  <si>
    <t>Plato_16, Plato_2, Plato_19</t>
  </si>
  <si>
    <t>20.36</t>
  </si>
  <si>
    <t>Plato_17, Plato_19, Plato_4, Plato_18</t>
  </si>
  <si>
    <t>Cliente_729</t>
  </si>
  <si>
    <t>46.42</t>
  </si>
  <si>
    <t>Plato_15, Plato_2, Plato_17, Plato_13</t>
  </si>
  <si>
    <t>Cliente_565</t>
  </si>
  <si>
    <t>29.07</t>
  </si>
  <si>
    <t>Plato_14, Plato_19</t>
  </si>
  <si>
    <t>43.46</t>
  </si>
  <si>
    <t>Plato_9, Plato_4, Plato_13</t>
  </si>
  <si>
    <t>Cliente_195</t>
  </si>
  <si>
    <t>23.24</t>
  </si>
  <si>
    <t>Plato_6, Plato_19, Plato_5</t>
  </si>
  <si>
    <t>Cliente_211</t>
  </si>
  <si>
    <t>29.68</t>
  </si>
  <si>
    <t>Plato_3, Plato_19, Plato_7, Plato_4</t>
  </si>
  <si>
    <t>38.38</t>
  </si>
  <si>
    <t>Plato_20, Plato_4, Plato_10, Plato_2</t>
  </si>
  <si>
    <t>Cliente_385</t>
  </si>
  <si>
    <t>16.52</t>
  </si>
  <si>
    <t>Plato_17, Plato_10, Plato_9, Plato_3</t>
  </si>
  <si>
    <t>Cliente_986</t>
  </si>
  <si>
    <t>16.49</t>
  </si>
  <si>
    <t>Plato_3, Plato_20, Plato_10, Plato_7</t>
  </si>
  <si>
    <t>Cliente_994</t>
  </si>
  <si>
    <t>22.05</t>
  </si>
  <si>
    <t>Plato_15, Plato_13, Plato_20, Plato_17</t>
  </si>
  <si>
    <t>Cliente_648</t>
  </si>
  <si>
    <t>37.92</t>
  </si>
  <si>
    <t>Plato_8, Plato_14</t>
  </si>
  <si>
    <t>Cliente_846</t>
  </si>
  <si>
    <t>33.79</t>
  </si>
  <si>
    <t>Plato_18, Plato_8, Plato_17, Plato_16</t>
  </si>
  <si>
    <t>Cliente_620</t>
  </si>
  <si>
    <t>36.09</t>
  </si>
  <si>
    <t>Plato_20, Plato_17, Plato_8</t>
  </si>
  <si>
    <t>Cliente_672</t>
  </si>
  <si>
    <t>11.47</t>
  </si>
  <si>
    <t>Plato_10, Plato_2</t>
  </si>
  <si>
    <t>Cliente_735</t>
  </si>
  <si>
    <t>39.27</t>
  </si>
  <si>
    <t>Plato_7, Plato_9</t>
  </si>
  <si>
    <t>30.89</t>
  </si>
  <si>
    <t>Plato_15, Plato_8</t>
  </si>
  <si>
    <t>43.14</t>
  </si>
  <si>
    <t>Plato_12, Plato_17, Plato_19, Plato_7</t>
  </si>
  <si>
    <t>20.6</t>
  </si>
  <si>
    <t>Plato_1, Plato_16, Plato_9, Plato_13</t>
  </si>
  <si>
    <t>Cliente_654</t>
  </si>
  <si>
    <t>31.13</t>
  </si>
  <si>
    <t>Plato_4, Plato_13, Plato_6, Plato_20</t>
  </si>
  <si>
    <t>24.55</t>
  </si>
  <si>
    <t>Plato_5, Plato_18, Plato_15</t>
  </si>
  <si>
    <t>30.05</t>
  </si>
  <si>
    <t>Plato_15, Plato_8, Plato_20, Plato_17</t>
  </si>
  <si>
    <t>Cliente_294</t>
  </si>
  <si>
    <t>44.02</t>
  </si>
  <si>
    <t>Plato_13, Plato_5, Plato_18</t>
  </si>
  <si>
    <t>Cliente_659</t>
  </si>
  <si>
    <t>23.59</t>
  </si>
  <si>
    <t>Plato_16, Plato_5, Plato_14</t>
  </si>
  <si>
    <t>Cliente_47</t>
  </si>
  <si>
    <t>24.69</t>
  </si>
  <si>
    <t>Plato_15, Plato_13</t>
  </si>
  <si>
    <t>Cliente_544</t>
  </si>
  <si>
    <t>44.3</t>
  </si>
  <si>
    <t>Plato_5, Plato_9, Plato_7, Plato_4</t>
  </si>
  <si>
    <t>Cliente_633</t>
  </si>
  <si>
    <t>21.6</t>
  </si>
  <si>
    <t>Plato_2, Plato_6, Plato_10</t>
  </si>
  <si>
    <t>Cliente_154</t>
  </si>
  <si>
    <t>32.5</t>
  </si>
  <si>
    <t>Plato_13, Plato_17, Plato_8, Plato_15</t>
  </si>
  <si>
    <t>13.85</t>
  </si>
  <si>
    <t>Plato_8, Plato_4, Plato_16</t>
  </si>
  <si>
    <t>15.08</t>
  </si>
  <si>
    <t>Plato_18, Plato_4, Plato_6</t>
  </si>
  <si>
    <t>Cliente_797</t>
  </si>
  <si>
    <t>38.89</t>
  </si>
  <si>
    <t>Plato_13, Plato_20, Plato_17, Plato_14</t>
  </si>
  <si>
    <t>32.17</t>
  </si>
  <si>
    <t>Plato_1, Plato_16, Plato_14, Plato_13</t>
  </si>
  <si>
    <t>Cliente_597</t>
  </si>
  <si>
    <t>36.61</t>
  </si>
  <si>
    <t>Plato_12, Plato_8, Plato_7, Plato_1</t>
  </si>
  <si>
    <t>13.19</t>
  </si>
  <si>
    <t>Cliente_216</t>
  </si>
  <si>
    <t>17.5</t>
  </si>
  <si>
    <t>Plato_13, Plato_14, Plato_7, Plato_2</t>
  </si>
  <si>
    <t>Cliente_546</t>
  </si>
  <si>
    <t>41.56</t>
  </si>
  <si>
    <t>Plato_2, Plato_16</t>
  </si>
  <si>
    <t>Cliente_524</t>
  </si>
  <si>
    <t>17.93</t>
  </si>
  <si>
    <t>Plato_13, Plato_12, Plato_10</t>
  </si>
  <si>
    <t>Cliente_193</t>
  </si>
  <si>
    <t>19.28</t>
  </si>
  <si>
    <t>Plato_7, Plato_16</t>
  </si>
  <si>
    <t>Cliente_794</t>
  </si>
  <si>
    <t>30.62</t>
  </si>
  <si>
    <t>Plato_18, Plato_13, Plato_15, Plato_3</t>
  </si>
  <si>
    <t>Cliente_602</t>
  </si>
  <si>
    <t>19.6</t>
  </si>
  <si>
    <t>Plato_9, Plato_14</t>
  </si>
  <si>
    <t>Cliente_296</t>
  </si>
  <si>
    <t>38.52</t>
  </si>
  <si>
    <t>Plato_20, Plato_16</t>
  </si>
  <si>
    <t>Cliente_568</t>
  </si>
  <si>
    <t>47.05</t>
  </si>
  <si>
    <t>Plato_16, Plato_5, Plato_8</t>
  </si>
  <si>
    <t>Cliente_897</t>
  </si>
  <si>
    <t>20.06</t>
  </si>
  <si>
    <t>Cliente_816</t>
  </si>
  <si>
    <t>23.01</t>
  </si>
  <si>
    <t>Plato_18, Plato_14</t>
  </si>
  <si>
    <t>Cliente_221</t>
  </si>
  <si>
    <t>33.01</t>
  </si>
  <si>
    <t>Plato_8, Plato_17, Plato_15, Plato_5</t>
  </si>
  <si>
    <t>Cliente_940</t>
  </si>
  <si>
    <t>30.78</t>
  </si>
  <si>
    <t>Cliente_707</t>
  </si>
  <si>
    <t>40.63</t>
  </si>
  <si>
    <t>Plato_2, Plato_12, Plato_8</t>
  </si>
  <si>
    <t>Cliente_644</t>
  </si>
  <si>
    <t>36.21</t>
  </si>
  <si>
    <t>Cliente_619</t>
  </si>
  <si>
    <t>48.93</t>
  </si>
  <si>
    <t>Cliente_833</t>
  </si>
  <si>
    <t>27.37</t>
  </si>
  <si>
    <t>Plato_5, Plato_2, Plato_8, Plato_18</t>
  </si>
  <si>
    <t>Cliente_899</t>
  </si>
  <si>
    <t>29.58</t>
  </si>
  <si>
    <t>Plato_12, Plato_15, Plato_4, Plato_7</t>
  </si>
  <si>
    <t>Cliente_470</t>
  </si>
  <si>
    <t>26.87</t>
  </si>
  <si>
    <t>Plato_1, Plato_3, Plato_6, Plato_5</t>
  </si>
  <si>
    <t>42.1</t>
  </si>
  <si>
    <t>Plato_10, Plato_4, Plato_3</t>
  </si>
  <si>
    <t>12.2</t>
  </si>
  <si>
    <t>Plato_5, Plato_16, Plato_9, Plato_10</t>
  </si>
  <si>
    <t>Cliente_191</t>
  </si>
  <si>
    <t>39.26</t>
  </si>
  <si>
    <t>Plato_13, Plato_2, Plato_10, Plato_15</t>
  </si>
  <si>
    <t>41.73</t>
  </si>
  <si>
    <t>47.21</t>
  </si>
  <si>
    <t>Plato_3, Plato_7, Plato_4</t>
  </si>
  <si>
    <t>Cliente_499</t>
  </si>
  <si>
    <t>49.02</t>
  </si>
  <si>
    <t>Plato_2, Plato_7, Plato_19, Plato_11</t>
  </si>
  <si>
    <t>Cliente_495</t>
  </si>
  <si>
    <t>48.28</t>
  </si>
  <si>
    <t>Plato_16, Plato_5, Plato_1, Plato_9</t>
  </si>
  <si>
    <t>Cliente_923</t>
  </si>
  <si>
    <t>10.57</t>
  </si>
  <si>
    <t>Plato_6, Plato_8, Plato_20</t>
  </si>
  <si>
    <t>Cliente_453</t>
  </si>
  <si>
    <t>12.62</t>
  </si>
  <si>
    <t>Plato_10, Plato_9, Plato_3</t>
  </si>
  <si>
    <t>Cliente_14</t>
  </si>
  <si>
    <t>37.65</t>
  </si>
  <si>
    <t>Plato_11, Plato_7</t>
  </si>
  <si>
    <t>Cliente_611</t>
  </si>
  <si>
    <t>34.83</t>
  </si>
  <si>
    <t>Plato_17, Plato_14, Plato_16, Plato_10</t>
  </si>
  <si>
    <t>Cliente_505</t>
  </si>
  <si>
    <t>32.51</t>
  </si>
  <si>
    <t>Plato_17, Plato_19, Plato_16, Plato_14</t>
  </si>
  <si>
    <t>Cliente_882</t>
  </si>
  <si>
    <t>26.62</t>
  </si>
  <si>
    <t>Plato_13, Plato_8, Plato_5, Plato_3</t>
  </si>
  <si>
    <t>14.96</t>
  </si>
  <si>
    <t>Plato_18, Plato_15</t>
  </si>
  <si>
    <t>Cliente_789</t>
  </si>
  <si>
    <t>40.31</t>
  </si>
  <si>
    <t>Plato_2, Plato_12</t>
  </si>
  <si>
    <t>22.53</t>
  </si>
  <si>
    <t>Plato_11, Plato_12</t>
  </si>
  <si>
    <t>Cliente_141</t>
  </si>
  <si>
    <t>27.69</t>
  </si>
  <si>
    <t>Plato_10, Plato_11</t>
  </si>
  <si>
    <t>Cliente_622</t>
  </si>
  <si>
    <t>39.32</t>
  </si>
  <si>
    <t>Plato_4, Plato_12, Plato_6</t>
  </si>
  <si>
    <t>27.03</t>
  </si>
  <si>
    <t>Plato_17, Plato_19, Plato_9, Plato_11</t>
  </si>
  <si>
    <t>42.68</t>
  </si>
  <si>
    <t>Plato_5, Plato_10, Plato_13</t>
  </si>
  <si>
    <t>Cliente_471</t>
  </si>
  <si>
    <t>32.73</t>
  </si>
  <si>
    <t>Cliente_196</t>
  </si>
  <si>
    <t>12.54</t>
  </si>
  <si>
    <t>Plato_12, Plato_8, Plato_13, Plato_5</t>
  </si>
  <si>
    <t>18.05</t>
  </si>
  <si>
    <t>Cliente_991</t>
  </si>
  <si>
    <t>34.5</t>
  </si>
  <si>
    <t>Plato_3, Plato_13</t>
  </si>
  <si>
    <t>37.79</t>
  </si>
  <si>
    <t>Plato_6, Plato_17</t>
  </si>
  <si>
    <t>Cliente_330</t>
  </si>
  <si>
    <t>48.96</t>
  </si>
  <si>
    <t>Plato_16, Plato_11</t>
  </si>
  <si>
    <t>Cliente_943</t>
  </si>
  <si>
    <t>27.32</t>
  </si>
  <si>
    <t>Plato_11, Plato_19</t>
  </si>
  <si>
    <t>Cliente_285</t>
  </si>
  <si>
    <t>Plato_20, Plato_16, Plato_17</t>
  </si>
  <si>
    <t>Cliente_905</t>
  </si>
  <si>
    <t>31.02</t>
  </si>
  <si>
    <t>Plato_1, Plato_12, Plato_5</t>
  </si>
  <si>
    <t>Cliente_543</t>
  </si>
  <si>
    <t>14.76</t>
  </si>
  <si>
    <t>Plato_5, Plato_4, Plato_15, Plato_7</t>
  </si>
  <si>
    <t>32.56</t>
  </si>
  <si>
    <t>Plato_13, Plato_3, Plato_20</t>
  </si>
  <si>
    <t>14.56</t>
  </si>
  <si>
    <t>Plato_10, Plato_20, Plato_3</t>
  </si>
  <si>
    <t>34.03</t>
  </si>
  <si>
    <t>Plato_3, Plato_8, Plato_1</t>
  </si>
  <si>
    <t>Cliente_315</t>
  </si>
  <si>
    <t>22.98</t>
  </si>
  <si>
    <t>10.14</t>
  </si>
  <si>
    <t>Plato_1, Plato_7, Plato_18</t>
  </si>
  <si>
    <t>Cliente_166</t>
  </si>
  <si>
    <t>48.7</t>
  </si>
  <si>
    <t>Plato_13, Plato_20, Plato_16, Plato_7</t>
  </si>
  <si>
    <t>Cliente_157</t>
  </si>
  <si>
    <t>43.65</t>
  </si>
  <si>
    <t>Plato_3, Plato_19</t>
  </si>
  <si>
    <t>21.88</t>
  </si>
  <si>
    <t>Plato_20, Plato_4, Plato_6</t>
  </si>
  <si>
    <t>Cliente_919</t>
  </si>
  <si>
    <t>20.51</t>
  </si>
  <si>
    <t>Plato_6, Plato_18, Plato_19</t>
  </si>
  <si>
    <t>Cliente_395</t>
  </si>
  <si>
    <t>35.08</t>
  </si>
  <si>
    <t>Plato_9, Plato_20, Plato_12, Plato_6</t>
  </si>
  <si>
    <t>Cliente_287</t>
  </si>
  <si>
    <t>35.51</t>
  </si>
  <si>
    <t>Plato_1, Plato_17</t>
  </si>
  <si>
    <t>Cliente_479</t>
  </si>
  <si>
    <t>14.09</t>
  </si>
  <si>
    <t>Plato_18, Plato_11</t>
  </si>
  <si>
    <t>Plato_18, Plato_3, Plato_1, Plato_15</t>
  </si>
  <si>
    <t>Cliente_160</t>
  </si>
  <si>
    <t>17.57</t>
  </si>
  <si>
    <t>Plato_17, Plato_4</t>
  </si>
  <si>
    <t>Cliente_109</t>
  </si>
  <si>
    <t>39.72</t>
  </si>
  <si>
    <t>Plato_10, Plato_19</t>
  </si>
  <si>
    <t>34.13</t>
  </si>
  <si>
    <t>Plato_16, Plato_15</t>
  </si>
  <si>
    <t>Cliente_342</t>
  </si>
  <si>
    <t>11.02</t>
  </si>
  <si>
    <t>Plato_5, Plato_6</t>
  </si>
  <si>
    <t>Cliente_689</t>
  </si>
  <si>
    <t>47.8</t>
  </si>
  <si>
    <t>Plato_11, Plato_16, Plato_1, Plato_19</t>
  </si>
  <si>
    <t>43.74</t>
  </si>
  <si>
    <t>Plato_1, Plato_8, Plato_14, Plato_12</t>
  </si>
  <si>
    <t>Cliente_518</t>
  </si>
  <si>
    <t>15.6</t>
  </si>
  <si>
    <t>Plato_20, Plato_14, Plato_1, Plato_17</t>
  </si>
  <si>
    <t>Cliente_869</t>
  </si>
  <si>
    <t>18.71</t>
  </si>
  <si>
    <t>Plato_3, Plato_13, Plato_16</t>
  </si>
  <si>
    <t>45.77</t>
  </si>
  <si>
    <t>Plato_2, Plato_7</t>
  </si>
  <si>
    <t>Cliente_842</t>
  </si>
  <si>
    <t>37.15</t>
  </si>
  <si>
    <t>Plato_10, Plato_5</t>
  </si>
  <si>
    <t>Cliente_349</t>
  </si>
  <si>
    <t>30.48</t>
  </si>
  <si>
    <t>Plato_10, Plato_13, Plato_2</t>
  </si>
  <si>
    <t>Cliente_807</t>
  </si>
  <si>
    <t>25.56</t>
  </si>
  <si>
    <t>Plato_11, Plato_10</t>
  </si>
  <si>
    <t>Cliente_900</t>
  </si>
  <si>
    <t>38.85</t>
  </si>
  <si>
    <t>Plato_14, Plato_12</t>
  </si>
  <si>
    <t>23.31</t>
  </si>
  <si>
    <t>Cliente_405</t>
  </si>
  <si>
    <t>21.07</t>
  </si>
  <si>
    <t>Plato_18, Plato_1, Plato_19</t>
  </si>
  <si>
    <t>14.48</t>
  </si>
  <si>
    <t>Plato_14, Plato_15, Plato_10, Plato_16</t>
  </si>
  <si>
    <t>25.26</t>
  </si>
  <si>
    <t>Plato_14, Plato_7</t>
  </si>
  <si>
    <t>Cliente_404</t>
  </si>
  <si>
    <t>28.68</t>
  </si>
  <si>
    <t>Plato_3, Plato_12, Plato_16</t>
  </si>
  <si>
    <t>35.68</t>
  </si>
  <si>
    <t>Plato_12, Plato_11</t>
  </si>
  <si>
    <t>Cliente_783</t>
  </si>
  <si>
    <t>48.9</t>
  </si>
  <si>
    <t>Plato_4, Plato_19</t>
  </si>
  <si>
    <t>46.37</t>
  </si>
  <si>
    <t>Plato_8, Plato_14, Plato_18</t>
  </si>
  <si>
    <t>Cliente_589</t>
  </si>
  <si>
    <t>43.48</t>
  </si>
  <si>
    <t>Plato_17, Plato_5, Plato_13</t>
  </si>
  <si>
    <t>Cliente_284</t>
  </si>
  <si>
    <t>36.83</t>
  </si>
  <si>
    <t>39.62</t>
  </si>
  <si>
    <t>Plato_6, Plato_12, Plato_19, Plato_1</t>
  </si>
  <si>
    <t>Cliente_207</t>
  </si>
  <si>
    <t>21.94</t>
  </si>
  <si>
    <t>Plato_20, Plato_18</t>
  </si>
  <si>
    <t>Cliente_531</t>
  </si>
  <si>
    <t>17.26</t>
  </si>
  <si>
    <t>Cliente_420</t>
  </si>
  <si>
    <t>15.21</t>
  </si>
  <si>
    <t>Plato_16, Plato_18, Plato_11, Plato_5</t>
  </si>
  <si>
    <t>49.6</t>
  </si>
  <si>
    <t>Plato_16, Plato_10, Plato_1, Plato_7</t>
  </si>
  <si>
    <t>Cliente_421</t>
  </si>
  <si>
    <t>21.51</t>
  </si>
  <si>
    <t>Plato_8, Plato_9</t>
  </si>
  <si>
    <t>48.5</t>
  </si>
  <si>
    <t>Plato_10, Plato_6, Plato_5</t>
  </si>
  <si>
    <t>Cliente_876</t>
  </si>
  <si>
    <t>44.9</t>
  </si>
  <si>
    <t>Plato_1, Plato_14</t>
  </si>
  <si>
    <t>Cliente_365</t>
  </si>
  <si>
    <t>26.63</t>
  </si>
  <si>
    <t>Plato_5, Plato_2, Plato_16</t>
  </si>
  <si>
    <t>Cliente_185</t>
  </si>
  <si>
    <t>42.31</t>
  </si>
  <si>
    <t>Plato_11, Plato_5</t>
  </si>
  <si>
    <t>Cliente_558</t>
  </si>
  <si>
    <t>14.28</t>
  </si>
  <si>
    <t>Plato_12, Plato_3, Plato_16</t>
  </si>
  <si>
    <t>Cliente_535</t>
  </si>
  <si>
    <t>Plato_8, Plato_15</t>
  </si>
  <si>
    <t>Cliente_18</t>
  </si>
  <si>
    <t>47.46</t>
  </si>
  <si>
    <t>Plato_7, Plato_4</t>
  </si>
  <si>
    <t>Cliente_704</t>
  </si>
  <si>
    <t>36.79</t>
  </si>
  <si>
    <t>Plato_8, Plato_5</t>
  </si>
  <si>
    <t>Cliente_720</t>
  </si>
  <si>
    <t>15.63</t>
  </si>
  <si>
    <t>Plato_5, Plato_8</t>
  </si>
  <si>
    <t>Cliente_624</t>
  </si>
  <si>
    <t>21.66</t>
  </si>
  <si>
    <t>Plato_18, Plato_9, Plato_17, Plato_16</t>
  </si>
  <si>
    <t>19.55</t>
  </si>
  <si>
    <t>Plato_7, Plato_18</t>
  </si>
  <si>
    <t>Cliente_434</t>
  </si>
  <si>
    <t>Plato_7, Plato_18, Plato_15, Plato_20</t>
  </si>
  <si>
    <t>Cliente_149</t>
  </si>
  <si>
    <t>33.85</t>
  </si>
  <si>
    <t>Plato_18, Plato_14, Plato_7, Plato_13</t>
  </si>
  <si>
    <t>32.78</t>
  </si>
  <si>
    <t>Plato_2, Plato_9</t>
  </si>
  <si>
    <t>39.58</t>
  </si>
  <si>
    <t>Plato_4, Plato_18</t>
  </si>
  <si>
    <t>Cliente_125</t>
  </si>
  <si>
    <t>18.63</t>
  </si>
  <si>
    <t>Plato_8, Plato_6</t>
  </si>
  <si>
    <t>39.07</t>
  </si>
  <si>
    <t>Plato_7, Plato_19</t>
  </si>
  <si>
    <t>Cliente_437</t>
  </si>
  <si>
    <t>12.66</t>
  </si>
  <si>
    <t>Plato_19, Plato_3, Plato_18, Plato_7</t>
  </si>
  <si>
    <t>45.76</t>
  </si>
  <si>
    <t>Plato_18, Plato_17, Plato_5</t>
  </si>
  <si>
    <t>Cliente_719</t>
  </si>
  <si>
    <t>37.38</t>
  </si>
  <si>
    <t>Plato_4, Plato_14, Plato_17</t>
  </si>
  <si>
    <t>Cliente_354</t>
  </si>
  <si>
    <t>22.27</t>
  </si>
  <si>
    <t>26.79</t>
  </si>
  <si>
    <t>Plato_10, Plato_15, Plato_18</t>
  </si>
  <si>
    <t>Plato_9, Plato_2</t>
  </si>
  <si>
    <t>Cliente_363</t>
  </si>
  <si>
    <t>Plato_11, Plato_13, Plato_7</t>
  </si>
  <si>
    <t>11.85</t>
  </si>
  <si>
    <t>33.96</t>
  </si>
  <si>
    <t>Plato_20, Plato_6, Plato_16, Plato_11</t>
  </si>
  <si>
    <t>39.42</t>
  </si>
  <si>
    <t>Plato_11, Plato_18, Plato_12, Plato_17</t>
  </si>
  <si>
    <t>29.93</t>
  </si>
  <si>
    <t>Plato_2, Plato_20</t>
  </si>
  <si>
    <t>22.69</t>
  </si>
  <si>
    <t>Plato_10, Plato_2, Plato_1</t>
  </si>
  <si>
    <t>37.62</t>
  </si>
  <si>
    <t>Plato_6, Plato_5</t>
  </si>
  <si>
    <t>Cliente_637</t>
  </si>
  <si>
    <t>28.38</t>
  </si>
  <si>
    <t>Plato_20, Plato_13, Plato_16</t>
  </si>
  <si>
    <t>32.9</t>
  </si>
  <si>
    <t>Plato_5, Plato_4, Plato_11</t>
  </si>
  <si>
    <t>Cliente_948</t>
  </si>
  <si>
    <t>35.84</t>
  </si>
  <si>
    <t>Cliente_70</t>
  </si>
  <si>
    <t>25.76</t>
  </si>
  <si>
    <t>Plato_20, Plato_1</t>
  </si>
  <si>
    <t>43.42</t>
  </si>
  <si>
    <t>Plato_18, Plato_19</t>
  </si>
  <si>
    <t>Cliente_951</t>
  </si>
  <si>
    <t>35.95</t>
  </si>
  <si>
    <t>Plato_14, Plato_18</t>
  </si>
  <si>
    <t>37.37</t>
  </si>
  <si>
    <t>Cliente_819</t>
  </si>
  <si>
    <t>38.84</t>
  </si>
  <si>
    <t>Plato_10, Plato_12, Plato_3, Plato_15</t>
  </si>
  <si>
    <t>Cliente_334</t>
  </si>
  <si>
    <t>20.85</t>
  </si>
  <si>
    <t>Plato_12, Plato_14, Plato_3</t>
  </si>
  <si>
    <t>23.92</t>
  </si>
  <si>
    <t>Plato_7, Plato_12, Plato_5</t>
  </si>
  <si>
    <t>18.48</t>
  </si>
  <si>
    <t>Cliente_787</t>
  </si>
  <si>
    <t>34.59</t>
  </si>
  <si>
    <t>Plato_6, Plato_20, Plato_5</t>
  </si>
  <si>
    <t>Cliente_616</t>
  </si>
  <si>
    <t>43.99</t>
  </si>
  <si>
    <t>Plato_9, Plato_18, Plato_17, Plato_2</t>
  </si>
  <si>
    <t>Cliente_422</t>
  </si>
  <si>
    <t>15.18</t>
  </si>
  <si>
    <t>Plato_1, Plato_9, Plato_18</t>
  </si>
  <si>
    <t>Cliente_218</t>
  </si>
  <si>
    <t>26.91</t>
  </si>
  <si>
    <t>32.87</t>
  </si>
  <si>
    <t>Plato_14, Plato_8, Plato_17</t>
  </si>
  <si>
    <t>Cliente_95</t>
  </si>
  <si>
    <t>15.62</t>
  </si>
  <si>
    <t>Plato_3, Plato_20, Plato_4</t>
  </si>
  <si>
    <t>Cliente_866</t>
  </si>
  <si>
    <t>25.91</t>
  </si>
  <si>
    <t>Plato_18, Plato_19, Plato_14, Plato_16</t>
  </si>
  <si>
    <t>Cliente_232</t>
  </si>
  <si>
    <t>30.19</t>
  </si>
  <si>
    <t>Plato_4, Plato_16, Plato_1</t>
  </si>
  <si>
    <t>34.39</t>
  </si>
  <si>
    <t>Plato_13, Plato_20, Plato_4, Plato_9</t>
  </si>
  <si>
    <t>17.95</t>
  </si>
  <si>
    <t>Plato_13, Plato_10, Plato_15</t>
  </si>
  <si>
    <t>20.09</t>
  </si>
  <si>
    <t>Cliente_113</t>
  </si>
  <si>
    <t>Plato_7, Plato_9, Plato_8</t>
  </si>
  <si>
    <t>39.45</t>
  </si>
  <si>
    <t>Plato_20, Plato_9, Plato_7, Plato_13</t>
  </si>
  <si>
    <t>Cliente_785</t>
  </si>
  <si>
    <t>46.0</t>
  </si>
  <si>
    <t>Plato_4, Plato_9, Plato_14, Plato_2</t>
  </si>
  <si>
    <t>41.35</t>
  </si>
  <si>
    <t>Plato_2, Plato_14, Plato_11, Plato_16</t>
  </si>
  <si>
    <t>Cliente_554</t>
  </si>
  <si>
    <t>20.9</t>
  </si>
  <si>
    <t>Plato_2, Plato_6, Plato_9, Plato_4</t>
  </si>
  <si>
    <t>Cliente_320</t>
  </si>
  <si>
    <t>47.85</t>
  </si>
  <si>
    <t>Plato_4, Plato_8</t>
  </si>
  <si>
    <t>33.7</t>
  </si>
  <si>
    <t>Plato_12, Plato_11, Plato_9, Plato_14</t>
  </si>
  <si>
    <t>49.05</t>
  </si>
  <si>
    <t>Plato_18, Plato_10, Plato_6</t>
  </si>
  <si>
    <t>Cliente_996</t>
  </si>
  <si>
    <t>49.37</t>
  </si>
  <si>
    <t>Plato_16, Plato_6, Plato_15</t>
  </si>
  <si>
    <t>Cliente_615</t>
  </si>
  <si>
    <t>12.18</t>
  </si>
  <si>
    <t>Plato_11, Plato_17</t>
  </si>
  <si>
    <t>Cliente_968</t>
  </si>
  <si>
    <t>Plato_15, Plato_16</t>
  </si>
  <si>
    <t>Cliente_206</t>
  </si>
  <si>
    <t>20.04</t>
  </si>
  <si>
    <t>Plato_17, Plato_11, Plato_8</t>
  </si>
  <si>
    <t>Cliente_669</t>
  </si>
  <si>
    <t>28.88</t>
  </si>
  <si>
    <t>Plato_18, Plato_17</t>
  </si>
  <si>
    <t>35.34</t>
  </si>
  <si>
    <t>Plato_1, Plato_8, Plato_18</t>
  </si>
  <si>
    <t>28.33</t>
  </si>
  <si>
    <t>Plato_2, Plato_7, Plato_3</t>
  </si>
  <si>
    <t>Cliente_705</t>
  </si>
  <si>
    <t>17.54</t>
  </si>
  <si>
    <t>Plato_2, Plato_3, Plato_4, Plato_13</t>
  </si>
  <si>
    <t>Cliente_462</t>
  </si>
  <si>
    <t>10.28</t>
  </si>
  <si>
    <t>Plato_20, Plato_13, Plato_3</t>
  </si>
  <si>
    <t>Cliente_809</t>
  </si>
  <si>
    <t>44.38</t>
  </si>
  <si>
    <t>Plato_2, Plato_1, Plato_5, Plato_12</t>
  </si>
  <si>
    <t>Cliente_21</t>
  </si>
  <si>
    <t>Plato_14, Plato_20</t>
  </si>
  <si>
    <t>35.88</t>
  </si>
  <si>
    <t>Plato_15, Plato_13, Plato_1</t>
  </si>
  <si>
    <t>45.26</t>
  </si>
  <si>
    <t>Plato_15, Plato_1, Plato_11</t>
  </si>
  <si>
    <t>31.53</t>
  </si>
  <si>
    <t>Plato_4, Plato_1</t>
  </si>
  <si>
    <t>44.24</t>
  </si>
  <si>
    <t>Plato_4, Plato_14</t>
  </si>
  <si>
    <t>Cliente_454</t>
  </si>
  <si>
    <t>21.49</t>
  </si>
  <si>
    <t>Plato_20, Plato_9, Plato_7, Plato_17</t>
  </si>
  <si>
    <t>Cliente_825</t>
  </si>
  <si>
    <t>33.08</t>
  </si>
  <si>
    <t>Plato_19, Plato_20, Plato_3</t>
  </si>
  <si>
    <t>Cliente_134</t>
  </si>
  <si>
    <t>15.11</t>
  </si>
  <si>
    <t>Plato_15, Plato_4, Plato_11, Plato_8</t>
  </si>
  <si>
    <t>Plato_16, Plato_11, Plato_18, Plato_13</t>
  </si>
  <si>
    <t>21.13</t>
  </si>
  <si>
    <t>Cliente_555</t>
  </si>
  <si>
    <t>28.52</t>
  </si>
  <si>
    <t>Plato_18, Plato_13</t>
  </si>
  <si>
    <t>Cliente_887</t>
  </si>
  <si>
    <t>38.4</t>
  </si>
  <si>
    <t>Cliente_913</t>
  </si>
  <si>
    <t>46.21</t>
  </si>
  <si>
    <t>Plato_2, Plato_5</t>
  </si>
  <si>
    <t>Cliente_41</t>
  </si>
  <si>
    <t>47.08</t>
  </si>
  <si>
    <t>Plato_13, Plato_18</t>
  </si>
  <si>
    <t>Cliente_738</t>
  </si>
  <si>
    <t>42.57</t>
  </si>
  <si>
    <t>Plato_10, Plato_19, Plato_4, Plato_13</t>
  </si>
  <si>
    <t>Cliente_280</t>
  </si>
  <si>
    <t>21.71</t>
  </si>
  <si>
    <t>Plato_11, Plato_17, Plato_19</t>
  </si>
  <si>
    <t>34.12</t>
  </si>
  <si>
    <t>Plato_4, Plato_5</t>
  </si>
  <si>
    <t>13.27</t>
  </si>
  <si>
    <t>35.99</t>
  </si>
  <si>
    <t>Plato_12, Plato_4, Plato_7, Plato_20</t>
  </si>
  <si>
    <t>Cliente_283</t>
  </si>
  <si>
    <t>36.98</t>
  </si>
  <si>
    <t>Plato_13, Plato_17, Plato_16</t>
  </si>
  <si>
    <t>10.07</t>
  </si>
  <si>
    <t>Plato_15, Plato_8, Plato_4, Plato_1</t>
  </si>
  <si>
    <t>Cliente_857</t>
  </si>
  <si>
    <t>33.93</t>
  </si>
  <si>
    <t>Plato_10, Plato_1</t>
  </si>
  <si>
    <t>Cliente_443</t>
  </si>
  <si>
    <t>28.96</t>
  </si>
  <si>
    <t>Plato_14, Plato_18, Plato_13, Plato_15</t>
  </si>
  <si>
    <t>40.94</t>
  </si>
  <si>
    <t>Plato_18, Plato_3</t>
  </si>
  <si>
    <t>Cliente_177</t>
  </si>
  <si>
    <t>35.67</t>
  </si>
  <si>
    <t>Plato_5, Plato_1</t>
  </si>
  <si>
    <t>Cliente_832</t>
  </si>
  <si>
    <t>48.8</t>
  </si>
  <si>
    <t>Plato_20, Plato_17, Plato_11, Plato_19</t>
  </si>
  <si>
    <t>Cliente_480</t>
  </si>
  <si>
    <t>46.01</t>
  </si>
  <si>
    <t>Plato_11, Plato_5, Plato_3</t>
  </si>
  <si>
    <t>40.33</t>
  </si>
  <si>
    <t>Plato_13, Plato_2</t>
  </si>
  <si>
    <t>Cliente_351</t>
  </si>
  <si>
    <t>23.7</t>
  </si>
  <si>
    <t>Plato_14, Plato_7, Plato_15, Plato_1</t>
  </si>
  <si>
    <t>45.46</t>
  </si>
  <si>
    <t>Plato_16, Plato_4, Plato_20, Plato_7</t>
  </si>
  <si>
    <t>Cliente_344</t>
  </si>
  <si>
    <t>11.31</t>
  </si>
  <si>
    <t>Plato_10, Plato_15, Plato_17</t>
  </si>
  <si>
    <t>Cliente_564</t>
  </si>
  <si>
    <t>30.97</t>
  </si>
  <si>
    <t>Plato_18, Plato_17, Plato_8</t>
  </si>
  <si>
    <t>Cliente_782</t>
  </si>
  <si>
    <t>16.81</t>
  </si>
  <si>
    <t>Plato_20, Plato_16, Plato_14, Plato_8</t>
  </si>
  <si>
    <t>Cliente_165</t>
  </si>
  <si>
    <t>16.5</t>
  </si>
  <si>
    <t>Plato_8, Plato_5, Plato_2, Plato_20</t>
  </si>
  <si>
    <t>Cliente_608</t>
  </si>
  <si>
    <t>24.38</t>
  </si>
  <si>
    <t>Plato_3, Plato_20, Plato_8, Plato_2</t>
  </si>
  <si>
    <t>31.58</t>
  </si>
  <si>
    <t>Plato_1, Plato_6, Plato_10</t>
  </si>
  <si>
    <t>28.9</t>
  </si>
  <si>
    <t>37.9</t>
  </si>
  <si>
    <t>Plato_10, Plato_4</t>
  </si>
  <si>
    <t>Cliente_224</t>
  </si>
  <si>
    <t>44.28</t>
  </si>
  <si>
    <t>Plato_13, Plato_19</t>
  </si>
  <si>
    <t>Cliente_680</t>
  </si>
  <si>
    <t>23.54</t>
  </si>
  <si>
    <t>Plato_6, Plato_19, Plato_16, Plato_3</t>
  </si>
  <si>
    <t>23.56</t>
  </si>
  <si>
    <t>Plato_12, Plato_14, Plato_4, Plato_8</t>
  </si>
  <si>
    <t>Cliente_513</t>
  </si>
  <si>
    <t>18.42</t>
  </si>
  <si>
    <t>Plato_17, Plato_14, Plato_1, Plato_15</t>
  </si>
  <si>
    <t>23.89</t>
  </si>
  <si>
    <t>Cliente_973</t>
  </si>
  <si>
    <t>25.93</t>
  </si>
  <si>
    <t>Plato_15, Plato_17, Plato_4, Plato_19</t>
  </si>
  <si>
    <t>16.44</t>
  </si>
  <si>
    <t>Plato_6, Plato_10</t>
  </si>
  <si>
    <t>Plato_17, Plato_16</t>
  </si>
  <si>
    <t>Plato_5, Plato_8, Plato_1, Plato_15</t>
  </si>
  <si>
    <t>38.0</t>
  </si>
  <si>
    <t>Plato_19, Plato_7, Plato_13</t>
  </si>
  <si>
    <t>Cliente_511</t>
  </si>
  <si>
    <t>Plato_4, Plato_20, Plato_13</t>
  </si>
  <si>
    <t>Cliente_772</t>
  </si>
  <si>
    <t>19.24</t>
  </si>
  <si>
    <t>Plato_2, Plato_7, Plato_9</t>
  </si>
  <si>
    <t>15.03</t>
  </si>
  <si>
    <t>Plato_7, Plato_20</t>
  </si>
  <si>
    <t>26.07</t>
  </si>
  <si>
    <t>Plato_18, Plato_3, Plato_4</t>
  </si>
  <si>
    <t>36.62</t>
  </si>
  <si>
    <t>Plato_17, Plato_20</t>
  </si>
  <si>
    <t>Cliente_605</t>
  </si>
  <si>
    <t>22.41</t>
  </si>
  <si>
    <t>Plato_15, Plato_11</t>
  </si>
  <si>
    <t>Cliente_197</t>
  </si>
  <si>
    <t>11.19</t>
  </si>
  <si>
    <t>Plato_2, Plato_7, Plato_5, Plato_4</t>
  </si>
  <si>
    <t>29.25</t>
  </si>
  <si>
    <t>Plato_5, Plato_20, Plato_1, Plato_8</t>
  </si>
  <si>
    <t>Cliente_586</t>
  </si>
  <si>
    <t>32.86</t>
  </si>
  <si>
    <t>Plato_7, Plato_12, Plato_13</t>
  </si>
  <si>
    <t>Cliente_687</t>
  </si>
  <si>
    <t>36.58</t>
  </si>
  <si>
    <t>Plato_11, Plato_18, Plato_1</t>
  </si>
  <si>
    <t>Cliente_415</t>
  </si>
  <si>
    <t>18.97</t>
  </si>
  <si>
    <t>Plato_10, Plato_17, Plato_12</t>
  </si>
  <si>
    <t>Cliente_456</t>
  </si>
  <si>
    <t>49.29</t>
  </si>
  <si>
    <t>Plato_10, Plato_13, Plato_11</t>
  </si>
  <si>
    <t>Cliente_820</t>
  </si>
  <si>
    <t>39.68</t>
  </si>
  <si>
    <t>Plato_9, Plato_1, Plato_14</t>
  </si>
  <si>
    <t>Cliente_698</t>
  </si>
  <si>
    <t>11.11</t>
  </si>
  <si>
    <t>Plato_13, Plato_10, Plato_9</t>
  </si>
  <si>
    <t>40.03</t>
  </si>
  <si>
    <t>Plato_11, Plato_6</t>
  </si>
  <si>
    <t>Cliente_52</t>
  </si>
  <si>
    <t>42.79</t>
  </si>
  <si>
    <t>Plato_4, Plato_17</t>
  </si>
  <si>
    <t>Cliente_278</t>
  </si>
  <si>
    <t>15.98</t>
  </si>
  <si>
    <t>Plato_9, Plato_16, Plato_1, Plato_3</t>
  </si>
  <si>
    <t>38.21</t>
  </si>
  <si>
    <t>Plato_13, Plato_9, Plato_15, Plato_8</t>
  </si>
  <si>
    <t>Cliente_595</t>
  </si>
  <si>
    <t>20.27</t>
  </si>
  <si>
    <t>Plato_20, Plato_13, Plato_11</t>
  </si>
  <si>
    <t>Plato_17, Plato_19</t>
  </si>
  <si>
    <t>Cliente_2</t>
  </si>
  <si>
    <t>34.33</t>
  </si>
  <si>
    <t>Plato_16, Plato_2, Plato_8</t>
  </si>
  <si>
    <t>Cliente_880</t>
  </si>
  <si>
    <t>23.98</t>
  </si>
  <si>
    <t>Cliente_411</t>
  </si>
  <si>
    <t>31.23</t>
  </si>
  <si>
    <t>Plato_14, Plato_3, Plato_12, Plato_19</t>
  </si>
  <si>
    <t>Cliente_123</t>
  </si>
  <si>
    <t>44.2</t>
  </si>
  <si>
    <t>Plato_20, Plato_14, Plato_8</t>
  </si>
  <si>
    <t>Cliente_910</t>
  </si>
  <si>
    <t>31.27</t>
  </si>
  <si>
    <t>Plato_15, Plato_6</t>
  </si>
  <si>
    <t>Cliente_483</t>
  </si>
  <si>
    <t>15.91</t>
  </si>
  <si>
    <t>Plato_12, Plato_2, Plato_20</t>
  </si>
  <si>
    <t>32.54</t>
  </si>
  <si>
    <t>Plato_14, Plato_17, Plato_1, Plato_16</t>
  </si>
  <si>
    <t>Cliente_642</t>
  </si>
  <si>
    <t>11.64</t>
  </si>
  <si>
    <t>Plato_7, Plato_1, Plato_19</t>
  </si>
  <si>
    <t>Cliente_962</t>
  </si>
  <si>
    <t>41.8</t>
  </si>
  <si>
    <t>Plato_4, Plato_9, Plato_3</t>
  </si>
  <si>
    <t>Cliente_883</t>
  </si>
  <si>
    <t>Plato_4, Plato_12, Plato_5</t>
  </si>
  <si>
    <t>25.32</t>
  </si>
  <si>
    <t>Plato_1, Plato_6</t>
  </si>
  <si>
    <t>18.61</t>
  </si>
  <si>
    <t>Plato_10, Plato_7, Plato_1</t>
  </si>
  <si>
    <t>Cliente_693</t>
  </si>
  <si>
    <t>10.68</t>
  </si>
  <si>
    <t>Plato_17, Plato_6, Plato_15</t>
  </si>
  <si>
    <t>Cliente_226</t>
  </si>
  <si>
    <t>Plato_14, Plato_8, Plato_19</t>
  </si>
  <si>
    <t>32.2</t>
  </si>
  <si>
    <t>Plato_8, Plato_1, Plato_15</t>
  </si>
  <si>
    <t>29.19</t>
  </si>
  <si>
    <t>Plato_15, Plato_13, Plato_12</t>
  </si>
  <si>
    <t>36.5</t>
  </si>
  <si>
    <t>Plato_20, Plato_8, Plato_2, Plato_1</t>
  </si>
  <si>
    <t>Cliente_834</t>
  </si>
  <si>
    <t>41.29</t>
  </si>
  <si>
    <t>Plato_12, Plato_4, Plato_17, Plato_13</t>
  </si>
  <si>
    <t>Cliente_104</t>
  </si>
  <si>
    <t>30.74</t>
  </si>
  <si>
    <t>Plato_1, Plato_3, Plato_19</t>
  </si>
  <si>
    <t>41.6</t>
  </si>
  <si>
    <t>Plato_17, Plato_14, Plato_16, Plato_13</t>
  </si>
  <si>
    <t>12.57</t>
  </si>
  <si>
    <t>Plato_3, Plato_8, Plato_18</t>
  </si>
  <si>
    <t>26.76</t>
  </si>
  <si>
    <t>Plato_9, Plato_12, Plato_8, Plato_7</t>
  </si>
  <si>
    <t>Plato_13, Plato_10, Plato_16, Plato_1</t>
  </si>
  <si>
    <t>Cliente_35</t>
  </si>
  <si>
    <t>12.06</t>
  </si>
  <si>
    <t>Plato_4, Plato_3, Plato_11</t>
  </si>
  <si>
    <t>37.07</t>
  </si>
  <si>
    <t>Plato_11, Plato_13</t>
  </si>
  <si>
    <t>Cliente_837</t>
  </si>
  <si>
    <t>40.42</t>
  </si>
  <si>
    <t>Plato_5, Plato_3, Plato_20, Plato_17</t>
  </si>
  <si>
    <t>Cliente_514</t>
  </si>
  <si>
    <t>48.15</t>
  </si>
  <si>
    <t>Plato_19, Plato_17, Plato_10, Plato_9</t>
  </si>
  <si>
    <t>15.83</t>
  </si>
  <si>
    <t>Plato_17, Plato_3</t>
  </si>
  <si>
    <t>Cliente_114</t>
  </si>
  <si>
    <t>10.25</t>
  </si>
  <si>
    <t>Plato_14, Plato_1, Plato_13</t>
  </si>
  <si>
    <t>37.22</t>
  </si>
  <si>
    <t>Plato_20, Plato_17, Plato_16, Plato_11</t>
  </si>
  <si>
    <t>25.92</t>
  </si>
  <si>
    <t>Plato_8, Plato_2, Plato_4, Plato_3</t>
  </si>
  <si>
    <t>28.31</t>
  </si>
  <si>
    <t>Plato_19, Plato_13</t>
  </si>
  <si>
    <t>23.66</t>
  </si>
  <si>
    <t>Plato_3, Plato_4, Plato_20, Plato_13</t>
  </si>
  <si>
    <t>18.23</t>
  </si>
  <si>
    <t>Cliente_90</t>
  </si>
  <si>
    <t>34.35</t>
  </si>
  <si>
    <t>Plato_14, Plato_11, Plato_2, Plato_6</t>
  </si>
  <si>
    <t>39.89</t>
  </si>
  <si>
    <t>Plato_6, Plato_10, Plato_14, Plato_13</t>
  </si>
  <si>
    <t>Cliente_496</t>
  </si>
  <si>
    <t>Cliente_58</t>
  </si>
  <si>
    <t>39.83</t>
  </si>
  <si>
    <t>Plato_11, Plato_4</t>
  </si>
  <si>
    <t>Cliente_468</t>
  </si>
  <si>
    <t>47.07</t>
  </si>
  <si>
    <t>Plato_4, Plato_13, Plato_6, Plato_16</t>
  </si>
  <si>
    <t>43.07</t>
  </si>
  <si>
    <t>Cliente_801</t>
  </si>
  <si>
    <t>40.39</t>
  </si>
  <si>
    <t>Plato_15, Plato_13, Plato_2, Plato_19</t>
  </si>
  <si>
    <t>26.15</t>
  </si>
  <si>
    <t>Plato_13, Plato_8, Plato_11, Plato_1</t>
  </si>
  <si>
    <t>Cliente_716</t>
  </si>
  <si>
    <t>28.43</t>
  </si>
  <si>
    <t>Plato_3, Plato_12, Plato_4, Plato_14</t>
  </si>
  <si>
    <t>49.74</t>
  </si>
  <si>
    <t>Cliente_594</t>
  </si>
  <si>
    <t>35.11</t>
  </si>
  <si>
    <t>Plato_11, Plato_9, Plato_15, Plato_10</t>
  </si>
  <si>
    <t>10.69</t>
  </si>
  <si>
    <t>Plato_18, Plato_2, Plato_11</t>
  </si>
  <si>
    <t>Cliente_396</t>
  </si>
  <si>
    <t>39.91</t>
  </si>
  <si>
    <t>Plato_2, Plato_6, Plato_1, Plato_4</t>
  </si>
  <si>
    <t>44.73</t>
  </si>
  <si>
    <t>Plato_13, Plato_1, Plato_17</t>
  </si>
  <si>
    <t>23.67</t>
  </si>
  <si>
    <t>Plato_5, Plato_2, Plato_6</t>
  </si>
  <si>
    <t>Cliente_954</t>
  </si>
  <si>
    <t>17.23</t>
  </si>
  <si>
    <t>Plato_20, Plato_12, Plato_9</t>
  </si>
  <si>
    <t>Cliente_263</t>
  </si>
  <si>
    <t>40.28</t>
  </si>
  <si>
    <t>Plato_11, Plato_9, Plato_7</t>
  </si>
  <si>
    <t>47.13</t>
  </si>
  <si>
    <t>Plato_9, Plato_19, Plato_7, Plato_6</t>
  </si>
  <si>
    <t>Cliente_438</t>
  </si>
  <si>
    <t>20.62</t>
  </si>
  <si>
    <t>Plato_13, Plato_5</t>
  </si>
  <si>
    <t>27.79</t>
  </si>
  <si>
    <t>Plato_16, Plato_8</t>
  </si>
  <si>
    <t>Cliente_353</t>
  </si>
  <si>
    <t>18.66</t>
  </si>
  <si>
    <t>Plato_18, Plato_5</t>
  </si>
  <si>
    <t>41.38</t>
  </si>
  <si>
    <t>Plato_5, Plato_19, Plato_14</t>
  </si>
  <si>
    <t>34.28</t>
  </si>
  <si>
    <t>Plato_4, Plato_6, Plato_15</t>
  </si>
  <si>
    <t>15.02</t>
  </si>
  <si>
    <t>Cliente_770</t>
  </si>
  <si>
    <t>43.35</t>
  </si>
  <si>
    <t>Plato_20, Plato_10, Plato_19</t>
  </si>
  <si>
    <t>35.09</t>
  </si>
  <si>
    <t>Plato_19, Plato_7, Plato_6</t>
  </si>
  <si>
    <t>Cliente_888</t>
  </si>
  <si>
    <t>46.82</t>
  </si>
  <si>
    <t>Plato_15, Plato_7, Plato_12</t>
  </si>
  <si>
    <t>38.43</t>
  </si>
  <si>
    <t>Plato_14, Plato_15</t>
  </si>
  <si>
    <t>Plato_5, Plato_16, Plato_17</t>
  </si>
  <si>
    <t>Cliente_635</t>
  </si>
  <si>
    <t>24.09</t>
  </si>
  <si>
    <t>17.37</t>
  </si>
  <si>
    <t>Plato_10, Plato_16, Plato_4</t>
  </si>
  <si>
    <t>Cliente_297</t>
  </si>
  <si>
    <t>16.05</t>
  </si>
  <si>
    <t>Plato_16, Plato_15, Plato_19, Plato_14</t>
  </si>
  <si>
    <t>Plato_7, Plato_9, Plato_11, Plato_16</t>
  </si>
  <si>
    <t>10.51</t>
  </si>
  <si>
    <t>Plato_17, Plato_2, Plato_10, Plato_12</t>
  </si>
  <si>
    <t>25.7</t>
  </si>
  <si>
    <t>Plato_10, Plato_4, Plato_14</t>
  </si>
  <si>
    <t>26.5</t>
  </si>
  <si>
    <t>18.75</t>
  </si>
  <si>
    <t>Plato_8, Plato_7, Plato_1, Plato_6</t>
  </si>
  <si>
    <t>Cliente_298</t>
  </si>
  <si>
    <t>12.55</t>
  </si>
  <si>
    <t>Plato_15, Plato_10</t>
  </si>
  <si>
    <t>Cliente_304</t>
  </si>
  <si>
    <t>21.82</t>
  </si>
  <si>
    <t>49.35</t>
  </si>
  <si>
    <t>Plato_9, Plato_1, Plato_5</t>
  </si>
  <si>
    <t>26.24</t>
  </si>
  <si>
    <t>Plato_15, Plato_14, Plato_7, Plato_19</t>
  </si>
  <si>
    <t>Plato_7, Plato_6, Plato_16</t>
  </si>
  <si>
    <t>Cliente_743</t>
  </si>
  <si>
    <t>26.65</t>
  </si>
  <si>
    <t>Plato_13, Plato_1, Plato_12, Plato_9</t>
  </si>
  <si>
    <t>Cliente_428</t>
  </si>
  <si>
    <t>31.75</t>
  </si>
  <si>
    <t>Plato_17, Plato_12</t>
  </si>
  <si>
    <t>Cliente_808</t>
  </si>
  <si>
    <t>27.04</t>
  </si>
  <si>
    <t>Cliente_376</t>
  </si>
  <si>
    <t>13.7</t>
  </si>
  <si>
    <t>Plato_11, Plato_6, Plato_1, Plato_9</t>
  </si>
  <si>
    <t>16.85</t>
  </si>
  <si>
    <t>Plato_7, Plato_16, Plato_14</t>
  </si>
  <si>
    <t>49.45</t>
  </si>
  <si>
    <t>Plato_13, Plato_10</t>
  </si>
  <si>
    <t>22.88</t>
  </si>
  <si>
    <t>Cliente_227</t>
  </si>
  <si>
    <t>20.41</t>
  </si>
  <si>
    <t>Plato_6, Plato_18, Plato_7</t>
  </si>
  <si>
    <t>30.77</t>
  </si>
  <si>
    <t>Plato_10, Plato_16, Plato_13, Plato_19</t>
  </si>
  <si>
    <t>Plato_2, Plato_12, Plato_3, Plato_14</t>
  </si>
  <si>
    <t>Cliente_757</t>
  </si>
  <si>
    <t>Plato_9, Plato_7, Plato_13</t>
  </si>
  <si>
    <t>Total del Pedido</t>
  </si>
  <si>
    <t>Ganancia Neta</t>
  </si>
  <si>
    <t>Ganancia Bruta</t>
  </si>
  <si>
    <t>Porcentaje de Gananacia</t>
  </si>
  <si>
    <t>Monto Total de la Cuenta</t>
  </si>
  <si>
    <t>Total Pedidos</t>
  </si>
  <si>
    <t>Total Ganancia Neta</t>
  </si>
  <si>
    <t>Total Ganancia Bruta</t>
  </si>
  <si>
    <t>Fecha de Factura</t>
  </si>
  <si>
    <t>Hora de Salida2</t>
  </si>
  <si>
    <t>Hora de Llegada2</t>
  </si>
  <si>
    <t>Tiempo de Permanencia</t>
  </si>
  <si>
    <t>Tiempo de Preparación</t>
  </si>
  <si>
    <t>Tiempo de Preparación Ordenes en Horas</t>
  </si>
  <si>
    <t>Tiempo de Degustación en Horas</t>
  </si>
  <si>
    <t>Orden Cobrada</t>
  </si>
  <si>
    <t>Total general</t>
  </si>
  <si>
    <t>Suma de Monto Total de la Cuenta</t>
  </si>
  <si>
    <t>Ingresos</t>
  </si>
  <si>
    <t>Número de Transacciones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</si>
  <si>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</si>
  <si>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</si>
  <si>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</si>
  <si>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</si>
  <si>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</si>
  <si>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</si>
  <si>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</si>
  <si>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Fecha</t>
  </si>
  <si>
    <t>No</t>
  </si>
  <si>
    <t>Si</t>
  </si>
  <si>
    <t>Nº Ordendes Cobradas</t>
  </si>
  <si>
    <t>Mesero</t>
  </si>
  <si>
    <t>Nº Ordenes Atendidas</t>
  </si>
  <si>
    <t>Nº propinas</t>
  </si>
  <si>
    <t>Suma de Propina</t>
  </si>
  <si>
    <t>Suma de Costo Unitario</t>
  </si>
  <si>
    <t>Número de Ordenes</t>
  </si>
  <si>
    <t>Número Medio de Comensales</t>
  </si>
  <si>
    <t>Ticket Medio</t>
  </si>
  <si>
    <t>Facturación Total</t>
  </si>
  <si>
    <t>Margen</t>
  </si>
  <si>
    <t xml:space="preserve"> País de Origen</t>
  </si>
  <si>
    <t>Pais de Origen</t>
  </si>
  <si>
    <t>Suma Monto Total de la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</si>
</sst>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400]h:mm:ss\ AM/PM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22" fontId="0" fillId="0" borderId="0" xfId="0" applyNumberFormat="1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  <xf numFmtId="0" fontId="2" fillId="2" borderId="1" xfId="0" applyFon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3" fillId="0" borderId="0" xfId="0" applyFont="1"/>
    <xf numFmtId="0" fontId="0" fillId="0" borderId="0" xfId="0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/>
    <xf numFmtId="2" fontId="7" fillId="0" borderId="2" xfId="0" applyNumberFormat="1" applyFont="1" applyBorder="1"/>
    <xf numFmtId="44" fontId="7" fillId="0" borderId="2" xfId="0" applyNumberFormat="1" applyFont="1" applyBorder="1"/>
    <xf numFmtId="0" fontId="3" fillId="0" borderId="5" xfId="0" applyFont="1" applyBorder="1" applyAlignment="1">
      <alignment horizontal="left"/>
    </xf>
    <xf numFmtId="0" fontId="3" fillId="0" borderId="6" xfId="0" applyFont="1" applyBorder="1"/>
    <xf numFmtId="44" fontId="3" fillId="0" borderId="6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/>
    <xf numFmtId="44" fontId="3" fillId="0" borderId="8" xfId="0" applyNumberFormat="1" applyFont="1" applyBorder="1"/>
    <xf numFmtId="0" fontId="3" fillId="0" borderId="0" xfId="0" applyFont="1" applyAlignment="1">
      <alignment horizontal="left"/>
    </xf>
    <xf numFmtId="44" fontId="3" fillId="0" borderId="0" xfId="0" applyNumberFormat="1" applyFont="1"/>
    <xf numFmtId="0" fontId="3" fillId="0" borderId="0" xfId="0" applyNumberFormat="1" applyFont="1"/>
    <xf numFmtId="0" fontId="3" fillId="0" borderId="8" xfId="0" applyFont="1" applyBorder="1" applyAlignment="1">
      <alignment horizontal="left"/>
    </xf>
    <xf numFmtId="0" fontId="5" fillId="0" borderId="0" xfId="0" pivotButton="1" applyFont="1"/>
    <xf numFmtId="0" fontId="5" fillId="0" borderId="0" xfId="0" applyFont="1"/>
    <xf numFmtId="0" fontId="5" fillId="0" borderId="3" xfId="0" pivotButton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pivotButton="1" applyFont="1" applyBorder="1"/>
    <xf numFmtId="0" fontId="5" fillId="0" borderId="8" xfId="0" applyFont="1" applyBorder="1" applyAlignment="1">
      <alignment horizontal="center" vertical="center"/>
    </xf>
    <xf numFmtId="0" fontId="4" fillId="3" borderId="0" xfId="0" applyFont="1" applyFill="1"/>
    <xf numFmtId="0" fontId="5" fillId="3" borderId="0" xfId="0" applyFont="1" applyFill="1"/>
    <xf numFmtId="0" fontId="3" fillId="4" borderId="0" xfId="0" applyFont="1" applyFill="1"/>
    <xf numFmtId="44" fontId="3" fillId="4" borderId="0" xfId="1" applyFont="1" applyFill="1"/>
    <xf numFmtId="44" fontId="4" fillId="3" borderId="0" xfId="1" applyFont="1" applyFill="1"/>
    <xf numFmtId="0" fontId="0" fillId="0" borderId="0" xfId="0" applyFill="1" applyAlignment="1">
      <alignment vertical="center"/>
    </xf>
    <xf numFmtId="0" fontId="8" fillId="0" borderId="5" xfId="0" applyFont="1" applyBorder="1" applyAlignment="1">
      <alignment horizontal="left" vertical="center"/>
    </xf>
    <xf numFmtId="44" fontId="8" fillId="0" borderId="6" xfId="0" applyNumberFormat="1" applyFont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44" fontId="8" fillId="0" borderId="8" xfId="0" applyNumberFormat="1" applyFont="1" applyBorder="1" applyAlignment="1">
      <alignment vertical="center"/>
    </xf>
    <xf numFmtId="0" fontId="9" fillId="0" borderId="3" xfId="0" pivotButton="1" applyFont="1" applyBorder="1" applyAlignment="1">
      <alignment vertical="center"/>
    </xf>
    <xf numFmtId="0" fontId="9" fillId="0" borderId="4" xfId="0" applyFont="1" applyBorder="1" applyAlignment="1">
      <alignment horizontal="right" vertical="center"/>
    </xf>
    <xf numFmtId="0" fontId="8" fillId="0" borderId="0" xfId="0" applyFont="1" applyAlignment="1">
      <alignment horizontal="left"/>
    </xf>
    <xf numFmtId="0" fontId="8" fillId="0" borderId="0" xfId="0" applyFont="1"/>
    <xf numFmtId="4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0" fontId="0" fillId="2" borderId="1" xfId="0" applyNumberFormat="1" applyFill="1" applyBorder="1"/>
    <xf numFmtId="0" fontId="6" fillId="3" borderId="9" xfId="0" applyFont="1" applyFill="1" applyBorder="1" applyAlignment="1">
      <alignment horizontal="center" vertical="center"/>
    </xf>
    <xf numFmtId="10" fontId="7" fillId="4" borderId="2" xfId="0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282">
    <dxf>
      <numFmt numFmtId="164" formatCode="[$-F400]h:mm:ss\ AM/PM"/>
      <alignment horizontal="right" vertical="bottom" textRotation="0" wrapText="0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</dxf>
    <dxf>
      <numFmt numFmtId="0" formatCode="General"/>
    </dxf>
    <dxf>
      <numFmt numFmtId="0" formatCode="General"/>
    </dxf>
    <dxf>
      <font>
        <sz val="14"/>
      </font>
    </dxf>
    <dxf>
      <font>
        <sz val="14"/>
      </font>
    </dxf>
    <dxf>
      <font>
        <sz val="14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20"/>
      </font>
    </dxf>
    <dxf>
      <font>
        <sz val="2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20"/>
      </font>
    </dxf>
    <dxf>
      <font>
        <sz val="2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20"/>
      </font>
    </dxf>
    <dxf>
      <font>
        <sz val="20"/>
      </font>
    </dxf>
    <dxf>
      <font>
        <b/>
      </font>
    </dxf>
    <dxf>
      <font>
        <b/>
      </font>
    </dxf>
    <dxf>
      <font>
        <sz val="20"/>
      </font>
    </dxf>
    <dxf>
      <font>
        <sz val="20"/>
      </font>
    </dxf>
    <dxf>
      <font>
        <sz val="16"/>
      </font>
    </dxf>
    <dxf>
      <font>
        <sz val="16"/>
      </font>
    </dxf>
    <dxf>
      <font>
        <sz val="16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34" formatCode="_-* #,##0.00\ &quot;€&quot;_-;\-* #,##0.00\ &quot;€&quot;_-;_-* &quot;-&quot;??\ &quot;€&quot;_-;_-@_-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numFmt numFmtId="164" formatCode="[$-F400]h:mm:ss\ AM/PM"/>
      <alignment horizontal="right" vertical="bottom" textRotation="0" wrapText="0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14" formatCode="0.00%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 Dinamicas!TablaDinámica1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Ingresos por Tipo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D1A-41E3-B4DC-0F084BC654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1A-41E3-B4DC-0F084BC65436}"/>
              </c:ext>
            </c:extLst>
          </c:dPt>
          <c:cat>
            <c:strRef>
              <c:f>'Tablas Dinamicas'!$D$4:$D$7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Dinamicas'!$E$4:$E$7</c:f>
              <c:numCache>
                <c:formatCode>_("€"* #,##0.00_);_("€"* \(#,##0.00\);_("€"* "-"??_);_(@_)</c:formatCode>
                <c:ptCount val="3"/>
                <c:pt idx="0">
                  <c:v>62781</c:v>
                </c:pt>
                <c:pt idx="1">
                  <c:v>22692</c:v>
                </c:pt>
                <c:pt idx="2">
                  <c:v>20854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B-4382-B693-56AD5EACE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0085744"/>
        <c:axId val="1260088144"/>
      </c:barChart>
      <c:catAx>
        <c:axId val="12600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0088144"/>
        <c:crosses val="autoZero"/>
        <c:auto val="1"/>
        <c:lblAlgn val="ctr"/>
        <c:lblOffset val="100"/>
        <c:noMultiLvlLbl val="0"/>
      </c:catAx>
      <c:valAx>
        <c:axId val="12600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00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943780425548107"/>
          <c:y val="0.36593785481690405"/>
          <c:w val="6.056219574451889E-2"/>
          <c:h val="0.36743658753931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Excel.xlsx]Resultados!TablaDinámica9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A4C-4D72-998D-87E49A1C55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C-4D72-998D-87E49A1C55E0}"/>
              </c:ext>
            </c:extLst>
          </c:dPt>
          <c:cat>
            <c:strRef>
              <c:f>Resultados!$E$6:$E$9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Resultados!$F$6:$F$9</c:f>
              <c:numCache>
                <c:formatCode>_("€"* #,##0.00_);_("€"* \(#,##0.00\);_("€"* "-"??_);_(@_)</c:formatCode>
                <c:ptCount val="3"/>
                <c:pt idx="0">
                  <c:v>62781</c:v>
                </c:pt>
                <c:pt idx="1">
                  <c:v>22692</c:v>
                </c:pt>
                <c:pt idx="2">
                  <c:v>20854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C-4D72-998D-87E49A1C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260095"/>
        <c:axId val="1339249055"/>
      </c:barChart>
      <c:catAx>
        <c:axId val="13392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249055"/>
        <c:crosses val="autoZero"/>
        <c:auto val="1"/>
        <c:lblAlgn val="ctr"/>
        <c:lblOffset val="100"/>
        <c:noMultiLvlLbl val="0"/>
      </c:catAx>
      <c:valAx>
        <c:axId val="13392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2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Excel.xlsx]Resultados!TablaDinámica12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Resultados!$C$25:$C$36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Resultados!$D$25:$D$36</c:f>
              <c:numCache>
                <c:formatCode>General</c:formatCode>
                <c:ptCount val="11"/>
                <c:pt idx="0">
                  <c:v>74</c:v>
                </c:pt>
                <c:pt idx="1">
                  <c:v>76</c:v>
                </c:pt>
                <c:pt idx="2">
                  <c:v>63</c:v>
                </c:pt>
                <c:pt idx="3">
                  <c:v>75</c:v>
                </c:pt>
                <c:pt idx="4">
                  <c:v>68</c:v>
                </c:pt>
                <c:pt idx="5">
                  <c:v>61</c:v>
                </c:pt>
                <c:pt idx="6">
                  <c:v>71</c:v>
                </c:pt>
                <c:pt idx="7">
                  <c:v>70</c:v>
                </c:pt>
                <c:pt idx="8">
                  <c:v>78</c:v>
                </c:pt>
                <c:pt idx="9">
                  <c:v>69</c:v>
                </c:pt>
                <c:pt idx="1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C-4600-ADF5-1D1F2A79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36543"/>
        <c:axId val="2130632703"/>
      </c:barChart>
      <c:catAx>
        <c:axId val="21306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0632703"/>
        <c:crosses val="autoZero"/>
        <c:auto val="1"/>
        <c:lblAlgn val="ctr"/>
        <c:lblOffset val="100"/>
        <c:noMultiLvlLbl val="0"/>
      </c:catAx>
      <c:valAx>
        <c:axId val="21306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06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Excel.xlsx]Resultados!TablaDinámica11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Resultados!$F$24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Resultados!$E$25:$E$36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Resultados!$F$25:$F$36</c:f>
              <c:numCache>
                <c:formatCode>_("€"* #,##0.00_);_("€"* \(#,##0.00\);_("€"* "-"??_);_(@_)</c:formatCode>
                <c:ptCount val="11"/>
                <c:pt idx="0">
                  <c:v>67463</c:v>
                </c:pt>
                <c:pt idx="1">
                  <c:v>39950</c:v>
                </c:pt>
                <c:pt idx="2">
                  <c:v>40924</c:v>
                </c:pt>
                <c:pt idx="3">
                  <c:v>33616</c:v>
                </c:pt>
                <c:pt idx="4">
                  <c:v>31721</c:v>
                </c:pt>
                <c:pt idx="5">
                  <c:v>45856</c:v>
                </c:pt>
                <c:pt idx="6">
                  <c:v>41049</c:v>
                </c:pt>
                <c:pt idx="7">
                  <c:v>36770</c:v>
                </c:pt>
                <c:pt idx="8">
                  <c:v>74926</c:v>
                </c:pt>
                <c:pt idx="9">
                  <c:v>47653</c:v>
                </c:pt>
                <c:pt idx="10">
                  <c:v>37425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E-4676-B016-A40FF5F3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9040080"/>
        <c:axId val="259044400"/>
      </c:barChart>
      <c:catAx>
        <c:axId val="2590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044400"/>
        <c:crosses val="autoZero"/>
        <c:auto val="1"/>
        <c:lblAlgn val="ctr"/>
        <c:lblOffset val="100"/>
        <c:noMultiLvlLbl val="0"/>
      </c:catAx>
      <c:valAx>
        <c:axId val="2590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0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 Dinamicas!TablaDinámica2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Nº Transacciones por Metodo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Dinamicas'!$E$29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51-4681-8FFF-A188FB8205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51-4681-8FFF-A188FB8205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51-4681-8FFF-A188FB8205D4}"/>
              </c:ext>
            </c:extLst>
          </c:dPt>
          <c:cat>
            <c:strRef>
              <c:f>'Tablas Dinamicas'!$D$30:$D$33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'Tablas Dinamicas'!$E$30:$E$33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1-4696-9BE4-C92E04FD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 Dinamicas!TablaDinámica3</c:name>
    <c:fmtId val="27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Dinamicas'!$C$59:$C$60</c:f>
              <c:strCache>
                <c:ptCount val="1"/>
                <c:pt idx="0">
                  <c:v>2023-04-01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'Tablas Dinamicas'!$B$61:$B$64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Dinamicas'!$C$61:$C$64</c:f>
              <c:numCache>
                <c:formatCode>_("€"* #,##0.00_);_("€"* \(#,##0.00\);_("€"* "-"??_);_(@_)</c:formatCode>
                <c:ptCount val="3"/>
                <c:pt idx="0">
                  <c:v>10839</c:v>
                </c:pt>
                <c:pt idx="1">
                  <c:v>3730</c:v>
                </c:pt>
                <c:pt idx="2">
                  <c:v>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D-493D-8F2A-E0714DB0A369}"/>
            </c:ext>
          </c:extLst>
        </c:ser>
        <c:ser>
          <c:idx val="1"/>
          <c:order val="1"/>
          <c:tx>
            <c:strRef>
              <c:f>'Tablas Dinamicas'!$D$59:$D$60</c:f>
              <c:strCache>
                <c:ptCount val="1"/>
                <c:pt idx="0">
                  <c:v>2023-04-02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'Tablas Dinamicas'!$B$61:$B$64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Dinamicas'!$D$61:$D$64</c:f>
              <c:numCache>
                <c:formatCode>_("€"* #,##0.00_);_("€"* \(#,##0.00\);_("€"* "-"??_);_(@_)</c:formatCode>
                <c:ptCount val="3"/>
                <c:pt idx="0">
                  <c:v>12874</c:v>
                </c:pt>
                <c:pt idx="1">
                  <c:v>4137</c:v>
                </c:pt>
                <c:pt idx="2">
                  <c:v>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D-493D-8F2A-E0714DB0A369}"/>
            </c:ext>
          </c:extLst>
        </c:ser>
        <c:ser>
          <c:idx val="2"/>
          <c:order val="2"/>
          <c:tx>
            <c:strRef>
              <c:f>'Tablas Dinamicas'!$E$59:$E$60</c:f>
              <c:strCache>
                <c:ptCount val="1"/>
                <c:pt idx="0">
                  <c:v>2023-04-03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'Tablas Dinamicas'!$B$61:$B$64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Dinamicas'!$E$61:$E$64</c:f>
              <c:numCache>
                <c:formatCode>_("€"* #,##0.00_);_("€"* \(#,##0.00\);_("€"* "-"??_);_(@_)</c:formatCode>
                <c:ptCount val="3"/>
                <c:pt idx="0">
                  <c:v>4790</c:v>
                </c:pt>
                <c:pt idx="1">
                  <c:v>1197</c:v>
                </c:pt>
                <c:pt idx="2">
                  <c:v>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D-493D-8F2A-E0714DB0A369}"/>
            </c:ext>
          </c:extLst>
        </c:ser>
        <c:ser>
          <c:idx val="3"/>
          <c:order val="3"/>
          <c:tx>
            <c:strRef>
              <c:f>'Tablas Dinamicas'!$F$59:$F$60</c:f>
              <c:strCache>
                <c:ptCount val="1"/>
                <c:pt idx="0">
                  <c:v>2023-04-04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'Tablas Dinamicas'!$B$61:$B$64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Dinamicas'!$F$61:$F$64</c:f>
              <c:numCache>
                <c:formatCode>_("€"* #,##0.00_);_("€"* \(#,##0.00\);_("€"* "-"??_);_(@_)</c:formatCode>
                <c:ptCount val="3"/>
                <c:pt idx="0">
                  <c:v>3480</c:v>
                </c:pt>
                <c:pt idx="1">
                  <c:v>1689</c:v>
                </c:pt>
                <c:pt idx="2">
                  <c:v>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D-493D-8F2A-E0714DB0A369}"/>
            </c:ext>
          </c:extLst>
        </c:ser>
        <c:ser>
          <c:idx val="4"/>
          <c:order val="4"/>
          <c:tx>
            <c:strRef>
              <c:f>'Tablas Dinamicas'!$G$59:$G$60</c:f>
              <c:strCache>
                <c:ptCount val="1"/>
                <c:pt idx="0">
                  <c:v>2023-04-05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'Tablas Dinamicas'!$B$61:$B$64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Dinamicas'!$G$61:$G$64</c:f>
              <c:numCache>
                <c:formatCode>_("€"* #,##0.00_);_("€"* \(#,##0.00\);_("€"* "-"??_);_(@_)</c:formatCode>
                <c:ptCount val="3"/>
                <c:pt idx="0">
                  <c:v>7133</c:v>
                </c:pt>
                <c:pt idx="1">
                  <c:v>2369</c:v>
                </c:pt>
                <c:pt idx="2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DD-493D-8F2A-E0714DB0A369}"/>
            </c:ext>
          </c:extLst>
        </c:ser>
        <c:ser>
          <c:idx val="5"/>
          <c:order val="5"/>
          <c:tx>
            <c:strRef>
              <c:f>'Tablas Dinamicas'!$H$59:$H$60</c:f>
              <c:strCache>
                <c:ptCount val="1"/>
                <c:pt idx="0">
                  <c:v>2023-04-06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'Tablas Dinamicas'!$B$61:$B$64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Dinamicas'!$H$61:$H$64</c:f>
              <c:numCache>
                <c:formatCode>_("€"* #,##0.00_);_("€"* \(#,##0.00\);_("€"* "-"??_);_(@_)</c:formatCode>
                <c:ptCount val="3"/>
                <c:pt idx="0">
                  <c:v>13487</c:v>
                </c:pt>
                <c:pt idx="1">
                  <c:v>5855</c:v>
                </c:pt>
                <c:pt idx="2">
                  <c:v>5290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DD-493D-8F2A-E0714DB0A369}"/>
            </c:ext>
          </c:extLst>
        </c:ser>
        <c:ser>
          <c:idx val="6"/>
          <c:order val="6"/>
          <c:tx>
            <c:strRef>
              <c:f>'Tablas Dinamicas'!$I$59:$I$60</c:f>
              <c:strCache>
                <c:ptCount val="1"/>
                <c:pt idx="0">
                  <c:v>2023-04-07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'Tablas Dinamicas'!$B$61:$B$64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Dinamicas'!$I$61:$I$64</c:f>
              <c:numCache>
                <c:formatCode>_("€"* #,##0.00_);_("€"* \(#,##0.00\);_("€"* "-"??_);_(@_)</c:formatCode>
                <c:ptCount val="3"/>
                <c:pt idx="0">
                  <c:v>10178</c:v>
                </c:pt>
                <c:pt idx="1">
                  <c:v>3715</c:v>
                </c:pt>
                <c:pt idx="2">
                  <c:v>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DD-493D-8F2A-E0714DB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773247"/>
        <c:axId val="302761727"/>
      </c:lineChart>
      <c:catAx>
        <c:axId val="3027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761727"/>
        <c:crosses val="autoZero"/>
        <c:auto val="1"/>
        <c:lblAlgn val="ctr"/>
        <c:lblOffset val="100"/>
        <c:noMultiLvlLbl val="0"/>
      </c:catAx>
      <c:valAx>
        <c:axId val="3027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77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 Dinamicas!TablaDinámica4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Ingresos por País de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Dinamicas'!$E$98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'Tablas Dinamicas'!$D$99:$D$110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'Tablas Dinamicas'!$E$99:$E$110</c:f>
              <c:numCache>
                <c:formatCode>_("€"* #,##0.00_);_("€"* \(#,##0.00\);_("€"* "-"??_);_(@_)</c:formatCode>
                <c:ptCount val="11"/>
                <c:pt idx="0">
                  <c:v>9734</c:v>
                </c:pt>
                <c:pt idx="1">
                  <c:v>11304</c:v>
                </c:pt>
                <c:pt idx="2">
                  <c:v>8566</c:v>
                </c:pt>
                <c:pt idx="3">
                  <c:v>11600</c:v>
                </c:pt>
                <c:pt idx="4">
                  <c:v>9874</c:v>
                </c:pt>
                <c:pt idx="5">
                  <c:v>7444</c:v>
                </c:pt>
                <c:pt idx="6">
                  <c:v>9483</c:v>
                </c:pt>
                <c:pt idx="7">
                  <c:v>9468</c:v>
                </c:pt>
                <c:pt idx="8">
                  <c:v>9768</c:v>
                </c:pt>
                <c:pt idx="9">
                  <c:v>9811</c:v>
                </c:pt>
                <c:pt idx="10">
                  <c:v>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42AC-B6CC-E06B9AC4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5410799"/>
        <c:axId val="295414639"/>
      </c:barChart>
      <c:catAx>
        <c:axId val="29541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414639"/>
        <c:crosses val="autoZero"/>
        <c:auto val="1"/>
        <c:lblAlgn val="ctr"/>
        <c:lblOffset val="100"/>
        <c:noMultiLvlLbl val="0"/>
      </c:catAx>
      <c:valAx>
        <c:axId val="2954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4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 Dinamicas!TablaDinámica6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Desglose de Impagos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Dinamicas'!$E$146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63E-4C99-9954-47A2CA7FCA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3E-4C99-9954-47A2CA7FCAE0}"/>
              </c:ext>
            </c:extLst>
          </c:dPt>
          <c:cat>
            <c:strRef>
              <c:f>'Tablas Dinamicas'!$D$147:$D$149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'Tablas Dinamicas'!$E$147:$E$149</c:f>
              <c:numCache>
                <c:formatCode>General</c:formatCode>
                <c:ptCount val="2"/>
                <c:pt idx="0">
                  <c:v>100</c:v>
                </c:pt>
                <c:pt idx="1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1-4EB8-99FE-A4E7477B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8725311"/>
        <c:axId val="318708991"/>
      </c:barChart>
      <c:catAx>
        <c:axId val="3187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8708991"/>
        <c:crosses val="autoZero"/>
        <c:auto val="1"/>
        <c:lblAlgn val="ctr"/>
        <c:lblOffset val="100"/>
        <c:noMultiLvlLbl val="0"/>
      </c:catAx>
      <c:valAx>
        <c:axId val="3187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872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 Dinamicas!TablaDinámica7</c:name>
    <c:fmtId val="3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Dinamicas'!$E$186</c:f>
              <c:strCache>
                <c:ptCount val="1"/>
                <c:pt idx="0">
                  <c:v>Nº propinas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'Tablas Dinamicas'!$D$187:$D$190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'Tablas Dinamicas'!$E$187:$E$190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7-480C-8DED-AF2B8BE7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606464"/>
        <c:axId val="358611744"/>
      </c:barChart>
      <c:lineChart>
        <c:grouping val="standard"/>
        <c:varyColors val="0"/>
        <c:ser>
          <c:idx val="1"/>
          <c:order val="1"/>
          <c:tx>
            <c:strRef>
              <c:f>'Tablas Dinamicas'!$F$186</c:f>
              <c:strCache>
                <c:ptCount val="1"/>
                <c:pt idx="0">
                  <c:v>Suma de Propina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'Tablas Dinamicas'!$D$187:$D$190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'Tablas Dinamicas'!$F$187:$F$190</c:f>
              <c:numCache>
                <c:formatCode>General</c:formatCode>
                <c:ptCount val="3"/>
                <c:pt idx="0">
                  <c:v>79982</c:v>
                </c:pt>
                <c:pt idx="1">
                  <c:v>330194</c:v>
                </c:pt>
                <c:pt idx="2">
                  <c:v>87177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7-480C-8DED-AF2B8BE7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11264"/>
        <c:axId val="358614144"/>
      </c:lineChart>
      <c:catAx>
        <c:axId val="3586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611744"/>
        <c:crosses val="autoZero"/>
        <c:auto val="1"/>
        <c:lblAlgn val="ctr"/>
        <c:lblOffset val="100"/>
        <c:noMultiLvlLbl val="0"/>
      </c:catAx>
      <c:valAx>
        <c:axId val="3586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606464"/>
        <c:crosses val="autoZero"/>
        <c:crossBetween val="between"/>
      </c:valAx>
      <c:valAx>
        <c:axId val="3586141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611264"/>
        <c:crosses val="max"/>
        <c:crossBetween val="between"/>
      </c:valAx>
      <c:catAx>
        <c:axId val="358611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8614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 Dinamicas!TablaDinámica8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Dinamicas'!$E$229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'Tablas Dinamicas'!$D$230:$D$235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Dinamicas'!$E$230:$E$235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D-42F5-AC3C-8509A6712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Excel.xlsx]Resultados!TablaDinámica7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Resultados!$B$5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83-4975-9AA4-BFFF9B91D3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83-4975-9AA4-BFFF9B91D3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83-4975-9AA4-BFFF9B91D301}"/>
              </c:ext>
            </c:extLst>
          </c:dPt>
          <c:cat>
            <c:strRef>
              <c:f>Resultados!$A$6:$A$9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Resultados!$B$6:$B$9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D-4E39-ADF9-F3C799AF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ap="rnd">
      <a:solidFill>
        <a:schemeClr val="accent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Excel.xlsx]Resultados!TablaDinámica8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Resultados!$D$5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Resultados!$C$6:$C$9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Resultados!$D$6:$D$9</c:f>
              <c:numCache>
                <c:formatCode>_("€"* #,##0.00_);_("€"* \(#,##0.00\);_("€"* "-"??_);_(@_)</c:formatCode>
                <c:ptCount val="3"/>
                <c:pt idx="0">
                  <c:v>12175</c:v>
                </c:pt>
                <c:pt idx="1">
                  <c:v>72981</c:v>
                </c:pt>
                <c:pt idx="2">
                  <c:v>21171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0D-4253-98F4-C3DFB9F4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3CECD8BA-6ABF-45E9-8C6F-F706D4BE78B6}">
          <cx:dataId val="0"/>
          <cx:layoutPr>
            <cx:geography cultureLanguage="es-ES" cultureRegion="ES" attribution="Con tecnología de Bing">
              <cx:geoCache provider="{E9337A44-BEBE-4D9F-B70C-5C5E7DAFC167}">
                <cx:binary>zH3bct22su2vpPJ84OBKgKtWdtUm55ySbMm27PiWF5ZsywRBkCAJ8PpX5/W87h87LdvxshBnO4uV
qiy9uDIptjAHenQ3GgPIP98t/3hnb2+GH5bGtv4f75aff9QhdP/46Sf/Tt82N/5BU70bnHcfwoN3
rvnJffhQvbv96f1wM1dt+RPFhP/0Tt8M4Xb58b/+CdbKW3fp3t2EyrXX4+2wPrv1ow3+f3n2zUc/
vHNjG+5eL8HSzz/+91DetqFqb3784e7fsP6ydrc//3jvt3784afY1u/+7g8WhhbG9/AuYvxBmiY8
VQSnH3/kjz9Y15a/PU/geSKpEiTBH3/Yb3/88U0DBv7UmD6O6Ob9++HW+x8+/3vv1Xtf4d6Tyrv8
Ewq5uxvwfz/7+A1/uo/yf/0z+gC+c/TJVxMRA/S9R/E8PL0ZbsrxZv0Nib9gGih7wEgiUkbkJ5jJ
/WkQ6gFJUsaFSn77q5/w/zNj+Tb8/3ozQv9fD2Lwn775+8E/+u7mf/7vX0gBjh+wFBOCMf0EPb0P
PXsgBGdJcvcbH39gaj7R79MM/IkBfXsCvrwY4f/l8xj+4/O/H/7M2Wqq/kL4EZEPsEhUkorPESi9
j/9dBEoJpQnMy9e4/4mRfBv3Ly9GuH/5PMY9e/IfgPtw4yv7GwJ/QcQh4PYff3Dk74I9+EQE+Tni
x7h/dyR/APvn92LUP3/8O9Cf/f2gH9+NN+/d8FeiDqCnMkkkv+/kMn0AISZJU/o5CMVB5vsj+Tbq
X75CBPuXz2Pcj/nfj3vurGve/pVRhj+4Cy53KTTCnT5IsVKEcfUpuEfp9c+M5NvA/+vNCPl/PYih
z/8D4kyuK3v7Fzo8Iw9kQhiTVH6qL6PoLgkUPkpKwmLkvzeQP4D902sx5p8+/R3gl3+/rz+9Hf7n
//2FgCcPIJWmSar453IljjTiAYYyUlCoNj/+wPOv0+p3x/Nt3D+/FuH++dMY96fHvx/3F8P4F9fw
jD5QUgjBSBRkRPIAaksiGOafIFf3If8TQ/k26F9ejGD/8nkM/Iv/gAL+5W17u4239i+sIdUDjCGI
QIX+OcbEi9jkwd0zmJjPz6MJ+FND+vYUfPVqNAlfPYmn4eVf4v9/vMD9suI/3ISb48dWwVdr3P/9
6cevCQ2M6NXPMeKbheen8HHx/ucfCZQtX/oPdxbuhZbf9Qp+e+X2xgfoRUDlmXCYJ4Up5QnMF0zT
fPvxkbxbhSkOoY0pLhNxtxho3RA0vEYhxagUwh0s0CSGPA6veTd+fCYg2gkpk1RKAau8hIovHZqn
zq6la7+g8fm/f2jH5qmr2uB//hFCY/fpt+5GCn+ISw5/W4B7de9unkHzB36J/B/ej65whbbH0o6v
tnR9W4wvvwLi37AMSfBry1aUOPARLJNEZqZasm1Q2T7T4r7palsD7xdWH9dUPsUMPbWEoZ2274D6
CpBulLQt6qI+4pltV07QJS9Wmxz2jRzC6dfWC0Kkt5Wqj2Q6YSfysho+EepTU+jfgBu86GvLzmCz
rIrUx21pp4dbi8eDrdf0+b5xAxm+tk6LYZtb6eyxmweZV9xshwTxV/uM4/vG5arlzJOlPo5NnZyX
bbiZca324cKhSPt65JvyFe8ltkfm+6wot8tqKM93jZsDOb82DfB2XcpFffSlp49Xa9NfU+S7kO8z
H1FT9nM/J7a1R6PG5ZEzI7kqFHq8z3jEThEkH4cVxq7pu74r86QU+wjEI3IWSVIs0lB7tKbNkk7Z
jKPG7jQesbOafO25k/Wx6vonBZ3Kc9Et+LQPk4icmCnXedLZ47Cu9t02NOWFNzS92Gc9Iii3vF7c
5O1RvN66nHU7EYmYWUA5vFYGzM6+a7OB9CbnG9lJnoiZLVNJL1vwknIxZ0M506yZlp0jZxEzp5qE
rq8Ge5xk6TO7VEU+q7HfB/ddwv2anLq1xVbOEGlVas9Sr6ocOhfDPtBZRM2taba59Js9yrJqDlwk
bbbKEHYOPeJmQsex2RxY78ylH39x3cNdHsgiZnLKW7Oh1R4rOl01hTXZ0HafFu7/bvphETETtmmc
btwcFWcXrm6aG+0E+3XfwCNi9onyfpmZOZokqX8dEuzrLPVDu4/3LGLm1uCqr3hijoWvTtvs+PlK
0HK2b+wRP61bR1JiAIZa6w6FaOvzKQlyX45gEUEN4Ti0pikOw9BlmM85nd7vGjeN2AkbZ73RVTBH
P3KfiZG/Z8W0jz404mYbNoOsVtVRdfjQLN2vmph5p+2ImqQQst9Yb46EJjyrBn/eyKbbV77RiJlh
kmEdBhh4PZcPGyZMZk19vQ/wiJ2T0m1DBQzcgFnM2he+aZ7uMx2Rs12YTFULpgcZ5EVg8iEeFrmP
PTQiZ21XzQcPxhttMiEOA9856oiWi+d+aCCfHVc755pC8E6kITvdJKKlN25YcaLBTXrEc68xPybp
+mIf3hErbYG6th4bc0yM5fasIOkq3kg3u25f9UYickrpQqeDNUe9hVyhV3pg+2aTRNRcJRqXgoFl
h9aHoexI1vjtl12wkIiandBmnOSmj6aZ3yI0Xhai6/cFQhIx02E5Lotm+jixJXlm8PKCi5J+apL+
u8mNRNQs2r6qWDpWx5LoqxYFWETg2e/LyiQiJy05MWtv9RFXajmwtn0DCyK9z83v2ndfV0FFV8NK
Kgh9rELdHhXyaeaaYV/OJxFBWwR9joqA8a56k+ruqDXeVwHd9V6+HjbCnTEl4xoAX1Q2dCSF5SZx
O6czomcY5hKNCHxlKW8gV9RZMdY7AccRM62qyDw2d7NpqTuqMrz0ZarOdxHorhv0NSzzVDWUlmBc
BpEZcUbdzoyMI2qOgkJJu8JUzibkIsVzNia12cdNHHGTQPMp6AnwblSPM9M4mpcpmvf5Co7IacyC
zIqoPtJ1ajI8lybvlmraV77hiJ1imsZpUWDd4fmxrefbfkPJPnLiiJymGIqJ6kYfB6R4lnJ+rDdf
7AQ9Iicv1Tz1OtHHpKfmABqpkJOm1/sohCOC0qEcS7zC0BXq8q17mnSv97l4xM2hUVsoS6mPrEIm
M3M6XU+zUruswy7RfQKVbm7nuneQgXpzWIdzu2275lKkETWHtUjnPgXLDXI60+ztMkL7Yw8mIo3I
KSVeLbrLEPU8kINeRZuPS3O1z3hEzq5XzDrnwcHHdMmmbTpMqaI7Rx5xU3ubNBr1YDxcVutZM+3K
mSKNWCkp9MinbdTH4NbLztqrbTrugyPiJB7Utqg0wIhtRsrM70qVIo3Y2PJ59NoPkIfVcpGQ8IgV
+rBvxBEV0z60SusJGLMlD5v5iq3Vo32WIy7aleF54ZAUem3MM838i3Zs610RRKiIikszlLVcYAqd
5c8HddX1xT6Sq4iKC2cyDBzSDV9/Kcdjq/c5nYpoSCxHw+CBhoSTdyvZsm1j+xpKH6WQX2f2kCZl
CA243dIV41lRr33O5rTcR0MV0bApbe3xcufUDg3HjbrioEa0K9HATtb9mMoayVbXt2C8bLsbqTpy
qcWG/M6xR4S0aTJMJgXzY7+pbNLLWSgR2zn2iJZdGbDqHdSZoh76V1vhxuTE5CiWfQxSETdLjGtk
yg4yvDXXNVkyo9bzXeRUETndJLWdPPCnaci5tmubV029rzUrZERO1yeTHOY7cjZnkq9P1qXbl25k
RM7VMFFxCuRkrTqv260/w2wxuxavsDl63xXrpjY+YRBl10C79STLbfWZNOOy0xlllCwH3Kyw3oE/
MCC+Part+N70lD/bNaMyYunYbR2jM4a4RX4R0mdk2bfrKO4Uel9Hl7GwdOZ3EZHqNNes8HmSNngf
QWVEUNm7Ci0LGLezO9fV1YaqXbW3kBE7raIB+mAQtmrln1qFyCnRq9yXNmVETbluhBbtKI9TGqbL
EeP2soeNiH1lhIzYmeCurJuwJafKDOVhmHh7sc692Gc9iehZt8RAKgrJqZy65iwdwnZRhHLdB3sS
UVTKLiwkVBAJi3nKmSzXo07MsnPsMUeR2tY5HZJTnfrxfCg3clpgMb4voCcRQXHRoHRo++Skxq55
nIpyO9jVhJ1jF/d51M2k610JyISxRgfJRZOvhPB90SuJWJqWE8IbMckpqSt0ZLRILgam6qe7oksS
0TSp9RI6LMVJFgN5BDkbZ0VVFvvYdKdh+TrCuFXTZV5dcmrSpL3uec8uapvW+0JMEnEVQ6XYL1t3
h/syXgvUL+dWy2UnMhFXK5UyKXibnOZRJbmZgnrd8HHcl/BExNWh2fRSjzY5tSs156jW7OnUh3C9
a1ZFzNWmSQMN4DOupi5rcd1czVSgfeVLLA5CLWI9loBMY0blsi7ptyscBNo5+JisvuBoRWBeUeJO
PVLk0Khyn0gIxIv3XVKSVamkAqeZe33do6W57CY171vPiYirqvIbxRXMKrQmyyOqCclqOqmduEdc
FZg0aVtCFBN86X8RrqUftKvkPjaJiKujH4umXSACp6mlh8KlUybTyu6LkSLiKgr1NHQBxs50jS4b
61BObFXuizMi4upiVj1XokxOWyjIEeROSYZAPrkvAsdaIdOEnqmuEKcGB33qZ1gY1DYR+9aPsVyI
gxrLDByydjA1PfmJhaPnzU5351FeXRJFisFp4OrA17Nlw/Zclmx6uyvO8Iiqk2q7TbgZrI9WZrUV
Nl8Ic/tmNZYMJXXfeyMb8Hcx0XMoIFW+0bXeOasRV1M6+FZPODmRFY2Pl4BRNpYCPduHTMTVHooC
RwxkPheoeGLa+i1dNnSxz3hE1b4kaestJG1w9/bAZjodBXd2X6HHI6qKEWJ7P05QpAr+lMqhuhLJ
nOz09oipaErnREw+OWmfrAfbVdux27zbN/RYO2RIT1CKGQR30paXuCLoHG+O7ZOZiVg8tHqtQj+B
u6skiHwqep45TkK2a1Zj9dBERjoGisRpVUV1m3LHz+DUkOt3mo+4WuK6B00xdDKgRUqO/STWi5lM
3XeS9sc9uN8rhkWsImrDnFJbA/R+nNMjcbXKDMPjuSz4mEktWGaF9xfrODxKSUPPhtrQX2oo8XdG
ulhqNMNyoUMOcm+xjea1W6X/YPnc7KMci/g88lk3Y0PEaWx9/XDQogTpZae+E+nuovG3wIsIbXvL
vOdCnMyE2ouAx8XkBjdtlfmxt4d6WoeDDXO5r/hkEcOtqEdYZUFg1RwlR+5pdQTNKs33+XFEcaEx
6gPfwI8TPR/bdp1zVvfpPuuxAElgpRO/wWIL+bI5d9VQZJvotu+48V3w/8ZExBIkfSerl5WVp1Ws
CazikDqXSu3cDaJRMiahmKvSQJmCQ9O9XzqfPJrLdv1lF+6/UyGJupjIXZkSGKVHiub0fAiV3Fd8
wrGCe0u5CfcAIIICzoRptQdk5HDblY7u01AJGqXjRSbDLFaw79eV8kxtUp4VE0fLvvAX65EW1NVt
q7g4FWUXXinsq8vNuuk7bdc/IDCNCAw6xKlK7rzSs3oqcwsxNk9Tlz5pWMUORe23bIT9unInCSIC
T9CmN1TW8sRoZw6eD91jNxPzdJ8jRQQGZcKm2gK6VKXt+4warnNoZ/B9K4FYpJQsc7LgDuquFfbO
X7TVMmQgMuDPd409FioJcJiVL1BfeDxPj2BrLZy2IewTWIlYqqRSMtRLKaAXA2IOkrdwhUqfQwxi
xb7yKNYrEdh5tiWEnlPf0O3lqAr+YUjVzpZGLFjioPjpJgrWQQCdHhXtXlfCrt/JYX8QOmPBUt2y
eZqEBOPTsjyfWk6ecF/a7xDsj6yz++GnoY7WEimYV0rC0wmtJJewity3FoglSwoLpFHr5SkNsysu
CkXc8wAsQDt9PuIrgpMsHaZNehLDmGYFHPY5obWVO50m4qvp+ah459KT94Y9bmyDL1Nfy9e7GBVL
l3gtVKu1Sk/Kw+EhNMr0RTl0875SJNYueQzHv8jI0pPkvbnoVt1kZbdM+yJZrF9qC7eNCiUp1IQ1
iIAEa97pkrnbfchEFfUKkvB0GingnqD1JQijQpOZqWye7TMfZdxE6jqt5JqeUE37cBCbTeo8LdJ1
X7Mq1jANtW4WX3bFyQ1myHDbJE8lSJn2beTHKqaGFYuZhrY4rWSghyrxE0iZOr8v2Nzd6HGvsYwT
k3jpCuiXCNBIQeM9mxmbdlqP6OoqkToOJzBPrA7QFWgwOu+CTXfOa0TXsobzoKCAKaAp3g7POiP1
4zGgfUfy4Pj1fWQaC+eVynooTrqDsj7BnD0O7cj3aQbgFq375itdpI3SU3HqHcZHxJC5adomvN3j
8jyWNA3Mr+VIW3SqZhDtJZOhJzHB/uE+6xFf5ZK6wnCPTjptyIuEOXvoZu3f77Me0XXraoahrken
olmX4wh9t7M5ILIrxvNY2tS0aDA+tcWp9NbmaFjrp5LV7N2+sUfZdV1cvdxtkp0ss/RKE9T/opvN
5vusR2TdsG5CMq7oNPXT8pouZf2wkHjbtTLnaURWLk1H6xHCWLtt9DR35nFVNPsaSjyNuFo0M+m9
m4uTFKg7knUpsmXTeldZwGOxUzElbYfqCZ34JLpjQNiczXTYJx7iseCJFgz6mZtAp9Dacrvobdc/
Z0XSsZ2jj1azZROYtyVDJyJr1oOzh0VmeqvnfR0rOAp/P9YYyRTpOXwB6LsnB85U8YrxqtrHqFj9
VIuxXbyGWDOuQ/9Ir6u54OXyvQXht+tVHsufoAygclUCwvA62gsKp6Ve1sncfG81ewfB7/sUXEWE
7TpYZa5uRielR1HmxbjgMzjjNJ7qXtdVlrhEbvvYqyL2ggZN2YYv6LR6OWeuZBSOlzi/03rE3sol
GLaBNojJbGEPMS95NkB/YVd1CTce3fegCsRQKWrK8szPYuYPMRPJCwdNneG0K7LFgiidujUsCvdn
YSTFCZqi87np/M7wEIuiAqLcNdL5M1eX9jCuU91mm6u2D/sGH/GXj0JXBI42n8l0GQ5BC39odG32
RYdYE2X0ipKKNuiMj1C8amfns96Ifed6eCyKKnSKCsREcSbWdtLQo0DJLZ+GclezC+7AuO83GLT9
2tehPK8pwu2ha2GHO6mHZafXx+KoyffOFQpuHJAdx9lEp/EydHW50ysjxm5wH1vFMR3O/Rg4OnS2
7OBeBt3sOxjLY41UPbasqUfVn8+1GPJOway2cPXDTseJONuDChYXdSnOO2PTM5ACdNc1C/uWJTzW
SLl6nMEvF3Re9d2rdRbtrZWzf7OLUbFEalCTmZuq6S4mxu2vgpjufRfa76kvk48ahW9E/SRibD1i
unI6dhd6Dax8JKDTVZAzGRgT7eVK9YhSOEfjDX7UKSf5VT3PSJ1RwtbidqYMszWzrRkqnWHvutFk
Gm0oXCEu26nNUb0yeZIJ0uZt385rk0mKl5VlaG0S+lC7se6anG1Fik+mmlj9Fi2sczTbeDKTN/Lu
lQUqyKrfniXLOtiHbZFWzZXU0rQPRam68s3Yjv1YZZ3zy/Ac9/1ou7xeQ+Amgy9RlG8RnUlZZDWm
zrxHMwrzli/puJQvCtjj76eMc6TB6dw6FE8c4Wa5bMKyJUPuyaTCgfCmLp51E1xRcOXwpjZ0MCD6
NM9kP9ZkyualxIs8rN0qhpd2GKw+g0MDbXeRqlGJrAxTM7nDhK1t4PvrcesvtoGnoPrHSPevaWdZ
+1g5kvZVPg88CZcglKB9k8/zotT7hnekfwzbXT1+3QQ7UXyYSFPB8ssti5JD3lJdlvBlg6rX8WIC
m31/8L3i5O1msdB9NqveVF2+sqXATQaiYypdphXo+YesXw3ujmUxF+6xWdsgrodSeLCgBEJUwBYb
TcV6LBWkoifGt7V5nNJtsucpLE46+EIFd+speKLso02pyl6bpelmeoAE77YzLVbhr/zIYEMqqxBs
uz/fUkGDzQNc8Vj2mVi2sjvXcPMXetOwsPo2q0AWKHU2LSAecdBiWcQ8Z0F1sx8PIEhkw5zDybeV
sUersRN07TBZw5YVSyuFOYMLemzp837zSMBGTquKpMrhUive3UzMz/OLsaJKv+gL0U8DnAuH206q
nCd0gaPyiJVMXySjE8mvlafWfAhYos2cQAm+0TabEgSv5YmezHJuFvhW5GxtCm9RZuBsPMEZaSX8
3WObguINODG7UX3AvtTMZJXpCzgC2KuxRa/RFkZh8kFvbHtH4GYN9J5jaZsDHIMIfa5NlzZH1s39
0j5q1/qOYLIPuj/CaWKXLgfduildHvHKMTKcDJZJaI8o1YHhXIxMwya+VFUz31JoOIzPAgbB8pu+
3zp864aK2hMtOlZkYTZ9Vg7IvxoN1HsT4u5COcjdSb0kXTaIadEHKBqA5njAQIahl1V4Rzwg+b43
nnYlQNyQ9WEL3R55CQedPX2m+l7CeV5YXtrrJkmqhzOp8dOUppa/78fOPxxAKXHJ6Mhy1ktz6hK4
IYJUBJJ6VRXmOa/JXL4vk4Txs1KmWm5ZyRbdF1eLdaG+nEO98nnMF16kdfl61OCD9RXfdEqrh+06
NECexJVueOkhmHB3HMwiK30AoePsHlpTrlN/MM6Upj9wuybzqwRhv90iVpTDCz/JLjVZ0NAvx9nI
eNiuNSkgex8sJBLS5naWtdkyCDZo6TOHVVl1p4nXzUDPJZ7gbqEzOICY+CJr4Iqa/gMcBuvWOSvh
+o7QgWQcbvFQWeCroiCIGo3p38BVWoVipwVqP5vmcN1MPbnMt+lYptmGeI/7DK9wudBrAZE3fTbQ
dk7esBWFkmbpBEIcGNs8zfyDDQNz15X2qn+9uMaRJuML78bHBTZ0uZnLyYCsxqy4q85sIaYB7hTq
u2q0GR51U5HTXCZymSCCDqyml/VE8EQyy9seWmGDKli15JYiT14v47zio+R1wj+MCBZt9sK7MnX2
JGvY0zgRTP3wuJ/M2LqsrpZpOwnY85HPNRzjx29hWse5yNSiRNVkkEnm9OnSVVwsJ6/DZN9vZunR
r3B7WSDgorRveZuhsl3oeFb3XUA93D7TJeWTRDPUH2gQG77AFQ+QXWQyqTJD/Vy8X2s76eta2nl8
4ope0DOApuTvrOINgWN/SqjyBZQFo6kzq+qmnDLtm3a+UD3f+gXk62rGZQY7YR2EicCnls65HO1Y
voC+gQvneKB+fu3tzFuU96LS9Xy0YenDnHfzgqfrsYeodOWNtneXuICAJCdS4fpQ2i1VTeadI9dS
8zBmrV0rarKOz4t9hYox2dw1rAQM7KcMIk1M92iV3SaPM/Hd8gj2NJHAGaWtH89AnU34mhXQSrMq
a7Bbm7fCLrwSWZvqeS4Ouh94Z7JRw+0xNZzkL/UTI8cBAnxRLPzGVNi2zWGbTCBzBkdthi7JWgo2
XnklU/+kqWvj2jONja7VWUumQeEjKQmqHlHXYr8+mdVU0zZP/UrL7YptG8xV1pNghwp6nSsu8MFR
1Jjm0Ca1bNu87+6W4lnYGOquu6C8NFmxbivtj9sMPcE2C4MoW/XE9nP5pkBOQAGxDIEutwS++1Zk
klEzvefznIKia/GknTOLljacc6pmlpcIF9A6gEvcZvUMjwQ0q2XqqynNYI8KGgAfqmKb1v7UwR5Z
+gLiJaZVNvEqRSdMk3FMzoakm2qTta2m69sVwufwqKD1ih+aXm7zL63d/HTF8eoCzkNfV4JBJbJB
DKizDui46RfL7MFBcuqDJEPOBIP/4UG+LrRZXkIOMOjXUa6SlpmhTSHPSpMyfWtS2w6/DGpkrjzj
jmlF8t4mfXopcK/KJB9HV08+r0jnqvO1XSqcHtKJtN2U9QiC07MZyQlCM+c9b58y0FqNF0W6hOR6
wzWeSrjfohKbyWkIZevzATBRIG8smbxb1rbjnNe6dHCKSBLK7PO0dZD4Mye0CL+iZZ7K284U3Heg
A27mcc0m0B2YN2ndwa0iGZqtYa/IlBqms35wsNzJCjVuyGWLhvuGyNFvbVcD31YoH0U2Wb6aRyKZ
huQZbEOz9Hm1id4GmAlKeujZJn3VQrdMJWAv2cq6e6h4IcxLu42ifSdp1dE14y1bIFDYdCDJOxBu
umnJaJXY6lW5lsVQZqVCUCllSyeK/qLx2hRVBnlN05fe9hWus2rCGgGASQjgWsVayfJMVFD10ryC
+xLhQhA7CUTgGAfcFzJCvTXAIjqrGtsVF1qPHhCs14VcQoXC1UtmITSeuo3cXTnVbnCd2OvVsbo+
LT2dhzrjHvYz3jRb6vw1DEWUGi4HsI1/NGPn6dOk4QplabIkJJNNO7ocpXUgNjdwT1vxzBV8GS7I
Yi09bRzmB8rzyaUvgtTLACccfbm+KTY51GO2asSakBGNHb9CG3DiGq+mMyzr+nSrXVaVibAVnF6y
AQS6/epKIyBpTG3TQgHDK14fWepLeetruEmryzosUvj9xsBW8rloIEm92tZCyoeLUU68LgnEk3eb
A8Cu6yGI6Yl2DZseLyDh0Q8L20o4XQeL7Vk9DK0fwgfSbe10xDiVYsymkWh3XkzMjK/rDu6reM56
bvWzaUZsdJmDc8nry7rydX8Om8N6JpnCiXQvBwwbuO+3RpGW/H/qzmw3bmTZ2q+yX4CNzGSON/8F
yVJpdEmyJA83CQ8y5ylJJoenP6vc7t127XZ7t4AD/Ac9AHLJxSoyp4j1xYpd6Pwi54hBsZwfStMz
HP99OnfiYu2LOVfndVpUqDPNs2CqI2q7STzTqSwEttcyrZ9mLCK4P8jf5QL3YAksngLmc99fLVtd
bR9I1xV3KwIzca2mwKGaeZzI7dJOqDEJc5ebxzzPC1/HiKecuAlKU5bvGJyIikOJlAU7cwXm4Yd0
6DEn41JYI1CERU2IkknKn71tA3O3omx/Qag1B0ScNwSmLhdQxPX40FZszD6uxml8fSz15XpQc1PV
mG3VOjY3abAWU8TSbG7ehgsOnVHXSUUuii7t+mtHsiXc+ykvywchuqwuI1+urD6vOg4yMMDZ7mky
XnaHyXpf7odiDII+8qTRwUPW9Sl7LgGOTXvsfP0SNZStNMK2qDAqacGGhIy+INeOT9Y8NV1TcazZ
WnQJzSfdPS4NR/YSd3nDJBg2NaKaYJI4kd0FwzwiUz2Vtil2XvRBmXjtR3UfpMPCLp1PuTovtrmq
UIOwmOpVWG3llkb1htXnYTHrIuK2cVOL3Sa1Q7TJYpiuCJkzeQ/Pt9qXsW1UNaagufXE78uRyNon
M4ff1xnflCD7bqi12pFu8OmQoBaZzzv4JmTNNU6dyl8qnVK5q4cpTc+KEHPzst4aaUHKbgWCYpXT
/tr6khz9H6c2L6/yms8VeBc6l+MFWcdJJwxxcfXKAzAbLqZsg9QrMxi5p9GEzybPFbrKyFeL0Dq8
rgm0k0TIoOjOigV1XioKU72RK+tk2X5KZa2Ht5MCoXqgVchXBHqoRZKHtBtKt3PD6Py1nJnsLrjt
R6z2dPLkIueOLtcoFYUhRCSLkZv3ZZt3y5nON988lJi/cFkoNtrvXYjg5yD9wDscqjRkRY/MEjP1
TVU2bHvlJW5xU8VTsBBWXIg15cGWeGnzJo9tsCoDb0YmgzB6WTLkmLr+zjFV1GBx24KnFwv2Qpip
1G0P0gfy9fuXvb/48f17ZjGjvMsuqoX0V1D5yauyacuXqUqnVVesHieFE9J2IdpsiOaB9g8ragDu
XvbZT9L3Smyub8J2vuhlTi9ZVhVvjmflX3z2r0zeX+WJThKA6Uxduq55eVG1VdYVOy63Y8zGnb0Q
4K1IhLqmIk1GyQIM+7UGq0ngqfycmxJBVtGm4lWOgTQisYpD17bEvDNujQLu1hBbkEadYcKnWuMX
ho6nds/61nRRUXZMRVWVBelNYFQzXKY+pxmG9QDxjGywQv3F2DqOob/6gieqgVM4JabFMl8YhcDh
zDszLueDpfOXloy0TEp4mvxKNP6JkiNP8pFLX4aBH9bhwsMdLbis8tYEIglzStrEtBvSNZGwGxcJ
sg6BnuKMGwTgwABpIJA628gaYa+Yhx0VY+DOlsoO7tzUIRPX0tugjLsGRXLTjo9lYIBK9w4tu14h
6pc4iqFp16RHGNQOQ+cOgCJnlCp0NkPYABi9vzwydC1qDm2JcHqXF8FUil21tIVKmMvWuYhnrDts
X8qULXufOjo/1Oj7RYOokr7OlshWtiIlwlgE7uu+DwVFwqbf0iGLiV37NmEzTIB2dRosg7/kejH+
Va1lOpWvynmYmzz5OiW+WXff/v70freg/tR2q8vT7FufsH//+P9u/mg+9rWl1Z9/fuw09udPB//s
xsk9/+vmQzf8C+D156/9x07/zvHK//5LuPC3T3L06v7hh/9wDf+JL/jvrc1+8uJ/Zxp+rIP8uWn4
u/zjNOZ/GOYffbiPv/+7YzgPf+P0aPvOeUiRaTpS7r8bhnN4gqOnBFp7GG2YUEdTgW9+4ZT9pihB
GxaBzBiqH452X9/swtETx1ChqDEaQSk1oPb++GY/PCrYo3/7+edu4SpEQy9DFVMC7wREgZ1MFdMG
6VSM6hhIzuk5OiCNSaFqs//ubvy3V9EhgXM6ldD0TrLgyI5uZkYYFumSr9cpRupTBcboF0sL/Uoc
/7m4qJDj+2B/5Lg/jFFtTjYYpCJyFN7LNSohozCkmNxKk66z+lZPkx72a6l40pcaR6OFMxWDKy58
YrgfbzsjBxqNfmoegL/nOIYQQdsbb1MWXvYl4R6Hg6PXYlOqcN7lTZv7ZByt2eC9Cl+CZBHYDXhB
bX6O9XfaU7XxrErSka5Th+Rpq/BRPKx9EzJZcZ9nFfbA1CBLGAPJ2RDXcp7e2bYRzTmBu96YqLyR
dIcMV/iJm23Q53wZoR3Y0E3IpTTH5R2H6oNtuQujVs7L1axCcS9UrvMDaRfytDJmy0jLonz0vjYE
7r9N+4qzeayQcu2n5iwoQJTt+9FiwZgnsiFbv8xtGTkj9BwBTxc6KTbSqhh/gES2cxnlfZQvhMvz
xWb2qZlHr2PBrND7roTx8i6vjC32KFaAI7DBWcVfBSIHzDei/UoTo7ogvXBs3sbrWdScf+CtMHUi
h7FtnhokUa5csfH+3LVqvbU5qV1E3Rx6hJ7riDAKJskicmnTfyg6az4MnVkeG+26L74OZY1Xxup9
6ln1PieT+OShenzh3IjmXaDs1sddtXi6ow1h+txkARI0Aktwfk43Os+7UYNGOe8Y0J17g2Tigi9W
+SJKez30VzBmh/N9TZeuTDiVE3s/wj6iQdplQeSL8l2ewvKhWtieGJSTwdTekCLa0smwWJClWC6c
tD4/44ISFYdpgbRxhAPh/BZKxkijTJRNd953sjiILfW/Y33/G8t099y8Ht3z84h1+v/A4oy60O/W
o/9o6fBDt5iv7RyOv/+tn4PUv0lBsZZSiVICRY6VNd/6OWi0/WEa7Tik0FiE6fGw9kc/B4IGNZBR
jUF1CVoehvLoVvdHQweqfwsFWvXpr92cDAMw/+IlGjl4AXWBcyxnCJGIPu4s35/KM2hsQeqKdNeT
LYMOJ7a9pKX9BW9xpAD/XDq/XQWdvUyI5hUhvtKPVwEezNq+TNPd6rr7AOFWZ/IP2aJueJuZJC/9
bRC2v8AYjsv+6TWVwD8SBdxIdZkfr9normlcNgTJbFexI+AD7lM92WsxbB8W78ObpWG/KnE6bgGn
19THbU9jN6bQpX68JqQNUDiDh8Ye5G8oBJ3Laki3yIiw+oWW/1d3VKNhGkEyFFDnqYMFbQUyXHoM
knUZ5ifkcIMkTEn1ChoBjdbG0nMk5ceztW6qX0QR//EdcT3GBVNMhsSQU0zYbPDmKTnSvL7QHllh
PtLXdSsESUoLyfkfcUAYOZg7kEWOvYNkiM5wp1Hj0Lt0QKSyQx2WiLt88Gc1VdmvDvOnz+14FfyH
5ik0PHb9+/G5jatCLFJIt5uqxd7opoJulrFu993C8MuDigwFDg6KK8w0lDOFOIL9eJWw6cKB59ZB
YmjWW8jEwRmjsvnFHTt9Pser4MTHtORMHJvW/niVjmYcYX067Cbk5mHjSufXLTC/y64HgfqPv5DC
ZeAeLqQKoab8eKkyFKMI6mbYrauRsQFJH821/2cGBF9vm2bwwsMDxjNCk8wfr+LWpZp03g071FCr
JCDTGM3r9s8seL5dxRy7VIUspOLUH7RyA7wxkHvdAZGQ0VAjhVjDzeIfDgEsDFjrsQQaLOzUnBZP
rKLgfQ1Bc9f3pjgvbLfQvYUc9itzmB8DYRniLB1qfVwcGOEa/ed+vGd4CM5PpofER4YFp81lOAe5
VL5LOWqJjwfl5vbvh8JJnS+uiP5DsIzS2Jkw5uD9+OMVs7ptJu8hK+UwzY6qPiTJRIPyDBFIccll
9yHlOPlvY0Z3K9CyK8ar/FrN6fqLhfEYyOBS36/CSmA3Pe6ORHCcFE8x2oGrzStwG7s5ZVzFCG+9
iwK/qeaiK2qwkomAH0eY8LzgIIRLZ+onCypK3412gj9SUM3p80r4UF2yql+Gm36Z5+2tYFjrblHg
retLMwRZ10JqgzNRNM2zyuMCqO59sJRFjlBbzmlct3yDd2gxd7cDLWd/1syduyatr4cIRlhwLDas
Kx9CzK/6HEWsiu3zdJzyeFlznSUekM24K8ZJqoR0WTbsep8bmoCCWD8PFufYnR+RaEDOvh/QbSOT
dX5F0p5DQBLBsF4NZbpcTYWYTUTUWPs4bbLZwRi029ZXtNzaMrhiAAz0NbzbSuQrYHd83ebthlyA
aXQfD4K0j4gvc4hVZOh2phF22hW8yK8KCPVFUqZIQ4N1YFXUTGS4aQAvdHcb0HceNbquVaSn48SF
U5Eq4spbR+Jtou1wJioo8mhHO9YIpBYZsF04T+rNoHBETxgbnd4FKAtEPT3NUBEu+CBuS17JNlY4
FF9x7Hc6CjdEKAkRIz9rgyFL4wYwapbUpk+bKMwZFImBQ3gEd8K2ZceGRd2TWjVjBNoI70LKRbtd
gG//JdicyRLC80ZFfrDDp2LsQRrldTalO5yuU/QeGMy9DrvwfZDNqomgbniPQA/ubhFSzWTek5JB
YMkLOi93Q9fN71BMs3zZeIP9GQUXb6eeuw8Qo2CrWOezDWPbptMQD3aRb3mxQvTurUFtZccHdS2d
QZKUBTo4QFvpPpW+C7NzoCJkOxulW6u4hSzQ71hRIK3mMsA4o5IYkrbF4I5UmQ1nMFzMYUvARAvt
XZFXrpeAKhqwQPvQS4jljcs7Ei+FNdCgMxlGhHW2h9dLaEWEqqscSXyQFPugLNT7EZzE26Be5Zs5
7JaqvtVeQjO6M8QO280EPX2adgj2m31u85nGecbMPR4Z4wk42ADNEHA4mqFoLwa1URMimDoY/Bbl
88IK5GuBDeydkltzVkL5klE+6r6JWSl6mthpaHQ8p0IdeGk5vAMcz4OIQ0bfrtMsLeiNd7Qc7btS
b+6Qpkig4dmk8vPGqu4BSJJAanIbFxJpMy9B1PDevw/mSQS7pqPqbm2LDfq1AygZWT83r7O5BfOU
Wdsd2haKTdSNFCgBaK2miCnN/APYD5lHThfmoczmSlwsIXJgmau5j23Nw/6sqpq+vAlnzd8Fm+9t
ROGYRq5MkKGcP3CShTsbwJUpnjZYpIMKysQNcmv0WeXdppOJK3s5S8aqGBTNuoLAcGMQz6A0JOA8
J4f0pi8oDWIk/6cNUhhV8xlrtU2CnOUmkk3jK+QpgmyICdTtK1Vi1dodkYB+h/C0yaIi0BBxa9LA
SRRk0/hl5gt64KxYaoodaYTxl5lQ/tp716+XDCXMGJTzUTRrYe78eTW6n92OOsJvRNdlH1tsaGvU
jBqZxBXs1/PEff0UOlR+7t3E+LtV8+x9KUj+tNExfFdtS4+67rQTNF7TWhZJl6XL6wp6+Bz1aP9x
QeAGQvd6LXDCIHlbNTsoFcikrkrxd9Ucrh9nZCXvNUjlIgmJHXvojIvyUZptIo/7AQr1LmyZfSCh
ydk1xLnVxx1q6WyEO0w+tRzA3G5Ka0yeCrNiRnZVCKgr+SAR3KtKoK7X99W55SsklFqkqr8QfgrP
faVw2EHWtH9TAX8A5KVA9McrpLhnl0/B1VZWmkZgfug7santbY1qYRPD1qfrojKAPUY8pfncYv1Y
MRtRv8OzC915vsdYVjz2pl8+bGghQEHtQG6NxDr54WoKyXqvm1J/MU3fcSzIOAvEVZaDbUx91X0U
WAM+B0UJc9UQhg53qBZETcDMS0jwqTEwzPbYiXYsRBnCLm99dovu4w46/6I2F7VlW5hohhE70pJD
ALxO5ybH3JimeRcUKHnetZaWry3GfBrZggV+j/ZMaQfaqp3qq47y8lB6lov9GMpWx2tWTdXOZq7/
QpFC84ngaXumRpWD61zynt0SpcVdKDpYp4NJ+DQuvruFdaEuI9WtegUD4tyHuSEuh0hWBA/zsq1v
gSOMY9xbhqFfsy78nEIcXi8qsiJPXtgaOEW31itsJ8BgArQMSTNFdBqxXpbphjYhasyKW181JYlh
XEbvyNZlHYAFE/RnoWZggHAnuvsW7NoQMZIJDglyqb6YHg0Qo2poeRNnOljRfCn06owh9Ltjoy+r
iFlD4e6NXKE4lzzr3uh8aWcoqRQFH30w5k8VzLpQvKlapeJsDdcvaGISigQ4bOuueVNbdh7ICs6+
8FMK0dXAkdyjikOV/dWA+OVeVxmm9uqkuqRLANhPZWtzoGM5NlG91tWdCSchYyCnobyBm4gKIruR
wsZI8vmrejLBiOeS2TtIq9mItXYiNw75ZB71pR0eseaUIZJHpXlVzARUIlFePveEzfuqc8Mz+jgZ
BwSkKtZ92trptZ+qDcU+1ZiVN4DDliFqHSzDonWYgYHxensLFyH0M1v5NNyDQ+MH3i+QJrbFYWfR
WXWxbh77FHKSLMAco+79KlfUF8uFjxY3dORvJGq+P23EtudTxacm7krGntq1ASG6uTw4gAGW8HHN
weBwHOQPOAaQjxwgXI92ZJDtopBhOCSdBcBGB05vu3zsn3HC42OUpmJ8DGxfNdFkcZJhaTc4JOy0
3ZLej1sd9RsP7+DYETwENa3phWFzdz1BeYKCOmf+I+iFuU8mNmOSDeFaXkC11UWyqBHHv1IDaB5H
M4Kb6el00SCHaLHb2vIeYea2Qcrt+OugWsAtW4umXrvZESjGGoXEW8ShDaHooPPoj2dC1s+RnE1x
ATMDQqN8QJYDJF6B8aqs1reVwgoX45Qlux3okvKhoCgVjkvKq481o6BJFjvQW8DTWxCXW2gBdLh5
g8VGUeQFYL61Ick2D8Pj2Nf6xoGx7Pd90Ntqx+uj7jltlg1xURM7nQc4N8AsRq4DIJ4aBWxHbwsW
Yg8FL4HjbNcsO+5NnWMb0hmJ0nJAJzTRDmbbgdyexM5Nsssi0bRZirpdh/RvtwR6jJdsWJ7ANHUg
xiJp+zqLS1bWPmrhGAVuNWzEu1GP5DBurRkiPQMDjOAmhAmAux98JASAWgTeqX6cXG3uqpECp1x6
2gBykMzfqhpi+Q65YxzjfFO2Z26dNijvNq+KsyZbsvaMgFAAK9SXXYC4swQhjEYD7Y1GF0qWoBjN
fepdFmLNAPBd4Li8BthRZ7Ux7O4mR5yFs/HnXvlpiz0S8J9bVDbJuO+Ri4haMG7Yi+WsFICuAMQo
X1hJz/gYTiRZN2SsoQkU8CeG7Zm6x3luIrHtm/wRuEoOlFgP4QXqgSxIqXRZG2BKZfPJDd5dgyw0
bVII5apIyDZ7Rva+OfjWDW9J6JZH3LX6uUdrRDTYKOzWRVxl3cdtyNx9aqyV0P4ynIPzqjHv2xap
u2hY3QAYcQ3NK8RA6BFhZNtkyZwXzMd6XdQaMb7UQ2LDkdCkIEMDTWCtH4hC9i0ypFdPttbV58Wy
WkZTm/YXxmsswijlENVFCosLLJvVjO8BgG+8YZMj4JiyUr3u+iwDwBOAYY1EkFdbHOa2eU8dn+Ha
Oi19FwPTkToaaGU+VoSEU2xA2iN2gKXzI+YX8uBF0Cxf4ISNo28JteODDKtZxyFiOCyxpa/ys76f
i+vQqRorZbmsWbSiX8iHbgIYGc1bMb3beu3eqsyBfUNh6fo5hWvJGGeNpjcNCOmrIGTrgyi6mYN6
h83m1TjCFGfX+FR/1mVfX4Z82wbsRmx6P6FMSWBVS+11MJTVIV1F+MBNNx8yKScJyLTobzN4vY9x
yMBO7UZEo+cZnGS/mKPwGkOBbm0kXLu8yVoDSChvNj5HLmyyCbDTEH6aMBIQjQCXJ5EiLP2Qp2Vw
gCGW/+wyHAKicWpwoPV1gQc2gBrb1WNe4+w2u/lhhePxgy+OM7MuguyLRtD6eqFTlV0eK7IzHMVn
jtDF6DFP1rGtWbLSGgUJDWws7gpOartTQNHTeElniM713JqLprfNx1KvvsO6JnuK1jTAn1DasUJs
AgyJaoyysc0aZ4FqPsGTqqQxk07jxCRHssQ1eOo8EoNbP1jVFmAVdWrehgGat2Hj3Fa+cwJN3PA8
GcdDzDtzuc4Kh4giz7crqRufR6G1+tNcWYLaCYiEiNppRS5F50YC0Xxt34pqztYrOHlx0OMmmNiu
9MajY6anGAgS5TtgfLWmjx3sF+6Aoa8VvsfgyqR1YfCuQ/HQs+nDCYdB1BYdsKMs3RkW6voAhnd9
tw2mflQhCN8IEGn+xbredTsP6vVTCJzzefJLOeA2bM2Y6DTI0cBQzv2XFbcUNRUesBz2L4kt0zH+
eqYIa2LXtOk5q0OaxVqt/r2SJnszEQ7CI3Upcu0g0TMag/+XDKsONLMzOQ0qTSxw1eux4chdSBy3
aRyAkV2xeYVmvhw7Cn1KZ6nC9pALnBFMI5G4cGPLu53E5r7uSllnCMXAQCMoqCblEjY0KKZx6+Bf
I9sJjg3MD7bnGXAnTcK+G9rI20FgImMwlOdO1+l8ppah2p7KAMptsklwU3E6l2pEhKHVs0KEc0dU
vjwHQVcMcSWWOY+qkm4DxnxKOlyZL1uEnkd9Ffde8iIWbive256oD7wY+jDicqIuGpguZEJw8Adb
3NW+2rVh1mfxhAgGH0uNqN8Iiz5du+vcDOGNrDv7yAs7N+EDKHYr2aNKR7Il8+SNQ9HShKJA/bCN
Ind3yEFkYWKKBp0QFV59g+6C5CIDiJti53D9x63kC00MQznJtc8HbIi6rnoR51UODL2duyVZMrpk
sV81Epyda/lyyYtOwrNBjsEYNSmYr6hWS/FJsgI1/0Ut9RrnW9GYKM8a/N94tTSRgXx6E7Rr/xSQ
Hgohqp3aJ7Js/HUBQE7EozxOVLLY/M1SZs4gO4juKL5wyxdmAvZ5LBpsdGytEAMB7xhc1A0I9SM0
96hKnGdQJx1VdC58zIp+MnEty/l2DLNbmBtAx+7qzN2iJ4gso3SaTIZiCspRbxCgPSwqraoUAwY5
4xgy/ZFfd6gn2GEZAOkSopChuUgB0vVvaTFpuNZsjch3La9XrIAoUjK7VVE8qYiBiZHuuL9uWDs4
PHbJGbImM5aWCsRdiJjQ6uK6LhrrXbLp2mvgOpmHti10bfleT9myrNiy54qBFk71F4C5WRa3bdiO
CDwzfTl3s3EPS55NqK0CnKUT8PQVcpsESON4aTctpgeXzQv66S5oTgD+vkQeMOrMyKe7ZjGbvepQ
CjVeu7X2Lk8CFI4MB6SNBuKjtR+RcI7blYfFrRvVNtyFY9fM7/UgZfUq7eYRphozivbVnsOGjiR0
wu3bTXZ2SGxi0sJcZmlKgNGYB5lZ0fawarb8rhtGjdrvalTmbFIhRXg5QiqGJjXabME2GfCO9PU1
wF3v1phIYxc080EDXwQ1qClrfR6nWb7gizoDpkrhyImo7fMy4UdyBtnJ4ZaRbB7CM40ijgphdLgY
FYkycHDD3Y4hCMrl5HPGiLsJ/SywrPVNs+3oNAfiUwYDsW2/Ti0Ojgu6ypfYHUJkJ9HwQSH4xrdo
kKxBq9UVWL5vESU8YjksVBoHG1/Hcj+WE9qExa7DWkpx60tRf0YXKzjbkXRFbQ5EibZ+Zh41OS5B
PZtUVyjsMtUVYX2BuzakLQSkYsCN+JSrgYZxQ8ClMYztfOmvF53284PwKCObkE2DEHA7NSjvQs6M
VcLGLQVqD3K5PcJV0QyJPn+NfWson8YcSyzge7llCW9A0z+ugWHt3oa97q9KJ0R+D50exC2VS2gQ
nE9WXy3tui2IJ6dpqMt4tRADkgbEMFsjLPKtDJMJx7nGRn0/UnUetkAygeAipRGLGrnXtzUahN1D
82lRib8MIfDufSpcUS4XKx0Wuu1GL5dU7/OJjgHKB4Y8DZE8LkF6WCSVETCpKg7JMKJOaZ0lFltw
9l3lrmflQmzKPhC9RG9nzIRh20lVg/r5XbP636AH/s9CXkxAp/g55RXn0+cPn//1+bn61xO4tU8f
mvZ75Ovr3/6dKgC+xcVR9DVEI//Ejtrv71DB8RVgBsxA+JNKHv0kvyEFoMEMgToDoEBKCNNHI8tv
QMHXl4AT4Pc1VUhs6H/EExzVuD/FF8Uo2myB+IIALo9K6mmd/9gFLJ0XTBCDE4ub7nJ+Z8cP1vbI
tyRDc76SvVpeExkV5vxwVnf3Jj+wMEV+iCUCFZZB3Z2FKfy6TR9p99D0T2H3JNbHbH4k26usv51G
IKl70yPJs+yljVd9J9tPWr1Kl2tg7IK+/voY/tHYfGhr/HsKq3wPEv6cUTxe6P8z3vDonP03IzHL
mw/fj73jr38beiH/DedH5Jw1YUciDsPo96Gnwt/gN4+abBg/QnY0x0L6b2NP4CUMCooiEMEox5j9
99gDy4LxQhU8Q2DZ8GKMJcDbQlgPgXj9qDqOmwd7qk16S5p5PguBz52387j+gv074il/juk/3/1E
36ZKoIhjDNJbUOotEqhpjtoP9yuU42fvfgRYvgPiSy8WZEyoPpRuK1GWWCzIPfHu/Ltn90vo4M/P
fgJOpIqVUnSGHzr0FY7GIL/pka36fd3GiP1vAM8/3/zIIHz30bN6GjpFFnEQg3kMhYZ5Fv9nsv+f
733CCunCybznjB/qLNsvYXs1lzR52T3Bgvz9x95cCIcKFHgdAkIehLVFVAJQ/MWbf8U4/mq0nCjg
cytNoVCEfVi7tnyDOGO6dGRs3huc285aHQLExvHyDLwEg9vEWiSqlcUvQKufjaUTvd+VqaQ95PkD
HEhRvVGI882zTy+7ayf8BUo0OmiUeCAIvQ7QD2D6Q1Dh/6I3P/XfQOOzoJNiDg8jacok39JDg/KU
F775yfxVAVv1Qit2QHrpU9dvj7IKn1/2uU8m70iRLVe2YYctxZPcxHwDxo39gmX4ydM8hbtQiZau
OTbEw4i08BngfHKO4DV72eSVJ5OXyKlK+Viwg5nZOcDsuwzc6cvuyvELfbcuINJEYNbp+rauA5cs
NuVnbJn+GfD975XhtDcRIDpJRpSq365zBQcO6NrD7bQKHGlf9unZj59ehL0HN+Ky22Ids5jlK0q2
hu7x79/8CNf/1WZyiuQEk22OGdn0thHFA4MBepLPtdj7tsBJnwaNP5tRmf8szTRHvoCRDpJrcrcC
oX4NIQGqWdDB0ePvP8zPBtjJlEbdAK+WYOwPlhZ7l3F9zpruJdb42JNPWxlNfiX5prL+MFb2NSy7
21hu9oWb5mknoxTV6W0xdvogeoO6pb77iLTJC1yejh/8ZE43oxv7ttPdIWeKPPIyj/OltL94/j+5
5eJkP542tEAP6qU7NDlwmIjDNicpZIi0zYseqTiZ1X04g0Ov6+6gyim/LGokaaXPwoeXvfvJxIa7
jeymxbaHxkDdmQyfb8QSrm///t2Pn/Evds5joPT9shHO8JfQZlAHJHDmBJZyR523EZfC1S9pf3t8
tidzO7S9z+y66IOcxc7yLENa46WP9mTzDefMuq7n8jAh9boPUUkfDzAtfdlyfYo/tisUv5Au7NAr
diNtdd2n5QtKJnFTThsZNVLBDYgU7QGZPEmiQEzrG2e7fv/3j/UnQ/60k5FGsW/veqoOIbX/w9mV
LbmtatEvogohJODVdruHdORO0pnOi+okOdGIJCSh6evvcp7S3Ha7itekCtOIDZu913AP/jFEem7e
HvnChnFdjFLgtAytV3EqOMqHaaXiL2yq871CjePz2z/BzoH5yqZ0vYxiAnpn2A/ypAUMH2oVDA8m
Gz91o0BTRhZFfFigaPKlaOf9tJnfW5mFt2aJts9rOKBAtnbB7Zh1aLSUUxM/BFB1wYUIRYQcRm8f
wN/7QSPUAdOu/Qi28T0QAmofdHy87yH1rh6Wgn15+w+58BVC56znFYRoC3TlTrPAEykq4YhSQOH5
ype4MPr5qfh36AIXkPWGpM1pZNu61xUbDxATSj1Eo88b1Dl2ZtCg0KXc2Kmw5c9pniFpwz54LQt3
zpxpDus8I0adBJm/hvHyBMmTX35DO2cNCpi6WdGVPkGfDX0e2p3Sc3HVb3DnsNFrw/NyweAAw72D
X0igr9x+56T4tf3u7JPUojI0nhF2QtQ0ibp6uMko7KvxfdkNZPDNvzLvIojPBPyK4PiFKHbZEuGo
rIYgCDB9YbA+AmBQPSi0U/YZ4HoHr9VyHZogowYtAlqqU4uwQmm+fi8mHzFRbE7XnwlAgqjK616d
wH4sn5fWmG827Se/N0Do5AsakJeShbgT0Tt+MKz9p2P5lS99ad2dmA2hscXrTMtTD8u9JAoJ0NE5
Ye+g8zJdubT+WEi8sptcxk+Vg6fcbKE8AQ8lvldrhBY+6OXoJRbD89hE7Qch++lOa5TAb3I0I26r
IiU3c9sEdxvkmp70ijqfbkV8s3Rl89NvOzhBH9EQ6q+QQDkBf00hsFPdBnH31W9sJ+qrIo77KCyR
YajqTtIm23dl4aPdfN5rTtQ34MmEsIlAilH17MhbWh7zSV1Jvy6c4S5TCtxEMMOhFIbn5oDudk/V
V0hwpX4HrWuhFMKDiLC0YCeL4stNdUY6Eigx+h2HroUScDpMTEEK3Qzomtyj9/i5Vsb6XT9/UoO/
nrNlZjm6Nhg8TKePsYbQU9FHftuFOUEI6kIJqSXUJhbIgZWqOzTlNYmCPxYrrwSf6500TRFXgNjE
JwDT63dQmsl+cCvyT3HK+31pSxGiA6VGoLPTDI2sQnxqN/FTZY1+biDCtkd7Sn7NzWpiz6/kxJ2s
LKy/dVSfGBDmADKgP/GhmHjs+Z2c0EPbTynd1vpkovgWl+6PDR1/z6k7kReA0A1yewyMTgOxwxmg
ux2n9TXd7kuh5166Ks0JkaI+FUTE76UE/Dbjg19R0HVWCspgiDO89E+64Z8g2HmbZ9rvXnVtlYA4
jQQwmfUJifBjMOziwMf+FCeda6lUcRMDJBfUJ0XrH1uxHcGd8dsmrpmS3rSGkNu6nQihP5qegVw/
rpnnijjxXG/RkEGhFYtNIL0WT3hPzRBU8ntKuWZKA9QNa3Br01MKtQ+YrbVmX6/B6jl3JzyFjYM1
AEjqFHRC3S016DsADl3rRIjXE0vXTInmMRrvKZUnAG//g97oeDMD/vzRCN7ehRZKf0Ox+Zg/nHeP
E61zF0x8EUKeVtvAkZFl+mYJ6+EKBfZCtLoETiVbUgMWU50ahnyepOMzLYc7r/TBZQbaDOy6ZkCB
wpaduIcMRX60oDH4HQWurVI+2ara5rQ6kbQebjWbjjQL6JVlufCBXQGObZgD4JdtegKBs4Te3lrb
95GdoR3WjjPVu7Ar5DnRyku/M9klBdNom22YrvhrYjwKd5adxWfXjo17v2/hxLJaTQq4LitPoyXF
oePmCMpJcOM3+Hlz/ZVUwIe6mjmoQqc16yAVNObrfhqj5co2utSFcn2WKNi/ZdgSFF1MAXaHgJjX
tgXVrR4oHIZyIJfMpFak3GGza3vF/xvbAFmf39/mXMR9Cn3NlAflCVhScP+qu1D1id/QTmQDBA00
2zJWp0zC+yDn/wHF7peKuexvDdFtSGQN24nXBvZOBYNEp+ZeSwJNh5efO9/IwgNosJ9kEAOx22TN
fmZXAu/18wg6Ey/HZvh04BukacIo/0VqvN5aE/k9OQLXe2mBkHC38GaBPOF0xtdnSbxo6RVhgXJe
tzjwm4UCw4vedw4NFjT3geZfo9lreMhavFyYsrAgjwIhn0Rl/gtEBSBcwZjwHNw5HTZsFaDNoiEx
IPHuI1mLs175J59tDoDPy5kDZFyVWlRtsgDlswdMMdqDaKe9NiOV4cvRObQvUHIp2ySFWCiMaA4B
p14ZCnX536XMxz4KijYpWnbo7L8MDvZ+S+JEvlVaRyOEd5MBMLajzpbukInQc3AnAQdihUNdcWmS
RaX6UVczK/e2qnPtddpTF6Bilc3tBPX5hMUrqLUl48N6i9rw5mPHIyCCdb6U/7pOTJ1NEOnYxqTZ
6odos+CRqtlzddxG9Erht1CD1ZzQLY32W1l9IJn69fZnPYfL/z9SqduGJnO59hLF0YTCWP0hhWnF
z443Z1L93PrdtaARvlycDRaVa2jg0DAO+bvJDkkj6ZXi5etnLxXOugsCqk0UR00y9BMSGzTsA7lD
i6/1OwhcHB1c0cIawEudTB2o+nvwdprfARXhx7dX/9L0nUMs2GyK58TcJlE9tV8ISAXAeWp2pcJ4
afTzv/+1KUNtBnAOMp0oPTyDwf3LcuN1WeMPfjn0ZmpwQkEtSMz6TzPQn0BIenXDqHCSl22IUlJX
GHkEFyICKa9Zqd+5K5wjbGmo5f1c2ASakQbkc7ovs94PMAUFgJcrUsYim1mTjkl6VtSeQAb/rHj7
7LVPXHyOzNASYBTbvJDoZWTh+ineIq/0hbr2OPEI6wXIUDdJtxrQEIYamp3wTPQc3dmDXbjJquBz
nwTQgQd/Gb6R26lowdL75rc0zk5MNcpYQ7/1CYg6EZS1sUw3K+HhL7/hne24hpEYQLPqkg0+CfUE
ab9Flz4WjOdbw9mQrc1XKcptSMrCvGcLOcG5w6vKQl39IakjbctNI/eaymc19bdR1PsdKy6yJKpb
yDkMFY7xkghIQ0C7NCY/vJbbBZbksLE3DStMMnECQf8tvF/O3CG/wZ3LYrPZBiH3zCSVCZcPMmXb
Hiru2e3bo59HeeUmdaElUA8e0bojHYxdz8RP1U7yn7YAg3WnR2FBh7J/2EJgTr79e+cIeu33nLtj
GyBLXhhtEhvLbrcs26APsrAwnnl7/Autd5TCX55ofQkdIQ5Z3KSrhBX/Qs2aTu/lmDbf2Myl/axj
M4HXN5eZaG4BlkN3GG1K2n2Zcar3D1y0oYa/Ahm6h6qH2dTOgOsAdksHN4hwDsIN/kUl6iASXpvP
KYTp6gR802dwndR8D8Kq0O8KAh7u7dTk6y4rsrMXBglF67kdnJPDwsFp7RbWJbnobtVCvsFJ7svb
a3fh/U9doItMJZQbSGeSxtgtflhUS+V38Gbx/JHt2J9BR+vwuQXlar7vbGPqY58OgJzN7eBjBIrD
xW1WDVm1hMOUt0mV9se+KX+g5uR3R7tghqzN5TQA6pps1XCQqj0G+XylcnIhH42cI7GUzZz2cjNJ
Xq2zuukzlW+HcYPxE54zRBae3965rSnYklB4D00iN35QICYdKuihX4mcC5HpAnoMYdAsg+BBAosg
+zGoIRAEAaPh5u29dWl0J5tmcQDoYjUi7svcPDdah8cCHCi/xM7F9MRi3mpgp4YE7nQg2WHWYPK1
fkeWC+aZpeTQuMC+MZFawAKWD5BJ8NuTLgRmg3fFxsYVi16ny94oCHOg5OwHeKQuBAbvJpubZjFJ
XEaQIcmie0HaK0t+Ycu7GBibQhUsnVKTpBtUbmCgkt8LeKTehnpJr+zIPx2hVy4Lzl6e5ayuYT25
UZMQkNX+rZoBUrppc4cjHhXCLVu+A5+dviMkbQ/LAm30odL2zio6HANj8w8wH8kPY921MKIoxXCf
p0w+QFkKfMcA/3VlIS7s7NCZZAOh5GDoEDdZXv3u63raF+my3PqFjXOwxNBeq2goqmQKiw9baPJD
NBnP5J87x4kWkPOZBWJSLPV/ebbed8YPFgB1pJdfLgwnveVr3Sc8Ujc2rt6ha/PLa0lcWI6AuV8a
Da1JoFZlHrHx1B3Yj+OVPXfpa4qXE4+3AN5pkGNOhnJ+T8VTGhG/R78LyoGtHgir0FVMlAkgAJbH
JyLgcuO3KE5a1c92YeGcoYIWLnivrLLZoxX37Df4ea3+epGnFg5CZYUiGuyG4CCWy3pnJYLo7dHP
K/tKkP9RZPxr9DxaoFWdZX1CrQ3uiY6m93Cpax6GKKofoIUGix8Fp4K3f+zCqeXCVbIMoIw26vEw
qgnouBYeOCtph90KGxi/68LFrBio6YseJNiEB+QB79Lbvt/8nkcuYCWE7W4HaiS+spiiL3APIh9g
1jj6nTUuYoVD5iivYEmRANhP9i2U+ECh9qxlupCVuocR4EwQtcVE2iPEWsQOGsQ/3v6qF4LWxayg
TMqLHKYweK6LXzyby93S6cIvc2FOwj23WbrSCu+vuCfLAZ3DYmemyPM9xJzbg5VQDGMVZAIo/PQ2
shWQHMVz3W9dnNtjo7q284CGQLvl3zok00M9+Z1mrj1DipxIVctUJzE0yR6GFqYfivd++9wFn2Rd
uswDrdtEhuCzd/Jr1dRX3jgXtooLPtnyFjK6EkPHuRCHos5+tpvyI6RRF39i5tGkMDbG44UCy7zE
2T8DfJ78PqaLQAlBnCNzgaOrHYfqDjI1TzJtZ69WRuD6U8iMDfBXiQvAfXIIrNv9JlqvYwV4p5e3
B7RuKpNhu5yoWCnb6RCvPni+Es/hnfCEXG9drzoDzHtB/X8b1Se7QJjJJ4AC5URnACWEPNvocuqq
6MsYQ3SxCaC34De4E50dDLMBW82WExw0hhuGh+OuAYfXa7tALvrlsucdOqIbdOZPtSj5r0VUZ9Wi
SXqFEdRTXo4O16KVm4Fupzrv/wuYOSGp9rqiA+m+FDksRmk3jad8HYqnFKnNrouK+nMPeaRnr5U/
my78ndCoOraSw1X5JOKq/EAMjDVzrflXv9Hjl6P3S3vWChTDKQc88q7XnXwPKKW8Upo+j/L/6VIg
nUwvz6aBCAqJQpE3HFpkqj6Uc9ndwuvS3hqbVebK9jwvxms/5MRtPBdRCqfL/mRgl7erul78K3Tb
fVnkmn0cuYHL6Fma+EoF5Tzqa7/mhLFSYZeZdZAJM9ERMm57Uvih6wK3uxyWMURV6GJO1K5Q8ZIS
D+1ouubxc2niThSX1SzLTAcyqVrz2AafAlM++O0jJ4JjqIXPkOSWCRTk7H6Yl1vItPnRm6Gi8HKT
Fo1U0wYBuqQKebaH/ZCGJGfa+x3Kbu+UN2kddWFIEgKRsXYYYM/ox8MP3N5pE6LmOVNGklK0d2wj
TzP1y8UCt21a2DRbWsD8kxhSq5Dq2UHDyHNBnKglksFtrd8wtG0+Qcb9LJ5nvRLUQDiBSktwNduc
kiQnUbjPc+i1jjBIvHIMXNjfbs+0ZmER91VEgM1QGrZ8BLKhdvFK9GD39XIXRlbFXAyWJEHH5l3R
mtuUQ9PaK37cxuk0qSKDRhZJWjJ/JhTSVFXm1UyC9cfLeTNIX04r4FmJgcsD5dF9qZvvXrN2m6ax
HWDrITFrGC8fg/EL8mC/9XBbplNgVTTJlSSU6sdp64/d4Jf4Bi6QZJJRv24pIoeN/APsnA9SjJ45
mIsjCaitoFyNaS+Zeb/Y5abu4t9+a+1EJQzUxrVVIwFjTWZw4x3r3UbCg9/gTlhGykC6rcHgLRSZ
dtu8PEG987Pf2M5tWS8rfCYG7D8ISXyEnxmYdmdpO7/BnaCMozCrYngfJwMqjTaid8Uaem5B57KM
076v8ORVyTKtDDbLeGxYPm1Hv4k7UVnp0BhbzNgp7XIXR+QAJoffxN3uMWx1w4JwmiajaG568LPB
Zb+S7144YN3mMa4wNkQKs86nJkECQZbuSqp4aeRzZvdXZW2u5sz2UFNO1rKNdudrmEtW+e0St3Gs
pwHn9iBUspnt95wC5sk323kutxOYJuNwKtClOW3MEgivh5+hBXqNzn8e5JVU0+0QKzjf51mw9Sdg
o74UZVQfV7F9VBx+Dl770JUkGPpxUN2i8QNdsewKFhkYrCDB8hvdCU84dCA1gSnOqcghew3BzV0D
aLPn4E6ARjDf2KCG2J1KaaFtmEEFeq1nv1vTVSOo5Fn2Idww8wii/rnq5T08ga7Rii48jNz+ZU1R
AN/gp3AKysX+A6d6tm+3zt6xqoJWaCsovbI5L+wfV5qga8UChL+BWgaMeZESgb9wM5JQPcdxjBh7
+ytf+hEndtOp3lY6rd1pGGT1hOq0eCeL8kdTbNGVlPT8nn4lDNy2pu6gmrtB5gvUGo4COIMv1GHL
eJmU3RZ8hHMwORhYax4BQIMH6Nt/1YUTyW13FhBwBviRnO/E8DmFnPC+If1Pv7Gd+xYuQWaWEDk/
MZhT3FnITh7Hiod+jzG33SnKiITbluLZkS3qHe+3e1OufuSywO1zwlUqwls7O+tX5fn7jqf04xaU
mxd/J+BOTLM4SwncYCdUO8pnPs3fYV2jr2zTSx/UuXIzKCrBfbocIHRRPZkye5rizk8Q6v8NEaGH
TBvdD6eIGgZl7u5Iy82r7x64TURIYM/clHo40cz+TCl7Curac2gncq1FIQNqr8NpgFT9I2fGHKB7
YK/USS6cC24XEQaRKsqJnE6NnBrosWo8QAo6jTs5QZnfL0zD84//lTi0XVCv/Zm+0UkCh4KGvwsG
+9ErTF1yPyyH2MhWs55QPn8gqfhuY/vLb+jw5bQJbpRoHrVMloHAhs8GjzEwoQe/wdnLwSNj8jiY
ihzc0rXc8ab6CGE7zy3jRCiMzNQ0zekMzrV9qrb0HzGyzvNbOhG6GCugxEwUHLxGtQvY8CGSvsUY
t506wjuqsJ1WSV5go6yQgD4UqvZDPgZuJxXJQjmMfTOetlg+Urk+pmX/7PU13U7q2UNlaULSnkSL
s4Wv4S5EqdPvUHQbqWZKSQyPxv6URwquiWG2b1HI83vkuI1UmPIiRYPTGXQFzFOBYmmZXwvNCxmU
20Zt8TWroMQNSuf4v64Jsr1N4+8wcorvWuFbMHX7qcBQRXG6EvyKQOujBNVHWD77XdNuO7UJ4hlK
bGl5iptpvFMBWthaN1cypguXHXPCtKynAWoBHYhnIg5vCyLhfgY7yisn+6XRnUDVQ5iXM+ggJ4bO
5LEFw3P/p1DoteHdlqpuW5k37ViAlqqeSQY7AEn9iNOB21PtYL2KqjstTstW3G5R+nMj8Bnym7dz
m0KUru434L1OrMk/FFH5O1oB5/Ib+xwHf11zcMxBV0xMxWlIrXivirH5DicG4vc9/6jb/DU6fIs0
oRyrEpcE1pHzr7GZJs+Zn/fQX2OLoahIWLTFqTUdwU1HYUtZF9xvn/9Rofxr9CHsoJ0X0vxUS/pV
RvyLhWGZ39noEvptDKdJCXetU7VCVGnOijtu0sxzcCdAKcyexTScdWBJke7lkuXwPVNf/HaLE59Q
rGAlhPmzE4Uh215GsJMql7jym7pL4a9hbjtMckoTZWGi0Cv4VSzV6llPcSn8MCZqV6IH1N1K9Q+T
9sEE+slrWVwCP/wstrotW5XwIr4FVv5Z1PDK8hvbCVB41sDwZyhkQsqI3pTLmMEpBx6afqM7WS7n
ha6CtRUoj6mvqMEduin+7De0E5+dHXKYC2YiqTQ8NOpshdFG5bvi4cvgB2gAFK2FpEnbkOEOXsa3
ZK09+7CUvRz8zKJEY7+KEy4W+c9SrvHvJUaV2fOLOhHadjTo5rzkydoZeewtD25spX77rboboflQ
knlcwgRN2c9i7d5t3eSVoVOXic82SF3Gc8ySrFfdroV9TeyXoMP9+uWK24GWBNIHc0Jq3txMZwEY
m+ujz5LA7ffl4NtWpeCyZ3PCZ/mO8PNFFHpV86hLw4cHecOnLJiTaKXq1G8hhWttNgpP/q0LSVqN
lC0EIcak2Cr4vKA0ua/Ha1SX15Mt6oKSQGSn9WbCMQnJANO/cPtPrdRrG8J99+WawwRzhOIOGxPS
wlQlz+ChVkm/I5G6iCRTTuEE1syYzHq82yz5aNNr6f+lNXFiMwIOpltQS046CR/KYAthb5eTZ7+N
6MQmjLj50qt6TLKmOcZafYOHsF/3kbpgpGKYxgUqmQNoDlzD9q0+QrzYL9WiLhxJBaHdqkwMyRjy
z/CVe4I7vN+h4sKQqrnvO4DNz0oTHHatxZhmT3Wp7MFryd0EdOjnVGk41yaTFe3NilT0UBTSq3NP
XVEpuGZ3XVSdub1k/CHy7F1jhFfiDGOQl/Gjo3KqYbDVJSrPw9vZZuGOyU54vRCpm4AWZIZ63QJR
haAC7rvICLwFO69WHnUVpFZTzWGZzU1CukMNtx2AjcLU6+akrn4Ub6UcZAzsN52an3U+3MPjyq8s
D6+VlysONzXo7ijQhcsQxlFpuu8zvwufuplnXkxbTCJAs2Eb+CViu21Iv3ltbzfxrPAYnIJmwjaJ
mdqZveCx8ltrVyMq7eas6YqiTqTEmN2Y1jBwuRL0rxdwKXWyTjmyimVNjD2SKbAPBHxGf/e2NLt5
3Ga/w5aeT/i/HnBqERAE60WNnHysb4gsT0s0mxu/dXfCE9x4NSvF66QBC5bw9B62cl/9hnaSzz7f
mpVR4NXhvPkQrvyYCvPr7aEvLbtzufVjhr4vPCaSDgyy+5E3Zl/2Vt1zsXlO3rnhypbCT3ZOQUKY
B3YTwIXrfdl1XpBVBv+ul5+0XXuqwf1uk17aI9dwy4t1XficuBjcSUGDlQTgxmZd0mTwuI0PTe4F
QcDITv5pe1JlpCryBBkR3dXN8GmsCp/TFmM7r0PbxNGE5kGXELPanTTiNATE53rD2E6UFuNU8qDH
iQhe5jeAtN8Xff/l7Z14DsL/67tiaCc4h4oJEa11l8jafrGr/Bj1xQ+/oZ3QDCcZjm3fnmUfxmmn
FNwlTXRlRc574bVpO7EZdtVc6U53iQlot4/DPPwoAlreynhUBxmlMxTqKdmbzFyTJvjTRXjtJ52Y
jaZNFwOsgJPajOs32MED5pDrtLyxShTvdAH/ETnBnbUj41bvYNRdfVQbBSWlFd3XspfLx7gZLSyB
lT1VQapvK3jOP1PNx0NWiI8h7Lj2bdVt8CJW1eMIaM+uqjp76IcOjoddD3uTeZbHck3/aQdNbum6
wPXY61O5Wl0TTaNgHVedRHH8oVbqZ5AGPv1ebDDnIIK1aMYJbbokpHCsRDvG7vqm98oVGOpQLw8i
1RVZX8TYY+OA9j3dxLYrey/cMAZ3DqJJoZJEIeuexFkGLVHYUa1RVR38ltw5i+qyyVgqqiZZ1+BG
rKzcpQrOoH6DO4dR207wwyiWOgk0FJ1IJJ9UWPznN7ZzGIkymNFKjnSSBeZbHKm7lXVe6spYcefI
kKbXlZQIGlFmPzOif7BZ3vhN2zkxVrS+VWqxJGUQjcdK3CygEx79xnaOhkKMASBnIgPqnrX3jLb1
YzCp4UpwXjjrpBNBsSAT/EdanZQsqG/Xea3vNggAdXAm2leCkwOMW6PdPEVeJCamXDQ+aZsqn6Bh
kPQTm/Iba9EzjHSAs8hruVw8vs2F7mjXNDgS2G0o0C4gXev1QsbknbhaVxGPqcZTcCqKz4TPw8Hk
m5dvFwZ34mpNu4b1iNWE0z6EtxWMQYvIq9GBwZ3A2jbIB1CWV4kBjXyXVqyGPrf44Lfmzj0f87CH
LTiYhi0x34qFs50aG6+SB2buhC1Uj0mI0lKb5OWU4ln/uHG4gL898fN3e+XadUH5AwSYGMuzBoJ3
6coPdLCwuiez2Zs+Zvcc/o3v2qzxTIdclH4By6mVo2WACmXxKdf3PKZf3/47zgv92t/hRHEFCRtI
Mo46Weem2oVNPMNZR398e/Dz/ntlcBemD1+CZtWCQaVuVcdcqUNUyluq6u/Bdk3p50+h5rXfcG7D
poiKcNw4/gDYci83c1z8aqKmeCI1etBkyoPnbc7id1kgR76rJlo9hgC82Z22oXniqcBMumAu1n0A
9+6f0xDU16qQF6fmxDxQZLAUh3JcUgTbYHZTh9u0ztLusWgAv9zrULf02HNW3HV4p9zmcIN+5PBU
/NasRfggTLXekbnO37fwHD5AzM34XcMuWUCxrNCTITrZxBodalqj7zJ40alhU+scFyPdYl5y3MM2
VOoYzazerwr6im/vqAvbNXbOCzAeYzK2QwtOyZSjpTM3hxQUFs/RnQPD9CwObdOh7BAA8DJumd0t
g+e7I3Zuelj9hiPUcvH0pbPYxXCPANfUi0eBVXeu+ibN7RoLqpNwm/dtTX+njHg5gGBs54iA9w6K
AhpVgXoQ2CoNL3dgsFx5MZ23xSvh63IG6NT1JG4b6Clk8N/ccrbsmzWEaXutvSStGNC4+Om/Cj11
AxoSbN6rRI9SHvpRP0xrcW3LXJq/E+OgJcBtcJk0mphyvpdgUe4rE4QIZiP8niouiaAoQqTgbakT
E0fD53ounkIyNl+8Asp1NayAXtcUpO0ECiMB5OzUl2yEOpTf4E60zlC3WZpmxszPasiifawlefIb
2gnVfOFTL1NN3qMKDqtzWqY7IYcfbw9+4XJ3oZ1sa2Y2BE2V1OPS8H3WVfQYB2H5pTXAS1oRr4+L
Deubt3/twpnmwrFSPYicTaxK0tXqvaH981ALv2Vy0Vhrm5eyRIMzsWve7nHxqf0YjZ4ng6tvARWg
Jl7LGZHFafhpVqgoQC/9mv3Xha/gCu3VGjWgpkdowertJq37dxLu9m0obwq0DVmc+6Wgrizd2vUq
oikioMrSbypTj6oZvdiEOHqcoxPOzmyGR9d57Ok/TvO7TEXPb++aC7mVy+SYJsjQRFAXRGHPoLSf
h11zTyHrddtUVn3NuKw+vf1D55rFKye0y+RowKOHE7mqE5VFsM+pY1ijwK69uR03Ot83q1mgt7u0
/U6mtIKu1zBda27/aTe98tMuHk9FTZPjuteoonfT+2Ve6UcxcmC5p6w5jiOxO0g6qX3RFODERhnZ
s6YsnuNGFI96I16yH/AFcY94itNljvERm4B9K+rqn6rzYsxhaOfhtjQWtMEKbQIu9LHSgDU0Pf/3
7e924VhxaSRqZaZtN4y9kfVDGY7hrptbLx8KTNw52U2wLQWc5nCuiPZdmkUl9Enj8eg3c+dsR8m6
ndC3QwppNd1XdvwXki6etRyXRiJBGOp1L8ukyBlUEGOwAsKiu5LNXFpzJw2zQZlXbZZVaPiuP+eg
H/fbXPnO3DlMoMjKSDDiPCxHdpxG8mMsJi+lA6ZcKbooz80cL/ieCo4JIDO034Ys8mtBuDSSaWrn
rjZrlWQLDY9pGkd7EFuLW6/N4ppEEsWCUJQ4I9ahJ5+g3vLQBtN25ey78D1dIkm3BOuqOS44vm75
XatkfY8S/7Vu9YXc0WV51KrNDZ4AZZJTXtxEMdjmQRxlN2vVetaKXd24UIhsm4StktCA7rfUH6EZ
7Xe+uJKOXdTYQS5TgV5H97z01Y/Vtnd+39QJo7rUMzNzXyXDIvKbaWjtHsrcmV++5Urczk3RwtYI
O2ZebLwruHqoKfSNvabukj1gHqugtITnL+PtOyVojr0eeWGxYU/ivGQoqrmsg+FTEhVACSha7qjF
3e83c+eag8dfO5kFhRSAEKJHyWq1oy25Jm13IV35P7pHUBm8iKIKpPZgR6bo65gOB9rrz6UqvWDw
WJ5znP310FtzXqPoz6tkg9NFX0A+pCq++y2Oc99BJJuNplOIo7L5DAp3s59qek2O+8Ip839kjwj6
tiobkUabsttBa3TZpenoWdZ2iQdBzckyWKij6oAfYKD6eWXcb1VcKbeJt4wNEsdjvE3fBnPUs/A7
XAInMZoDFJw1OFlJuZj7ei6fq3q+5hVxIaF1IV/9IodxYn0JHQ7d63emE+JzFjb5oW0acDRpmQMW
H4dDtBNNzn4s1qZ+L3kXDyZDsrChXDREIzjkQQdw3mGk+dtri7qIMMNDMDRUiC0aM3GLege/HdvJ
+p0OLiJMG1VDr2upEkLY3dSnzW5SvpmNCwmLR2BCuKVIm6opfK5Yyw9smKYrGcKFa9YFhcVZH0VR
nOMRZhZ1F+dr9qSgoPp7qHEo7b0W3wWHST4s1LYT/oK+HnaNrVHhaxa/tXfhYbDB5j3vkQ93Uf6f
TmUyg4PmOXHn1J9mNKqLfqjQ70V7c+luyyr20klgykWITa3c4r6wOukz0t2wmB2hy+R5i7sQsXna
OlZo5Ai9PNtrs+zJNJtf/uFCw4Sd6nnOEEpz1APgC4Oj8l9jAXXw2yzO+6bla9HzEk93BveF/RBb
1e5KJjLf/cJe3oNRvAaD5p1Oiph/osVc49GuvMjs+KhObiZwyxamQG0s64JqzxlpdlFmrjWVL8Sq
6xRY1tIae878GLyw7vNt3O5Ipdk+qhjxel1KFyQWjiwq13qsE8pzsxshu0aDa6pAr09fuhixjAHk
i05ghRp/Xzc7+Nf3N6Zamg9F3k1XsLnnyPz/ooh00WI5TWtI6/Yo9dOtu5FbNe9tE1gka9hAsxDf
bGaCK7/1emYiXfRYtM4wsw4hYKsyKk5rLvW9LLjf40S6+LEeBN261niKT3V325b/xv1y4xNh0oWP
TVtF8niOSuDRI3sz8SC6JSb97De4E75hP0cQlsKzLR1Fu49ZJg9LsPgQRph0qQuQB56NXnA2pIzp
PRVjcyCh/eY3cyd2G73WSqZbmSw8/qm7dQaBQXlpPGLmTnmCmnGsdDyisAJzmLuap+MDrxuvwop0
AVU94NG8gZ970g3pvJtG9SMPB7/v6eKpAHSSMxO0TKwc1f0CuZfD+j/OzqRJcpPrwn/oU4RAgNBW
mVlTl6rb7sHDRtG2u9GARiSB9Ou/U+/KjSs7I9j0wuFQKRFcLpfnnhNXLizc+P0LjZ7TdObAjCl3
v07UNheo+IVdhwK0/jHSp3N8zDLGsQSGiuqpEnP3wVSZCXz11yj37/MU1PtGE+PizJrhH0ndu0He
Uop5fcE3gphP9q12EHGTNJjmEz0WXLVmuAk/CFQq4S1tHvqBiBs59/+u+d76U95yrQ93xJEAYbVr
rXNRqzJv01g+bGZZH/kMvYdFuW/JmJnuxHTE8i5OTQ4HFvPQQSnteU6puIOsHr0v50aeCI+rD4lY
2Xlf4/WXDMaHsJoqyQMUTcTdsMTNXbniXHTiBqoMZ7of9qLKMrmz2agvfbaVcV5PC3tIVwtLkwWC
Ahd27J+rqO/u5sYN7I64YXQnXJ+XU746iwYppUf6qa0p7GHdEnXbGYRnVNDyQHsTtGUucfyqh16j
7+m+Wxq4HtvqSGUuK64fazGSHjJykyh/ZyvpPkKCDBccBPXPL5Ka/QMcLuhjKpHoxHE6fkD3ax+2
ffiistUhhr1rsdXCkOmF0uPcz/2NFO11Dr71Vb1QZiEdLCIy4/pjq82dgBA/ZDd1euHRph6DoqUP
uNHEzK6tMUepPNDxMcW/DeNyix+6srP+B2ZLWZPiSyHvTtPsdLhkuLS2G0OE56n0UbZugknVhKPm
S4fG4PxzzGhQqwqe7J8X5AEftB0FRdPuyUM37FBVxOwMOo1IH2SDxbgcoAeNCs5m+pNEL9zFSjNc
gj6oT7KpeWvGZByBydGhPyUrf2/gGhN0SJO+wCyP0rRBkRWpX6QeRNZXJ9RbwjJ66ZNshGrU5roB
Dje7uUua7RkATxhkLX2SLd7ArHMAxC+72iFyHMXqc7Yp9unnY/6/8sMbC9VH10BXc1xN4na7Zip9
lyAv/oZr6OTswOLlx17GX9rO7KdljIf7BMHwrrdxUp0msovHpreuxv+J/ytsgvn3VlxHDWwyuxr4
+9A8s5L+ZeZ2uxEwrmxqvuCtIGWyMTiCvHRRBBdyKneKNlHcOJ2n5fXqlE7Qggybbj5aJ5POChwv
mhdZlc8Drz5IF5PAZ3tl5izRlr7qw7xYdbRItjocT4eeh61CXwa3R50nxgGsQR+NcTka9hiYIhd0
1wTc5seUpRrdylWa1jDnS2IoZyjsfB0Ly4d8tK2urF10iug0ZAM5lX2KXdTZW2etayvFZ9tSSOdl
ep5QIme7+Vg3jt/vQIkuIJGNzGcU8553yNQVneugxtJp/aGXs8nhL1LOp5Hr9b2bbXJjLl/ZX4WX
NVnWSXWsr2ezTP5pKliOq7GPUCJ15sYedWW1+DzchkueKKt4DROpbj/F6MEFxKB6tORIvrWnahjD
4Djpw3HKkdIdPEPBVxzPG35aXuvkxq+4so97cNzPY+SVZ/gMXDoOYobKL9aysChl2QaZW7sGFZuk
T7/xFZfE2Qo2HNpp4pJNfL+kbfT552/+thkmldxLB5pDWAcks3khhtgT8k94X1XbBmtBSIaBGNfm
Yc4m3eRHyvYckrVzEbVwI//5n782cN5qp1CB6daxRijh9Guj2nsErhvHhmuPfl0X/zr79MkuFyFw
yNds/SXdofMKHdMguXiM2usf/dfD9TQhV53wTXrjYJi6LJ/dcLOY/j865o0d11fWrey272WENGfY
Yw192qkUH41DN1jeyKM/ctvz4W+dtqY8lRbl5HOdNOV4ao94eSDjwe75UkZf1NZincy6PNMyoU87
MCZw/4vMoRk6/TWXNA6rePiioTEnNoVJV/0Ch9s7uQwanlcqCH+TPuyRHtBQG/dDwRkwSfOM7TKP
jrBiiq8YmoBjOKpEVBjm9aT34TNbo8BHe6WUEfDromtSvcDYEBapy9Q8o+IUJB1Apc96SGOnKNU4
P1ZZn3xYHF/+0m3aBsYbr/hs6UjnaN2bF7Gtn2TTD6fEaRaWvvmsXqcSXiHzBXNQn2qHrkbO6a3S
87UV7w16umfMNjg9v6yW7hdH6QZjZ3UjUF55uE/rSTKP7cTQ1cu77p8dd34l2hnD0jUf0EPW6VYJ
A+IXFo0kF1K9X+L4l6AI67Nvq2UAvQaktHvTPZbYpHBREbo4vejNaTYfjdP1S5mO6pQt5JRO1obN
FJ9+S6EA49Sa1S+bMl8NbbY8Ucl2CRoVn2gCHswNPifgYy4+Ktl9GLLp17BHextq2/a0F8zh0bof
T1kyyLNJZFhc8XEmiV5+lKtFVGRNN55cdz86s4QNuM9MJyOnDZTNomJDp/mJRGWds3Hcw+a4j0pV
adw65Eh4c72QZ45V9KlZtyVss/cpKfi3JyXfXIVCZ3upxnNmgnwREWu9aNgeCXbLaq5emJzup8E+
7Mz+FTZTvAoY66YEAq22eumPPT0zsezoMJcuLK/1Iamhm44uJnjx9sAZgxGcdeaaBdl/UulTUuyY
UdDU+JxrZeNny5r4JKkow9JCH5NqZnTfN1sTFXNXl/fQxN7PK9DhoGH3RXFV+urasqRl0arxQ9Sv
77ZJBM5yH5KqDnQrQs8Ha6jtsbdpdKlE4xw2yX06yq0HFWgurl4iQR84GdTD6LLqIWxUvIxWjgo7
fT3WL+l+6EsT1/LE+/2Wx/WV3dMHpLKkQw5t8XRj3+/Z16X8HvbW3uqE4HhdzQTpRKLghSLWYqpv
9fteOxn5nRfjlnZEkAjpYWvYL7yndd7STJ2noZXv7Ca+q7bvi6mstpdoXbfTuk2B96p+W8aCna4C
5VLB4gWmN+V+bBfl+uYcNGg+lL+LV3dHI9QLx6CZam/zdlVhUcdn1SKCrwwzNyihxPV4SqLjySVx
kMUdhcHwj6cu0SttVcTUi5zr88jWEwuzbMCjvVQmW22KQhDBo0vR5E1//JFUU9jVp4+rxRP8sKMW
z25n8ZzV0/ehh+RD2Lf0lu1qRdUyuSoYCqo672PXPFhkZWFHAZ9Ia2wXuZbNePpit5xk4tKX6x74
6t7abVuhFV179dI1Js6rJhKndYFic9jAeJsr9Pch7+swMMfcfYG+4udsqYIc9DBZvIOGgkUc8D+N
FA+k+gMr+88VS3VYIP4PiEb62XbxhtlCE1wxRk8W3FjQmPgY2oAEiY6xxLbqcPlQxgfNrQxzM6LS
Vyrjqp+Egr3HSxrt/DTaBElkNfMbQeu1bPNGTcRH0SToWuh3ZFHRRKTMcWUIo1ep3fmAfFHgyHsV
I4gYZLYlNCoWKBYCPVZ3cwm32rCx9xaqjIZMLFqrl2Hj/elI6o+GTH+FPTv5MS7SleD+WtOsqJDI
7M32IEkWtkh9odw2UWMz4Pq9SCH5h/6pbH1YUsvCKkc+itbVcrNttWcF3MD0qZtJep7KPezE7pNo
6VLDvWhfccsO3+Gydu/mtL8xKq+7wn8nY+oTaB1tIVQ22qgAVdDfMTPYx6ZMlsdNLPx3VKqau5AP
m/rX7xG6Ykq1zRkEBNQ5cvsONZZAuDP1Ube9tqk8cMwrOuXWpwYKnQ9oLws6YKc+4yZVJrtoRJJd
7l18WSaI6G19dMtg738Hgbc+gLddr0eqar1iqaLA25zjOB6e2h2Wmrbdvjo7I/zE1BXQ7qxzW64f
Uja/131cnvfs1aYiU79WVoh7B+vCE65lwXMMx8ch4fo0TTy+X3X1m161+sjr6YEs83vTQEYm5qA8
ebpVz4R0DciuIJdpmvoUnXW7wj3KURYVfhB1E1TuxfQpaAb5HJ2glEpJIlnsNZ3OVVl9AEgzB8W0
1JcAPhrd127dcZJi3bN00MjqMT1vrLHXwPjWJ6Y/BrWhh5FLEydZUY7p88LkKx0cFBnSzMsNlj6q
ok40WaHnxJpcuzgaTyMzXVgPUeqTdFlmm7miJCsg8bqc7Jr9iev+oGCf+iBdQtaZrOkGt20VK3Fe
ttrWJ9JH6Y0M/nW3e2PcfZiOzAyXhRYxuW3VfCohzvJg+dpcyKKOsODgE3W0crSeF5EVs4gLPfXg
bGUXdkhIfaJu5/WxbxodHxCMEV2OBnrIs7hsVCyoOJH61uRNNkLvonRZcSxigvCc7u/6qL9lfH5l
2vtcXUrLVTNo+RVqdb/OUfz7znjgi3tpgj02xMhjxIqi+7nrL/FYBe5T3oKCYxwdknHAgmLsjgP+
RKMDuXVBe+VaPfUxLsAMfbs1Db7otjZnV6/yztDDnLrSjU90qNoz9kj9FVdFMc31LMpHm47RZUoz
fd9o7JcbZNVvTN3/HWTfWB4+9lUKkq5iTMoiHWPzNMq2f8osim15fcTq0knNYIPZqPnLbOeyOwEj
T7acW9BQZ0pE/YT7uvrcJum05mg23p86dSx3r1ewdR5XdXtPWnsrCl1ZyT7NgkMyWat5kkW/JP2l
pEvyfPROfEqqKA3bXnyIpWOtroVNZFEr9rei49dpEss5aOvyjZzLpoPK5dxh66oGBpOgmeebE0G5
fuozLMYd4AlMKws10M8cTZmnNR7/CHtxLzkRGZBSUENpAbhDXCp93KP9x4SNig8GOqhiJWqVWRGz
6F1m1nvC9a9B7+2TgUjZopSlyDang37u52XPzTaH9adD7+rH7bzqsBIObbIiWdmv7WgfOyzWsPd+
nf//uozfREJnNiwImaX8UHb065bRGxDNlWjsM4GioSYxBI82dH9qSvk9atLAR3vR2C0Vh44Ulk7C
+/bE0wVqhZDFChsSL3mq6skMm5ayyIRtz+UKTtpN7Y0YeG1QvGjPkrJzA8rohZOgs+K2OyCwk4ZN
Qh/RyqyySQyKtCBHud6XELdDyyv7+PNheZ1sbwRvH9BisMNzuIKWOG+K7d52TZyztDzO2h6IMA3J
bpxrXwuSb/0d79tChRJttWyVyOZXlBJsq3QFlXwynoWI24c420CvVkPYIT31QSzYHk7H3o5pMY3x
n1kPWzhCgiqAqU9eSej30Cqa06LHhWPOxfr+4G0Q25F65NX/iUyCLUWVt5i5+zga9TXrTFiq4wNZ
Iq0WoRqKfckMJbw3q/rzYXiQYyNNfSJLUJYdDrZqhdzL7QzRud8mnoaxm6kPZB3NRseyxMPb6ZD5
c8YAk/189su3Z6UvQ2YTVtGqEZgmTcLeJQ1rnuqm2e4TB21DnUz1XUvW6K6P1XhjvV1ZBz58AIuY
ykk7pUXdc9QxpzqvO/U9dUmR4ubmTPX26ec/7UpI8kXQdJ1JnENhb7fDZPhljAw56SgNo9RSn/ZK
XrWmK7GlBfypwT1PryqqLgrbB3zY62inFQhXI1Bh0/qsYEJ3Mdst/c5r4+LtA81QzbNIR1EApHjW
rr3v5/KfsCH3dgFeV1sLwV1RJLLOzkeTfRj4cdyYqtfe26uwt6uZDrYKjsoCojVOiNVH8DfqxoXM
lau91Id5OEQ36NIOmC4Zi4e8h73lb1XGk5fMmT8GMu2XoT2WCxbLmk9uW94h2QpTFEt92GeVsXGQ
FOMFWpXUeemT9o5RzcL2Zl+Pat0GqvYj5QXZywSbfszeH/GQ3DpSXNlAfShH02qOIbkqimyuIDGy
i+YMjWqcWMo5dr8cuCoKzBd9zh9NsgflMuaFIMz8yoVxJ8f1eGODvjK/fGSxViTumoaJgleZvMzQ
TXRx4GH4P8jiosi+HQsvtn5+UmPyj1pv9WJce21vzem4Rmcw2p+L2OzrhdM9eTTcjuegFc38RYcp
vwLsfx1yt54G1rEzz2xYmPOZxS1KxNR2DKNibZujshc9Jl0a5M1KU5/nUnM/zhvBbEnJoO/m1pF7
FKD/DhoXX6Cq3mo0yTcZglEUfSoHWuDWL6x3J/WBrjU7tGorBDoj2jgfj/UOpqSBUdQnumCFjab1
4eCFMlF8LnWJHoBNhhkNpD7RxSc37LVwGHNbf083YU+jQqdM2Jh7GfRQosVEiw5zUfeNOcULKFFR
Mh7WfZP6WJdGcRbBUWPct/3XGPW7fGEsMD9MvGW699s8kLbnRR1H5eMyj//AonEJi/A+16UOjpsn
4PJFtuzmsdzkcAf5j1tdmVcijM91pbStF4rOdZylyZ8xI89uMn/8/JO+HsffOBT9B+oyC/pY5UEL
1rb0l97F/eM4l/ODcm0TFtZ9tAspgp3gaslwLzdGUBxL8yhR4vTz9782NF4Fg6HrifAuYkVCIPuj
+HDHm+SW1Pi1h78O2r9qGMl8yC62Ex5e2yWH9OOT6I+wc5ZveB5R1F0iXr3O9RiuBRb1dq23wBKJ
j3aBvyoJVLF5UUmIFnX6BCI18MW97HXlHFNGDLyA5c63uWn+aCm/cTK5Nt7eEi0rRZJZ462TVr4/
XHO/kSDTTZr+B946yqofq5oWiR742dlpzKchCuMIUh/e0mVl04aNtIBf2x+kjs4mZt+DJrjPblHX
cz7VMOhZM7hzwOWqzwfFjnPY01/PiP+a4dtGDxDAAysW0v+WcY1ZDsgt7Lzg41vjigbYDcfbAtcB
Lm8bBZ9JyQJXvg9wcbmMUAzZWAEF7DHXUfnX4brfw4bldYL+a1iOKVWzySwrhi79Tuf4u5z457BH
e3voXA8yqzdBinGO9ZBDo1J/6ZncgmqMqNb8+OZ7PA+biidaGDXwnA3xuzZbwpanL1Y2Uylm5EUU
O2h8Fn0bn3RVhTFzqS9WNiy2jkvVJwUv9T8MVy5aB64gL4NWELokbExIER/sA8Rj32UEjqdBX9Pn
wuhmm1JNlhQLgyBFumnUdZUsw+5DfDSsn7I629lMilbrE9uh6tiESRmkPhc2ADhoEzLh0Yx/y1T1
aweFjLAx8bbknuKiD3A+LQQMASCIEX0b18DKpy9PJud5qxO704I0S3zpBnm3ZVXow71VH3WZaqZW
JUXV95+To4PSZbP8FjYo3rIfE2jtbAv6KAfjdO5m8WFEGfoU9nBvS94HB00HqWmRDqL/K2nj6qMi
1bewh3ub8jHpdG+GlRZztLuHxLa/DIsLvLXwcbCyjFmsNkKKfYr2u8RM0VnasP4T3PD9GAtZsidT
Axn3Yhn7T1s6weZnCfNcEz5KVY11hxrLQopNtfNJwWkyPwjQjJAxF75AmDrKrllGHGp1O3x3ymIF
DWFqt8IHmyDy1ImjoXFRNx2/T6NuOSUSHW5hb+6tIWVUrSoyxkV39OdF0+eINX+FPdpbQhW0aUba
6xjR8CgqLr9snQ1q4hC+PJid6TQ5Xh5F6+CJe0KnLPu8rK789PM3f/uQJXy0qVtYKZmN4yKBFCpk
sJLFoWu7TKI/VTX1N2o5V2T9hc83AZTddH8o/JWu5uWJJaP+VccdjCWPQZ8k5HVzx3qok+HuhFD4
CsCL0kUIo0ek9r/5WFWXn//c12/93zOl8GVV4q4ds4l1RyFhNnovI/HHtMow2VHhk1aQ3q+SNSv3
YmwmN53MDA3enPREwoKjlH2YvpjwgavRJSI1cXYU/d47CEZYcepC027hs1b9WC6jMZhv3W6/ZyBQ
Tqytbuw0r9vsG6Pvo1b9lmV76shRpBkwftZQ/Ue1KnrZ444/rfPQ8LCl7iNXMcZD1TQ9UCXj+x9p
zecTgWz8reuA1/3lrd/hRZLx2KZaNvVRQFZ/u6CBpflWT1L8HYHiexSprfDZ42m+DNtBzoLDgoWl
JIIf2NEkQZmM8A0qFZ0rAxHFuDjYPylCcT7HdVhtQfgUsSJuGXB5EheQJeOnDj7wSd3ON178f8fa
twbP27RtRNIRzbpHsZtYQcwMAhgO6ubPS7UP57KR9T0f0RhoXdefSnaQXGdNf2rJAJOuOmtzYcoB
V/zUVLmco+QCGVvcpVYbfJhYte/3zRgn3bns5+4cFjO8FMZu3UCNbl3hErNeTIZ77SPew9J04asl
jfUoXrvQ8fReVTlu5rc73AHZwHf3DhhxNHdl7LR7pWjQz7nrvJIqcLv2YS5NgSGbQ9rCtriZ6jXE
JWEoEfbmPsQH4jZrzY44FBGYEJfNw4B/wsKDz+Rl+7FUdTYcxcb2Pydda/CkPKgGJXzeqmdCWkX6
o4Cr1tftw9E2f4dNQ68esqDZZJaHQWDuuwleAALl6HyF32XYgPvAlY4PjY7u6igYRAffSTuOJzav
t1yr2dsh01diW8utH8dyPArBFprDua6/7HS4RSpce/rrf/9XUaRdJjpME54eU17moprifONtWAbm
c4UR+gD2Sou9mBbFPzWG7B+EMVHYXPTBwoFL1tFI7kVfDfqid/SjZmwJ65kTvjpW1Gg29GTaipmR
vyiZm/NQkzAtUuGjV6ptgNFNDn0T3dacjNXlPbhFdWOjeJs+ET57hYwmoX21uIKINr1zpU70Oavj
9Fm3vPnKUzo/uVSBJMiWJfQXeXl8KRM7QtBtLVyFYDPN6PWO96CKifChKxQz6okZtRZgFdbHMiHk
jqNROCyx9bmrhFktSqiMFnQmsJms0/Se4I468OneNmJHsgPfEKZoe/agl4/A44PAK7h0/7hyTZLR
5RiYKUxb/hPX32vY4oWtLJ+6Yp1LtxIns6Lnxx280+Z8sfH3oGDsQ1fRdqDbhC4GVO27tHVjDviq
vvHerwH9jQTJx672fm44WvRMkY3zfMfHfbkA+EgeEph7P/VbSb+marvVtX4lcv4HhNoIDsUVfkhy
SJLzLtt+ccY0f4YNkxeXdbaM7liSGT056/EIvn3LYWcVBishj/5x7uxiUOjD6uYCLuHfbBkXHP3S
YS9Of3x00rfEDCmbCnTLfOGR+7POosDNypc0Wtot20iPKd8bMxQNFeP5NeyELVXfgHDgUVJG0TYX
2YBeNR7HeebqMLkK4XNQfVOts0PjU4FY1rxLD6AkOhrDTM2FTzolpo2cWiwE45qjgSL3ikYIt/wS
9EV9tBCw3HBk8E0vxna5i+JO5zCvDOs9Ez5FleKoL8wmpsI1afRgmqy737UJXKM+RJVERJWC1lPR
9/QjmhBOnXNffz4q1yozPjbl0OaETzlNRUKNeChd+jDZDVvHcCqT4UNE+GXO0j+EstWTXlTzjvWA
n3bX3bpHuLLL+2DVXjmUfKybCkn0PqKlRbN7M0n6d19V7hmurIrkVif2az1VTeBU8BY3zKlh7iaz
seiJMc/DMI+Xvmfzp58P6ZWI6qvErRi3ViLVLWJQ3OctWn4bdeAZwCeuYrs2xOhlLEz/xaHAkQ+m
tze2nSvv7QNX6cDplPVsKGD+eZ7Jgs6IW3Wfa49+/fj/Ss9353boWbQYEis/3hH8EzTUPmg1j6nc
G23xXDT8wGG+zVnEwppVhU9ajYmJMi7cWCDMTXcp1EovCWHlKezV+Y9D0vKh/F9yXqxpSfJRdfmM
HtPAh79+h3+NdwuNtVVHZCjsqe3jNDd7H7h5Jd6eC1ZhQX6SDMVcxf2zmObtmQ5hfbZow/nxvTs6
mUrWvCtMTR6PbfncuVtKzdemoFd1gpx215Tp0ReNkH+iDU3lk61/DfuWXnbciq4EDbIPBZP00xa5
54YjBw96ts9XDaBa4xr3ckXERKPzbmzUM4QE6rBQ6DNWmVtZrKnQhXTrdKp1s59cvAduiz5eVclh
L3ua9QXLyq9RXR75upiwte8rZ9GGVnUlE425YsjlSCJzbkkdVsTxlbOGcmFoenwd9Tl+wBHly1wl
9z//oK8L/I3s3oer6oTVDeG7LtDpIH4fZMTP/MA9gYFN6o2O7Ctz3SesoO+zJ2U5IJKz6BPMLCA4
m0Vh5zXqLdEIZGTjxKEL5jZ5jtJZARHtwyQFhS+hFXdiJYqovpD9tp/Sbno6YMp+YyldG3lvmfKl
Eq6PhrGAlIP5ZWHUntNSTu90CWo/6OP6sNWr8zp6CuuhoAeW02GW5iSmobrULj6CkEXhQ1ej2g4r
lwZrSgwFTJMf1kPcqLhcmTe+XFY1xAdOyG1XONrVBcxBy0vjEndjbK49XfwY3Jt2cWPpzFh0ECNu
xzLLI26/hI27t5vKOoGGUDR0RRV3x6OyXD6PoyvP8H2+dSly5VTuOzlaiIDEGy+7gkRj/DGyVtd5
0lrzrm4keOOoEZe9ouJGlHh7sLh/E26a0cwTBOWKvd/fi/ovc4Thl9wX+IAqg1DKjV0xH/xLFg2/
JO0tBfm3X1r46l/xrCjYNDkUJjX6sszPx0TDFN2FD3hFGia7qEsj7xiGNO+a7YmQMvCA5QNeSx1v
U2aTrliGCgoQ0dbmaorCSgm++JeE8xDpIQVTcPJ9l6ANt1oEFo99xqudt9FQW49Fu5cob2W0fTTr
xm+8+evKfGOr8hmvBX0Tpo4mXSxAYOQTo7xqTqAmLSwWUq6+aT6GaWQIn/maAapt+9hriODG9+my
fRy3MPM24QuBWSNpmwy2L9qu/Ypq2u9jBAmgoLjjM1+DBSA9DkhCqqzS00mLZv/UGmWmvIEqZlg2
73tTdqtuS0KQozljt5PUBzzuylvKSFfWbOzl88hE0AazU12QhGUnItbuMspZ3BifK0HTVwNjdcSz
bjHYz7Npemdt2cNid4CnFW7jm+1EaDre750mNziTKzu8Lw/GzRDbY9p63L2RAaYHlgKTQxMj0fW3
n3/wa8Pl5RBMcaLRo4otMmpzSeFdQbkK0yXgPhQ2mNLAeRgPtwNjzx1Z7yfR3NKJeXtsuE/f9tZk
bolHLAOouVyyavqnY0v91FKqb3zst8eG+9xZl6WwqDGkKzS1J1PCfYC57lPIuHOfOlsyu9dRZ3Sx
CfWtisbPJppuJFRvz1Hui1KtsOg51G67YuJ2+VUAs/xtQrenytuWz/lQTz18Q2UYS8x9nGvrtnLG
xTk+A6/JvXBTfc5KVgWFCu7TXJvsD4GCO0JFY77V1DwQqEQH5W/cZ7g24Zrx2EeNinXVn12VvBft
0l+Cvq+PTrleo2sOvnGFTqk8Z2JMLy3UVm5sZFdmpk9MrTUMSWi26oK75iXBmSXP5uVGBfXas1+n
1b9qLWvFSAWIRReDE4+DEVWu4Owe9j19YKrujzgdyrEtLJPvXGyfumUNOvlzH5Fa97VBakKaop8q
SJpNg8uJWYJOErjC/nFQIpqxtU1tU8DSpzuB9olOihxBR1Duo08ox7llPUhdzH35pcU58dDLjUdf
iQU++RQtZT0atCcWMCiPUY2ux/KRjfPyZOOBfFBRRODGrds/wia9V5PK0kz05b7WxSDX7AG+keqE
emZ5Y71eCfg+QFMZpQVvj7pYl3L40+7LfKco2Z8W+E7eCJ1X5r7P0fCy2VXtlrro6xLtOaY5Tnoi
7Bw0PD5Js5RaQtlW4el8f9wGV13cJMx92MO9Zbsb60bTCYWeju39yNeH0hxhZj/cJ2mIcEvJdKKK
BsTjSSuR5BE8lMNigk/StOic7bd0V4XN1t/bChaiafUxbFC8ZZuuek0pyD+w3fxzaeaXLul/D3t0
8mNEKJkaF1lrPNrKh1UPv1Ed/R32aPrjo2EqXW5GTaqoVwN9HnbgCCfC8Dyosvz48DFx01gOUfSc
anO2nXncyPhb2Ht7uSSNbIwaGh5dEvqZHmLMmwiWaEEP99m8CXv1JppaFRFKdhcHIBmSC3UYVsT/
g0RF2zrUNIueedx/qJkrylWGZQI+D6V6dIcpR6NnWY/p+2Uf0vdqLcM2PR+HoqtV3TJWqliHZHsv
K2YvUyZZUN2V+zzUHqWW7ANX4KHIa/d5DZ3YmHz9+Qe9sjX5OFRVY/10CV69XuuoyrOITe85dJx7
yP3T5X7FjfaZZNGtk+3b97LcdwMEerlJstrouZ2imp9cNNTnQYnlu9SLuEOxrb/bxyk6HYxXYSHZ
B6RIBNu6Oq2j5/1Yh++RjJYzDhRlUPch9wEp4jainFnxg8j41VTqQwqRs59/mivboK9LVZUD7yAd
jL1EfIe8/nCuKac3NsEr38Hno1hikIr0kSp6CSGmTozj3UGW9klr3AbpJFvzDm39T7irDSswcx+b
EuWa9ctioufeYRbLBpad7RjW1Mt9bqpi2YbZi9oaceMFEp0fxlndyN2ufAUfmyqzJWnAIWbP67Z/
7mzzcjR7WJ7jQ1LVZuuoR8tCwco9zUe7/7aUPGzy+FpRsd0hLddjz2Xx/3N2JstS41oU/SJHyGrc
TJ2Zt7PpCigKJg4eVNmyLbmV3Hz921kjUJFkhCYMGCh91R4drbP3/sLi6B+VTn44o3ABKUq3WUZQ
nyqMnp+7vVQZDUPid8II59g1HFrIolrLom3VczfzzzvqV70WlEtIzXXMFluxoAAz+T0c1uGRhouf
UohwASnYyalxOra0WIj6pw7BC0/Ip/kFZy4gxTvMbVpOOAIGyDIknf0SE+P3Fiz+w0elwyinVafF
3uyfYTTzzg6rX3jm0lF8WWS5EVEW8oBM6MHs130S1Z2t998p8d9EsnDxqG7Ef1U4SAqI7ehXexgv
D3ZJzOuqMcS8SFwiHkeUzGcw2C0f40oEb7HF6ecd1pRd1sqSQ+u20pGBR/TCT5VMTJZWpZ2ywbbL
d446mA9xz9pvTXTwKqN1G70zjY6rTKsIiZwqZeYfCUDwL0Y44KZgbDugjiu9dFXSnZaEmK91MhwP
eGFAVfCq1Ju6DgOTbc2ywpkVkXA2BOlishpz5lUf8QOu2ZSeoirREFTqyJrxusbr/DrFOciL5vOW
BDX0ORMrHuh6tEWlgu4xgJruc7SuAz5pTf2oOeHSYQOvYQzBGDyh21lmRzPjLd/P2lG4dNguZoD6
U1oWAi4u/Rr1maHYRX6/yn/9vCBc9GuIdd2a64cPKHr/Z8Jt7xm+pH/LWFWvK9ovT7//mRvngiuv
NW/DJEYelUU4kscy6d6viOnv/Am32nZuBzLqoH9jp6QoCR52gm6/CD76ucYIF/bqVBIdYCbKIjKs
kKX4CIFCv0jVZb1KiwRNl85J0YVJmbHgfRCG92rvbuQdXGmtpI97gsWTFmWLGviF7dWjmk140vPh
53AsXO4rUnY2aoQN+hLNOov4/qqBAa7fmLrc13qAzm2DKCmQlXkOjyY89TZs/M4HV2GLWoDQcXsk
xSLsfr56X53Gth/97k6uwlbVyyWoIdhejHP5XfbhN1i9/vH7VXTj+uFyX+JYoFBFlrKoLVdnWVF7
iRkMtpsE3j2pDo7nA+r5d37sxrJyObAOeZkNcullsQ0NRRZOvxUq9ssFu1pbqC7nUy2x6+xLOp/G
dLtUa+zHDApXa8sKPidazPjwknQPAxleV3PpJ7cHs9SfUxGoTaFwYsboWp1waBEkzUVEKjn/foBv
9LlLggm1RZANQFg0z1F5CsKxydKDDn6LyiXB5iGG72Ms0oIPePeDCYjNDt589Pv06wHzQwq+akJ5
9b9Oi0gb+LCQ75KXfhulC4KZepvaXaFXIGf8lIxPfTz6XVdcDmyoYB8XHGFawOnpFWpsoeghJr80
hwuAxcGkDV+vXx2hwpqU7SlOAr8aAOESYEkbHnpsjrToxyWrh2DLOEwNPOeJc6Bi2lWs1Dwttj59
rZWZzjVppOcUdxJucmczRAWquNikftQNs6cmqT2Xvot+zUlTd62sokJuMmeqfE42z7jfRb62WkZ9
JOqoYGs1ZTpcH+mUfvFaOy7zNYR1CGuDJira+c+F6zdtb/02cVdiS0FIm8SNjIpOYrWnNHomXL/1
++pr7PHDilfYmcJkH+COuARFYL+w9njv1/J1e/yh5a0MlSbhta+DiBRh0ARP24R8m1/r7OfWOwXz
smlXUYFknoAywLqd2iS8E+j+O9V+cc1yGSmjug1eD2DfoFaM5b5rQ05bE1XP8HFB+C7S72kQ19me
bCInQkVfsZbV0z5j76nLkcmsasl6idgi8M4Y0DircKC92QZah3ik7srT3oyh38bqkiEsTli0pp0o
tjC7TurZ7+XRRUCiyvSi6dAuiaIVQiY9yXRz5x5744h0MbGSzrjgURZjHbY5ii1ZRuPYz74cVg4/
T4110Kmowz0qkO/4FhH12WA1es06lxLT8CoHUJeKYtdkPUsyrQ9MHPcylDd6xaXE2rrp57CqRDFa
/l60Q5OB+vFLBLlY2JaGcOuJqCikSk+IL7+l2+GX8XCxsMDAQ1sEXBQpLs/QobFI17SJ5yHpgmFp
WiEym6FqAT29v20CUTfO/Mx+hcuDHV0LwXELyk/yIYBizthDNuIu5nGjIky4RFhH2dR3FrPlSiFl
9upEEUfwLcpCnG8nXSXsbVXS6QMp4Zh6Kpd0khmMrdJHvS/rKVzG3XPaOiuinEdLgrSkV6e418Ex
FCit8irp5y5pJSXSC9NueDHXrFBDX4Rl5dl08vM6TuRuIj0krCAWsFsAx2e2NPd4ul+vNe4iVtjT
JDGa0WKQ5syi7jE8rNfNlP+HsBrEMIOOpAVeUi9S1Hm9iTtN/zojwP8DM3OJF4UUPR31g4ZP6v4P
m8V4PlraeV18uQs1j1TqbuEBLRBIPx/h/OK72riLh/XN2hCoZNFiUeiTiLwbutRzqtCfp0qIQCDd
7B4WLClNFgcyD4/Ka3vjLglGhByGIQx3bG9jc05rE2eQsNFeT3XcZcECNlDUI9WkGDb6fZ9GPIzI
Ox9+Y7K4JBg1Md9jcxyFrNM9H9R1ki+2yWzK/aIw7uJgotuO2gz0KPpoVFlalp+HJr13j/51VpO7
+lnTNGlZJeOB57PBftC8at5161h/FpusnvjYTH63Au6yYQeSj1hq+4bXgPQ9CiwBiy5egQ532bCS
KgCRq1iLxHb7U1D1/Sk2sV8hCHfhMJLiFSPs0XrK4vOSzONDJwn3m5kuHLbE+9FCVhW9YhSy8n0d
Z1qHd640t+ams2CPzrTTgUtkIbHZnFSou6dZJtWjrVt6Z6+8scMn7gWY4fk10Sh9rnrALFD2Ok09
vXe7vvX9zokakKCjw07WIt5j2G6HgyogqyLf2JIPXvE3d5Gwsm5HuHDMa8HqcXxa+YHiM7b7cYXc
RcKgLtNDIxu9w8AjZB2ln1lsvGJN7rrZjV3fwOur21C10kDVII2zCb5NXhc/7iJhDTXjBN+erSCi
tw8MFjiPRKFw2SfA5y4SpkgaJkOb2CJK9HmS05tVz3e24xvz0TW0syNLy0EZW+hgf5t0dXKilZn9
Jrurxoh03bzwgUxFtwRno7/BGMbrVZ3HzkqlXES2O7a5wMkIu0/dX1bb+r0gQ7rv53PbjnzZ6B5M
BQ/66sSr5F3Q1H5et9w14RxjrpKG9HNRpx9bogyuPa1nf7tQWJBaggoGtG14/1lW8x8obz17TUGX
COvaoR27upkBdgQyg57nyJbOb/G4SFitGNJfoppxwwQeUVNyCqIx8TswXCRs37SqJnv98Noep6Ev
X6KFUb+41CXCtraHMAhsfQq4jL1qSfx1T5v3fh1+XbA/JKqOEXqpG+rtihL6LlnDlrcy9Tz/XfjL
jAbHaKKmwijyd2mjD6RbP/t9trMwkTme2nVB0+XcvS73R7LMXtdF7gJeRpT1kMInuqhDU527QYYn
mDbce6y+sQ+6jFcHV+VxgJdqMeMVDGK5YfRwTeH7bYQu5YUkXd+JKhiKPd0+UB2+qof2g1eHuzgX
Jw08NvpqKKI9Oh46Rb4HR+xXzQI3HWcSHsPYNigDLJZq+x+sYN9VsGT0W/UuzxWXaaqPXfbFCmpi
MttlXzevpDd3ea5G1C2E9zddGHgc5mmU2mcSKj8FSO4SXQN4D8MBLRUIbeUJ5YdnvsGpz2842c89
zjopQ4pEfaEhjXwZeG8ucTKGXnl17jJd5drBomGjY7Hv6bMQBbPRnRDlOiP+m5vmLtKlLacN3jB0
kZZtsFxG2wPtmYnpv8Vwtn0X2jp5itfuGDxXlBPqxm0KT89wQT/xiFzK2KSndp6+eg2CS3lRoSDk
G8VdEU/Bt1HHKkvGUvmdGS7lVaJwNDyCVBXV1H8M4VAs09AvmHMpr6gixyiXXhVBbNiTgd53Vx6p
X+TvQl5ilyktl0UVswCUvASoEk4IMoZ+XX690vxw3GF/TIbeNKoQigzn3k4ov4Q+v2frzmFqt6FW
ENXWxVHFX1W/F6WBXODvv/zfV9dfTH2XcwJ/lKSoQtUFesc8ReVQ62zU0342XKnXkPaSD2IMj7fT
GptXSzPvFxX24bPQQVNscbzAEEx26nzdDNNs5V05n6DFOOZlY2x4EROoLzqqHb0NOepTxxEO9E1l
X8Fy1o/35y5DRQwcm0aJ1cv2+Lvl4eNodr9cgyuXVdO42UPYtxXzWGb9AHdNYbhfGp67CJXixzaG
DfJIHS1hwTW+KVtPg3LuMlSSJZZhL9tz26unDka4/9RrX3///aS5TrxfzBkXokqPdrUmbI48kPa7
mtPzSlM/FoO79JTh5YgsdXvkNWHQnQpniFqhPMnPc5K7KhD91iZbIssoB4TwGhzlmjV986dft1yT
bj/sAqTfQGDv6sihUD+eNpRdPs4x99OF4y6cFa1lkKTlsuex2WhectVkkPQwXsAHd+EsJJGTZFBC
5JvRx3PIGnnq5LH7xQUun9WkJR6tqzbOA2E/xEjqZHVaBn7bo8tjxXAnGmpRRdA6YSJbEUlmTSX8
hOe4S2QtCi+SY2T2HED5+LDOdfuwln7GrdwlsiYBlbU5Dlm+ivhzpeUDnwe/imjuAlkNMdjKRcvy
Hjqte/pRl73fWerCWHgGSKJIJzRnKdZ+XE/shLSy30XJZbEsmxFgwDEwDxqTlwYm2yT2rArgrixX
o6NS47pOc5TO7uc5jfm5YZ4pOpfGSpI47etxpvkxhtNp65FhKKGKe+egvrHnukRWolHIHdpyy3te
d38pmqzzU32QmvhlGlw8I0BBGEQ2OpbHNYrbEpkp0vqByNxFE+q4D3AXONDt0TBl4QopxKuSpteu
66IJcIDrol0PW05Wu2V9PcfnCQeU3+biwmqbpbB6gCdX3oaVzKCZ+dIl96jVW0PqZBuqFZ4iRxdg
M+/lkK3D/DQS+9GrV1ytstTunMGXg+Yjq/mDDlAEYFMkHfxad+4vycpaiOctW94sOz21dHkug9mP
QuYuq6blER2mimkenbqdDVlUTb4TMfn5hFaGxeIoU5pXG3+CYBb8MtU9Abcbo+myauk+xkk7RlHe
mfTDupQPqOm7p9x2q20nsrBqiNtKr3Ee1uwtSorfiz32O/hdN8iB6W5qdLrlU1B11Wlq6FXjX+ww
5PCaK640WRTuYTjFHCsIupzLID41pvvk1bSLDpFOV5EscRAhHQN3kqWPYGcZSb+rrosOQYoTyBos
4nJBcQmq8Gz0Vm6befL79msq4odgsRkoY7pHJNcH05zFQ/IAdeY//Np2pkvVQS49mA3NzWbzcFmf
9uPw221ddGg8RLSnu6U5FEW3h4Cb9M2YrMQzkenSQ+myAYIN0efDDsCjL1nzIYlZ4Nnn7Oc+H48U
Kt6R3vJuidlDgpD30qqt81tJLjQYzlJBX2jc86UOeYZ39jXTBLVcfmPqPOtAU7GBG6zcchWtDVAP
Oj1pPA745YxcO8GFx0u31j3LCalfm9W+7Db2+3Lm4kzpRHq6R8GaC0vSl7Te7VMUbtwrZc9c5Shl
YVEEw7k1bw7YdC1t3X2M+STOPr3OXKQpTPkAGKlhODCSc1SSC2zBvEo9mIs0zWssuZzVnjdDNGYB
8jonuB/5+aozl2rCrSUa5x0fnk4jfU6TXV1KSEV4LSTmEk1sFGlTcXQ6Ea18DqWZ8lId9zQJr1mz
/6YXmAs1xXatWYcbHDaBankIScy+d2mk3rPdTHf+gOtO+KufcEIvskxdAE3xMJ9inbypEjmdu2iK
LptKApwhzA9uZS7olI5wKx/XOMzjvv7M4/FtWTKvCI+5lFMX2GAeNQ+BwrXkDUuYzqolirwSX8wF
nSzluNbJa+tr/I6kgcrMRP7ntahcwmmSYoDC1brlsC1tP6quXt+sMYPQ+O+bT349ti7jFO+GxGCh
11wFw/5+COFqk8HZebh0LQ3OB1PTWzlVqH9Qda3+/P1vXk/tX8yn/+hfbDiqoNxl8r4LxeMe4Ooq
g+CBAHL7BEvf/e0SjsiE/v7Hfh0NMpet2hfW7+3EsaEK+wdqAL7GqfQ6w5jLVo1RvYpB45TRa3Iy
/fy/ajg8zwGXrGpgCz7CNskibdDVJztYvB0kfsYimO0YmB/CKRF3BDr+o81pG5lneL/ZC+6ao1cM
y1zlrZDzwUBExubLBNWJ60MUPNk8F7ILVbEuRpoAvE3eiZ5lSYh/qu3OvLw1VZyLmqDlsAVjiA8P
1+C8XUmWKVZ+Yk/MxakaEoMGI5j1qoIQzhrYzJB1e+c1y12aatrgu9HBPznHBbZ5knFQZmYfkzsv
fjcOAJen2uYORS5Dt+YWomofFgq5uaxrpgGIeA0xu6Xx1DqCRsbPMzNYgr1EJeSay4N+XsSSlRZ5
bb8+up6gP8z6GbRcq3VkcytnkUEWpQVHO/7l1/h1Tv3Q+NCLDtTvanEEVBoOuOmrzWxeWT7mslUW
a0m162jyNN66C+xNeqQo4+9+H05//nBleoAE1qz5VPH5cR62BCIa8Irxa90JxOFIsMK5d1zzsaqi
EzmsykgiJs/WnQXbl3BOx0OczQ85mqydIf6u0v6ehvp1XvzqmHKKdM1s0r6DRH6OBC5/INiRi4r3
ydMela3fCeKiVmCj69VW1ZyvAXuNYoB/1jDys/TEG/bPA6vDqonGFtOdDs1yEYbsmRCR3zMrc1mr
RaVLuZTlkgd871/TQdundhHxnYjzxk7swlZpWhMcUsea79PQZxtN3zdSvPeaki4RdT2wo3JpbL5y
8tyoL7byq3JhrupVwlsaCULXvF/3/rQvB80OZnq/7cuFoqBayVS4ok8Y6eyF7Is8c8H8VOqZC0WF
raXBmGLjJXRvcm1qqOHDOcjv210oajUsjGfbonXIjz/IY55OYzJ7XceZi0WlbdpuAZE2H5PwI1Qm
X8cH8ZuHLhSFKW5026DPe6r0pdHlW02C/cFrIrpUFNcS0laELblEEf2pIpM+jfpO2zf2LheLUsK0
oDZSk8PbcDupYeoet2Vuz3Jt/HJyzGWjoDBTy2qRS96whDzMyLo+yk54hu2u3pWuNNnGI1lyqLce
RXlsn0Kr+ztI8a3ecc68wzJcaWOy5ciItu0TdP66dy0Zm+e5otG9H7mxh7mYVGx6DT/ocMlpszzp
kH/a49ov2nN1r8yueHd1+Mj7cGLZMgVT1pL9TuM3boQuESWh3kxgHoz9UQrU1082vaybgW0raOb3
4UL1iQ4VOY0lyn29FoKLSaEii0KO2tp8GiZ6MhHpLqQ6/KQCmEtK0VXsIaRCpryRc7GJ5C1r9J10
2o155HJSkncDJQvSxpGm/DlYR6Dvhg7nEUJCdyKEWz9x/f8f4kqSADboYjzYJTXd/u5J2lxWg1WX
TTq9F0bduI+70lAJ5LB6uuAem46N+WaamlzMzPpzI/fwuYpm9iR20vkFyu7zZmAwxt1Rtfl+9N91
MzaXiOCi5TeTnIttSiDCmkyDzRVLPlXDKrOpQk2rX+POrlGDYg3IJma8Eoq/UTf+gqKhf/yadsLk
vuFI4y3XIww8T58xbbv/jfMQ+rmiMBeeaiNZh0MarzntaPemKmvYftreq9qGufSUbgYpTDnPebJl
66Hl96kryTevjnHhqRhmHFaZdEJ6qv+kqHw39cnhN54uPMXgFQAyYO9zI/c5myvxPLb0TkbwxibK
nHtsvVyLTUfR51UZLidW55RomdmhDbNWrG9kXB4PovN78WQu7VTqCKlliMfloOTkiYW1yKKkk35B
kEs7pSRVEJHeTW5Y1X9BQoQ82RCS2H4j7CxZtqe2DzVGYYYN+Jtyb8vH0G71nQ3h2t+/uMO5uNNG
uLFBGpp84Tvrs35N2CmGhUwFsAInmYpp4DmbnCXMxZxAbZDMub0KDfawlspouevT73vpxjHgsk9R
pALb9seUk2gv30sND4Fu0OHDkkAC5M5vXO+1v+grl4EK+kCbI6nWPN268LTHKIjaqQ5erdQ05zat
q4cemecsWUMKfUfcWv16ziWk4PxOljaawxexlcPlgGn2Jdj8+AjmElKTtXTcDhu+BFXNsvIQ4Jk9
K0mYS0itHcfTokDjXd3pDPJ+vUj8TgSXj4omFg0sRNNpBN2TZNEqW4B3/X423QhNXTxK74e1fUxt
nh4rQgkGpeZ8bOPtzmPdjcnqYkC7lFEVc2DNna1NmY1zXxeVjlmutoTdiVJv/Qn057ioDehANoX8
+BbJf/BWdJIL1C1+3z3/xiK/WgnOWq7VBFPvap5yIK91io4Hxbxf3w5q2I1eUCU4PJVVOz2ve6NO
SzWoB2JVeWG9Un///hNu/XlOZituO2VWjFIuVJ+NSfI1KsevXk27xFBLt23R+2zzINxg5vRHE/vJ
NjNX3KoZD7gm8gVRjGrfQuiDWT9aEMmCn0d7FUAmdYoHCyGCd8h9fuWVnxsd+4+2la5L1FRNWAtE
/hPFqEWek/Z/fl3tBO/aljB13o/xaq/+dd7e0WDxXMIuKNR1qzZLUocvKlUI6LYLU+md2/GNuedS
32XItk7vFbYeBawhHtYTX/Unvx5xl206HzUv0XZlJPjDWaMAIvJjSpgLN6Lgo2FhL9vcaP2ZKZFL
RvyANebSU8yQYCjjlLzUZn+f8uBjbNo7seKNGMVFp2QfrVovAXmp2GieggORAx+G5LUyRJyhaHR8
8Op7V4EJz2a6P+KSvEA1Myvb8jXkrT/6Ne2EuzNS7w3sKMOXMtV/N7M8G3jL3tmNb0xHF6Jqgm0X
0ZqQF9TA/E3i+K99Ku+pKNxq+/r/P9yug3KIKl2hSyo9vB4VFWeY4kYXv05xIlssT8xDig8f1fBW
JiN8NNPZTz6IufzUBFPgZiwFeUnX6U3FzJPZ/VSomau7Bnm4VCUtmk42eUqY+FpF5F4F1a0Od861
fuJ24DPHZzM8Daf9twDXJK+JQl10qmVDAj1xRl6ipP2gu+HPpNd3IppffzZ1uSm5UihATfhsdoTP
VqaP0yy87j/UhaYmGGrFcrz2SP21n/aXREd3Uke3PtpZlERparsQ/UH79pIsp03JB5+ZDbm5n5cN
K5tgROR73UnaP0l7ZPvgV0MG7eqfm6Y7FEMnie6YmuqN7tpMss7rHktdUqraTS3gAKbymdghS9R2
nI96vueycqu3nZPtgFDIatqGwoax+lAHO/TTjt3vckldMqqu6crIJOlLasrPjU0/J+3mdSJTl4wy
ybhuzF5XzVi+1qs8RZr4TW0Xi1J9nc52xTQpDe5zSyWhGFbGZ6856HJRXVq1e4Wi43ySg3yCej87
m4bduwvfGE0Xi+qAvJNAhVjwqflsu+myDcZPNIm6RFKSHLLp26MFbciSjCn+v2HdvGI36iJJjaRR
GVQqBJIaZIs1j8eqPJt2VqZutlImNmhyCkMk3mTb/NlvJJ1zMqa9SssNDaOoAxtsf1Im8YpLqIsi
CehMwhbeHC9WWJY10bShUhLqI34f7lwTt4C2pQjTJremeRU23bcxGv0gKkQJP++DCz/aWJaNzrGA
AFARoLQsgzzY4jeaLo0Enwu7tmTuctvWx1NUMXWOrGdKh7o40la1cyrmts9hS7lnrBFvY4pyYK9u
d2mkLihVpzZ9vMCMJMp2aklGJfcK2qgLIB1jb2kTq+NFseHMVfmRsfpeXuHGpuJqO42JIhPYbp0H
rP1cHqh7n5Xwu8dSV92JzEnS972hL2bZtu4kpiaG3n5j/dyl4Rf+84QsrcRuFU5dXgbiSwDBjYY0
fiE+dSWeti4gU1jFGk/JJUQfh3l7YDK9V097jUr+m82hrsbTOpMZSmZpn+/D0H9dW07+mHoj31c2
ZY9+U9JZrQlEQnlyMJ0f6/6la9QrKokX/EVdoaeJjqQMUWecp72Sr/gQk+dWjObOdP9X6v0XneMS
SPEimm1bO51D2lud402ND6zn+0PV7eGJCm5P1diTMgvlsnw8ouR4XDGHv67BuvyFd4HqL4oDvjzD
2bx8bG0dfd0m5DiicKr1I0QqlxMsdMLyQomYzpWco4djFtovBHAJJ1abYEnR7y94fTrDsq/Npq2l
fruMCzjtTO6CrxBPTcyRNWp4bJd7BYH/vj78qtOvM/WHa2dzcDhWhH2fywB78EkChz5DmtHETw04
meG0wB5GnEgzQv4Nvl9PYF6D4RQE5XayacUvc8uRFhRLE5xpl4RNhpqO+QPrQpKXlZWPdWXJuYWu
yWOMUvK/zJjEr1GljkpymabTuQx3DEx4DWs04+GfqynrB0HF9GqieF9Wct6eIVfY5+U43nvAuLH3
udRVOcu2GWd0Z6S+T2uaE+PnIENdmjyGSYrRw9wjLuHk3WiXLaNLGns9blKX6ZKLtUta4bvhHvM6
Wv9qPUlm6vJcKYxLcEFAeVIZVWdUP35OAuFHj1OX5upb2EmWImjzcZvep3UJY63yzo5xYyBdlKuN
A9qhirDOh2ZtsyWZmkfY9/hVy1OX5VJ0i/XQDV1+BCN7tcX9BgUVT9sV6uJc4JREWtapzKMmfh0R
Atak8wtiXZirJBtTHdS4coCR/yuD6eMRcr8p6LJcg4UBbCClzNH1b+MAKc1YbX6muNjQf96KVCN7
DiMjmVe4lGS7wvvYUDV+GQgX4gKKHsaBWoMX3gRf2gUpHxTKeG7QrsBVtahgr44leGG7/ESrPued
H9pGXXRLdjVvqx53+WWam1ebls+jYtFbr1jBhbfmYO+iOrE1mN/5NdHKZs08+L2lQtT05+E05SZ4
zIcq17TezmbQ8EyoDr/7jstpMV3xCgZmeO4MZXlBEeR+Ukr7JQtcTEszWNIFSMfmqgu2S0/LJEM5
2HuvPndBrWMZkmPDKnpB2mp5FslxnNVE/d6YIUj6c6fvfbJ2pg6Tl8TOdbHoZX0mKvXj16hLZ6l6
h9Q0fMZeJr7ZU98IlpnaBn6pPFfRSvdT2K5QiHyZw7Q9zeFx3sbaD+yjrtbUXsVzGEd78hL0fZI1
PP4ihmU5+Y2pc/ueJwj6wAc4eZEBq1+XAfsSRMvoORvdgH4JuzEh0A2I6uZ92bP10onjXvnVdV78
Ivxzgamk7iZoT5fRC6oq+UPMWf0ChGo89wOzfsPqclPjEAbtVpPoZdlMeA5Hun9Ityn98/ddf0MH
DT4pP894dhwjI3UXv0zxTOMvPIzj92uXkqwztHo3kMZkUdsvj7YXMT3P4f5+r7l9t8Bl9vsCM4ju
gQsoe5Zdxx5EM69/xLQkbzji1AcYfpGPoUrbRxsd6clAHfoZ5QDwxj5gTPv7778Rw7gyRaK2Ibdj
K14EU8NrCJWxV3MfQcbFr/no596BNjewmTISL3wt/xqD/n2I6NSvaWerCQPMlmsY8xJ04f5yJON2
qqL0XpB+a2I6wYBOUojUjZt4gTKHQsnnGB0nGk3hH6G02i8mcNWtFirgqrUZgTxFtX9OTLJf4q6+
l5K7TsBfLS0nC98T+BpqeEq9SLyH/9GO1fbcYN+sTqNJZ3YiwwShoYjTe9qU1yH91e85+wQePo3t
j1G8rGmSnlHPuj/WLGjPkDORDxoRyrc7435t8Bc/5MJZJDzapVnxNkQ7E9r3PU+a6TRMOjwn3aRO
PRTIs52J/n2lYDNzhlskRXlb2BuM4DzBqUBBne8sJyis4d68fJBiqz607Z6+A/Y19xkfLcN6VATU
xrHi6Q/289d49l1CuvpNswTVI9S31g8dxFSejZ7q+V8f3xwZg49Hw6tLX/fto0IxzdRlCbPhY7rr
/XFkgf7YsT4o+i5a1kzErMn6Ts6fKgo7zjudc6NvrhDmD9dpDYPhTo7l8aKNhopiqLdLLNmdROmN
EXYBMjbZCWmLNnppsKofIULQPAjF+4tqp+GPWe7Nndepf/GKX42ws2vU+9yMOh1wKkCbmDwPah1h
9gFWIlthP3QB36Q/QaZg/IbCCHFpaf13SFuehWrvMolHkMe53pM7SMKNDfI/JA8fw7YCM/wy98f3
GYo0WanQtV7D5cI8wdhD949P9IWb6Mumsm5e7uzrN8bKZXlYULVN1CFuJ4HeMqvldCJkFVl88OT0
f86+ZbtOXdv2i2gNEEiiymO+/HYSJ06F5pXEkgABEkIgvv707OK695zCLq6V2LGZQmOMPvrDxsXx
3x24f9sAISWdqqQ1KT6qnlRR684j+y+52un/w/xbhIHtMEtueJfY58x4e7Jwqv7n/374f9+J/98p
+9cVv64B1lxrkt3yoSjeWOz2G+movs86NjWLENNpm3m4sYxv/x02+m82oI19oL432a0D8nrLcFRr
5Cm2/9009e8Iy0SaIA+ns5spMntTCAgprUqKL//30/pf3oN/G4OFiZI45ITcxmMfx9JO6EjExtNv
//e3h5nY/1Jy038VEGDd86CAFt+mmEqRVbKDN6ytttmxmJQF4gPW12PzdPmtAGEXY9kd3Q6XgbTb
IhgJKZ7mrS2PHvVgLhFrN3b0WWCx6IfKLsnqJTLRKcfK7piWkPRVxMiQvbn/vIKl27FC/RSrKcRe
YoOwHo8d7XPxC0YGPVCpXSA0IinnQ3fjY6q2obGhSM8CDupRs8QTisXuV3XREPnyRsLR44drjT1j
hX+f9qFDDOGIMGc/j3lcZVrmNawbYQqXSBTgwkH+djERz+8H+Aq+JCpuszo+lNzKte3lCWbJn0JF
x+/2r73OsLquNHHhvrdsbx8nMdB3Xezrk5FjfJIMjujb0eruMyzBTuWw06F9srDO+KE5j6OzhEJ7
eGLrguNRLuj+NA656qKyJ4l5KlRv60XHXQlnFnzGofe8tmuuMeYSc68SJZHCbOayp8OXuT+y+wK/
A8yipdurYUnamkZ9V/Xdql+Y3RHNmFrDTjM+zucY9jL+sRjafarafMyf4A/fPkUtU5dh1UlUrvAB
r/oDbsCXo9/T+Quo2Mhnl7r4EXWwc+NM0LQmOv2WCRX/arP0k4Z+us2dsm95wcVUQooUqwrcsb4G
ezuv9bwstc3ceuq4WED/UFELHJnBTND6ZX6blyFF/scgkXBqZZGul00eafxURDsI+NJvZrt0tt3J
NzPNhjXRNOLr15DvfyHobOwrz6i+GEWTKz6ACT/l2IFYf503AVOYeQPw40qFWL7urRV8g+vY0hdB
Nrg2p85V0Tjw8T7h+NKSqMlXhxXxs9IizqoBaqpTKyaNHN11y9aodss2iavrByWfxn21J4Xzfj8E
pB+uZF4Qb8dmVo+LImWOeWSsx0Hb+YX1fIhP+WJYfBqLlNBTl++FbetZH4ADSuDn0/w0smjlD7lp
jXxb+6QY/7HorvyvFo1jXI1y7E2PH8QM0RmwYXqMlRqxRLrRbFyHUxqWzZ6gnRXkwzuvjueoHREJ
o8DYn3+kPvQbQsEmkm6mTLGr8GU/ez/ep2k8kPsdKyn1Sx0iUfeJWvBXNR5J/oIAmzgqAz6L/CRV
PtITWWzBL9vYWl6NcQtuWTnHCNCp/BIK/tCOrBDvDLRYewLJHZY8fMIX1IeeIvgRbHvm2hfEP8DJ
Czxvup2kmTP1B/5eC7Z4mM28eJoJzuGZr97T2zTNHQLeZq2ANMxixYLbIVvWP/d8FU1no3YDsVsY
z8ql2Db6fSCEzO8mIDXyhWc6R8MSc7yd2ZrM5HKMGds/u1RGHkLLTRl4ue+RuBINF4Y6kV0nr47K
2f0hhe3IA4+73r33ttj5BXIXFX0TOpvRP04L2znIGB3JKs62uX3DV43r82zyI2blRiI+PioWL+sZ
bot0bTK9xOPXgWX7+sASHGs4AuuINSalYf4Oa601x6A5SBxjJGQU57lfC/NwEOHkpeg6bX7EB0/1
Q8jmRSSVtyZeRYl8LkKvDO4D42/bdn+lJBMEJecugS3JZdh1EHcz2JbJhcoCjTso3PtwXPdC+01U
fZ5Pqnbxnv29XNck8t/Hg07uNK9mJvcpLqOQN5Oa2u7WK6ipvvuMUpj/0LGgKUKwtjYTJVR0YOwM
uCr0dcfv1L1YyI6mpi3aJb9Cq5wP72MbFnaTSJg8KSvz4Txs+PvwHz+mtoERKDcvbYp0qqHskj6d
LuhiwqbrfPTxcIHWUO3j6Sg43NTDgA/mMaIZ9oAIl101PaMOQTKQFEq56zat2/iHIeCTXtIJqshS
wbNClIul1tbz0g/J78P6aD3rBL51XWkt86GkMo9qsSQq0lWsJ7N+TCnb4+dxGPsRqeXQSAtYTCWx
EQCoKACkZUBNPMojmVCfilyr9h+IeLfolZkkWW8jTHn2c6YHxu+TPvH8VzelSfLNwc1oPHWUuPYH
SeyWPmiWGfeadTiknz6NPLtKLG5NXM5RmmT/ZHHq7IUcWRTfLaPfxzIH2d/8Yd77IEvika35naVq
SU6TAmP6oXcx3e83QzAblYMXvP9Y3doWjzwZFvm+40XwsszYtrTfeFBtdOraLaWnlIVd3CtoB6LK
kJDkstZpRuC6F23Ruberye9E2qfkuUDI10whXPJJt9StSgv48seoJfEvhODFqsY/pPu+/vtyLKFq
MyyBtjIdUxuzBvunvL9XKRK/VXXAjMP/PrRZ+o9uzDv34Q4VMUxnoQvf+MR7+ZVMIIj8WQdFwlRb
HtE1P1FFgCQ1zs0Jv4d5nLYvaRfFi7xoWOHxrYKM1JnLKs1OxMVNIgxHqRAOTH+onGRtA81noVXJ
Bzrne0kPrXIKT2QIjrPSpXPk71NuVFuORZsxFNu2XWZbUutsnjRgBFC+1JKM+ZSd2erd+r4oeOjk
5w1hCHDiDBlIcj+7NTcuVHT1WJPr0EIDVvIwCk9LOiYR91AAqf3cDnxa+nMLbwuR1IoWPBpvAOZX
8pJ6+AZuFdkLaj46Pa7zXJI+keo2yb9+UlWmkkEf5cA31kO25OeD1ty7kcmqwDYyPndjhBglGNWB
+3KFv2ToLywaE/+ZxzNl5y1V0XyWQJ54nR/UbtXCdId+aVeLzNUpmVgrBqxjPB0b2vkjnAe69el7
1MpxafaVZ5/dwcbkD9Oe9Jd5T7CLAwBbDU6Nz2m05zEQuKTLzghQFvyuEGm8X5Yo53u45EdCbhyG
1wHletP9qbWRj7+NpBdHQ4uozbuzSPc+ug9L5JNfXKfxJcuSrDtzRNR2Dcy3l9xXhUdA34OScZI+
THuATVAFkC4Fkchs7bPQYoRgXHtvoH0g4RqtdmzEtsKpdl5hbuhhH3Au0EXZn1jggrO2Abrh2Rl2
qhZItxz3gjWccJCeSij0i/G8RGDgs1J1ai0LmF++cNCvRlOiqdqy8Rx6l6avyUF3EZ0Ii81+03RS
3UuULHCvQ0ZKim4Nr24Cew5GxkL+IyJi7IUrdkt4Nl1lCm8p3LDF9L7NBYzJzHL0qu5YSPk1TxbL
8WfLGC1lBBBO/dOHFtKLw8tI3tBYU/LDWVSuJ/D7dPrazkfcX73jOIAUzASsNFyXO31GDLnBT8L7
7Fgv+Pz2/uWgOaJOF61+Y92EYti1x0UgWfGTsUWuS7n50c/PBJbc6z2bZeieCBRJ+VPYAet+CQQM
3AsoilrJ0g8yhzP1QEI4IY1hmf4USRLlp0G4mL9nK1u3L/kKjveXVmjb/urwszpa9owd8mfrGNLS
wRU+JH06dNFNUE0Og4vxm8V0LGU8KOgqlizg/bWL35MKgK0K5RRnTFw5kO1Tt0/gOsG6aVbntPds
wV2x991TS1cRoaEcYgRcgtCgCg2ySOM5RwZxTmPjkypW2kZf1smoeWuwkmjz+TIM3XAuGEepdqzl
haxsMUYEzdmRs98t3NeIqaift/iR+i1X13Q/8qlMYXF9PnTWfWGdFshX7hnGuNPUTZni5RavsX7I
uB1nWfYd1+YxbfthSsqVIvcX9Tmy6YIPLhLd8QCzUrlOVTeHUOL/R6BVDblcXxYUCFx/4NC2di/F
osaaBLvPv/M2RC/0yDC8azjs3Y3o0t2BGy21B+C6LBJfcWphfcrgaLldF44euoSKLMSPyF3mWMO2
RV6Ie4ocwAwtg5/42uAbD5ceHgb7V8nmYtsfDIqCed6mNrB6WIchfkGjoGKoKPvgxCnSMWWva4Fu
5TRauvIXW8xyOy8ra+8z7qAYLnJxRssleqhO4r7QZ7CvSfJ0oA3UzZziXE2Nhbx4MVefT/ls0FD/
hfdk4qMHtXbGfy5b59g/G1wW3jaa8j+YTXGZnYqg4THs03Zf6xkuo78D0pkqhSXiyS2wmWkry1uR
jRUuH+JD023Q7phztgLIMFeBLGcDIWi0krVB5KKXj3KWYnM1drHOiDrKDk4QArDadH3Oi2VLn5Fj
G70rs3EQZQQGA16RMKqev2EwhpXI2s+ID6zChlhaVnWRpREMo4CsZnkts9HBt8sV7kHuJP5YCDVy
rvYu6tK2Tv0cJazUHUQAP0ySRVsdkX1ce6SNb61/MPvWIavFtehkVyy64iFtll2080+uZr41Pd6I
/JUTva23wrAtHyose1zdmTmsZbbwaSh1RP+m1o0wxE0x7c6D/5hIniTnwP+G8VRsj2z0hktWU4vR
NepDc0gkomxlYdM9y0szw1PxTHuZy4ewW0IuGwJIV2SWw01Flk5obFuWA4uJ/AuCfXp7r+GImRYw
AFxRSVvgDcz2E8ojIIIbHf4GlmYwZWz4tub1SARJa9vH+7vaeHRmaZo9jWuIojra8d+A3skfA0H1
fHKd6R5wVuhdxvsC6ycXosr5mVw1Cf5rt9Ppy8ryfi9hZVZgWgOO6cokQ5BOGUP8NxVfaZbt2EKM
8x/SLWQDsg6yibH7Ue6ioC/cY8RCSwIHugRT4VnhpgUJ7cig3tv654VY3PB7e5CbmrS9w9u1JNWE
FB3g3MVx7eGqUVF3OHTfm7/ksTOl2i0yvgPXFQjU9tzNXtRJfiyXheTtmYl2u3UKFxRP/FTNesof
kgR4TSLnDg0bKHE8ay2M74+4YYtNStjx9RVPyVYh7nA6e5/N74tfcGnBVKzuWpY0sKGiaBFGVhK+
fbeu6DGWZeIyO0zcx7DEjexwZ6wpO6re0a3kE1JMAwHegRzyNyK9w5ED5x0XRdtEgE9SPIOoPbk+
tpiYJncN0f4LuZx/u0aBgU0z/Dxq6vcq2ZcWz1+kyVLp3pk7BNunmAKy9dMYmnybB1wfmYr8+zAt
W2UyS5+pnbtvHenaK3IW21vHzYj7xCwliQytdJeIJigC45aEatGAMI62SRYmukBkvNbBdGjpkIXh
fq6h4+XcgjndgSHyFYIx7CcoESeOvOJLP6MJBOVuP7Iqj3QLvz6MzQGsozPYXfQuRXTEXOaA/s5i
8hTRuoQ42extxjWcq3LE1xmLBhjDbfZs+klh+mf7/Ae0yfiyZFF4zaD5PE+C+R5qhwMPTai8Fp2J
m4GY+dfoN363Urp8Efuc4uSnCrsUCiBZ4jCcTC5gud3N2SXvhG7gk42DbvV4GZQNRxUKt510ZHpZ
xqaVf8Sg1VNXEPFj2npapj7SuiEymd6Gsd3DqdfdQm8qnvqT0o6udZIN45dciPllzob8o01m9Yko
twipUhSNWcH5t2OKIvIAmFE+eTu21y2VRVTuMJ2ooUlHDxD6dTor7IA+HO5Bc6EHUK66k6I9d3mL
sMNsHmJZHaoNl7ZIhGymOIq2ksV9l9TzNOXAthYfLJCjbh3rHuWraY82JO+L3lGXSzWE+C7J2OHe
0tzBbb/IfaSaAXPM0mBaz7JyOQr5SA4mHkhC+xW5rWwAhqTDrzgO+p2CafBAI/i84bPDiIix0gNP
QJ2MGse4/QIDNdh72hUpJ5+t6vq5itFDPYou3SnIpA4p4qw/lmeRoMV0R7fewpoi7GtMuBGPWIbN
/eOB9lc0vcvEE1JfxqI+BOJ78dOjv6g4Sv0HpTu7guE3nVIa2c/WxfYA5Lm1N7B6/2ZOo1fNK5yO
TlQD4NiuSkE3fyJsw2u0+b8ZZizJof8fbLTlp3TPmS0tKwp4wi5s1pBwdsRcB4bq12hNzF8/8lmh
g9T5i0zNQh8i6/jvmKlRVhSpVqZMkF/8Hs8ZwynGAiBuQIVBm8LwqU7NwIP7iR5v+Y7Et/bPZCzJ
y4RHIq3olqE1luvowQPfMWVWwRd+xcuyxD/UtK2PuBSSD2vk9sdiK/e8cegGyzjucSaj7XAPG4a1
2yaF/EUHl/+Dlo19H2PNMJOJ0Ud3Acbnn7JF/1amcxa6WqBPevTHIo8q20lxl4glxWXulvS1d+je
yhjnX5aHH8Rdig5EVqYb0+XU7ssxnsSS+elKk0nfTPIXAmH4x4oS32J06Ds1QI3ByKEiEEGw7wjo
zoZa5Csoxin0BXm1bogffHR53MMmlM3Qoj0vO8PNxjPcf8/HsbbRjx1d3S23u2t6+NrR+oh3AK6w
PeqLBtQO9wUOiTDQj7Od50ihaUXxcmDVegHigdkMl2LcAhjiw3RvXBybio0hujCQY3FBT4am36WY
i6cj3aevUwJDsfpgrrVVhrAfWzvTLseKcrAv5stAs+OXc/Bg22O+ZE0U9PhKkED+M5o0O0+WO3W3
GoL2LzdZv1zCptQbPRTxdYx59mWDj+af7uiH/gJy3bFWdge0d6Iaik1IIQb9PoAI/QTd1fg4Mwh2
mjafpG2AWVBfjZhBxE0AlF8v+IriloJcNJ4JS2hXZ9RO+JxiZUS189jODaVgF1cyZhIzB9gernY2
Iy/FFvCB4ntLUzI5Hk+xBmu5nFAskONBdpSsCT6Z490muu1D5ctiSxOGLC2pyfg5zqwDgBICmvBs
2cA/9qrfGLBZIWuJMOajUWQX000dA97UHkyN9IrnJmiTE9ddVYEF3za6JL6meHQf0boBeR/QmDwU
BJqEUxvPS7iyvp+y61hk7IddJ98/M6qQvr72x4gXApWNmivAA9k3lgEguxzR7mmVrZrftXIP0JQg
ogSoNvU+eULvFRymBO9kxf0eK4xwnd/q1pC/9Tdtp6K4CCf675mK5fxSuERGLywkaajQoE/7OVpm
2LP3gSXPqx+7j94dGKRzFQBnws2lx2olyZJfg2ToQGA1vYgmcTPo17G1ZH3I4ix3mGl9vNfKKPY0
d5H/x7pVwZyrn4oGEx6AFah65gEZUHL4yH1HanasXYqjHrysR4rOwGIwm0682OTZQmnJyl7l0a/D
M/YARILTcyAmXP9mVna/yGzjV2+FxixkW30/x6s2z0yS+AoI8lkOG3lKkEN5gykcnuwUJsgqbdoy
gI2jluQ8LjvIqqNaxftcDKEr44T4q6auy6pU7eJ8pDCv/+GQRdDEZrFf5Txt93PWZZjSt300db7n
Ij5HLJm/m3lJixpdr53AWp/W+WyC71GSVwxm5dynvJkAVBalnhJkg/hMzg9pwjtXLugsdZkR7V7l
CK8H3C6bPk/JcPyWZMVSeJDwdn2cU29dUxRQ+t5yg6sfKC9Hd5GrcflrFxShWYtTA6+R0uUqk/VO
j8k34GAW3aWnMacV0FGiT3Bi0ls9xlQV1Sag4afLRrHyCDRMJVVAbMok3nCjkmwsHnMe7VWUcfVr
J33vMWOo2J+62E4MgZA7ep44iBNNx6IrowIxKJgc4L9XCjlpdz3GOZh6nILk5TAgvrDWhrsE7u1z
f2UroU/ArfO6G4h45G2Gc5Iq9kZdCryKY8wt4XrR6jcROVgi93sxoNXriv8kcmVdX+fYNv79VcAB
KbdiFabcEuLOZByPuNQLGZo9z/V7u0p3SrcVQ79cNNYsvrCvq53Czzxec4jqNRYI1WbRcjerUrgJ
oFzk8bOEsfzX4Th62G+1c/8a9UhiejQcSTIY1jd4fExYTYQmbzEHVgbk5Pk8IWGZVHjx2FguM4zj
S2zSwuskTFhrYPqoA+kK/K90czy7aywG9iEK2Y+fB5m3rsR4CbQgnic8pBERuXetJV1ajWM2gonb
yuh4NlS0/dlOkTfokF1xD5a+e25X+KY1dFSc1wqcNVfvrOiPyrZGvO7QdPgqwF7hKxZr9s+csIC8
lC7pLvmQdGfUeVQmYfRNAxeDvAlT49/NgpdPasOZgk9dGPI7aTa53IJidMY+DTjDZUUM894MXRg+
DMDuRkyt+rFl1L/DDTb8DhhsbgDgcepI2L/CuAkywQEyHX7qW5M9rRhtrni11FYHkpmhGi2kSphu
BkbgWkSi5WsyZY6eqZ6G+fqXHB8qLAe2xzEDLeAOC6yx+Bn2I8EyzqL7xoVh9Z95tuGXPWQqTlvs
k6+dwHZMKJNcQVygd+uWtMgWnfPlvB+tQoeOZcwfRy1OgeB7AvYMmRn2wtRg7m0R0prThV89VCJf
+bY9pW2e1TrPen9BgzCVXRokegrjfhfTvvgHBK2OaTNScdz1GU2v3BB77zadn2XMkTsMWE7mwHwR
pFQjzXe/TvigAZDCQveq2YICh25OLaXeMwvYAXAp8hshkTiDWJ/+lgZLldJHWM441flPD+WPwlXv
+3ISqn0Lg9kZjtfCplpE1uPi2Yx7yKNdfeqsQBOcw+w9R4xChi0LE2p7mN1opsvkeP9ljyR2nJCL
fdtR2lCMl0MBwNwz7IENH2+tLpLXEBGYI8oobvycTk0SY1fW4Y7BRUfQGRIuWUPSWNyOeR1PG8E/
n8ROnhY1AfMrehQZjSVPOTIuT4CFZ1FuzCtTr0DWXvu+wCQGh01s3m3cPsxqQsvr+919+K43dWvz
HFUlGnQ58/Q4tQrmfthZibaafJFeNjb6N7av61A5izsEWhP2sGk2X0hoxwy7HUWfMIFh3Y2lWTUO
uQUI0AryvgzKn5wW4gXEAV47yrZ6n/Pt+xotoU6xcX41LBqeNJJSKsCc00WyNnrD2w62aAz7/BJo
WHJeWxs32wIAAbVQnAey9niDVIuxhCMLrdJa4b3Ux4gWLkDpQTf5kSQGwsucTxjd1PpoNeievEXf
WyVYbV3SBRhAbIV6WMmYloBEd4ycDj6Ju81siXAr2C0XGamDNq8epJA6JRBR5TvLL3pq90uWYBk7
jiHcY9gIpx1vxLPPI3UBIym/DsPETy7SxxmGI8O9G/KiGU33awQZr8KXQo4121aV69QjZTVMKtRT
sRfPfZfHb5ua0hqLyfgJoO7wOCud/MJhJ/WRyakixLdtvU8xthwiFeVEZFy249E2be+7DyKAGRId
i8uiElkzcSy4xaPoA2yzFoCm+kgC1WckpvKT56Bj4VxkvxlEh6tsDmTliLpDPvaLZMqdgEhjLdru
e00sW8/MBRaVqvX/wGUP0Ey3HlczZb/RcP8xYqOvEOgiGxmOAo97h53VBpz+ayxiBiS/T2sV7cWV
FzZ6XDbzQedpbnojsV0RbXEKg45+HJag0KCeZ1+BLCxngFb9Lc4hVwPn0KCQh+5PmrnpAhySvgzW
fV3YoN6GmCKRbUUPAG3S0sKZre/vYJrKX5NBsfqwwCNOES102UtbpOU0BV0GMG7qdkx+QVG24Hn6
vD4Kq0FfkYGyZoRe11YgsoxlseV+qyTIExLFHqKF2vRgNZndiec9Uu9pBwOxD7mNZIdJKItHmjUC
sY7VKg+pyXlzKwphTyPsY55N6GJxr9clJdEpUIiqgEo5J44cL4DO/Xd/FPt4QdsW9i+AUrsJy6pg
s+KbXHz2K+/DJJ9iuTPTTAkP9lMFcri+3Lc+n2u5SJM+HAWclD+4MvF0w+OGUj1PwSTAmtvO8imF
Szy5P6zu60x4nX4PJDnMLe0TPZiSuE2a1wJiMouy5xNUyXgwyfatWK00f3i0URPKcVaJBZsXf4Bu
A16XWwnj6VVWa9YJYLohKX6ubkAPnTEuHrH+7JPG+rH9jw6xa1Lm3Fe5rUqX28Jt1LTedKECqMvQ
WmYOzHFUROTLgkI6T6n8CKbPsPNqo4wOj0q05g0D5YweacB1oys1HOEthi24fSkU3+QJnlZJXBWD
mR8AqqSgM/RtP396kPfGr3OXh/E1gde/rQqFwr8j+GOzXanwsnb30zIbXRUJzDUxd2KNlZUoy+P4
NDp34EmLA2ht2QcA1tWwJRarBpKBMXMrCpKFeyg9W/HDRVPgT+i2YvUWtvyYy2PN5u1NjQaHKU2x
ekoaErb0HYtXnjyDidKLTwnnv8+VgYgNdznw1FXt85hjmp2AMFwnuyakAtJ0RM9ofZxoFi6jr8WG
UwLr26yXJgYxQbG+RWJ2niM3O1rViDA3p4Abu9zD1Lnikq/7FyexnKnVAtJTVLIJPF9QaSe3a6x9
4zZeP5NtBoGvwT5vyvL7fZBIClpoC+oD6r6zDWKLo/VHn0fj9qcApMRTeObZHSHd6Qob170yKOvA
lFGeFJZ/yz6L76SLsBGHNQjh0VXPcuG67mawzW5DCsZRj2U8cgYeipDr5AK6jw3XxUaLnmq2aD48
LrvdizOTHZ/NFclRAm0R8naPn5lftai2mEAnK8YVm6ZaaxjgfpOAtsjLjjSE2dT7wlbawicDyeuw
TE2O/BEZHsX6R+OfV3Wc4Qn5Mm9BGJjLKBL7/ZIgnkPfYSbFtFuOKXzSfuchz/PlRDxVB+g/cgJk
cQdJr5jsaVceGNgaCzo8GOzDhl9YYI3H9wUXVv7ZJS7GYpKqYVPxJYYANNPoFRioctht9fjda5dq
9T+cndly20qXpZ8IEZgSwy1BgoNESpZkW9YNwiNmIBOJKfH0/amuulRd/UfoznGsQ1Mkcth7fWvt
yDlsTtB11E7FaI2El26ORbfh2PJl5s2Z/YQCjgl3vbu92vkcyr2nx6isnxALzNLfItsNW3tP8Ija
fgVOHqw/m3AqahRuEzS/VjoCk0pLz8uLVEblqmSiXbGpa74hYBM1HeAnXmkPtMft3TX/JDfGDCLA
z6NK0ENzKiOSJG3soBX2hB2hie4/+v11eGD1NdG8j0YzXIHSm+7qCEqzPuUsDSOG/k6C+sR47BN8
0m0jf7GYK/9qj26pdmrxFj91qrFg9ddMZ01mR0dEj4zxv7ywy58z9591ROcqRKQThmbGbX6Ufr41
T1mgOa43mwlWbCZBdUbcasVzHZVT9rDYzTxeLQmceqkqyeC0TA/tHmRdHBgyL7ibzCr6U8RVHe9W
r1Is0ZxrBVdGNVrfWvbs/sDv30yHEjK6wTkfeQcnsLfplvk0dH6KfAvkG8SX+0d56xbRWkBApa29
RP69QKSm5kDa8I5ZMABcOX3cPEWyjBketgZ2EOznxnYHggT85rUAspkeYsoLkyCMhupa9EwdTo3H
+j3IGBF4503rJt1EFW4ovi39uHiH2LFXvaN+2B5M3y9bv5vxd2xJVdF/fbSgXkSKxMxMlsozwnAh
WdWdctW0JlnWZMWJuLgCVbIwjMph8eDj7N31SeXW4n+3l8Bef9pMtnb2ZqIgpzk6m2+r68wDl2MS
G3/MTtwfxwVizcuD8Bx7I20/AVqauHXDbJ/ItVlKNDIqFnoZ0sGOGaCRxJxj277vY5A5sRUh6fk8
AO5LVgu6RLKxGsLnq+ZR+5EKHjS3XS4txTitB0Cy9lLXZbidA9ztZ+j14LeIV7s4AGzYr24Qzs85
3yypg4syxLW2ATBoaA9PA4xA+CegN/8ry1gtp7Xulm6PYZbOYGhzFTyHqO/+BShh/uKXvqHJ33YR
c5aEPd+W2qrqu6ouem4bXjv99GXsrTd7jeUbWt76p83Ctk5imRX+rp98H1UvxyZiAa8mS5zNUVLN
VdFycDBEhTYjf5y4CSM18WXlu3KzmqtsouDQ5e18FFG4VsTML7Qh7PeF3LsxaoiRw1uxjNucaOR0
zopZ5iGtULf+5uq5/9sgFP4h/LjfnjdfqDdj4Tr4UjEFKbsbhtoiXthYc5xmKOTDAW5yk/u40y0X
k8UrupswJKElXUkTJcXtVVlPAXwHqU5bPfxCknvHjN/b9Xq3rv1ER38tJJJdndtDhhKTV16ylBME
nDBe3DO9K/JqDlRhZw80cLF67cBda/2PsVK5cyhAWbhs2fEU1/tOmNY5WnKw3Fe7z3r1jVUVLu/2
Bxpci2J26ENMG3vY8cW14V8dy/pX6fTK4RnapiIlglMGdzBkHNUl0ypuQVyrMNksxz11g6o0rkoa
C6Pu5Zc5cBXNzQFUoXzM3d7Pn2hUBU+0YOv8T6CpKeypml97Yhu/YC5du8QJ2B9wTE2avd+aGusp
Z+/64mdrHiZhOIvoEKxFDXUaKssv75ZGes332pcd22VeWOK0UICFpziiZZSGAe2RFMKrnPa5vYCo
tCYS/lnkCsYnbCrbPCv+dh12jJrx2ZdCv4uMPjB4gKANL8+V+9KuNHfXY+O2m7evsew95iMDBA4+
VBLP1dYubVIwn5b27OLGgCs7MuHD/qEwdZG9NaKpxD0NoTmLkkBmkb+jibSpg6eCUFyjnKvxA2Op
hnPbl56PCD0o9qWpivVljMzyIvWmmDMsXF3sYtWiOvRInMfWTPk5bNnpT7OZ9MIcRgA+BA72oTtp
NIPPwUft+rnnVIJp73zDr5dLGpWvYpt6/7DE0udtzMs87Jet5LcISsJPgynrnuN1CV/sOIi/u4on
OWGSm239M6ss+LPosr/u6A1vkT2HfbqiYM27IpNrfmg2WseJxbUs+O2y91nFborJF3mKlkBsh7kt
tPrm4+m30oZUk+xPxzUj/L5JMX8Zcre5s7jqPGkZKRiUeuD7ajJh0BimKdzZll9pGseh0Tz1U9Op
4tFXXWM/zA4c6n2Tjda9bCFaODk7c5PMl3eBs6u6vqmxQFOB/MRv1RZNcxChVZAA0IybQC13cu+l
g5s7984Y5I9dOxTJQpWwkxTT824RQXwaOvjOubPUK5ODdLxrcrd4kA6hO4+CXbHYb9XY/6AyyQEA
lM+tq6eJ013rthkYN8YwowZuqa6KxI78lU2sc2MCYbzVZY+Kiu1HYJweXEvo6Z2Wdx8bre38SztX
Q/8cMcuzOg9Fo97v/iyV3WY82ktm9sTTGowl6LUL4HcsuP234y7MzAb7Qq/ymYok7g9qcOeb73bi
mstMnWPuC4AWseV6TxAtq7+n2NL629a44JXhErTNSykzuzuU+Qqx46DB0BFcMp3fbOaCPtSO3QkU
hlrXab5kbXTq5CzKeyC+igbxrMbsH5JCNf5QcSP7l4zx0GLHRWrkG9hafc1oyPopCPwY0XqcJ/5S
j706DnDyBQcRGtMp7sd5OTeQvU/VBLyZSldmzR5p2OSPzpYhdRcWMOatRQwjWqZ1qM13Xu/ay9Nm
TTz2ss7HEZMEJ5+4InDzS3SlC6hYsarwyAsd7LpsG9XVIy2/Pfn1VmwILCMsJz3y7ah7q00bGJ+z
WtgqdhV2iznhojreNOOuL0NEGE/X9/mXONT9ZZxdBuvGVgANZBnoqQGtRRwEg02vOfpX0k8WQzTV
kHneKzcKEySh5ffe2d/E9q+SrKKXZWvKa7O66k3jOMl3Vc9ws4RyfTHXcYwD+AqOjjFBiIX8k8Z2
qrsJdWg5tMrS54WAQ96m6sNHkb2n4L6jPzfTyPLXEAfyGK6jjT1p9Fb7BMEvhjRetpBgwY1LctK9
d3ku9DIz+jhZsR19ZpnOf6NYiDDx58XpkqkcuzMYwvCkessvuG8a38R70XN0JWBgS/E4TxsUAitx
pFQL7X+gE23Sjr1bH/jHlY/coALvzlOWjM+6VUOzxw3GaLuspgb/zVM9veWbGQ9wXrgR/CDrh4N0
Wmp7v2ndOXVzLbkQWuuDUHOUVnlVm2SeJsLARofNat8rezyqTfd/uGHVh1nUy73wnTbFMDntV653
91NOX7PHc/C2xH3FAylrIpA22e99PbaPTpXJ9tiUpn5AGmlPhbO2D8oqvQN7mYvmuJo5HbgL7ap4
i09CVuaRT3mcDlwJGwlNEthjQoULXerJPJ1y9IIvksNm4AtkyvOzvTIeyI/ltAepIMd1zSdgVX+I
Ibr7OhxoC24L54XWPppIP1x9seU/hPRX92s1OKPjHxdMRO7rMFQl8waqpbl3tS2e3SKIvmeQb3mC
xSibd5GFSBzGW653Q1u5f1foqG1nx/NyLUS/nBqvBoJpNwTabnhvGxCcfkd2epTz2Q/eb6+vgz5F
XMU7gLzdtMnckUp/zjf4idZxc3myMxF7XAlcsqrs3L/nG+MasA4ZYFXtKCKNbf+WMfSY5SV9a0wF
5pyHtTDjlRd5Bdsi0oQIgu0Z6yGe1joaaifJisk+bQLa6JA3tdUnA7zcRh4TZ0W06fycL9a6k5Rf
J/Bx/dzXg5fRUwpm8xRGHY2GjVC+flcPoWVuALNw4Vz6rK/B7CGHL8P8ftZv/dEhRGc8InSZ9dBx
JNp/bXt6H9AA6VQnNCZgDBfPa7b9SJ1rHugLA6uxsSghD9bmtAtB0w5nxYavpz+ududbe4U6Wjwh
LjEyabJiCosd4p7iYlnZsRVfsqrIBmCfhuoohjgSd+E4oZAaDugT2yBg1tjJjAJz6edH6nn/Zyx1
gOPIn4uVmdF+/i0AbrvYoaUeBTle/sHfht65cd2csr3Tg8h/t8vaoi1oW9EhXFZuyzy00UnxTHBv
44JdJILyEVnMYVTYHk/XZHZtGPTD49YtRUYzb3UUnW+dZxAdsLXP3FTmif+3zLFkNH33QkJpaF0W
ScV30LGjvvp+v+7ZUPIXRkdwtSVSr+T6XW5xwHQ2JKliB6fNRkA7kV3cRgS4kYvHpQtVfj7wHTs/
bQqTQzH5QqQclbAKOdgQmlfNTXo3LDXkyWIgbK8zF9Yg4TRd9T059KpKHSAQ8+hMSjuIJky+Sd/3
YUbeIEva0U40UAwJXhKnOORbFQSPy4o1fCcDuQYPcSvC7QGQr1jOcBHvQwtsVtW1Yqm2lzkU2j+Z
XJbUfva6+Me4z5zir4vlgKRAq6TVUSC4Lju7zqIfcR/5wSMDdrXPorYKF6dR3+T7oLCZVjetWR0k
I5tClwxyxGayU7Bv6osZOXvZ+vMGCCshp9HuEs0BghgxZWOh4sR4wLb38aQGAURLM9v6ys/O/nnF
dcxMXC+6b4e+z67O4DXZYenW/Js3dcVP3GG0u/1CLOF+GIygfRv7fjR9Q431u7t2CRF9aFOCbYKz
KrhsT+lU2lTQuxnLlEtfFQZgX0PH0yzS+quLaUemrQ5L+9hF4fw3L2ScFsGm5Wn0qBd2zEQ1aQj1
maPOTNNN9ePUpttsouGp26baAnopc2ZEZIUcisMcd/VvCxFf37oij/TB92NzDEJrMbulbwprV727
DLgvt3lqsrLEPIJXOQnWIPoDZ+Y/qUyW90UfooBGhUtlGy0lsMm2jSYduEqsCS4ZW76g2/LRW3lo
04Un6bna5c3sZaepl21286zNfjd7jp0HUG5Di119ogm7H/2iy4eu60LDfOBAvAjJ5FFqdDuq7l2B
afK6aMSJv3kd4vPauiJ8Ht4xLgQ6NOSLT0e7Td1KbMhR1rpdeZAcbtL1sp20Ftljs4FWPrcU7I8+
hy4MAba6fSb0ut27VVmHaYTM/cZlizQ9t2MXLXdwztt3u5bbuc9wg/52yXGZnphgqPvUhuXIH6I6
apvb1su5PIcY/L4udSyebd2FI+0naujj3JbVo5vHIapiVc8llra4zPIkr/PQPFiW7LD7hSDRCYF6
rfPdV76c6e8vY/M3XkpZ/ZKwZ9FJBGDFAQ3nkh/t2qV+RmAV62terQtNLvpUeg9yq70/Lr/Yo9u6
BEjnFo21dIMExavkTdJ5wZa7dY/UZ8v6hCI2tynJltu/iP4dWpLCJHdmuKEUdVIP7tsM4L4Pi8WL
bh0E4AuYOg+Zdmt2NVqojXzWUz/2L2ukq/meS3g2n0HVqoWwFIF5oq7kLfYYsHLAJIF0RxhAb45R
FlnWgZMRl6JxIvsaydH9zeTTXl1CehSA+7Ir/ppisa8lyLk++sLO1aMFDq12Vkcq+X5s9UpBseT6
XG2bfl3amav/DI2dfUG71T3AjlXecCvm/1bPpdZpmR1MlPmEGI+zYwvOEPZz9roxPaXeM2duRvLq
GRQWg/s0uzivsvqKScOjp9lizrzNnpqtw6pB0ZG8bOiJejF19WRNTsV12Ffm2o8d91GXCY455JrA
gSVmpZrHyl308DXnAuhzs6nKKumjDK9pE4uAxpE9MY91GLMFUWIpQExIVeIXnQMxXusJ5ObgtoWU
lyjDYLRjJI48T1kWtTQhRcccDNuRAL3W3D4sfFxzwkmhe6IajXlhVqURaaSwKTANEBKr+S+1OJPu
AFxlJud3HlTiL5dniA0ztzqtFHBmCsdmmUuMbW6fSc/704VhxxmAxMCDQd/jUKyNi/9pmuR3C4up
2UckP0lQWuaU4KjOexokZG7IjP80ix3NPJ/5RthTMY+6FOLewvjSPX/F/hx6Ts6tKJyy1F+z+Qbs
QQIWwTtdlfi6ot+BfhYgnudR/zWasVUd3GkxD/k4Vd1BM23qObAL72eNBerXOvmoz2uMVnGzwfWr
n2Xm0Ip0DCBhzPX6nw2McvCHqdn+loTVpHr0p+ghmh2k59FqpvshB829MFfD/qY1lcyhELaCEhll
WJ2LHBmyp2+Qj/U+0xUybVmRm3TEnBe1z5jxY+egTdFfgcmsry7Dyec07nxVpH2IyJHUIDF5Cm8u
/sgiC/qjUcDUuyJa2azLwW3tb7UTBM5xYHKPm5iGiyaW63nehgAwhCfstk5WdtFmXmOVyJGqDOuA
cDKTcCdY1D0ghuHDjgeIeyqOahZg4Tz4XFPw0aX4lr2KKyNK7JoO4yjOVmiU+9ai2SRjkznzE+a+
cHxZligvzlvvLv4Xwne2dVcrq7EPnPfeXWj+i0DUmXmADoia+zazWOT097JK34RW1cooSPS6FC83
1OA6lH60tySLqE89Eag9nKLLiIUhtKXkR/PeTPbeFKG9/IDffO8ocxmyoNJlH2F8J0bgviGhyfvW
bfxL7GQEgYIGNbX5LguK9PIqA+0he3VqcQ52S86UOerNsOjo3Nfiip/eXRIKAAU+E8Ntzk/rWHNS
1gH6aJvZvlyTSvh6uNJpjSKA5FYMOahBCKCB06sbtjs5saE9bexx7oMd2PCBCY6UbXj0Iq52gHBC
xC92Zw/jbp39ab2nIDM/RR+jF+5Aqae0L2iFx7shg3i4OU0ognnHHhL2Jz9wlr2rLTSddtPOc0wc
1zVYIxBeasjVg6Ltw6/Uq9F3ww52pJ+sLl7Tmy/D6kHsrtUJArR+mIbQT1Qo/F8KfeQtB3K+TMr3
D8YPuTlKhHfUGIjpYMisA7bQBS9kUD86rVMkzJytdyIaUCyXMWgPoq0liXdVNqE0x83VFDJ6mXM/
PvpyFOAptZs4Lpt0CU36mrMlkmkkLDawVlB0hPi1Lz6jnf6hfjlJNbwrqTrrXBSSoHns5qh43KQV
Evfdd2nQgEBqXTWCejtr/D3KtftoNstcKRZrKK53S8qOYcH6x5CFqMmFFMVPT0scg8zPTrd1NPu8
DeS3Vdkgov68fkdEHb4GLnaoXSM65y1W3nKKvQXJtgvK6YVMLI2NshzWhI7byrPRL8vNZQDja+9h
PuGsDuPUqyNzxzT35pvfyOWtJtBiSApWhYcMwz+1YXe938IBSsVp228jK24vGCHE0NV6Cr9gZHJ+
WyWjHTDk+C+bW7bX2g6rfNfKdfreGtBAeO7+KLiI3UdcbU5awdPtDBj4q2RqzZNazAAgytUq9dkO
6EnjIWRqY1G82Fafv3XF4jSJrSd/XzsMKmxiz3mWtn4/tiKSzYbcgtHuPPVQlzWbjWFU0w9/rcCz
y2DLnzlp1QV2cNvP3Rr8cS2byyXVVZSQk8T5oLR3Wei9XrXjuq+e36yPXQjEZkOW3w+ucB0QxzFD
1wTh/ZIPeJiwzFSHKRgqnPlu/hjzFm863PQ/7DmYcjys0oMx3I0q+kEpg3ryu0ASKrTzCmt95TY6
3EaqIToF3bTHEl19G2Fqv+azE+zJtzJpkOctHkRgLHs3RGIYDo3lBu0et5C+lUQkBDeQVaYPUIvR
uXlyl9F9qxZb9AhSKMt73JWDnRqr3xKnXp2XtqZlvPCcrKlNk2H+QZM9cE4umrVM8R+Pr1SAr3gz
wII8nClqx5AkaH4RFtG+7vqACehehSPdRmrKr4UlwznJKqX22lTdlsyZpEroilamnQeEeJy2YTmS
FkqjYiJB611Hi+O3IMqtIrW4BrIiXTO/SwN+v50ce9YQIRjkb5JAq5PfFVHa29Asl8waccehxD+R
1ADlbTxp8yyH5bxdxr7z0lhPKCKlNdBBpQxKajVObNHTeHCmiGyMdmzr07C8ozbvDu10aJuA4ij2
6ylhX5v2My2qk9TL/Ks0IMmrGJHSadp6Dg91TDWmcF+T2T0zGc7qFUiSVy2/ED0JNnEpGbAWIEi/
5y1WKnHU0sIhhrXB65QVA674oXIo1DsAmZYehzUPWf1IlsR2UnIGOKtW68L7AhWazTuHa+Nyo5CW
hyzMmnMAcXYhXIMx9AXWqbUAyNH2ynngmgGxqZI944ORisHgsngVv2FGFo1NaVRfZyrgPw3H0a+C
ePdD63rtw7DF6vtQhywes5iETkR37OzwPSejkla3N01uPVciln9N67YHaEya1LM19Ikb0qcJt+g9
Y1zEg49ZKlN0pK3uT4t1/uuWhQgmYgwU15INNi4T0IZ14QyHIprhATLXQhIPXjVj2k4tOdo3Uq9q
iMVKHDU9tJTzKHvUoTFf497vaOlV1Vcq9uhlajEfoC6WbZvOms8PDZHua4l49CRJ32GlA/b/XTz2
EEv7QB6YuX5vot6AGKJeJiFMza7NHVoNcIc0L7shr5K5mq2LjTaxHxZ7oVE/uA4DZF0GcTLGeNhH
LljW0fbQ+c90ruGj3dWzSlotPQ1QGlKDvZ9DaIfz7AztiazA5otX+mFC+kuV4LUEXY4ldMpq5ZLQ
8MjZfnIpRmCPURdLCohTNbrEF2w0zB44nM330ojhyVK4fLGk9HXScQk++bFXrUeS3WInpbe85eea
FIGCJ3twrhTt7wIijb17wbn3DXvzOKRy0sVIWzxoX+0l2t7vmhuZXFs+uP0XNNHoXsTlWH3L5egR
peBVydD03mnwfBn+4KK9tew7eC2SsuzlaQswNhKbg+l1EaSa11s/rU+UEnx0RWu72x5sbNAn0UHO
AG44EZV8YY8+ja1GvzRmqlpoPJc+5Kg20pTIOQrzY2B387bDxt20X4mfnqtEl/nwzkLEVf67WbKS
J7lTAy3skLCU7Hk2uOvtxBhZeqnjda3CpxavrU94B1X577msVPtvbEPUVJqodXM2769+UZGxrZOB
lWn3kLQrxXNEmfSeSNNZw30QB477hks0DFl6YSfkU9zZhV9Qc9RmvjT+soRHplDGLaP5+ESSgmM2
SIrRCd8nJyzhcMLm3T3RwY6fBsZIv4yLXN3DEBogBy65a3u1xnZa7jDcVV86Zoh93+bANAljg5cy
9YJ2ydKGgJBTL315V3Y1fS+nIzYC9RfieGVpJkWtom/lOED6+yBGv0vm3WYXr+fK/qMiiCWASCft
ET7KmJ+GiloxlWLRP4FsSa6aJ9d378QQZ+GRRp/IDgpE8JrXTvlzxQTy7FnG/z5SUCBMghlQjYqi
9C8TZnazG0gQIHrGOEP0TNd2Uc9V1ieI8E06tWxGMorvqN3UIaoondMIHH49EG0FRY2sPz71tM1S
d9zsm8EMfkXAESjwqMvjEdNKnFPBZcw7wD7BMVDnGfeSYvkn0SWOQe+IMmknMZ2rzBHTblmIUsLU
W/6ZglzYNFKj5Sfdv+oZJ+/yENMZqvdKLNQaxFpQvbm9OGWOV3c7KkL5bSL/6TiHRXDXZlj2G0au
/Zskjb5j7iwL27SF7NHyerd4jEL32GyjvjkAlethDaATqpgmxKHIKNGQViq8gzGobRe3XhqBG4oL
FAA/y27U23vy5EKJFIk+uIuoygEjCGc5emMn9pOCnSUHhMsrS9sbd5ts2aJitcJDj/RkfxUbHoUd
Dtb1OKjQRpjYzHmt6frSTsqzSzYg6JLsOv9UzI3EzVyP8XKeYhOmA+VbKoaqe6BKJesEkqC59BWD
RBBRllvT1uoSZFlx6/oqg1kYva9hazn1pWpa7LMTbeBbNKr46FUxmTGWeHHs3pz9zBcoIFkdX2pu
JqR1mOUUVqsOHjuVxfpKO4CLDFbyKnT7vTIr8T2xVYQMt9hg2pXMHjFjbFejWZjjFPWp1k5LGhPa
MGkX7QVroE991wHxFgR5XEsa7ogkY+C8kcrM3Tgri/ZvBg6KersOb7k/Nkn8HhqSdKoJf1AHOAc6
hdses7Z+UMVggBSczM4Txxon55B7lc0QXq+o7xdorWPvEthlK6FfV0zE9rniMOUuOcn9JB1x8pdp
kBC8zRjt+7C2CLxoggOE/PdGYPgLHPW9daVzcwjXIR5iW45dvImXqbT1bwbwDo9DEHdn1kb/7G+b
91wUpC9xbNqB2TH0Iyx3islG+LvrivfZoHzSy44GAaPY/sY2bu48vS7EbFLq7FhMDruq8dw5wSZH
KpMhCOEGMDWHCZxedGlntdI9IX2Oq1+0Di+xu7Yp1yFaDbJe9K+e+Jd7ogHI+hgX8ywckkITLTnR
5nCcj7re5Fmvfvy8WV3wQLCAeKagt+5pO/t3DmQ4tg++6O5ij3CbypNdfcSVHhJGvNbNXQeo7CQr
rZXy3m8a+VMNg3PyYQsoOfN1PlZEvhzxNnHymwFzIAM3p91WjsupoJd0F3XZso/Y9H4L0qZfoqBb
aYl0OMQ9Wsp7Rg6OSdHOnMiLweFWVfHJZTQODpOM8Ju5qPofWigoaIUhYydgM49iiFh9mR1Kc/Bj
e85PUV+rl3Bw6682ZlcgoM5KXUtii9L4efcD3IHczZr2Z69xXm6drZ9InRP3kfNfovPiKppatAR3
aF8udS2zPm9V5I1APIJggmwDyy2qmdwSphTA6fnZeLdWKJSd9OJLQ7zFV0bsEkHhonA85DJw7tcp
XF61sv+YzStfncApnsKxqB+CoFD73KX2s+upOaH0Blf0KJ0ygCggeTbK5ElWPmlpGVEqKFfqfd+i
9Q1Mlr9lhe2Oh5G6mgDAClAdUum9tc6iRMr7YTtGfF/0ZKXW6ldX2gsYT52pOYQeKFveRzPBVyTO
/OHgDX8HFmC24Ul9oKnhgMyLabkV1mB+Ttaa303bWB0w3jt4CXqaGupE+iXtxKQtCaD0z41LpI9J
Y8LmK0zrJVHTv6qqd+V9xWFV4O5YhNJM/QBZbnZLrdqFDqIViuxmF3VP/6Bh0Mj0BLRW+lVCvETb
fI8oe9gOWc4xvUO7IH2J1QVh0T5SRW2CXIysGDEiUT1v+obsWTfsBC5VwQPnK27RXR80MGtX5EoG
LaYbkQ05t98tr9Nogx56skB2+r///wjK/yXh8uM06DFfgBpCJre6mXuLQdQU/uDPvfSHqFF88W24
GOle+HB+KL1eusH+D6G8/9u79v574i9FmhM2TedcsJxhsTnqZvzkfBPnQ4K05aD21/UgLrQ4vuh3
MUDbi/xk9O2HzPrcymgUDrV7yfX0QK37nXPuP+QH/28fyYcgUZMBmoA5uRdqH8yv+bNVA9B+6pu0
4//+cQeLjfbugp33bfbLH81byKP+ydf+EN6MigQ34IUTLRFCULzeOZfWJ1P8/8fEYw+bmwsCeClg
lPde6XpEekTD575M+0NgMzhyhDsHazlXRUwjdQpM8rmQdPs9Lfb/SrRulcToXgpJaU380qtXmf/w
ab+/wP8j/tf+sCYHp7cLuwrlJUDLtug4MQ6Va+CYluRxfnJihf1hdfqkfgqoD/4Rp/7nyfYBb+X+
c0/ih9W51lNUaaeTlyaO3uqhf4SZ+fe5l/64NpU31i19kgtn6oNNCdfPn5ubYn9YmquayDPzSnOx
yfWO1kdh6k/ldDsfRx4T4lXiPM3NJWc63N533udUxPnyqQfc+Tj1OJSOreiTryz7yHtAfVZnCLbp
U1+l83HwcaFhNXU0LZdgme+0kx/tvvryma/SiT+sTL7JTQ1AQpeOuwaDcH7ocPzkJ/5hZUYegWqj
o+dLxlDBA+CCOITKuJ/8xD8sz3J2cA8DQ1wcU2W3YaV0JQW8/NSp6cQf1mWNGV4JD/ZPv/tu5RT8
zTLxyXf+YWFWdD2w55DAKQrMK7HVUxu0fv0ftq333/9/bltO/GFtDlYruUxuIyl9SP4LIAmAlfPJ
r/TD8oxiXdSkQLaM0wiBn/P7we9/fupB/DgB2cp1VM/5oC4KU83Ba+pwpxwCkj736h+OTj9fBZG+
BEGzgWO6t/Kv1VotnzqC+Fz/+xHETMLNFfUkL5njvNt7Qi6zNdE0n3vrH1Zo5ISCl+z7S95tEcED
8w3Bqk8+9+If1mhHpkzlUC9fgOtrjM9Z6mAa/OSLf1iiU6PLdpo53P4Pc+fRJLnVXum/ouAeFMy9
MArxWySQPrO869ogqrqr4T0u3K+fByRnviFnFJJ2iuCmWT6RuHjNOc9J9PwJWgZdZKn+syBU+XsM
yv/nne7+7R7FEqNbcyp5YfAcPplauq+EemHljqigJrHOMLRqFYA6x9pZTlPFAqIrl4t0vWLZ4c+P
XjCIZcdUsjZzws6j11ln5TQ6fu91P+SkE4+Ixm4FeLf+4hr3YYsiAs/7M8RCvHrtjMZLodqSsylP
zQwtexy+OxOzBNxgG3p/924svew211GDoQSablC3JycHOM8mjrVjrsRj0nq3KYE/ahxepzlmULVk
6JRo9ZaSH1s7pTY+uWWZ7Xpbj7b94nm7rPXWsXB9nyHX3+aRMq6LFg9HAy2MtK0NLOr5PE1OtFvo
87pneOoHK2/HaoNNRvsBUtUBci+HE+qckzsAmUDdZe1ryH4XnH0VE6cUMGec3HpNGN7CF9zqUTd8
S2cTx1hvBzMxm1v00WfDbd8WtA1HofJbrRy6HeN6jf68mj4mj8rA1s8FU4ZGD2vnYGgATvCoMR9y
k5Wc6hgDRvlpQNCmdRNC+dKC1w/5HcOD2BRxeEkihQCuOht1fqRxLR8nNwz3UkPKYiMLvgEFhVVo
RjI1QFgT5t0grbvBleOOJrDAhOdMuGMw2Pol66gt6x/l26mXv6aJSIKk1/aG1Ke7DGAQTKub2gNL
WVTp85IXrk91Vs47lsEH+A9P9ZpUP5VY0qg3Ay93szmAV3sncDX4iOyAx7TTfOhlCho8i90LlLtx
mxrzRcO7hpdI+kYUhr7L1c8sq8VjxRwcT6o97UNwjQfbMlBul84O13D3wlwx2dQDa1EEUsrACMKw
+wn9U4IpDKKRDy1C39kj20UfuyIGH9tsz67VORPrbNGArWWx3VsQrutm7i+h199UvCNX4ufW9WCf
7d2WUgs4ySj9YpgPDJouY1Q+j/28NzJXlduKhYstPDt/6NC2XGapX1PwftsOBKsfOx4+EAMe4QC8
84xlpPf7Rn82TJAa5FqhMMxT5u7SLTJkVMgXHMTKtot9UkR7KOR7FrirEsLlVa3VT499dlA4mFwd
BlFHhc8kaFh1biIbNRivArBVpX8tYrnve6J87rzI6WBDdy3AFmO6sPSdgeSW3MfsWE2Quxtjnq4z
AVMAJuZmwXTGvoyNYz9Yp2jK5ZtQCmtZ6+qPeP3tixwrlp4AQYvXEYQGL4IYfVag3vwIEeQqGW6Y
z2GloMdXx8yy9UsCJ5PJT6fvlOndNVrKxmVML3CS0L4ZR9tCCeNNw65b1Rl4hoxtI9uNElnKJZhR
niUR0BFM4JjQeWP7q18CY8F0n4FX2RVjcuoz68yc/dOJBvcGbihInL7l9p6XenlbkjzHa54kcg9P
3fSrkfzhoYlPhW7ZP0HGz/j24YZC7vdQ5drSSZZdMyTWRZps+gNTTfoOCO5VJp7pBgCd0YmBONqi
Qwq1oJzrtbx6j2OCApDrkZXNhv/LCEstBYLRvCSJnh2MrmRPiInuMizhS57Yq+lmQfwlmP/szKI6
oVrhBoFo6ql1mFWJCV2TAXmswV2VhOKAdPsD15nx4ml0cuiACdhkU94EGhQoMpKTNOffg34roQds
p3HWUK7UoVpPZpR7LhaD5xgLytbtWidwsxYAiRO1XIsYx9Kc6OWlm/Nb2FPhFRb+rcY5XpdMAi1L
Q/FqRhgJcUddAP0HBlzmb4ZdH8qsPfAG024jfBC70IkhyYYsBKba8qu2QE8jG9BEuKe4p8Nm+VGX
otplnZU9DsiiNxTs0ZvBxvwx1YX91pZKu+qVZ3X+qHo26rlXqe8a8pEWVEnZPIWt+nILpZ115rXn
buZSsiNRp0iD8zVzRYOmd5YHKotlh5ijXgIN2eUGEf3wfRAtTfVgk3GloerXC2wVs8jfjbmfSYgk
uZ4pq7n1FtQgsdeWYLDbu37E3ZT1xJdZoo9QZrUTV0ZUtgdv2Xtnthgd9L5JXnPd6qvToIlh9nsQ
uZd0HDzHt7z+W9tp5cWCznwaijFyTlnnzuxq7P5DQXXwS69fEDIJ+YTHE01Vj6uL5XIRwIzApgP4
FUk9XA/DcEEYwMo5eMg79ktWRZchH4+DNNoT5soYw2oj7jJHJ3k7y7ujVuqXjlyRrSU75fhzEd0x
fCT0ZRFqRLOUWvHOJkhhqDzbOWugmJt3h7gHP5vaaC9rB0aS1z4NcW686lxS9NEFFhY8/pWoZf0M
EGdRgcsG0wrc1HTe8mHlaTe67t40xXIAcjsfhEQtN8HU3zdoPi04u9lHlMWoPYDnlaxHrZ+wCtyH
qmU12ufJD0tnD+cXEC3f1Fzq55qM6reh7Yttg2kyyDmQMe9XsZNuKGxyP05Uj5Y+ASaQ5sZwqyl0
AyosQP44vWuxTzKfsL0YxwgYF949J352mhoVb1qwry1lAWpRTMbWM3H2WEXPXgmC2m3aD8ud0Be6
D3ZeHGjRssEZycZOB75R7UQNsN53S/Q3Poka+YaAjOJS6HnLE6yyjAuGFw91bl125yieoAERe6Pu
RzxlTxWj8wsC8fIZL4ra9tKKXjKKY+oFVY/9jsyV+YDWaKpOmUHGim5YsSTLp2M7p+KS0yjNq81Y
00tri0AfL2INAYK3TcIGVLk9W8FYiesIh5TlO6rvbMyfRReOkODDe9YrmoE3pM33Js9UyjxQIJbi
J6BKQu6WNM8hdZmPDrO8m6OUa1g42h+Jg//6ffq36Ku6+6P27P7x7/z7e4WoBdV6/7d//mP/Vd18
FF/dv69f9X8+669f84+nquC/v3/KX76C7/vnzw0++o+//GNbsgie79VXOz98dSrvf//u/IbrZ/5X
P/gvX79/l6e5/vrtl++VKvv1u0VJVf7y54eOP377xVizq//1//7+f35w/Rt/++X60XI2fa+6/+dr
vj66/rdfNONXXddt6XmCWHDbk2uM5Pj1x4ecXw3dBGDgCvRYwl1DWwF49/Fvv1jyV0ghwvUcYesM
NmlOukqtHzH1Xx0HwbKOP8Rlmkry1//+5f5yef55uf6lVMVdlZR999svwl57qH+2ENIxkQkIXVq2
NBz0kH+f2rqLF1HpRR+tEtpyLubMLG6A682Zz3KygbCdlCnA5KgnWoXAQEuCEcVGgqDe3CyMNuEq
E01VrgWKFUF6xmvSt3V4yUzdxseho2mCjwZf4SdOY4KLNgpTbP+UjpbmxZu6skiWBu3JVBr1HfJ0
tUqXOuQ+kZlVuSVQ8EkWpkEDCzADyVVhJujcgGIgUu4TArxK4Egh+7Mvrx7WsX7YqUXm6rGNU5Xz
RldKoo+TsLbrarKqO9uBZbex6aE8zCIgDE9Cxghc81JN9tbj7nT8zImyHNBupOuniOFWiH601xvU
RwL2a6x17V4JSICP0gKV/uCpEStgjav0G7l1mnN0RuIUD3ox6FVQunbEwnlUjU+UB75ybLqpwzPa
ncAGLmGb8f9bMxC91nSB7MoGa2E+k7Oh3HLAG2S61a0zVOjHMtynDkyMOdMOfVtY+X2VkiQCbLJR
dhC3vazB+TbyAPTAxMpMdgls5UghakWaqwEjdGX2xrRhvlqhwWp57NvpZ22HnfouIpVBAw2RPJwJ
GYqeNODmiCWYZX032Deme2tK6vG5lnqCuh+xwMwCmvieJfkoUHyLk1W0ufvFGRynb96EUevWQebU
nVHJWfZWdRU+3XhwKEALdMD3A+Z2d4fwf/pEswUKGsE+VKPUEvqDRiJsvBXG2p+xwjbDbUJLmPk1
Ry7ZVJL4lpUn064YBVe+yzIpH3HdggJsSSN76rnVsl2RDm6KNS5y7tCvT4QgCkz529nNJivgQ4DL
oqoCQWK6gNMzfRgeCVhZPXWIaXQ/i/X2FsCPS0BNJled6rZTi9eyMa5GOX7aZY6HKMwseORx01Qo
0pLZ3Rl6knun3mzY32c6sINt1zX5cu1LV2u3i84tTWSTZshtnNAg36REH2U7RnrzM2qV+ho7BYE+
hVyRCCn4jujW6bD0BhGTdxRy7FzfcwhK9MhYutDP16611zvBbaM3mmVfc4FBKJh7PX8o6tFw2Tgj
9NsPOSA4H+fijIIJbgOj/CSVQRJX+UPuIG3YDKHmmZsoadGE25BUIXXZlA0Qr7IQWii7xnxD39u2
+0oSKQvkqna0fR7aE1tZB4R+oMLa+Ja0ej2szbYnCBWVQNmOFKYOcUFryAP92+pjCxSox3Crj2j0
Njz16PS4QE1CQhBe4p1AF/4MwwCSDGD97D6Oq3pV4U1Ng5y5noaNUHZBIpVjs7EpIFUnrLRz7ZKb
VoQlym1AHjQosnEwziZ9tTITKqWJcO9pg3PYeOLojR5FqWgYQ1e17tYMw1E8keygj/tEyRFclAYz
I0CsToTLMoYKr31h6JgyNND5b/ideLKCmZy55QhUI0Rrgl7Aaz2OdxMr7ntin5iiIPvRtEevGYaV
iKZtVVm6H8ZIXtpRjIUg+SAsmixIXZE5fkLMBOEnCYK93VBaeG9HRTIBckkjW3osilPZHhKgY90O
5ZhBrliPdoRWmXmQGSyFa9bvNB3lWQesbd2Z9Yg5ilzlQm7E1EM9RbORfCytlPjuHU51c4LcvK+W
esSFDILrp9MJ8wB5VtSvCL/wD7pG0rj7pEGEerHyFaeGv25O94qm741ck+pJRB2vVjpq9XQRjrEQ
DuPgkvKdVNfSHQCuod0aUet5fjKkEd2TZ6s5voFBK8xrmuN30EB02uaLqh3nwxVdpl6JcFlBtrw0
dRACxMgewZGj6Ww13UoOI7ma8iiQNQ07GUmtuimnSn/MHJx8QBJTOz3FomdCkCCE+hxiS/IOxRwA
IrHNMgsSMeLsra7VOJNaKyviQECoMzmiFjDvuurn2W8RGlpfpUtgbcU0Jvc0uv5p9kATSODqNVQF
lG3zXZwKlTp+WHQJ0zIYzCExLP0yOxNWzoT6Ei0AhIjh5GJEis8Y8OFw+uQm9s5FpoXWfrpRBPTQ
98K2zTkamFURFiqJIvnB9AFFAd73ZPnOAFd/pl+aaQ9nOaRkVwABCjleBsdsnFtCHWZxqEZQTjsH
MbGOClgM8SGF/RkFPAWzcmXHFIopEYiJPQZSnpWBaAeFxAUgaFgGVCkpbY5pZeZDYbvU37VJyOh2
mibDQEw1SZIfO7T/R5EmyOtoFFS0rxTPNh/4gHkPn9YZcaaAL49gquJy3UsjXiOGZ4rcC9CnWMGG
IvXqDU34grwFZ3sykEfkVRby5VjFbrfiDHDAfZHpNVdnMk0ROG4ryAF5CRdIWxF1S1FO7ibiDisD
Y8DLAuSV9Ur5kuYpBrOgWFwbOZbFxa2PeWpAtNjW4QzyYuv1fTxfywmZMtgCJDln0anOPXVMuOy9
gKPFhVviVhezjwQRXBA9kd6FPgeEK7YMPsxVe4HNS2VB4ulqNX1ZxoTCbyJXeNjPcEJnnhgq14ly
i7OIs8mcPSe+5vj77femx2Z1HQy9VrdjCawfeJ6WhO1rbVq1vPSGa5pXU7WafY61tM/uEI9VJfK6
0XEIpSZcdLir7VKbnxr4lsM3dAg6UkatbZZ+5SWzB5rNqGEQHyVF2z7IEEwsvi4UU+8NgbrJmYBm
rdziCczDb5joEb0Vses8GabhXXnhnAUyuSg/azxgjfCXZkqH91ESqbbBfRzNZ5g5tjglVAbZ0xy3
8fCBu774bACekMJTDflwmWxu42Oop2OyJY1OjHdZUWN9Gih47QN8+jI+z5ElCoTy7lgenKxciODU
O/5SoSOnfZ0KFFxtocpvNpJ289kujBQurQvTcE+MR50cokzOA0bNcjUQwSDXA3MYW3U0XLywDAt5
Sj9APpC4qceiSchvEjGPAuDcBr9U34wPsc6h/8dm67/VAF2T7y2uvp/939ubv/RDt/VX+di3X1/9
9aP++2f+D2yETDqH/7gPWuO4h4SF1x9N1do5rV/wZxMknV85PDyAfgaga3oeOp0/myDb+9UWhu04
riSuhfaIneCfTZDGh2zXgx4KPEEKQ1+jmv9sgzTT/NX1XDoqm7WISeCL+d/pg0zdXFcy/2yEbGFK
xt2WJdYezWEG+LeVjQsVwRwtB28Di/hoG8Ltxnafmq0ariXP5PFJI61WPzk5ZmhO/8peAlgEYv6U
cy8+SeIInffe6FP4ip6m9b5l29DMgflHlvKZ04Mh7yutfOgrL052GO1gwKDlBmOxwbk0xZtqmUvj
tsnd3vOXCWXsRhLa0Fx0najR2i8s3L9PaOvldUzHpjyEYJwqawvffJm4Ufum6bZgy+bsJa+aJjuK
hlkdxZQz/hyLun9P0dFjre45shDFAwnDvhOEXnIz6db01AIDZl8KUJwRJOMW0W0zagA+NXnBW1p9
10ZTwk9owSpG86eeYDxccIFEOsTf2Bn0TdxnKaubrIHT9nssKMr5JWWoZ7j1OcuYm9NW4SyCE3Wc
B+8M0y+/ReAc0bs4uDQscY/+MwnITG+gl47Rdsj74WbJuG3phm2ErPF9WGCxdtP2RqopPnKYt49q
qO0tmj/3qNOD+4gDqR1k/1WuumSkj7eRLdsjZsdT7VY/DW2+tzBZ+KCKtV07Jc+5QtsJhGbZkWxY
3TNN/iTUU1ADYHoTYd08s1VqCVMvym2qZ59a5L5TcVgb3pcVfoDlu0Wk1K1uqXprIubfUL9OhKEM
6QZA5PCYeept5iZ4wEJmM3LHi5WXUficmXP2jp/BOySgGbZaZ08wUdyRSdPKVGVaq6anBPeY/mNc
Guhsg55ApBjBUT4yGZuPsGlD69QNQ28Rf5y7WEIqXPx+ZxVyNG9QbgpvVyey7/cpeW2X2sROsfXy
iDE5al3nUaMqNOCtwnPDXG5QgWN6tAYmkurqkpxi3zlz77nrcNkopfuz1iOKo0vkqM4z72IB4w+3
8NjrRnLqWllzei/O0LDhKCz6N5CnD5GOzfzs8sRsKSFa43GspcnE23EBDyzTQeEpvsf45dEQ0jMn
67jOwPg2c1KHJJ0kPfNjk7cHxCMXbLEtQZIy5D3EWdtciVWtf5I51a/BI4BVbU+3iX2I5hu2G8Ab
tozKc6176YiwYbmSZqGfDaXpRzyWUcdbdwz9GC7bVuH3uLbBDBRUDkEWQrjekGhVD2v2meWeTBq0
GglhA8/gANqtxlc9aWdMfvqBjBBmxyGgCqFp83bNfN7EzOy6C0hYRvGkU6Z60FF0EDldZbP36cVN
eMjlUCsfBAlZqYIi8EAKCRbDpnuO20q+ayNBG24xxOC8R23czaoGCFbZ897Bq7L1NMPDA0fKEwgN
egMvYj4fYqcwC0gWkB/fwI5pG8C1zdEYCVBt0wbIXkzP7NFT3CeMbU+dKGg84FdA27ilzUzOWA3K
Yx213LCSrDpXJz2ZPJX2rSpm7bwCI5lB9u7VZdfzETEcYi3P2z7CFnrGO+DhVls/ZYmJEx5FzjZw
dPdo5WNKotZJzkzsCfeoWnfvYgJFXMvgiH3ZsumS2rtkxMjeVCVEzooA14MukvQ8xqN2doUlnhMJ
caiLYnIAOphj85Ieu3hqHnXuE7g9/Misn5tHMROhiC9+/a28l6jlxNowtE/sgMvBz8WM8vb7Fay6
Wj9UE9Nrl20QYnmbvBtQtAdZxB9ZpSXnaRTaCZvaeIwImnyi+uDT0jG87Vku+uSZMKdu6+RYDn2/
64TN39eM425k17EHTbEQNuNZR8LsARZPs3nbOMO4pRMg1RCrLA5X+5sbzunH7z+fcX38Ojp2vs86
PoM0W+/m99ewiqrpSZ8IcnBbEU/XiFDBV51b70fUSfcKHdz6MaW9ft/lTvoB27oMunYhPUSxacWk
vnxOxWplcyK6EXdAYi9xPnzLDG069pHmPTndNDy2S6m9JPXq8M+8hDwbCvImL93LSCyTX5ju+JME
3ejKmoMYJ4OMe1x4Xu2+WrismXnVYUqQx/oa26bJrb5U+XCyJrsGCZdJGHTVRpiGyYYMtXd/EroB
UrAm4I2FRpU9dYm0ThMxt3BGbNZV+mPfZA+zXR6m0gL0ST4eTJe9yQKEIeHOVCxtLeuzRk/u62kk
0Niv6n4HzRKm6NvRaniju8adGy2vQ+JBQM9AzdQ2g6GlMLo9ahgtEAPdGs+cmeBjmBteBO5NKImL
sXItH1uEC1sqiWjJPZIs3FicO6vq9npcskpnl0gwmAOCJ5LRobV5ixPhATFj7voPpyE8aFIQk+Ca
vViOl/D6V09E67wr0jRBPlWBUWqPQIObG54lHsp8jFSGgX0xVSPvboejWC2xtx0WNz8QQ2Q/T5Wc
AjMGsUHSQb11Bub3bTJoYNziGO+4Me3tLj4aHo2pMwv358S8gl70oBtEhmAx5pGVLA9dH6ozJMJ9
FzIIG20rqFG835qZ5lxriVnZHeGawLtxz3MOeTTLeiKpbG9T1/FzWEJF0sYQVE3TnZo+fW36ZU//
TtJnPth7djML8iWMXoIFu2NDVMsrs/3ZQyTZsPLTA68D2dUmJCXmLJIWpTVbJZ1iy4ipDBw2cCDk
3F3EnlnMgxnMoPEvUV5jYh+LKagI8twyeuMYlECZBp2Rjk7Zz/2a7mm9mDQa9RHFPWd1FQONnsuP
dE4mHoq9dT8K29pH0CqBQjXeXSH75sHobFJ8HRqIEgrxI8xsc0/4kXXImCytupFkwsXeJUGnGzRH
pISj0bAN7562/Ug16KY0gqN5zFbHHW++OLlZugLQaA6PjbMa4qAxa/o9OZbtazsLOr52SNSRZtkL
KEgZUkaknR7s2exPjhf+SAZ3vglNY7zqJS6hCoZ54NZ1cZ/oTUVDRnNNRI6xDYs2xIzn2X0QCmXt
W6Ls8USRgQldqdm1eto+FeC4IXdqVRUou1neS68klVFBoppk2/nLErFpJMj4hD142KE/084JKVFH
CdHmbBFlfxg5r35MEIN4S6Ya2ph24G0aZWR6k+LKuWgcB1vMMeG1I6b9mFSgYIEZ4ce2ZxHX0M/4
suPEMZln9jVAgERjRmASeX5JSH0LHBpNZDtVfSXLHEBWxuS9oovGTqy3j+WI5gP3NDsCd47wAjnz
+2BqzIlzM4Hc0zrRA93BGDhyWLblNMZfrA8lQCiV7htCwewN8x/eFJgAN31Ry41OpR5gdZnvaoCm
93XYrSX0tOvsTLsZqzH8zjfO7lboz7ZvOP8HvV+eB/gVuEF6FvJaelxGD2rKLAI7m+evyCzsH24N
ZAmniY8qm8kAzvVDkjIqkPSY+8lISeEeWT0EsH9B9yO3oogNfwKbTrZ27hAgl2RvfTZ2AK2S6l5k
JbFAZfVC45pta2ha+CLI2/YoGQMHv+TRriCHWuAG9z0JPdsU/unWdcqfPNEfFhOeOg4rTjR2toOn
HuBpxPBb05mbaDTVoW15moReXNyLmYgLqhpOtWZyXnOP3QylPYa27ofjqe86ecX+IjUrKLNa+JDr
eZhFKFJ6jsuy3Q0YtW0c54GK0g9S+nj6LeDUDdXcttxj7OgxgM0Szh0m0din1Ojgh9iYoDIdQEKo
w03tnWtRliY6naTYl1irfYbN8QtTzFUHhNzoHFmcxxXhWJTKJmxR7ksVV+NuIoQ5QPtEjopW1rtE
Nz8Y7PP3kS7wwaqXQ9HLTzNMkg3Ide8QiqS+R2c04iGHv16Q+MNlIru1zRECKyzqfgI1F0u/fRAN
Oe+JBSpkYMIZQMC4KSUJnnn3DKrOBEmQIU7oFdqmzNZ2XRPaSEhy0FfOUj9oEOB9N3LXi/plMYkk
hcRWd1E1Tts+a75GZpz47iF2tnjRNp01lIANHXU/aGVPLHFimyg2TTyEjZvyZlPhCwwKsD4UWPYO
GBXMiHppjiTtwGiDwO1Pufd9AP4FQkXh8RRcp46grePAow4EovaUAeLEcQusUIw66DLyV1CyXDVh
LHsNsOsJamMUgHjwOEUYyXeEqO5qgowRAnXLHpdOzCYPpdqWJh02oUQyQj2ZBn2y6A9hbGmvY18i
jwmn+7lUH8ZS58/l2ALKEvVDB+nmCSaluUexYX2jr+p2JMj9aADxniCAcBY6SOon7XbRq5vCKfej
S6VVRmRA13VaHjO7mI9GZbWEHsef2ZRcGAYDgjRAhlKucx0JRSE7Bo+njYetDUlz7SU4JIk9cQu0
MtvL3jT1jZfX4jKKvnwYV9IF0qUGQ+K6TzczNEHe0h+ynGQUVvDeeQgjyjPt3SljdXW8gVCTQhu+
wtRtX6zEKAK3SLyd0EZ54PwigzmrwxdLivImT9glkNgdXkdD4xEWugxlAchgMaHmCXkxbX2M7kYy
xoNl7uRtUsWkV9pV1flsc8er7GEGlYYlr9JarfuF6m9SDmc/JlYYrVbR3CTmTBZzDT9vY9DF+7G+
/CCxbQlS4Jv3E8CiPbiRdEOxYsPehC80syv8FDFkK6M15yA3bKhPXhGX/qT1n/GAT9wiBM+fDWnu
7USqS8WNDY7Q+CYXKMrSTcmSko3g/Y+gg9HH2zziTYMxRLYgZ/ZrqTntfmxC5ynvHP0+GnpxST1s
x+xpEC95HuCNaI5Wv/j90Cwau2XbYs+JKy6JbcZ0tQzqwXVIqW+G4zi4HZC7ZuTYsAGo2fMU3vHX
Jdumq27EAhFno6xRPpL18q1lb8XaKovVRtXCu4NhR04gzudPmAIClL7Li14YoBiY6epsoZAqh6ON
k3OM8oPsNf1c2mkYuIoeimrDuxdWPjwCqo3o2dOUgJ3Kmh/iCvA4vXB2qFaigROl6kKL2m8rJ3KO
Q2yw4ILg+ETOQPVglTOPAcE5e20AbMKQ6NuzVcnsRoXu8GOeQLtaRWMyBM2jRwJ7WDDCq9hOldDe
esueDpWniOtiN3QLR6n5pkOlOzkwrt+TUg93LAzHHeQMcneE15GCJfVdrBzjUMA7YG2eNxdir4l2
bmonv+SzhOFnMvgwhxplTTjvVSuXi5DlF14ISBJjvFxYVANNh5h0sMh7okqA2Ra73EogDjo4J2T4
Sk0Q/BRG31mqd9swDT+HplP7vC2uLW1VB5uW7elU3jv2bP8MQQZsAI4rQo1qea+RYrR3EkWoFcbW
+r0sZQ5nP0sCJ3fF3pkJ8dP1uLsnjsq6UzRRmF9DREMME3yEHCxK5Lry1mxugk0vZLhB5Qfzpg7Z
E/NGJ09aj22yeeIGduBMkNfDGHfTYYBfsR+Z0vmeLMa9Vzqa77WN9gZzX/g6QQKgdcPicRlzwsFJ
7OSFiZsTe+dy19XMDnl9R5bFUpq8uayJSNWsGeItfPlhX1lpvFVYyW+yVIWg07KO1MC5CEqks+/V
zC/VDREMeaQE9sFEuv2wUC5vy9iA2Mryfhvj5w+U6WT7cu3+9UjpOw1gCXQB/ejB/D3we8VHb2JI
xAwhv4oB2hle8uRnjiDyo3RqYBtZnx+cquj2Q1PM37p6jcSFN5JvONDEd6j1ll9Xi/vhyirbpgjT
QdD27sHuymo3M455y3VF0DpS1XiDCsv44aH0funduss3KOa9B6N29dtmSfXviNzYowwuMF8CSb4U
Y6IgyhCHVyn4PhKcy52nmLxAS5cMRqb6hdFS+KnKtLqButf7Ze9UF3gejR+N5fg98dSrFYnsBpET
Rty+o2AhmqEiXG4SD+akj2wy0+mbm5DaNw7C/ST2OT7Xmj4cIDhlhY9C0n7opJY+Dl3I4VoRUzIW
awNNHuupmgwYsA06d1J1wtsqphsGkVSSai4IlLhmBH8Q/aWSTwtxVbs+TqI1nb5I76AVOwH0TLDb
dpe4FAWtc2PZZE2ex8VL6n1sW2h6C3urmeDoQJJ01gZFPQ+T1BjOAHIR06AE/Sk4+/dW1Hi35QRo
ikladkUDEH3kZkPib67B5mnHpfUHCDSvBeGZQTjzbAcvurBttcMzG1QtIMLV3Jn4uE5oFmrUN+st
rmnal6orWOZ6ckeE3QB80plOFZtUnxVisg+NhnMvW67I2KL9wCzxAvYnvNe4dBScs4dIujAYXoLh
nVVeX6GkryHecXETZ4a1LWQz3XKLwGCfI5L2KHLqKvq0TO+ThIZHweD0opXla2+EqCkWap1BJ5VW
EgZG3O0WWumPgpxHlozeu63SbZ6TZ9ZaRXRmcJg/AX1GCSPZwmbOsz3WCZJxBoI64ZaG0VubUaAF
BV2NTWY2A5a/eNXrOEL2ZqJdmNIdhv15jzqe47tm81Yj4x1gjTy27JkIks2uQxyZHHk5Poi0JJ8L
fNapAUwQ5P38goDprWog+cVSbTvUNxWd5gYKw3A1WDRuwrA4cJMD8TE0EvF6rP2wLsoz6V3OYTJy
/K7mSClmuQg2vBUfkZJFa9t2f5inbt7P7ZwHupedKiCPV1ogdq/GJD4HJ02DOOKpnijz3qqa8dB4
wMDxA7LTswiraRfxZet1+2hnHbzODBrYaNEkLXOe+lZr2Af0vqDmQfD7IB3MLX2Tx1heZVd8GMxV
iz4fN40kSMJN0zcFoQiYqNDv0rTXrkmjGSxjFyW2qCG8W9thfOslw1OR/C/qzmQ3diRbtr9SP8AE
nZ2T02D0IYXao25CqGXfubP/+rfiVN6qfAUUHmpQeLiTRCJPHkmhYJC+t5ktKyjl03h90UeBXHYA
WUmHFdvWi5K7oWMzABfDWGtbXy8xp/ULAn/f9yo+BNqrryv2RFupRmYkWqkIpPO7900s0Z4wjvbv
V8bl8DhVM/AajsHpkENPVxEnuralVJmpyQqSYdO6JvYIdzriw5jWWlbNeczqg1Vnz6Bfr4fG+GqG
zFiDy4f5Ncv0TGrjzpwpRYEPMYewheV+AfG5NmOfk53rf/ieVkwi1QvrmzYcTMIjo+UnwHdiP2yi
y5m8tLb1xG4X0OrGcCz7jrYiLoCRBoLKNuH+mHOYLQZ9XsZgrPLArmkdGv2bhA83kJUmhZOVl1A0
5FVHq4226pdxNl1EfsmI2/ph7qTPANHoL6CXAt9b4W9bZ9Fb92IAF+1irhEerp2sfpxceCdSsW/F
F3KFcUghb6MGVMAWN61N1GMpp3ST+Q3cPlxTbYLoS+MgLgSV24/S0K99wAruYkcMY0NiQ3fMUwQD
Mcxmf1wjAeuT44+/9BykLK5qc1s25gt0iJhbCxWbwJQea4/jVNvZ07WVpDoPmTN3gd3Yx8bt75GZ
UT6mYoBD3sY2E77RbGjiTLcuSZLAGt4IdODjYN2R1dmOu32/zrF2cf9t/EM/5eYjR8NslwafdCnY
7ObAluZm8MgZ8TlOpxuGCHB2dp08pH31NaPVnHMhiR8QbLh2DPElI8kSqVmbKfEH1TW7oKXcccQD
e7T9acdTs+CexiWBsX7czZcjfoCpoHCaLwTsQ1KTcGgjZ42ifr9ETn3M4pJAA0lFTL/ZmmL4dw+0
6kqVzDQiHZCtIkeThgBfNEc8QozKr66WLDsyAcXHEZjmzjKoaxbNY5xTQ5WmgsSWIfb5mBX7MihQ
iTiMnuIudnc2R7Urk1qQhJl53GOXGzaztwQ3YFO+7HIoHnLToqTUaOfQTZrmzvYBSfnVhUCBcSJk
MFd38WLNu6rqX9OJxwiRlhGL1yO3dHomSlAUdtHPO4tqTYi2UAqbqRFr1HgucVNTj+07B6ATGa/G
yNbaHXakdA7FuLwCf7/Scb9d7AkH1dQfi7y/AXpO+Z0b5VtRZK80zNzx+z5MtrNxq8vlmbNunKk/
Z6MKoCV9mDQNlBmyXttX0S1AQAXfqTypFnwf1Md7VLR7e1Lb3koODeVapYV1hGfNhvogfsKWaABE
knXVJ7fwnZ6MmI96Mx2w9CT8af+Vg3JZR4b40KV5AGiCkkuJJDV3143pHwzLfxAeWPwB28Gk46Nr
5xvp2KslyK3bicbEFdpZjxt+9Ncexs+ipgaFLkDvKVHVi5tduLBV84qH6tYlVOAI/QBJFu/+IgCp
EwplEtyg4TZU9mbnhHp5o+zooacmsmh+mUlPcSfg8Mqzz7Zo9EbMs3Xog2g+x6Dl6g4sj/JTZwMv
LkJ1RceCmrwe4+ljoQXtaCg/J4iA16brohf3crq4WJ8irwBt09cjUd1Yb4p5ei0TcyRLF11bjCTu
YELaayPuDXyOigC6W1MHNzHiACxieYx9qmMAyWMzm7HfPrPsAhGMLYfikG688aV5AkLNcpcxckMr
d7pljdC8OGrubifpZEcjS9PrwKBQt+glmOvSw9Jnezt2KOkh0Ya37awLhRDRsHlyWvI8TsuhHTpQ
seYir4r31HOZxDlbOxH3/MaeDYg2NMvDGA2NJv/yvMEh2RQTQFQm7RYUPQycwdBrcYyg1bFWSgZH
bmzeGY9kFpYTm6c3RxMnEmupFf57tsQ0xq3TQT6kPsmdQU7DBuvPp5PnbBUQoNhHrIBsHXgHQ06E
uL7mvlq34yU82bvu0RrLeyp2BuQKgwFrfnKiinwGltXeNG+9HqOUJZsiLKP2qUj623GwfiFz5iuo
+2yfPAfEMj64AxWh87p1/U8VtyCHcBnuBqJFj309yKPvZPfd4h38KLC3Pb3xlO/htOoJflnN0mxK
NdRHNSxrr6BvZ6nE69CRVBjbJgtdFu+gN/M7l3cUKJy3KlOylEMsdzOi5wrT2hrejA5pHaImwY/O
dJLcy4qFhJZ4qDvak3n67AmGQNyBZlb37pv2xVs/TEWo0As3dBOKlcq6p5j8TmB29CaD6p88dzMA
luQ6tm+THlg+HB1knsLEtpaCGCTEBlIa7U3mieToYG0Gf6FmuChOqhvWcT96h1pmr0aN0JAXFkfF
7qwMcplO0grYNu29HwnGafeeMmB1E0+S7s1o8q4Uudc1tPJhO5Q8lbl9kuqsMB9SX7ZGX06OHf6w
7SIoVg5gRbJno1pVRQyiVECUEBP9JxEASa4aoMRJl540sdeNrOK9iCbSqVyG5uVBEzFkqCzflDW4
/pRPx4Dxl+0O6mxuZTcjYcxVrU2qaeRcheD28m2PGL9JHA4KuW9drO5YswqfhbTpWXJtMBqsIrxS
buEQmho8StLHu/biVTTlBXYN9siNG4d/1MkhHax3ykn3bl1ed3FVbnC7FdfYeQsOoEERCodhRZIA
gcJgSIrsY4a7lJVvxk7TBq+IfY6QQNwI+3uhZQgwbosyv/IWDFsHu+5lTmp2Ae7VtLqwr9FbqXcX
7pDTj+cbQly1NBeAlypUi8oEvRZvp6tBAq7Zkav3jNgMO/hOL88Ja7jpTrMmalYpi8Zxxx+O7nXH
DAry1vfm5Jbne6RucBrPP0sObWyDjN6wiycCae7pXyTRlUbVEFurCRmkDsu4hUqXucrAhep2HAi9
WSavbUPVxrlzHdncWwhenKa57nNqmty07u9hluJUN2KrzdY9/qPqWMVJ0G8DpGwW827Qe2Fjt4O5
I6ur0JEhRObGiYK8ZT6PU8SLw+DKusq1Hd3h0c2YFujYGEQ6kecaJ+cFvPViHoNZLDRgZpMjIEnA
m/Lpa49jruOR4peVMEh3jgKn40qUfnCLU8I/Y5X9mFr3FmYa1bUDCNeC1vhdl+vx3rcdfB5Z0+51
FEXQzskOv5XZ2IDdN8j3qapbsCNjr8PSXeHxxsRxT3bRfSzj/CVWcutl1D8lAtti2Q/bOLdv/bH8
sqN+TfUFU0qGj+4OUZwEueEDFeZu2C9PTgp79gcjRA54ucp4MG4mSS2Vr1TzUkln/JFxah4Kg4mG
jIHa0Tgf7EARKvc8TE7uPGUecvY6nsGZrl0iJwa43QyGW91iHEefyNObvCky9oMLnvUdu/r2MxoL
OgDdWISBLIx3h83FL5LqcfKROrhXyctBf8YSazfNppfkB9dumU1PtWOXFM0SsRU8SiPfx8JB0dGz
xZJWbKtCTIi/c53hlcakiVKPcdndUEoJlZaOIcD15LJHbnnTnIu99iNaZ1VDhmoDsJeQpOrJg690
NTbmUVgm74jd9ZP/xUG80iE/Rh1TnMzkGvZG79JsJAAURo3yHrpKWvJaA7ScSTuPFUOiR4UB7mPX
hA1aYEmhjcjI5p78B0GMQ58x5G8kH41mX5q52YbSt7qDSODxgg0quPeXrPst33ucZn/tRtr6MjP2
VLtJySJM0Q3qDRt0DnGrXnINY3lUo4mATz8SFXiruvv98MBi113NGbUo4bAwHO3h7ZnOusm4tDYS
AxgMTd1eKkMtORzhWA/WPqogkYWWR7PiXqbtbNJsoww0bnCAOenS0xRkxbPby+KbzAN+5To1KCTP
SGc2flZu8PeoEwsqjMWwmMElGoMLLtuLiuKDylbwrpby6ACKqp6Ex9/BEf8NN+bwrbpeff8NM6b+
25YB4r0jCfa/wJcpLjS2f2/MDGvcBn/7urwwWr2Lvxo0f//NPx2a1h/00vuXKDQ2S+wINl/0T4em
/4dnEo3BvWm7AD1NHxfmnw5NQRjNMUkXmI4lLYeo2j8Mms4fNs5ckmrCEZiupO3/J/5M9zfo55/2
TFd6FjtVgnImdlAPhfNfkBf0ykxRwegDjjruHqcoJiod9kvt9Y+6kyY7s7mh7uTVM7MqfYMTgomd
iQXeNE70Fl7bGotUl/lfSNx5xNq8adz6ayxtyhevJ+qWX4higctnrdoYV2k1qQfuWZIsdBRUt4M1
+B9wIIoPs4qSZ5849GWQIMB36NNL9aGbYUAKo0KRPwEkPf0EIA5JtRQttqQLiA7hLvfRrHKnRP72
wRU+csvFLFi2omdRjdpAPeZY53emnSgsWD5P6piyXJbCAkMUvxQ8GrPZZPZjLUCevlgoxf05rgOx
l65TvsHUYSuz6rqgBIYPJfMHbZ5tUnEBry5+n7w5rVE5SHjxcOVj4eDxH+CPWNF7b434s1iYD1cj
YGt2D56fU+aMKWe5m6nuxLqqY8oFiN724snq2ThepQ0Rf8HtzGJZJGpZ+ltcIHhdnSIen5kNnfxE
SajDCaqznaeixdq0rnEO2Nxn64X0Wew24wEFZ0wOrqQ07dr2jbb7wJ6TyRcbdU1zHOHUgXtWJR4V
fP3liEr5WbDyMN72G9uu3AXuvGLTLmiSnrEtuXFJJtr0q/Vgi/YrwvWUbnu7aK5KOgbTcNEiPgee
ZtFESrnAbiLs7hFzK+0h9uK1pMxQ1ZczdZzzo6QEpSSCMpnOp7Sm2AntZGDLg7cDPD6xQ+WFLsyh
HMGHwq8VWYxE77Jesz4iwpvhgKEYhd85INQ8NIHc3/CmA1tnx1DiRZwWVgktkRNC/sgq6PgCy7vy
C1gOqMjY+aS2qHzQNN08YeWiJkyIKDqMcXARzgwZ0zI/9n4Uthbv2UoVnZPvLMFFwZJA4yf0pOF/
jUXARVfQYcEWDSFzRjPvObEWSRfJE2G5Kt46cgluo3hc3ptp1DokhB8I+qgS3XFPTwkjLTw233zD
mu6FMuW7blAMV6QbicwNGJvi7dibHGZm286x+sdD9J4JYvcrj2b3p5S9URv61lS5WCf5GnDk9Utm
lNXdIAsWEkGt8+/soleta+gPH/GUOg8zGvCIe09N+2LQhrNSOsj4+LiOvdOpjBdkFL/5GTPFoR8H
WfDLoN35if9T3jZmStmWHPruIU/gPpQBC18uEJuWMgDIVkdopMDzPDlkH3kIBlBeWEHM9KajqPJr
pZJ5NSaN9SNaq76Hz6JArBOQGmEcLSTw5nzsnuPZyzghatgn20LgAUL1aIuzQRE6HoWs05/5Is2b
QseepH+HluVwKBaP82UWj1vV0l5ERaSuHI4RqgsjJaP3cpkyY6Oynmhh63TZyRI04YaYNEjiEcoe
eS9MM+B0Rwrz6MlqfuVg0X3QdXypaxC9c16cblCrijFLhWaOc25FNVz5axEZI4Wmqsg/xLHqrjgr
mB90xQw0Z/RStshudXnHNwVViuRI2bJbC3ljmVP6bEU+jtJYdO1JN9L7YIWZVRcsK/YVpOr5SdOG
e8YH0TzQKoiRsJ5lBVbZ7O5l5NinqW4L8pxWLra1TOk7kPRyvKR0nS/Yd+cKna1KKWMrtXZfi6yj
4YfgO0kniJjlXZ+XxsQrLme4qa2Pva9pzRZJ3qPSkvJa48waNGcZFpT9Q2mnEyiEOsUdXjXKp7Ou
K0+8bhxGqZFQtM63CoqVCsQFep+1yJZ40PJXsoDVU2uUClaBHmjaDEaPbcoQF+2FZgyvvum4YyGm
cC9Cka7xptu1Se+FaVvxh2EXyDCOTqSkU8dQnzmFlPOV7KUxUn6cFd9TSX0ec1cUnUuz5V660N8Q
pn0/3toQddkR1fzUbE9reoEmunQ+LUkCB7DsgEMxaTBWhF7fMlwtce9ZbCWJzW3sKvJ3lo5wAs9j
1rK8ABP8YzVe/2qD/CogT2ga1ePYRNyoiVQ8OrYjvRUV2ki7RjNY15rU1sAKEO8VxVi2+4vcp33P
lYJAQ1Wq/RVE9ag2llklL3Fc2DRHmxi+2JNqyCdzfsBvHfUrK59M3KOUhX+UY4sT2uKM/DoW7ix3
wqlJROCv5LKaUq9/AsJDmDNbpAeuh4nO4a3O/c9OU9bWB6QxQcWkIjqVhnNBMwlNTDhrVOBc/t2l
6dAnYhxqSoy5gnSJFDaTKsfsnlq3ro9dAGMcpZsrp3VxktgXeBjiH1QFxavF72GY474DWx+sAzYj
EHhLKPHUdMLkWbk4Di8muX4JO+6fLFl86ibXkW8zP3gdFGSfvZjL9134eXRZIQt1UwEpQ3e1N66X
ofBeWD6pY9FH7o/wFPM4g1pEbYdD9SzkkagGPS+6sWWRRWnaOvdwxO/8qugEPkrp6GtU/gS2cdDY
v0TWGt9QvLJHHJs5KeWg4JV1l90uBwwL7YUviKKFTFbZJ1HE4H4I41gJ+2BtPJblwMdgIgvKr6oq
CkzaTTJzmzPM6M2wSmtAWbDc94gO8Asami+wrqEBfMQNARJUKEwe3Dh86w7AkvipUKzuRZfKb+xL
iNaljvIfHFnoEllN/nPVFMt0akSvfmRj95++ufhQ1hovux2mi1LPcWYhvr1kilqTshs0w5RermIK
7T59ZzHicLC1uxG9xactykoVbNE6Z9pPPJGdO2AJNAZR2UBHQOQXn440CGj3lteNG2tyJA8mkTTv
Wo/4WUe7Cz5HDNlX5GVttnPcWk5c+RSbxOXSXaPzoxYUtRuUp6D3GUxVXk13ox8sX4FQ+nGgRAFk
VlV4NzapWpp4KqUr3IdUa4XS1c53EyjCvMpOphvhNHpCmxxMn4u6iYENZBUUp0TMI6s8LzMfup71
zLFPRBPsaqPrTqlpxu7aJf15Q8/UzOaEawh7cR6Lc1bx6WzSxeNeW0rNidETlNThEhU8DZKRUHSy
yO4VNrN/UkBIfqUMtsQrqInbVeXCxpidMz0CepDNrco5Oqy54VUeCCFmYd1b/avBPZKikDoeTxZn
CmgvHqohdTqEP0KR8rjcxV5gPZeYwPDWBL1xlU2WsYTOPNfvKuBFHRXRJLAspv0uGfbvY/IO1hrz
D82o2tT+Q+vOMZWLNWiEFd6WhGbQUV3k96lxtoiIrnvivR5/CeUEP8Fc4WHEtA//xWZC73eO09MT
XUVyeHMzGmtXS0duEsdHZx0lob9X5m1lcJhqqseW+8yD23WEiXyoL+FoF9O8KcYm21NovpH0FvaU
ORnewWQ5/U1/cfbY55Fh7nO7M54n17KfaUQLTp4eGrwNdHQ3uFcB4uHJ8EbQ6Bgdj3HvIGFghStP
AiWfk2TsG99Z43E2aLDOB8joeCBXEup/gjsnVXgE8tmA+aUBtASjcDEi1bK/ZzVxKfEwvOXKH1U8
rcFJ4U+CxY4CAjmKsbmg9oC6R8qkt3bSQnJ0dY2btSEff6us3kJIHqsBagRR90slXgpzCKqkZ4Rl
6/PM+D1D/jcG6/9lMUfmXCkv0++/H6kPunj/20OS5nX3/n+xYv7xd/8+VDM0/xFYpNsEaUIHygqD
899n6sufuL7rOqaUF/ALw/H/jNSO/YcPgs70hRCutKwLsAU75QX9wh9Jhu3Ap1PXIVXhyP9kpLZ8
kpV/STwy47tgAPh6lgO0xTPtf4F3ephy6rhKF2psxLMzW0eVVHeZQrAsi5JtK08RP97ydU5WjrSq
i/qbj/tD5NdPPaZEUdIqlGnrasBAsCT30cKmkTZ6lN0dWJinvIZ41jaYMjyeeWTWp81Q90Go6xjZ
a36YVX4XjJy2fO8AHffNr91T5UePc8qpsvSMmdJoZOAAj0dQ199DHlfsnvjgu13waGfioSQ5kHrG
nuQfWnerBPlK70cgwPedfTVZ8uAL+VhL49H0g5uo7DkPp3ta4/a9b+zVVL6WZfZRoUGFgGGiVWJF
VLbk9beyOKA0Pb7AbnRoeauoTHDp9+McZB1HQokhdWdvdcXtBx7JK4c+TpJZ2bD4ZG4R04PDSXql
WJ8zGPCgHXBgIlw/+SOU/4aCS4f/qonGox1094Y29pkAH1nKJy0mzCxB62zoUt46TrTneIdYplD7
Rmd8QEZeVsZisXKOfqyxvmcOrVipFYRdAn630zCXVGbBmiFxt6XWnp9ZdVBQcg06ozMGtKbyzpKd
u2pbzFJz+8TfLVeQXfezJ/mytU23jOb1dvxn35HnBBLiJkonyGh4MsLSb78BciXUo7SsQJKS/LuT
iNUUo3EUincCueYpI3Uz2tGGBqMbrzBPBcU7q2pp743R/HSpIVz58D5WwhKXA5S6F733SGTrbLiP
zjh/68a/TeP0tRKUpGtdfcdUtxLn2ZKWZV/hl99LqeI1kRI2iYwSaE3ZEFoF8lujyVOC5XgOMptd
5/RG0Qx0JHkupBGsXNv4AVDGs355iDlTEv7RzbrQ9JC5c7B3jOoyVhSXHauxcbP2vhXGXgzm81C0
VIG67Cnqp8Ls7qKlv0aDuafvJg3HunyKlvnBIlq5Bln3kBYegifJQhpCihD6wQVUowKcOcOwHiz3
BcfchfYZ7c2c75M4V5zTkCB1RUNhpr5zwTusrJORYJENsE3NDvHYZB/xzlOJ/U177D73xYYF6zV+
fN6CyL+bcEwQ71IbzuEbwx/w0KhuN8h2RxfcFQuhIez76IZmHIb7FLUt63b8eKze5x+LRBSxir2J
LwFaXpjq7DVqzDcSkBt/tK4Yhu8gShYhVUP4HPCCtKPzGTTiswuAbHbl7x9tdH1abo0flj7EpImE
GfxynFFcORi2Mb48ClucaLaNWXc5xwIZFvfIvc6nB7M19uAw9rPPVWE4yQdbn3vTmt7q0f8ZKuNm
bO2jaVmnbF7esto7EP5/G6vye2qs0+i2/y+07u8Ch3+uG/+8N/7eOGLcDaT4l3sjEKLUjcdp+QUc
GP9d27xAmSRhWWXrsok/wQ7gm/O2S1RdxR17DE7vNb78vzxW/qR1/ZXOJS5LzX/9KUCHuYErADQI
ebmD/5XwD/UBG5Qy+SkA0dpxZKzQKfctLZIxbpGgqB+ypnzDI3hqaNWqlX1nxelPh0D433re/1v4
weVs8fkXZtyfZ40Lse3/F9vN8gj5//vn/Ftafrx/9N9/3Zn//it/f7zb9h+mhxTHxWKSoyFl9D+P
d8v9g9W3Y/LGCU86GNr+8XgH7MQ6PeCkYDmB5ZFR49H/5/P9wjRwLEQY3zVd/ti07P/kAe//foD/
8/JhIywB5puBkH4Al8QX/4L+5tznYzjluCoY+fv9XPfEgR/iBlhxdD0xexm7BBOZuCao5G1bYdcn
j3kHO15N+iPiU0UUQGzTFpRrSa9djfPYVKe0YWFddVSlEpYR97P0n7mCT2wqiRQ2FySk74KEinoe
INRdh1BulhNN98N+bDju94H76cALXctGP0o+4Nu+n55MfIShiszEuPOzuL4IWS27gQYJ8NM2e0rx
iJ6QsqQwy0mwGWFHYJDmf3loYDn1mxHz3cmqDQ/6oSMwr9RWWMXc4b0Y03BhCpzdDr4V0X30bkK0
rbzjLTVxIAEhBWgccZBvStIH0YA8ON+iyW0ZQu6k8lksZZgs06Q/YXrNWOPNkEh3y+W88GNPJgXP
HOBjDIN1JHYOrXGH2lx0d1Rm7l2lvXDf2wHhL5sYptgkP1Q8VQ4j68Md+RTC6Ayam6qsii3Oi30q
M6IoPYraVom52qpRaiZYRmrDStPttAyfpd+Nd401Nzcobv2K3pXgDGTFA/8Kd5LVNwcLHf3CKD+H
HtkZKgNrnCBGnUQY0vXtEnREJAmRHAQm+xvRpno16aE+GYbrhVjxaAS1u/iQGfQ4tFUsHgc/whHT
DFX3qUZ6pEeqrl6WcnBOs5fYb4UKjF2ZUSeZXGrn/a5nIdannbnxqFPhzNPxYOucyFvRbYe5V7pX
zO+k5IFrkaiO1DbHDsFZZRznfROYZGM6FpUqzDGZhG4zLI8jNJvQ72p9pJ0XfpWfGHvZqHSN4uCS
kGvykz9rc2ViB9jFkIsZu60JiCeh6E+65OsXHpYlT825DBdqDuFHkUfK8AFtCUqQU/MuhzROf0cM
wuoURJ442OQ3Vuypq7Of+v4KRSOO2GEgsGwmkRtbBniCRLVpnDyQx3pdxho4BRELsYtopnyfxxEg
kGuYu5ZmWcyXy+jt2V2aQ2iz3iS0r0jUBVF8ZatuOVikXLiu/fyELusGhCY5EhDnXNnGYH/S6f4h
kNvZ9kbRKgPi84QKUa1rCN87+quD97rS7S8ens4DF87ClSKJY7v5dOeI2t1OugbRgUXjM15INZKZ
Hu5Vvhihq9JnWhjkzq2gGNUmfiKTSnkS9UNyNWL3CHVES2ADzmmDRqhgbpkUsbIXxnBj6oQ9mp3I
n8ujahfQrn6S2XwXXzyGVlWld5U77QZSXQoVYKfKeq+hW50n5R05NqgrRqE9G7DqQeJL2XEZnCnh
fsjwWpIaxk/fKnhfXbYm/nL5hQ1vZEOM66WO753B+ViwgLNlx4pA0KMAOA2BGO6wZEWcirOvxIuc
HO8JME22tSuzv3QH7wdZvueRZW6tqhbniV1YmBlAPJQxfHC6v8kjrK51vSMVTbyLtjJKUW+SZflV
BnpHo8dd2c/voxW/zIP8RQgXtINRXrgqLg12aqM9vfEIg7qe+nEcNz7VpvsiigEBKYpXOEaizVTE
H5HV3rAVS95SxE/YLwVLfWtKviOvucc6ftZ12Z6KyXiu04sFyqxDvOhrDWMAo+8B4MiLgX3/1nJA
TqRp+8wUFHqpg39OU1MMKyK5FJI30thWlXk0WINv2RJeeT4wQE0+rrObLdn2bAM4ltuFJLlKwuXB
6yyOx9nMrZENXfqIR8X9aZy22CI2PVx2luRY5xMKFTGjMaLBvArOcecYl/DXRbRivzjL0d04UDxY
KQY4k3t/45dfjk1rs02gNeSecU0OBB6ycUlnerV1LB3rjOVDrjgzwvFugmWvCvdKgtsAp1Z8Uh3y
DWdv5xrWvPKc5DrI2mOaMSlOl9Y76SafqLvHpY0f/aHa4+exV4TcNqkfXeOnV+tk5JmCoEubCdHV
ovLuknF8LIsA35OuV3KwrJfe4POEcHkDHU/vJ9w+oUysu9Gy8RWPt2Tlgp88ZthxcxYwSRdgT1UG
nBWenhm7ulDyBbZLW06hZ9cEnKAGxEsnNp3DTtVxMQC1yDBra5GnbBqGUCXLL7OUDdNjQz0Eblse
Wp1+SFrVk3pe3khlDISr/OKb2GlxHxi8abbi74bWxbWridDsQAa0n74KCA8oNGR8LOpr0XgEa14p
VHij3TEDA4eJhzGBpyHbLrjrsb8B0lo6M0wc6je32Gaicz0veBWjIXWx+Rdj8dFjn3toWv65VmZV
9CEEt2Hc9/hqtui5d30S1RvGgYYQHzzEPmjdVbKY1dEqYKYFuh02JQ25KbLXVcm2eOUswNXzwElD
z22rLW+2SwVhu2PirncGfO9QWG1Oyk/Jjeim6b01Sy9dZ51tbkw2o9yjicFWK6wy1nTU5PyN9ZDq
YXosIUIGRyKYNO4QyO4iUo9TbzRYe1MivGR1y+aSBRpJ5WeV3UNVBiKGm4p92bvbJ5uWidIiTsyT
hebenJwdYloygM2cc+d5yvruwC/m1gTXLNt+HdRmT06kvSQtNlEfnyMnpxohQ6ShD1mEYCrN0EnF
ySzmj2aYr4AEE9SfzLsmw8+UNN6twIce1iZP1g7hNVyGltfYYiQEOvnjm8QrZY0vF4YC3ANpmCzQ
l2BaE6iiwrIo3jNvRm4kWxc6tKJxGNpkk0JBqqxHVV0+m55tXOouqFQdjY8ZWuWNV8OuLQP7pa6h
QvY6iEPLreKQ7TkdtrX3C4vPdVJE3R7iKbQaGcekGxROBpMJJCq4Sh02yMhR87KO3Hk4kJiy92Vq
gnw03WheE00Zr3MjTtgejfm+CFS+G+iVD01dvdp+EC24Mz0Diymq8gYudnQF3io6O6oo1giM2dMI
Zfw0DEH3gKXtTQJX3bbQU6/moftpy3zL5gJPAZekUY7DgWOY95ZpITdB5nSsH9Sod3USbIWqd1ou
XEb+2vGm53yO2m0x5vEG520SpnN3CgzvBeuE3pjxnCGR8IFXtUn+M0Hjh1fGQ9Bt048e+/SRpCFQ
ZE8CKGxzNbwzp687abHq7bp8w4OtqeaNl+DLJBuWWuSzXcmbigm15BdQ1z3gu5j3Y5MR0io31jjl
kGXRPY32TrScpqlNKUqeNo7TLArUzgQW3Z7FBEMkRVKeQ+g2KQwfO6fLYouuAeqRXOoLSyesEAah
YHWJcRjltW/QGLAagKbFB5nO5p2ZCcMMwY1qhdREUvDWiGdbvGnbnA6tC5i/WCvMl/6vyTRyTA70
TCZn0ZgmseEJOuZ3UzENC9wPdkRLAcTYbtdiVfyqu1gOUMrpx57PKLm6fvF4c78mEdsLYDNwsqwn
kgGjS8DdJjkaFt6+Nd1bJaYLaXqniqBn+9FgLBnXEy4/sV/YJmYhIOUl/dVwrD0iY07UNnMnW012
m6T7KIMigNuNJULHlKIZNsRJq4GiqmrWY/Tm6chDVPEnCkcK9m/qPDplrk8wFBJQM41eO8DBN9qB
E3Ga5yGdjn16wW8q21d7KzHc+hADh+a19k7KA7+uDEIGfIt36JlEPkPc4bT6sOrPR4pjGlKdzQCP
8+x688BMYhkKX60ZlY8BYVF4YrCkee5BQls3i5dhXZlb0t0Fwe8KQcVZOr4Y0F3rFkpnnBxYGXJ9
jVPDQq1LKv1GepE8a+35qRFmxDac/dzDQngZY0ACwCE8GuyxGqb92ibGn+v/w96ZJFeOpEn6Kn0B
pAAGGIbtmx9n0knnsIE4nSTMMA+G8Va97W1drD9EZLWER2VFSC5LpDeZkR5J5xsAmJn+qp9Ci03b
+pRM7WQ9gH1axm0xQbV/KDVc7mfYRTyq3WDWNp0rEY3W3F029hIfO0m+bXSFMoR1E3t7jaRAIcbQ
NtaxrKqyZPE3iX8dOIV2LyaQPvme6JfJd8LKfPa/PDPaD3cwI+uOsjArxPkkrzIXgZgTXpR8J3rv
/DDhOqioMFs+hTonJcuiUIynuI0fbOPYdOwS45quR7l0J5i3i/MRumTBj/Y0kxneGsfhsLJp5n6+
XAbipJZh+WP0C8XposLWsrGnECSMp9pw+G51xq53lGFP5Z3djChcJRXQ9salw5V+1roLYHfRSj1T
l7vvhxjcVeg/UPFRnHVOhYdZV5uWUifOsYPetgNJEzDe0T5N5+nUuevBTgiYLotr3wWNnd0Ju2Wa
PmKw2rTUkuGQsEXzGo2xcwcc23uNlXrixMT16fQ2mpfCV4Zbl2BJ70TFyzj46S0ZI4I9tqGog3EY
TvnQ8UleMra1f0SABWcUUGJHmDFMdGrYhT9z1gNr1ELy6C5qgHDMkJa5v2ymkm570TXUyk5GbBEE
1yJ07ALRxRAxcN7V/pA9+lPyw2TCv9ZV1B6a2IFKFOIlEUO/z/kCyqS/FmmAiUal9x1mKBWmNbDq
oEcZTGChgaFNv3CFdCACqyw6QIzA5sXEdt803rQZgIXAPXHD/ofFOO//z6QoOVhJmh7K0n8vUz18
1v/xf95z/XO1eeb/a1uVSfVHyWr96X8OpLByenza+DVt/tOV6In/HEg5/3AYStD2F7pEb2kd+H+K
1Tp0CpGsQh4bhGFdB83sPwUr+Q8b+yciE9oTRHmqEv6NLgK8/L/InSEXK3JVwKCKvxILuYts9ke5
U1i+4/PQOvhAHnYU0c/JNcAbl1lOszTl1QD+OcN1QRX9HrOzmi4mMbUvyut1x4ZbwP9jMB2CwpxH
XOgwu3u86JQB2JtyqHwISOk8R2gKVfENHwQn7AkyQLXPOhCXIu/HaJsntBTQGjOqYudmKv4qZWa3
hxlL1SMwi4oKEhX014ZxESQm211cZkmRdI/UIs0EiiZ2BERAoCoRU0om8D1BVJz7AQj3cxi0zXxB
LY3V7garAgUJbtE7YdYDnzFIylS2dYqxE5mgjd+wTC/1blQ9tgs03ha/DxICIEx2uAOafcG5W5Vy
jV7NmO580dctzjU4fEhaVvZeBCJ4s/1B2Ay3JI4CnjXR94XoyguHCxKZyRSZm4xEW7wJERK+KmJl
LID0l8EW8JDYxwkMGNa/Kr9TZONxmNeiCrcMy4XeIyFU85573sDIqTQmLaDw9aNmA8r66eiVjeQ2
VrjxTLZ8Iw8D5w/KQ3xYRkksZmx5MzvHIUrAeF/3MAHrvoVK7Zq3Tg+g+SPQand+7Lc3Ze8LvWu6
xSrwqNG3sIFgTG7Vs2tOndrPUwwIGA4qnIgzHEFDbUHLoj/viF+5V6U7LP3RXgaeV72jceM7KmQ/
4WJwcA4YGZviKBrfaTYMIjG1sN8y/sNSNKM+acLr3XnuraA+d33aMB7kJKP2CUUA8047M61WdOlw
rBeoRIyq6i5rt35rSdL7g5hqRABCDHuZGM6ultT477M86s2V9rE+HpRPOGyHNcgOYRDShHTRZcJ6
Aepupe/hnIL3RhPCxgQ9gJkZFs+GR6mTAfZOUpdYC6Zhjv1l4y5Ea0wD16JwUUsZfKlIEFB2mxX6
DrpyT35nak/smKv5EBBLdjhkD9oJN3BjEwu9Y/TlIXHqjIws8Zj0os1G61kXjZkO0Lsk1ks/TfTq
+nWCB90D+3iSuUgplajNPL4WmgEoOfzB6MfcUmN6nZVxdzGNwVBcam3EcEPvWDTesuaY8dyMUxce
aurdFNcre4MXI6LM++J1W9UxmnUILIMLSB66eXbgglSiqu/lSCiYMPcs9AHBh4jnNOPr2bHMGH12
SD+DU6pUv+wKf3VhSja14W1etrQZAHC03As2pVW0s2JpO0cVzfIrkKB28GZDo9nbkqIf7JIpSDCY
jXl1aAZfOftMjoU6TdC20mPk5qqida6Y2uskHqhAzGOE4xvMwTy5YtyR4qNKS2qVCjvuzR1VdpJu
FDYe6iAbVLe9iYHv4lMBtLRVHcNEMr3GV/u6XP+tcKtMn1yPkOS1yNnEnUa7hXQjHJ48MAaqXJ1x
NeWgtk2pJU5WMPBM7ge4muVSjw4jeQm3O+ipx9hlEIqsnXSVcnZV50EEywE5e9+8FCA8GDJvAulL
puS7F0EZB6+W80NlABA9ngBr71RYpa+ZCNovOh7l15xNTr0ru7l6tsf1txedyx9QwIhTdQLm5XKL
FYiayOh1zPPN5t8OvuBxAwiDNsjSa6J9g2ErB5k0mVshDWjCaKmZMxNJ+aiZyTYnWmhqNr8x0ZFN
NQb6E00guMkQHSh1En31rPxqJQoudkwMiUoWCjXkVyocyFVZU6XMlJ0OiQFuf/UcOuB7gP121Qcz
AS6fXNbcpIhiExo1gR10l0XicCf1xf7MLolCkgcjIiNgjiDaJ2m+wwe/Iv9d8lFn0dujt6EIsdXn
NgxTUtFlPH0fbcKKV+yJs8faQHI6jrIdrfPQsnndsmCA7nJxwb4w+8lc65SICg71ykHEgErVTnXV
zwS8N6accBx6KRcbNKdieCockgB69BhD+rBUHpCmSMmiI3C4TOLeflRKyrMfC9kcksqKmWI7jHcG
4bkfbY+IQzJpBVG3jqGYC1lkmldcIO5kvKvmSjAaKrf0/BXlQXVhdcP+H3uelDM5gyRvNT48YWC/
C7wkW69EsqVmF0pU7xbzfUtkg7otsC3RJmjijGfRPLnBDrSuW16SDl1xn5MtHnFnGJSMAl7SYeln
cRknE8GkkiIhYhy07WAytYrlsXZ0dx/mk/+8mjhxbjpQKElgrPANzqNv3jISg83nAagpv6LaxsKz
0HCKqgfYT+Af2d81+eNit9mVb8NOO1ht2r4akBzXI5ar8uASf71p5qZ8RoAen8vcEi+WPVGgxmyi
uOv9pqOrEQc9y03TY3wBAYYyI3RbPOF9Tkm1OxntfS1chzV+bKlzm6YVpyMPzKPlbb0hpStFBI3P
s40xTbKvl0ICVfFTCisb4QYf1C3gz5hGf7gfgrJ7rFNZYpW1EBE3vqpTEnohPhY2AaY9obEPTInK
huWtDpf12GjDJEEp64ObHk6U2iAJtw/AFKp3us/hiSkftNpGuy6pg2hoiPTXRUWS0EsDAvzG0c4z
R9/2Z16uX6XXevrO92DZHBMmLAX2Fj09BAzB3wXqwhNMNa2hY+qVHDTpetjjjBTu0Y2c6oaSJj5Z
bLXdrhYZc5+Ynse3UNvR+0Iu7lEk+HocRQq1inJKE0BEVB84nwqIqrkGM7fWMjUsoNNK92KkbWEj
kd4zh6i0wb6XCG5q33FOVWsTPOtD0RUoqCwcW7g63U8dBAjeYqrgVthljQyap4j2J2xXzbw3iDio
u7aZvlmaqMoWjSUdqKtLh7tGDJ63d9jQfEpcIvMFl5V6RehgcIk0IYZtzU6KjeAMI3EnDdifTW+H
6mc3EIkBU2J5d6RAbS79BCzp6ojJoMu6E4gLqotSA3Yp71Jy7AuJt4XF6IIeG+pzJ+ag4c6xwS85
DeCpU5xH6V1VGzEe8lV33ZJn4hqw6diZthg/x1ctc/+yT4U74lm3wJm2y5yGx3ZsPIIBQZVOhwxK
Qrxx46QJDrLNRbZzZZ1fW4CxITR41fjgwbuCLJtl8R3Ct+r2UbkQIAkrv1sjP5qMI2tt8mJZifvV
MgQqiAOkCFM0DPNypsQiQeBZ423JtmDYdAhS1zTQth4+V8zVGFpc6jxn1RC9b4aFgSbjYFguKFUJ
zoV2LH/ovG8KKnPdsdkNeQeUp4nC4I3eKcKjVQrXyFYpgHpGwCVRf86KYKPKKme2lmfjtjNdRMrF
mebP1PTjTZFiaSE5q+eHCszfT/I8JRZ4enVfgqpj+fAgFIktTBP8lWya2acCViTdOqG3M4Hu/OKO
HkeN5biQr06YTpip2TOAAOcByz47sVNABDFZmg2Xvycu6QMEs1EUwJ2plUBk7t3QZornNv59gu//
VaD/sOmyffVhK8wDGHqG5YlBa/W0dMlIoVkryU4yeIUEY8dt/UFRUQ9rdB5ZhKKhyrDk5EnoEtLt
XbQ/6rre0gKq8wb+BIan0tE+0C1ZFg9Jz7K2SWx7INQR2BnMMZit/HLVKPZrKl82zDvZ0McJ5K+a
mV1PsWY1vJimc2O4aE79czRtDCGWLl6UCiOqZd+ywDmbxepJxxIHDRUR/3otB2gZ3JC9sZlJeSZe
MVudeqcfcXibAejdhWbOlnvpdxS1lsvIKJTpAN9oj7OL7bo05f0ML6za5bqsqSq028jeStuLr0Ce
lhBjet++wGI+ZMeY/J3FR7u0NFFKkdy7vi3lhlQ/uCNnHNOfGujhpxJzjjswmny4lUsyXRkLCz8X
5jhhE5vd8dqAGs0P2J+7b6jl+qcuSWPDN8nH737d9s+QWZt3wXzS2qSszt+rvqUb1e5N9q2rcrTq
qGSpIHAyZM/pUnIgoui2T7fEWoEDlpG4mYk+vhaZz6zZxdguj8KEw2vgMt7frIkXzE4WMLMN3MXq
uWmWKWO64Kr3qOLMsKEWGm48XDAJN1N65gegYf1uKTd977rIvCRZCyQvtxywj30Au89pE06E/HH5
AAoSdJ5L4QrFKGN/K1uvewHAxWhuV1Js17/0g04MywDHNxIg1MHgrSqyp2yK/CfGDtY7yD8XVxM5
v5dFhInFAVhw2c9TuKQ4llX/0FbZCAuE7c41BKjiaxmn6XmiLOE9mLocgk5gd5+0TDbjgQuruAhK
4gCAwwd4KRBuodkknUcR19jZw0sO9vqNrioJoYGdH/QYR/XhIQTwAlZH5jm7Zjo1EwBXpf9khNuO
N1EaECDH9xmFFwQFdLejyEd+jdakkr2t4f5wDsP4t8CNS+/VouGqCjpW1wdYMRwUiQkJCcPnD0BH
Jxw9Rc7UV5UYAYLIVM8eTRI1oU2UyX1nu8nPLhuc9kiIJ7tlUyzEDUw/PuO417a7p6MO76A3cpoC
gEuegKePablCxNyRxuGxXW5bvXDjKnouUIWpG+sZ6MOFoygX/iSqJ2HQsGGjiFNzqeLraCmxdzaZ
8cIHzMTd+n+i9OF1EiZlL2V1zCWHbWLyfNmOLSDEvQu3WTzDw9J3SR1Swc6Hl5ni6t83fd3+D7Nv
i9Wp999rZfuu/vEf//vXmpr1J37Xx8gsC8ehVgbVNHBsxLD/1Me4v/4BSyriUS4pzcCXSo3nP0PQ
qy2bvZBjB/gEHWo7+Vf/FMhEgNkL33cYyN/0Nsf/dwQyRO7VsfWLo8v1OF57wCGECMLVIPaLQlbP
dqezfPjqpRMO9yrwhnoLhYO6r8lA+dwExYI115/nZW85zXCZMdo9YeD0PuNI5MlrXMa9e/Tpjuy3
VbjM2XMSNAtHbUFCZcdML9s6g+v2P/rIi/pN26zs/9ZlMIgLJ2gnsouy9w+OXkT7reawsUm9nFJN
vAGOe5y4zYZ9P3kSvv4QY0qelobsgvA57W7LhRHtNqLxTe5TH8OkpqerIclVN3eWUFG4VcKaAXcy
WePuYeNhNksa9x6Umdp6UpzoOfvT1dsSjpLll0uKwgXILVI4uNTUvYaCfeKloaWNUvmW57EP+q4g
gcuZdzvQFELAq9c4pHQXCCTvyrLFnr/kKm7hEu/zcpwfRruGvuRO9fxqicpOyEAjp33DV8AmKpUD
rOJ5wqW0z7NUP2qH3pbEz/G8KSZ57qYKwYXtWisrsWqYqZne+GmLbSPT4PFRRZVv3UcNm48DjDub
Dauq7IeUCLi85lHNQM81aFvEPyKiuw0WvFdjs83fWkOHM1nNQ/vRFCoOvinoo2wQpayXU9jbw7RN
0eteacLkaK3C2YGVPiVquesJQWeQniyWIwmAKNks2mGr7BlHXaCnGKZPZRDcJLbbuA/B0jBXjVPN
uzCpqF+rvlHRORtjbBAOoaVtRSMwzh0eQHuoJWo6zBEbwC2oyam5MQpIB0TdjtFEmERNsXfhTzXn
3IdqvHHtYrkgIa1dtJE8fOmJrUW7YfBiEERM4J9VCcKN2maY9Xuy2iVd10nHjgxSY9G84gBLvzC2
sPxREZI4H5Vsp7vAKHjh/VBZE0VrpffDaXBDXoRCjvEh7kwR0uzChHTfrQIeLgb8aHu7kol6qmU2
voMQpBWjEjbJhS5f7AV2e1xjOotBDd4uLUr1RTI5/GWexpYF/mgu4Ww12moJFDS8MT7dYYHKWU1N
Z28b8GHgR9iT3JVRYzu7JhgH61vuGeBqkHS42eh4W4ZNVRT8pXDpcfU47TTdTcLO8Hn/fisaQ0eA
YgI38FfU0Pint6mKpXdSFr0n6aZS7gRtGl1B4ayhIWmhFifqJ/o0rUxXFQc+qaLo+4SWMXk77U/8
YswD9WvItl3cgikfIDz9drkuoonlS+/0fOkQhnk0/H7R1aPUCaxMaEw70S1leaUyTP0b188zg8wU
/gi8ZJA7T1sNF/2QyBfB8uSfS29MwXGyM9rWMu3u+UxcvdFq9l4tE2cgjwJz6zsj89w8Vd77BJUF
pGJcfaQZDkjhijWeF7f7oRPy3HcAsf2yZsCYhGI4Aef6SnoqgZdS+MnBt4rsJsgFeww0Eq0ONBT0
tAfFBhzrYstxX6axzZbFIdOZZ2KfLun8ymA1uKkCu3yKMNOTlE6S6m3M7egynzXFHrNVKiDxGbWf
wOqKtVgp/27HdcS4fKyuZT/PI67POr1zR0OND4cx95Rg7Q0YKgTqiYnnt5DeYodvSlNU4NmDMThO
xx7nCH8DWcEkSAWfT0f3cF/22sERYw1k8PIo2XWx0AuTCnrHgOc3za52gvkhw22kdhww5J3vFNUV
02S+A9fqH/uJXG8Xd/KC5kkCzW3IbLU2o4Q/1+oH5nAZniTswLccnJurBM7EPpTOzOPYPGWBSW9m
MX8BFGrRyyr6ExYCEOkWs1iJhIV08Dxl6TdMjMnZNH17xbvP6dDt+9cpQmGiGi4+Z9EIOyHv8RVl
XLqDwYm2CwjzXCyggfZ6IIKwsabQwZ1GoBXNiU3meoYnWY2owWhD5uqrr+biG0/sIiHaxxCA4UfX
HO0oQRmpCYzfjhHh8v2ILx4jYgcXJ/f8hQgka4LYpg3ERvK4sOJCBd0tVNTcbpZA0x8bNRAJqiVy
T05Rire+QCneeFbQvGtNO9Y+jiH/42L0jzQQNqgQNNpRtjAbEzIQScWekY1/s+R5dra7gomFcPur
YqS3tey85EJ4YXPKy2B5G+aSaDixyuIAhhOuKIfI6p2lEW8Q1Zz6xEHXnDCM0Ii1KEKchnOduNBk
voIT8gTho6HnG9tMJhs+rGryPgmOfFGVgORMZGtn2Io8AbmOX0HZBW9WSAHuzuvqd1OOyEjUnYAS
tInJAN0bnJ3muuBXZRGuM+a1EY6koXnw6ElioAyTZNdGY/0526b7CtOuueMJ39B+xb13Q2+4+Ql5
N/jWq6Hf4f1lFl3FS3DVl3jadsgM+dYleLrakYMfRTs391SN6QcemMW+08SAMmeUlyZUhP7DOr4O
82z52dmL89wvSXYQXWfugX9EMD5WldGeK7T7OhleTcw0aFsHUdvdFKRjHpcC4AgSNTUqe9O1NcTn
tXrolQ4+hwFMbkHfZq4BeQMSZthu7HTAyoQJ7jUDwXBTiYVz+eLKcgTm6oh2GyV9/oWVmoKKdKy7
72Hrs/bzOIATqvXCuQs6aYWdy4hDyVkCarHxWIxBvUQu0mXpBhih8RQcWA2yZ9LbA7DDbKFTVBLF
3NV2lB9RLDhAU/yEylo1lbHv5yrsTsYU8rNA5bigt6qjVNZ1JxBgjp8vR+UEjgKuOutiH7EZI4I2
8R2ET0PkzOgQ9L3bFAsGSJ6UoMrwRTS8aJzlkkbngkEigpLwkpyTw4DIwyYow/vOzcXADYEMX2Bp
fYqgV/aBA5GOd0lOTGCLtRJNJpoM3qI4ob+F+VDEclfz7HYsqFobmzC2zbYk6q+A5/Q09cVt1++6
BubZAzo9FuhqiIJkH7JudmtOOXfeKu2BEMRpMkHtnHEhzRicjgDafKJhjk1vYDkOjdq3C3Vod/j7
geTA3mMOSmWrMBSR9Gh6gsd5dhWRXXphtljfsyKHw4VHJoGGJXYddBLlmpVrbuv6o5+NzI9MayNx
zCa07kPA8Cbf5eCN4DePRXJMcbtsKLmgaIt+pbUcZZQ+RcRUxcZwKFPfuc8bD0eQjobhTo5BgUWc
vPYRGG50WdR9RGc0GzxI/yVlGvM62+Zhov3LOa4Z+OhsSk9ocekD1WKsqx6TjS82Rze4FNdRY8dE
48JxOxS7wF+YOUR11NHpi9WmOMC8wKcJZ/Oy6MLaO9p9TLlwnsCsuawKauT2lo1KguA4YvdT7DNe
4SDQeoY6DnyeNRT+ykSLTKyKdGejv+AhrxmBUmPvEtaPLbZixI292d2iLnGz55x79tjX2awvbAN+
tCXM7DyFIrKanrLrloDeZ4Jp6DBbIE/p4V1nb6lv3WR5Ub9FDnx5XCE5Px83ve9AUa0xFGrDpHGT
waygZotskNjEiwYyqDrMdaeyrHrAFiD+MdsVY0llu71gIieBLtxNv0jryqayodmhI1uUTmS5WYF9
vf4eDQy5oPKW4cu4BgG19KhbH5UOvzcux35eNM+erfGj+pxSAH0h6AmjWJiheL9t/ZKXqdxKfA/p
FbmK8C0jebhGosxQ5nzlDzJq94nde08u5buvXl4PR05S6ZunXTbzTl5NH8I4zX3YUOfHO4YDfO4t
3z2Xwu3Gs53bZbaVfW+/xR0S8Gb87RCgYNKJK+RX4pEuFOo2Whow5MtYhScTjjUMetz7FkeVeETr
cuIvV4760taY9Fj/Q1qfQkOZQ1nhjrOg02D3w4Gw6yOL/g92f1RUI8svz8ppl++9M4PzdgCTfguG
NmCSHBXuZU7Jwodw42oF303hHY69sEbe8ZytvT4spNO6Ylt5Q3dqRdJ+Y/uNSMXtj5DIQLyO1wMh
/Rcp6ifXRSTC6twpmu3rIFBnyq8+pG/qDR7D6cxNxzgyDxGUstYu+JKN5Z9oRszw/dbq3tMy/Wy9
wvvqB2k9FJFu36IJSHQyIwEhwLs7EVgFCYVyQVK329URwO37GY8TbryaI8uL6ZMSvKBaFAVFMCro
nmzn4BXvpzvs/M6eN7gtNVWOjs//rsJmvh0gim+FqswhzAJ4WIwcGItOg5XhCXCHE5Oz8mI2GjNZ
DcYO0x6GtyCAzePSRbPx7enOZudxTKP2meFD8uRYwr8ULakjBCJxYjR8Yvc233pWI15kvYaecBPg
h626xd2zOWmPPtnRO4FjE9ILpajJcfKm/kxfS3dQszM8TbkTHIOEDXxjuwesusNtZwSzctqqoiuy
Ah80GVj0OcbK5haNluIyLHV6ovKIewS8aZZuIy1C/NBEXVh9PhVAyg/faobTrOD4hzxUaZUmL3Vl
p0Hr7ihmZhIExQhylMmNeuApmV8XIehzMPwRjwjcFjhDmcUlG9eNogMeG/+l0jiI+y5Jdy6wj11k
u+G24OBHH8zQ3hVal3vljsP1uOSf5Lajw4D/5dzCYb70UkuchtiHSNUXHrYGq/jET+buNRNO2tM6
f2GHV7XyQLBokEe6msyNV3XdfRnH2TGoQci3FiiafRdB8rD6gPgApxBk9dY0NcZP8uMH6hTYX8dd
zriIYfaFbeLhXnTljyWppwu2F/QzzH57BbzYXq1p3q0ouvz7UChmfqBJNWszC/3zyNz0qEAvsr0Q
FFfgptEjs0TNtcT1eWaQjA96Ksfo3Ss1uKjONnz5Ll13kFNzc+mMOfFNzBx2tDcUrX+BUuXg4rCr
4TkJLwmfoGZqTKfJezB6+W1X13V/IX053HUBsGvy6QuPewtkyoc9KQLEdmYWNrPGfSbjjTG77Z3y
mAXB9B5nZehgRBokd+/MWBjeJAcULuOFPTlNEjaFlLr/5oWFdWYzDvxb4d5ezT1MC5jEE6miUMLb
d7034AQUr17TOJfUdjBVLx2DlWFM/QOy+Zs9AdkWTDG3Dv7KS0WJ6Xni/EEZJwB49iisrSCDQZXD
Oj83s+Js4JhyPrWB6zxhmNL5lueCzPa+4TVPjPqe6xDU2dZMES1FQ5TdJQjpbzIpAcjprKse6QB6
bLvE3DIoDtrz2FrcOEHm9SnG9wFjO81lttnCWhnvtDdY8e0sh3A7tEP0HVQUJFKgTscZpB0xqWSE
3MJ2ACrzlOYP7AeXg0O5QrMJHNm+Z8DMf/RZ0qKYNcNPTFFZu2MysZ+1lR+HIveO7DwZKoQRoeZp
aOo9AxDrhgWwee8dK7tTMmkwvg4VR7BlFNeCoz9hh7mF45bnI+hjnd6jgB8C2m+WtV05fyc4XoMW
b7MIDGhxmbnhvMHQoU6OV/CgoBiSihc0lJHN+sp36cNPiJ8zebeAQxvGdJjV2wEgojlOtr/cB8vQ
v0BgmU9VLzpzB3xhPlTKvLEcF9/SsJz2YVbkd8Wszj3v9gjUlBs9hHP1iQV7lBdLakDdJkHYUThQ
TNbb0srmJSzMDQwSgHbS8XGaBfpFJ6X90LYpXVFLJhDQbP1KFU59shJcAmlgfatizKAUaBXziT1z
NCNj4PXecE6mbnH0iyvIiNmZ42R5dNvYfwNlz/Q8cdV1yrdkKryxO+PHQOHVIsszWg90x07M5155
1gPwQN4D4VxuBffBCfr+AtEPrALL1KG1LO869sx8BRPAUnuxGDqgog50GIxEB4d/IHvaIwCDvcY9
O7uxo6tj32dWdRlVq+13qEsyCUysseR/OcU0HmDWrf5BFxK1Fesdifj0YgINeJ0lgN5EkD8tFrv/
cig/giq0HyV9uNTFAn27xRC18bBCfTdeqfSVFZbme+dJ64LAg3kN6XfSHA2yCls4+4jpjRLmBBE2
6O18R4tnivWJqhbkrlEnzsKQ3+M9IvWVzZ1eCsTUAG6Z2imyLI9B4bMDJD1Esfi8KkGxp+3mqNwB
4bJxE3apjENsLHUwcp7mBrJ2Myh4G4ki52mBj0MhpqHrbvbG4pEVtx0OIIvZS1VjRQwPGyPywMBh
pNg5ddvUl8ZUMbFbxaaK2SVzpL2cnKm+YmcSQUM3LY8ZWE0cuvhOQ8QnVZBb+IO+/y8y9P9KMZee
lGwocaoG/p+C/E3lxeS3os/QD+aLsOhteZoXT1EqSS0MuZmeeaRgsnkTZFb98te/G2rMn9R6P4yE
S7DH8e0Ac/avan3oD13jVMuPsOrKax25/TGZKZJYEF0xDzb9CQdO/2DFMEEpQbbsv8MH/JffT/jc
levRwwsD7LZ/mhaMYd8mqqEzROZDsWpc1ricgB9BlsKy5h85gKNYRuNMN2YwWBMDd39Y+rXBaT1j
9+BM8T8V/ImI1y2xl3NE2PeFhtitJdOHbcVDrN5VdgD8JCpGFT789Se4smx//QhDvMV8iCByWHt9
kDe/DDwUwT5r8hHDFxLc9GxRtIMGih1l/hkXnhwe69BzVqcUVegbYPr2e0p1e3ega5pN6Qi9jXkx
+4l0N0s9Zee4t+b8sq+SWBylEpjjyEo00x35ghBS95y61u9TNGgGyWf1Ly7A1R/961tg6+QFkqlS
JPmv1Y79R1czoCsHPZ4skaDrwydxj9WfqpASZ+4wIDDuTYYRlt1exnekypAPN8md9aO3pvE7nUVF
cVxaaxp2zm/fgtVYfn73N5/zv3iRGLxtCJlgBxxe568v0nVZL4IYyApT8XQ4xq7lV5cF2MNjwN7j
3qhRf0aZYdyUZgsf8m9XRVRFXCeiSYS/V5hDUayCFoDmNMsl+pv7+Dfz9x9HX6Ej+Owkt5PAE0A0
/9dXiENqwbPSYI/2qOClmG7Owzeq7HEjWTN3+I+i4VPbjZbysutEiMTZ8NxU6Q2EzkpdysBN5IkJ
M6zpViidH5iFdclulB2dgZIkJiytdSyEJECScaS29ruU+I83NKf5NXJYmnmHhg30tCsKzhxsqmk0
sMIKqGDLhfTF0Sl9cG0X0RXYKdrutITWD9j34Xg/dsp/jDBiQ4s0pq7+7hpbb4NfPxxgThy2JJ+S
50fh+vX+ARTC4EIB9YcKaHqKTB9+f6h2okuno0M23r9hXZDdwdfMY/DSYuQ4J1O35DdRqSay3s1s
HNQPnErdLm9K7qVucrmN4ob6icsC4xfQOzMaP7z+6wtPrM/AX185nEknBJYRRPyT/NMNjmnDKQLm
UvBJ1aRuLB1yOusxv8dbzbav2pey8tzrriUiiSlXC+I+kZ9kF9Iu+WePc+ctA4xOU+bHiHZbOtKr
T6wDWXpp+/BkDgXWEWvDZFd0uybrmT6FRcKPCnAM+DKCkmzvLmz7NPxR+/h6zghH6QszCnt+/Os3
++vDLBAUOyCo+t56Gds8lv70LamRyhcvwzNUhGO5HgKoC9VTfi7IVl74ukXSsCuf7ZBnxB6SJWa6
v34B4tfbnFfAh+xLbiA38iXN0Otq+YfrhMyEnMsUvNNCgVMFOdnx2AcvIbLI71MpPubAO0NpUC+a
Og7MdKpdn6xOIn5KJWnxpL9RezuBvgx/FgABqg3ttG9lyjrOARo4Mbn0uNnDtfGOMBdzkEac1/GQ
SBz89JCLFa3kobUe/+bN/fnjJdHiOmEIN80njuK74tc3JxWoDyLPHxyummvEojLfij7n1SNyRNcc
hOnY0k7gXsT0kPyoyTOrXRC0Wbz/v9SdR5PcTJKmfxHaIALqModMpChBsoqsKooLjBJaa/z6eYJf
z24lMjdh1Xsas1bW7KZnIJSH+ytUx/ENOCV5qyGAYLkfJoq7Xj/F8SdAwO1EW0wzP4G+je/w1mXb
qL6Zx1saUHkNRG7Q3kUjhqVUtan8O1hpJ16JC1NJOdJsYAiU9Ufh857bXh+xBB282jy2zoiBKli6
LfjPJrCF0xGnSmGnZpH+ag3ZGjRo3PAMwoaE1B9UQo5il1P1e9ZY8S7tEVQ+4B+ixjwreJm1FWKV
u+s/aIFPkD9I0oA0QwehIOXfFxlPJkREHjTJs4Lr/KboSuVTjJiDjeyLhusInNbpua96nHrNFmXZ
3WBOjn+PbEQUUTBDYRGKc0V1SQtM908Ov6zdxZlqvbeNxND2XQkxusbVxr8zSwDyXZ9X6Sd1cEae
iLJHy0FTftXLxnwyO1oOG2QMKED+/W+VHtz3Xld78EFT0Ef4zigOXuOND4AehwTYnJA9eIEirIhz
lVlm5LsTWuRwxunEB1t/NqLogJUkimHQ+Ck4prwrQv7KQUzbjFOk/eLmBX9Z+reJqmfCCI4oTVZH
wxLa3gG5wFvY9Dt/V2Bmzlsn8YtxZ2CCgYKxnbniJp+APW86NJLvp7TUnht3oqiNRiSZexJj9rDp
M/ddqpaWts11LXV3UHXJwIFOoThW8nXRYdA6OmZ/J/ZNeo9PRcY/lo4Ir1Wd/ut/k/iTPB7+30Ch
Tf29OXVLkP/7f2BCOIX9y+GuEmAHVS4PLtz/gxOyjX+5jqHqwgQMZCE+zR/9Gydk/ku3yADJA23D
VTVDPkX+h0iHlpRtovioqrblchNhf/AGJp1M1l7fqdD4yOIEBDok0Uwh5EH56pRH50itiqCCsKAH
Jftfq1T7FrNjaWmnqH13fPVlHv75i1/LlJ2HIzvnLmHM0AM5jE7D+WU82mmNeaWaYDT2jXNmEt8s
YJPtL8VqLaCo1+OdXmIgqVxsIASiVtRfCLpMGVSoOvhoVhjRUff+2NqG9VTBp1q5Tk6jWAYqm64j
X4yWjpCWKqXCXn/Efp5dWgA5/TadtvzUlv0WFFi7dmKeTNW/oxjcywLcGbxH+W1fTxW3AorSEjUv
2cS8Tihe5mPKR5wral2u8v4t307Gg9kE/dNRpe4ol+RpvFSbeaJQ1tx0qGjvI2eA3ZX22ptm6J8o
NKsRDCDd0VEyO42idU4UkyDwhBGh/lmNgHwjcDB718dymjr+O4rL/LP6WAfW4tvVVaqGLf3hzZgI
vFZDfIKpOtamiYoRQpbNRqP28XQ95ula/xtTA1WlQ1aVG9blUHg9X25uVGXWc/YXVa7fqkplen2T
xO/UzrFWhnchFEeMIAhEIN1aLg29zJDi78CmFGlfbnqw+vsyIqdo4iy9vT6qC1/Swv8FExeBZDpF
g9NRmSXQEAVqD8IVTYyjSWwdLTNu70VhuB+GurDfdGL8/Ypk+hRHVM5KDHwXaUICY07NwfNxG+JJ
CaPyHgz+/L6MavHmXcy6cEhEdBYjR8ciEsBiHUM3arluixrWzMuHB17iryRil6bqdRRO9terws+A
UkYFYqsufi8ghYH2IYQCmvGbAXVo5ePJv+z/nu7/fDxQpTLF5bywpIDg62D9jOxZAyMO86jiQxja
wUH2cF8mR0vuxzTXvlF8/3J9fVwa3+uQiwslmw0E5HRkCnQpqOJng/XeQp5pM+A5+f8XapnSghcz
1BbM4sYqohg9W3Aard0EO2hlv68PSh7gZ99RE5Zj4RaiIsd8+h0bt0QVQwlxnIS+9pAUWChSfzU+
/AdROALZXZbgSFwchb6JXD4wgwp3wAyJ/rGw9hFk9P9gmXPdk3gYtC7YVKdjcSOSQIpJ2NLmbWo9
AkgKm5vQQIZvZfFd/GjohHFGGAas38V+mgC/F5YsJqL2PuNWpgHN3cW9Fa3EuXQiWTxQWeIQCykQ
nA6odu2ojioLYYwaSssWhnpymwLP+ZOVTfjkciK2KxEvrnFszYWGiB35uHxrvbqJYyWE7GhR129J
/Q5p330ls/qhV7q9e/uKsP/qJrCBHV0s5soy1TAYTA4LWmX2dgDi4QE0aVeu4MXbUB4TdMoo/PLS
t/5eVafjoSMVdSm9K0r7aKFhhzrQjwnjHV3F4JAPhbEpLfNAJzU5YKk4oJzfo0Qzw2JdORwXKrb/
/BKD57hcnCZtoMXtgtcuT7GRJjutv+RWTXU6ilUJvbQHz2YpUlilLHZ1Umg0ljupSo0KCp+m1Vr3
ppuUaiUHOl9bKFnAmpU1JzR1XbnGX810Xug+enctgJ7AtT7yFMNNPmliYDZp/AMVmXl/fcLPD2yp
nEHdhwowL2NnsZanHjW7oOL0HEKt97og1XlR+ghmioBGzNcihgt3PeL5Lj2NuDivKYeOODZzv6Jr
7iBphSn8bHT5ysRejMK0yjwSusRyXoXJzg0UyHSZAtqUmjJ2vWjbrESRX+f0mGYsUitXkMjLfz2d
rYESnqMALt+UqjOggo6/j7XRW5w/vUENdBhDdRh9G0o/fmy6NhtX9tGlyft7qKqqacFMWtwSVheM
FU0k8A9ZXt/FQ1HclGE3v6NfU991GFFJvQBt5YhYC7o4ZdErGOfJ5YonycZKhkKzcqf7KNE5Tta8
03todF4xjzQHr6+bSztD5poqZWppPrBYN4CiKaLXNETRDTC/QKYbu50O2Aq3dkRZaU4o7efrEc9P
XcpFmsZdQj3UpENyOrudEQy52QTQ4xA/9yxQvZ4BQZf+yLiWdF5YrsBV0cjgWaxy5y8+aoK6VjJY
osQhCbolFl7dfgQn+OZU2jWx89N4gaMfDET4dEDIjxWF0NFbQTNkOBi09ijc2I9qlZjwmtdafBc2
h42GNHQldobLs+40GkJaEd4iiEumvdrcSvG3Q5FnKi7ApgMky+qfxkGBH4/YVTi8fbEQkVoFa1C+
khcb004gCSYtF+astO4nAFXZr1I3q5uitmboByFibG9eK9hp8HAlFpNIjeTk3CbTsMgMBxJfze8o
duHfVWpQaWlBKyuHzoUNiODRPwm2bKcslqVT4gsgglLqchU9Nd+qu8kACILRdvUjJfIWDn5FsfL6
AC/MJiUH6gBc26Dvl1HrsAKO0BLVQPIG/FIUOd4A6+TWLIzu/ShgdeQO6v0VePuV0Geb42/BSMB/
I7mT5dvTbyvZNmVVsccDRFQ2upobe5LAfqXbczEKdZW/yxWQmH4aZaBR2IwWZzYZIxgqK+gV3BV1
uOxvXSoMh8a3K1+YZEHWIsfK5gZKTcu+iHLL32pal3x0G+DJ6NUkj9cn7dKYOFdICh1shtgRp2NK
RASOsWzLTQKQtNxUnQIDQNFTe2VJyiV3cg/KIZF1szSoCLDbT+NEc1ziH9KVrP5k8ppyEuD4u+ym
GrtmJWG5FMpmn9FaALhAn+g0VIt0KPKgGaGqABh3PymIFk5f4apNx7d/PJIitppmqqAkFudXhYx3
NOpwxmoMF3a1QgYaDmG1shrO9hWwQy4YLmM+nmqbiylykPWGMxxSRFGde2eGG65aDRLjSPBugko7
JrNzRLXm5vrYLnxFgzef5JMC/tCX73QoeKUeN1Iv2ezJXjTIhgh3xo84r89fr4e6sAZhpTI+7h5q
0oZxOmE5Toz4j8Qlqln9i2Pnxi7X/fLtq+IkiPwRr9JmFDvwYg0ShIxRRYHn0DbbxEDcFzG3u+vD
uTRflCkZEEUF2dQ7jaSBq8/wuCWnhOKMXSFOlo1IukcYNUBpDelDEJh07Qu46Ifroc8fK6wVE3at
i8SSJl8rp7HnKo3ToSK2CFxGWeEbMOaguX1YZT9J/Fovh/0O+M90D1x52gfEU3IIUGQv2EuWe9Cu
ycfrv+nS7DKvlkl3E7bn8icBzAyh6bCQEjv8ZgMl31Wh1a/kLZeC2CbFWptCFhXHxR6xqmGOGlgd
UrJVj7a4SFqt16huaa2cY/IDLs4xgy40BSzd5XhZll1QSc5VxBEAnaOStY1Dw9qog7LXzP6Yt8q0
Eu3SsADAsZZsYdnGMknpxsYas75AIbw1/bukn6qbkkPWe/sMSfNsQRbGDeoujjG8buBIBxyYcYM+
EjbFGASYRvT2KeKz8djiwGSill8uQbAhcSOOsWmww/doiwqs+czwrQUr+k8qZQOwQBYJ5V/Axqtt
DjVVaYEYsdoiI3uXTaPulX7urBzJ5+UJGcbWeWbQYpHL4XSfgUUsTKTPi03c+dF90cQCNMJwaxhz
jkPY8NB3+X2JNyVr3fbvKIPfQuYoj9fn7SzN40dotKtJ8CiRUB8+/RGQ0zsEWlGdmK1eR+fNLzPj
JkbdRX1vdsNgbMfBTVH56gGorSzMC9uAZwK9QIkPdNhyp6Hx4jDVLnOLzZTFBpQKsCoeQPt7Q0id
QvrNawEv7ATuIp16O4kXvcnFGu10G8yWyikiwjDaDA1GDqgFrO2E80tPky9HylqOQeKwfJBoKe/l
2mZarRACDgq0xc2Uz/aNQApsZQmdf0FCOQbZKi8gLr3F5HFWovJv8gWLxESgeCrSyoF4EmrPwHnN
X+EAv3pln8tJOT27aNuCRQTCw/GFeM/ppIVJZY6B1EUvc4kcdCvzpeqG+UfV2akHuU7/QblkvCsh
F5FQ6M23ty5XTepS6BLeQrJkLu7FLK/QJBqotQBhR/DGsn9h6P0NISDkBN0c0xixlnSeLxoZkdcs
TTZZGl184wZ6Y6Rr+Annis5rtuq6I1slX5nJ8/teo0ltcMOxPrl7FlF01P1NUbQFNghYBWGyFUVf
qnnKhId0sniokh50eOKEbb6x07RZuyMurFmT/i6PaKyaqJou3j71XNpJbvfgMVIU4k3Qr+3W9bXw
Ca18GKfX5/DCwQe8kvQd1Bs4MLR1T9eQoSOwjmAHG99qHqh8JU8ozwArF3WqQeINzU+JkfFYH5FR
aPd4xCGJoDQ4u4QkGuXKs+/Cl6cnAf4FjPDfQvvpj8Gloa3nauCwr1Bqpujd/sDdA7VvdYRYPfnJ
u8Z50aogfPNVxkegu05JDcAAVpancdXMTc2qlFXDCX22bRv4xnxwe8T/Vj73pbnlXYZki2HoEph0
GijLIf+DfEAkq+n8ZxBdhr2bNNe/ayPR2SvJ46VguLVRN6D6Q91b/vmrqxNysB4qMAY3s0DJqtSK
7v2QS4MKqxieri+jC4efRQgQu9Re5cI9DYXdbIuuUcaajcX0KW616dlpbWiKWDsfeRmXv67HuzA0
KvigXuiTyeb3Ymgp1FZcbxDxsArbQfCTV3Vd4z1V8P95+5Q5dKJJ/hkay3JxykVWVgZNi1C4O4k6
2ECMA7dnzrlxo9HLzb3rAztPAVj9tNnlKacCwDFOP2SMMnoadIjyaZiBkuWHgCOVakTKwIcB/6ud
6h77Ju6alTfOpbjUIQmJoI9MUE/jdi1y6QDoiIvOCQTvLhLv9UnNtnUehc9DIYp7pw+VleTuwjSC
WyAFwJ2OPv+y3NrbvchaRULPWooIqKwhv4hi6hYNRWvlaLmwQh3OORDJFJPptCw+7Awo1O4HVqjf
zPM27Wb9MFm9c+xqH21uuAgrGOhLQwN8KNssKtjSJYK9GuygGh1UPNG5tW7wptbRDDSLjzPuAisr
VJ5OizSAjM0wQGsB5yIJOZ07YVV6C0c1xww6SjEuiTHUFgibXl+ZF6Nw7wLXpYUHYuw0CpjgJIMW
hwMZAEFEc1XnLkRYeaUkd/GzSXYKMAzK1dbigGxCGnOY6RAlNUeU01QrnY4ipusGY8KBH3R9UJdW
BQUs+Y4hqWDXLQalzlbdRZzHStt+6tv5MSuqAdIB2YtdxdXKRF2KRg4qkVUUqoW+WINl3sSWUbK5
0aUIbvOoNvZNEtg36jiWdyjJdiujuzBlnMgo17sArfWz1m5iYw4PCSWH1A53E5A1IqJeUGgor17/
jBdmjRCybkapWNCBO/2MOKZrYSvpcpSw7MzLQDB4dlI4kkTn15+uB7vwFfmItDCBSuCUtgyGFsOI
8KGDyLwbmrlHW7X6mdcCZ3Nf4TVM70GEbz8dubFdcl3Bpc3tfTq+uXCyMRx11F9QlsH6JfAEZoub
pjOVnfDrcTMC9/WuD/PSNyUh4e1Ckk6hcPFNrRIMV20xzBL6QX/DAdqm2MkkcF6ipOQD/wfhSHll
4Z0ql74ouIRtrJSZQu3IbtJbnZb0Ls2MYJOgMLJyEl+4ajh+ecvL3ITnppzfV2lJ1tYOro8aEgHj
3B5mDAkf0KtCmNRsqp0yutOtXUX+5+vDuxgUcBKPaotS2rKMUGdoLUdIEW+agVFF4Dees8lCxS2v
96pVGXsoMWIl5oXnmUuzRrIreNWfEQAaZ6aOYNTYceKwCW0xv3XLMf08+WH8s8iM7Bv67rWHH2N9
ow9jtrInz3Np2Zwy5WtU4n6XuA5VFPYIHzzHuXTUHjtEzyV5IviuoIjxDiqQv0PPrXmnlM3KzScX
5ul1JKuk7BS6AhQUls0ODBGTArl2Th3ab4+KH+iINRTdy/UJPR+eRJw5OLly49FxXFwUYZspKLZy
n6PBmSHbG+XmgwtPF9VYeiB705D2h3kgFUDoxa8hGs7PIKJLvBEwPmr5y9sdenkH9yekXOR34Tdk
k3oE6hC/zffCH4tvbWcG36+P9/w4oEzJQuKW4q1PRnG6a6yK7pvQOQ70MTFu+Of3pIQso4eOs78e
6dKXBR6Gxzqdd/LBxUmAF4iKEQgJr1qibufZCocNTYMCATLEtSJkJXJ/HrxyVMvkSG1a+309/oWR
kmxzX/2DyXQWM8vbQXfnlFsy91079/BXQt5I4/Vp7pBCmcKVg+98lxrMJP1NSoyS0bfInppYSZB2
RIseZd7qFxeIlwwQZrTExyixzYsDOojV13Kwy0M8GWJlGZ9vFqJTSgcHrdoaEP3TaW07C0o7lvIb
4F7xnVZa6saMc/3NW1JGcUAA0PyRcPXTKKxRB/D2QIY4KO5tPIn3vTMqN9fn7eJQILez68G3UlA4
DYLzgaUAJeNDoon/AFbdn+iFI+OycrBd2HsUt3WWJwqn8OSM0zgo/Ep1ni5Hx0yYyKgBtUccP7gB
pDfeOk6rvDklBbyGOR1tM5gMYPxP4zWQ84pKTpGixMYu7R2MPKh7oU80iofrn/DSWgT/iTm2LFhS
CTkNlcURqjLRxCVsD82NGkvjDBQWPH0a0puyqdXbirb/o1nH5dfQDsuVrXB+ScpMkfcK9XxorcsZ
RI6wBxNC8u2jra5vKiqKDwKxGWdTVkk1bts+Q4hLRMFUrwz8UmSIcrQMjb+86sWc4q1X0m1GGl+b
C/UrExFh1qqzEbddKBWLQnCBHwF3mWuH3YXDhic9EAcmmGL0su7fRlGDVigPgEmrmq3CL7zpnTn8
otld8un65C7GSI2Fu8qkIcNdTDZwdi9qjR4piKDSwCu6Ga2WJP7GOBF+zKcgdZ4bxQjiG7rq01oV
fLEzZWTZrQMTR5EYSIj881cZl9+HOWyuKfLUoTE9De/Wg1b08dvujX+iMEKGx0sAXtFpFFg+Q0tu
GXlRXaPOb9r1oWur8YBoo/DQvQ63VgOC1gQmt7v+ZZdFzLPQi8sR78RMxV0CY1Z6Mi2+Dh6K4Mqu
UGNlWyG79J4man6bGMqDP/ro49HsfcQNZ237LhbT358B9BCoDoBk8vbFKq4xp4piGyE6JwiQyqms
CSfPrt8XUf+fTOnrUIsptWYU7MwMcdzOdaNda6SOp2McvDKli6NWDojT1HLkw4eXzxLiZCKyUUYO
avaRDUMi3uOBPqEwFJopShGbhEsk5VLOK9TPrs/ohRULe5PeIswq+EHm4ksak6hqs0B5FJxE8K4d
FfrcrOCVKJeGJ6smuNDxlDxjipVmhgXOoJO6tYMtflDwDfNDayDLdkQcK5/vyqmxrZXFejY0uvls
A7qyYP25LRdrte5bWyh+LrZm1QZHtfYnhKGrN1JAgKgTgZyCghdPDyoAp5sxnEUKsRmDEcyC+006
YPCRx4hjmoimetfn6mzVa1Sy6Zfg1IfsOP9+GqqE9lQnOjpdPlkwqvL5DK+2NbFVruq3ThiheAwb
lDMAQ5B5n4bqUlRLs0LXtlirBf12MtLiQ1yN7k6bQvpB+hys3EuXxgZbh5PTomJPneg0oBtjv5vE
GeqwahFqD7pZ9tVL1La6gsNFYDftSkttkQDIaePJT0edf9pUthfpYJxYGNx3A9OGwzriVXl5UPw5
2+oomn/k+pVq1tg9xNlo3A+GOawM92xDyPB0QsjhwO2I5XB1xXVJeUN9y9JETGJu9Y2waurQqoIm
jyjUx+tL5zweH5WWM3cvDw6wm6efN4E4ikmN4W9prdvbwMEqL8VTbKPhZtH3hrlSeTjfeifhli+b
MhhRO/CFFApIxDFJ8x7h7LBdWaSXooDZ4fFNwk1Ve7Fmhh4sf2FpynbSR/+To9E80ztdvK1lxUrh
0OJs5PySvZ1l4pIWUxpa/NfbibP4q6sWuUfzoFwpfJ2PRVZ6SeYl0k/Wv04nKJ7TDmcs1JFKO8gA
EwbtQQGStMKAuBhFlmZIOalXLNk1TWEMYYk7LlYas3oICqfdR2qzNvvne5kzHtwSMGhImsB2T8dC
hRwLFhy4PKWfkNENVQingxYfR58e+fV1fTEUUkEmJ72kdCxSoXpmrEHFgOIorGiagvJGRx0tbkUb
VlbbWVapSRY3PQ2eJ1TtzkIVkl4bRQmOlG3wc0667MlE4G1fxeboYaCm3AaUSVc20qXxWRyHwuWZ
AKhQTuirhJJ2aSX6jsYJkqH159nXzJvCMZUbsix/JdT52qDdTyIi+Q5U0/7q8LwKhQJrNJWdg4LF
MOPE2KR/asNa6/iff0QQKEA2aNdwtVjLg6HBQa3FtpVlLuzpuSvm2WvLfLwfKDG9UxEde5fPSr3W
kro0NOIxPLpS3DGLg8K3pgJ6ExJthtbPx0GANgvLzHnzWqSXCMwGeBvcK7KB07lCVF4qJIZSeHf2
u0MxlI2+R7QxyY5VhnTkzfWlL5f2q+of5xLhwIOQDsA/R+v6NJw5TlFSKaTiitNFD1nSoe5mjzlO
paWO71rsI8M7+MZRhK3//XroS9+TPcf7FeY6hOjFBh/nplSUEQHx2LJGz+pQrUhada1edDEKpWuO
Q032E+Wfv1qQZtxROvNNPEB1NBKNUrqZVdpa9fb8ZuQdAfaEziF0ct6Lp1H6AGvKahax58+VOARJ
NT/irovlAO/VAf3Y0V25T863NKAl2tt/y9Vkc/LPXw2rVcBgYtGCQzGFwT1yMmiIRh1F1AJizhqX
/MJ+Owm2GF3YCqH09hB7jk2K0bYafSlbQXeY90i774GW3/d202S76wvkwkflQLYQoZBSDcDcTsfo
IuduuwHia03bBgWiNDZmVzT9HURfcX4Mj4ko8I27HvTSWKmFU3uTdQYy5dOghW/7IQoUEea4auwD
My0xfdnaczMgc5eM9ujiCBL2wyHoKoC914NfmFWElShdcbtKTNPi/hb2MGA00mVeTv6FHYHwn6yh
NY6zUfQ/r4e6sC/oHv2F0MKOQ5XodJyqVgbA69rMQ5V22IW5iusXttgrp9lKlCV/ue3svBWhlHQ0
yRh7rTe36ez+uj6Us6/GXNFZ5MVLo5bS7OKrjbzbaChiyGcmSvWYUgD31KbGVGfSrM/XQ50dl3Sw
JeTCpUUDNGH51fI6r4M8zSovxn/1yQeN5d8g1gxTGl38WnU97vIBxX4xUIL7Fg8dtfDrv4C26dl4
OcaAR5Icy59C3XExdZhIQ89Mqt1kqgkMdGU2MFJ46FMcApOtlYkGoLuFP1LqbianbmK0fh1kkHBn
ol2HuJYbqVqmfZozYwq/Rwn4C4GWrFMqL6Gd22X72Z+SOI8Re+wb5VeOp4TvbJVIxdRjEyV9nsQ7
dUAty9iGEz6/qtf2tHjjAyLntfHUjyUuzFsrDAf5vw/nyvha2WHW/tFatRw+z/psGe/rzK6zX1Ui
EKDVuynSdjhXRFW8ibU2zm67Mo5uVTvGj7CzsWL4guUaTilIzYeYVmD/O/nI9WtJP7gbumoO9346
YVoZG2HqvFBg0cUdBKFG/YVFrHCfUbXHFW9TwMjS8m3k9Dp2bTlQLJycXD9z78LK5L1N+zQfPmmT
YsHZLNrY972MxniyjfGXqJ9HgQDqh7owFdSQXRdnDI+xFOZX1FwR9fXok9BRP5bRAPN7RwMDl1vK
aIjrqcc6bJTh0GZxzOSk/AC82WRbypaK1xhNTVPpq8id+gZulB1aYL/SMse7HH9cK/5cIebLqZvW
Ram8ByNb+O/xzZ0BOHcaHrih2Tf8VAs0yRetC1ToyUCh8/lTaZXgWN1AONMOLd0KWWPbTOPHRkrS
ZJ6C/Yv72cRTuvmGhXoaIhelirzDvjCm2IqsXpzWaFTj1aUdQ6x8x49WhLEIT5hg7tAISmM8a7GT
0NHK/Gyh5BM8R3gwVsoe7YKhT2/Sru/CRzvsSugyNj5d4nEYEB/GcCgNEAHfcmvbJPjRZI3F5xr3
MpWKFUYT7cuMBaM/wo5A+u3RaYwg/Sm4v/VgmymKEzTejDS07tDlV83uU2FBdfitz7MIEorRWMoi
7Bn0dhzK6a61Zjt1VVG3XuAWQ0B4NrL7FPtTBk69Ky1nPkyBmedfWz3TkmQTs24HqUvb2cM3TrFe
V9FHFMn8UOEiS01WQV6rwXcyzmsTKb6gNboav81Z9383da5jyRj7VgNVQcGDXP3iiAkzhE0oxrnG
jy9WqulrGbqzdjvopZifRV53wSfD9dv8CfbimHqm6yvDlvrKjH4+yuO5h7PupCKrHvgw8ynCzy+p
AmIEOm9nERw/V/u+CIuqfiGvi3Q8U0IK9Vugdk2oYgtUaIFyrKaUfucmr8Q0fc1FxkbFOmGy8Ay1
ExWHcy49Ja/VOwNhytLdzj5ia8MhDxXTxls2dHzkqmc9oQdw1ynwR11ktrNu/oXYKp0rz8cIGrq6
VkxqIfbAgnKn2DTozWN/FaszdrSgKpU4wLibcdyjtamATEXyBygy5qtOkHw3q3oso60dYNL9EUdj
VA6g60y+i/RgCyymQ/a4NLufWYxVfbhRdAwk0LEGbdE0t7bGc6d9nxQ4AtU3dZuGZXeoR3jCzbbn
RWJbXmlYvnmfG7GVdcgYRWEe3rSc1jG4aM2FjWcgZ4M7ulCUMtlG3eCU+s1sZBxfz35qTl33MU9w
R3Y5Q1x70J5rvwCuRIbumEYs+5CK/Q4G4TjeOQCFGn1XBrMYNoM7ddquaSZAkh7+GzEi9zFSV8cK
JRGshlBjL5J445r64P5yMrRR+30bT9afliPFvtNUFHe/2ZGOiDmyl2oF0g+AEmBDOKwFxgycyRu9
J1vYos/e93eqVdr+08TrvHtR26JOD2kaWPodSQhYWWTglR92m6F1FHVTeVP7c3pAYQ4tz2qoUECF
UhG8wxs8/ODCNtjrqZt8oJdW0ufJbLcxn5zIzJIdNad61De0n4vwg1X2A5Th0qiE8gU/i6n8yZgi
vBasGLdZEwKSe+Bn0XjQwgTb7XbMU+MAxFpN75op903PGkjat0ns6tUXo9MdRd0oWVaV94qZuOlH
PYlSrNK5gf2HSkTjdM95V36ZBVXFlwA7E/+nPUdO9hgnimM/tpU6u1/A/1TFvimUyPZCrewnTKEw
Z9r0Yw5QdFeh4ve7gORZPwBVjTJ03aMRC+pJK1hzvgbE5bG28H//hbhlbME1rPkOu2Lua+zVRU+u
uFGKGk1O2vCDOj4mYjTzz1kaY3yVTzh13IZgbZH/F6OfJi9+4LRqfhRDYzX2XjVrBAiPI489LIbn
wYnrPz2OGervPhEV3tBhq4lO2TatIvQfej2OnQGdPh+t2YOV0TfpFmmVIBgxsw0jE35GEUokao3Q
uDQynPIq/23j+4OxOCYWDUTdMNBb93slYrV8sSORRVxKBQsdM3CuFUvfJsWE2dFG+rq1OQepM9YH
x+lTCOmu5lbvIsVETwFwTCctoEfOc+AOTfc1AwsK4c7CH4CjUUu0LTYZdH8LrVDajTkWEVAiNYmE
8zKiH5q9+IOS/cKGI3YoWaa9dD4ptRdNoV6HX4SmGFu7CursZ9PNzkdAXR3GExnu0o8YW4/HgP3l
3yehEeZbTh8k5TWavZvG6JOvDUCej+lUxL+syGyzo7QKfyyHwXqEi4p8t7wWvgYOXF9YiI11mw9V
2H0iU8DBCbVSNztUM/IaB1Rx/Han2ujOb43Crc3j3GC9uAHim70Ums1kTTO2FPWE2x4Vy1DdhCXy
B1vAd2gTmFWaxvvYMv171VSnDJ31dP4eKdzfN2WrV2JXhs1wjGNcnXZ1pSV7Syo+74WaBwdePohS
lFNSqgDZ8Irxygzz920PUNyraVx0h4FxfDXAX6bbyueO2ZpJz6RESEDG2x4ka4uQ6NAlN03U29NG
9A7INHISF0u0CIMWL5qUZrwNEDCZsAzM7SNS0u2Itszg4KepcA1tNBlq2xV6As5D63yxrTUsmDxj
1EcNYF0QfuS40z83RoEbjj65zTNm8cGzGYz+nxDS+qNWo67BF1EQKg+jAgCOatcq+6GIUbF3nYZk
FfWh0rov/WxMHosCX9uDLpq4vBkLeDn7zmj18TmB5F55orJRuozNZuBRVrA0rcbFBcSfHLXAWzAu
P8h5oBw+JUW/bX1f17fkKIXtiZlcBCzihP8iPxFJWSvv9O/uYGZ3gYEsBqKufKgNTJzWOETKXEFo
n6P4W8HURNtoSJW9ETXIV+XIJ+ypXZY52LsswY0vcLI9jqb8R2rA5OBB4uR4J8Va8FIncewfRYCc
PJZNISBPK3bcYutqafkhSS0n3Ns63oOYCXRWuzeQYYWO5M6JuynmpqDU1IPm3SimFgq2fob2PVZL
5cfBbjLzU5YEsbYdLAXb5Gy0ywa3KQx63pl2gHVdGRjYrOBMb2uIrStm+b6aVf2IDU9GIdBIcZHC
kUGQXdodNgAGbKB+02LrF2yaORLpPseR4oMOgKv4oUnLIsXhzMS9cuwCL8QwXvOMxMZWryf7TW8s
OzID0OG5feemsS0OTsoZTuru5snvBIP74beFhM6XLC25T2IMDjHfaVy33rdzoDIWrUF7VkDtwNuL
BtatP9bmi25OjXOb+2D/t5gOBB9nO8jVTQna/g7TZ5LLfhhI8vq5dHW8egROB4j4uCgwhhgdT5Wu
f2uEG95HuANiOY9Vc8th6MbRNvd7DsZh1sRzravTN6VIsKZVehFpH/WuRS0Bq884+5LUVU+lLGna
Ln/PtpxmdBdHbj7Lj1TlISSvfZo7RZSeWujRXaGZnbstUJuc8RQvksALglD6PMawVfdovw4NSzV3
P/ZQTOKdP0atj7961ofHCHNLa58Az0k2PdQle++3PgXiWfGzcBPi3vNFDIoEQcHgjPdUQJuda/Rg
Tf0x9A+z3qto3ZhBkB0U8unycxgbw6Z07CTaNkHH2UVP2E6yzQAtMjtikFM8UIlDv5wmUq9h+dNq
sMIU3izsLytS+gMoJTzJcuHU5R25Cq+2hGmJjxQZ+HvUuDMbrxnFPG4grYSfaaxnv3VtDn6FZTH8
Qgsm/D4ESXqfmyAAQVMo5cMcd8lT7ivp6KksqC+dkavNQU2M/KlOFJUzM9Pw4LFHKyUpUH1X8UwS
ChyINQzebow0a558dK8BufDez9otbhzGxxpe3bSDdVR6IU5s3AUKt9YWLC1CVn4qnIhkMOeB2qeG
9WBM2CluZghM7h5cvor/hV3b43Ocu05y04qEdLjtVXs3pz330KaJcqPdlW4WRBtLUcKvcQCvfQPp
T82e4m4aGq/PKt84cBQX72w61tB6jRl5XbtzLSzWYqQDgFS4f9RaH/+oreL+wbKDl20f+xVeQ2pn
0pp1Gu4zQHVptBFapu98k+c5eBepHYnkefV9GAbYLUFoZMmmwanoJ6w/3kCti/Pd3Cr1s+PbxY8s
n5T/Juw8muPmtTT8i1DFAKYt2d3K0bIsecOSZJkJzCQI8NfP03c2M99M3bt2uSR1k8A5b/SvfWzp
F3CmMb29YTyNxICACZ9wqzQE8gc5+ouyHN1X3eea16Xfi98Upm734S7zj2Sx4mn1vfUpEXSqXAxM
PIg0lwAncdTCeB2ruh5Pm6R6/pi4JqZoeK3s3TYq45yU3MxnRDppkwbCLl+1P/Yt+TKdHx5y40UX
ysEhA3BT7B+zI7Xi5qRN5lI3s/+5bXKN8PHY/oP+9m4/Rmtc33m15/zFy7/da6EHHqVxDj+oGqhf
SjoIFTZGNV+vYcGIFECv0M2GWkJTXhREdPRQA/zXjI74pDax9jjfrP1R9ZSh0DC3q/KhrkYJd9rq
7ttV82SzzSZNQ5y6VCAFRq03ojXDxIJgx79FKPPfltajJwo358dQlct7uQQ0Z2o+ta9oXKYbQz0z
sz41f5iREm7LTDWCOVCp8mzVlTMgoiOtMrCo5XqfTKzh1GY0C1uVLc9rQhxUj67Xmu40OFUAPu8S
b3TSs9VrWo9VEF2g+XDfw6UJQuqZZ0GoQMDr7mG1jACq2OEPBiv7lMrIRGylEO8x/JOwyXHzDbaN
xhiaJCF+5WnzWOwpZVgQjCxyWS6omV1b8i9bmsEo/1mLdJ0jHrJcS/mQj3H5Cg6qXjZvBQdi8Vtn
ygKT0UlzQhhCWhxj89yoIvjWfaLutrmai2v2Dl8ek5gh5jSZNl6yZj3TOU7uFlfuGKnlZEySvHCn
99VBB1V3U4eOXq6mXoW/e+2LO1OLPSCwuyx/FQys63VUTMlzmeTW4Hds8BXMvqGSypbjeIxdEzWX
oytJXS/oUvwTjz4NhEuX0yO2T/ur3FZKm6dgJvU896ygt41v5qKFbd1O9FTvb9Cq1txyWgTtKfHo
AW4l3Z/ZiMKAcXYoWO5y/ng+HRqt34D9/Jeg8YsfzYS5l4Yu0KW0EMwAB6+xzl96ZdsbLH7nIxz0
KjzR1zxEGc6Z5TFarCbHF4UYH8C+hRmhu84DCWy+gXDaKbXVsQjHY8HYHmRCSecq0Bt/ZoLxgRTK
dosozOGv/YLTzH86g5x/SST0v+Eo7E2h1hppYKmSX/Gm+z8ggepxWof2k4oM/6rnz5wyyDfWXwNn
REwGOn9UaFuSX9GZrmJ+Lkn2ByPyZTvmjq+91JX5yCfLmQEO4gXzsyJJhGXfQxrB6RmNj5otdUvJ
9K1dVDoi+K3tHNxFYT19qKqRv/yI7kJiOtTy2cwVbUpGgX9mc9tT+i6CWnnptFIZnRcbQ/JaJsXt
HoxmSi0f4h39lk6Fncqst0SKMqQ47uoebB6pHisXhSepZe94F0FZvcdVKPm9vQEbCOqN/kIOdd6k
dKMbViCspCz/e9WPF3krtrs8dndaTSBnaTwsKdvL5rKP1yNTk+0yOe/1G9L8/NFbw41yAvajPUN0
ydQG49pfdiEphakewqjPCh+T/nU82emDCDb5ElI0zNkt9u6p75b4V1D4rr1KmqJ5GZa6/1qQVd/h
jOjtqQorSkx7ki/e2NnbJfW4gTH8V6P7rHTHFZCXZFxyxIbRk+mc6NfqD6xyKIfla6k1V8fWW5w+
4dQYdb04NVWOZLFyhXV+vx78zhVvVdwTGcfOkLOQxpIcqZmp5bbdu2VOB6lGnfKKh59CbKo4luOm
KENlI6ZZtGkeOqr9CnAgWPQLNeb17bQTjnCRi8S9ojM8+i5aehHRzDPFKM2I4S6xeQFZjkY6UKms
zEwsKHGKgwEpO22BHFESr/xdBfn0takloRx36b1TEGom+m6p9yrzpml+d8YteQyR16F674ghSZug
VdTzkgh5A7HZBynkafWDFB862oel89SpmjWzV0xmlZ8uVFf9oAMz2rKWEs09W6RrbmVc2ISrcKme
49qOUdoOSxWd/Hh1T3zHw87khr259WbxjoQKiztGdxpCAhXMtwpH3HbZQFG9RHSsltdEwHM5lozV
ZcpZJC6T0jH6wimGKDpMQYwznUb5/U0Cll3nrtqpa1RjctxN2dxYugICFrDA+lS22vmhouNMp11U
QGqqdeouqwiiiBLsoHwL8mH/GBPjjAe+w+Z2NYvnHpJt5uFWTd7+WkQzfCbUzhVZyITyBclg7+po
W8oDO3N3vxgr1KND/MJSPCcDIPDB9P4y0VO6VtO761uqtTkB5Hovc68ID3FHK+ZnswtnTrtm4S0Q
8cK34DCqsxnOfuNf0AQcYWuupuQrDKqpO47TvG/vW766P2KIxEurnZIXZ9frW99uyVe79qo8xW7X
vZKjLn+tvainbPNF+067dihTh42bXrQ6KVlDkv7kTiFPaRKumzqK+Vyva9Z8qC4nsO459Trp7rcF
BUBkdbAW/wjlDLxInyppAD4ANsWANKFRCOevVCrEcd3TOwt4/6MxhCWQpL53IjVTad4XWTOGepHb
RcdW8cscej3yo008RvPB2a25Y3ge2WWtsmPWguhVRxz5LXIcOKEPYXUYF19qP0MK1hnHp7gWMW3A
MXKXbNtGu2V7FXQgU9G6OJmwhhJp0LmJnlIY7r+ejRxCh/keKu8yoHr795ivZJ/m0Tr6GRgza42N
/BWkhxKm4XqWHqXblgsJdIhIP1DiaSjbrNv34HGtt+ZWO2LDt7FsrEJUzoXsV2YiU76clmE7eR4z
BvKbwme1HGhthaAx3XM9rTRQFbvu712/Zm6z9e60px3UV2b0uoVPrUJDQJnTOoC4NW10TyKeH6XL
EK5/0BSZNQUMcYYDctaOLlq66QGshqR41JYwnBSgpHEuNLrZ7RAYslazoE0otxpBIu5Uns/PFAK1
7Pa272jq0JP6qIxcOabh5/nvFdN0KnJXv3i7TB6G1izmAol+/Th3hesdAnIhnpaENEditxcC4Ltw
86Cr3HJlEnBmzxWnNQEyem0pp9oPe11ouuf7rtrvGtmwqgVcg20aYx4yx2EXhGoKtW/qhvpw93Ia
BkorBzQcLyVP1YKWSMUlWIXsCw7jiheqwi9RpKafGxbRMKA0sfApcCRFeIDKzOuFAkWywfMsXHPz
ITu1OBclW+oVmKr/0Edb+Lf0E7lybhULbY88QNG5ymN3Tg3dbPthyj39sgV04KauW9mZPAzKryBh
qqjNhnZA9m1HCshjJBj+jrD2ASlsc78RqxZkkMHbyLS/xXeQRNPPHHGxgwAAKCStpm0H9XMXiIBq
G3e0c/mM3NKtuJsUZWWfoqx2QEmZNC85qoTh2EaCpkbBfvCYmJrJif4X+kwcZ97Bma2iW43OTFgZ
Ay2TBliqukPE5DplKxxfyze59ywARgZTFtSD/JFMLnu1i/PxGcrHBcIY3ZVBiPrJdGliOCkbLcPj
WjHyHuiwaK7apmTG0IXQFJVvpf70cuso5r1tuK1pr3SvvCUXL9Mu/Sdkv3ubBkuegLA63TQdW9i+
u70PAMDKIlh+/otkSBOdDN/eOpkHQefoq8j7UR2Taay/6V3kOh202T83K6YH33bl99gT28Fy4OcP
g+1CjqC89161kqTratCny8jrva985cjjT+UZgxelP2813fQ76ihSTvddk7JFO43Chkx8C2lqdXDk
npMPMGjzM6vqPmSUldk3JAvidwczwUWWlGZO1eqK+o74UvikYhn1j8HGpb2I/J0WhMGLpu/JIaeF
aT38FmRIOhnLaHzveVsN0juZ+acwLZM1naHOHfXenDSmLPOnjutzybbF1TeQIzhuUftGIs2r2Q3v
TLDLEGqmVU+G/vkOOMZ2D54RtKKNmvsujjSH1YQx8XmMu3q8mfPIMxBMtPYeikgBU5J3HXuX6yiJ
xwpIVaGh1O3sXz6h82HFqNlkA3Dqq7uVgKXNyraVBhLYo9hCG1xyCbrg2m0OEe7tbf/UnNMFTgkN
YLcce37H+sF4n4ax6P/S5yNl1plyZBXWfv9cm2TeMvjyaj4lsiPoxTOV+zQxgjhZiFLrcWb8nzgO
4hLyCfPGihveOCTPl4UJTlXeDtTvcNZhSdJVZK8k3rzvOKBpMG3dlfZGHhL7ptdavBRuTUmvtdP0
0TU5aK0mwr9JV6OHx5Bk1K+Jm+cBpNl9JDiYYs8RZUoOZNc2NHGcGWJTd+70Kwf5cy5qevkeW8ed
2xuarfY9HXm9whO2QPi/Wpzjqw0c+bGdZ2Z5P64SKuAWyhQy1LzlZ9eAzWLVnFhoxdQ00ERDU1I8
7UzrcVo0TYP5DMVvZOPz+VqPoWJSTvjUwJ+S9r8XzAq95/WfTgMxfexmjuLM1oYnNqb18e/iO/ZZ
2lXPN0MccuVYHC9uFunAfICDRzKbUSJfhOTglleVREN+vubMANXU+4x/fQFuR/SMl2fAuvtbbbT7
bhtFDZP2GnGD0b3/DqMN4JnIbrJeayjgX6uKdISQoIXDD4povGrncz9yO+mRkVZGKsjGJg7+wnsE
sB2oCM5kcYvPqpMzaxYJ784X2AmweMehprMG+pBm9ql1fiohIf5FsQdVtlWw/ODIOWR8VIL/HsiP
65+bzbefBiHyO38QhS0sG6o7RrZOwkyOel4uNkL4rwF8nC3teYR+MC11SMn8XDhZH+/Cv7Du4r87
QVe9IpEtf69gs+8kfLrlBTx1+zrWVfA97X1pUoYeWswl3Nzn0I/yziTxuE3HQCfuF+pxysW9vMb4
T9uGbK6cRm2/ur2YgmuPnsnpsKAG4UEmufkv76MZQQ9HeOJKK8uIh/JmPIaNKCktnip5Q5V7Cd1k
Ovmd+y1IgNvH+aGcaAA+RdWOtrBaA0ewMfRiLu6KoG75m2EGRGZ4XqkUXldfZS3f3XXn9g5cMibM
72bYlqeh2xlqRT7nQWaBq/1j0AWmzgZH+c7NTtlonhJGFLwLz8AIdUXsLaeaBfaZalZ3yJJACHtV
TaX3QikMaQA0gjIbRD25Lf3igs4U5zkgLfJ8eFCdPygO9637IegCldzSNanEuztET84c6uK0iaX9
HQ1MRxSQA1bT2lUE3GeeGl6W0QR/UM+Dz3TN2lMrvuCGkW+S9EL3zrfW22+bSVYi9ZsctEkXQfSA
oHtoDjH38H4ol3jkUBLBiq1OkwhxKuhyURe5GqP6xuP4AHkux8U9ymSqXuqmsMA9wSaqY48uCftW
6QErD0u4Z55d0RO7zd68+g6bQ9qSYVHw36f9EHbevqRckXAcKzfNN03ssTzA+LjX4dbmDd63JLwO
m1gYAP3N/Cj5KF+HfcfYbOqEynfRcPZluvRK0o67fhxOQELF41yeMznUFrqvwinXX7haeP26NUeA
YtvBzIdSxrPMCjEgxZB57F3NNe/fBzoBDkgZdRBdns9h2zBm8XJ23jSkbgXEQKAJAleyEmeW2Coc
F2qCWte/UAv5TdwGUX6UhiUilY1NTp1eRH0bEOAaprFxTJUWmjSiTHUAqpexDYPvIRjLXx1HSsmH
EK1XvctIdIjRQMnnvVHrrZVOX90ynYW32+BE3UWgO03hXNAiqmFyAK1xXe1OB+piBAAM3fDgmEHQ
v2u78oeMflU8tSxdvww7AT4Y0RNqsMdD/rOJi4Fq7n2PkAFxddRHqN7pZhgYU04tmHpDY6KdViyz
/nTvrlv/JZQIqhuDHfsSx/X6FWpMXY5XruM90D2c14IZ0nIojeHfRLfVHwu3+q1AX1/lECKdyAdS
fDK/ocAuXUZG80OlB/mwIPdAIQYHS3aStgbKQUuKjj0yyQna3KaPqO45BNcStJybZIkm2lyrma9i
i3j0l3joZNqVs3xNkB59lMo1r84Y0eXeep356Mindg91qcUT88T+utQjv3wUtz+lXKfXxvROknJW
uzVGIXQnKMfkxNBii6HCTx52O7vbPi9pRegLUANx8sBcQzTFqbsa+RG4i/yJFWl9koIFNZ1jPX95
TtExj7AEDYccWvOq5Q9kpMtX/6ZiJA0zRfhqj2aFyGwCPn1ScPWAyIJXvx0uuAvLz0huwUKytd19
sp3GKjxIlDDVIecDdDM0wZTXY1Rp2qzy/AoRMzlh8OcDgq30fCbjj+ELlulEw9RtFwN3wsg1wyvx
NupPY/TU4zvY1UOnmDyPVhcDtBb0bntIai3NydTQ2qMJ2zGz55b6FB2PUx/3nAsGbjw2v4fGaT5Y
CPBuV63YXzzXOmsai3F7kYWtnz2raQjx3A0WjuujHzL0GjDTKl76B73k430rPf/n1LHpPwE7+TIb
UV79tuhc34ueivc5bBix0YPXaMKq3H8tA9vjureVfy+gucvLvivGj1L3ZwUiO0iTbkS3LRer0zUi
1WvCfSHsWkMnQSa+hCGilrpE85tuY7d8a9wev0NW0IJ5w+f99BkSChBId7dpGRuJ9ipp1jDzyjl4
qqI9YH9qSaFO19Vzn4y/maeWbrIBuFLWH6joWDzsov8YamjatJzPT+48y6q/3Ieme+shgXmIE2Wq
TAAGODRM+mWSAjQBP+1hU96VWAqibJLexN278Z9OYynXktqIEkBcOTRBX8o2Ryw0F2Z5KuYcWUV9
ltqnUm6lRYO2ijf2cfXgB8DbfNq1eBimpXjEuENIbu528spzF3Df6SxL4iULAoIgm36NDxFA2itA
4vDuFARzHCNHgcXqqXLv0Ul2YYa7BLCKHS2Eia7dyGacrQg2GLe6J7vS33IQ1LLTE7NAHx947PGy
FKj03kTpD+bgl5Z6egHlzrldmI94CPKXgMmFzykU66fr7zD7GN8rOmDcwLKci618dfMqyK+JXt0e
upFkmBOPP4cZcjzuxz5AyA3rqseCad2fwJjaIeR6sP10KyTnSRotxdIcFiXHPRWhzR+8xNPP2ouX
Ty0XOV26pHPcdAr6nWmtz6EiZfABdrdx5EVTQek5Tnrw16q/cLYRNY+RYrjhT52RM0ReWWYW4e53
FW5IWkRuyGxy2vDvIEsVHsWku4/zkcBmBs9B8QHTw1WUm5b4QjjS9zHeXBwPpV903EoiBpIBl7hX
E/YCJDFhfr9HikK/HfAN/UG59/qQ5H0xMAbJ6noPOlDr4VzvCmiB4uM0CtvcN0nPhdmO7ebx+Ez+
dRPAM5Ft4/SKvSlsnp3F1F9bv0e/SzTgiDBL3/k17yOLUKBI15GmRGFTeA7mwmJ1ckbxUPu/eArr
W+T4Xyaf1Uh/7sCER3d5nUZ77JH82CnnsvYGNExmh9jkkK7H8ljHjOmpFmyfaQ1Fh8Ao2bwrhDhl
fCTRDtt32An/o0MAxwnlc/XWnXYuy3nklQDsTx5nb/AfB1Dn7pBv/vY+etyUPHxy+/Q6uoBShE/h
jZ7Re6Vd0levm4UiA4fagjuczxtPOILK8rgi5qMKlQuIDT5qYC7CyXWu+eIm9BmNES9NYgrEa2fR
YR9QVXWhR11xyObd+4Q99m3z5/6+cyrjX9ZqcE6dMIu84EAdmyxa+qWUKCWAASkFAkNQ+rrp4Dzd
M3uIji5OceD7+tIkQQvH0FbhnE3CA+CloQWzA5H5UNrab3if+BLyCe3SEoSQHTq+a7bKUeCmQOJ3
uNhADDrThBHNQBOaXKAIEAruinI56iFS/okGGmDsevWnt772tm/sV2VI8hYs86Fe7PgDH61Qt4h7
q5ua06LNou28ScEr80sgkamKNGLeeiNvVNzg8Ya6jvat/pCl3L7h9fipUzM3yQGsSsUPk2wBgSk4
3NkByLmFae3iYPqF8W4Ibsqgr34iNFgWhiw90OGcVwKdiMGCRMv5gOrqsgBGm28xCs93GnH5msVA
XPslBYlDVT7ArxrvBVXF/smwpdHAm4im4telaLCDHCeitqIrAX3/QZr39mYK36wX8PBxf0jYhNFV
rIIUSHZqAO0i2sV7QvQZ8VxxmNyXa0OXtw+zwUDd9z9mqHvEVE7lfAokEd1hr5ogPyIISZBDsY62
BzmjC4LdPr8AcrWEEnpdrMcsnsQcMlVHqMtg95KXpR/jp331NweCcufPxHs9XqCu3e52PVMeHu6c
DAfIkPW5QCi9wgm5zQiOGTevVQ81dVj7fiJzB+Ufg2XTWvDhOeDImdyGRT9GDOIiE1uWBS2KKBto
BcFjA2dLXGMz7FF+OYInV8QfMdRmveNBE0K7deGJvK+hONZEpsUn0PqGu8n3oOMk0nFSmibaKbJu
0h5ElS+KHwyMmz6W2EKvCY1xQVWcTggW4pnHdzMOWQZj3do8bSzHO9whIM8V6d8s0IhMIvRce+1+
BI3XYBzuiMskVVU31NT7Wv4p944zUFTU0aTCb8Flkxrdb7pyWD9PalQ/ESP61EH7jnnVRdmWV4Jh
Gz6jGvynqPBI0jLuwBO5hOd6bAxo7t3GQPMx1jr+QSxwguCImqT8qJIdD+nue8v9FFfe77L3ouBQ
18a52oOiHx6mpJ+eNtsFDnqNGNV6fx7n29xvpkw6K0owpnCB5boL519dqdhta+I/OeQRbuYH0HD5
xHEAb4TLDBmu3ykhELyJ9ZFjatcZxdvoGodaLKdt/Nc9IJdEp73TL3ccjXDDaIfyN9wX6tLKwJoD
IgcoQaQ947vFIUdDPCK38ZqaFudvYbrYv3AEuF4GNOBylThhbQ8cLiI+upvPyknA+PKHOvl5Y4hu
ileydPWTLSfNDTOExUc5VvtfN4ctOTVT0nwmXNLTMeTFgn0YqecmaqaO0IJaxsyMJx6CW5aC9wbn
AsMe63bzBS7fffRDVG2pSwT8K8wtuMw2L/au77fkA+8VCh5Y4mAE+d9rZMq+iP+out0/K/Yp/ipX
oWNb20jLrK7qYDlTeIHOnCpSvysyXKkIcneCBCToHExndfZxzDpBINr1e4vgxHH48guouut5s96S
OpGHtp5ILFGiLKqL6RgPCVJr7hY6leJC7kUGCTve03fm2EPkhM5tUHSUClTupvoLZsbm19hzKjPE
ITdavYGjH5Fj+4XEtH7EvbugLay8lrZ4oIHHhfOpzBjtXVazql9/eOjDfw7wNS8BZZQfktvxtu2V
/1wrX3ZPY72tROoklbaXXqzNj7mcZ+JO98kn7mdQS35he79+Xgd/Bm3aLEYV6+wgjMwuhKPuXtzE
RzYjER4r2bMimnkMp4O38NYci6UynI/JNnVXnTTeiul4k3ECnhpwPgT+wj+XWHi+hmofREaqWU9W
Q+3a+jPuEUtcYFLT+Z1mr0HEFeX62aCV+5asA3zVrrNR5FSAr+eyREJmUb0gaVgc9blNJn/Jme7/
EP50hlat2SQHATPgEfuN/44HBHUHfeTyfawMF/m0uMnFqLYGZhVXUHtp0HQ+s58M9BrX3oxkPsAQ
tLn76GazwvqYNp6nFKoSgJFDnmONYY6MokfwaKbNACfATT0huTtUFFrGEAYr1xOCGv/Vs2P1aWLU
vJlSEVMuLsdpzEYnzh+7WqIt6reGIReqtWxOvd+GP0TrId5Zse09zsJd9myM8xXLZRyiYBoip3/x
qmj6jdRsFycT2emixBq8H+JizK95pKQ6NlPLZKqE3z258RI/06zYv8f+GIiTRkjwvbqV+dQldBMg
Sy3v5100z7Pd+Jw2noePAXLdsG9u49WE6UofXXLel4zfy3mRezJcGlHnCGIAT//MTVW826Gof7eL
9X+2LL1/1tG0FXQsz1zq+a2waYEuGzApIKkjndHB/1IKdsZt2hwMt9U7hHwUDxdo7UcvY0cqem5D
eDhGZsT56eqTknYspiW6X+pAGA5w5QaggHX9Ng1N9ZLkTfIIgQj2suX5Ls5Ql+nTOBSYXEwlWQIs
590HowQLiIfeMqXCle8Ri1X+GZaAFqc5GWt5sKgiEhRfi72We9gSfeGc753aGVV1lLoEoFVoO/yj
28bRw3kDDThq1v1q7udiyvKVUp0DCU7e7ax3+bNoONtSgjQr6olYVk7xNDDkEN08/d1Ihbmtxnbx
DnpyYM6rGH9BSoSR0VmwjAX19rsVb2TV8c0bSyB6XO3ui28i8lpGFJge3x+DW7o1vYcFp+mSp6XJ
9yBlbS8ZJXLX5TVxPPFzq/z9Z17p1UUafkac6UZYP2Q9+2O2byAy2U7/RH7OMbRQb6BHjy3fqkBI
y4KdWj9y7zCOTfdxUiA9jtyWeb+QxG4fYIw2w/kPUe/NFtJ3N82Wn5CMyuJSuXPyJLqSlIskgbu/
8fUGrwExPh/yxdoZswUTwJVXy0Sk80LB8tJNgg11gYA/ssJ2NYbEuu+fPOsiEEA9NmOnyXmcoEn0
ehxNaYfD5BhXZvGONTozzrp+aH8T23FbJ7c+JWXS8KaVScj8hRR1R0hXFPXBBRys/pgCiOa47sLV
Wdvjw2dcsw3ii2T0qmvSx5L2btNV/BhUjRoPvt4Vhq0etd0D5h/o7RXHAh/G6Ld/3KZz55Mt99wc
rAG8OhUl4/LB5VOcDjtHOxNHDV/FB6sG4YIPeflzNUZMGCPFFwLJp2Y0sbzC36oztKxXOECe+8WS
aDNSAnBHHcLyhnpWQkf2c3g3BjDQmb/bAZFxPNTkI8rcRYPLecbK7tXPi1uHDM1gqmjyNgTaB4WT
6E+fD/Znr9z6QaJPd87SQVBkcNmI9bQf/sa5ZiUE4QU1BEdkDqsDqJslUs5v5sBtyVhcOgZTPcUP
7uCP7kUu4/13ITbnjvgQ7dxgK/P/bIHrn2EahVCT7I7iCoi43GFKne4Bm4Hvoub31xLCnXqDDDkQ
b1RkaueppPKgyXrp8IVpxwle1nmCYB7XEKK3cebkyopi2S42vu8fO/e6uZRgHFf1VMKE+xo0iayx
9RZpBHdnjw7lnpmBS0Q5c6/TfQbauIircUJ+kZR98dKuCbQTAnsP5VTXxE9h2yOL5RIqHkaFpjjV
fMq/0Krrh/P6hyjHUTjDhOjnRxyT+VczgCVn2jfsHdLECsEIhSrvSUnCWloMpY1QailAjLYm5/Z4
jhf8UsBu5MJ6Q/lSym5hH3aS8R3/eKiA2zr1VbjjhB4ibwCXkgRAHnV6N7y4PVoATlqUGDIg8Tit
ZprKD7zF9ndiw10z3fuoQjZA2wA9DsMkimmpnmWFqyGDjwo/g3iKnriZZv/U5wWMN4/udHSWYmLw
nwZ/yM6nsz15NZDPsTYLgHYQ70gky7h9OKtR7aE0o7ljnunm8LKA27bHkoSCkYi3UdzNmrv0sul7
/yoGKSGKlXh5FvveDO7DjC3wz5Q7+0NYxWpJNyQW66Xs97i6iYeqc4HniyW63ZdQDa9sCOJVJMCi
kECDgzo/rJl3l21w31W3g6i5zPX1V1LUWqQsYigUcxfL1MUwohn/FVFcmkC4JF3AweADkqGyLYDg
kf9U9ifaUk3DRoJx6eQPOHnSfrV0xv57t/M/A5YwcxP2SXQDbixPksX3v63OyrVBMiL7gQ6W3m+K
YvN0bcb1Imo28yiEOlcY5AVf17IeVLO6F//+x//T7n3+8dS2YsaPiY4N/9nYgoN1WhCttCnGKxYj
hZB5vXTQCPp4O4cHGIok3QNZ3ExGIQr+9z/c/afP+18/3XMcOEec5qHzD5+3dAemK+jjtFG6JpR3
gftYYZonvF5HtWwBGWGxveg6dm1vKxBeW5Z71BpJWvSSsxGC8dCgLMlAUOP/8Nv9v78cTYIeEQIu
qdD/yIQYDSfhKllIu7YA7MStViClUGCBzdyH/eE/fBYeX/T/zCk5fxYRNci8GAS/Svf87/8j76Jz
wDkhMbu0yRk5jpObc5C0dCYeG3atCoEX2GKBRx0lQcWeiVv22HTobpjtgP7HcHn797/RP8Mp/vsX
SngsSDX1vH8WsQyb7DZ47o5zOIg/ZRX5SOSwTEVpZQLzmTNi/IdwiP/vYYwgBcKAbNhz8sc/PgI0
T30zw8VjCfQeQ6QmjL0uetzFMVco6JKLocO/3fvhf6h9+L8/WIaojcPzcwi3nfzjs7ehwCwyDJgB
O2c7h5vaOwuHdoNGwke/PS6HMR7H5yRQxenff8j/9yH73z/5H39y3ON/RH0D2UgCH4YvgOhq+NnK
yfsvzs5rSW4kWdOvMtb3mAMt1s6cCwApSwuyi3UDI9lFAJkJrfH0+0VxdqcSmZvY6uFYs4opHBHh
4eHh4v/bDTEpEuuX5U3hKtjopgEcjSGDwg1grXieD1pWDUamxDrmBmYkeRtS38qRm2czmDunqoMU
GAJRG7oy+OlYCqJjzSnQZa1T6q0hyt/sRNmSmO+eLGquZ/Tm3CSCuC0gwUgKAv90LA5C1cBJJDS1
rDnHakLFHhHIP2mwUdafnz7MtS7DYwrk79RcdtAk6KQ2CZ0DBNF5u26obS+3qjad0YtzM2jDwC7T
/E5XwhQAir6xsuxjjqKgUIsNThKNX/Qqxx7VpLRAl8SRZzDP5iROcJIUrvZF0mDu8kjqfgYDETan
3okQZhnt70GFnMOBOitQpwyEEQos6MnJ11lU0e4jhliTv6eAParGLeAWDa3+nXFLpUUzAyZ4Tvfh
OgJPSwE8FODZYzWJG7PDeUHgWFgFBda1Q6FTX/yNlXNA1oUIgsolrMmxFDMrjXCwkaIFIXG81ok2
XQrSgteHoSUtmgM+zcymFsfk8dFBfbWKoQbaTWw7MdMfNjWIJ+EuFVoZqHulp3B6X+1WlKA7xZIO
F+ADaDikrSZSmp2zuLwhzorWLDaDyYTqxkR05jQHvG+6nwn9KK/iGloTXfd2vHttV6lgZJbq9uun
hQJGheqgNgawkBNVDShY72uoq4j4t/ILbUJ7shD7IL5Dh5Qf+DsUaXa0IAYzu18MZjLPgMCS74ZB
AdM2haRq1TiL7AI7UwWN/U2l9XuHv6K0ayjSmmVIh/bM7J7RWOEUQgijKRyIJ9a6c2qq/A5k1ihQ
9Q0ANpeNpH2SJF3w/nISIAiGeagJpxo7BvaoGdT9usBE0KSrWMGqGgina8luWRwCmyCTpq90jRrW
GcU9Y7gtRibEY7xpkj5W3JLed4tWU8a3z/ttUTeWR+WeQVm+3szgNJ1RVCgBNehEADMFy3RyxBcH
WR07I0FnaAL0pZIas94o6cCNySo95NQrv+wVZ4564swAHQEMD3mQAYfzlCSBzmngkFumNmYH+nJJ
XRI9LsEqlGlXuLwpzuiKI3BoodiA8wYCq+O53NF9TjiJAQYgA/lOTUFTVxhzMHCnUoDtAi4JECqH
c3DKqya3NhQeBawsEkgCd/tuT2FftGtn/LEzUgRkHn8woQBRTe4FDY0rSWo4HLMWxaK5khqU7USf
BT62IQTBXwAZmwMBngWxeB/MZi9Hbc9NA7ZKqkeSuxKUnczPSqmOZuzGmeFg7xSg7GVMJIxVx4JI
M+lhakAgMXbgo8aJWnpULs4g9Z4aJ4FHCbonQCKWrRsTo6jSsdH1KTFOVTb2W2xYPCziiqKQvKf9
f0GrdT58+6zKAc0LkDIsETScMbbjcZHebiyLAAgZfKkifQbrJqWAhzGQln9DEJSQFMWzXOjesSBI
6uEaOeAla1rO1Siy82U+9L1/WcqZGYTBBY9L5iiD73IynCajjzXbFZxlrVV59OcANWT1FTWWe/I2
1P6/XJZ3Ri2QZwpiSQ4TeA6OR5WZatDuBR2PRAmaSw2HsqywvotPSwGSh2iYoWGHZHvijxBy30t1
jnNAls1+AIQCnAiaA1aXpYhnPT4a2T/YcU5GHbz5qR8QmBFoUwJLU4PNjkJtQFlomumecFyLaxpO
W08vY9FPs2vDGS6RU8sOPQQOuciwcIJN2dD3FY0cck9HTNNV7Xq/M0Rwi5qp14NEvvBaUrm+3+My
5IcZfTmzfja41MDqYm9VY4qNDe/kLlIBGHTbqJZud4aeuFWedzNeq9Dt6czClkRGlX0G7vHkjMzy
nr56m4Is52CnK3oMg5pkemPKC52KoHZmp51bR4D/iMeJGVWmUYhGg5KKmlHuh3Yfr4jn0SUZ783B
Cy1Vvef2KD2YhlksNZzc58sqdG46hf8K24cNPZU22Q5WTPQ4NA0q8SkyulfAX1pk4BvO3BXPbHLO
Y5xk3HOD/06OFvCXcg2wdKqEzb3lVhQSvGo9qKLUwhakscxqfXlU55ZPXGmBoMVS2lPc+xFok4x2
PVptksigTlEPyRWapE2pwQK1asYJODs6rtzCCRBe+eTiDVQUdZpAJgCpElDUDz0veYsqc/rDep8Y
cvU40orjfF6oYCtBnJjRE4z4UaVuOB9pfBmgTSNVRE/VgNHMAJqBKnxm052ZT/w3eOg4b/CKpxfj
pNvT9grODT1KNd0+Xjz2xeGFZiyr6GnZHjp17nZ1QuaBokAhYqrCNVbwwyc7sE+cKDTJELgOey9Z
xG0t33Q9kF5OXKfrwCaDo8RFRdqVlDSls2SJ3HCwyMslgNbN6O+ZXeKARGIDnswUWNNYR9RRNglF
U0bhSxkuYLOlvi5U5y4e58f8QYxYhg++0c6sD60cQEMTjGNvumUj0K7ga9QNL9Gc+g5tljZyR5rL
PoBfmx8AAwLG3IYeZyfPGPgzSs2QxQVBYL7L+sR1z0B3CyydIYcUc3OOONVbRfnRXUPudd1W3Hgv
b9lzU0w8mgOFxTaIcB+PXTdHuBXASXQtQysAQqOlxxqSbmZU5xTZgs2bawHVVODTHkuhbFc/9A3+
Oh5d/JZGZrQwqLOh9bIbZqCUz02gRZUYUWXSsid3nzaW46KAxcvNTD18oUfWeBkbR6+WhwxcK9fc
U3+7/BtzyHVLQKTLZDUmawZiMoUCCl5HCXm4H5RUCJKuiWYGdnalaCzB1tExgTN6PIf0NgW5Cl0q
9MBhbC+BKtIbn0sWXdCXh3NusTgNOdJJBYjD41hQie9r09iKIKmWlxLV6b6VtdZDTtfw098RBV0D
9ytOjWkQPKn6qnYk9CLv6/zODuqI9IhNWS/VRd3uy98QBo8oFyCZGJI1UUIgbSLgqfHgW1IPy6ap
IbykYtxv60PyNzQCv5C5A4ddzOXxFFLTpJtVQvBE04zkATgL+9a0W3vGPIpvmXhLAijZEgEaDiV7
IiU9tOYQj+hdWlFH6TbUjm6wx93XiJDGMm/o+Pn8DBLso2QRbkkc34k/oRFeCxOTBBqYWqm3G2mR
K3cQhMH/FM0s1unYCPHpKAVnLUGM6dg6HO9DRY216KimyCcoHjK73IJKZ67lMm5nBnZGmi1YozT0
XeXiOhlY12gSLOMk1o1OMrdh4kjPO4euDKKI4z0wfcGMn3u6l0GxVqAIwnXBmZ5ybsSySQG/lNHY
Tnb9Wy7aIhJN7R4vL9dZKbAbso2JYiDpWAslqTX7EYQmKtxAYdXbsLylpHMO5fzM3An3i0QLlxIR
DD6WQhSdDimbOvu0Hdp7RQlEsQSdv1s96cw/1SI4/Pr0sFBBlcwVgQzurpNhaeahjMOIqwgoY1wS
EvWvOLU+yU1NnJB7CCROGHSRE52ei6oE4EQ6ttzxMg0k3Qr8GKK7eupRhEGTmsyazezm09USMWXD
IqwBnuCJLSzanC6c1qG+71A019a4C27kpgP56fLsnVp3WixwliFOxboTKDleLjuh0ofSjz3oGHW2
SPbJ2yiKzEpzN8eCdTIgSEq4hltkjxQVDrzJZRy031JqZJoRlWKIvyWZlC/2dTQXHz8nRWxaU+dY
0uCEOB7PgfuNaLmlaqg8UKMSl1p0rcdGMnP6ntwVGQxJexiw8JFIWU/EUH9KkbmFmJKO38Ldpzao
O93Q7bWbtsmpEtxVDlV6tORjYwDVLD6fjuM4EWxiHMyczPr0+JKBiG90EcGjNcz2Ha17Syk6nrnB
nZlNnSyDTH6euBCFqMezuSOu35sRQtSmC67oiKFqRgqDGVJP4VQeHVwYdEFTgn+GzwQU9bGUMk6r
sq7M14Zu5FzcsuN1IlvLTFFdIoq4UbSXwYYxo/knsRMhlRYn4sY60ERTu0GtIrjAvfnaN1snsq+T
dqFmgXcwd/44vlzeZFObSHBaVk0Q4bm5cH07YS0FImYwi5GyLjTzT3BVAq/pkvZKAtl9EepBtLgs
b7qpp/ImXnyZZbCHGaIqMAo6F+Qj+5HjhfOrr4OZjXBWFFRA0KOQhcYbPV47Ut0hwMMDuJU0VyHL
kUSsF7wmjw72uUKRqTq+j+uDMPH6h5tZOCiWDTwe7agQeV1HKQ20Y6sdZmbvjBQRE6fHTsT1Tkh6
DDMIrLFg9miA7OiaSIIVCC6f9QkZC9cRA2oMnRp8c5rfaholotQfCEhqUIxVR96dfNpoLS9rwulY
iBfQdkEmhjAa7szxjNHiMO4Mk27IIM5zbuZVtKDm8bOm/T0q8UHKZF248QA80LcgIVDE7ALO9U3e
K98uj+RU0QixgP9qgx3DFjInPll/kGo1HMFry6rW/EvpAY040AUswCusOTIoRZxFHy0SHgzCCHuQ
iYGHQ52cih1ADPrQkiFLRnvYOqFMMzxndXUNxntyD91q5OHO5VcgzKpeH+/UDVC8h08aX+6snMiw
EMpEI2V1ektOiiatksh6cWJaDgqwHL3eJBp/eVpPFEQI0bncvXueJ9OagC0DVnH4bT8UibPQCs3Y
pqk+OKvLYt6Dpx9mlJob/sdc4sWbZDuneSB5NNTS2knQX6qd4lP3p1yDudbcGk1orCKulvRE9QYt
jHQ+dXsoR2grbsKNEwKNJcP/PbMv3q9c/3kecr2mitfD4Jle6nWmgS1dbluihcqD/+I/L1fuwlus
/ZkhCyX5f4ogtzJxeAKlLnZAWz/c+K/PGwR4T5cFvMf7LgmYaGlVVDntssrD0l0uXzaPj8uN6117
CPLWVzf+lefN5JEvTxojmrjadVUe1FoI9B9eftyF7p27+Hbrye7MzL1zIF8a2MRqJbuy0ilgerhZ
3r1uls/LJevz3VtvvacZSb8TW5dEif3x4UjBv1IkhSFdbe6Wd2sfUe7y6ma59P3ljcfvNz7/9X3P
XfOTf3PFHG94z80Nv259n9fW/pbXFlt+5N3LzebOX/PqDR/e8FbP2/BtqBhfydeLtywzPr95Xt5t
Nnyby9e5C/HycrP0XnkLj+B64l/4mV8WruutvTVyeS/feL+64+uvfJ+veuVfNgt3seAbX/wbd7N5
dtE1PrNYCJXzPPG2BZ/n+8SXedf8cMNIeKJHIX619rZfF1vx1sV2w0Tfej4/M+r1KmPwHk+3XKzR
q+XmhoV4f7YVn3z0vvOta966vX1ar5/ENDFR4tP+zU3iCrFPHv98WespP53ZV+Kk+LBkFIfTEgVI
083D1fJKTNby5v0Pf9+9Lpn3O+bh5vVm+XpzV7gsys3rK0rkXq946M3jarNarRar1bV7y9Nvvas1
U/Xt+vp9qNeud7tG0VhVptz3Hq48l7VfbB+8qytGtl3PGPnfdRCXNFAM98Nw9q1ltRnKfsVCsVh3
d2KeN+67TXKXhXvHsv0QK8xAbsQrvPFm+bh8FGuBbrE+/PTIBzbuLWqw5Cdhzzab1S1/r58Yo7/1
Ht7V+Y6ZEhuJhbr1lsvNu5Kst9sty+hfMYNst7ulGGjkrplJ5oB5XPrM1BXfxay83KDf/vrO5zOX
V3Z2YSdHPMQ3mWQxE4hkjDydu7rx0TSmwmUIv3XLm9En49ixmJwEGDX7eP7BQ6LrVFiA5etduGBD
sNFYg3e1euR/yGfSxH4KXdZ/+2sN4Kr7y1+v17869+Fpxshyj5zR74n3PgKKOHTCyr6wvDdPa08s
Cj/4d753tdmwedevKDh7FwOA0VgtFgW7bblcs8Q3/loYBf9luVouX/3N3R3qwWDuHkPX/ZOhLVlV
9GaxZeO8sIm37rsl36w2d5vHt03ovj2KL/3xfPcau8+j+yN0N5h6jpe7R359e2OKME9r7/YJe8zf
D+unxdP6F4qGEXCfMSq964buit315/Xt7Z+32/Xiy2a7/uvpwVusvAesg7dYPPnu92uhUej9E7vK
XWy319j37Zrl9zFu7D92w2b5i7+xtUjE1KxvMNM3V956cYtmvr/x6xP/LPbxk3/18PLi+0/eX5f1
0hDHzYUd+u4tftyhmQRUCQYHm37jvjA7rZjSb6slu05svwUrwsNeiR30gO3l6S8/gfIeSr30CJOj
PqltbZcInbjbsD+9X+tN7LLCYidiEu4YNRufX9nP/MflRGJ38+rd8tl/3jze+C8Zj7xyX65+iA2O
et+t3NXzfSseHjvyiBZ5TwvMwCJ3F7ffd+4WxeOAU13/ARP66rhfFrfC8Pju2l8wSncrzNWMCdCP
ZpqYECUu3IaEa2bbcLJPVL9M7bTL875zR3rErst+D1RlpdUz6aezUgi0UrqjImNau6MFVrxPia9S
ywjogGm2pt8cJGXmZnxOCvE04uMEiXTuksd2JUmallqTCACsFAhDemKHq2Qo88fLqnFsvX7PGLch
EHxw4AkUTlyy2E5VkJNBCKNLFbAX6BFuzWLf+THwBjNhGvHA/9HB36IoaDdomSGPIU8rkWhhBQbF
hodIVkpHe0sA2d9v04oKsvuugC5zuY/HRH0EeDf+OcZQfsxUaU9bZt61g6JXYlEKPNu47sczqusw
LlkD6xbtyueG/nIQW7XVGOzXMGWsjax8beLutVFgbdSDp9RoXnrqHQcCjUW930CHNJcaO7PE9MYQ
+FBFNp7eleMHKpRBjQagRoDhMaXNnlW6JizZPF1e4jkpk2EnbdNRRwpWQZHVlqspmbbYw0A0cyM6
L8UROWaCVFzSjsdSAmoSpAfUtRnDaKk6vbTMVdBF/8ZYRFaUm7V+2vLlwKt1AGyXJcx2u1cwcapb
qZXMmU1xRlMJqBCsf6+WsOzJjFFZG+ZtAqbOPlaoBk+4JtH5q4TE2sL6Ws7B8VKbPN9q7a79cnmA
50TbqmA85rILrOJEJQDWSZUuYbE0UrE3vWJ032HCkjYA/Rj3CTjCgOWa5j39YHOdIKcLSIMk0XXA
4ghqAhB1vIBSRwGRVO5AbLP14ma3T7N15FRzNT2n47OpM6NKiWo6Bji1apFctKacJ4MLKMMjN+vv
rW4/B6O5bcHsA6W/Xlt6OeMSTSK17HtRjQVWFEl1kcmf+IX0mXckWdIB3BGgql6cHCqYda5oselB
KpBHvmLHDXBxXWBJb5eX8/iuIWyerVB3QQkz9T2aOY2yUyUdOc4e0bZJ45nWB7tFlkfFAnZLmlrr
ci7PdG6oOlqjKITcSQlOLgOQ2ahx44CAGIj2VQW84z8PYRgs6f3bAW1h5es0s+P15UGeniGi6Izu
O2pMuCFPYyER1NbA4oCoDYSl5O3lTPIh1amX4dg1M1bmnCiTomMRLKasb9pEBDTvCF83sIJgRXcq
tlvey4vAidNkqexGxZwZ2cmeoLeG5kDSQJpN2mla3i/1IOfYBp22Rg9ym1SCaJrvocr95PyJTklE
iIIPtHNafq4dQF2wIZTyQN3IfUXfv+0spfaT4tDOSDoZz3tPpoEYaPgwb+L1D55oNA6RDCJl7IVD
0WyAjUs8GrJT//J4TpQeKZqJ9hEcozdiGmp1Ai5NIyiqQD0ndrXgMrJL/YMZGX+BaWCD5pvv9Bm9
OB0YWSyAn1giTlN+PB4YOPLtzirAqHH2lbEoohYMj8AcV5cHNt1duA3sKqo1dTJa7LHJ7qIDX4Hl
k0LtJgjkR0DNACTDg4DlGHvtONqjpFozXuCJSNLt4qyDuZwqLm3a5nGA4rnXKvq546pU/B7GGsNz
slq6V8DSvHPsWiAUD/Xi8kDVSQCb3Ux8E3/j96am5uR4PnuzigBFgPtTXVHp6UJ4tlBuwcXzIYnz
jAW1Se5V6W7hGHKHPy/LntbPncieuKR4b41ZCNm5//o19aFgc//a3n+fkSK+5aM3Oh3h5LjT4lLR
d0LKTbH4sfee34zV969Pc4Tcx3dx82Qskw136LumlfdIqZex23jdIltpN6o/l7Cb3PlP5Qi7+WFj
c73LnWiHnNbHq2W94sWfo/vzy23k3lf+d7wyN3J3M9bkveD30hxO9kNSpZUF0HjlFguwNj2yRB6M
hJ7tm/731bfK/wIq4YxtUcS6XJIpNsyHkdLudRiU+F0mXUEemFHuV0DR70bP+gLO+mZGTebETQyL
Bg6YehDiBu/HuJRXEG0uqmV0G28C97BqZtzbaeLoRF8mF9i9DjgDuAViHSMv4Y/uAiROiDyfmccz
duXjBncmfqZt7So7FepvGy9NsI4hRsihODfSPRhkc5Vlc+rpTMzJzpZUA6TR38M63EHK5FtLCF+9
L7Ef+4TBBgyK7P6anc/pUTTZ5dOapS5MIA4qEKw9qdvqa3ZbbLUfwT1pv3Jw8+/Dc7qN77R743lG
beamd2JdwrqPzUysIwDePuBKaE275kD0Atfy8kW6CH3bsz1zxm6fXHGn453Ym0FN94dKqCuVRst4
rfjPiUfQLXBzpjdbqu6c5Zk6ZFOBE8OjSzBlRhTVuUoK80wb0KCblc223Vuzazljsae+rdNHKecv
ojrvB5rk/kzd7S/v6evlpRMb+oJ9mfbPgTe3O0hCyriE8NIDDd9LvbndNydkYlX6Qwp2Y4oQ/SFY
FUDgfaXZdxvMacPMKT51zEmkH/RSjEVa617n0Qbv/rRurO3cpe7s/qb8i+4QgY1gqhOjXO3tJJWF
FhQL2DUxXZrvcODpnnOVeJA2P1T3cJisypV+7cxZ6HNq8VH2ZC5BExwORofs2u8W5tfDMlp2y8Hf
L6uNup6rVDi3rynu0Li9UolDPc7x6bODmmRHEK5yS/h+ZAWUEcBJ9eGtSUt/Nz5cVsXp3hK5Bdqy
VOot6eakPeRYmFnHahAd9NGTtFpbgo4Jj4ZSxrDqDuPMcSDswketRxT9Q5R1csmxLe6Px6IOtmr2
agtXagAa0VXmpCkF7tph5nibzp6QQtBG5wICNgpFA8dSdGWA6qkC7LIGFeYOmHFrW7YHuOYHNbnb
5UnyhdZx5f7Ts0hxtk6FFoEHahUnQ8sAxCqrHHZuKMbzBUj8mCm9Th4gKDrM6eL0uGGA3OEUarXe
bwjTgB78i+XoWNLgWWmbOh4YZ9UXoH9B0CyNTNs/H5S2BuI/sWAqIIhcSS7I2Mn9YTcEX406rTO3
BN6z3RSJqT5QO1zAKlnGue3mMkyZl+flxM+m9k3mbqsQaqLuCvWZrAa0aWltWXB5q9beyH21jJyd
Vwpydr+vzIBWHNNo+90STvv2ewku7c+wckLbV6jSGpe7XDPnUI2mdlE8Ek9icLcX9drToiYJiM5Y
VvLeg1RrD7WEprrQjyXfKi0GgKrLW3s75CoeUdz2M8bydLNpLBrNCI7Yb5RtHc8G2P1SN9AG7JW1
/VpQqvulBnryDrz1uTakM5JUasNM4hhEFbj5H0sKK0Fy7KgjYMoCSy6iqd3Phh1Y8RQNvV1e5NN9
DSiP6gibTIknrH4TWZbcJxlApp4F5OGiLvu/MFrhzB31VOupYSV+QaqCAKIhT7b1MLZdmBUotg1x
hrkIs0B60vcyzRdODdzgBq4I0PI+PTCBE0KLO/F8KtQmjnIGwiClP0ED4CJMD4VUxeu4rAf/spQT
fxyFBJ2DAi5brBXHzGT+KGvSdmPTeoEUBW7f2hCKJKHmHsIh2cbNmC2sQ3BYqPJOv6Fe9PBmJIMy
8xBn1tChe07EvAgIE1mZPEPXqmk07Frg/GBwB/ESXolskGeknGqlLmsW1YqiEZlGk8ki7gdtb9WU
AXtxl6c3B71S/BaO3k3S9HPFU6cDEmWztM6IrjQK5CYntjrI1WFUa8iAxjjc7jJp3AQQ8HmX1+7U
ltiUV9OlSnKFxv5p1hV4FVqMB7vyLClOfVkG4vAAguOaxJS0sBOjgxKgr9pNIFX/rr3/r5/9/wrf
svvfB2f1P//N7z8z8DxFf8Dk1/+5iX+WWZX9qv9bfOz/vu34Q/9zl7+lT3X59lbffM+n7zz6IN//
b/n+9/r70S+LtI7r4aF5K4fHt6o51O9CeFLxzv/fF//x9v4tz0P+9q8/fmZNWotvC+Ms/ePfL23+
+tcfor7/vz5+/b9fu/2e8LEF1O7l2/fpB96+V/W//tC1f3IwUhDLwU8PJgAYf/yjexOvaOY/RWzL
tOliEd0lKkuZZmUd/esPxf4nZa6mLfIRxBMxMX/8o8qa95fUf1K3jhMmMKU4MpQ//s9zHS3Qfxbs
H2mT3GcxjLQ8DHvoP/4PTcZkCPB8iHjRPC16jo/3WGyAFhhJtk4BoaQuu1AxF9AL1KsPs/FvqR+l
HBtKvtYxxf+RIwrGKck8lhJBmauCzAc7IuCnLzUEI2srzdotMJ1RC/tF97mO33eBVGcSU9ZxuExS
H8cCezp7EwvuV7en1s91eivf1HFXw3JAmfrlsZ3MILXptEcyPLr6SfBMRA1DveNWA6FuA8rPa5UO
ueBvip4vS5nUgb6PiIA8Zxm9II56UlmrmEMYKX0DKi/ow/epFWSxq3ZS+aRKEgjlhyx7o9EYKl29
UbVlD9vREtjc9KUiObOE6PXwevmBjs3m7+fhOsAfJljnkD2eYRyTDkvD8+xI40PoZgWSl1V19T1s
1Ll421lZlJxSKQxogjPtlwvTfZKku85wK9oR7/Kia57pEDV8gNZBv708rkmt5u+BiWYKtiRoBqAK
Hg+sg4R0yLrchB5np23J2AfPgEXaizKTshujbbP7/WgU2whyEq8DcRGuXVmp4TuD2LKlz9pL5Bbs
7UzdtVe7+jAs9TyoZxJ7Z3SO6DjKBgQI9RgnUX8WGuaFxAT2WkoXgSC0Iefc+Jen4pwUk1kgAk99
BPh1xzMhpyQHI3tvulZh9nBsjPrzHnLyucvR8Xn1PuFoENaMg96k3GNiHGInKbtkH5quCe/a0hyp
Xt5x1fiJa1huNDgkbFDIdGdB27X6dHmE53YVyV/y6vQvo1vvYaUPQVVVp2eLOxnYvWWUwedSm9aa
qvXEWrZWoNyBwa+McKOphteYUHTChldW8JdbSuU2Zpe9tQY0WZef6cyso3UAWuK6Ah4w9UcguCjM
bL/HViZG8ADTRe/n4Fs+X5ZyxiKTgxY3DYO6FAzL8drCdtSl4BFi9xUpWXf0XcPqEpc6nN6mMS7p
Jwh+XpZ4blwk+AFoYnAA6k0kBqBpFVkcGm5YljuIyKvQa+nj8z8vBW+c/nh6eVX4h47H1amxYo2h
o7vOHrSTfDyU7pBJ9vJvSHEQwM7A8k+TUyOUdkqfFAbJqZxezQxUd7sYixlEqzNmD+AI0RCvY6Tp
uToei6SOyiFPOFnoUdFXdO4YHhCLmd9J0ufaXd73oCNSfOwEnP0To2elSm7C3WjANjQEvt3vAz+F
F2jGtgqDceRs0KZG7pUUvagNwKs/HhDUvElSyzVSKjAuErmzvFjZL7TABEJLfYqGGApCzb5vI2fG
YJ6ZSkegJXOGgDtHz+uxZNuAX0LKYwLS0Ky4uVEly2ZsIU4rU2nG/T6O9fyeSqBSCS8Y7x2bk0Fa
CdeJnqPcbXfZEqBDqLDg0o3ksIF4St0WVTPMTOuZncUVi/ISOlKpZ5saUAMerbo+1LqrDcDtDlVS
+ZXGZemyzp+bQlGNB1gS5vrkRq2aSTGqnaW7Rtpq6wwOjWUDfNxtBzvpzCY+pydcXCj5AtlHBByP
Vyuk47k1OwmCUdkUrSzwYCb08EL3qCrXO7ggPFXaH+CkBspIzvXP3Qh/ryBd2HTDkv/VuQYfi8+A
74dTRcWGJCbHnqQfbkynrG8OSpjPTOo5ZQEphi5pAlI48xNnI+3kkX4oeDa0srsDzvdxiOGX3Zfj
LzPYXdthM1dycaorsMIQ7KQJ9h22bDK1TYqFtNtMh+Ei0Za7faBewUtjLC7ryjkp4kYt/BPQyqbx
zn6vV1QKQHwZK3niW3BfLLNDYM2Uo55qJPcpgUxMyp4I1rT91agiWubDHA7JrDCf4AZxfjZZV/91
AH9m5gLzfmE4Nl1APMvi1k7sRVRSHuuEuo9KhsoNBt/QgrUktvPG1+DD0ODeaY07KLqaHkTxjt7p
xGi1amHwI7yFRSfXvqS38esI0irAKQ6YD24s74dNGHIr8wt41L/mcaFEi74rAJHbKQ2ka5qWJN/2
XRTCyWse6naZQWp7M1i0nPsqcSXohndS8ZdDbkjz4khuc5f6OL2HkkQ1BMsj9ENAfYOAk8bUfy7r
ODZ+BKZS/9I4Ge8MyPj+zOzO1F1oVZueh1bN7grYZf05ogKUjrKDk1aUMgXqt0gam2ShprFxTZA3
ZJwmsbTAsqO9L+AtDm7nVPArwHoLrHqjGaCBUGKj2zPxtjNqpYDTgbNGeRmuolCID97aoQdaOApl
UouVod4kTf5qDxStXtbdM1pFgYuAEKCrHxs+OSr2eZSBqGdo7q7dD1cAfaZrWJgiOAwO1ZxW8bwT
pSLkKg7Fd+DrqaHZFbFcZkasU7WdHFbUV5lUEgxG6MOIcDBmTokzvi7xbiArQWYH+o6deTx75POj
rDtwi0qt3PrZNYYCd9Ehd+7LPu8SQKMPLTEjJwk8pZQpxNzZ6vCXFlXxKuz3u4fCcOqZqZ5kbYWl
FTNJ1acBiD01isI8flhQaKLoxMfPhdlVPWyhIKkqLyDkvZZ2Tmq5MnTEUJOgba5mQCLqdZCK3tLG
Sk0awV3K08LYsGDG01IuYwcrCh6K3paHTxtpnpLwOLXCNB4Trzl+ysxWsyrtcVuCIlF/VIXS+/tc
Mn5x81ffiJ2bt2G0a94+r4bcALiS0FIr2PqOhVrRIZajbGBq4K6+TnaN7gMPA3tevZdm6sNPDyEL
kDkwRwgqU1uoTjVe2e24ZIFnZ0TcZmV7NF3H6h/KOHsbjN2tRbXxzIye22M2tI0aKIiih3tiTbUg
MZJdKGImTVesq9xQvx74R29s+j6e0ftzsog5kVjBowA6azKRadpkeGIVvrqSNxuF5JJndFp+LRXj
XKb+rChU2aFfHAsy7dW1OfLGNsNvGWulW1uJjHYcuL7VMKF/XjuELoIMy/4Bh+FYO7oxGXZwIuPP
DjKsKxyutUu8ebfMuKHOIS6fM7s0+hLlordfmMZjYZFAJEsDDFJn5fubodfHJbdm88flIZ2RQo6T
SxU5Upz06W1HgUCpVSrMU1QArCsQ+9ajDPjTzMydFcM4KNUEwAJumOPBOOBhVVKHOvTENjZppGrX
ZtzL688PBtcEz4QUFDi3k0sAhowwmKwJCpaqfegddfDDwlFnNu7pJZ4bGykFyhW5hxIYPB6LAVOu
UUN87nKd51DUk1+B0twrMRi0EvGUy0M6o9wCHUucvDanx7QkmGTQAG8wwjhgtBcls+ylI0fdqozU
z4e3iKdygxdAEjqF5BODBHexQLuEwtmSQ/u6Gnt7aUfVHGzpmdkjQUJiXMA0ip00mb1KCbPdyIXG
PsgAz0tls+mTXn8qahv6JK1TZyKmk5za+2lHGM2k6wgiR66jk3OkdyqI9iLuFXKeUiRspXv1T0PR
661EVPphBArpr3g/Kk9UC2Sm24ZNu+54vtXldTw3bE3sL/SSnITIOXw8c0fN7IMAFw+WtnxcF/Ag
L8AXUL/WdQTHfFB3M1vhnDwsB8iIbIcz4JvskYCsl07cR043JQUXS4f2ri/1CG0fBlt6uDy+M3pK
WoQOFlCGSGmb4vUPPkXZ9kTE34PFUtUs7cZRfAWM2AXxtpe/IYkQmkq8BIKPkxaynQ7G5EGAL8iR
6nVAlnhw06dXh6btPh2/oH6EwgDBjvJuh48HFTqZpNCDQ8BX1u8rLbW+SmEx3ph2P5eqEcs/8Uk5
uMDDI8GEmz019kakAs0RIKlU2/09p8IT7CGDTz0VmZrIMhO/lUtz3cF0NWNgzlhm4lwEugS6BPUQ
k11f1n23J8NiAL7T2184iwJXPURztUVn1BEwcI4sQiZcTKcAzMQ1HFvSsC22Rd+fLY0vVoH3GyrR
WxV0nzfQBDEwlkQRKNCdBjIKDfRTCMcM1wzpoTNqOJmNaB96w07uFjkhlRk1OTeFpFtEOpG8F7fH
YzU5jKMkrnRwyJZF/3gIrcOqa6K5HX1OCtQ5AukVmidAkY+l4GwdcjVF7w9j9GUfmM2i283eDc4K
oVJXtLNCYzGtrUiCIKuKgHsomOrDjZk3xm1JZ8Li81uY0L8AxqHz7OSkSTOtUKTCBsqZ2+xKj019
29Pv6GfKTvob6k1AhG4XbK84c45nLdJrE98Mh37Mgx1X5d653jWSMRMzFptkun3x4gnwkJIj0Drx
dsvShmq2QQP6OIvXIbwyC7uysmWrjeOmKzLDt6T8uqQxDOLH2T6Rc7YX7w33gHML+zEZYxgrQ9jI
LVs42ctfD3kVfqcrS71LHW2uIPFUlI3bQ/OoMPV0pkyshbxrwnioDNzFFi7uSorbpyhrDqtea8OZ
E/PUJCKKHDxoULRYM7bjlesKFXpsA0LURGoBE+40I/WaojC+x1Jv1dA5EjGHfFHkDZeX1fOMZO4t
OMQYEJT0vZLt41lWjKMp2ZUGca8RrPZcgp/2mWF/4Q5qgxyWafECby/2xwHq0xl9PZ1gLoQ4YORq
SKWflKQ5KcV5CbcLl2rM2BMXs3W9h3hzyKzP0ZAIx+id5gKYLXxYepkmt5kgsKkS1AlpWVJj3e/T
rhalU58/X7hckHciXQoWKh0Hx8tIpDXf9QcGBAGg4xnwvns8y1zlwandQgqpTOEUsNffozAflszO
QKzjRNA4u6R6bRZgXGt1Ii8uK8aZxUH1sSIk37m2TzMpBjX2mpLbmhsko7zQ6tYBxbMMvarSx81l
UcINPrYoIK5RTkTORlTTTcNGQ6TC30ewHEZqI/1+aFKikFEN7W8QD3fdPv/f7J3HctzYlq7fpec4
AW+GFzYzyaSnKGmCoByw4b3ZT99fVnWfU2LpFkPzjqqBDJVIANus/a/fVPGS69pvb2RclM4kmxnd
Ghbnn99VmjlelQ0bIGeWZp+3XQpsUZXsyz/f2i/eFWUGvBSSsBDmvs330XY8L1HsMSI4Rsej3M2Q
ztB7XLpfX4UlmeMTZ763V+lau1SKiasMhF1EvDZ4DHX1HpH5VyMC3JKj2aW9SoPm5yc28njyctIN
XAsXGQFbygDeuiS8FmrbPz+2X8B2rIYcBHE+BbxDvfnztdCiLvsOUOb3Tkv0iWjVJlKcckYvR2F5
3NgBPonVtKNRI4JqxV7/G0dVz/P7zRySSsmryB6s9aEYGz1crd38bZz4sloT2faH5wG85J+/32C3
u7lRLxMlONdEwToq30S8t2r9vZLkKswHAB96pjzMn6+SDWkqvJI5mDmZ/WI4TnMqRzm0QQUDNGCD
FOE/P/dfDCRYuiCll4uyLbx5xbs7eVnX84o7ogXOa2UQmmIV+ztdlV9dhWLoAihwaiO74+fb0pVp
mqWwDb90auOZr4FMan5v5v0CjL4sxBBnaXCDYb2N1NgYMrs1XboYbWee68K1j7ZsusdxmJoSinhG
QnJZdsFQN+25VLPqG7l/cxmuyOXPlpPX76xyv5g+IA0XuhjYExDvmyGzD65VQqnkZXK4fDBrR+Bd
2U+P5iT1dzb1X1yKzQfs7rIcEAv35jWalZOpgw7Bo6in/LYuxura3qsxXmU6vDMRfnUpYCj4KFAF
OVK9uZTROs2ffbi+dfsvrt2MyV6kfbgslXjPFvYX0wFeMi0yjE5gk7+Nvp1XZUegTmdRJTTo0Mut
uMkVxwvFYivxSB7D78+Gi5yCEyOcSo6Fb96YZ3ICwS4bnWCfWlHRCnGwVSLo/3nOvX2CPDOy++iZ
GoAX4KyXu/7Ldr5OVj85A1fZZxpB/ZSTje1m4gmt1O8SCRElYEJxoeSQKIvt7ZsbsnfafiPCJYIJ
yjZQSnzTsfV/z3pFezu/L5cBCr7YXVwSUd46CcASlUtJogtczIyAGYvAnsI3RBXKzQjmwYkkaU9b
2RW+VWixZ6bPUs183L7CWm9/++nyXdjiQeUt5tVbBEWv9kWqDh1cC0lmYNAPZZuf3KT1jOk3h8uF
KMfzBUWBmoGT8NsXaTcTGgtoGW7dFSfPzserkRT0d27o7w8X0hElBbKbS5v9rXLJqKq+Fkx9vx/t
7bNm7eMLwXcf/3lM/uIiDMk/UqSoMRmZP49JHAzybh5VE9NgpyGfXR8Dstt/t2wBqsPcgibNJUSS
+fxme7O7dWq2lQdWGrg/2NS1V1bjvReFwAfxbf9aX16ug3ucwcmKxZf+7s93o49LvdLUNnzcRq2v
LbTGz0vtVJ+l3ZKQIHWn+zF13vZcdqn3SjZw/2qItqAvthaz8FHumAsJ7XUzYPPj7HcseFZ/UNfK
OS2tOjhP61y0ZWA3nTMkxIYrx0y2XXZwRDfdkcOJDEiM9IOO1MDNddPgFubb22J8JblSkZHIduXQ
LK2hhYrcjTlomCqo4BC6jNFWDw7ZIfraX+fWikN7T6TZJ2NIqfNqglqyQ7cu3RCwh7iHahiV1xGP
ktJflrowg03HfSlu1KokT6Vy9z07uKmi2kFLUZrdbt5c3lS7s39YTK2dg8lqrduciUsES9kUelzV
g8QUXt3lcFTNqkem0db1S0s07qO7i24PPHQG53rojSfVnbTXbtXN0XeqHp+wEUVpnWyULmnkWtt0
piAoP6/YKmxxlm+mFg/epnnnvkhZ93Kht8WxKPNKDwYquywhT9XsYsPdPMUvTV2S5KN1TR1Om924
YVdY+ZLocK6y57xftwl1VVc70CeX6qreaOSHkPKJqU/7mbjXTlFwq7Xtfn3t1E77YOxrvwRlnnq9
L5vGezItjBmO+djKr7lhw7sbvW3WA5a34d7Kq/LOXIauwpZsqz9StojSX4sBU/J9wKzYn8qO7F5L
DKvqZ0QPnXXFMD/obUM802bZ5QeVXzPOp8U+jEqpDxDG3X6O5VQsQ7h4Kct/AbW5CqdalhQGEi62
37TrOkLk6HrFF71uf0mLRv+wpGJoD9nc8BOL0247NbLVf2uyIU/P0KtkSRaSYjxl+LdskV4X6YvT
76TOOlqXPzjL7N51aWkci332jiI3h5O6L0NgwJ3zV8QEn3cltT8A4Y+2Dw8VgR0ayXUIUmkUtIBE
v/aXED2l9bF1qbdkBNn4pm5OKcKuXrFCFq4rFBbBQfnC3lZ+LNXU64Ji7qsZGRPR8YHn5evDYC2y
C/uOitMfnb6vT6Bn2e7b2gUe4/Rbqv6eLc6HZUSX40v+/ddl2aoaaxp3u248d0AUO3nFoVK7KvUZ
egWvuxg0XP3xvP42bZXzZZ2g90TFpqZDbHRF/rIBNjRhutrtHTG+phtWajsY/q5tbtr4mMCbCtHy
3ZxHtCvk9eCKeruFR2G/5oOwqnD1GosA49KepqidbBgOxMK79nWhu8V6a42DYTxZlSbzwHb3jMnQ
V1MWNGZRGxi1eOvgK0S8NffwJMZP+aVFlaCfEDp8HKKBPxXGqNZnIfN1CRZlKD8OBLxgD771Fqq2
Xuwv1bj3beU3ZVtc1HTIBTVPbO11Y9fleuigHxLdSC/r05DLvGVw7BXrw9SgqkWKmI/+uC3Dx1nd
lodMs9rN93gWx8YoXLwextEVp46cQhlOWubYft1V5uqrJuUzfJ1qo/hC8bGG7kC0ka83wwSJAtf8
5drC/0Y7FGJurtt+qJGCktP9YZGV+bmubfWR9X/83E013RLX6DGFa5buwmHquk8ks41ebCDKxOc6
11WXY9VQDkHmrdNtsReWFWzq2GQ+/FH+0kLd8SEXZXa37LaY/H3S5exntKgrcG93n1A2DtaPymvj
zHSqV6Lls7sy7dE5ilpt9yTdKp5JphaN5+8cD6qgS3NzC3vptllQe1ufRlMmjNup7nU9nCq5toGH
A4DuS7F7azjB+M0OCG6rPYsIRJr1I7holRWB9Jr1aR/S5T7T5hLlST645ofeXHbXL6xJ+5yiFv08
zCwFp1mzNuPVthuOwsclNWh1dq6Xnnfm7xqszaB/IgJkaVj/Ben00D5LKxp3q7wDT2Ns9qhvRVxa
CmLRRXPxd++9arwXRN/i9+WWs5voI6cbv69wyopWrdhvBk9i4GMtlKNBq6n9FvVbY94oIu2eSKtT
Sx82nGOd7HxevkPhkn2gCmN9LPcNtsbL3FR9fuynwXwmQ6/rBvs0q0b9Y8+IgvDT3JKnslxW6Tde
imbj0mjSI6bGOAcz53niozSF86yXqq4IFkMjEja3vC3oG909WpOiamGj9urnVbIKhIWyu1+UHPo+
97dV3zsz1Sc/szZ9i0fAbskqY0LvFe2yvypemz9XVkvczIpc0IwyJhRYeFWJIZCyKxjAdSXsCP6x
8yAFXXNn1owshJefngxFxcC9V12+u5kVuxehMu2+iHVu58SFi9OEttlz9pD1LI5ictc8Nvp6BJw1
cyzRea5oyDfFqzd/3dIy6ddS3E+aWGXEFjbMyJ9267B4vffoqmWd8SLtTfFV+k9WqGUsGZHJknff
bUJrg7yc8VCkKFCY+54jCSpVNeWq3LpF8TvZz9XBKnLvnjzFzQzUsu9v5mobbubJMQmjy2UaqZDh
vQCDDvuOgS63oGnY4L9qRp6nxNW55XKzb7D8znhFtumtTFHoSn+aU+eHWVmKEs9b56q3GtzYIhrR
mZift4oAvoRh7Uy36mwK1g6NUXrW7bzQocLbuf0gzJG1T9j2vMe5SE3746iX2x6ZszL3iT5UcKrE
KK3irFT6rj143mrpiVKmuX7kyNPOx1w6VRdruVitOC3GbA0Ur1pfh25a59u9mI2HTqZpuvtbnZvu
oa22RYtSJ2WociK2mk+zWIwf/1wQ/+2Qhj4V/S0seIgdFz7ZzyWkUZYjy/mOmGFf2yjXaysozay8
dew1u/vnS12grTfV6qW5cjm0wP6n8/DzpRRDgzdiSNN3oJqyL9l2aA8GY53EiC0e7HQ+iWzUj7h7
ymgc5/dCFn95q5AWLlHDECHfcghW1MVlXo8cY4T04n6yjOc+NbbQrd611PvbMeNiLsExlLtkp6Wg
/flWc4wQkZHCTUbWvIeKZu5J303bb0IUlP8EDBOVCbLl4RX49oHaapM6KzuXPrZlVDhUX/NsTpCm
1P6djsYv3h18zgteAI0JDfobNESqbiUnCYe3KgkN0WsDcqwlBB6FuW3csJCJuJBdfp4LpzutVup+
/eex86sH+kczB8oD6e5vr98XitNQwsErd9M+2fe0i1aLNuo/X+VXIwTtC6gF+iEoSG/A2W6uJSep
1cS1r+0ic1PGyHQoLPY1fS+c4u83dImwA43EswCN5dsj4jCZc4n1MNQO4RWRpCtwtkfL/f7PN/Tr
qyBuYGcDXXprPqc5GhUMiJOvC8jV+uISUr8V0zuP7e+4iHbRhRAqw//oYN8Gegnhwj7IuIwyVust
528nMqqsjtkOvCUcxs692cZtptJYthu71hSShstS8S3IJkd3XBaA5kzQXvWad5ohbzswGENcUHZI
ETTjmCFvpki996PZUkD7prTV12yxlBgzAzOeU0p0F6Ha5Ntz/h4R5FePHQ050BosaCgZb87/qbcT
bt7yPNiHm2CsW4r4LTei33+5tCAINGUto2325ipbOa8TK6fpz03txmO9vqjq9l7D4u8QAwJVgBmE
1EiPuJ2fVzI2NOFmNvsDJH4Pz2Ft/ogHkeprY+nct7X2P5Ya/yeD/y8Wk/+/Cv7/NVTxr38VwfPj
f2rgdfNf8Ct4vRza8N/EPPx/NfCa9i/a93TgWD84HpBm9m8NvGL+60LLo2dEex/Xajbdf4vglYtA
np1DBc2EWsNfGb8jg/+DFfaffZ0dCEIQeDzt54ummYCpn4dIi5wXj1cndgp9UpOhkl5NiFE3CygF
rlGpd3W6WI/7KAorLDY5HSkmaSDrvbd/yxTbARjK3fq138kL9Oex3D4OnBJvd2tRPk/C1NtQX/P1
ZcCs0wzGqVhv4IPkLlyxacDszlsQYmgcyr8uppIDQECA33ySfpsi6BXMxX0MikErq3L2Hgtrmwf/
IubbAtds9yVaQNaMJF3dzHtRhQI1S2qz+dRSsg6xCZDyI6OHUodlVlPsadW8egFeFOLDvhd9GwlF
cAUQseLJsRpUeZ5iWW3YEhSt+ls6z0W4DCqgzWaVrhlQgbV94Ha9uiB71qYP5iqy7dStZVNT8+Dv
4/eQu73Jd7Z1zc5KOVSJo4KisXLvbic5Ayh6IaK6M4rmnVrw52WLF2nhMMOt01m68Hreykw5sEp9
t+2jUBvntlSd9SVNNxCOvwzsuz8Hxl8NDX7eZPl0aoiLQPwiqMDB/G0H1KuaaUYDersupWGESmv2
9WFo5zE/4CUlxDtFp21eKti/DE/g8T98IEBjodUgFnlT4TbgTnQb5y82QrSKTKuy+th4Tv0qPG+E
Jy2UNj95LRL0yBltvQmo+cHO6JsPK+F1ortqM0QS8NLz9VPBmTcPc15aP36vptnV2o9ZtntksKNw
u2NJbjkPZRPYhzvtqXtl7Nq0+mgz9s3XqXAHAA8PVIbQKwyXxbBtJ2PYGg0yQpXj51Zn3dnTcmW6
MyatfXHNXcBgWSZjDaXpuJGUmakFldJvXkjYrgX7bhUabtjAsI5fDaZRR9KRxhCrbjeE5swC7m/d
NHSAqAZJ146wly5UOjgQsVW08zf1EvdF+oeL5drgFhxwd3PJDyMBsYdZDnt36IWluIllVdb3yc0t
yrtuzcO1nEvpFyXsIQzG+3GT2x7qfcdBbg6ofgvSeXPNuh2cXRH+IPUNc9ZS1l8gWXEGyHpATBAb
W8F91Og2J/HU2rrbmmb0TsLmZO4bSAFav8jL8suULVkTE5og3ABYu1RD+qIpwKTZ1uh+QG5eNRzO
1gAzqF0LbGUQpj/mSlrH1V42+oOUCBwA6XJn5XG0881o1KN1beMGgJXYsqan0UozNrhqLr2rQcfc
DMTDnF9yw4NHvw9O1wSty/c8mZ0hCzgwRX8t17yqjwUZo09DZYnMV5BP67GsSuNFLvro+ukw4+yl
AzJNEWcPp+V0VQNeFZgDDP429hhrTApQ3AXC3x67DAetAEdnA+naPNGn2I3G3ZKNjjgagqVIx6B3
L6RLrBYy52Q0JYR1wqPpZRjGphxzeEZ5mMlOdEkBpN5Blc5VERRrD9Fg1gq1AOsX2ocyW/rva7aX
3zlqzhL7BQxUmI3S7k9dNtTHQSetMijdsbNDlj55mBDRXrueWEjKGNQq4Kh7oxd605w6MdDuIi2k
PEloCmow7tJ6MVy5Pa+K251QK08R8drr983R5xfBU9RDxxyKDhia6NQwW41ShxJZz3XQwasdo0pf
BmDMkoT7tQLHjtZmL3Rfm90lDyeoV7eTJs2vNs/4pVCd9sHKs0EeWFcQyOuDVrrBvhOTkNB8yyk0
+3lCAc7x0iUMTrhOSLreQJKq3qyPO1KJOe4Ml/aFWe5iDmihg6SqM+AwzQVRxtPquMfJlv2PilWm
8Yu2IVGOI+TwLF1l0yKiPYYnLS+37xaBudiOGYDu1qYpWULXfLCCnU3xO6+ydMJ0z0C/vVLJu8jd
EZSG/W6n95A1jeLAKQojEq+Wyhi0KGCwUAAJBErXW/eLq8/VWdn3TbuaZef+yHVh3pqVvX7PacwM
kUKUHrZFQ1VhEtcPgt7IWjUysA2jfM7lPJydTm4/5pqVD0inTj929dIXPmNEuGGmAUSw+636o2eO
3cPe7fwYM8nIyGL16JLRGXFugd/1LMSMfnDianKUJnb3LvvaZGb3YuQlsZyTg9IqGBS98kLpgrEH
AMAMQunW4jAactHiFk7LQ+o2KpnNjlB5YMs283V3U+2Rz6v9c8oeWfpKaabfbWnZhQ+/Srf91qsQ
qZnV4l7D2Gnd+WuzNeUU4MVWIMRjzPIz61i717lut/fquHV0uvqtHw5ehRIalkImTRyVWyQE8irV
5eQG+XwJtZWqpSynHvCy9StF75XwkgygA64Rl+WbdAyvymqXCpZrQ3ev793aBAZrwRISiCJupQPk
G9jgp+etEJkTdehoPpc4YrgHhRDW78IGuIttbAyfh55WhK8RLKojfB2gBzbjSFS7XeJ63mbgikNC
CE13w4lpdkJ7bIRaXViSWkLLq6sD6Kh2d8oNCoIwzcs2C9eUHHZ/zl31wzpO2vch7d1v9Kh5qhM9
l1vKe+XjthQ6gzxVxI8i2w3ppzZJzycxksgYdDxIei7uWItAd2fiVDVjGXj3FDcma4C1tBFIWOb6
mepRiJQGyvyoMvtxBlIRsJkWdAlYrW79VvhaBZcPc1cbPGvxPPYAscvmKe8y5etQeOYnT07TLZ/n
vLTDoH5tQL5638vHjtrHIAKTieo2IqxGbZ0ussrFCrtMJTHA5cGjtqRV+FI4imJCRcwsEZrLApht
qEUKQNHWVh8J0zS+5HZNC8LS95VCbsdoplfU6TZlEW6CrJqotMwcNcKVhVvEh0ydxOPEgKcrBBx9
P5Q6q39XqemtbtL/8gvwJeJdcsF7ystq/dRxpqyCWaEjEQITyDw0664+WRvTC7lPbmYhW2F5h3Rq
ZuvZvdbC4jGf7jRJRRlCxKq+1kbTDWjQDPVHv8zNx3LJ0m9uqdIstYvM/eguM29fa2hwhnlaZxOW
Qa39rcqtkVpy6zidGd7U6FFVbvaTHCr7dcrm7FM9Mev8ZpxgK6jl2E+xpSL19sk0zelmKQqEToF9
XB6CxS8f6ya1P+LwJa3Yy0vUyhK0p9+qq3Jdu5Vca5HRDQZhb3/U2u7QdTFH/YZWbPu57Rzjq+Ws
k/Rzdl26A7bMs5DWUF+GdVU6y3XnOtXAzr7mw91IhunHhaMAsLkoi0PT5Hl+TVMoxXRwyZsy2Ho8
PmMnncsqgii2yGBMaS5FeerCbKJNXc2+3gmpXVsGjlWJg5ZruvLk2HUve2aktIgVoSwP+P96S5Ct
a/NoKUaq36zKuPWHQZETI7Ix9W3gzNHKFK/PxTInbQk6+HXalybtM+KfVT3boSyjQlYpz+ye2LY5
KVH+7D1pJDBmO76GmsmXUlBYnnqLmBKayaOboVdvstVa47lZODT4Nc4E4ouw8tw87Fll4C3apql1
XXXw0VcqP90p6ANlS1rfKfa+0oNWKCb0wKgsK6eBV5VlsQY1tatiBHYldOVul7Msr9HpKGl2aSTJ
/Js+WJUS17TlYAMPuWV/w7SN+6EHKIQZVVhcuEfVXVSv8bV8K9WLG2IDbQVmbiviLtWHLmz7jbuw
hLtzoCnFsjvJ6My9eB49mdMqLHq3mD/IvZfts5jzmob6SDP0aS5qLDBYGCDBxRQk+nDIvLHoZ8gy
qJfuBR1o3fEhzw3g6ZIjSIb+fqMCp+nssI0qQPlDuJUQ1jqfJbIdn/dhmr0+GHPQTgJuFOlEmpqZ
41nJ2xzWQT8s65k2q4MRaqe4pUNmycbx95iaQ6/ezj3Nh6AGG1rvu25J9UcdOMqmtZ/RkMf0Y/mA
ManK9CuB9P0Sn9Vrl15JHWhpYRova77tP0ZtGGuaEcPictTr9erQIHL7OKKKTSNiPpar3t7pGo5l
ulKkGAPbYeOOypNChb35TaFKO4JAQbfXtogUvi5sBwxl5ZChBq1XrkmtwXsOOvJJPuZS73pAs9nU
Dn1uVrRZWml1R8/KPf2krX2uBn1OqzxyDB4+4yvFEbSbnJGjq3mh+8p6a+fbfqoMer0pWvxoHyjM
Q1ErZnfCBCQTUeF12Y9W41xPinbjFT4t/eFBtWohD2gDaj0yyUmRwPTVdLdhdLnq7VWx1JnJ3o2/
k0/hDi20WU2K4T7NaQLTZKgeVs2av+qFZ3yTnH6zj4rai49VN2T3WdukJc3MpQRzM8ZhC+Syrd90
VD7FXdqaLNiWnjvYIzfevHPr7RzVtsb23TC0vw8MCeKxFbj07iDlgk7HtThSqHvF+du1hu245M78
vJnG9MFiGyRlQvaN8KtF2I7fwlS5d9t2LHxzQ/6W5KNRuYHCmVf4q9pYt1rhlG6oeln2pA52/UlS
L6HmZodQwg3j2irucyVnCuWZ/CIdAozxgsyr3m/HFDRhUTdhHnWrcL/2qZPdp0hj07DoJHuqPeBh
7FfwttmUihp1VkkzZIr/OFj/H3T2Xxf1NAEtf8EZLi6VP9lIPn5vytdyVsa8ndqfcLT//bd/ommk
7/0LkIPODDl5poue7d9omm78C8gMAitcEuBiHeDifxwldetfKBPQPMOrxwECxvK/wTT+yiFfFb0t
HR/QNNv8HSwNTvJPaIVyUQrQXqFD9TOIZsnVdMRSGOfiKK76ExFlt8oBujJ8IN8966fLb80b94Yu
b+cvMfXPYT9pj0AJ2m16L26WOI2a8/6yH9Joi+uouF0TcYJyFI6n4rp8rY60y0FwdSIMjmYyXxXE
CWyxHWhxGmCLEqLyPC3HS+SAGcz8egv1pAvLh/SkR32yXeXBHvSH/oqWSKBEy5UR5kflsAcy1A7i
MBz3aCLqwjz1SZkU4R4pcXuwT91jdjIIgClvxoSu6nzWwu7YxV1sxfVNdkNTQouNcDqYoXKmxOiF
716XZ+fQ3+gn59ZO+pv9nIf20QzlqSJAYzl0cX0Ykyo2I+Uwn9xTe5/eKTfVY3nybtpzfehP02GI
RKBxn3mQRcrZSpwgPbq4Z+PQds5vK47lYDIIyZ7Tu9mkKvtSn6ajGdFD42ONePS/H6MxTOMn4XuB
ltihiPQo/YE/IT/RHew/voYZaQc+IewTI5QHWn3HMY7Uu/R6O8FzSspICUbubE6oFHGX748yMpLh
ag61ZDjYn4arMaxjdvLQOJXXTrTGTlIetWS9aw4L/2p9qO/zWCbePVS98ejG+f0ashsn9WmGcJUs
ASEDyR6CIxIQUZzyU3FyY+OHdirvym/6V+/zdGj5HmNIV/ApyALIHeRILJF1IlI+tm/boxmn/hKV
SXdQ4zrMD/O1c5/e7tckv4dqrIZG0Ph9aN8WD+p1/U1+6HW/XbD0CyioIZkNN2pI1MGNceOdx2P5
2D03UX/cfqjxFFhHJ6z5EHGXX8FmOxSJdSyiKdKiMi7O5tkKqyQ1jvkcwmAVj86dcxy4GvbniRGU
sSzvCNkIwYsT7HBezEN30q/WF+VYh4BMfFk3mr4Kfr2H6sF8qK+M43xgEwP7cW/MB+2OkZikkYir
qGeeqPzZt/mqetbuxBfmDz9Z3DvHPRFU2CczUWJxWz4W5+JaP8EoP7dX7kNxdpgBw3VxzE/Nybwa
3+lM/dl7+g8w+Z+pzmLyEy+6nfXWbnvtvJPtA5yxxbRswzQYD7Pv+B3fYQh//JgSEXPyi6pjd5Sh
GakRFvih8mQcDX+M6tf8bg2qQPWVcIrXSA8ImSHUJhTxTNYF5Vzkuf4lzGM4MsPi8qAd0NsVX0Xk
RIyiIA/7QAuN2InLyOV9G4zy6crMTnVC9c1/pEcRygPP8dDeW1faQYnAgZIsEYn4DuYGR9Qag/G7
/FI/L4fpqkzKZ7fwt4NI9tvu4DH6YWIvVw9K4ATKBzPk/B1Nh/RTHtvH6so8lgEO5s/up+ysH7Wb
TFy7jKWzfcuAPGZH/Uk+WA8OsTnLyTnXziE7LqfsurqSN2k8xuatxQn+zuWnUz8LOG2et8QKNIY3
B5sgjfEV9zX+/MfsV8Hrp4rgD1aFlblAol84RuppCg3/24+Cf7+GzEl+NiVcBRm/X4d8UgR8c1qv
i8OSFCys7k1/mOIttOLlWMEcJTZi5odFDPlxP3iMR+Uqe2HEhV3wavvqEbQjsMnhyYJvrOHXZsJL
OStXzbWMlxDVb9BG85V3R3oOvytvZDzFbuQ+mJQJicdw0BM9QXBK0k0ZVlEVNQHmQ0fldj9drlud
9y/ZLQ5rWUNaEhzEqI3ziClw7A9tZCbZQY1w2vG7QA+HGxxWw4rcGPREgRloV2WkBpz84jJe/dUf
4j2Z2WrGSCEBZvZ/ZOwIS8iq729hc7RCL4SQ6R0Lfgp28EN/KALnyfkEv4jhJz4OfLoVGkeFHUhh
GBfcmhsAcz04x9lHzJcoh44PyU/dcxa+Z4yv/bk1/moe0eH6aR7RLKFodlXCuOyzZCtrgzFRiPTo
DzVMQd7JEMp4IDSHO+BRzoFznfMmGvYquin8qRI+lmxAc2TxS8HT+ND7VrxHtf+tIcEFJ1o/D9Jk
4Uk6YZdUp/0wX0EnZsot8WXKAvaHW/jZTexkidmafcUvYhhQ7IpjNMTV6l+GzWWT5C/CLOIbsrku
/Gs7gSZ8dE8pC9UQuyzlaVQxhdXP86k6Xj5wPNiMMTWob7a451c5i2Yfjfw3R8N25SZzRGsguPwR
I+j1Mp7HgxW2/F4NhmP5YPJBfdQePIaEzmWK4xps3OzlwwnfOhYMlin880bIcAgJHWIxyEOYo6Fk
VBZH/tUZADbALP/DzN3pDB+bm2Fo3fDQ2MSxS2bk2uz9W9y+Fk98Ps9V98FPIjtSkymWPE8trCPB
f3ZAVXHi83jcjCnlrnqGQh31fKX9B6+FzBwm4BcVrvFjmvn583jVM3bMRIbEbgaXbB3M5XnPl5iY
lTqn4XV6DFMPNRfLmcnC5yZkulCrMNDD/2buvLbrRtIs/Sr9AINa8OZmLuAODj1FUiZvsJRSCt57
PH1/wcqpIg9ZPKOZm17ZWStbohRAIOK3+99bDmZ/4+KQSvNlxO+JPZtcLtghCRN8RxkIx2hwkBFu
xXAaHGXrWOOCxFFuAkTsuOwNi9S8Q1W5xpXiln7so/fL64hQaQynyy3CEvD1Nk4LG8RPUCXk6DWR
2Lz6uH+1r5eLje0A+R7afHviiUN8aK/S43DRiYPqmwfpVnxpy9+iGhtgcYCTkJm/oPceKp4e+C4H
rvZ+URZFrQ0VCKxCwZ0VewGZNA9d8l9ik0cevuBfGT/AjGvYgu/kwPI4kXo5HszIjEa8cubHgRNJ
l9igS+luiYZo4xyLtXSiPHFHqOEE6fPBVHAVCw+ae+2hNz3pWGIucTyBxc0TR6K+wjZFpTjJWBeZ
I5ZiPOKgP4xsMXGHRw/WG4L96/41PTaBufnpAXMVDQk2yMLVW5xv/TCSsnHyZLxy96dzNI59qHJn
ydgOSyRxi8VJzW6AgF7MoRT1IYI9y6VzHKL0IK7DyI9AGupqWOA52AhDUkJdTLQnRelx/KFjhp0r
YauEFhvNGY60eNXJzfyaHdU4Br1vcapU9nIL2NEDV+reflru9RtsGt+68pVrWsLsd8vDoNQVEf76
/G0uY3ZCRwtnQowU9jxHfSjFfngZP8O0PRcSU39Y+C7LDXoJ2BKbQ1kRrk7cBOoJXOTNm3EU3AvC
aFqJ18YPk+sr328HGxfTe5vffpcONE647tiGoPnMCSDqZ/oIw7Ngg22ONN0LViY7DqFYIZAgfvUI
2yIIav02dHjPhLWVox04fuMTzHklmzyGbKwvXzC9zleVn0/4GipYLOF5xG3dPEWYIZlPzU31NOLP
lldHsOZqMDgkElbT9DqP4RJfcdVACceUbSTcEV6PR5mvUmKL2V1dikWf0p/Njdjq7sLgQUu2AevJ
77eBQ0huH/LHmBC7va0OHYFK6gM3J+jeL3fzur6t7re/YMQnUBiJbDLCFWpOrG9zu+jQHJwbp3Kp
zxCPl9zj4jq5KOnfhErE/3tRh9VFcZFcNIdyu5L4c7frZXc9XA9/0WVyt9A5UBLyCIJkt3oqQ1Kq
iGcJJQQLwYuHHDCXTuih81Y3uyYrckt3IkpqDi1CajsRFMEtcU5OSpG5FcJgEtvCOAz5CcTz4p9w
dOWfkpeQMziIvIm4pQ34QOF2Pd2sV6aXh7Y/BnvgHEYCtTVC2Gfgr1cD2DOD+Ag5hHPTRkiSBx0h
e+HJx/bSuIkfDYqJ/If8YD11JlW0wLwiEAvSEBxvdbBJJYyDgEofeUS2xfadwHycMSbH8TI+Nk/s
LwdF99VbpjkO9aV6tzD70LrZE1UOIjjtD/2n/ajfZQe2h5/NHxIex/yW/eXc9JfmXXWgNxBSPQfS
gAh24iX3UiAFfVQdcJGEmSIOhSHcCJKDFHS8Z0WkmPDLMflS5ZXu7E1+7P4YI0aQXOPAL7jUAd07
YtPv9XdaU+MWFFfZVdKQ10yhdlhCVPL4/kP5Xe8ippqyo/OHoLngj31VH2LZB2Ue8h/NIz9MzCc+
rySSPsIwKoCcZJs9bI4iD3Oev5vDXziE+Xd9vZT+IDzlAErDVRwNPl2QR9EYO2b9cT+kYePVfv5N
4Tz8AFrixj8WfwnX4Hv6bBR616Yb4Fo8o+VZge5C2c7pGvyWs0s9zN18EYbOhN1CvZHd4o5D3r57
lV245Fykl7LvHNRQUQ786iaN7vhrwKyOHWwk7pLxOOqP6pgd+yC9oYS//trCPohZTkS3ceaupF+M
r7KxkAOxgs1KPIXrHBIaVPdqaIZdKB5jJE7OBzf5WX4qb7bkQMUP5ybCOoIgzFrMmW4jEtFrK+C0
Y9aTMA8q3+Q+TOR8Cj/TYhvwOXw4zq73ffQ0HC0P74lLA/Kbf8UHyIlCRbAtDvd+sXtPv/KDiGfF
dokUZHRJoVlkw0W3nvxFwkZB73VR8twM9eDzng0KirLU4dnoHINEdE4ioPJrCn6Hvxm/aGH/N7ch
khZRnXSZezg1ktEaY+cDu8CN2uI92HTS0EMdjDzs5O88CN0GjLwIBx2C6Ax/aIfdY4PxRxvmsB56
Hn8PpIP4Sdyvt97Sp/L0yLngHD12R/YLp7QEw+c9LIg9es/G9+bBfLCjlmwDR3oQ9ZfxkAozHIhd
JgXAKBMWXM2Z2/waiBilsGWhPAAWQcRPh8sfeWACqTA9yhfZTX4UMbZtsaGqSwai+ysvI7Qb279I
tfEwIl2UiCpeVNneQfMAWf0PFasTXA1t76zamla5Jkgl0qyY4qGwhF8PfhKnBCYFI3xIrXkkAHwA
i8hqIa8g6eR+21iqjvCJMRXiMxHm7n4SlXci3lqPivALhxQDR32KWpKQw9xv46f4Or7ur5zb/qgG
83E5KFQ4HCLWAe1AhaB6uTCoGQ2fy8ctSCKYUIj3Fs/EYstYfwo1UXUxXMO6cdlHNf+aPkYoyK7H
S/MoLCKcZw+zSNt4wvnL+mV17yycUHUYnih13w7X+QOwH9yA8ij8W0XxpgiMSHEbXMBwb12u7o+Z
y13hD4SpclxYDHH92Hm8HRh7rIMR7am789sz10hYtcrLET9kWBm/8CyE219KWEOGiS7MXwqBL/Uj
IN0Y7Tys2TwKSxTphEvZSSwXQlTW96iceFtYskTuo91IViOc0sp9W3zMBD8jYrT4fg1FdAM9oIia
XfXz7ovYQJTvmHMIBwyZ2Ah86UE6mGHj78+vkxJ8ql6HmeKLDLgRHe/cHPeLWrsHNMWdayhlzVj0
0V2IpLHk6LHVByY8sbjmA6+OGYjdPZg/S/c7F00L1kC7yEj1Dbz2HOGYDxv2Ugu4HORZ4MmJlezD
SvzThyKOdPyaCFHE2GQLvAOsKp4x3jp37bX8Jb+v2og5+TTIrxeutzAi6MAlnlcRhLVg7YjuLL/3
xZlc+G+YPuXL7TIJn5jg9qZjj9ZxgY0o71fTSy96YUAikdqSXHNnF74jgbnLBbwVIeJE/CNCPC3o
5FCHFv+iDGQeSASGKxs3HXGt2JIWqyFCupawjEoOQV2rXYmkxOI+5vy1/OXuchX/KG+Su8VfsUmi
5FBhZmqisbOiusZ/uq0nAP6qaI2iTG3rOv5LudUBvKExO4l470n+tD/QQFKv53D3RSBrYxpFaKmE
9Z10u1BlHr8Zx+zBuGsuqard7z/KK379V3FjhVqEjw/sC5uQJL2NqR+L6CG+Sy7qh/myvVQO2sX+
q6G+mRDz7IFKlXMLs6NJYDhekUATxpAaH2dCYpK4sI+225JYw7zrL62n/YL6nj8ccZpBcdFwRLKr
6oqRK+f6G86RWNKXbwoM3h4gLy4f1Tv123hRXeGFCGjhR6GGO1Hk7ChNMJ96dO7txF9+zKAcjl2o
X3aXzm15xL5jxSmfU3nTbtWb4dI6knoHIsHPD070bDB/q0vz2FT836l01yvJr/8oBSYW+pcy2P8M
gS+IOV84jTetmad+Sqbv28umzPOf+GdDRjK0f8hIqTAUwBi7ylA+dZx/anxJhv0PVCYhyoPTgT8C
MPVfLRlJk4FFM6nxzEFkGxA//KsnwwjyP/gzti3/n7/U/J2mzGvAKpR/tPHpFzERLQtNsdNRjcYc
Z10HdRvsCNZ+G0pjQAAj6R5HeU3PcWYIzP6/a1l/r8UYBYORAtjtnMDtN5mZxKwrtMCqrcGHIDC7
m6FaD7VCnw5TIk0PaKdPRKvpOUqe1+Dfv1dmTThyIFxEbeZ1Nc1eGfqb1UwLiqRr3MYADAdI9Myk
yLtbqfF+NvI8KNWKaYMXlCCVPo1MDrFIZtgPg01rPJ6vi3N8Ts/cbm928cUyJ5MRytwMW+uwzNLP
2Q0D5ba7dL30yAh0kbltPEyHZrX0TcA9mWMqiy/Zvt2n65ScoRR8d1MBv9v8w+CZJX7/xfvWtQwt
olRqgVC79DvDuJJWBjZe3KZ3QrBn2tm3r/vvVU4LoaWyoJ7AoVmIozSioeZaopFCh+ig8L8K7us5
KBf1gNG37xeqA9Wf+Fd8oXU852NOvzG6S8wogKvnAzsONLmv3xk+sGWJp1oLTLU1QkCA5U2bDZqb
amvzT1uKhfu/UeCDKARSXCEqgXCuDQ/KKWGcrg1JpY75HsiZobhdofJFx/FciKs9D7m83GDWsZjl
Yc4GWLH2hrRLBt7VSjnrFP2ax64ubekeqc20IcbN0Gl90OcpTQ9tpul/auri7C5Yb639Y0zge6R2
DIXEfETVJ15dY1lAYK12GrcHOa7W4r6Yuw6+LRUClluwO1CcZlqrZF6PPsXMgPoAN+6GrMZw2ZfZ
OuTu0JQmoIgWeOOk5aPh6dsGPqwB6FF6FsOn9nW1sTOQTrQgeLNmu7FT675yDGb59yR3y07OMqCV
neUNTrIq4VJbs+4v9rQ9geFqTK+fOwgEVl0ayygT/3toi2xworRf2/wBXQfyu37pRmYpO4ZxwZPX
zmcIKeL4dtKmxDlAHQxyMhUzHK4KEiv/UdU7k4PT0irfdoBp1IjKVi6CJDYUxtqrVvpsK7bZ+Kkz
rH6f1EN+GHWdCWeGm5Ih3HfodT256ikGd05FA88YKOQksYnqx7KhrNalsfZ1TZUl8zU7Y8qkKqsp
SnZJui53C+Ra0Yz2T71ZW+UWhryp8xyQ+ioCrTGsA2mpZJS0J1m6zqBt7Q4Lc2kU/8zS/unI+arZ
Bwtqi8tE2nhfx9qGOJRgd5HRfBzL7zBIGJTl0Zbbwjpb1dZDxrnb3bbv6qBaBqSS2jhR7lQm3mPX
NDf7rquH+g4aL+seuLL5p8Edgf+sHMtPzpwqs7ukzgjzfqG1lJA2c599TdqGX+mq9ZNvGJlDLrlW
lKRbPV0eCwOiD3czF8G1mVq2EH7resWdW7X8AR+EidCIMnffMr0eK9BUavpYJSgXQI8p6z/Aj2U3
aAdJscuFRRIPrM0GgtVKElKKMSm/6ZBaKu4ExpyCOaDuX4XZb9ddnMU/0JEZ7tJq3zvKEGtC6GxN
8+2ytfWXrZQxsEmbJLeZpkmpC3G3fT+AeoTasR5mMlhQeg/rPHY/lwHQ+nGLl7Vxh07qmTU1pfQL
iPI4R79hoPVsZ0sPfFXpy5uxzcYCiUp7vJq0OSu92WTuXZ00VMsaSFButERbqb/N2fQAY9iY+Ykq
D092WTjHfjJ7itylRQNtgcQKvyADdsy2Si885hmos6KuScqZ920swOBgaKEH1kA8ctBvVaYLSOBK
S4pkidlhlykLbQL8pWg/wZzMMlrolXwt6fb+h9rCknvgmNm38LLUOZs5LqM3WaX8h4lOB1nIlNGR
bqDn+OTEM/cybvXmV7NKgDj3jbqN0ze57LL7+W0dt9sTR6r8maJoCWUHIw8rbD5AVV1L6vJPaO6x
TbkeK58GbIjC2COfwWPSiku9MzF/HRsV1S6Idsev22xX1+24jahBcmI+VTWzG95e9NVftZZS6utz
reDcbrZObXyTW1xKDVtLpAO1Ru5G36ll6HlpRIXK5XaNpgXtqag1Myh6Ye06sDOQ2N6kTlPpZiME
C76yb8XkqWnb/KEthoUVUIz5blUESUVp291fsixNE/gwlWmKTVLWKwNmBuMqK7pxcMt0ybbQypAn
DYeOWQuGgJ1MDjozNnTorwy1caWWi3Df5i1ceNnUbLQFqraLfYRIDNptQ9v3LiKUPcVpc5X1g753
/X6l9JL1GVDzxNhHIvhwB11OBQRbpgHI1H3ndWi/lUHa5P1+3Sb5fLdLKTgIBYAcPc56uDWSKW8D
QxmsNYKCuSdebAej89R46lAQ3rZu8bS+XDXBqth2bi6PNeUzU29pF2L7OM1O6jwYVjYkfleO/Hgt
17J5MHsYebC3pkR9gIlL8BROsoNIH7WYEv7WMD2yJGo6Bqs9Fa2L2BgeaLBaGZ6Z3qxluA/aqg3B
RlpLUGTy1EUFPA+PemFYMKOk5fLJ7NuMOkXMrODlDnX44pvltg44grS0o5ph5d3X9pUBHXXpW6+1
Vs0IUuZ7F2+vs67zlYaHDyujUaVLZVIpp1Z5AyFHZ2FRc6VvnwgwEz2w03m+YTBRQvO7yEs7gKhV
pzPFkCE1mpGhF7dQMjSDknFUOs+Uc1O9MooGdEADlwRDOHKqlQGK1ur4aBaKvCDTDE7TAHRuRfq6
rM4nCQGw3gNLCiETpCsgDee0BfLD/TIaj5szUYPEb8/HKcs0KZgasg3XYFZ3cBVnzK8xq7nj2n0L
8GhTm0huk/1BsVoGKpw5Nh7KvNBHt4feiaBx66inTK1DqXNNDSCJilr2CJDZ8/KrZUq29Psq71rY
V1LmvOwdPPbBQi5yuCgV8OG+MDutK/NunbvVlvol5T1vt0IFjD3WLX2JVBroN8xSy5gYmFToUYYU
M5hZYxH2caH/U2zhtzLU/5h+vsw+//ft/Bfo2/6v/0KIevgvkKY/v4+IP58mtv8DU9aPM1Yvzcq/
Xuar4sf/TldNhKch6kGLGnGhf2WqCCT+AzAfUb5mkirCDvjvTFWxyGIRCbKZwTcF9BDM39961JJh
/oMfJsdFghDYM7DD/49MFa0U9OZRFQZ4zrD/G/E/zSq1HJu5XzJuKDPdscT6Nv2h1lWjPKVJ3vz5
ceLxTPv8Ii6GgxNeTwbnQE0yCvOGAj5WU0XOm9K+APfst83BquhP7yB8VBTVVGoqGhMOduRYDwrx
l1zNrrQyhjWQhgAt1vQL+AHcCTW4j5/rNOsSo/fMApFBkxugi3NS62KIDlEwxxoPjaUvUGR19rFL
JOvMZOlpniNWEdKDOqQm4J/lk4S5lWJ1LZ1uPGi7NX1bt2z8vEDrBGVaJ5/J8ERa/GKfQfkz+4EE
HQRFRGrWKQ1ysen5XpgG4MZBIRSWF/ph8yRYJdX6gsGB7PDxBmqnOygWfH4/QeGJ3o9Aqb7IW2Mp
74hUVRZEZdxVe/iIdRyQx1S05WuLDexwnozDCFNPkI6ddWkYTJgyqWN7hZN0YVKM8NG1Mq5iVJTJ
i1uY7cosQ6FqylbQMMR0mOmKXqZROdeWEM2Yqgz2t76llEg8GEBjZB0hPqkupbwAF8Al8jWo48N8
KYwbEwC1t1kVnmCujPDj13/z9nxUcks4tBkdBgh8AtCDaMmqqslJ4FVL5dBhlBuZqOWchs6bVSh5
scsMgTE2D+flyfnZKIzFhbzTc2NCyYMzZQ4ZJO3PvMvpKRViObyLiqaBINc8ZW7fe0j5DDxMCFUE
Wol2LV2UnbE8TBDfnsnG31lKsVFdYwRbKIFYJ9dOLeLKSpmiCJlMrRHilIqnrRrBG+369OnjL/Te
UhhbyHUE7w20FK/PZ1NtDKtosh7uEEwFXW/kvr7XKd4+dbyPl3rzmZgYh80Tw87nUlA2fL0UA66I
TmQp3VpOTLAzfAZtGpnMx6uIosjLG65RyBQCURhtHY1646RoQkUqG8bFmSJGK9RfNXpGqdeXevar
jB1s2E409+AMs1P6H68rNurlurgyloZaApUEGONP642ymspk8XN8SJIEDjBzLvuvpVEsBeSaWfZl
ZHb1W4bXA/CpDKpzZvVTu4ZhwymCrMeZYnJO7VpVkQjM+lBGSiF3CZF3oxjROjQWqKm+kD+ps5Oc
E6k/3WlYB2A5IFinjoO4jHZy7ewKJeWxlgDsMQcdYXCTr625kBL3FqGvvTdBkjXjmavxZlGDOwER
jSizwsp/ynmQNwSne1q30bg2FsAsFBrSUJ7nHYBP0psgD+JE+kbhtU5+8/giawybOwVsJIGR0RFx
yUtLblTxXmmG3QCJ3MC3yEZz3TVpdv3xMTq9j8+rOJrQuhe3//T9IP1KNq5+A8vzUF0qVdy4ZmmM
YTGs5zSi3y7FiCX0wLh1wUQln1z9yW7itVDHNVogbqVOraWXtsbEaj0t5RkJotOrz8fCxKBOxdgH
1FenV3+fpLFhgm6LZNK5GyMu+4MMne4ZFq/3VhEqxhB5IahGJPH6C0m2IydWNWyRUm0Sk+ZZH0ld
fSZUe2cRg+Il7CyMt0AUc2Kbl31aYmofSzRm04wLbTamdam8/fz4HLw956xBrioIsqkCn+pQNfaK
BJBSgtPjFt4Oq50HEqOlIQXH/BOFBMY4t3X78fGiwgK/smEGgTMTfUje0TKBKuf1BipG2SbT1qyR
WevJvVmMUqBosCvkVQVgzFkKf2xHNbDz2DyOECCf+X7vHEjk4AjLnklwuOOvly/g1LNSdQY9aWRS
ELcwwlC7k1fKrOb89PGrvvMZhXCEguAaw2JvCJ+7Ta5K+E6XKKmzonQZfVM9J6FndMYdvfdOgrJd
puQN7dvplsYtIui55mzRuun1d3bUGiK7HjLl0LBYc/z4rd70a4i32D0IWMRcFmnQyekcsmnMLK2U
YICB4TJMS7Oz72QpaT7XiSTd7HtdDd/yyrEfOcX2p7pvNOAxKUpMLrpFTn7Gmilv/BKRNg6CN0fc
hNDpJABMVjPXcyqDUcI+zAzAr7NzgIHOKkN1h1gY5ofNGIJMJTL1ORqyEhYpvCqejiQgYzzxOtZh
SXkLqJ2056Wf5qP0WUF16U5dIaT1f3v/yAxUohPRvSOHPIlRVtPKp0rbtyinh/Gzhgl7AfHADKtq
GMn1oiZ56FT2cK3AanC1xmN632RLezPq1t/0Xf+xI/PGADznKKYOgx4fEm3m15fBotJk6FW3RZsG
qbZaO8Cwl5mhnqrqv8aznl3VbMOZ8/Peokjdm8TSpL/PVFcvfdzQ9a21UOOMHINZqYlEAoQnPB6R
w2sGjaUCfVv15PfYAkkReNeXy56cEmavx1WtpS0a1Hz8PHS5vXpJMUD2NlNJ+j3d379XQ0UDrg5a
3rjs1zsLQ9Taz6YBNnzO5qOVWwOQv4EWjkqJ69wFeHP/xasRXZs086AQO42vU0WDq3RYt2hvRsjh
d/qkB5Vy452W2Yvu5XIdoT8Qtq1VfJGTpb1lpjZIaq3wNHjiXIhLs2uFXAPEWUnx+0w09d71JNig
HSRsE9WH11shZTS5FpgMok2n+5XWw/ZY0htfXPRX+ktNLs+lG+8dMIEBYIKZRAABktcLxlae2fJS
yZFRmgxpMKB8TQ2ueWr1LgmmXgP2tpjSmQGxdxcFEuEQ5sjkbidGUS61WaLnhc4oJC4wluc6A1Kz
2j1UzibdpfO4/crbRjsn9fXOp6fWQN2Er0+B51TDZu0E0duYyVG2ODD1FvTjpKCMZ/unybf98rHl
eucdyYDJAaiiwCCpC3/3os4grU4MOYS1RWkhSxwiiLihHTCnmyUd6oDnmGiHTMPvxnWwm6m6BrEh
tkKhdfp6VXPWmlLrzT2S9dakzaHoHWTQMBAkwcev98ZdPy8ENyOtacTjdfX1QnYKB0JJPS6qcnny
SYKKqFzlc9LZ760CbRvyiCKHQgb69Soy4+arMjZKNKKgBFQyXmrZx8vSGvz4dZ7F5F5FWrwP+QsH
Q+hKEoe8Xqk2S5gmCkmJVG2ygG4ptTz4EBI4gp4DdgHfqpbsqYEqyPaXnVIx/U91SDxo+Swgjgti
wQj4GkUWZXZGi+Djx3tvH8gNKJRpxFx47tdPFztx3WZVC1V7abdAafMCpI4JZfS5ksB7V+TlQidO
jvyyjDd69DC9r3C37zWUMnABdOUnBcGIc8Ac8dgnm041ijaI4GrEt5/cka4boUsuaoyPJAGQTzXp
i5mP0CSva/VQGYN1m/Vq7zuVBmnYxzsqXuR0ad5G8NQ6mmB4fb2j9GKLrYSeKdoqp3407H1ksqxz
1k+4BT1xYc+RrxIpBlPpGGCZ55Jh9Y+f4J1vqhsUXUxoo0XMe7LVFiCLzjEHOTKrvGxcztuwXGTT
0Dq/Jd317F4FHgnqQxqXNtbv9avWW7kX8EhZkZwYul+W0GUM21j9vuciV6EKh4GlWv+Mznxh7wYN
ylZnja0ofua2d5CVcPx5yaofGKK0gFMt1r9+vIPvHFZ4C6iG48yhGT5lvVaLJm27tLSiRloAwCbW
EGjgRS7GcYjPZEL/FIg+OTC4SDRMMa8EKfKJZaVubFTynptRJY8MoSO9/AV4xNiHozJ29xK8LeaN
IvdafbCNdmS4e3JoxxaravwYEzqAIZ16kxFAckYjgOyv+Jwnadf49LvIOjJod3rEGvrUDqBKGD/X
ddbD1pZBmucnM61oT673+KFRlfKLImXVjZxCsfdVo6etRU6hrLeVaUHShSyoYfozpRHzANle3IZS
mcO/sqmSvlym9JqhGdR7nRlRuG8g+7Mr5Wffz+OvcpS6BmoxA3q2clGLz52UVkzjVaMFkLwcIKKb
Zt1C80SSQX/A6DkHjTrqP2bHXjYvk2NY/DuIP/tw2STn6+RUqOgY+lr0fgFYxg5XTgjE8HO+9ggj
aDF0yuPcfMpBLcW+pc20diWqOIxe5t1QushvOAotX1uNg73WEU4aYY+8Ra2iv54XQytcMzX6P/KW
gNErLQUdnbiR7eNWZQvDDo6xfR7ndnpsR/hSXW3YlUcty6W/tl7Vf0CMlfcHpZT2e9NBuNgrBBGK
u8eqs/lxQa5DnL0a2n2pmH3iz5sa3/eZLG2ug+D2p7g1QC4odRL/SOtxtVz4C8k65Hi2It5pfmqm
yYhvzSnBikLxBjtK2fQVgD2FnjjYKHX1em2RGNw26uqPRUgJHrTBLp/WxUAdIe6W6acuz1sSTfwd
jEIqQ6p4RiwbP+xEWXifrq3ry7Qa5dqz9rVL4Z8pKOeb+qSCtJh4IIiTE7sLSZfy8l5GD2OCgKZT
VGqhK0hju9Tk+ChV+cZsjiovgJq0uRi8pErVqOjbRj6snHNmRdVq0PykW2CtW6E2/dEYoL9oZisL
8/ZWP1cXttSW39dqWn8QSu3HDb4ZZk8UtQeDqHa9Fvb2Gv+Z2HLzJyQ2FSx5/VTKnhXLUh00my19
lRLZBBY6lP09XH0l3nSSeQzOGVrF8ohIDyxXC/h/GZpbfynXCrUInMWv/zUXtMahYtJwI4P4qzez
d9wERr/yTMXxneicjEGjbkaWYrxpVpGn2HAGKTq9o3H8oyqS+k5zYmg+na5q0ZNorH46kwC+4yJx
DUKbVkSTxjND8QuzmmutA6HeoEf6ogEQgp2yK8BlrenXPlkXFFSMnrkwSUsIJ2cYkfyPTawi/OCJ
2XMQfaSkbD1LMqqvnYcBleSmKIkeVereWSH0lwKJ2FXFXa+k3SUEW+2npEumX0A24O5EWkq5b+YS
tNvHD/KOt4SQkDjapgVtk7C8fg7UVeJ6kVs1GoFZ3/QUAiFfK9Mzq7wTtNNIojPG64pmz0kUuG6A
eButUiN1kOaGkdetxPvbMuz5KOYUNXR4GgJFKRi55tfHL/je2TIp+tLfplCqntZK9alJCBcsNdrK
vIM6MjO2AxgduCKglzusg/nt4/XevqoJqykc2qgCUBA6bWnFbVxLSrowsxNXwM3SWYLGslsUU7qC
XBAUmDQYOyCTXUrO5ftvl6bGDcTAJu3UhIjE628Jf5GSddLKXBcKHQyaKspWufkEg5lfCW3KYKIj
v7hqmjrnMs93zjM1OKIUg642qdlpX2bcUlPfzLw6mhl8j9Fs2oxQ1lnddDCwEWYHI2Bnxe0lMIvR
Zk/acrmi0ru6ulxD3vfxN3gbwAhQOgEw9VU6sqeFDwiGO20ts+LYQcJmu87QO5cboNiLuc/s7x+v
9fZ8sZagTIeBibGD06PdJkZXN6jKHWtbm4JUy5g/VtTpGsZnJzTgnj3zbu98ZNFVFJVGqtdv2m9L
hch1THssygoTxG/dx9ESL4yejNZ60PJNgaGmONcBe2dDLQJBmS3laL8hxNbkFdgEkxURvqpkPBpg
3Q6+NEgmWT7zfm8NkgVwWmhRm0JrWwBmXub3fZKa1mgAHG6MVg0lYGQXY76d63G/89X4qxkeMQQK
BTr816so8U6a0E4ATeQc2qk+lh4GZMaCbJEX7qaSnqkfqOLuvbb3FoAdriAbpeHixGu/9Dfrri0r
+Rr1YbUBTQmDXulRydC6y3XptHuUnRfzuIwF6MdFgdj0ABV2ejssvXWXSXoDbwfcf4mbxwwlxJsF
4E+BkLq8zhFSNNxYy/bpMLTGeA9IcI5vLDi5v43x5jztCcFf+PGhf+88OHS5gNiZpJmnF2wyhsLZ
48KOAKv2jpciXAGnL4nzXbdroxH89mo22YHBiABtZ03TXu9dtqmE7sYYR6usrgrwkLhLA9BMkHNt
ibGeE8l85+VsFEk45waTO0wFvV5Ogmq03RFhitpuglPWrutKCihO9496WTXSb6erFoIcnAok34Xu
wsnB6DaBI02VOBqrgfA9mc1vk1n1dx9v4Tu3CnyTSheUEihqKydJsdOzQllucdQAkCbYK7R8epJX
DPqZhd7GVbwODghtCfqtlJ1fb15h6XMHOjOOdoG59UlHEI6MbWChw1QZACDNJWjtNb2C2rc6V3x4
78vx3Wl2mVwyyh+vFy/5LWke1BiQ9Zg9UmEY1a9FrtVP4K/19vHjLX1vMRAQIJ2AQYDUO/lw8IIn
i7POUiT1o+TCiS0YMbsO9To0CM/ct3fMFdMq1DNoL3MyT83Vvu41etlooyalU/nlPI6+nKhLCPXu
nxvX44wNfsfH0LrWgQUyK2O/scGGPI6rg+ZOpIOOuVVl4KrmbpZX6CXXTJHM0rFXKvPMyRFH8MRC
sijvZyDTDURQPNQLCznO6bgSJEjYFCQS3aSS0WYrOmUwgskcVij9qsV00E6ul++SGgs9v2HTf7uC
DlmjiAdt2CNBXYiP/uIhino1K8OcpIgCKQqOqOEBGpsTY1lCrZw32d8h+4RpJN76h4+P03s3lFQA
3061B/2ck+PEVUznaaikqOx287LKdxg+KBeceb/3ViEWpksJBpG1xPV98X6D1O5Gbzd8WVjXGSim
8af59eQM1pmF3juxgEdogTDFxmziScRvzg5Q8TjldSyTvrozMtaczT/1hNpun8Dx8fHuvXcZwZAA
iADAiX89WW50sryEjt8BszLovq41kCZZI8Pn+fz/cDmEdA0RNpA1Lv7JUrZBSx1S/ThCtxLo2GTn
072cVnrnF4gRIKmtt7xe3jnO7xsBwlmQGAS0lhgPfP3t9oajP+684xSPY0TbtoR5fzefypn6F0Xd
3xO/E/VNsZca43j0ImhGnKwHupxJJn47KhXmhNRYgaMztRkW3IbhzOd751iiR4elAc7GPwI7/fJY
Ah6oNaXsnAgp4+ymVOv0YjLn/PDxIXkvSSFSJ+sW+BywgCeeHf5htA2M0YHuBWk6t0IOQMyapPoe
bLHcQ4whVRl8lF2tz8cqGWCvT1GghmMeIZ/yzNO8c2RB7YEnA/NC3/Q0MU2ARiwNzfkoKUq42f6b
s/Nqjtxm1vAvYhVzuOUEDaWVNscb1nq9JgnmHH79eaDv4uxQrGFpfeFyecvGAAQaje434Cp5imot
+u1FGDLsTFzuyVVs9XSKuRwR6TC+Po2K4WHi3Qjv4ipqdW9STTtPsy4wTfby6iHrQpQDoh4oIcZq
fgVi5mtjLAjriHrZKfhu5AckVnxiDRwW1MjVl8ZhO80bpMIvZVvBPUzdsror+walRgqmCMxH2Slp
bBJdbtZ6Zxm2Vpw+D88LeXC52653WQLSzOkRW7/QXIJuMdoTcDCXbw15H5LtsLOpt4fzuE5M+ob2
2hoQVnYFp9UibVU8hGXtyXCPHLrx3VjNSC3tfOKNO5s+BKmkDZqKa3QV2cVothgTm+gMiTFHJYWa
S32fRn341cSFtvTpRqf6qSkbisxxJlyEJw23UgN7tvtvceWWnY+TKvQ2d0qERoyWjuVq1zv3M72e
0e/DESfg2z9645KQrwgyKE6jS9Z4/UHwPvBGd2BbLg74dA0DBFSudZTQAMvgma56O4u0NZ4kkVN5
A6hEOep6vAI3l0ld4hDd16b5XXlG8h2n2/I7EL1sPhZisPSdLfdyu4MxAw7Og0LaYGqrpMbhaFmx
hp0HNVvKTZA9kk+hFdYo5bpdVx15WVcFpsCV+XFpW0/fmfDLuAra5H8ASy5jhriecAxQt+8iF3Hk
KHLvlDgrgr4zp51RXm50RgG+TSuZdzs1tutR2gw8alq2jIJl/Rn/SPOYN0CrQShOO0Fzc0KyN06m
BL0Z6eyriyKeyx7aLUNlITgWDzj/pdKHPYXQzQk5cMAcKAKgE1dBCmSqumBJ7FxipymOrQerrBlU
I3Dwm/ibtSMjI+fUoA7Yq5ikG/iQTNVId4ML6IC7zYwJDFYby1xqO1n95qwo8bp0K3lHr3M/SNE0
6jXVQU1o+qqZ4QhuemzvcMcYd4L8y3MGN0nCpUn8qButEcSJBdRwsSHXzUbZBYlWoJGGIfth8god
Ag88wNfGEebEe0Uymdjna8vOMJb0clojl6K01ftSxTSgzpYWi6UWLQN7fH0ccSUMRC6j7vKuXn20
Ii1ibs/OvdDpU9/1dLnf85SqUXnLB+uXGsI03HkcbXw7/CaAGALak1enfr3vo7FrULKv3Eus9JjA
lQif07xHXqiaq52QtTUUJXoeYmR/QHJXpQJMMbpOAS15WYrFvY+tDlnzfkCs0yyGnaE2TjNlQxgZ
Mhng4bc6zalXG3bH3XMxBsq0XdOmx6nB7v31u+PPUeSE/3jzGJoAzDu37sVyXRCYnj7T5pyHTzOU
/8uU2/Zf7EabVjYKEJS0udGvxxtJZGYa2Hyrcil8syi999ibz9j4lcXZNAUGO7cnuPnFbJoOnpTP
YGteD6hgSkuRr3QvzhBGWBJ6/dkGikdjb9ojf7x8pEvrWEr8XKFc3GuwZm+JlrygYC0bVUeBjMYY
MjM0dLBMxBXGUBGbpOFeU+46WqLR/70902d5jutElvGhJ9lo9dC2WxdduhKbF8NmbUdHmMh3aVH6
26uX3jymCW5Bh1y32/LdXKfNeOc2uoNiw2S0H3Nbb+8rOgY02MdY5Dv7eOOWh0fJy0LmXmTHqy9e
NDixN5PhUAqy5goRglJ7FE3o/Oz7uh2x39O91neNof9Pqy263rcXRZ6S9ZpQMSEuUPWi5bHKMXLw
0XbtkUXZjdIeJ5Q+DpAwleD2KFubjDxNwtNklrmuU8aRY06JsrDJ0np+avpCnMQAaAszqV+3R9p4
prlwjFAUkgQjrpFVPoE1rLVQc3EvoDxQhcDnaDloVuQiultk9ncToQ+spbxoDFRccj572kiDu1P2
ukgb6wpbVaLjAMpRNV39jN5IDFgps3cp8LZ6giY/+MNcvBqfbzNZapWkf3w6ED7Xh7exzRR+vOZd
wkKg8yELFuMhnt0u24kSLx8IDIRiFukMS/uCmhJj4QOUJKJdFKtliEmaYuAZlDXplyxDNOp+FFn9
aGiduldP38gGaDDTZ+ElBPJWWg7/GX/nBrBBUWbszyzVsOBz9fvJiaNHM2q6QzG79k6OuLl/NG4u
UH2sqr1+YzqlTo6YahQuTGP4nrphhVF6jMCqQTk/HsPpZCXkqBBTvbs2Ffl51DAfvL2JtyZN8ZTy
CAJZVPVXIWEyu2Vppf5N31jp90mULcqxjtQIqArDNE78iyXduXg2jigpOOVaqOPEgnVw5u0/Gvg0
uhe3wyEZR+TEN0qvOotmLneG2oh4IEeB2XF7GxSI5Nn5405V1XEqrJmHBVboKu4uJMbf+yVrgwkY
R4EIbaS9A3Li4qIEXne63F7crYn+Obr88z9GN6y5L3oMmy4xMI7PWeKZv1uuBmR7cwslmtuDbYUB
XoxgU0DjUoNfHVCd5qMJfBrBW30snxIzHd8A1td3UuatKfGGorQneSSEvespqamp2lU/E15nqzmZ
RhIdptk2T3FdhX8xIZppvIAJbhp9ruuhTMyoFjUj6wp7UQdpuCS4URrlX4wilQuQ0qCT+z/c3x/f
qOvEqJpFal/iLI/vljRHGDSpq519uMG7kWwbWa4H8U5nenXOqClP1WLn9qWsM0xpQq39MBuK53PA
I67BFI/KcEZnS5+SY1vh86iABn4DXo4+otkrR1UZNd9x6uYpF6hCh4uwdr7sVty1qfCR5FLhoCJ+
vdzhgBaZjWYNRQcd1doSp3PteFLx2D1N7LadZd8Mfn8OtzobMEbzRI0i+1INg/Yz7EzjX0h8Agbf
5NRIs4PEvCNxXb45Rp1ZD6NLP+Q4la6odjoAWzuaNzr7TPZteQZez7s09dmu7MG+KKPovnkx+mRA
1qK3qVXEO7tg64iSeLl0jshPKPBcD8WXj+3CnR0InhgdilZFGTgG5nk7EGyFdM8yETvkU0qQwvUo
IKjHxCWmXWKEroK4dfUjtn0TZY6yeFfjgL2zgBsbx6AZRLGD70HWvdo4MN+qrvJCm7R+6R/CAeGE
ZsmVJ25a3HYsqwA11u4F9o2vBmybtQSrIDuoq6etnnph5GKjeDG6DM+5okISdVSsi95byQ5+enMo
IBgU/+iioLt5vZ7ofGGEKwRGPXYCkiXR9SenbCcydsSPXv3p6H7//1CrvRjHy4DGRswGSSrvwKMt
OQ5VGd3Fbot8V1R2x9vjbU5NyrrQZIN1tC79VpOT9UCMATVXWAxHoHzR8lLGz6Ud7oy0sSlprvGl
6PeArFvjGD3DaGtAXVEwlgn6VMmIBHjrdg/L6IqDAAKzk1xtPAANLg9AM7y+ONirQzBA2TCAeESB
0ThOFnThUHwWhabhUl4a4w/XnrzsJAnfkU/nHeeQdBA7L5GN0y7LSh4tYuBIgMav902HVyf3rxsF
fdVqJ6vi8ccdVO+cdrklVq8q8jCaJZSJSV+NVW3a0rMkq2sjIqPpqjfIegyPtrs4j05j22+isEPS
jxXqIt/pvOjD7e2zNTYaFbx8SAYgKa4WuQd7blSWR7sfiQAU8HTFOYfIRb7LkqW797Ce9N20VU/O
nLs7oXRr5wIdlJRhulNUQK8XN3TKMHO7CZ06LNiPXr/od2Fu4d5TTuPOd3x+2qyXmKtKksZsduK6
H4Pnd5QrUxEHsVPi1zrNAOrp/uSu+aZvR7DjWl1SBZ0q3syo17RxeG9lAy3WAfFHxJrDHiOkyTYx
ckKEAn09Vzi44Cmumx4tFwPRw6JJCLozmvUeR2LrHEgBUYgSsO1eXAYOh05FnzIJUPpLvbsaEMZy
ANyddT/Q8dR/uIOhfZ8UE1BIEps4FGq8gHakYre+FaGT9AoRp5dcMSPzusbEzzVwtSnBvK0JT7MT
/WqRGt2JMivFftkLprVuSckimrOUfeSZ/CObS90lIUew+FRNF+f/1hGKaw9x18K2M1MjUfzE0CPv
fu68YrrrVWdRgrIfLcDTtMtFEOlGJr7WJr7Z6MsZzfgQFkP/hDaf3R06Y6jQK12EMwPPtfv5XhdO
1XxISMbs3wqHDIX4vJr4nNUc7XHxN25ZMApUz3RmKEPK9cxEKiLVnBNgPF7V236cRJC/kl5plkOc
88DzB9vrxlNSj73YCTEbsZsknFcijzVJC17dSjrGt4YxtJh2UprvH/PBFbXfDCXljJI/+9CacV+/
/tIlqiGRzcuNSqEl99QfH3KKE73yRKpcQH1/zuqu+Kxm+ee8c4edzbm1rqAxgJpwTGhHrqJ05li9
oulleMmyZop9Vcl5FUJQva9HZ2jwfXe9AoxGme+VGzZOhcmIgBL5nBbUw+sZzqrW9V020mHOuhjT
iEpBzpDGi0C5eGpe38+WBF+yM/nmRnd89f5IlSEmFLgheAxdketIeU8bK7QkWvKK6U3Pf15eTFeU
TVAv46B8uX1VbMQh4if6wsAiTVrbqz1ELbLU5kbEgcgHZ/gXekoX35dsuOG46CM8ElDuArMSJ0WV
q4fVgGmEh+X5ToB4rjGvYjkNA/AMULk4TusadFkgFbIo6Js2ta1Ej15lRNi6IBaEaMhsmEHplBVk
Q9x4UUSIbTVvv3p5JHCb0KPMOddD3uDmBTfy3poUpX8YFWV+mnoaOjvPsa3t4cr8wbGluom3SnBB
6NVzWoGzUqY2esjcHrPcrIcj5kT5X5w1afALtYXyAVJ+1zvRysdK9ZpIuSBC22NZUqXRD2UYGvMQ
pg3SSbd3wlY0kcV/Og6gZSHbXo+WpyFyWil4xLiweXRZdWn5phsvRhAZVfQzQdNpPt8eUh6l1UeX
pQpSMKIYsWQ1QfIn5AzQEkHyUsvPbeWU52W09dPrR+GmBSNjEg9hJV5PzNaUVh0NOwk0J6yCpLar
Q5yBJ7s9ynO2sZ4M4YJleIY8PSO4/4iMo6lNKdE6CSpdtLhkQXqbqBaA7fDrefaix16oFUrFIeop
hx55rRLtUrPVzybquj/0Wph7NN6NrSqlymhLUDsFQrCaeF3r7tDYbhLkjiXuVfLRd2m3VEiBFtr3
27Pf+pKkfVChZUOOPXu9xksumqRZmLweRdPdBCDhoEF53NmiG3cCu4Q6CCmtFEdYTShT61SlcJcE
XQ/WWXFYOH9s6OaXFRy1ytS7x0iLq7u/mBsLScFSg2W6lnzPlsEo6o5dqkdalPvebCriWNZutrOG
GwcQVUsp/EQYlr3T6zWM6qWazBSpEnNueJd4unmo87p6Kho1vBRdF19uz2tzPETmgEEAVQVEcz0e
egdRRUkxDnKrE+cFqOrFXCo83uZ4/qpOYk80YOOqAYCMtjcFPWD/6xAfIm9e2lEmAkJNo5/jKDWw
yBGLwCzW0Q1UhNMinO680E2qJ5oLw2dkXcTrodBQraVCJ7U04NDuKl8DsucAz68jfkVbnbJYWP4o
Ehwkq2S6qHWxd19srDLjEXgkfIeEZrVnRecoJmlMFDjm0mDE2oYGatCe2+M8w1PU+VkokFT2xP02
jj4dZF2qxuKKgPXF9bd1jDHK6FtEwTygRbx0WXWeibVn6LJ71JTtoagHkxTqVP9WGQSJvRjjOmWC
BY3RpZnKt7VaaUGFrFhwe8duDgVOg8GohZIvXM9qmYSWlTrv2mGEXbuINnsI68i9V/J+3CHcbA3F
0whMiKSwvwg1KVwbQBqDdxlrC2s8OGgX+m/ZPdnunrzcVsmVZvhz1R7cC34019NSTLr79Cg9CZTV
n5KmxnpeL/Gs1KPykNcxTpZ5O51Qvk+OdROrhxpJtePtpZVfaXV78USjCk6/SeYaq9/Qtu7YCLWR
bcRq+K8sp+EetQfzGCKleZjNZPzgWvnvUNTD19sDb9wcZPgMCAuOpvwaLrLEVolIK/3LdAgx654N
+50zjXv6GdtrTPdSkkddF7bw9RrPblyWLTnMBYmOOoImr5jhEQFdjqGeG813UB3iaz4ZGvpZEbCj
QFni1L4zU5MG2O0Zby415WasfTSgj2uJFqdXMpJLYKQ4W+jRndc5SGu7SON3l1JYTYmGsGv/jp0s
+lgoUTvvJCpbAUki3fExAVWKBOj1SmRa1sY0vwExN036mDjR8p+NuDt6QjP+O3NYfXv1dHnEoYyM
dhJp87oiFI9OBGyRdtHY0Lrw7P8cLXkbN/ZjHdlfG834WRYgPm6PKb/majfLFxVn16BxQmi6nmM7
AnVv0glgaGSU39swnw8YouinaHKodC7Vv2pqm6+PGCBLyJ+lvClozdWD1TbyuKO8AIXAE98p1nSH
FtUm5GiWZuesblyk1NdINWUKBKJrNTu7sWxUkU16wwlmEwel0ymjtLaosACsYWr7+EdZw7GMtfqf
qFla/FrzRnk9ogz9N94JAL3koVpNt2wyZUhqdrFWKXruO6lqP7WOFUJ3sbu63Nm0G+GY2MT7UI4J
i291yQxYdkRTPoSXpMXjr+6V70YlxvOspePO6dwbaXXHWO20DKbJ839M+gzYSBl9aaxY4JAz1DtL
uHESHfIuMDE4/HB1rmJSjqKELsIeJkg+KTwbYvUNKQJ2iHPZHdypNe9un4rNqQGJIf7Br4PId30q
KsOgaJPV4cVQU6TckDRW+5PedvlvQ1v0PZDj1hmkkMJRoLfAsVils0mh1mrb2URc28Jvu8O7Uzxh
4mRhPTrPFXUEoWuxj2RFstfV3ZoogHnAG2TJFHJWIc4zJnuM0Tq5LK4YTlLD/qkoc4yqSrM+vX5N
Qc5pVHLBSVHIvV5THElt7hbYPHUZLeeeVuWhNSP1ovXuXhF1a1YU1umtyUoJWfT1UF08qNVE9/mS
lmP2Lle1iLM3O4dhqbjRbk9r446SgHPkn2jB8kZfTSsyU2UZc4uXVRyGuBzWYYEnM4/z32oWhf/V
iCi3x2jMjK8kCNkeIm1rppJehtyDLdFNq9E9ulCwoD3n4uRz/rbL7elcuS0K9KCgv96e6OZQvFtl
/oFemraKpU5Zx4lFy/JSonNwxn4G/5AhSe/VVv8LlLHjSZSWHEiWdK6/n6HPYD4Vhmo9d3lT2Qby
LsC0DnEtJn9Im739snFN0BYF/0Z5ER7yGs6DdIIVArgDZZzoeISEhrV8rsHhYVJtlNF3u9Db+ODo
ufiP4kF574X9/O/txZWLt7qGCTMoCUJOZonX+focdc1ilEBfsGVzDk3bZccBwfbT7VE2PiElFzpt
TJL7yFwFGsNFw0+PARz3k+ucx9rEir3QpzvRpPbOsdiI2ADgeYCQttHIWNOg52ZYRC8/IVUG5TCO
ogoUQyCGVFhLMOiF/fprj/GoflMchnWlrx6rCQlFaI1Q6KxRdd6XWBPcdxVIlEH1fr9+EcnNELwi
WwIIsbrOuwHNC0Q3oyC2zLQ8OzgYRgctjVzcyxOBT8zt4eQJXu8MmY3r9Cfl83Q1sbmm+0usUy49
SIkzL9nok4X5jy8QtT0K0zSPQOPGnUG3NgpvDZD+JKOc99VGqe2mbpE+oXcxjDi8iip8QkfJfgsZ
s9vZk5vz4zFMY0aK+eqrq7Z1JjwJ2wYy8gKk/5iKFkle12oS2xddv6hv6xbZsKOIQdFcbi/tMzhg
vbZS6IAQA54JLvB1nMmTxjE61H8vDRfs/LH3ivIH/Qwsv8wm9aYjBX8cUno9LLKHBZ+8N1FHVRuh
l9T+VmqFhYnjArD+ELoOpkxoWNm0XywgENAjFFO8TyJsxA7JhG2Ur8R987nOsFg7jG2H+5PVpUp+
KLQ5+UnHVXwhByiUM1Qc7R5/lCz2R/QQHpooTP6CCUNwJTXU0NhESGa1peAK58DkKZVV8Rh9BitZ
HKi4uF9yRW93juVWt4IUiicc2EU6mt4qwdCstNYtwONBuaDHfAe2G52nyfXKf9u40x9SLOtKHFvr
0DiCaZ8xn4ExZp+dIi6eXKMZqvd13ztvetuozJNtCZzwVMuMv9zeCRv7HfSBLHZBhycLWm2EibCi
oLqqIFKSf05Tw7urZhupXBVDsNsjbQR68kpwdHQcNd4lq/S8G4TuwXjnOKddhiB5js5biYng7VG2
HvEwmJ9HIOViatc7u6wq02tyk52dmNObujTQFbCk+LGnselEYZr/VJCZT5OdfhuHOEFfRtuJkxs3
AD9BkiXoDQJKXn/5nspT4SnEEOjUF8VMs9Evk2o5AevQzlpa7Pm5bn5E2aF3oPrKBsb1nNvFTses
RbohBYwszWuzg+kpyV2vhO7x9vpufkXSWGIycl6AVq6HqpfJEFZvKBcLN5ULOkzzZfQaaweWtrWC
kqxIdJK2VS9kL+kZDxK6EYxZVHxI8ml8aq0p+ambYfopN/NpT0N2a1rsf4n3QW+TIuX1tBIMBONq
DJVLG5nzoW3ATesdEM/bi7cR8VGMIWVFYYZq9Ro0PnljjklLQsU1neLLDPvvgF+SOJFwIcbrTf0d
bpR7MnBbg8p2qRQW5lZbwypqGha5GY10COMINWxVCe8NrS0eMwQlUbYv6g96X3fn2zPdyCslXYRs
C1gUQIDVNmnaOrGnCQ2IKE6qLxo6maeoqwGPLUZynJQmf5ggEh/iiQtcK/4GGY/yHi0LiAiwYteE
BxU5HymaxQmkZfNYdFVx1Lzqd+hSvpJkyFcfCiK9lHmStXu+8Gr3CK3TKl1vw0u8OPonx5hjSUOc
d9AOL95bFALQv2IEZPLoEso9/EfzcNbrru7GAf34qnXfN0NTvQVp2x77rHee6txwIEdVgMUAX7w6
fWZoKnOUIEgaAAKsJojrVCjQ+u8v0xD3qr/Ycf2jDZdlxjnVCvcYxRsTlQ8tvNVlFqauYR1CdLYa
iWJgtAJd0RQIc36KGP+rQC3pm6vWvXmOWsMZ/Tm2vL2be2N4CoPkRPShqNWt60j9EhvDSPf3QpZk
HHDnxWuhW+zWL9JkeNMWIL+qLHPu9T7/evvUbI2MPC0FdgR40DiSYfGPL+zhIjOgxjUSXMMG3YIq
e1ALs0bALi/GO22J3IemqfsjoNYwuD308+65yggRo8Elh4oziRFPwtWJRT4JHwTPGi9icYb7tOnM
9DgXyPrpQ7zcTVqrvKlEb3z35n6g4ZC0Z6EaoV/b7QKXHv0VhMHiX31Y7EmSvLzR5S+TOuxselJW
a5WSR7NrLlBhcW8ZBkJIjS9mhkSoWKK3gzPV9lGrWEwMP6t09mutynQ/08di8fl/CbGDt3gRTaVm
D70e/gYJD5rT9ScqDQirsdCHSz8q9he3QC2oqBbnDmz48qnxYuNzb2bj59sf58V1CHCMQEXfxaWk
Qen4etBaoToISrq/jKJHuVcJPRHM6iw+TWYxGqcGjddi56p6cSEyJFwqXl38xTtIrsMfWxE3O5Y8
qoaLV1QdoPpkPqlUPE+3J7Y9CsBXKcqE19gqpLVOpyUljtYXEL3ePwZWpE8dXuA7l9FL2AWToW9E
CZrrj37KajJVncBrhDd9MUfHvev1MmqORWhr7zLD4R8dMXaqjxu29bQkZfkOd8HSPZKxGbAcs84c
j6+fNZUrgK9SXQBY3vXa1mbmFk2SDpdmdK27dphK/Fu8vXL41tpidg83BnQ/9/9qp7ZzhZMh+sCX
oiqxSy6EfZjdxtnJt19sTUo31NtxgZROL5CXrudSOnCrHa1eJGk81X2j6GCEdZlaxr7t4brLi2d6
dclIjkljzJG8NySSVq+4rirjoQW5eVFIRN/1Ztc+5Rjp7uzNzZmx/6lzSN7PWmAAJz/LGhJzIYVB
RbU0ccETfVJ/oA+p32lJ7O1RrF9Efxq7aBMBdCLWUaRaXbLRhBw0Ag7zZclMcfLAob5xikZ8nIy4
8ictcu50rawvUZdEr21LyZHla4kLj2VdP1jshA4DDXr1oih1dTZzI3lvzhSobU/pXo06kGNxuwIq
Js8mwFxvGF62rtNVynIBl2memtCb33SNHX8cGzPfY6G9vDoYTKKJiSz0MV/slIm2k9PZmJWMmVJ/
NUY9fiAfdZNzPjaD5w8mAkl+11rdrxHb7id38Ka3Qkxeu3NrvDiL1Oae0dP8ECk+t4pziiLAMZuD
cSmUND6aMf15s2/3eBovnoFyFJjEzzww1G5W50JWk8AHoaWNASoG33M2HkZjqj4mvVnspAsvDweN
DKg7NFCBWUF6uf6K3IzGBBvSoEHcp3fz0rqnLs+ToznH3r3RWd6rD6OUiZA1YjSWpQrB9XhcCuhS
97F50e2ss/yyFOg+RlWUnESGs6sP5EvdeYNurSZMLFIHUnqNRvH1kGVf4g6So54N4Co+gioZDplG
S0q6cu9cCPLXX+VevAhlTRVQHM9q2MTXQ42OV6SLCnWoMnvnXY1qc9CHpvo+88oi90tn1h5hjLUB
wpPj9xGeyJ5A6OYP8CT2nouYT7qaq4UQY1LF0KRGPWl+omrs1PewFAHWGlVeoq6JprZ1lzU5vk5U
ZIMCuNKv25fiM6XmxSKwcQAHIiAKXeN6EeLc7Uur97zL0KvcjdaYSOxXR7r6D0YRo/eVzI5yRtb3
WfM7UjrrzTKZyZNWhUb1ZTERnj+ZQ+WMTyPa/NN57Oo5+6KMg9MEaTc7GuYFZZQ/5lqcfywrKgy+
aJrlyR7aXjnMY5Mub4ZKUz9OgLubk4IzZn+3zOH8rycqFJaTsNWNsz7O9bFHDKA4jDNXXVBmWL1K
+LFGOYvUMb6fx9BvSGe+ac44T+8VNLmEX3dxrfpxmw/asUja7KO2tJgLt8h4Dke99cr/WrPP0Lio
WtItkRc67iZ20v1UyloP8cfoaeK7dRt/sFN3nvzKTjnTkWclyYMsh/wyslDRfLUXZDKogdfjScsr
ixy4cs0n4c0i/Yo5iqHunMuNQ8JjQQXJ8HxLrlsCoT62WZUU6P2EmuL3noPZXBpqJ9cVr5Zl4pDw
AADPQAOYdHgVQ+c5ZlUiWLiIFMZ3EIjs48LjcWdCG4EN31iCKJA4rOLW5UMYZ1Y+UNTjEq4dNoQF
c7+y+iNY7+oO5wJcFG/v+9XVQNtMqhLKHjTyrhS8Vre+wzkv6N9kAQUD940VIljbmfHeI2pjFOQu
ON1UB2VPanW4sqbHNrHNMiD8afGE111zXEp3j1O2ehzJueiYdEm2NKRcaKXXR9gx6zStKGUHplb0
ftan2gnC/j/OoC00FmakLvyIWLezgqvg9TwqRSxawDSmyClWG6PvOg3WT5MFo5UUn3D+aO+HEKNI
lEdF6fllWkvWYp+AHkXhw3iXunSr/uY3oCgrTwK0l/VzSTHMeTLNKQvQb3U/UMWZ3uKn4/h1FIqD
nSzNo6J4tW/PIv+WmU31+fYm2lp4hJCBFbH4aBytLpAqI+AMZVMGBDd09ebR+B46du131dAddEUv
HjHY4e569ah4hEuRHDqqQFRWn3sZm6n15roMFvgn76NO1e9qe2q/tOrkPooq/Z3QMP92e8yNjQxh
kfvBQVWAEskqfdTKIuuWZigCr6yNt3Wp1H6sqNnl9igbW4qapXQ0lC7oEE6uNzLCMEB8aqUI6Ci7
P9xaiPQ01mNaXQqAaBEO91FR4hsTCdtPSw81haoNm+T97V+xCq5yY4P5oQPDo182rVfrO3au12Mj
WwZFGLbfQnP4NRez5StJr3+6PdLWqjIck8XXj7716gjFWrXgi5aXQR2GHdbykXXGNyG9uz3K5nzo
8XNVAKB+gZeN2yRuzGYpglbwoqKt2PilETok4MpeQrN6Sz0vnaTvchyBkRtrnHxrWaUosDoJHGfS
v4xGBkurVzi7j6hwWm2Q6OVgB5GIBfqIGBLt9RPWIlL/+wH4g9FjRNaHot71DgK8HrZWpBaB1SVd
7bcq5kwPWEbk77KRx/q5AtL6pq3RmT824eIODzrcR+WEdeOUnsdJm+JD3lS7mO+NQEHTHIICVw3i
6WteM3IZoCGTrgqWPlWObT/MAa50/WkszfyIsjD59NQZO5n0xu6S0GUoZLi2QR1aRadRlBEuTkMZ
jJFqnI2wL31vGl/JZJErTj+ba5R2q4xIqxU3kAynXxUWQaxlpp8mVXVXGTpiXIoynG5v5K0J0Vew
pb6JZF6twsOUx1G/aDNDDVPxq9bHDgYu+iQ7tZXNYUBasGIoM7CRrvdQP7VpTdZTBmndNu+jMXUC
DC+V46snQ1FMPuYk8ekFLcfDyCpS2qVBktg2PilWOd5rXq/vzGVdg5OfhwcGkFTeVCrImFWeQ1V9
xII+b4JIMdXPntKEb6tGde6URmsPVWpSosIi7ID5fHfGp8k76OlUf7KUPN15i29EIRQ2wIbx1AIC
sAaTJ1Pf6F0cNQHd/+IJ79riK0WIGu20aNgJeBsfEDEq2XSjMw++2bj+gKJKlkkTdh30dExOQ4GK
AB/xlQ0+Lgd4KjzaqG2yxvqaVwXnMVR4xqaB6hRoNmZc1cxm9IbWT7jFVGma0b6L9HB8pZHo88hc
xSSvtNmAi642aFZQpRM1bB2qYdEHo4PnCFut32FTrjn8z8NIVSRJYaYLta5khlXR6k7ciqCoZmMi
VqmkMrMZ5bSfJvB+JzUP56BqysXxY1d4vwwysdAHe6GKhzBOZOeiS1NfbXDf8yfbaL9rM0SGM/ZJ
8ae2qdICgY402UOYv/j8fBhoPZgcyoyFvuD15w+9pitcLRVBazu9X0AS84u53osSL0+WHAZ8CRou
QE0odl0Pk2dRQoYbJkE01ESHOQfw7VtN7lVPQ5qP4Wc97hb1fhz11jgP6pAAHM6tQjlRiF5S10c/
QOjB7aDy4pDxm8iCZTpK5YR/vP5NZj8UMYYqaYAqwvQg7CIJpjLDhi/LvZ3bZXMoHoTmszQ/SP7r
oRSPFmTuLWlgIEJ9WdpY96cydS7Jkn1+/aSeb3QK3VKrYPU9o7ysxBB1goOW235nNF2QhZMB5TlT
TreHWnv5PO95BCtA21ELBvu9OloDOqURvkFpQMqn/1uadGFg+BjeZwXiy4zHaZb/qFn4H0Koqbi3
IcG5voZX0ne4QE12qJveNOiVpUr/aFWD9b6jbqacnCxxysOku8U/ahiamj+0k/GldDGd9PUsp8gw
Rsa8N5utTyQ7x8hYUOHCw/v6E+k14GMaeCJwRnyJwF1SEFGb+jBQtt95k2ydOZIuSccCegVq+3oo
fPXiAqynCMwEr7+ln5M3QID2Okpbo8CYxUGZhiTg49Weow7TeZnjiMAWngtCDxmQMpnt4+1NsDWK
LAiCRCRbhmV2PZcWTSaUSPoksPLZOgI/MM6u6b7SF0HuNOq3sKqor2xkZwkQ+7jEuC5Auz16N7lo
8eJOku8E8Y25MAp9OMQ2QTavq3uzYo+F0UeMos7NCZZGekYd2tjJMjY2GrmtFCp6fo+uR2kUr5wF
RYgANu7snBzpe++Hk+sWPsp3rjjf/kByM/1RsnxeOlJp2Q3G7ASBmesPlOYxwmvdIgLazfOlH1yq
tVoGkcjDD/XrpMVIAavC+KlmYu+BI//X66EJeLyk0H6HCiZX4o/+bEbbz0DCPg1idcjvjKklBEne
+YdOE8XHOBWJfl+b7Ssr1XLGpLwkM9SbJbZmFdft0EqLovHSYCjycj6T7LkNuMSsdwPbS9MIq7C6
ed8CpupP87wYxnmm5rWHWt/4zMBleV3xlekErl93yBCPaE5aGAGOljEDQi1qy08Q9AVVSg359RcM
pFVgi5RvuWXW3TG87FsntooiKHGm030NC94PtVtH/07GbO+lVBvf9WoweY7++K6pGdaW1YQ8XPs0
f1BcER1Rx1b9VnxWhPqtDK1yZxPLWLXaSTz4ZepIDodpweqT9kk31l5lpoGFTuvgp5kYP7UFGp9Y
3SaqKzVG8unx9sF5+TxmH5GBS1E2sLjoG11Ps2wR0Ruwlg5yt17eo64coYozzRe0l3CrtYvxPGCW
epyEreFmVw4HEdXNCaBg8087F3uQ/RflHvlr6LtQtQSdhwjE9a9pY8eWRUIRlF5jHBsjqhWYTxrt
rQnX2//j7NuW48TZaJ9IVZwPt0B3u23HjuPYcXxDJXEsgSQEAoHE0+9F9q7ak54ud81/O66JGpA+
fYd1+OQzuzx3gAO+QwA4fRu8+O3j13Huo+PGQg4PbQ3oXJzURti9jR2DDIlF3OKFe7O5tnnW3xrK
2qpG3bQ3MMx2//2qRMdyq01QowDwc3JVxp7Hu4QofoT58/owKYCdBo9kPz9+tnPbC6pxqLUAXkNL
+CRQ6WCFdfSERGZlGdl38MPdA+g8PGrMtr9w+EFXH693LjagAbBJ1OK8Qn7l72+ZTMhyx5zgXYZo
+86rVbuYGhhTJPKSJPfZpQDc34wysfVOjSI8m1jI5Ut+THQQF/Fgf/aRv5YOHioX7rVtA56eUdyZ
iHfb9Bgslr8fqh0bQgTg8Edm2u7WS8lyXaPFdfXxqztznYV/sPFAoCHE/0vnx9OjSRfUK3DvXuf7
rh6pLWzerMOugRa3hu8qDYMqr+2QXndMsfeP1/9TEJ08ZoR0d3PL3GTtTyHzazSm6bgileddBv25
2WPuqOAqm1YiYtMDjgNxML02eX8T+k0qvnWDgrFrhjb3UjTEQX66mPJUPbmmheIo3MX1WK5xG3W7
Du52yT7vc/+SBc+Zb4MfvWkwbp8HsoV/fxsAWruQaRyjcUSBw0Ujb9DnuHCKzi2CT4+OJowVkUCf
bICs81MCWAg9ZvBFPdSMm2JqQnqhNXLmrG7zoY2djGQGO/rvR0mBZINv/EyPRKmhmhoI802Wuk8Z
Wb+HGPLvLnzvrSV3+r0xLAk25hKw195Jyw4NzwboIOhseLVOjzkMZK46G0b3cwKpiDi36zsEn7yk
aOB9didCSG5V0EtMHj7+GWeOMbqhIBFC6QPV1mnEUEEXZTRuQdRwkdstGUxENtG0qp5GdyE4nXvB
0IQCvBNSKmhMn1x7ArZhC7p9UD60PjmYZKofh3HuXlMDKbiGk+CSIPv5BcHjR+jFdP8Up1HjbUWS
wmtw8U1aURXeUT9C9RWN8/W6kv7C853bpqjzQKjfSGJI9P/eQKvknpk9sANqzxurJoxp1cOg4kKc
OrcKgFlAQ+LKRhf2JGMBOwiyoRkkPsZQTGVEuDykCvIsH2+LM5cycLj/f5WTcw2XOLFGFmpjIYn6
sqdL8DOeB/9mlBr6z25Ewj+Ml9L6s4+GPh6aavhaqGT+foFJslo2byeCCq0LjiN6wJDpkkndmUCP
fA+nDjpMSAFOZbxEw6yAhDo91mkIeXzukx2opc0eKIPgWiaaHWgmvIoK11zAsJ/bj38KB8CgkLyf
+v0ZbwpAs8BZM9Y14FlQfoDjvF/kHI+7zDK+cHH+ob6chBjMm6Cg9QczAMjZ3y+0r+HQsaiZHSc5
qIcwWVlUAMTB4grooe7RX+pZfcpqLwFKBD/3ajHrjBFbtLjrxK1BvA8Nz9qqg0hs/KNtZSiBrmqZ
q5JJzmHhOU7rcmo7G5XGBj6AyX7I6C7Jm5BjspSFaMKCO0eKTrY+KRWeGJq5m/DOXnhS7fO0Jfp6
qLNwKrQVbVjJNtX8iS65Svfat6q5cEbP7Os/mqLoGW9Or6dQqhy4VpSsKSSdIkceotHP9hxN0r2j
sKCCQoQA9MZdIt6dXRRDetTJiEUIn39/hgnjUdHGGTsuflDv+LLOpdEsPkJwI61mFU9XObqYxccn
+ExgRzaNlhOasIDfnUrcpmMy1ISMYBHh/rzreTIhlU/NM5nzcP8/LIXRFjQekQYghf/7+aDDkczZ
dj93TZPtTVKLQhJJ77JhfvsfVkKTfwP2brDbkw3ddrmMZQ/VpiweBlP6jYj6ohmU/C5hn3cJBHsm
UoDVgpwAjHTMGE6lC2g/pIMSkM9t/AFbk7MJjkOM3Es7zFjWV1kJzR9E4tro/yE7wLwQteEGjvu3
9IWzlPUTZ+w4TsbcRhnh+xTu2HApz2jyOC6QANvFcl1lGdVj9Ar/8uF2WKW8NMs9E7O2pAhVEhDH
EWrEv78tWATdEluoNI/cgMHZpm8yDEao1PAYtWKS/g+7FmN/NM9xAUBb6uQDC7VEQa02z+et/1cp
axqw0ib2cwI695Ja3pn7BjcAMAZ/0m7/tGFm1QrvB9WTq0YuSwlemL523POO/33PYv73x7oI2ObT
StPJITGxAMnU9s04VzFgVVeOg1RUzMhiv3+82LlQA5IEMMYgcGPvbH//RweFLV6iVAC+26zBMy6o
6uhBq8mWY+27o48Ku6IGTJ4Ln+3csoAYY9wDRncMguTfy/ZRagEMApsbhU04XGNQmx7lbNiPVPkD
NBT6IY/LWMjUu3DFnfuEmLageQM9QJS9J8879ARXvTD02DYtjoKMcoDVk0urnHs8eAch50KPAmC/
kwBXg+OCqgSlge6IAXIigWXtQYPGtc/mcLqZMK+AVXDI4sPHX/NMDIcaJ3AwgC1AquX0a+YL2mCs
87BB49a/Zkw1Ox4uaVGjeLjwBU99Prbm5sb6wqwO7T70Fbc3/Y+dAx2t1eXt3BxnBmfwQyDraahk
J+q1NEugyXO9xEOyD2Ugm6suiclQ1t0IKEuw1sCyeK2XPXoZgJ57yBaqK27k/CTk2Cb7Nq5j70Iq
de7N/PPXbn//x6/VxLViGiUgqEBUAHg9Q5lrmYICyJv/aEf9f18MeEdgiW/6NacdUDG22ICYZqNT
tM5fPbuqUnUYModkHO6V6aNqnCZz4ctvce4kc0OHEGjkP6Xhv4T8oN2tB6WRMqRd3j5Mi++KhPis
NLBvLbNEkAqtmeg7Po9XzSaXF6rCM1Efpxnhd+uKhvgNf7/eWbFkWlrKjknQhV1FtcB0OYsnGRyo
hXB/4bzUXKoPz1y3mwAaipotnwTk6+9FJdSWgJyE2npOgubGN2rcwxaeFysRPjYRmsE+LMKA7WP/
kQLy5xOju4AlEaeBtD9J0CztWx4ANHkkfZ3cq9TrMRpkfhm0Or3wYc+9WRyuBIXbBtk5DSWpSwCu
k9vUpK23ImcI/YNMeHBIevQ4qTesF07KubeK7irKgA0dgcL777faGtmGgPS1R0Zn+m0ZeQ8k0tDu
dOy79LoZTa4KhMx8j1SfyAuL/3mc030MJ0P//wmankaw2Pg15t8D3qxhrQGdksDGXXRobl2HI9TC
d7RVMyajM2VVOE2T2mGG6QWFDrPunrBxeaKaAMfKaTB29yBi6hjVqF9fp2iI8Ie6bqaHoRfdt0GP
q1f0fdave53FqrtwIs5cNOhyoTeHfbKJa27f9R8Bx2o2RNB2ZMehb+09TAh9WhhY1Ow/jvjnloGI
G3pquEVxGrav+Y9lQL/hUHIT7NjNxN1mBtj7LkrZhVXORE+UPiAEYgtCoeOUUpmM8WqSJZHHPo7m
tQppn0O2l/SAjkVoIL9+/ExndiBQELg6wbJC+DxtrA2NCLTNB6AB55yHRYfrJ6lCaVp/P1G2XIM2
Y0nRzqQ9qADenruPl/8zYD/ZgxtMB4+7iTb8yz15hucN5OIxVarDMaP7euzhRI51gsdGRospE9Z3
tMApmXAK/SWPKgpi6RGuvTMYE0Hcrnu8xUZUrnXmLYSe11pGNtDiKlUp/n8rCQwUTJ7V40Gt1D4s
4OMs95HH6PI4JQnlZdRBkr80Q03JNQRKB9yXsxE3ETXdA2zW1uG/f2AYVmxNWYgXg6N0cugh/CFN
akJ5nP1WaMwFa3lVUys0MNJjdDF32NK70ze8KQCgUNnw/KcSHKvophneY3jDzexnJXgYwi+N9LQs
uhi+9+jueRyzvBX2xEVC08YrgT0ds4LM2jcYHoTQuVtW2f9HQ/otsCNpQ0wHThFU0NOWXOf5crUz
MPldm+Gbe73ZE+vGIhbiP2oH/llqkyCBjDgoAADJ/H1yp0gxBicGcYTwpL8HTWf6Vcu6K02wdu8f
7+gzxxeTCvDBgFZGrn3aOabb6L2HzsnRm1S2dzxMqgnN5DLh3dePVzp3dHErhoAMotuWn9bbS80N
X0cpjmiJvQrZZLscan6Fh870Q5Qvcwk9Vl4tft9+/3jhM3Fw05rDihAtA7Pg5G3WE+DDMsbbVGrq
d6Fz6ScHgNd/H24jwULCAcgM4DnZSRYpxkh0ox6xPeAgdbVy0u+YhQURMf4lleszJQSWQjqFtuOm
z3lyIpvJq6XvtXigjLJrJpeu1AnKwcY4H3ceYaXoPfX08Vs8s1Fy5FKYaOERAaM6KcvqCXObeAa9
pnF6BFJrrG9aHx5SKm0uIFxOyabb9sf3gu78ltdgrHHywaYmyLXv+wCfrKz1jtG6wqVyNpn3kvO2
V2B/WdeXQ2jBBllbZe3dDExs8khpFtQXisJztcwmNYNRDu43lAnbx/jHLTo5LT2qPBB+vKj5VRP0
F2F1y9qvfiIE8OhpIr+CPY3m2NCaVn8hrgcxRyPhTgoTR819MMFi+DCDKHUDMBpMNvuF0qgQ9Sz/
oxDa/31xKdDBQAhj7Hia9TZpNJuWY+wHV4T6IAObFMrj65WKw7UUEuVF3dj5Auf5zLlGurup0qJ2
QWF5kvBmvVq8Op350aQi/A7dzOiro26toLIxHWoR6xuJWRzuNy8+frwlz60MRQtUUtumTE+vCuYP
roPPJD8GqWOqcMp5Rx9WAXklIKw9VIjnQqCiMlDUm1lm9IW9ce5IbF1/NMU34s7pjAE7Usw4ouIo
aUrSAiavwUtDoyHYz7Umlwxjz4SxjRqE6hFlPCJZ8vdGRF0vmepx/wCWmFajGaGECFm56uN3eu6Z
0M0GEGpjuCFS/70KRY6CdqHBKsJPHwA8CQvmuW5HcS3uPl5q+8EnNz3UoiHCgT4voH+nqDw4hfGB
TAlIbnHND6OUaVOGlqXfLF9YiJmN6Z4+XvHfD7eRxzFPA/gInbpTPzwwg0FXz1t57AB37krLCCYJ
4HhiUKGRV15Y7UzoQKs3AKQBJRookKcqNF2EFiSpETqyOYNIs1HtJs3bLeyeAkFtD5Ecs6GcwCHs
H3K1MFrUdQ5ou9MxcYcE97ArmtSs9W7pc9XukiFaut3QBVNdyDgcov/8QdCT2ERgMcHFIPn0JAcj
FDQ66GweYyCzdk1u4+uY9zBqzQJ+P+XTemG9M58DvAGEecxUwQQ9bdAC69ej06PaY63bsETWocs2
gzJ/F87p1cdf/gwiAvEJZeuGAUUG/699PQ1wWfInccQLcGNFkFwHJWZL3aHXQKqVufEkL2oxDuqw
prpBKk/1BNSGEhyKjN3Qc3CPJUtuGDSEeCEHjLqrgC4LrdDvT5ZqbhfcwRd+9tYN/PuMbD1CqDpD
2RJX/SmQw0LRctE9rkLptcBELjWiIQigwZqUuo6j36hOc3CQZI6gw9OofZScS3ebdGKTuUUNfKkF
8O9DCw0UHCDgdNDdg9Xp3/EBr9DAkgo/aPFV/9VvSFKES57vZhCyn3pjv338As4sB0ABKDVbVoUx
9cnIoCHesoi5EeDTzcuBQff5zrQr8FV5gs5RtLaXKrx/3yk4rag/MKLEPALqin8/XxtNXUh4DChS
MzVfFgaIuM9dXYFpl+/aHm64azI0T1CNbi+kPf+O78BZI6xDbG2L7qfRAuQMBRoZn48994bdmo2i
1F2QXrgzUSJvF/LJntrG1SjlEAIB9z95p4lsam/mIj+OVIdsn4BZQ+86l8a73HeEFXKBzXK5wC7l
uz8tatyx2I5pBU2M2RUyI/Mb/DNQfIEZlrxMNqb3fS2AK4mHEbZ/2pfzcIsp1DSWS2edAq5AMwps
UUABuHE1xMYGOtn587h0ApCUFfbgpeW1gA8qDqGGcHia/9CeIC/REMvPkk8JRcMwqF8yStlaJAIZ
VAUoJnlfoSzmqm6d1Z0v6fTDOSvkbb5a+yv257kFUyWeuzLkoGyUeBQmCmjMQSUPILbxWefWY4VF
AzbeD1PMXLnmqeOfoRQmvnqd5C9pG6gX366tPrBAjM8sQwd95zfruhZCL8skC1Nz/huiKEwdDbpQ
pMhywZaij+Eu+bjU3QQfBtAmeXRYlgTjmpwY1/+gTYhupHND/IV4KvvZLPkQ7xooBC2HAK5ZHDoZ
fNK3nGAmeytB4aKVia3gN0YS590AyB6GP2eRw80RjJ9l/TV7PYe+1CACQOj9tavLJncCPYeEYNCn
EUQ+i64eHmVMajqDvGNz7221Q97BK31Ywk9tqNDGhV2n9QKE5JR0KPFhuQuw7luQMZOUAIR1Fqlt
GL9hhtElNyjW3YG7dRhLAzRoemXR25qvRDaLN1YH5gWTaWQoEkiPJ+NBE+IKbQM2F0CeLl3VTi6w
BTQFU3i+gAfQw66LLUMJ6BR9z7o+jEpQDtu1MJ0Ur8rRBbxvSReMR4Ys+wJFYV8AmibZN2hv9wNo
b1p8n6BWKsogG5F+uxD1BXB3ABPu4OEghwIgA38t5Cpw7wvd5byIQaZ/qykEx0rfB+QGFAHqaAXs
XC4qJEr2GY7k/h1GyNN3YBumbsf6kevdLOiikTVksykSyLaLMsuh7FvqeB3fMYSJqxl4mgc35l1T
NG5KbklnMsD/Ugw7pfK5X2JQw8u27hNTzjlrHsioIfIbQ8jYFFAAMDe8zYSC4Z3Sz3Tg4qaNcV2R
TvY/XZjI/BBw5/fVCD6ZKHNoDj80k0ragnTBbEtsf97C0RMd6kKvcfrbn8P6ZYVl2LVqbWN3YPrA
qKjzRCiqyVvr8JYNQwDCC++ja4bOuCq8fhlvTAPtq4KntH7wV695yQ2qQOh8NPRR8br96sXD+spI
O65l3DDflW1Q018wsWEwGg1m0ZQc1EtaEHgiuarmaZdd9f5kn8NgCD/nPeBoRaMof7Z8jZ9yGpml
XAeX3BkJtGvFmmz5pSLigsLMCp1SnWWKgZxlQqgCjH0L5ewULuoVU7MzRa7WmeC/G0RrZPw1BPtV
ew/wG/XxZE06tJUZVTxUoRsb9wtUQhzlMW9iVqk1i8QVmYboVmI4d7/WLK8kyOuQqoE/qiuAf4zW
Evq7s6oUeimykFCrK6UYly8kTDRc0UwW3XuWt9+hS1+3VS46McDPcapJMcMm9SUdUv4OlWfkenSj
1cGKhqYTdmEHV3IH0+sydo35xqgYaTlYKtcCNhI4ILO2E3Sg4274yWP4FRU1gpmsxgGtwv3EkuQ5
8drlfUwy8Rx2htvdlMxTXOZjwj7HUDCjB2DsQU5y3WBoxYSOt1Ya8vMKiX7uI7mh9VgslASHaOSS
7kOFcVUx01F/sjzwOCKdXJ7qIEDPq4sUXptK2/BX4zWU7Zwe3Ljn3GXo6GDO8z1cu5ZVGTpk8JEE
Uf5pJKw2pWyS+Bt6eXratYRqVYArur6TblIbq9Bma7H6xH2Df3Gny5wSeaUj1M/lMnAfOhRQIuVV
gj2TFz7pu8+gHLYvQHIAiTeP02yLPPemV0rrAR40nfJ+JOjEfhMAdUDdYAz4q4hdMuwohOOSIl8m
6C6mDdYq26bZoOpgwMVFWzf9+9IAvlXpOGnlbp5tmpZD5on7ABSJBx98EVtOlrGpTFoWPkOSD61H
rzFZ/1RPXjIBFzh3P9YNyYLj6BO9W2kHd7UgheVb5MvJqyBqPekSqt/2uQdzaKxwy5IYpjkdHGU5
0nNIpUBWxy9WHUC4EowjqNom3bqmu4wsKcA+KQFkAoBZyIZGUQ+Ar1fH9WFU/UbATKMGLyWwmC2U
MecBKaF76Mtdu5DgGZ0ANRQAkAEmaZQK30aZ55/AiAL7M3Xg3RSDVKaDyZ9wD6Gd+9uYszEtIqoB
LMMVye9doN1TpPj6pMSAvUrhzfGe1UjmdmpFFo3YwYNr23KonApNs2EfWSh0F3lvJge0F+Q4C9LK
SNyGwxwdG4oBP1UICzCIY4yXrp2HpzEKGd+3M7gCMwYK6hraSuuAQVM0Hi38xH/ACQ1S73OPf8FA
ebxBmDce3XU6Xd77eQ0hF+1H0CTo5Igw6I0q/wTiR00rZ1x68INuHMqwjpOuhObm9Dvu0K8o1t5j
bN+6KZU4ZTR/x9RBw+0Y0YQUq8JtWcLRemXwm2zgiYhpt3w3TTKvyC2YQgtaiQhZI1AMU+lTTUXh
L11+zyiDnornYls6AY+gIgqH9mUWhv1WfbDMVZ3KzKGZTZIHGnoK5z8mUYfZloiRYEBVFEgoXKx8
wHcuItON92sWmLF0mNV9gfmEcfsRsf9oElvnlZU1MuQeN1GAFqEzGXDdDdQ9QR/ErZsktf4WRCpY
QU6h/Kt2K6zgOwVcXgH/n+y+B+V/rlJbY0+qYLLjFQeD7nfYke4zJ10oixjy0UtJs6zn5dLms60c
36IWJhbuwVLVJFdt0DafoEMGKaURTmtx2cV6/sxh3eAOToH5v0eU8D5nMHC2SAp8t1NG9vkd1PXa
B0gttWynoyGVVRc7YOoc2YAZuG8cIvJKRb/zGshKFj31cO3A+Iql0MoRXnNLCEWfcNJK9OUCAgju
x9n2OKKI9r+7dWo/r6OD/JkfMZhnQiZrDa7WqbNvuW/oYUy6OMd5mexXlTh1w1w4ffU8iWsQAvvt
UnTDONSFChBhSxg5yKWQkYfLn3AOBZUsBcIh0UvyXWQtTpi36vC6bmU24QnQ8CxqjaBc+mLpuyIi
bFYFDVTyCQVdY4sUArJ9FbWh8XYrV0GANsWAuKhDG8cVINGALgnIXwQ4Inl2D+ARLDHSmtW8IIur
O2w/Rm5H6ELIogcmGn9s5vxeCXTwcM+kkhT1ki/LYZ4wncSkTiDxauER8LsPYtNALQBJLKCsEl6N
YgywV2pn+BuMQG0NOVjmP0rZ0ycSm/wlhRoHgEECMd20NvYOC2O13ut1klAtAjRLozHdE1Xq0SYE
G74jmJwknXqZc2/uS4GZwBUMOFl3JWwTfpXaiBD1h9+ERa8DgCdzo/1u7w0kAs40Bhqkgvz/hLti
6er7KFtTW7AIM2nUujHEHVFhCV30LmDLnmFCM0Fkjgxbtpt6poD6K/9pgm7VV13EyBcpPegXjYDo
P/kbFKWMNdTxijYBqrUADiO46mB5j1kdNEbh4GQX85g3/eCVHA7cr6Pn01uW4tjBSj4UwxUk7P22
BM0DNwlBscORHsroTkd11xY8Y/714oi/HCRAdmMhssV8hYJKjF/txQJ+SS7xXnnfttdLUi+87FLI
c5bT0NtvAyB6U8H8MVngiBpaWzKj56mAmFjdw5944WznGyTiZd6hsqmwVf2uxARJ/2I8miFklDdp
W+CWId4nnwBycoPiIBVF0AZIdsM5kF+GplFjAVWg4BdUAGKkIHkHseh06OVuaTtssggOKUvh5d3w
mQI7qQqoIdQ/Q+NPz2svta0sko8O72mrBDS01HQ1O75ptmSW66LGgBI4n2FoHsd2ze8Ba8D9vyZO
L/txzWRUtENOf01DWP/AiNOXZZwN3lwmddRjWQjn3imMj950FCPDZl7yRUINUhcd0fyO9l4Pt/ou
tj+gcAct9Ny3QVZGqh+XyuWm+wluuP62iY+R/YJ85IWsvnlHjbx1fSw6uQjS0k0FR/byQ4oZjxeM
bm5LAXjyXQ0a+7IPiGh+oUSz76IXbETvX2CLRrLXHNXEPCxFyyIE4drG+MHL4kM3RaDGkGPwva7D
6ROwE3FU8q4Xv2ACpH9FNMetISJovxUDG9emmloSvUQGtVkJyPzygoIWgQwBCyDRDOH5llMZNaXz
m5lVSPP67f1IzMCnVbjX2CZDX8A3B7VlHKzhK/h2yHxIM0+24nGO8a3LZ/XS1M3yFhsJ0EgrUToV
gMGQe2TsMcpXM4j6MA/SXwpjJovPLOKh2cGWegRwFdjOCbeidd9lA326Ykq1R0pc8O11De8TRBvN
3U+y0OZGBXZsHzofoCNFZPLMQF7n+35xOSghqs/DGwiQN32VjZIeshogwwp5Zw+ojO/m/iBnKC8U
VruQIs+uVQeAS2BQOcsowLGWVpRenWyNYklxjcOIRf+GP0jGi8WtDWpAOg1it13aryuJ7FQkACHx
CjG6vrND2LwnyRS1VTwS8WUOvKartk19o+CcopH2J95Qgt0R3IbAkaPbNk7A6S3IHh8zl2CUMC6L
9UqATwiuP8LNG69XYCFzssLKG0WuverafPALpFb6iWYus2XaQlyiIFqTHwKXxs/aJuqVh3TNi0Xk
BrE/VjEq4gRZlx9ZP0P460letqIfvzmRxk2hidXpHve+e2w91fwAIGd4gDSTfNXJ6qcHO/vDVGK6
hkJpTFyPG0N2RpVslSnCvwT4t5CocFAccxb9MEZPd2GDdYsGbhdvtudSoOpelxraBm2IqwZ3dVx6
g10+C/zti2hITg6J9N33Wsr8Sz1PbV7VBBAvnIRB42aO0LgvAMpCxsUAYTjObb2ykggTAniWrXFQ
LUvXPHHkvodcZvnrsiYR4njetTHiHWTigb2p898QAhp4gWRQ612u60jsodWQtWWYMQRUVy/yG7JG
/3aBYrgpoj72UYCl/jjulTdkP2zdutdoCabr2N/k6+CA6d4QrrFXsinGgrk0HaIksIm08NECeJtc
nN2bdB3WMkza5ifyozwqXEa6a/BVphRdCgOgAfoBQ31k/Yo+0jh463Jo86VFq95rcXskq05zFLSh
PLSozO2VhuglAVE/Jv6OjWL8BISMc2UzZY3CxTSgBQXnUXx9aPJrUYxBJ3CdhW7Jbki/eE+GaXMP
5iySoTWS7BZJM8o1x2DoAUTEOMvCzQEads1KQuSFwBSKgvXQv9/JOKAPHpwyrrogUF+WdRwJ7Btg
qVLUfmZVtdQs7QuIZi0dRCuyrCkZczgdBnQWtMvmwO2yiImf6+znrx6ZdAv/tNzH7HVYc1PMmQvg
7pqhN14a04dfQ29Wr+2UWzg46mxZCmbH3juibjQLMtZFNyVcyjy/ZOgu0yLObP9Iox71RjIP7M4j
OaplZHSM7EGWxJQD3Mz4S8sSv6tEAIsfbKsB4p6Rn0B/pk2tekvEPI0FndMVd32ejc+8tfWXxYY1
DJ8wuPg94mnueB6A2Jj6InuwzWTxG2W7MbSD9LUG+EsWvEVRVow1OttFpHP6Y4LSIy2lGnrcMJRl
w67vSfg7CJeMVRDOVrhWpjlci7gPQVVVeZDf1aHEnTqgQTPufddn4npah/meiFYyIA+n/HOfaIMA
TbwVjY1Uh1NF0G3tdmusCDYDfD79wpNrcK2MSiL84Dp5gbQOSDYYNcoHEvnsEwwxMNfNtFXfUmfG
qPSSxn5d2oDifVGXXBOtSHoNamLmY6BkqIWCMU2Ta3hh2/cesm2wXQBS772PHNoyNPIg4CzjHIFT
T8K8dXPGUb7VcvyEzMyZg9xIjkXeoMdT2q639xpp7GuXJwayQZi7P+XwaWMoyMdWQSrSZK99l4uv
M7wNcFVY6N4CcZmhFuOrmj/nmGQxVNoq8HeRXGUCYlvqPWIQSPSxg4zbUOR1kNyJuA6vUxzcoMhm
al4tjeVPZHDBeygdBgIMdqxwhetDaPT0dYohzTStvj7UXePdgMzaa0C4a2WrbKH9jyY0LsPoLKcj
hCXyZNxNK9XPM3ptAZJ3yvsdcgG0FjFua8aCSTa8Cw9+Whj91PLXrCnCp0DPNquWTBGcvNXKzyP3
2TuAOaixg8HMX1d/tPcuYst37I/wC2jI0U/41Aa8sCNwqFDNrIdXCQ2LT5QqGhxWPtMfDhljVurW
oSeUpyjGipUH6htd5u77yn3vZe78/lFDuumFyFEnhwVIxXtoGKQ/mobW/a4fHW+rAR24rloJ5oqA
oHkBnDHH4PcKvPn3EfpEL6Kz0pZQMULhikw1eJMOff4K6lYJ9pzBITFZyKFd5/n8axLVULDjQQ0s
SYT73yty6G7nhZMi12XsWWsPuUaHBWmLmp4xsA4e2jRXjyZm6sYfmpRfTdLzWMWhVxKVCy4TW0ws
9OBCEvjrWLglol9rMjha2DRovy05IwibdvHCnVI6/t2R1KGdirnPy9oYiHEy0fQRWtvc63cY/CzX
fbLYFACHdHr2acAGBDUapocO+uBZgX0JcDWeDvILzni3CET/h6MzW45T18LwE1HFPNwydLfbYxw7
cXJDJc42iEmAAAme/nx9bndlJ+02SGv9I8ebKGUJ4zo62xeiRU4Ve68JNIZhktaJ7+tG8vGYv+1j
ZNgXFracO280OkBcAH+Yjklr4pTRY/s9YVIYUrp7YrC4hlk27WAFhnQahU+xyMIJk/ZIvQWUycqD
5VVu958CYADPdmxkn7PyhpOPjNDJ/GX1WJ/ruQFOQMBWpZPVsRIfI0kvaTCMZCJjvOC76sque1nb
iebfWveh5M6VSZJVzTRftUvkHB+x2Zq8pwf6sZv6JMyoJ7J/lGYOvxT0xfeh2pgxlpbncyXfcAYn
DKTP8aSsJPc65K/uosnONSIS79vqbd47RSr+64SCbBxO8QjZ/ROuWv23Tq7FGa/ilYbLs+KuC84k
4I+PrQubmnlTPz84Au3GBQ/W1hf7JsvfK2fHHZOh6U/NGAVd1oWL/OeLsjkKWXbxTLRrCPRMsV3C
6iy39X1SugZl5cyuz1u0rI/JsmBKp0x7+6onfdvYWBC/BXs7vuzCiQbSF2ZPM/w3/aMeHfel3Ywt
igknmEhjqfavpg+9e1lH+1sAufqz5ykNCEGe9MtuvPmPbKbwxwDBDoImQtbNwWvW9w5ht3yI6K2Z
2Yg6zVo5uQzPW+80QELbFrBLcJCK6WkEXZ2dSydjb2sBYYI98ID27V0uFMqjW+9DwIJZVQWswBAx
5TQ7k7uNBLkt6tkp2bkcT1xH2v74zwMVYakVG8fOZ87X98ZqvZcY5JRxA9XNf9p23Z9rq6yPmc/i
pIOdlDu8kHKwhrKt/4sWD+uty4oM0y11c13AtMa8VuMNB+SUeSJztpNY0Fw9FU3Jx4HVMOEVE8bg
n+zaS5x/nYOJMvWbeV1OcVhuTDIJAyUpYWz0HA6oz5ZoTctQlE+B8W2TbXuffB/0ZKaLS4rvft56
AmBv4II9XlzNElcEbm+2ovOG6udgoYkFvpiBdLpD12Fmkwjb5PVeH8u9HVZNWRjviJJ8GMJ4SYUi
pDyXtyB/xpJleMUbsjfpTAYhou9I80W0yay/A0RIlTVJZ8f/arsLYAXjeravanWOII24PetMjR7j
2RKXXcvLxJh+hhg6Lq5aWRymcJz6fOr7aQc/xSRSeM5gswAKdBxASzvCjhP55cZ5wYaxodjkjvvp
7mUck6MT3GTIo+/1dkGNiPmxReuS0FQYLfjIQ6islO4ZfTzz65vcbAlh3PJli8d7Lu3+Y5u1d0ma
bvpsucHqy6baoT3Feu+bUzhNyXO/qb7NeVmAEBo3ujmkmrBNCulgS03FGjAgCgD28XS7Hp27SgsZ
PTYsCp9l5xMMMG3eL7nUu8ybzhmG1JBYI7OkwxVDCODhfAWDz2STAoct4dmJRnd52QOxHh+AHkY9
HkDgYeEzxtToJ3T1HxbGaj87UHf9fU/JDyvBWkf9D4kpyj05EykGOaCgP915ld9Upy2aa/nk72Np
0kof0XCngdNnNlGfwmXeC4Zg0GixX3vPV84HxxYbTTLidxCp0PMapp3gDn4ydieCFyshjMVLrWQ3
S4FLtXtjqirDOxcYv3oOp43Fro2D3c17Wx7/pAAK/LPeXKLnhQdt4ZW3Ie5qYTuFx5HXFKJCrJtt
C83TnLpD75wQf6zspjw/UKmOJlhOkCq88Cdl6V9JyAqXe/TJrnynKSM2n01nrYo3mMMnbVkf+b6U
UOap8+OVo03azUyMb+d5j5Exobiy7fZtZnMxMolpXSN1L7nxw08ZBmNyBsrvq6yLFfxIHVTJVsBN
JD/qPbGQ/U2H++ntvjKvXRmqtZC6bRNY1WFRj9rfsFPXiT/Z5652XeeRjFfLOVuNgNSzZo7eE+fc
9GU8a7bp9y0JrFjgQk/d4eh/Y9WAg7TlbjTDS+J8bfzl2wMQ3NSePEDM5Z3ss6FLW7oAzEMdNJuX
jdggGG5JJfIyfuhp+yCyaH1wSKiY/3GRxDqDaRqcF6ucYi+r4zGxXnwGtvHkrce6PSWljqEked/1
N0eus34Em478D4ckkqhQRvkwK3J39bXZY7088sw7S8ZWOZIVuvAC5L6MIzfdNhXYnw689pzHAij+
ztNdN94B45LpgLaeS2MJYldxTnE5XOZgGes8CIVWZ3dFNpTSWLO7bx1wkEr7VtuAOTbQeTbt0gyP
Q6Q4+zv2VpXreUCHbsjP6dOOUOguRRhh39vO1gAyCW/eM3f0k4VViJDWawLQ9u8YdzhlzIlqKVhU
S+9UTSVphFgI9PYwJBPPDZT2YfKFUUd+b8gFcLmbBNE8ZjWrlUvaDFo+5lo2SYEGIDRZKZftt9se
m59hrvGPlAdsCS9VFzXLSbVHyNaQ0DNeuMM2LNnsU02bKzr49qIkccTN68Wf9p9t3Ls25KS/hm+B
Gp3omsClshSSrZh51sAHp2lueZ8nU7rZSEWCzDbH4wMoSpSPXHTbRrXtsi+Lud4ivvfcHL5oCvw6
Lj9WeODUqa1Zy6dED8ErfzkXouSH+6EWrZz8WNaEUBF4/H9sTopye7faLzMv+49QEB2eUm0R2w92
bWx9GhPNJBFo5ksYOouxrg6rfrw21cI92NbWEeYoPg7YbnTN454Bm07elZYe/7vPOovKrlkI2UsB
J9uBNaFcjx/IS6c+RTsUl9AJg3afZbKW5clG8jq+QzwofjFb01f3ABew/kosC5gyfFZYdKZ2eIc7
paCuq87ZfgC719XpMCXBocSlhVM+xpiTr3UQL+ZpWCPrMUBOEd8BH4Rjao22cO4DsI53bqNyyxdw
Bc53MKTvLt8CSJzf+lQARQMUnd2u8ZpVrpr0dYmqsE8bwdp4HY+AQGLq95xXIFh2CXdPMLCo0MJ2
ye+g+V37jjxyqQ9RZn14jFSZT9IXeTMg1Pk19j0jrgcP1aSRB7l9maVQ9nPSYss89Vsf2482jV0c
1RvYAOQlhAjjDdJ/LygITG3IzITm6orYDBjV1lnhFqqbDjTXQc5rPXkl8vJvwS0A5We71HUN67tB
yxZjU7Lg+qipg+9jKOwtXzfSjf81SxlPsAIcmB2DOEANKKzNE066WDmd/Rls8ulwnUbkFspWr1gC
nSyXofLVekqQK9ff19nMzA1IsoaTsUjtHrttlxet1fLWI1+8n+cmnnNXLAf0IYKO3KudYHiIvEaO
d1xnfXkJjQALEYuCEZyFt9Gb4on+A2CrDDMxxWWdxmWwfvXHEgoiB7rVvxurmUSoDavHv3F01LOG
5fogE8b8HyCxQfyXZfdOYMKWe1cJ1xm+87UtUFrKj6bcHRurTIOD2deQwAy7hYzAOw0DUWtvZGcg
Q4+o2fuvWZU5rgOnny4sLWLkHpx1ZOGP8DOa98x9RWghpZ31LTj3f7LTXXMmDKTtsxnCOsrdIQq3
0+TDx+NUM9Y6yTSijJmCbdvetvGxsrZhIysZLOYBUavYTmEjp988o8xyxKAY3B0kitLn4lRUnSv3
cGFAtmP+ycLQb89zkNQPWJTn6lzP++adJDgwQMDWQs2q5HAGlDSDV+aj27ZhOpPoj4AnnMH91GT7
URpgcetTY3n6UUDLJ2ehOT8yR8EKZkFv3P3iTjML22opsZ6GdhrPC3qqKvM6XAYPLrxYn5cr9uNL
TC4XAtt9aPccH/U6ZtLdnSNfqkCuGTQClzI3ufCgrv1b5U0QVY+GuijC6AcdA94lbf20INVELFSv
AT+YcI4iFM7infdkmH81w1w9bVigkbsIPrdDBHN/OliVftT1FD7tfO4hS0qKfIAthfypTef+IVuh
ffWDbvxdlU6PuGI7/OPlJq6JHx1vA1dFnqRICwLXHjPwJ3mkmuDa317rRu1p7igD6mw0hefDWMN/
juBdPnWmXIYTLXpBcOb9W+LCraOtO5EBgQBqkfs+nl0rbM05RC2gMiWqKDjh8VHl27ayCOez798O
/2Gxf/KXOfPDwjDq/KFBNQnOUlqOm8taH/VpjEOVnPaGDpPXtdzEu9/4vK1CzuWvllYm0Anje7+h
ctBoNXOrvy87YGBhKh38nitMIenE8gYPzEDCW85Z9EOBp9VZWc/TF3lQdp8LeJ8n0L4WyUy4RC+k
DMwIF+Jga04w52YHGahLO7U9KdASydUeCEesQlDv3h7ea2mS92YPxy+EwH736O+2QJDcY2BwN9n1
WSRr8LPApvwMDx6f7PsSTLK+IMuiqc9soNJva3QjJJii12+hnva/DjqbnnDNmH00pofoH+RbIx6o
+ONyL8NQ+ffevij1odFCRqeydZV/nmuOlOs+yEmc26GnandS3oYextU9RtaSpaUBLjJ3q4iW70QB
82xaVjj+7rGn/dWoqb9ZCcnR2VCRVAMiTDfypTGEDuRhpEf97lXDhnbKW8V+qXc6nc7WNpnXzWjY
HoB8kmUW2Pckd+MdXqiyOjzxcS22PR9HVleEGnpXF0RKq875X+0XMutBwiSWRAJN2WXrE0rp/j+5
xQbiaY8gmiekDtP94bqLzEKK2177dTn+leVmpjtEfXwRDA5jqmgH6U9xuw+NSoHG9v4HLDbqCBW3
My9xLOGqU+wdkiTm0VV1sQKtNo+tbMSPWrddm0+SIJZiiKZYfnSdV39gMhjQrc1h0qAP7Fcn20un
5CwnwmK52M7ia8KbevvvUmr0OWjtgwPllN7+qsU6iGeYxLoQStFQPREFAQ1asaaPJ4/cNni2o3rW
/zoqVf109WDhMm0rLMndYNUym0BfxKn2bxLuhNgXggG9cfyhXUK2T7OeKarlXGq9ovW6HU3RYSdd
pkKHR1tN/UI7bxmOy0M3OGuIgNNFJjAYWTk87S4lrXZihVdnqKR55Py6jZ2kfZKREQWoPip86iCk
lV0iK4JFGe4G2tCmfBviCnB0cec6nxw37MktUrcK2jEG4ttlMqEEBg5CT0iadZCuI/4vuHkI3Nxs
NUQPakkbGQMHMOWUlTnc/Fi7aL4I6PE/hxIAYBHo78ZkVrVMEKKe3rZNJNudqY3zX6jqsCxmEOxv
zaGQCXEH1newqVF4Ixj7tUC+HmIGMbWfwwgGbxOCmLDAjFD+R8Ih6hrs987LEbp9c15FGUZ3Nb2c
qHg95bncAOPEThscNiogNvL6VDEIxueA3+mXHU2Yt6pmicS5Q2rc/VEz+fspswSsMq6Lwb0A7FdX
XPTWeue7QdLelCzHmIW9YUN3ARGnVxmCh6fuEAPTqSZ2zD2nY6OzIBnjIr4ZvdIFTsC5BMTR9mdW
nRqbXtXW3RXtcWuQVQYKE3sEVnbiaR7aRweJaM97Bk5RYO4vr8O8z4/1EpZMi+Fqf4f+2l4xbyS/
ZzQU843Iq6UNwmzXfmoObX+JObHadIGarHOoHMc7tYmBngBH79B0GaDsdRLza6R9W+dU4hi8mOsw
xumC9E0jPVbaLcDNW2g7R7gowEHZxX1LMQhv3+wsFVQ8yNRHNHjSehDeuIo8mSByM99uif1za9c6
vqG6ADtbpjIJc93ZwWOHiqt+3SWfuKEJuldrhq5EPHaLcYZn79AzNJ3a6+TsWULcqgmU82pjoCT1
yxKu+TYlstJpaI/Lf0Yujb43oLjymVljv+UfxCWD7mBL+wx5yrThh8vkvoAtSZAAFAl0qrlmepBK
t37qlYTgvh0guMxJbQW6WzIoWD+dabK2h506ugG1V2IFTwBY3XYi6j/w3y3ZHV6OMMsA/obCi297
h8aCgeyozhUTq0hb3SwWX9OYvDSsXADQUJv2BUly8stDv92cltXnuUmSziBG9Lz9c92SnZuunSCP
K7QwPFTlUn1ZmFO218qzYNvisu29F7+Od3SgwD365fDW7TeS2HZGlIr2Lp22I+zP/oKciZb4xFK5
d+xKZdJE28uxNu7GhFrKXwtzToWNRFq/KLdlCuwClyyHxOs3/UbhRbJ8hsC6iMF9veBvkcdovh+k
ddkvC5APogd39f3pIvTGNVShafvmRrvvg2QEyc/B6ew/UzJHPzy09uttc5t+9VXXJN/dskH+jaml
SR60PVbdizm8G+YUi3g6u5WH1xtUB+3b6ELXfjsE2NDDPE9T8uCMEQyBv2zt9wB/aPhkLavbnBlw
SrdwW6gQaoiSzQKpssqZXTWshHloAhClQq/h9plwoW6ZqseRU1hJe6C8dGJ5Lx1Hgd6TnvfcoCrs
01CMKwKKgd32ZQcCkjmxYEOZMk/0y8kfj25LEbbOJHvSNwf6bm7JByxUG7PJeNDVOy8x4rvFP8ol
i+ZdAmZJd/Wyiu+dwKt10pIZIozHDL/afJtQcXTmknJFBTSPCvJa8gom2S5AIbN26mPJlDJOQ0a4
M58wTkZ7/jpM47n1TeG87gUupsDNHIDtX6LVnU5x0HpusUZ15D8qcpuq3FdEUj+SgYEIekzcUb11
oKzHaaf55PY0JsBqeCuaLjtCNXQnH7HJjpiStaUh9QNVkwcYwLkfBh/OCFSUMcg6/bm11Djf660V
b8489irbVLNb+WrQ2cKpeqiOfRDo54N6DOtEI2HvFcNYVeNVO1NT3/vxuDGPehsqS74apsxB6P1p
IOKAYLCpk+asTCMbtkk1KCbrZL/i6Gi6D6zK0YUowvV1otu3AZAfxz86iLov2MT4jc4bQO3VLRHQ
H+7xiAuxfe6wLL/oQdJNaeAa0Giuu/vaMe7CWkNYv/oblxCsJHFJTEB6XrKycxEw26vaTnpQXvIA
0OhE+RrX6jdvw2TynqUectvRdEVIZs1ffbxt2B32GUHbXgXxV2UStyoaoVqTIW1T4yWpJ++rtxCo
FmGHLIINkUI9UninZgxhlFvzd0XE/9Mo7ogbKx2qk39Mrf3s7JzzGUSEO995Yi2Pc+tX3i90TtgY
3L2P3xzaeufnEZndAggVORrkJC7l8xrvHNIq3ki820wc/KlF20RnwAv4LlkpcfWiPcGWQJR3d+FS
XxCPRpVdREE09wWqVORvqpud+2M84Bgaskvra08y5je5KHkpB4kkyZ1Kfqhd6HIpSmn71zjqOWW9
WapfW2+59imqG853FnIOWT4kO1ArunD643ChvJs6VHNWE6XjFXZQe/GlF4zxBX4mf0RrMgTkSJWV
jHCujGjDmlD3n6aL15/7bk3r1YpsTVVptfmvoxOMu5+W/er+q6IIfswfXMB8TfjYr+1wwfEmEqGt
08HxRSYuZWe4aokYOx1rwJIFBmvq/uRYxhFYEfT6UlvW8I+UDtbd3bbn31J0jTwhuUJ33GwbEL2k
JzxgFh/sn7SjqfoNP41+ZxvBIGfiPcn3g9sT9YNn45KZuY13xvK/tBlqgzFx5Tij2hmZle3FyJh7
9sinBu3kOzGU0Gb+VE+feAnaJY1bApwjT9L/HJcrWI06WnEPssFTRKCmUVlMW9pvKq+bH7uIRZQq
iI86nXfkGqnoxbGlflcL9FQ3EvAhptLHFE6p0FhEi4Pie4OInDLtWS4AidrJC1sIwnjzj76Cf0Dv
8BmtuJXvok0f3V1rH+F8ilwE31lpG286ewxr5Y2fT0S2QUgUk1Uzg5HOLz8Fr2N9XQbsZ4CErtvl
lvY4ZldL+qBR/EDNQ99DTaDIn9CIoAxECD+463YUnYotVYxJZZ7IWtLh34NvkmwU5kb7foz8HrdT
s7rbqRbJ6hWh9vb20kXGn/i+Ak6K7ugWnDtbbUTOCkM2f2oYJ3kcbDgNwPZR/iatC/MWvwpP5HCc
N+HQaCd/7REFVYoCvBNPh626qbDCGI0Wc4nv8+X6Ayf0MG3lepoxvahLbAGeQ8keqF/nxeGZU2hY
VY7fUyYoZ3akumL0ALmSivyagrRwF4lKvTy1bGqPUbSoKo/qpYoeQm93/nqGaFQY0k37Z3Ajs5+V
SPT4p1WRcjOxoXW/3lRfY+4goRzPIHjxlodWhVuLASOOL8rRTfN4TI78ZBHeXznVWnHGESMeLRWu
41mbSgT3iL2TNwKtxGekF5T9CoJaPzKmipq1nTTwtI82rmZ0UYMoTI1wNMMugKEIArYCPZIsgyfS
1ejEm4TH1YyULjjOutkW/wVrlCNOpbs0D+S7HkuhGHXbJ8WGcRpWj4yuxJpmTkv6Db+oBvKbK9LB
7SPxS/HkblB7ueqD9ROFb/K7jlAlPFhro7drb1A4/+n6pVdoB+IpxLiZoEuOXCwgOSvhlnBFdSa6
o2hr+I9jz3k3DmnBkHVD6Wdc80ebcvethI+yLClSfJ3BP1t69a0cn8HwChgtvqS1WZ8jErwhZX9B
uzXXa//H6gdmQ2IDpuMC3xOKIqi7lsGpMXVBYeqNroo9gbiIOfZhBjEY8slGYpvGvtf6RetEVgAC
f0R/B1NDvDkbLh/mlqk9cjPgEC26SKAF3Ahr8y6hhfrj3KyH+ytaUUPlDqLq7myHUfk3pF75dV7L
FTczXNozjg9kUqtB0nILsEGHs/TDvtwF4NinNtzNhFqB56fHzDbMP+tms9wLEkRyCmcv0OY8AWdO
HAR9/AcTsPcNaYT7l/N8C286qLY6gR9O9XenttcRXT638/KtbrWEjUEhWhZNb3bNxROI9uK4lcuE
He6slSz3g8wtoO4POdX+evZ2liz4qEr2j7VLjwS+vFKuL3YdjCrfpn17aLd2QCuKsJGlyYPFe8Q0
IW0kreKAuO+9kWJGfxGruVgOiHUKaOpc3LELbTRaBmcOhgvV5GT4DPdBM0z+Mx0a9XwKrRvMorZE
vPCBht9ohPl+0gOOi0ltd2pwAgqUx+9eaSAwyDlekOiSi4+jRctdXZtIJn1BjFr0u8Urh46e/OP4
zLlmbxerRnyKsCFRnIjg32+Iy3cm52Byq8dqXoflSSfHsYJRRDyF+E0rFqGZ4u2zWrHHn/u5LKNX
PtQAJIvtpsx0aXvvpYSUzUZHsOhGdZ2UCOkGDuCkRu632yu+8Q3q/6F0rSA6DRgW7tuWh/5bZFOc
dGFDR1zPdoUALpwcq/zoWrMCdA5SfwWICI47Fq7ZnC0oWu+K1J0RMxxa74RMveNBakT7uEpHoyxF
3/7m316I7Bg4i74xdiafyBVbPL9RtU4ZdiyXXXWRVf0WTnX1B41QtJ9GUj8Ddgi6/nBb+ZF7mvr/
L5zk6Xm8d8Don64eZ52ihW0etwPY8kpzRL9lpm/Vl3FrgOs2ApbkTL/pGaxp4LctGNmPkx2s43GV
vMoVLQhCvIiqb3BXRLzKP7iRB3T8sPrVY43SOb4iChdevrZYSRE6QsHm5b5M933nNWUGQhf/nEjL
ac/4/phh1p5kmrtodtr66rhC6gzQvsNcA11ExmYF3pdWJZx1Nne+Gn9q2fKWuW5D9CVZpHQpBIO9
LAUwdtw9I7KlIyA0O86S3R2rZ1r4JDft1pkCXN8vi77RYNej5cXvQ4U2iZ+UuvRHXjLkEbc17rtd
+c566Y6YaaWMYo6IMMBkFGLUjXPlKK77xBtl+LCaCMtABADAsevo6FG34fEh5gCtmwJtT7LeK2HQ
ktZmm3GbbX/p+Xf4VnAZCF7gkR0EhHkQmQ31HxQeTR666D08fcXg+JbNYLlKzp0ZlRSxCq7fnpHS
tPHJFXHvn40F8UmM1jCf7VggjZ3U7omLH5bCP22i9m7ar6B5XhZdSvRpbTg+H/0shm+8vzK8Kx1L
mztMEMDBnb8+1xEu2EyO9YbYky+RKZzEKdcenfWRIB8TX5NxHp4qKunLu2QnKQTpSnuwPYg9RrlS
Nl8HLtX5DqqSxQkwKhH2S28F8ZgShdb6PG3N0eX9Ugcyn6FE/6oeGr6IlCXnbIpAjxirjuqbQtNv
/kyLR3uGYEprixJhR3geNwisy7jNEdMiIZZfHpcj/oyI4qfcDt1mOG+rv+mXxZFtiDGv239EmiYE
/omwjzEbePN9LE1ln+0FzWq6HhW8A5kNHOxDhdcQBGri5ulbZCypaUOHD1o2EBrAch1SY9sK/yV1
VM2QhKYWWTzvk1P05F7fmYTjM0MpSRhqwIQ8c3+ZWb2rrTrCVCvaoiSDko+9qlr3d9WW8bcK7sZh
XECOn9v+QlW3g6gIrbKssSwPxD3jyOgCpdOgjKY/cBxQ8MmQeGyvfo1MkC9HgFYwC7YXhOBOW7he
dADShKsvILYwBBdE3lTRyZkB9+92ZDDAVQPSUcau1lbAgEjj8inSwsqaVnG3leRD+nfmQAx+CUwf
/4NTwEhllRgBCs9MxisO2e/vvMUwhBgp9zR2dumcvYHEWsIQNv9tQjsoH2Si9+VaTcH2gxf81vi3
rVXRJ1L+8xZv/0JqK3B/TdaOnitmYAbadjFKYxY9cc32orATucBeY4hLzpZRx5yZqiyPYqZx+Zvk
cX+R6Ju+IMSTHP3ezUcE3Dx/HPt2NHy4kPlXs2JgC9mq6Rn2aWIkNOhV7pjWdcwsPs9xKsuDU89L
iGfIsM0MsqB6JEC7cltyclOTHZ8yyO4/tyRYvnuTo36ZPtovHdFC4jqpzr2P7Ni/GVA1xpmONhY0
uBG9CaBZZfMwoV/7cOs5HhgnpTMioebg5pGPJlMQPVWCZdLZEl1ibcVtvns1tp5E+/G5jhEunEdE
esQxWFOMuiCuhhfq16ZfhOLWr2JvrV/OOkDc9BG3yQMRVp1XAFFuQYZoPX6IGoMJhAYfHxGTTUmg
10aIHfrS1Zcbrwlnh2Bep+Sbe4/KN+Nfm25oXazGJ0SAMAT83lEsq/BsqARI4FOQC70ue5iw1HH3
pCxIyQ+Fjk7geSnXME/whr4FKJGbM/iBeWMunH6GfkuNlufI+s/CqWeKrrejv5OFWitFIFyZM9H1
9h8eCfJFWU1sdqFIm2fCIfxbyN0R+FQTzG1bqGRV6mWYlhlBtHc4n+HEhZliwkfJKyPSt/PqiMbv
gh4br5jGtXoRxD794zKPwtxaOzzxLKbkJGDb6v4OMHEG+fgUscsc2kch57VQVvMmkQId3o4IfcRv
iq41boNL5LKQZTWaeWAjl6RmiFqyJTLXqaEpfFMl5EsIIogWxFvrua3kVnLN6/CDhE6NN8Xrg+cq
qth/nCbxPrYycmH0ZWS+NaKruvsQEcpXGG3iQ1kj73LPu/V/cPRYc0Lq+igjzqj+EUnZbJdJHHgt
oipKLlbiufoJbxe9ZVtiVrSQrvD2axyiGGV43MBBZEsnatouJvy1awPzb9ZkKc/tytbiYLgTp5H+
GZvRSN0AY8yM/vmwjv1hnRa93rnY55I8bFlUcQvqJLqHBVU9L+HEp7BWCQSNx7Jp4TjJg8gDZ2nG
p6Eqiafg6bXfW06L4Yzciu4oy2t39dqGa/PSqv34dHAq3BkHRySs27pjJdzkVFEGvwcHxqIYqDop
w8TN/JEp4G4IJ99GVmIRDeeLuq3OAbkK8OyBL6vc+MyXZ7D42vltlNFv0t8sdcKQGD4eS9XP55A4
h19iZbMAWB37V8SYg051wBfHY5AMYIyc/x1mj/B4ld0a7CngwY7ydrZiphInRJmyWjsYExv+Xl0q
0MnCtY3g8RW94zO4bNO/xY1ZEhbUAku66ND4bDtH+a1fe886eYj/P21otvDO167333qMQQ+cEtov
5dH2yOVlvH7cKqkVWq95ZFTwhyS4HogkaUon8eN5IG/Kx6Rf8WjdAk2epwT5fbFTuXqc8IwPCF4x
xaQBlWV/ND54kPM4UH+SsK+tuxWM7fuEzaBJcTaLpwUxcJM73ui/OODhPHC7ByHg7lKUj9gI/0fa
eSxXqmRr+F3uuImAxCRMt5OQSl6lMhOiLN57nv5+aHIlRGyi+p7BiY6o05UbyFy5zG9C6Jpx5dzV
WpIMF9ArsTYW81gGfEz5pGgN3Sk1E05wNJuk5CQpVdPeOb0/+MexT3Apq5GKzy+JVCRfTqphk8zO
TDAmGew4YWtJJEHCDGRI4DMiIyg1tn5RCMOED/naIEpngietDW6s/QhN+9rMh47NlwJOIocKGMcg
xdKC8NMYXP2Mq8C5i7jpEHnhTvluwdKqrsLA88VRGSTtB/oRvX6USIWEBxi08lF4kwZyXS+CFHuL
St43QUnAr1vyPSUtIbmibFMQylE2dBgNOImvH6bYK2iyiUKeVIZTQJeyQDf3LQMYmpCqmj+Sr5HT
9bmqwViriVgXk6mPd4lGON11I7O03ozCOZuuaDpPnRXRGMvDYB8OwHl3nYdVy7VeqEk9s0rIKn9S
3kiJsIcp7njPXCumqeJAxqx4fDDQ1fri5WWNhkKgA6efQoLJaVCdprpSKWYe/V5CLzXMIgQABC+q
2+URqPIbeg/0wfy8Nl48O/buG3/yblTGNd61kVuT3COdofRHx+m1dDeNmjVeF76B/NnQqOlfjBWL
b0rQei8jGNDJndW1/jIBCTFIy0A77Oxm6pARLwNaY5rnpJ/qamaV6UYX/ESWKJAX2AbhAzmOyWhR
4aJu4CqyKO+8oNRow1vUYEezYt7HZwgy6Eim5emXUgELD60eHtnBrspqjnKW2DUQjK6MLAW7inub
iZdSyNACGEzkHYxJ2gDTQC1jIhInbfYIf6G9H6O2e9DTvCZsA06vQdYHw5fKmOsVuCDdFboKIMPs
OJX9NTHPU5/YkpAirFHPOuBoSHMefc9Gr0FWYNN2FKqzXL/a9NeePYCDNBUTkUvGeOnesn1N9Xcx
plV/SsboMx4N1vCO9n33rdVs0NzULdVj0BTA71G2uc4BQplHb2QYhwaTD7fM0/3wt1+22nAA/o2M
y6x/IXYTEA/vZNKHaSD/684X0xPBCwLv+VM8hJye0Miay9HKVZWBTGBcQ7bxxS5i52AYQP4THc1Y
RyFiDFXnInci/RPz2SbD6JyG913WJoBvaFmbz41jd/WuaPWK0wDOx6O94HODGqST9e3khaWz8xGe
Mve1ls2MbJ8856j4WvTVqqNyOpWMXNp7furwWHFZIedPb4ouqmXqzXGCOgBWkrvM4nWZzDpTY6pf
kG9iDpQkdvGrdjpZ7TTfsrk6khYWBqANMCJG1SjNzp8tFfaR7qXhRaUOBfOCtsL6g+6QXt+KyQmf
afpb5i27MUHqU1itd9RKkzuOMQBDdL8FOU3j0iz9oxr3qLvwf+3KIwrGaBBEcqr4U4cGx553C3+K
dhLNV2QaZHSour6JTrUpnYCCK+huhejUWRDADm6mSVfsJ98zxud0PpG0KyKq3iJ3rGe1opkJRKqI
r/3KTnTUcpz6a8f4c7hI4cvfplwQODZlmO/6DKByroq2/94oUf8H9QPjk6GkBjJF0vbsvW8AiL6C
laYiwlzkg4vSkHlVVVg67iCp+M1+ItNiv1L3m981mqJfNNCXpFFgjGhqApmUT5ZI9OLYVZ2Fag0X
9L6GMOQiKtGVF/xZEO/qfmBQkAirUA86LCGQKEY7fk9kT3d76gLHPwgq4vQ7jVn7CF13bvHoIA8u
KfcU/RLMYHvV6R19JcUuTU6wNJ0fzNFEAqFeC+ZLAoFnuA9Jrz+jqqY+DbVIfinsk291OuQ3geGP
MwXEI4ya3pj9gnSvzmxjjfaZgyrdnyBV8MtiEmMNu5FL7Nphp4/XiZEm90ocxeZ+AvMb7UwJ6OAr
Khc+zDWsWWGaobBM736icuSyYex8aIaifxyiaGoecwZ3cKCcqnlJ6VGC/jQN8ytYi96+AC6ml6B+
MsIlQqXS3JUlhehlr+ZK/Z0RuZrtRR+WxSf6HPlVTr41XVRgX8QxUH0FegKQLQR30iF4mNW7v2u+
RzaaTQBIwGM3gN0mNSobpHHwi9iVTJhyGsx6EV1MkzPCDssSkunCUh32XJAZpM0EwOE0OkB79q0W
jM29kxnxLcSYKvrUF4l5jKWaArKKfT0DCRwZ/tGkq1yQUnbzRLT0pPGAohk0dFML7cwFLGPpe3BY
3g/UtPzovmjNKjphoCGyYyWcHtylLcpbPG3LcqeFKr8a0owQV8IG2g0C204uEi1Ngisapjl5HPZG
gOCzelS/Nnah/KY6z3i7fS4fRis1QFeOUWXtUIBsw6fSn+qT7g9je0zEQAdgEl0NxlX38hMouuhe
Q7UI2ac8L6bbsCx1bG2hzeDeB8DWT2//AwTQUpqw6V3L7oIrJDYLedOJ0HN2kxwH7fAf4emVAe41
dSevw15LS7MiQz7HyJJjj5jvcAJhrub8VRPwhDwqxsuiGjN5TFqurbHlw0GCiPsNhc4VMVDLkqjB
IqUrNENf6EszBh0Z9hStq3STutfMXAchAkRXUHdu6PZqK6qaCH6oOC/MYqcQ9f7nnaZzNCBGDDun
dVskDw4eAkbH0BL27YjQy56OkfyueBP1hUMyyHQbyHNOdg6pL9I3VMPXRB+ljqEBoyGJScNCXVph
S9M+U1u3llNzahG4vArqsLs4r6I5/y1LxUfE5HlY/FfQrl8Ihis+bd2RssRtveqJD+h/0QNqR1W3
FZd+AkVVmUCuPr/o+ls25utLt9CYNxbPlkFn7D2akG7fddo9gAb7gv9a2RsyYY95CipEIG2OaW1N
h6KHc9zIydkXfb5l+ru2teSbHzJrfr6R8EY5qZKVxUvu0hQlPQBXtq2F11A/uw3f19XPCaAOG2xE
UqHRvl9JWoOVSKNqXYsZ8oXO1ru1isl+PP9mVz8nzWUeScdPTS6Oit74FkipoXULqMcung/+0WaO
8wW9q+wqqsAxko11/81OfbPoQua7Ax7TarVO7YyxLS0yw7zM+8o8nn+0lU+Ffrk9S0+rUlP1xSoO
WS6NR6N1JdqGR2b3zW0b9x5CbFD4zi+18q3QmcdjwgK45AhjoafdIpwEMiRqXRz3BFxYBpwnEJMM
0P91HaHqqm0hPqxphlwegyAjnANnYfdFtX6bTwI86DT4G3vio1Auq8BQ0PF3wj9MX+jyIrwIANxk
53lIJ57svBSfPWdQhqspjIRLX9ATG9bzH5VycbFS0W2evxTwj8WKAosSibZQ7ZIitC+BSZmhREl8
HDLLb3fVLNEfWzlKbp4QGyK2r2rN7wMacxPd5oVCPFXZMe/PGTJAOiSvcHKbTrE0N/YyKDKMGhyq
4CITudtJEIhu1ZKPXTIlsErKFM28altoCKdYdUqKKw9+MHN6NFjMRI7pHtaDZ15mUGMBEqRoejJ5
tR3/KpUmk/iiRtotgV6fHjGRalARRb8EzCDets+ymvRiI3x+3J4oVXO8DbAzaPnr85+/CVqak+Rh
GIoRTGtsPSP6BJZhCtSH85vz43mbV8EWA1VsVKaXN2EVK7HBjGNkdIVkQKD0zV7pAuH2xVRvXEKr
D+TQqnSM2UZ56ZCoQjudbF+yVOcx5Tbo1M4gwo1TvfZAjmqaDrcp2Ep9eekolVNVjjG6M/ZpP9Ym
MgYTRR0chX83KkRYT9W4uKF/YjS5iFV0N6O0NcrBpWeh0NJLmZ/mPYA5yv7rslSjg6XnxcYNs3Lq
bE2jyaXhzGzZS28MoNUZREh7cH2qsnyXpD0CU20/ayKhgCiCT+i0Bj96pwX1KxJlDDai2cr7tTXE
QPBAEjb6t4ttWXhFGMmmGt1ICZOrwOqTo6za/qgjYfPvn9JGG54IY6jCEEvDGN+KEIKP2ZuRMXwF
uNtC4GL2SwhMN1b6eKHyJf9vpaXKeFMqyMG06eg2JKGP4Les28zJR6gwonNLFEuY0drW6Z+Pns3B
Frg3z/4RS/Nt4GpCt8KEgZuwSlQaUuUQgJo54STz3zwfJ5xoAuxEIxd7H0tg11Gr23BFanAjP3WQ
F7/SgjopCKPmoWls7cvI0Pfnvz+fTRkIKs/RhHx1R3gTwNCRpkTti8HtDQS+e6OEbBR2f9qhdzZu
opXPh/WITXuQIMY/i6yrHI086zSrd6O6a+5RBNVPYzvlnxn1lp9szwfIGKq/zj/d6pqGcCCXqQjG
vxqFvXm6cKStqM3j0g6AcMoUuE6uEzTjD+GACBJ8fxUpnxFcuXF5fuGPF72uzdUCPhZgeEiR3n9L
8HBZjMZRyaVnBlCjGb4nRpf8ztM2/6MjOOJvHI6PcZsFdfJ3GxoqikmLiFpx8PoAJim69EpNzYgu
XBqH9cY3XF0Fdx2hMvmQHzx/tDpDqXFoSjfNB+AkDgD+ByeyxMbDfAxfPAzZuU3qLSwMKd+/PY3W
qdF5TeVWPdpkoHnq6cKin9gfApSI/57/VCuLzQ5GJM2ESpz+Fnk6065RlmHQuIjnKNcNpoWnYPDS
21EttjyTPl4LujV7iloWSCLsZRea/k5vmkwVvNq16KGNyIKoA1ruCA2Cne4YRHZXGdKc95gOJVS5
Gtf8+Udd+XyIGeE7hHQiWfVrLfjmOKDkOHkx7VTX9IL2k9q0QF+gHL2cX2XthXK+CdbcgVBu5rPx
ZhU7nHLMofLWDVIRnLwp/QExNz1KA8zx+ZVWThnnmoDCcqpp2IvklulCH2iDrFwrmtSLdrD9iP41
os7Mn7v2AunU5t/tqqkHueVUS9X4jks3oSLHFEFHcsBVK2W4JzyjDmRNzrWAd3s6/3TavB3e5886
3XvJOmwXztwiYsLqC8DEIG5kwPNMr2a/uYrpOSSdHdwK46o2q/wP/Nf+B6YC4kgMVJ8Fct0bsWzl
e7JhVJM4ppPiLk1ZQDYPohQzhgFM7zMatIws7bBWLscUkP35Z175og63tE4yrfLkhv5+70iZJlYb
hq0bgvS6VvrC/OyVbQqjr6ZvgpwjFi+Hf13SAEbOPjL4t8O5eL8kqJ0sS8KodrGKQKHBtI7MYeuD
inz5PushpJ9f7uMZZDmLLB55ZEBL2uKWn3oak0FjV26gBa2LkAWMTp51Y5WP34xVJO6XMFIwgl2u
koArNrzeq9ywcaZbZHPsi8R3AFfPki3nH2i5FF+KLjIbFciTRXNwfuA3x10pDRT4W4VhOuKqV3Wu
16BWZX7yzfBfrbxelyJb0W36Kfx7EaoZvoAoqxLVxREkuyRh+Qp9sJ+5Wf7G+1t+peVKi32ojboT
x02O0URQ9Ke+9ayDoSDLcf7VzQf47QGfV+HOgXBLg+Njc6OLRk0D0qe5GpkIyqmm9ULrVbrk6/KI
bkJ0RN3RucH7pD4OaBVuHbblfcT61OVIgan8AuFYi/cJrEkPaxnoGF37/ngaiioUD2aLydU1wsAI
xCDb1F4LVaq/M9QN4MYhAwIgtY6fkbhTnx2D+2pfpVEJNBJ5/CzYAwmWkIrQ2oKoXzdadYi8xn4B
vcg8UwtE9neiXn7qCmq+k4d8onKNFKT3y0roj+8UM/A/033M0082iFt7F7VSaDhjoPu0tzvP+pW0
salf4CcT/5ImQ3w4mIr5ByVX/VeFsNsdupv2zwbuFo42way9EXeiQBivlPVF4BStfKZ/iRhKDDSh
e6yHJMquY+j9D1Nm9vHJ64rpNwp7Fe6pOQTww9iz1aBplOK5Z+LK3kbtON8TMTLtNPQxSiFYSvb6
zmf+/CuJvaA75mPUgEbB9fYmxtNB3cNIBW2gmPHQQfhsnJ8xZJgH8BNV8I8J2usXpfRjS1mWQ4b2
/jDG+GXjLYWapwBTc5UpdnsZzvyR8/t2GaXnVTTKd8KLzSlcWpChs2YZIZeFm8Um0gIpBONQnXos
fkJnb+LU84+mS/N60EyIaAKjNufVK+lNiGknheTWU1SXOa/a7cH9R1+rSiIVeP65VkIZJupz8cVC
DKkXp74DzDUqmSWgJbVA+j3k7pC/aujLQ55Cl2JjuZUgQ4NMaLNf7Vx8LSKnmZfQAqCU0AUxYZeV
UfQJZzy50YZ7ncksogyBGcl6DirehEtrYNFYEb0RQJaEgdp5CfMsoF9l5PVzWShA/GwM90JaZH5w
yox6xJikFIIMakLAFHhyJ/YKLijBqbFbGZ58R60uCVdava/IcT3apAEnt+WmRFWA8exDXmWNckD7
yLqfgGLRiUsU3ThZfRw639DMHuvvQSE64PUQRQQzTjxorgYPNRx0nSZiCAZKKtQAAL3jRkq19oFt
TgWbV3Wkrc5//mYjDb5AIghBWTdQ7cidIJLuIiXJadNwyM/vpZUzQhfc1C387AyVFtT7paIIARKk
/idXHYLui8RcyIVn2B9aoy3+DGP3j5bbHBGd1jJZqQDYpxuLtMKu+jabVJbDOREJqMlP/2L3aX/2
MRHZo0ss7tBkwf47xUrm/INq86lY7C+yQ7I2GufcIstokCZ+VJclaDpa9b55XWRG+BV4i/PYKbY5
u9/ayA0GrX/HHL587tHqv4K2YT2XXi6+9E2X3nV0gI/nf9XKl2Y4QbuBvh+V3bL3nA6a5oexMVHV
1eYlJoH1FXot+WcAktHGC1hfipBLGsQxW96ijjEhP6FYfOlGRc4zr0BgmWF2kyuAhv6LpxJkyMKU
pKz2YlOlnSgjXANV3EVL6GjolzeHRAmCR6QEmvvza+mrz0UTmJqYegexmPc72PJ5JhWWupsrgygg
iIfGj8rBjMFtZGlXF5iGSvuEYU4cHvsqDqAolyDZwUkN5tce7nN2B4A8Fig8hzATvNzo7UOBcRI2
c3CE41MNdVO9zMsu+pyiUzSrXXizXzcwshpovEBFHFDt9DlCDRCQwWhaAMGAnxjfGx9O5R6SQfNr
aqYJ6rfNjP8AHL58HvtIopRqlwMw2xZVqmsEMHRMPM6/npXzrWt8b7JRGthcte/fTjlSYke1Pbmg
Yab4xTel+nkAOnPTJqhc/RJiVLbStZVzpklDpc+qI8y+7GQHShr6WpxNrtYXEm0JxFDBfOJR1PpM
HRJ/y0p92TybQ8rrXJgAZtI5XXz/ulMKWcbN6MaBLw6DgO3bFYAHASOl4KT9X6qjW/9Ya76uadAk
4c2iD77smzkBKObUN7mfMpk/AoWCxwwA/iLvk/D/udTi9m1y0Bo+ajXuxEYLjxm2GQ9pDBJupySq
GDe2y0qqT+Ws0wxk6mfT1Hq/XSDit5ld8jJHVHavQOeMJyNjeBVOst0zt0hfZhLJpT8VxQtnRjyd
361rZ1lICk4IloTFZQ4wI1KLnp6Ta0K+ux0QybxoyPYv5nbGRrK2UlToAjKURqcFrQx1cRM1yOhG
ypixFODYfZlKsHfOiDztkDmXxqC1v7ugBtFSWXm2kf1uLb1omER1hchC5gxoZAjmgn5eXsIO1mAp
x+jp9WSouMr5uwwM/MbKrwX18hLUuXk5dhZhz1n0X0uz6ACexKPrdFWVk/I0Xgecdwy7A1LXkb0P
W88oD30KThKpa9BzO4ThbG2nQn8J9nZm+IizowrQoMJgmC8mWtz4grcmDE04ItpnpA8d/6bt0bc6
/vveYEzELSkIY0wf3m/NNEg9bUTJzy0TOzn1jiIPiGckpNmqvXEK1oKmOfeQSHgRNlo2QNUOmXKj
nya3q8rx5OdBfYnlU35Q/XH6hEDOeHH+0dZC2Dz5xpiWBWkTLh6NBpPvI2Dsdo7niJPR6u0NmC7P
v+/0XNhu6s26KlpcN4/nF17ZiQYDQIMer/V6Ct4vXGDFEXSN0ruANuufHHf5AxZc/Jt5ORz2QEdl
D7ijhkB4HXR0m86vPoeuxWY06LwitMB2NHBvfr86Qox656Gq7/opZhQIKfP0O0iywX9xCdKJYext
mI7OhbyIoZVP73+oeMzRkB43tAZmveEEnExlGJ461dl4rSvfcxZxon/kzKmutngwB4ld2H/p4BqI
bQQIfKiaAhshxe4VsdsYn4Rgmj5F9Rj9OP9GV+InwnQIhhlMA4GjLILa1Ee1pZoMVAU67fhrWOHo
HPE80rtjJ0yxMb5dOSaGgbYyORcRlOvi/fcz0EAaS9hsbtlMLdJSDcqqRqiI4SCbCbkYCwX4jSCw
tmFNFUaSoMSkE7pY0s4Dv9GDcgIGhk7pTRPPHG0riC1wpukPlEdvZCb1YZ/ZjbdxYaw9LTARzERs
w5Jk7O+fdoiy2kLCYKAMJi7u0XpPaArFQf8d+kGUnOq2DcvT+e+5ch0buJLoqiaZk3Mpvl8TmbtM
rSlcXTLQ8pJolxzTBiRmZRuRiw2wcWnhNXbIqkiZdkVXVhtfeG0/WY4FPIDkkY7v4pk5uylpu8Yz
N9mDjf+Ti0vFzwnrnI0I+Ao1WMYCagVKUKIuk4tFCIyzEjJNWY40FSEpQ2jEgPMRmomSHRBmYvSF
aJdNFw+Pnux7WZfZJUA8+0VNMx2kKWzWnxy60roKwSY1LuwFr9hoULw29Zc/keuHVicjWnA0c4H5
pipXhIYXI+qbrsbdk1x4XdoW14De/asWpyVo411f6bCctOhaYmmK6pafTd/opOf4vA4x7CLoC9mF
KkMoF1JW2u9aBVePRrXQsYuZhGz2KLsp2QW6SbB8qAgxTfPSEcZN5DiR/GkpNXLBiGur4ppyLhkv
7brEvhq397hHKTaV6C8XzVgcwjAusDJoiNqfunGMfg60GR+M0Pf/isJKm4PXz4axHVsdaCz4VvgD
XVdd6T7+sIdUscYMr6FeXOlqnWbfzu/qlbgPtJ9WkiHm0bOzOMQguhrppMPkGgHMZ9E2aODXcPjP
r2LOf83ie6FMCHySel9KoOXvvxcRJPLyhOY4Q4G4umg62DuImLTY4NJKVUdkRi1xO+Gd9+REAYKg
uWGPXyC542QCDMGDe2nbnnX0p8m2YTwXeFChCtdDDOmbOtgVUzmEu9HpK+0AyrmojnWPxOG+xhnM
urDjfJjVAiaYb77uaX9TB3UlCEv+KLFYLOSTVuAWtpvA6N96rWb+jaWmBCdzgFLr6vRtn3MfN7Zd
h0sDm7tun5weYNXJoWMFvaUxFZzrqxGR1U5iTQKbxYpdhDSg2ppM3FwLadL+bx5A3HAZSOE4hbKR
mR0qiFTeXkPnesC8JYVcvPfLwDI3wqW28vrnKCnnynMeRi6y3ATZZfRJfJPWRhuKX9wkRf+nRVnr
C5IGQX2vGrWh35Rp4AyX8GrQWG4HJHgzGrbBng7n+FdCxkgPG7vi46YA08iuYFzvgFJbHGJbQzg2
KTXD1XPYJTvf1D7TfjHu8escNoqZlQuDpWZoE5UwQ8LFNledKuvzwsSPVmHMhnhiUyJeFUl8uf0G
vvYjI71goxuyknnQ36Kxzrklp1siN/0pFCF2GToqLKllXXInOeGpF/g2fbV6u4CJFOLcx43pD7/P
v9jVlee7kV4xWK5llzioR2b6k6a7qY6Mgg5R6KKycNDAuCD9AmOiP6Vq8XB+zZVswNZA3JM9QtXi
QL8/4Tatrq7JAgMgiQTyjcqYqPe9nfb3VemQuJcdrUR/iq9RIfC3OAYrUcw2AciCK+YuADHxfnFK
JGQvsCsFCI7gPRRDtOuwJdi6dT7uV94mjQbmbwwXltCgPsR6COVay41bs8faVeJSH2jRxmFduecB
4dGto90MEHzZQ4sa0/EMsmR3wD3i4CCkh1Nhoxz1nIH9+W82H/tFVJ6ZEoAFmMpwkc6v9c0tKtGC
QiK5tqi789E5oULgdCcFVbrwrq4MR9lpYygvNQsdPXjxEpEuxPkibyvfmLfG8mc4bFZerQMpeTmr
gYADhR+fdbfqJDITVmp+MuwmPIaKOV3KUXI7GGnz1Wg7/RAodnSY9E7f+LYrAWKGmnFKJT14rpT3
r8KCfISsXCRdE77hlyQyG5wKNO+U2735Zayxcdi4El8PxOKp2a9EIxOshk47/P2Kdp1YBSw/ay6E
smc1M+HJTRlcbccsDgySMd8c8biK+wG5ZT/scVid5EYEXn1qar7XMKxS9r7/DfGojkOQqBJ1Xsc4
xdDz91heIVYHnuiQ6zLa6nmsHFRQRAANaIQaur2s5lHASKzIa6UL2TGyUQpy4mOJsNqhsfEnkoUx
e9fb4SOIJ6aftlrvHclkaDSjatcxHDgwTbYvQsSoXs4fhdcrcPk5ZsQ5+RUpCjnl+1eBEHgOqsu2
3B4PGGWPxod5y2Yxjb1RCueZazP6S2sZz3GNeFbs5vwRs9Cqzyx430zidr3ly+IEGUDJL3BR6jX8
y/0oPnV2C+UXjc/KPvgOH/2+TxvRHjhcmrzPUOVS7sZpYlZPn3pWZQF4Bu0ViES/l5Nlu8jp45dT
RLH+iwl0K36df/SV24JwQ2AjbKO9tKQqmQi3paEaWq4aa/6RDOG77TTiy9AbPzrkx6/qvtE3Ytza
Nni75KI21nJcPHpVMYnXtvHIS8bCtO38jd2mr21v6m/qJToqAPUWCQZWG5AcbNKeokpbZVdIpa1O
eTYU2DnhaL5rsKGCm5iQ5d1ldVDDzywQWbsRUZvpn2K16b4hVT1e4tLldd/CRDHwrxEZImQjalEI
JYFORWAWnQJ/X/V9/OhZPW5sseisPXflrBiiJMMLg04FB1ffr03cRc1aHrySdPig41oOwRpHEtyu
qkjzDpgqmd6j7Q3AMHN9biz7MI/8Q90jbbOrLdPYQq2s3DZMGwXjCB1IL9///bZ3wlabPaIsd2L4
dYwsHzPFSGAF6KTqRrBZyRBYipYa0Q7fEzl/rTe3TWzGEBnpc7udHwa/Y1iUOxtHzWPqV+MN1Nrh
skX55Iok1tyItWvbDbgyB4cUwQEgulg5LUsnGifLrSckJjNTdHtjCLfGt2uvEg4EI2IVmAMA0fer
IPU6xiFP7/bTgLWqr6WE0Ej/gij25/Mndm0lR1D40j5jzLacDOC1g6OUnpKIQJDdxXGY/5i7tTdh
A2jr/FJrwYF4TU8e+C4NgUVYVDJ0TIuC/ZEOUr/yTaV8ttJUfArpMH0SAwYO0qo2UsnVx6NhB74O
KtyHS8KPBj2OQl6k1P1WHhVoUSljva44ougUfTv/gOuLGaAH6cGDnZr//M2uNCqnTDH7Mt0w0+fD
mM+OCFp0iaicsXEAPi6lgd5inkKqxeD7tUp7s9RIvo9pO4HWEcl0Tb2INL5nTk/FFGx1zT/ueJYC
lsKhnpMMa7EXUZiJCWHCdE3kPNBfIJtIkVY9nX93H5igYDYYlM9DW8oq5r6L6BE2qopnR6y78MNC
70cxdyF3ahkQrLA+14ybrtB7YCBxhFVqYDkJKv00mZHjR7gUxQ+7cKqNi3ylewWEWIU+pvHo8zT/
/QcdMGyIG7BFbpVHD1YRT8jQRAjmYVI9VDf2KJujFqBaRFD/w4DFOQRGEKGIpesMnZT4IKJmeN54
T3OAeZ9cgLQ3cMGbM1xyvUV2OaU5eqdJLlwjGdsYKRuspz+FGRoxANUc/wvXvOFcDlloqLsaRf5o
nzrqpFxBFWuSq5T3Gp2MMMX+dOOHfbwhYfHCLtRslUIAtsr7l4VxH9DnMUdNLcjzDtE8r4iOydiX
zs3oqO2PSXHicdfVsZ3vURtVmz02YBip7Qws6l5E2gzqpYIUmX6g6k4KVEqa5gfwgvGuCLXu9/lf
u7KpqbrIUgH5w0y0F7vNxDcWt91KZ5qdqk8xZrjDftTRGd14K/PXWHwtQbOK2p3SiKJ2kTZ0LbxA
O1B1V+0z51vS+ZiGgCu+08kikF7CIClFe7xHH2uoEzS5uMwzbWNy/zHuYsE235XzZUJaunhWBSkC
VKxKDjD/44lfbyNgnAokcLAy8FFbHp3LBKTuRsq09orn3aBTjTF0XkbDsEBkrG4mGkVTJ3B3TqMr
uGJi44yuBEIyDmpOEm3qH3NxHLwEYQl4S4bLfARPGnqBzq/WKfwHA9B+tBWkVl4l5TpcHvg8cLKW
fCW1DqPKg9Xj6j3uHwcOupU99XFRtdd2pgxQmIbASffJULTPHcLGNTJyKkLxYBnC5lsAp7Q/NAoS
dZfMVtAPVOFvltdl1Ev9OCo9omUa+rJbg+mVL8GvJpkge6U3JhalGXliN2SIzLt5kZruSJx7mJrI
3xgqrK7CVAMkO90x6I7vz3/Z21mEFrXukjr5Vx71/469WN6eP7hrX4DzRJcZEgTA78X3zqZGenpf
9oQ/SpuHDM2jAbUTYcUHODoGyrI10eMmYw6+sfJKfGOoKmkqcA0SMebnf3PlZpM12DIvBzdQZHlh
42aIAGcWfRJK5rtjjrnl+Sd9zYcWsWOuN0B2QeMCqr94obWOk3s46J3bxdj/3KSiBKOI1wXTMGBk
1T3vB8833HebWZfZZ2SOkJ559M06KGbXBShufRFgxROmaaQdfIRK/bsBKYDPfTgxuWyNJLmRSZlh
BBIHhfYc+NzruwEiPDbkMRfFDx0jovhbQf/mh9IEWn4ZE+jqU41YiDz1SYz+ckoK6T8mdpdauyDf
5jivfHAqSVICm2YKdhfzZ3nz2mUAHs0om8aNIn188hRU8UMw1CU4mUacBi4ivIa0sn88//bXvjYA
YwZ0TFyp7BZBM8hKdBENqCAaXMT7xMdOwMQgdA9z3H4AY9BsXBQfKxqNupJeAVNBRvbL5BgSfUuW
CCcjHALzoc+0+hd6eMEe8RH0fKtm+mXxpWex5Gxjn62c25kmD6AaTh08tEXWahaiLjyMb9zWQMyf
DkVzYfrmcHH+fb6GxsVuptkJw2UOD0Jdhs5ysqO+LCyonmGL8k9jemp9aUWacK2CdgcbNo8nBjG2
ohwS1Lyma7NmTzy1+PLGu67Vveb3kGhWfmrx5K3uPVEJYES50n8WOLQbG793ZduZxEt6iGjNAHVc
vBX8erDzriJGpHBOGPhbxf2YJLhZdI0et7uw8hI3H5rEOZx/T2vr2tC2aX/Do6TZ8H67F5GO/hKu
Ga6Sy+IyaZvwwahybLK7WLvjeq/ROa7Cl/OLrmx2xjmYiBBtgGOYi9St6wbMCWYarm5PBcKjKtZo
dmcfhzZ/8bBmc88vt7LjiKJM7sgLwNUvJyhVFqtGh7urW9ctCjqyc/A1MYpkCx+yVlOAh2KuS8zm
n+VlMZklc118Xl0TDPp06H09/CFLqEEIMxhmcxqCynA1ZLE7xvxx+KQqgSEuOqM0PyG2ZYw/zj/3
yreV1BPYnXCBaBjjvv+2g5cpyDSrtUtVWA5XtlGXdCcFM8xW5Ncxan3iqCVB/u/dhDmMAfGH0sqc
W1/c/1McqyFjBoi5Hfr6nofPaBL79WVHXnA8/4gr+e5MZZWAdsk2KZ3eP+LojEBrw6J28ynQ9qZv
abuyUp29GoW8br3wLjRPbU4hZ+kUYD75fH75lWwQOBCJDsNJZgD6YiMPkHlQLYV4NuCEfrAcgN47
g7ysOtRdXqkb+3il7w4iFsz5jBeds8LFDR1NMBhCUTQuqjqTdxCyRUcsw1/kPvc43/tCpl54KiV3
1FEPE4M2YaT5X9QA+e6N+2PlCJP9grGEJ0kGtlSqScsGdHxTQ5PscwCATdBeUh62OwdTqgPOE9lG
23XtTb+CSaFhM5RcMr4DXAwL3YkaF/1ztA8QecOca8hG/xv2NrW4O/9dV25HZrpMdpk4g3pYQpJA
ZhQoklYNxMy22beKhteFqeVuG2nKSQ4Ibw+0Yx5KRNU24vHHlWlVwQYFaU3TF42q9xvaikZH8Eej
iyZ6YTzNgh7OXwzT2uAC3XtwDkFaQTIxOzS/9wbYnXzjB3wMGvMPAHVNva9Sdyy6ZqUfYNInldH1
fDtVn2E6iPLGp1N9QaM9ugUhUt+NEIO/nn/jH/cTfSWuaYYrdOqc5UkKa6YmU6xPyGgTj1SJXqyK
K+CuRwfnNPZcyefX+7ifmBnOoEHw/nMfYRE4klgG5fwaoAbV2TFElP5oVuqfpmv7/fmVVl7o25WW
c6Phfzk7r924kSgNPxEB5nBLNiV1y5YtOfuGsD0zzDkUWU+/H727wDRFNOG5MzADVRcrnfAHXa9S
jEjU84AvfTjM3oib1oSvQV1gEZ/g5GTNS3t/e9DXTx7TW68Krn3upm1jZMgWJAUSpqdHoJ1EariX
ac67gwtpZxS+3No1d6mkgc+43qxtPckFTjqeNW2VPaxKIY9SrcaDHblz7a0CPSwG75jFVb9Zq6Fy
MhAsFsPYckZls0vfj0uXf8MzB19WQx80gw5bQfMj73nf9a6t7/thFAez3SnPkQQSUhpr3PIaFunm
jZVmRepCIE3jFlBO4t6ZpW7+wIze/oDTufG9sazibdcY3ds0jd27PtZt4TudlXyPp2qOQqwLXcdH
FV07eOt3zg85Kj0KeMmUNbd9AsVOdXceFdi0UdQGjaU3d7PnzY+V2i2P6lRZB7t6Z+nRxOD61wio
yBY3a2IXTWnXBnZFWEyuhqta/riUenxw669/5TqI/90o4D5EcopXZj1b/0rGRhgGgxexwZTCAG8C
5T+asfsQxlOF8fTnrk2qRxMw+htUIeMPyAVHv26fo53D64HVA1SMjotNUeP6Bwwx1mJDw5JnhBXP
nYNLrD+YRvEQJSt2q0pt7+NSR+Pn28Pu3E4MywuPya2OwskmgqIelOlDx7B4XQynHp8j3HJBFs2Y
+TzcHmpv4xCEoz9A9I8myPpT/vWJVShW6jzqfGKSDj/CNJinTtF8pLC9Jw2k+sFp3p3ab+ocFQYC
mc374sZNSxXQdM7OtGBJEtvtxZ3M+qX2EL+9PbW9PcpJoDUITw16zWZq0K31XCfJPMM2AORWCO3J
msTycnuU11tkDUANes0UssASby7BaLH1dtJm92z1ivqYZbGCI2Li8BWH5oFSSx0InV17e9DXXxH+
I4X5FZlIyrGFhtvSLdN8IlPScXlBMA7leSJxC9jmpB18xf2hwFmsDAbzVUEEk4E2UkXnnusF92y0
6gw/Ma3lvsyi5O72rH4LyF2f93Va5KFcsbxeW6AyPM7e6drRPSOYNrwFKezQr8a987nXFX5bEPWL
QmCgDnrr10ONWEGp5pVxzivFEBBf1FjDadWWP0CywoMHJBkbfl9nWu3DehpK9NxlhYI1sXkRunnW
XZqBTnuAj1f6tqUOhedPPnbf7InLCLuDxB2nEyjyVg3BCnu/XG1A9AG3NuPJK3Gc8YGWK3UA5xhb
SENW6J6hW+wdXEKv9zF3AaPQOwCVD7Tq+ojizZQmGMe65zYBmduCb3zbmEV7EPO+vggYhaCX1ALM
P3CR61EcnIKWceJgFqU1qSF4tbjwDZh+aEhlLiIzyypleHvB9/aWh1KLRml1LRZv7rnOTnA9MTLv
rM94huB2mPVa4OD8Hlip1R4UjF8/Jiu7c+1i0tCi+rC5yxUwzi0UJes8yKH+jpBHnDwIDLbBLQkQ
cad5Nlz8oWdcRxc0maKTNjVaebDFd9YSyBSyRIiHrHXdzVoW0lEacDQm0aAmwzTTSkDqiMvf/q50
llitzUkiNUOydL0gGG/zZatyEQPNoBWYllXiszHhJ/Fdjm0x/3DQ2i4fVTPRxT3Ufwch/7TDyyfC
UwZLpgL98tDsda89U7/I6a/BF8j8xl4GeVJ45PP7ui6l5Rva0LR+gf3uKk7dNNlj5hW0g2M7b0a0
LSG/ngA7j+25Z7tO7yk4SB2vLXf6qzEjlGeStB3weUkiqWC1pWmVP6zmtHcYV1T5fYxP9ASNeTHG
90riUI6CNpbMH8H/Kp/sNENrPi7iMX60Jhe7Zi8S8T/4refOyWywgDi1YwqqxbST3pcCJe9AZlWa
3auq3TwBFEuLcG2PSRQJU/udCTIgQcZvqH7VVIvuTCvSnl3ofO87fvCjLjwtOcVJrPJEdqLrT1LS
lMDvJsvaN4gEWYhu4Kn0WRs0Nw8S3H1npjToT2LQZPa1l5xfH1WQAZWRaHE88uSya7672eh2P4ei
jgBoT4WXPFoocS9PUlWyz8OyJNGpbXtR32Eh4N1PemUMvzxjSj8gxF/m97aN+8qDiyVu/V6tyV9+
Vfh1dcxXaWIMz+0en7NB6h/wykKBtxdjVoQNzaL6fdaiDRCos+WmP/Se/u6ldzsg7Qofxgi0stNR
CbeqyXvgmovSM6QSDKIkdnYoMzUD5k55py2XqaXjGUC1GpR3xTDZAppyhUmbi6de9M1uMvsyDDoO
uQiDIG1i0K/+qlhdP/mFreXzx0I2undy4dca76I0M5sQSmOZBw6mKO5nETujeCPbUdifbTxu6h9x
nhOb6E43PBidzvbDkMWZfTNDdf+NMkQY63B+ubolcCjzsZOpmT3EZd1RWO2hd/s4bSjaCdimnfoW
qij9HQLkoO0Lt0P/RM0so/ky9akjvhAF9bpfoA7xI26NpH+s0wpvvbhPEAidSYbVh6VVxjnA6IQB
vcGo31HiJWelPeuod1i+qQik2+P0PJfwt04sRNWdBrAEKYYOtmZm4dBFOO9kgywual2WMpBE7t8x
rY5wqcCaGiJUMSzPWNPiWu2Ccf3p4YVi8E97fluX+QKfBQ2JMcgBSv2Mos5u8Y0vs+axcr35L693
0jKk0sqy06yajccmcSzl7AxQIP0iS5P0TtoUO8IC3zWb18zC6BpKgF4E/eQOWmBgC/qzswC8haje
gB6LcJ5Tg5LotzzFeqemp2pW0vJBK0etBJYeYYeVNl72uZ7r8dHGKRnXLzcqnlULrmzoZhCeLuCh
p+XSeFra3znSic4kxLl4R0SQvsXLT63vC2EPXVAuFQeL9wAozZwsZfxG1QZhPBSFKj4UiIr+QlBq
wD+5QNA/kJY9JichptWcslEyVNTtbswJGhDdv8fPS75dOrd95Kvx0cFrIePTIr9T+ourVlooMw/7
dDCe9vh5VofO+ctQ1dEO3X7EQpckPeooLuoUQharWu2oSVogilM/+KtqJlv7Nevq9HlOh+q9Vuja
Jwvib3yfJkV6FnNfaqelxi74sR3brrvnTxjnyaUE69edBegENcyjKtbO6wquZY2AwbjwrG9edIFH
qtelnnWuVnfqIS9SDDBSoJ+yLfQjdaf19dw8ONRtQD45VARdoKjX4UOGTc0Qq+DYFW65YPTm5esk
1/jNBaP33iRPbmFdOeqb1BgOlSJ2XlWQQvbasaP6jqjo9eCGOsVGbgNIbh29P8WLnQfDYh2Fp3uj
UE7h/dYRrgfvfT1KOZURbdPMPbtjX4R4WRsPtLeOgC17q4Z4DZkRwQpFuE2EUHtqZMczmXwKVTmY
ByfHdKDCZ6ldxEF6vTuhtclM4syctrC/dHaqGsCme7aLPglzM5tOlOzng0b27oT+NcqmVED8kbWm
mfPZ9FSCmGjKu3iOpo8ZBkPn23HPugLbTUjmQKJO01/lCr1eoSVPNENasXtelC5/OxVJyw2u9dNP
r6XXCOvyqDa1N+DaWaKIuKpDbdlJkRwwJUM4Aw4aVjRWIcWdKnCQhH41hx2mSu9vT3BvxdYAnc4m
W4tCz/UES7WbJ1MI55zzGZ8kPtsBmB/3YF/spLQo+SCDCEnRWztH16N4hbHasiDNRtzkfaux+vYw
8tSCUYLDc9NJe8BLavoPyQAVWWqlyH0g4qxuRnUJTIoOGPm5mDH8SBsFmMMS4yDnJW54+zPuLNsq
Fg0QdZ0dOs7XE+QGAx5VqR5YIVF7vlDy/B/FUOYnaHvquRld6wATtVPDpDz6WzhwZahT3b8ecY5b
PqJRRmdiVoQNMHP9C3ya8YVX1fs4Azs7VfnAK23CzMQUr/2aLW3W3N2e9m/hi835cABxGitTwDZQ
Mbr+FRkyprH0WoWYvrd+JZZb8eApyLpMGoaRfi7op/mO26t/q4qTv88gc+KD5C3pOxW/yh+6Ji35
sUzyLPJt8EQJGZsl56c6LesSO7El6wP4Junqkj4NmHnESqrdDYPmRFj8ZCqWM2Ps8ZbjTy7DCTLW
mx5uEDo5Y4GEb28XWEol9uLix72kIn/DCUbaYkKWznpo4lj7COLNEw+akqELUcST8dKLPvqCuEb6
MnRVoZ/yFFeGkGwhGe4XeFzPEhEZPHnEaiI9UE6RfrG0Js6l+WpSO6Xm/MHOoQMHeWOqM87bo/YO
kwIbhyurLF6mKintE8ab1ceJ5wuTQLch2hsiBZMjKwX6FXRz2YE9agenP5WT15TBgHOZ7Q+xhkGZ
RdrzMqrahHhfk+BmlYxzS7pSz9WzVSeY/CDfj/+0WxWz/r7K0AkB1mnguZnl7nKp7KH9p7QGHbd5
QJjN4sVZKOKx/I7wXe75MxFbH6hwQn/ClTM+dmVa/qSFEn0bu7j75RapvlyyMZOfAMvjo+Yy1Q7h
gNF9AxUMflLmKMUdDlOwQ6KVroz54sr5LeC4mJ9KxbGTgzt6Jw1foYF0/Un8aelt0nBY4jVqdnV8
qe3GqU+lk4lHmS0z0iEIKnxO6Cl42KcleRJ4ehWjIahVTXpQeNiJVpDJWGVt1w45XLXrg2BaiMsm
s6fgrSTT8wwg4X2NkWIwpUv3kCbQxYj4ex5eLAdvn8Gdq4eRV8g2fmoAxDevoZOUcM1RjTwPmioX
31OVcgF7qiz/VDIimEjspD6oH+00LhiN+grvFFAhWprXs1WHlDKBaipnS5oUN2gT+6NtNfe5hv+q
mvdv5aJipafFn72e7MgZkKvTpkwJoi56BvH0PbKyP0eUU+6hboFMOakf2q3Xv2kZ3d7QxlGBQZt+
GfsUsV/FKtTQNKv04NHcCUDAt0CNohDCN9/2jlusksE36wQgbTc+U99QnpxJNucUp9iDh2XnfUYy
w7aouhDAoXVwPat8plWF/Zx7HsgNH3I8Qp+WDKut23tobxSInGsFmOYAT9j1KFyzcUZdAXrVgqiC
4kzT20KHiXZ7lJ2d6vJEAAuieu6Bxr8excb4qqqF42LHpClfm9JQ39KWwNRz9ftKTnPt1tPBkHsr
xdkA/0YLa5XNvx7STYTWpg5Dil6Tp3wq55M5il+GKvKDW2h/JBoQqzT4ulLXIykQnaqiUimgm30R
5Ggq3JO8psEAk+zh9nfcXS1YSv8/1Ganm7ZS2HbCajl4aK8mmVixNtGfd3zJSTjEhPLQhQALX09o
rFo3xwbQ4ynH776n4vpXrzjZzz+eC+BQLEx+32Dgezaj1I5bKF3ineN+KkMDja07ra6r8PYoO4tD
aAaOG111qO/bMH5QZVSWfeeckbAdP+YiozqpG/3sU8Zr44OnYG8wsCpkjaAtaHFspqRHE3jqgfQE
gFF0gj0LHrCfZnSocDy/Pa/1T23CLxjYuAkQ5QLp3WIrYrviydEXSuyUbpUAw04KdFHuZqiDomNQ
hRW5DUYDWHM+abQxnm8Pv3OgyY4Brut0vkj4NqcrMVAtKiWdKuypS19ZFDw+RdKYsNqa5SMyCvHB
zt/JI9iLNGnhzRJlbyvusqAMn1ESPiewSFR/tOzODON5qN4pBVAwkOHqUz910X9IoakEmNT6iZdJ
YDbBtkRgJx3XLAmUobysk3bvVsundxScTf3gzto53qRKcDrAygC32HIDe66OSDq1AzgotsPO8Mon
t9SLg1Fe71LEAvmCazWfldseickYsUrs++jsUWx9oK7a+2Of1O9m59DNYydcIPnS0H/i26HHtD0R
BG4aNbIkOlctPbMTucSSnNYOXEpAZLifiMo6EWADa4tTP5T9HNQlnuZAKs0Kk1tRjG3qtw1CmCcl
aZMvqiXxUL29l19vrfU38qKDDqcnueVhOGWt5HabKudSzAs4mswhtG4bkFNBpvaDGehL3KVkdp2R
HtxOr08xQ5vI6roweajobi6M2a1x0VC16JyOo1UGWGEvE6o5YNF8Je7rx0moxpdaN4roROZ8+Pjv
zXzFw6yvMlWobQdJR0dumTIyyQQiCgIu7nRKh948TZmpnKSSxh/NZj6idOzkr4SsKxEMkQrmvP3e
Xde2gBLq6KwaOKVP5lCqPsRe+34ZcTEdtUENLS3TAr1xxXuciTGONEXzcnvR9w4BSFbMODneyA5u
zjWrMvW91ynnZBZGsHgzEubFUIV65VgH5+31qV5DdCp9QAfAYWzxNE7e23EtaoXOJAYUZkZ64uil
8R+2Ei8B+5jOK+dIv35O8dccm6py16+aLXeqVmDQOFRZOOeI14wYo5yKXBin1EHd9fan3NtF1Fio
lKFCtjobXo+cjAAaImlGZzRObdIt2wtGlJru42KWOBooXNEQjI7e2r2vClOVXUvBjD28SbsylGpK
fG89jIJSVwvrBFnzh0ptx/7g5dmRaTZR/iQUAocMlGC7X3GQMzXLGryzRL1jTebLXP+O1lXcvliT
tMu7qhyrL84wGJ9kh+l2wEGt01Ci9J2EMi3j8wR56dmo++oIu7EjacRvM0ArU4MCUrSF8Vq5Kwu1
awAVFVZe3k0izz+odqa7vj0a7WejS2pxh2VA9V1VvNj00WSvno3U0buTGJ1MBq3SaPnBhn+dllOi
RZeOephFUr6tZPb5qjDQOc45S9WXZSzf1IB47lOvty5LrBVhlTR/ja4uT3HRFl//eDOSBwJBWmFW
sG8228Ku9ARNWOqNsWa/Hav8lCddQAOmeCrqhHbf5C0H+2PnJkHFwLR4sAGvUdO/3v71iNRFnLce
tUZrPtHSQtnQ8uKf2SLMg0xjZ88z1AqE5/IEPLgJ/8dmgfCC8MY5dUq0aJRuPMF5GQ6Wb3dCSEX8
38OwVSnLU4PYmLrcmfZkTKfXyTGm12vMmoVBgnN7vfYGgztJ0k6rxUaE7frrIWmjm9FMQh3blAvo
uVcnZCYs39ajoyR07+EBEgz8aH1ryVo2e8OM09TtFQ5yW6pjifwav8qPZkwZfNyr5jpQ7VSL2CNu
/GFYRvtvbLbjL4s3Zp9uT/p19MyN4VIoWJMSUAKbIgpZikuYxw9RXUWeXCTZQmkM7al2piKAv3Ok
oby3b1ByBR6zngzwptcfGSqeri1r+j32lni7wgURdk+PkCJ7s7JdAD+AvQGW65uDsEwKPQUyo3O8
eHZ6sWKt/lCmBje/2jjRGNIe+nPoNTQnoHLg63lbUW65npjAL7LXYx4BRxh/62rfvWlKGb2lUFsc
sdz2NiouR2TGFGSI0Tev3KKUoyfYree5UUU46ciwd5SsAzVBV+z29tgZCrAXaGj0w1Ye32Z7qBJw
lrHYxjlxAHWHUtBFoaJqKf80SZ+X4e3RdqhG9EnWJJmSHkTvbXwypdgOKnRwzjmPvBlEZVx8wyW1
sBAhybr62eiERMs87pCCmDyhTqc817ssaHoofSGVm9I+uBR29qu78hdXUbwVJ7255zC+afMyhn9d
mEr3Rarxl9mqlJfb894ZhDoK7yaxKA/oVjxTTSJDw2HaPmuNHiNUU6dnZUGZ7fYorw/FCqOGiQmG
h0LelsDcR602mjl5+ujWzbNij96CB1hq+1orsx/pEpsH325NGa4LAwyIxi89SxrGxvYU5qj5Ob2G
hBdkpuh5sM0SzkPWfwGPQW02mb4i71gFXmb1B52+3ZmiL7PWEdc+8Bom/gv922vRYGTqBBoXfMM9
AM+GjpRhBzqkQ9qZxhGj/fX6/a78E/UQaqySOtfjLblng9RsgdBH03xfz5H20E3C+ePXnbryahih
q8yKnXI9yqgjIGgAPjh3MZ2DRTXiN1Unf3r6VP/592Muq14Hmx5C1rqw//p+pjNOuS5AT6M9rT/p
owciZOgRUe0U7U6qgA1v78zXYfta90XojToDTeetIV/nTFliZwaVjVU8OLPTLpyh2weTEs0XWMke
AiFD9h8+J4q1ZNkYGFNv3rxEAGw9XfYNjdnOs09pjfcCTdUmXL0oPt2e387+WD1hWT7OHkzKzVBg
I0cQEXP0MNtp8jz1oju7jSaOLJ3WDbA5bwzD2wrVCuDDNjtYjMFubORUH2rXVJpA0bT6hAok8ABV
z496AruDkU0CdweUQPnteo+g92tyM5bRw6LaxX0/NlT77DZ6SLT2iJXxGyB9NTEDE0UA1BpdXuo3
WwaqhneaW9pdclEWF6xwgjqBE6pjjoZNt5jDr6VsxHyq0RO3fbUrsAcYraH6UUkvq8LYsSq8ROa5
/VJZdfm3qEji7kY5LjX1jaL+mRAEUWsBRxsFpjU6RYBlFNyE2XAV550Rs2a6H8dY3/qFzEzHX01h
iqCuakRESx0ZpJMc8zg6AeVZvhht1P4tljxDkQ4cLMYQJYAQLvYF+daV1RcY+LDxH2UlKI2OtKWC
RkTtO0uR1NdKGaPw3kuj/ML/gDea7KrpH5nF3QP4cEs7JZWnYfouxgKsmyrzl1m6IAD/cMOuHxy+
L8cCSDHJ3PXithRaMZDSYmyneycYUuk9TG1yBNR5tYUAfnMCqUOsIsS0D69HgfHUW10xK2dUSpUX
Xj0a1eQUn3M6MQdP0asT+Hsoh2FWEU+ewOuh3AQqvGUJQIJdn4bG1OmPsirnuz/9bEyI7AugDsQu
YrPrUWQxjjYaB3T/ROHdIyeohBXQ3YO5vLotkaz439h5FQFAvuh6lEZ6XTa5VnSm26iHkTMUIF6V
VSGxosyeuXp2amdPfr49t53FYifA5KfMzg225STTk+ttiefxBaNwlDB71bmPiL/9JJkOs6NX7zcz
pLxB94IWBrHX5jvW2qK3iUofO9KXJGGITkTB0Mb289xwS4RpMRYCZLcUHJXEHi7Y1cUvmZ7NL3o1
qx9myxgS3NBmZfTrWs/ckINb/QSS0B01qHY/C4cEY7uVa7TldmBrOsSKYyhnYSvjswKm4Wuionnd
zWkb3l6B3zn19TVIrgZ5Ck1f2nsoTVwvvBbnStHaHsBSV0lBaCSx8HiYDRKMpQMr/JBPsyv9PkqR
P1zwFVIeYhAdw4OuDe6PMvWM5NmoYmVCw3yyvuLtAmI0QevHeMirvFt8upKDEwqVG/RxQrokD6zE
6pJnLZpzC9WM0s6QaNQH6564qq+4rDKB40ks3Q+eufRZiGF2b4SWM7btXWKgLEaZXQWCo+oSJIYe
59306/ZH2TnYuCRSu8WOFYbH9g5RrEyz4naJMC4zE67ZdrkYUQuK/vYwe8u8ckIR92OoV7pqU68L
qxqr6NyaSvVrtIzkbaMVs+nb6WT/MWSM7e/AROFipCkJgnyzzhMSB6ooonORTTlYa6n7ll6UbwDi
TQd76nUhYh3LIPlfO5O2s63jePM8pT0JyNlFCdUXNrT3Mi/ccFHl9KZHAf9eqXD1ki7wP2EXHlD6
8SjcXMOf7b6mBMGMKcMj77VeB/8KN6uuxH88n6klkb+lfrPk1kNa8hrg29kGOBtMoW4XWjAJ23rT
T4eONnt7iKSSi40Cocv6Xo8vNInP9th7Z6uKkotIbBnASj/iyOxd23TtqDqsIDU0969HyeEEJJ0e
eWcCguLT3OKHXlhJ8W3l3j4oivjRCac/eCr2ti2kJ7islEGpGG8Dz9pLJL7d0dkS0rhvOkO9nwG/
QRJrqvs/PyGIg/D5dGvdSZvLqTcnxNnWTRu5Xf6mIoB4rNrRueua6Siv3FkvtitUfuw/CN234fSy
FukQgogvSBT3n1sjXrHu5XSgvPYqe10l18hLwBdRjyANul4vu46TZTYR4TImN/8n1idxPxUOxkqG
0xtQMbTScHzDqpL7Mm+iu9tfc2+KoBGIrFe5Bu6268GdXHHdgd7bpcE+6h66kSFQDoAcebo9zt75
J7xDSpTqA/CUrbWIjYlR3A/Msq76fgq11umbIE57owhaR8BZ8Uotte41WGND0C+tVcAFrMoXM++q
8uCS3Xn2efHX4AbA+Qpgu560N8i8oo0RXyS04BDy4oMsp9BLh/kBt5Ajz/Cd9eVuXcnIK22O0PB6
tMVYUlNP4vSSGE0bFoXj3TXjYuMhY2efjFZvz7pbdl8HWHQHR2XnJqDQA3d3bZXQ/d6MPOe1h5ph
l14KGyDqrE3W/VAU+Ueo9sZjIbt/4ClFB8Wf3TFd9hNCaOCftyKcrVdpoyjgOVFepmdUSm3Q/FL3
hOX3ZdzY92LBfzGYs7YzDvbyOp3N9Y4HIXL2PKC0+bext+yVFLHfMrlkzlgM98WUxwBD+9i0Xuq8
795qpi1+KnpuvSOUHPU3CFrSEzrY52tQvP0RKzuSQ406Kj3m69XGN32tx5fpxWz7UflcWAY83wLY
IirOdSc8f0RGUgYKlrc/MX+xPo1Dg7gm+6dHCKB1pg+QeSrDx0amPt/+bb+L/dvfxj6gT0RtAGza
unb/ev+kkTZ8N8Jdz+3m5ZIioaH5tV07gw+EsuoewQHCfMNBydKeraY2lcDIOY9+b61tXJ0MsfRz
PSuVYMny+UMUSxPcMWip2Z9HdbiMWm+OJ4EYVe3rmJ6Ud95InhxkcVV0QTwv7ts0GcmmF7tRJWS3
PP2VD+bIRpT2z3KUxotVLwL45AAtylf7JM3CXJ9d+xSPitWf+sJN61AbW1s/iYnDfQdge/5cd0Zp
8mwv8UNdW2Lwy1RTv7dNGv1dNpH9pNkLHi54k9kf8e0xftIoQe99qLzGe4wqKFR+I5o+ultyOX3r
ZFIqft6m4POKWMlEWI4oWb5x4iZe/FoAijh5uCZ8mpNBye8kun/nJS/Uv9yocoSvmN3ws2ynpQxq
yggxcG24iT77NdXeZmY7f9Y6bAXuXHq41klki5Ee7MG9c0Doju/LugExALxeZnMERkKdIr7o2BWd
1hZsmDVL9FQUNI2j0saVU6mqUzrP3Smnff7nkTINOyKQtQTMPbC5XaNlqkXnlfGlMrvWd5XFehMR
6H+8vZl3Ig4kjgH10Eviid7GUotLagpVilFiUmCQYPBUGeVOtPLoGt0f6jf8lyHp9l9/T4qXvRN5
Oc9FrnvhMM7ms5Fp4gSv8Cj12h8KY2CmRYyz7bg08Uh8lcXxJSvFgH+Uap7KSkp/nMajjvXei4w6
E+8flTwc+bYA1U4USVXjO3guqtx+hAtchUpkWB8Npeqf5rRGvkmtSPmRb7wbZg0pASMqPt9exdfN
fJoQbFJ4YdTt6VBurssW/6400QixRm1xvtGCTWO/abvmXa8WGexSPDrL+zk3yc6HnOfj7aKJWp7q
2BDfalNTPF+3sZg/OEF7jxh6MFQfVhVgPtJmxfNSOtzS8YVbdPqZNNMM96KI1U9ONPSP6B1iFqEL
YR/EJb91hTYXNLEgRVUqH7TBtsp+WDxO6GQo6YVuUFui6ucNP2uIFD/qeVG/VfrYvkyLU1QvejbV
sElbdVR9+HoZnOeiU/DMGAbnZbbc7JNE47TwS0cqP7Dim6qgkqP20Wg8MOtp1baTrxpCMQOYxdp4
cm1QUadUabq7qTZ1BBK8fvBbLkXkHsbM+YAqO80xowV3Duixw6M0kUn/nb5KVTyWeAz+Balx+g5y
z2lCfNd+cytkOwawshN4FkuRvcDJaf9SsrQWQQ1xBUYHHFQLtnSSGWEOlw76y7LUP3pXqzU/9ZYW
j67MKN97gIDrr71r1Y8i8nrjQyznPCzNXvaPbT9nv1o6d3+ncSL+ur09d47j1XpsAijue3fJDXan
sPIf+pQ64dI5bVCZuXz445HWYInelY1VAY2s6x03LiRzYkizy2ICBbQmjJIqMTmnKp2t97eHWu/f
zSajY73W0te+FWDn66GqvkUYVxnSy1R79eMgUVex6+5ICG3n01FypXVMUgj8YNvaccAF24sxZxdq
9eMXM8rTp8pDXq/CLeMg5PytlredEU8On48MY9XFuZ7RUtrQr5yiuMBhbaIQeIWCsJ9bx73vCHec
w9aivAdAzJn0+2iG0XgpYfpA55mS+EvRZtnsLyjF/oLEr1v+ZKZVE4J8wRxM90bLL/qa02BM5Gl+
byrxvabMOPZ1Xme5ZPCW+q7pl356BN3Zy8c+6aLBJ6hy9SBFufsvt1zQRFG8FFDU2Ol+U3vpU5sh
AmfLSHyNYlX8k8YqnqhxC/nBT1BJ/gXSufhWYf8Th3Y/qsmTZS399yG3zJcBQeAnh4SN5FCq9hJg
KtB+vL1JXnfIV7IHxWxw1oBYSX6vvyk0DARsrTi7CMVrf6jYOn5HblN+tWpHvh+bQbwTXVP+0Nop
bR5SNRHY9AhjbEIBB+/77R+zcx0Ty+BctqLe6FuvMfe/4tbEAsg+tSn4CtPqntxBwrXHcIPYz3ZC
q870r55V2AfHZG8Dw61Zb2IVKcEtn1JgCDlUqUwuy1DqF3hyqFLGUXORmjRO/2F+a8OVTiCB5zYu
R3tilDETvGRpSkVxleb+EGuVwz+LNPoGvANUoUnN0Th4cPauAnI1IIwIvsP83SQEgzppg+7wYSuM
1P5WNPGWdoxzEA++BhOylVY3Ubov1FCY4fXyLbhqDw4F9otuLMYHN3ZWfSyzQJ56iEx0PZq4eK9A
1/3VVtF87qemQEukx1k2FKVog2FQM+2ulVP7H1Z4BQIT/LDL2erXvyvWYch0Y0Kqqmv5k1AccS8i
13uTy/yoY7rzoQE9cRVybIABb6/3Gtsqt0Bv7TLrXvnD6XTjrs5G5YAqvnNOED+mU0oxd0UDbs4s
iPHWk54ZX1qd+2o25Akj8WBRsyWIcnK0Eaerg627c0q8FSmKYC2VDcK4628oZnYOOFHCcKsoTqYd
q/e2JnLfRlnrz59IpD/ozOKKgAXfVo+MwD7BeHxML8J2mmeZZsoSFIWpDXdSIucV3D6T66bcvClg
ElYVXipWFAE3E8sHvDe0MuNotFX93JLBfOgdd3nEqlO9JGSxj5bdu0qQR412BJHf+6iUy1ehBODi
lKmuP2qs1svgtHZyabLWCz2XVROZR3Fscf/LxmQIWHecTx7AzZZZchBk03o2a0Ru39mq+0MFUXIA
89jb/WuBE5w0rGku5ev5YPkiDMlbe9H6rHqcEStNwsQwO/X+9prt7f9V+Yx6JhXiV5XvXscKMosF
p6wyhI/Gq7womF428JfVJvDyYUoD9CHa/3AGSF3IF1Z2uKVtpmdX+LVhpcY9opjR+64RZeBq+LZg
n3pkBa3tfUqCHPhMtLE5cJunEDqQ0cd2U1ygu87RnT72bfauoEO3hM48xObJoJRMudg2+789HeEn
GoRJ96kH+fVLjePxQ1UMyAeVlYX6j/Aa5yiHef0D0VtcFdFV2t9UujZ7V0tTs1/Kpbg0BEN+PUZa
iF1vc3A690YhXWTHGkDUuVmvd5TrjeQITkzEJ6r0lCELFi5t3oS399Prc7gGGzgDsqwUUrZWLM2Y
UOIZWtSFpF3csbuL+67TmnPeQd25PdTehBDegBmyUkQoMlxPqO3cTO+FyC4U/q1TU/RN2NX/w9l5
7MptdO36iggwhynJTtxB2bY8ISzZH3POvPrzlM7gV3MTTUgeGRKg6ipWWOENxZFI3dsDAguP18cG
JC6y7U2roVj6oYj6NA3kHvkyV+2btfcKzcxfhj7SyKXrWWlPIxCiI2jNTrUBjJ7I9SHPAcHYFmfb
ru3R0SnTQLErI/eTLNa/p60ZKu4CFylzZWdBhxQt/W9jl1MsFS5A39WowVP58UrvfVTBILcEgpb2
5+bGgycArFRTk6Au+/SS4+B9Uqs68yorcw7uvb3lFsRxgXpm0bcVljpc4knS5iSYUbpyAe6a32hn
AHe2xvYTlCDFs+fulyHJYAMoX3IbURQTMLD7nTQOvaI1VC8DdVWVa7fAN5IrR3FB7kp+Vc1Ht9/b
h1JwAIhuQPFxxW8/bJPGmdSFYxLIdVqG3hgu0WeK+/lTt0zFs9nLzU1X20H2SdyOGnR735LFZVsx
ZRGA3M+1BRK2qBNjl3nuwFwbUQ8LJx1pslw62DZ7B9QmD+DssDsgr90PlUkNQXjBtwxRcjvNdllf
K6foD24csfnuow6ee5DWADwEhGirC5wv2prkq5kFqkT5OC+KS0hDw5UblGrMQ2khfWdSQpBJ0O0Z
ESbV/aRMCkMolyVFAAhTo0G1dKrtjerQzn6N/wwgH2XVncmNc4JwgHBO9oT+Hx6okTmu/1rs+m8l
GnQj4ckAgX4lLda9CV/T703RK7orNVGEIzQmGdGzUyUxRAM4Of+R8M7vDET6TA++m/5Od+LkY6OY
KIw2qtMWrl0V2uyvvZLjpNhzbk4I4mnwd+JIXS6AGcrFY51Q7jfC0c7REOn0Fo0Upeg9uxVipnlX
6IlX1bL+x6pVCJaMjgG8Ia0WKlp63to4QBn88eO75Yd0wPb7sY+pfNP+khEYuF/QCDc8yYAeE0Tq
oOpQkRUT6mxpvU/KSc/PYvjZN6IOjrk9Ug9z2yaTnscCwFibJLlXSkNTXQ2tKGzPqpzmKZWj4kBM
R905NdTmRRAtaKq8A/c/co5YYtAVPGsRgj2XFWQTICctSXAd6hG6fFZyLZJPzVAP76Jw1nuP3TNW
p2So88/Ksub/ZW3Sq0+mnFQ34N+9EGtsdcxjk9Q6mcnipL4MxB5iay7X1S2ngigFDkSP0bNtYXcU
2ms2n4rQ7LJAStPxCI6wt6+JZ8mkyTcBZm/CA5O6RbIMfAaldPLPeqE7roY64oHk696bRuUaYCHs
ZXot2xLBYsYYsKB8eGu7WXX1WC78Ik+SGxhc+dXp0oo2X1++FFI/+D35i2dZw5GT949a9HbLmZh4
C94EOfxWeBaNdK3IpsW+IV2j6ScnGuPab9KuaV/NpHIGV6JQmz1ljjOll6Ln9UPKU8qSa5fOreH2
vTM5F/BY4XLWtAmxzcJCYCdDuttwDerd9jO9iGX4T1b46J5amNSSCzpyX+TB6PJrZ68x2phRC41n
lka5+lgP9lifqz6bvhW5hfYpAo9K9WLbq/Niroup+21stu9TQ0r/smvJ4JbJ9QwBpHzu+OV9sSye
1FlT6kqoFnxFltiwrmusF9NH+Mz0IRdUH8tgXMAHTV0y4BDKPpv93FmUd7K2YoplOTyABw/AztVM
Rxu4uqAvixr9/anBmkbWq7RAbLcjpPZMwL7+pEB9lLKu8Qm7pA8Hl4m4LDZflhFhp8BaF255m10c
VgKN20rw/1E9cFMTaMaUFZWf1AMdoaHKPbvowCt23IAyHb8ndLnai9Yt6kEcs/PEA5qi9gZoCQTX
NjhFQbJIaR/wQ2CO+VOTra+SOvcnXhTjtR/kGbXOwjobxlHhb+emYmAyOWj09Ky3SmoWRVFHq8Xe
lp3yHHap7JER62chWHg5WO3dsRxxZ8MqpaOwiQtbY7EAPo/hTWXUF2R0cAhJbQDWbqet9FHNIls/
pMmIlKjVyHQDoXkNyedhkta/kdGOI270cFq+aCFEJpeXx1zg7y/JEXV/527j8oZ6TLRFhmVubu9l
xuJjEhoittTmpywp1kCbp+L2eDl2QlcBiKXbRNkOkvPmIbM0oygWoiCQsTlatrO6VP+DftKK1vzg
BPOQWbabGnFyFGf9CHE2u57gR0NLjY4rAfrmnFGSmxRY+tKtXjnx4C5pshopgmsIwxb684oq6Idc
pctUV4r8NIeR2roAKQ0P4pT+Sp0E8VVplN452iydV3uQP0VLN10Bn0h/aXo3X+JcOpLD+YGU3P5o
upii4062SPv2/nJIcxzCHbz+braRjh/7qtCrk4ncekZ3yzHoLtiTpcMh6GtE5o1x+TYbyfwf92f/
Eb1tuqxltihYwsZa75xMJTQaggDk9/3Qqsc/F7BwdPWsVDr3i6XeuL7j6GrXSzRcH3/2nUsOoT1e
NAJdns9t5WlwVqtzYlDG3C75LV2L+DLVevFfOs/Z56SQlI+Px9s5dJQiSI1Egk0vf7NucdZAI+kZ
D8ZU/j2HVNJ41Ti07yMy7yOywe5gQr2PHgLSD9vBekwn8OsypdsyD6lPlQJN6kRNr6jyGefH89o5
pIwjassU15Ab2SQmFVKAlVQzL1q0s6es6uBXi3HUN9j9WsD22CImN/NWUdU2ZGArcUnsmAPqqJs1
P+lUES4RgBM/rtQjJNveAtJdE9VQetOQf+53uQT7pEUMObzNhTn4BgiWkzSqZANdpR5E0rtDoQnD
E0JyqW5J/noYWnMeiaklS/9sFEP/GXhHd1PNMTvY87tDIYhBhUdQIreYC6WfaIwMGRcOKKf/DKv7
B6hRloCXy/LfmdVPQ21uVaS1lXiOUo4XIjBnOkK9F8Ib/hKFyS/7TpDPOUgK80pAaqcBe/+tLNqe
kyqb4S1FgDx2h0VrPbVJ5iviI+PBCu48FhSVYJVSrxbtFLHCP/XnpLZXU9Aazq3IhujU6Wv6Ghdj
6lvG+nczxP/pnTIdPNc7H+1uyM1rPZWrkc3G6twUM4ERVprq/KlCc3UkQu2OmvPitG5udwieILdR
dUVebdsmaxSifxmfmlttm+WrhB73U9Z0+lOhpEDNoMhAuJI+W2Ox/DkjNHQQfe1NFYgTTjYi1UD8
4351+cO174bQxmNSzgIzHqjTVat6jnB4P9ifOxeK8LCFGu2AhXujHLbgX6l0PRFnNUq9vyLV6U9a
H3rw1hKPXO7IYmZvPFB3WJAjlfTWhBhicDiMJeIO2TCm56Sf1n+nzviqI3ofJOboHCRsOysJghF9
QdQXgMRug5pESUopbwWcI47zZ14J/HDRG78gN3rkC7Q7FMJdPx5S0uztSa8SOIs1USK38PSslcby
SlnAfD/Y2pF2xQ6GCtIznw09AHHWt9MyzByzBzPksSGeOiOTDjUnybLLTJv+IinWQp6yQqqFnPba
anX/RzFlpacqtfQURdRgHj99ezOndwVxi7CROu9m5lqzFFJF6+G2ooR7WiC/XeG7S6eIuuQB8GPn
3hHyMyBaef/IzTZ33NgScFsjvD4sIJbnuquiq5JI8rldo/zUdsb7WarSvx9Pb+dlZ0yHBgd5AsHx
5g2UuyJH/X2RbmlXRidnKbMPlMjagxrN7iL+NMpmEWu5qMzRRt5zNNOE7FyldJY6QhcsGcEHPZ7S
Xh2DRg21YhsI0lusxxDmq97jenFTgA39gx5Jemqs1fF1LE8Xr3fq/GQpyfpOaTLd8pJVA6jVhL9M
bgfCI957yvICjrB1s9FaMvpUIzyrFzkPetPKAydyjiTHd1dWHH/gFmiibEuekpxaUVrUUYAtGKau
eYMdhBH3r45T/EZPh+XkENBu0ShSq/cX9wReL20aIKr2HANwVJ3ymo/Fp8cfb/cMEItx7oVU35YO
g/6A09qhsHDHP9BdrKU9GWaGt0qKKvKYJ503ZPE/j8fcW0MaSSrQYqjG9CHvJwZWRZkt9JIDfYk6
fxrVyq1XVjML4Qr/xlA0MVSuNlLzLYys4ubM0UkjsYJ+5y1LVnh5Jxe3EK248+Ohdqoc6ANSLUR/
hBL8FvRJdtdWckPiiTZsfhkGpMytacjOE9ISfjFM6VeySeNLH82/Ua78gTQSKoiWoEPfr+c0U3lB
O5wLPK6dS4XYlm8lw3KADtm7uWjgizq/ALVue6ZZFCuTYXPKgfWiANJK8i1T1SPcxN7e4DL+ES5R
othqw6vqGs+QS+Faj/ISrHabf3dKVTuZ1qz8xtYneAArTS+QKtlm2ZRFbunr59ItqgrbFwgVNzHl
4VL35XjOMvzxiqpKD9hae+eNZhcwbBFF8A7cfysh9Bu3MkgeKZxGlBsV7HNwYjhlhvTBtBdg9dCI
fuMQIHwgEnJuLZDBmzEpwcQqVsSBpUT6p6xqEw+J8/b7Yq1ff/kMUAIDOoSIMDnetghWpKtSdykI
IqlEYwgShN4+aUmkvMKRc7CmMaLik9nr9XqBXzkdpBE7GxSSuZCOEYmfva38WGnfTLhHRYExAxJ1
lVYGDId4rXywnLvjUNWiGS3QRFsJSL0KzbjpDBjmbVaDEzEm6zzhQ/3t19eSRBkuL3UNwAObGkBc
IMWw6iOFwtxoAnqkyEEtReLSpgwD9Px7z4ng2SV5fZQ8702Q2XHISf9IVzZ7VK2lxezCKby1QzF+
hIbTQItoj563H9fSJi0SrHkOAbx0gL6bYaxBocvnIIIotcYaucjQNRTnLT02TukQJaEA36ofObv0
79pVmWu/7ZaxvRT5aoja9YwHBv2g3vFZPWDpqlIqydkMuZ4h8BTqUXN1B9NKWCrEL20VaoW9rWOH
OKlYSyO0P2OhAFu03dD5ihSzCaR6WSloTmVtnYrUKUIXzseEjn0YTzRMVm2wPK0ttfoghN37VOAB
ufPxjSZzFn//U+pc2XNkpBVU+0KXl9dOcmag9vNRTL6XInBAFVIEmiXkkZursuqjKO9y07mhBVJ7
zWqU3qy2dWCXc+VHJgQKLZdUAIJF9Eo/eHadeBhvcu80WDSlR2Jfux+CAAyMIvKzQF42F9pkDNLI
VWPfcgkBE7+IwQvA+jaSxi/NxTKvKA8NyDfKDb56KjnKqUabpT1r9PVtN5PMKb09Pqw7z5a47lgf
GDEArDbfgau3aBcjC2/ZkuTnlpbxs5bOypk2QP8bn1x4gTKI4PhvC/jFWoVIiiWcTkuOT0bfpCdp
bo7oPeKLbg+nRcAkEFKIVm+LnfNShlrX4FViZvT046aOrqOsZGBd2tCv1/T7r68fJXtBJxIBzDbf
dcijq7wSXmTmrHtyixhEXY64z4xZ/usvMGaqpO98Kxx3t7BdShMNklSRhHRZEl46rUslVzfb+nns
VkMjEo0Vzc2M+EiYZOfl5xKH18qFhd7m1jagQnu1x8OaLIm799IOUhvY1hI9hamNEwqKB8HcaUd3
1g9y2fY7iqhQ6EfJiFhvTm5cQ2tXoA8HlDVS7dxVdBi8JEagkaZCSToGDXUIBlwMNTfV4vb70No4
rVoNsI1RS0PCEzlD2hiKh7Vce0D7mTvAN668pm2X4WTH+fRhWR0JXEKbzZOrJMOcAvAYyhr3lSTE
crEAX3vukT36C4PcLPLa0Wy/yj3EjvedM46YcYLjuqZ1a1veyEUWeY83l3hItmsgwhKqCoTISGnd
X5IWN3TS1DV1ZymukLGfrey5WWrn3Fgp5WeFnvalb3P9n9mok8vjsfcuaCq29PmR5+OC2IydG/C1
S6VBOVxVk9PQaP2lSMIjGPXeaaVaS7Pzx7u0rWRUBZ12eeLFlpo0vxpyK4NnxOcurA0sbyotO6gp
7qX8xAb/N+DmvmvrOB9iTPNunVXhcpp0hadVa/QumoHC8X+Oqy+4KuVg9lw1RN/LSmiXPF7a3UmL
AIz3iK76lraDmSIqKtC+uKIs/NYJSS/C+dWTR717iZyqPLjj3x5gcLOMRRhNFA3I6n4bVSmQECcl
XoHUt3oVzo0va7FOnoO+kUePUHuV12r8+HiSbx+W+0E3Tx2kNeBcdMZvca1MHocZWifMHW8c8uz8
eCgRUN4fE4ZyxDPG24JvwKZoZNohLZOObxpLbfRhDp3Ew0W2P2ct4mFubnbVhyyi8udIHXpt5nSk
8bI3VcEm5f1Ep/eNvjirC8ajH4Ctr63xKZ7X8tkemnq99WOWyQev6O5gkNdQ1bOQzdhqFBnqBOUK
UYygrp06sFajukpWOL+nQqAe7Ju9oVTxkNIdopCzhf7NerToaZsD4zSd2u9TG9MpKFqnLtN/WRqY
vJxB8JG3bVqUW9VauS1rOeohnuK0LD0tipT/22lj71uLNn9+vFvenj64zCJ2p7hApX9rlIgFrrTQ
8wD1R8osdTwXhjZF5yycMt9R7fX0eLidmI/xxDEnsUPuxBar/FOk23bpkkQTIrno2tqfx7YM3XkN
wd1KhXIah2GB7m9qZ2wgFh/js+y5xtbMmzNFO6iDvH1N0HwFoQ6IgorSG8qDmU/xiOEoSM6pT987
leF4mklKraWS5enzYrhJg6tpU47Gh4M1EDfM9oT+PLS4oX5aAxSOcmMclixoVlnuAPF0dW+cZCPL
XlYbbT63xnJ3dEEZwM8tlFYLBtKuOhjyUD53vMw9q9doR9piO6/BD2crzhJ6uOiYbh65GUG3bqSs
EODsi5Ve2ZmXXlqTczrOZKlFXj9pY5f6/TjafLQ2vqTVJB888nunjLCOuVFeRz5f3G4/rU2nK3hk
sEeCrDcsLyxb+asyDL1n4nZ38B32tj7ybbx+pIMqm/J+qFGOGtJL+DVZvf6JUkEpezbCL77U1dan
kgLIwV21u74EMIyEzjQEmE3TQIv1sSFyjIMwHfKzGiskvslSaO6ghKZfaaF+Mto+fapUJX5nNBRt
8SJq3ce7b2/WRDICZUEAS0x5P2sk6u2yi6YEodPU/ltue/PduGTlGVGe7kkngjuSF9sdkOIcZgXg
hVjn+wEtJU3D3OHeVGy2llHI+cdFwjvdmqQYCI9tHoRqe+87TT1eQJFJv1GGquIh02obylYxIARh
TROGdCVdfLcc0oXcdgz9NtW1gwd+d5acQgECpc6/rYLEEaF/OiLv0zrj/HWu494tpTh9nYyQRi0K
R+fHn3HvlXfIULm5gG6DOLpfVbVpC7kv7TiAIYYb44TSjVKMXxczNG5OiAc5OOvMw/q5dct8+ffx
4Hs7WZwb6rvgg2Rj6yFijJUQasV+MKRHhdtkpCBuqSiwrC9Sb67nAv+sQG1V6xzhSf1C70D7WI5r
bB28yeKIbm5SYbonNDbRdwcheL8KZmPMcT4PUZBT83Bz9As+YWwvH4TJu6MgwwG0l0cZtZH7UWxW
2M5tmkVL0mj/QiP90pSz/ufjNf1BJdzOBYAaot+KKEhubUw0Ch/NUCYktAlVMtds0/VbPTnZ34oj
qJTJmvQvg1zXFNcoFgSyHVt/cYbzDLvNmW4gBJRWp/Td80GkOFxbd3HYli7GjwSaqznjiZlB5u79
oRyF62iFDfzR8y623ZtJgORSKXcSHmxB5bno8SeFwiRMvXE8aYrX53SOO/tS9UU6n9t2nUI/N9X+
r26oG8uX5DF9UsKs/ifqh/DZrHK78IkKqiPDkJ0DioY1ScaPYsGbmGqC4J6XhgTGTIqm89z02jle
pvBfNa/kD3O5Hqnm720axNRgwfGQAgrebE02jSWNyDwHKpzlwFBDvXQHKJbvH2+bHdUDEIe8KUIt
hEhmmxUjrCPFFMSioMjT3HZhcMT/xKGpf+lWtclcqQiRMoRnFf2jDpYyv0iLVlwRB2pHb20oDr1q
S5VZJ7UQORCEwPlrbJngBDS1tCO/AcOIma2R2y0aPuPyFxJL1rd2THv5oszcAL5ppw2up2tRfKrs
EMNZtx8Xu79OKCs4p2qocJwzoCra7irDAD1Ps26016W3l9Vd9Kp6AvLnRO40KtmnMGx6KVBSKKF9
V6hf5Tgdasq0Q9ReVBAUf1v8c9n/+hguM3jcNrJOXU3wdIJm0USfDlZ2ZysLC0Cd5pJAwG7fLXXN
qnXp4XPKixbIjWO+Tl1XXh+PsvNa0VJke4h7DP6U2LY/xTujk1SQxWkk1WklP7X11DyZZdIF+ZoV
r7BkvjhVqPz1eMydGAuKIYgJmGG8y9sXuR/rTsX6CwRkivPuXOjFraE97CPkdcRh3jt1qLojQgUx
TIjZ3E8PVGSaNytQoqWpvteOPb7IcbZ8wvfDeRdGTjkchI874yFo9iPFAPVGA/d+vCW0I6AmBeiB
UFtUV9GWGkOx0p6oXLUOpAdoQXL65fF67g0K/JLWO3RjLhix3j99Q/yc82YZwIz3iaSc1kn9ZsVr
55pLjVhjvf46fNAUokBCLhuhSGOrg9FYSQevhf7F0FYTkXgkbnPqhobuVYmWHlzpO/eYLnqAfDuk
qIjj7icX6VodyY1AhVQNagIyHn1ACrWDJ1Ycps27AWFbEyAJSGi0Ee9H0XRovLVJv7iVabKc5w49
gT+sWs+enFHWY/QSzf5pcdq1OtVtFZn+4y+4cyLgo0IwEF5eaPNvXnjcZY0OpRXp1kx646tWl14G
J5rcaY2KXx8KlS1dWH/Sg0di7n6mebekMbphoFqasTpbpLgveUb85E3lkhxcYerOxwMNBiaM6j/Y
sK2wOqRMU1JXLQ8s5JjL0xgqECTNVTZG1zDG1nQTUs3v7WAlfydFMRTIi4xzRtst1//LsrR54e6t
V19r4dqd6kxF+nmOYuEDmbSVC+maMjIEb5AKDhxvlfe+774poyr/q9mRmUG0S6dPNm5bR9bTexOj
P42BAwE+l6dIsX86cvo8UEaYpSyoE6dFCX+p/RCbkYPLeW8UJGbZjzTNqFeIv/95FJ4nY45I1A19
za/1ZK+eoy2r/3jz7Y0CNpdqBFEs77g4Gz+NgjFYlNjamAdABfvnBBqX11X9/OvnGNjq/42yuYmH
hmEmtcuDxAAmoc1mfFbNRj4YZecgcU2AHiOSRQHgh3DBT3MByA/5EkZKUBey5E0aRSW6dNVZB736
y1cGOAg6aPScUcmmlnS/bHSc565b0yxQwihpPVKO9hSahf1xVMwi8rXJsM7oAl81K4sPMvm3s2RY
5FSFKoAOb3azLxxCRlOe9SxYS73E7imRXU0flyCWhuUgw3l7MYqhkDLFsUCAdjZDxQjAlaTmeaDF
cOIucZd2w7m1Zjvy8hI++XfVGqHY6oUWBv28QOF8vDl3x0dcgRIh9TpkFu5XOWmziaY1q9zXRvmk
r1P0Gna97NqdEV+LeE5fi8aRzzDSuoORdxcZVRlabOIIbgPbXrV66KVi5FVWVq/GC+EbDAAjcm21
Ptq3b88gaTQvEPk00Qpv5f00y6nOhw6Z/yAh23ZhQcbPCGgMl8eL+TbYg1tAcR5KNFj8N5CTVCsn
usEllFtk7UoU9Gaj8KHld5U7hg2XaxP34YtJdeaos7RTd2VosWMRAP4hBHw/wVaOyqHTsiKoYE1/
Cat2fsnz1JRPBRJT3+PeGD/0XWn5KO8PT5mGr5+XlXmVu6aN19hvfFqRruA8a4v6xebGi4Bcp9DA
cwqg9ecmLqxbbMSqjw5s/PnXV5y6E0EFRhnw5DbbFxiy2g9mXARA13OE1xz5wwLp2XXyuvvcYmFx
tsBKHrSmd8ojorFPE0SQwAl+N69TNzYUeIuoCMqxqs+LGSG5oBjz+8nGUWWw1H+XZnAuWdsjjJjj
WE1h5KhjvLehIc5R5KO4IhyP7793Ik0h1HgrC1qq6JehsTUvBfh7ery8uzMVCjS4f5J9gpu4H0bS
7UiRQyMLZqfNP2C7OjqurM5O6uZKHSvneZmWZ3An8ck2k6Jyy9qcvqw4HB6hl9/G4Dxt1IBYcWSX
ybfvf0ioTr0+QNUJMFzJVrfWrOlbnUEbdRs0cE+lkh0d5r0VpqaJjhd+1chtbd4fKtVKY3RpHtiV
tL7qU2MGuBq3B0Xq3YP78zCbvdQO+AcNhB+BruXau5QcP0BrUPtnRt/zyWmn9l+bZ/1p6gAleNkU
mo07ZMmYea06Qux+/L135wy7nCInseubjT1TWY2KJuRzd45RBlDSQvRHk2hw/McD7X5OmrPEEIAd
34A6Y3ni+nR49kJdbc6G9q9uJN9wBlO90kEx/vFgO9cytBNbxJICcb6l1gy9PEdWpqVBNqlq+jmT
RkiHdQ+p/zkzrfCCbUJ1k+Vhvj4ed2eSMAOREhGXBUpJ4u9/CpZ6fdHpbxsIs3cD4OlxJWfwwpSS
WaJm3ZNaDuNBtWjvvPKQMxbRBB247c1Enj7WSUuZ2iwnCvPu1Exq82xLvdSdCgwNP66yOmrnqF4j
9OmLSLaCDumj/lxMUa9/fjz/H3iG+6wPnizRG0I8wmBy26ruGr0Hd9elQTOW1oe50tPvkqPBvANE
NF5JUxLjksdS8kJ9rm6uTm8lJ1LiwTfnLvncrTG9KfRJDqK7vc9CXxDKPZc3VARxCH76LOiWqBnr
kgQ2SO8XiMeVX6vtCAiwip5jazgURRJH+M0ywBAAiwDFHzzTZkDucFo+6NfY2oDpVxzW/pgs+nNL
H/3SWmbjN3GGsMmidp6J962Hu+9TJkXKVyLRX2fxAbOk+weNQHyWLaof7fxB1ylLBVWcjYafD7pU
nI3OWf5oWjvxx0Hvbk6tRMPB1bITaILnQjoIuQ7kg5zNdRpNWENkBd24KAoLX1/L3G/ts1KcDDxv
nsfeea+l1pEju1jZ7cpTLQJ0iT8s5ZtNMg4Cqrat0aEFKIdoltS99eqs1RG/bSeSJXon/6ZCxH7a
1ttiRy0ccjuEPQ1JgDGi9rwqS+gvBS68j4/U3lDAWim9Q9IBJbOJrEqAOiizoq/lrBOcrqZv1xHJ
KQf8VjFiiPl4tL2TwoyEbQnge/Kw+43bSFCou1hKg0KecZ5LIhWZztS+OmvybQUv5v/GcD/6TRiR
4V2w3SLpWulJq6aB2hXNjfa97ZeTBhu4y7NTGhrdQbi+t5h8OHRRaenhmLA5lyUyKYMqMd44dXEQ
T+F66pGS8SuQvAeB1O5QgrxG5CK4NJuNmCvzIiWoqwdSQRxVr6V6yuZO+bPHXepgFd/ueZoSvDcU
vLjfYLLef7SuixwnrecsQMyekJhk+aT2UDwff6udl4ZhdOxJwfeKOpd2PwyMCJONrzJMixYDrrnZ
hQxMP9VOZCO+oNnvEXVrLhYKnq6kzLpv6m178LCLIPf+eIvfAAOawN8RBYn73zCnPX4UC0GwYQxs
GG7x6zxKy3PK9/am2pkNl/u8cjEww6BhSa2D0/j2ThPj05yFJQXgfHs+5D4yUdizCZdQi0ld02yf
MrtrTxF9S28A0eSO9bp86K0sOTiZux8ZJC5lPw25lm19rFe6AXX2gtUv4v60orZ+6Upd++VdK8r6
grjLtiUCFrv6p5cSnGyZNBnqTXMshUDpFNmbWsXyo66VfmMpBa+NPi9hJ9Di+6GYKCr/fc1QYV9d
J8vqz70x164lrw6EsFk+gw6dzkbf4fz2eCu/PZvMEgYfBUAgdW92UaSNYylpBuFhZDYLyK80/Lgi
ctb5UtuCOn482t6Xo+JBz1CIOeBgcz/ROapzC5fpNAgxmdJczEzsz43dd0cCiHt7EzAr4h7/n/O5
GSexaNyvSZVSEBjaEU2yOvtij+o6Ivphz0+0a0n7+Xl55Oa6Fh6kNXtryotLcZU2zVvKt2ElYVGV
WRq0sloERTbPfm8b+bVftaMF/eH7vL0FCOSAKigCn7GtSVr6mNe9U6TBuq5N9lEt+hkvGy1aI18R
koR/8h2k4WqGozIGcE8wnpnSSV18DeSdBh8FJTM3sfU6BjOJA8BCJK+eZqOzu2u+rt1f/azW+I4M
9YjQ4hKaBM7LnFxledRCd130WDu413aIHNgyk9QjTExxgyW83yTYuilNN45pEAPIetdEdXPGm2Ty
pFKOz7VUxB4iPa2XoPTwYhsTslEwaf6z+xh4n4L2/K9vWbr9qGdDY6AMp97/mrRPhsgwUC0FtNi/
zusoeVZRWAeXzd7BEJcowFYRbmxLdGjexmVvg3wosma8GVYrXZEis48KCXs7E7aUiXqfQ8C2RZSu
oz1WiokUct0qph/Liel1PfxPJ4+sA3r32/CJaj/EMKTEwH3Az7hfN27KCZoLQsXxWvcvaLAr2L5T
2pzZiP6q2cvvvMk0s/mPZ5ml3EQZQzaj8ofCH91lTf6GUNIynnqrHPWnXLFKXEQpmjduji9U7jpl
ViFYOJT2OznrYUU93jN7y0yvTSiFEoW8BfP3SSTZC4rhMZQj39bbMIhTxzqn2NwdTHt3KOhO9PcY
EYm8+2XWAaJAOAMjXEEEH30llzvlZUJPzMNohVbx44ntfVRw7JTcQMHwcGwOQ4yNiWyhzBREvaBX
gY96ilLgCk4S6t9BdB5hhXcDLaZG7VokGUjs309PrdHspjSHS004qbmLW0n+pPW6Xl/R8Vwzb6oo
KCAgFX1eyjhtTnXYRtdsrrWjms3OOoNGM9jHDv0Cc3vPdqZtThpiYJRR1tkrlBX3F1AI6XUsp+bX
3w8q9aKWTq0P6ajNTlbzgU+Nb0wAVlq9mk7anhwLil6mQGl5/EF37h16wiQBkDIMUIWboaKp1WOo
imyfapUvRdHV51AOj8gtO/Av6EQohNgcSyHmtPmM2jJDXYaNEZjoguouVmLzdzyglL/BRtmvmlJW
+EBMoVo+DdVYI5eoNer8j7lyak7IgddfqtY0sy9TnU4ZRKRCHREaVaf6moJ+HN2URLd1scvIBPrH
tk76UmOv+nip9nYA+jSiJiooGlulYyzLue7QcQ4kU8PMt7EVFxHn7JqZuXFwqHeOGYJ0rBTRPdt7
+1WKMdFGdUryoELO+kWRht72KIbWX5NBms+aHi7KwcHenRyZNQ0Lyp+kE/fnLO5XBD8Kgl3VkJeX
odPtSyNFPTSLwTmI3ndiM6GTj5UNMSfYi83DUC/VOkIPpE9kR8l7qXTS29pmZnURWeoL1Duqcmva
nGuYmkf44L3tTl8T4VogSRTTN2OjSwXOo2DsBCmQEz5b9qk3kv5ghnuLKWxleMy5KIFe3C9mpY1K
2It+m9MUjemCgTJQH5bS/5mrnl4e78q9rUJyAnoF7phJtHQ/loK0LKrqfY6bmpmeEjWun2Yp+lir
Y+WXlj0dyAvtDaeT79KFENyCrRLrhH5RPYHFC0qwc37HO/NHNNQqjoBjdik046jFtbeU5NlEX6g6
UMTelHxo9PAOIR4YRLH1cQ274caffHHU6kgVcG9niGKPILGjG7GFwZKTocgCoCuQwzF8UuqxOaVR
cdRw3p0OmSJNFQpyHLb7rwVGexh0m5pSv0SWh100kkm1o7srjopfHm8Msck2iYHoFYFV4LEAtru5
crOxAkhV51lgt/16lrgV6ZHF9rtSWotL13XZLW9C+aA5uLuKDm8XpX9uye3ZLgH7NU2UcY00hMhG
RM4ht/W/j2e2tweBRfNE0jIQSpT3izhD+GpViLeBFo3AdOrWRUV6OUfL2PiSUh6s48Fo2yag3pQd
wBZ0lscqMZ7rvPgnbbLsfc/B82rUL0+PJ7e3Q6in0MYWUkXkQPeTc9QFckYZZcEyQlYYgCR4UgyH
Nap6xX881O7MMCwBYKTiAbW98/HNXdFHZjPqkvT/ODuPHbmRrd0+EQF6MyXTl5VUshNCUh/Re8+n
vysKuD+ULCKJUqPRGqkjg+G2+YxziDQ1PalN0HpRHMn7Ohz7w+3x1jYHzHzqhyBBKYYv1k1TZ8fK
baoc+MemB3SayosvRJpvj7L2ASlH804hgCQ8ga8/YKk3ReZ0BSpydu/sDbi8+4my4Cno1Pof1oqu
BvVG/qu8yThs6rPpYHIZBrEaHQo/CrWdNM7jHi3pPtsYbG21kO1hWwCNhKO7uOiLYLbqQMvSixTK
PQ3ocPAiC41oeaZ1ZxXNFkJl7f6gQgOEAUsywhDxnf8qf4FKgb6S84hNTpZ/rrO2cVHljQ5R2cif
ZQw792okbSFcVwYlTBRoWhruonN2PSj7MKsTUZSmuNJcihRVZjdtzdabzDbwTCnDCa6rm2+3t8zq
qPShhL4UNbAl+VGyVGxIrDm+NDl2hBGZ8zGlH3PAc8a6QwIkx32pUN6/TwH/wIagcsM/y6eg7J25
L+OaQacmeezyOfwYK1Gyy9RR3wCTrRwJ8n1eAtJE3p7XLvxfS6laoe70Pj53oxUq9sE30+opSDhE
58IkpdlIKVY2KvcJollQz2BKLNnkI4YmqRb65OFJav2owso/9l3VHI1okBqXfuuw8eisLR+ZNqkZ
godogS4eVT7inPc9Noxw6yQvirBTUXXEg7VQ7Q85SHpPl/ERvL1nROCxeF6JR6mgCMM+Os6LQdXK
7noTW/VLlSvls6WMj6Sv5iGy8M60wio6TkE+HkdsoF5uD7y2mOIOFep8BJnLvo2S110CMIXiIvJg
sYcFBf38bIAK1Zum/w9riTIsJseQsYiKxFf4a+cAE/BDkzLRpbOCrDtMXaB/LLUypAZWQMt6DkE2
2xvP0sozQWMa8COC8K96LtdjYguLW49tQ6kTfQ3TydMHO9gE4K2NArdEKAKCiKaTcD1KbFZQq1rq
3lVmlLtkEuXGss83Lu0VgAs0NkpAyGhhncWMFsME6VAiap1ceq0pHLdFOeSXU5XSc80pjL0E6Yvc
bfBfQ+Khi/RdEOhGuJsjMCeypbUbhYX1n4OqNl4KhBZU5a5/DhdvkQFwJLrQQH0EfZF5OYbn98qc
m19LpSi/5WifY4kiZaeUHteuS6r2IRhRnby9i9eKvDA0SKMpeFJJWoanoTOmHFyFbDpNjBr39Cw7
tX5vevNQaAUfKnUuQTLNn/t6CE5TYUxP6EDLD2E9RTbmN+37CbOiomURlNPwJbJcRCdY+JpzXlDn
rZPwd4p6DXlb3Lgot6rHIZaqjfvjteSxvEBEr4dSEvckINDrpWh454sgZQPKeCCM+zmwaPiYs5ll
+7kqsKfoozQcLqOWFApUx8H8GBttCGvYoJbvjVapfFWUAN142x7+yEOYYtDQqH3rYdjePCSlH6RQ
Q5FDdmus8axjP4/Bh0gZWx23+ba884tklt2ijYMY9khTfNPrQpmORG5IQtNfa39SlK7CAyX1+gs+
i5Hu5vROwt2UOpF9yg1zinaZEhTPdZbBzZtC5Ha/UoQjlIR+Pu/nttOD01gVgfJVVdvpBRPFZqsJ
unaM2cuAWgn36PwuVg3FJ3A9hkl0rsTzR8OqkqcQiMXGNbhy56IjgtUqpVz6H0tRLcRQzCmYNFQu
zWjYN5r9e2rC9kDWUW481SvPCtUxIYJn4YD3BqASJEVvIWUB9zRLEarRwyIez5ndpI8yYhel24RZ
Dlinwo9kUuJI2wjR14YX7TnA2IhDEmleb8pgtssmpfBzkahf07kGJxRXTXFQsAM5oZRnHms8IvZq
CHb29oWw9olR1RA3AacPv6brkbsgUKYpzWgXyMm0jy3J3oWWnxyLui02LmWxJxYnD7Q3ZQMYhWiF
LfNHpHVSOWqG4JLMTXuR5bY+NXaWeVkTjC/QaHI2uj4drRBHR5fu8PvJmpQyKO5yzVDMIui8nioW
HwNm5TKM2z7ZQwyaD3M7Q29qm2jHym582JXoiO4gwj4imSTNW4yGx3uBKmbtn/PYQR9LMvp7G7cT
r5braZfQcN6Hgxy83F7NlX0ktM+QjqQmhdjBYjUptCSYisfQCxEVeZyjuTmCtssPqVTG/4tLujE4
RoVcekqwsbgr06U2QNGNIg5Jy1JHMvSVqs4HOlxqGRaXWkHrTh3D7gOlD5Q2+qBGWzXZAtiv7CiC
+NePTL/nDWGnSrHk6RzYlFkXlHtnTuVdguj210rV0kM0p+VxDPLeaywQX/1YdN9vf+2Vs0McaqEn
CRVK6H5cb6jC6uMEGimusVYiE4LmuILNgTDZHrbup5X7FlCnTDOUy4kkbTFUmY2T7UyJaLL1ReDi
FtvvijQfN8qM68NQV2HH8jQuxTriZraJPgANGsOcZ242BdnPPCy23DLEr13cBMyGI03DGQrZEkIT
CNkbXiV8EkPHeCjtyjlGjaa6jekYu2KYt7r1q9N6XSegCVRPxUL+FU5rAxZUTk44nbdSeYntNv00
pv1Wt2V9FKZEQkvNdCm0VQVyJydYLlyaxsChIJhkAzYGDZr3v4r0J2whfSGUMZezsWK48ACAwos2
6G3g9kpB5lVYDaznQQIOf3uTr80KMLoImUDJgWi8/nZhoahxVgFVS/NMcusSnHZYbwoXrl1cQgYN
XDYdAmuJHzPbDuI+wJ+LHmjSI2fK2sWIxd3PdtK4jTVaO66V3FOU8f2i3fSuKS0AG8PjjAN2Pb9Z
cmCVJaA1lZkW5lTIqRfPUvcBfuG3219y7bowyHo4XaLesZQvZitoIzFbdMFkt/9eGHnFzKLmZQQ8
vbFoaweM24KzxUvLbhSL+teGj51es6MW22AcUelH1M6lVdPUM/P5Sxu2X2/Pa3UwSipYdZJq87Bf
DwZf35a0RA8vQxe0D44RhW7WyfahxAF6P/ItzrfHW9mRImKhcEoxHw8c8Sr8Nblo1tV00AoUb7J4
OoB8nM4ztNPd7VFWVouPBwmDawo20dJ4JGrTYZyUMbx0KvL0Y4PDjklX8L5rhi3w5MrmR5jYpKrO
CYO1r15PyJTxI8JUJbzoWerol1hO0nhnzl19KmzJMdyCYuexZpN+carZ3Ljy1+bJXuTU0bWAzr3I
lHOtUEIL76LLOKR1svOHTPnkx0Nc7uRQnQ63P+paIkzWAIeJbif9/GVhQ0oDPzcrM7+krO9emTR/
l8hj6sZWKx16S/VPkeK8COVjVzJyx6souO7sLtk4iitbllUl/RK1DrbQYsuiXV/5ddxnl1QtgnOO
sI43AhE/GJlDAtXHW4HKygqDl0RQFMa7KCIvtqwqF5JeESBcBm2U651lR+E3eZTUZmcp/kT4EplP
TRJGu0mFyHX7m68cF4H5Ewk2kSE6qte7q7IHHnNfzy5NBuKPBfaNZ4LCdkuSaSUChA5nIXoFspkH
cDnHbG4NCT7nJR36ALnjHhIt4Ph93oD5qxA295q6yU7/MDnCIbJ5HlJCo+vJBXGJvFqt5Bfdl5u7
TK+zcz3E1UZ2uDY1oX/ItQ33jRfqehTgn3qZSFN+oUdk/G76WT35ipV8d0pRM+kDlKF23ZBsQcXX
Vg4JY2JLkFUMvzia8K6BGPphTn086fZJbUVoeKrDBmBs5QIAsUnQLoqqFDcXn9CnBA4fKS0uslYW
sguQR/tex03R430ZUOO8vWArJwERH04eVWoiCk186r8u76olQuslP7/Yfq8GO6vXQrxAZbP/1jhK
mO8sDWyjh6lrp4CPnMbCON7+ASvTdYg90fEAS6WRh17/ALUBOo2QJ/2cAP1TObCng6Wl+olETt4Y
au22Y8cg2ANoGpjPEk+i+0rCDrUZax7hn8ydnsguqLT6ZxM6Mc58lVHOp54rCq2NOGkFt0K1YwrZ
baC4EsRvf+Pzr1x84KgMnjOk2sBXLy4+CcS8SekmJYaryp2BJuk9nosdNmvCqxxS9sbls8LGwjYI
frCgO1D5fHPhG2kA/xjkR+f47WMTm8YzMX9lH7BvnYgRQnWcXWqhjn1okI42L1pq1p/MskLDfmgt
NT5PTqXfAXlHFfP9OwEENjBsKHr8udgJmZpbuVk46cUs7HwfjhIirQpSJ2kzShu6kGubDlUVXItE
4xyO3PWmk1Q7HYkzUDDQoj+Grzv3dt31B42C4Of3T4pC8yvKhpt4eWeMEHT8SDXSC4WAYjfJUURW
hU5dpk7WRh6yBhIE/wIPAl82wadfpAax1BtTGFXZpU39+MeQ1/OHdkhn3x0SJzkrg6MfzbrKTFeP
M4R67MLYDy0l1Y09/fbjkjbAf0ezgSeOd/3648ZKLjlxoWWXSlMG3cujtEt2oNwEnG1S6y210bXh
FE7za5onVD6vhyuSrrflEOS3Ja7LIpnSL5Np/pzzUHv344ZuG9c+cagwelwmej2/IfcRsb+omHBx
SfrzuSrSLVK3+DzXyTijYPEleiUA35Z8SYCXg9bbEb0JZHw/s0/kU4EEww/0I/TAk0Oz2/cyWvUb
q/b2JqKBTxuInhKIFSBb158x4a2OqxjT+0g2q8fZyuOnoSmaR3PSq+DYa5GiHm4fjbfPKSOiciRq
nfTxl6YZVlGTmBk65ZooMHbUBLKdVFrKxqW/9jkhQEG4FKVxasrX89IKLruGhv2lqdLgVBeFsp+y
zn6MsGc7UBptPwlV0PcfRRr3bJTXhI9PujiKYUSCosxksVGcq27ic/Rmp8NKGiWCTzUCuX8G+qVn
pavTA1qGgVvC7c43lvRVYmG5lQinUUbQiSPoC1/PXQBewaGypnESpbWXQOu+r7Ihm9xZqxoatEmA
01JgIfpziDk9L3iRZcGvOihCIONq87U38YWX2zard61Z9drRtppAZOXtbLpzWOiKi+ibRktkpMZ2
sFvH2OO8UTZHCRXDfdnYenoKQiR2Dso4g9dwlKiwULAqY90NEIiVNlZ7bU9xsZM8vbavlgyi0tYH
tgHdK0re2dEPHf+OOG2r4iNC5+V3FWBs3mu+IHnT9XcF1DIpuGbEl1KSpu44RbpzkogdXgI1Np2D
2vayDDU/TD+CNo46T8W46/n9hwdJbCrLqgYJdFnORuYwaDM1hCjh98FZ0yRlNyAzvPFOrl0KgkMA
nVUw25bNuY6P3LU4El1UO5i9KRu756RWUZIPgl9xCsLn9qTWrnLqI6Jc9yrZK87yX8FojrQNKTFc
CVnhPpdqTcOGKLTPramYG2dj7VoADSjOBW/zGzoL0GmNE2eBYw/Tctc5Bnh6VFznfWSZodCnboPT
nE/dl9szXOn3MkH2J9QWAjAKXNdT7CapHOSC2kJgVKPv2aCLvHH05fsAlO8fI2tqOpf6pBwNur6O
S1qs+/tqnu0n7Mok+jB5YP++/ZvWzoxIaETlnIRj2aTIUIy066kPL80Qab+SwM6f9T60Nj74ytpC
gCENBVeKQvDy8ZRsCVpKHYUX22j9izWgTeOo/fRg1vKW2cDKhFDyEphIBKoEMOX6GyNYTYAngZwY
C+dF6VLzIUXUfSMHXZsPaFLyQJjYNALU60ECLVXbpNWiC1yidkcISANAnas7ox/kjYdy5RQqKB7Y
NHMIVUkWrodSw6ScKgF10QdZQY9+Hp6GVg0frHlWf+YywP/bG2J9PLJrsVLU58XU/zqGvZWr0mzx
MEspMopRZH7L4RGcekqVT6j/2huP5dpyIVpGMZucDhrtYrmk0unRxwjRr6vljka5Mu6DeG43Rllb
L9jkorgkDD6WKM8qmJWmgHV5GacUMdrOLHeFpCoeTLByI4N/m1PDVmAuFEX5k+ra9fcrUGzEwYRm
fFgb0+8ENUqv4607jV3aeaVkx/cWXlPP9AS3fLpWJgnpm12PaLPQd1jcLsZkzxCg0SzD9q/X3BHA
APp8Tpk86kHubJ2zlX1Cl48ijygcEl8srmuz1iaEmQWLQJ6iAyYQRet1OvCNPGmk2q1zXd1Q7VjZ
KipFWVI2+nvCnvn6yyaaNudjVGaXOZQKz+xz7Sgca/a39//aV+T+gLMmviHMhetRTMmAhDhH2aVu
dAraQUhQjGqFB0B/SxBjbSiAc4SK6HbRSFx8QgSxOgef0uyCQNf8s5enwPfov5nfIkh5/92e1sqT
pxogdA3E7ERxbhGT9gRmemzgt1qoQ/qgjMNUe37WqJ8iX41yd1SVAkXVIj3+y7DE+TCGQF8uE4tO
cJPLCQBtbY9553ZcLKXbh6lBiq9LhlejNH2Z0ALa8hhc+7ZcKkIqSjjzLeknE+SN/pU9NIyduYsw
VXzJNYxTs1FWP96e49pQkA9FGV3QD5cFSSkx1DHJLB6DNjfQdUGe3rVKPd1ngwby6PZga9cLJVYe
Njh/Aux5vT2HFsHbzMTNQx4M82uTjoqKHVRjnc20Ns7xXGonBdLQQ5zH+hYLeG2imKMLnQwKDdTr
rsfWgcxOektGYdiwXYpKn/dyFVWHKLKDjbO+CLLRaxEwXbSZX588XAwWQ01lVs1OYl/mw9OT4x0f
a3eLzLgxxLKXWtER7v0Usa3M/RF6L637qLqbqaC47f9KFpbzWIZXk/n/59HsP3x7eHmOd8+z9112
tyq5W5NZ3FrO1OsloDWUw9xvP14C9953N0KeZf30zVQWD1s04gkKns6+WO5T4H78ev/46cPWNJZV
rDeDLO74Sq/TyZiYx53jKruXcMdEst3Wsqy9XX9t5GWDO+2GNChHBQiCncWHPLabw0B08mfWIvyw
qtB/f9+eOrvgpgF6QqN3WenVpKYqoxyHjE4Z/kR679+nTbSV/vJ/u95twhpeyPRQ6gCpRyiwuBwQ
s4noWYEf88vQ0F8ymA1z4SKPIEHz7lT5kM5RY7m+ryathyCS0WFP5SiXoPLT2DW0PM88S+mk6WhW
tll6U2DIH5q+0b5aTRZYLoStuMbrIhuNnaynjfk8zUn9J4H3FuPwWTsvQWLk+ckxkQw5anYFsqkJ
86JxJcTiL6miSO3OyRJf9sJ8HP6Ycm7jDlTY8jfFzB11F4C+/dD3g/8x6c252Q/UhcudqY5K4Tpx
0N9Lo9O0h8qJtW92Lo39Tk+6oPLyVJuzXcr2cnaNUfWdi8OzJOHdO8+Po6qV5rkcOigUgwSTw3Ng
Tf82GlL3jz4kTV4k30yUo1rWjUKZcqZH0KN06E1RkaRe60vW6E5GC75jBgmLa+eU5c0jPDZssKvU
TvGlqovxV4bOJRrrlBHBOuXB+GUMxuQzb6A1PzWORZPThUKSGv+hcToiM9Io4fcmrqLhnJW6c8x6
qEhnCcOrYE++pMSelsh2uvflNDH3chboOJzogarxakaa5BVaHD3OgE/SHZZnzf94m0bzTk3HSN0H
klRL98kQ5/3neCKN3M22nuXPc1E1n8q4Mh9QdQwydzaHsX7mmgpLN63N+ZttJM7vwZyngzOC0HS7
CMrISVLM2jrmcpUhrDn0/WOX5GryMDRDP7jQmcG/k7kPFI4yIwl2c9b3DQIVgz6fZIwbAzeQian2
GEdY6U6ZOr32ysHEdrOk4NmcErlXMjdIy0rf1a0T3eXT0HQuFGPnG8XmwfbaMTc+V47R5K5Iy+wH
VRqGi1EqQ4qiNQVGTyaMGU99WEyVmyt2pkdY7zSZ4raUzSv4Y+XQ7lIQd9VZSUKz8kpCkcq1+6D9
r9JRl3T9VEJasdeAL3hNNWXyHdB/40sn+SFIXyPOvbTL0fI0EwAP7oRzZPDck65jMGublfQlH2vV
9ALY+hepbOZPWoztwnOOc/XskhPEPZuSi/o8RlX9uZ8ao3X1stW+lpU6Kwf0fc3iD36pauapGL1s
3XkrjzfBEOqwwBFBBC6LY2M8NnM6VOhpV07xYQzH6ayo/kDeWm/5060PJZD+tHJIWhePEXT0PHBk
CJD+0OW7LA9ml1qicVAlf8vjayUnQIIVWzgaHogHLamxUTgXTWfndLerofpPWJ39VjqadreDrrUJ
oaUlkIUIyZEWX0cjQYSAXBxAIx21nn1Vz2PseLYdGz+FrO78/hBPE7L/Qk0Oz4/laHpbapOTk0Em
KBPcO5E2HHtoBOPR1Eai9sqJxrPe58q+kJXxX7YJ6Tg1NZI71FYXr3xeATUEoRJfjAbfzazVa9lV
GfecS237fpVg59XTRHiR0R9b+hzkZiS34UwpVVXQOEhUzpDdjscG/5aNb7qS/oi6k6i50e6m2Xy9
gmUyBolVw24zukx7htngvziVY//OqP19qhrlv3osp40x3+wawWrT6DbzNS3KxYtwuUnswaqgZWF0
NkVeIygFZSTF+0kyft3en4voT2wUEnH6bjpWn7TGF0WUIlXldhrt7BIGac+9NzrZh0BrTfCbTtx+
K/vSOXZJU/DwTOOXNO0nbXf7F7yJPPgF4FpsWuuCGb/cs/i1TjpmtfwCv869XNW4qJt50HZp6fzs
A0vb2/aYer6fbxHf3sRyjEyiRzGaqgAghuXclSgcgqrLyCL9cS9pebZPy7I/Gok136uRMW0VyF6L
RX/F9K9f21RtcAsklnhgLo6IakpmgeoxSJA4jYedKL/fTbXT/Jr13P6fGeq8zXJmJ6QTNFh/SaVN
3ukjbOjfTXqpYdErsTjHrq8gN8h+LgNDGKgV3V6Rld2HWAwfBRqwkOAR3+2vOh7K15VfhXyXHOvt
C0GccpZiWfHgPKUbqcFrufPNFwErQr+XRuwbeB6GTBPgb4s+tzr7vasOCBXgOz4YwU7X2poH0q/s
wiV0EazdKq/SyzDF9Q81iYsPMk5jL6oR6dNunuDFnvoOsXY3j4wmPGlOZX3OmsYc8CQpkx9gUNLv
qeqDiJtG5rfv1UKZ90Olzb/zUUK5tex9IDNq1Csp/o51rX7hbulaFzj12H+oQ0rCe6uBtEwPF/0G
l/jHpHoL9vN7FQTG6JIXWJGHDW7suNwKfesGBUZEj/T3k0814l++q0z28PX2cr15yNjGyI7AhhCl
ePq/18vly1KF+y7mDSXQQk8nFDnZCHxuHNPVUQR9WmQKaMUvriTZirFok9PsIqetynsSSQ91Vm1J
lC5TxdcTQuMP6R/KusabGnyEhrWZglS+zJYfHdPUH/YEPvJujOKO9Vd8L0xV/SmM2ggrRGP+EdaW
9oQg25Yw1Jtrn68KohjOL4hikPTie/x1CMzBFzqZYH6iRJ/2+GTxqEoNyAdZG3eJLbEneYQ2jsPa
XUgNGP4O/8JPXbw1xSQ7s4AYUWoL8v8FRtafYymwLZdE0zr4eqH/gIAYP/iIwm8R1tdOvTC0AuAI
uoWmwfWE2Volh6zML2Y3DXe1nPagGH38+3qn32hCrg4FXYCUk9HoeF8PFUsleZ8AxCFJblNJlwLY
O4hRjMlsH24fjpVl5B6TUWfk+YbSslhG0olAm9CBukyNUxwnPSkvZWKZe4VutldWYXEnW36+MejK
/MD6qewbGnbg09Tr+dVaZRKiz9kFwfX2h4Zt6jGqO4ihkTpbW3jNV2Df4gpFTYZXRbRawdwvnjHq
s6QSPZumJn90695QzmZdZy5XAorY0STjVJTH+zrp7D8DXdldGYHkTEy5OcXQJo9SPhtniq2tkB6d
Xb+St1SyVoIMm1o/dXGCGVrfi/XuUaRSxpEHJTIsgHJh1+AQr2ZTfIfxXvGCL1XzbQaVfhgTtMdQ
c0mn0+1tsPLUUwnEW5UzBc9nGS5WNmCqmpz7MquJeSd3xjMGKcisDhnsMRx2NuK3teEEIYZohiI9
cc31BijNKp8BNWSX0lakz3bRIGxhZMjIln26n62pHTcGXFa/xL0J6gXQvjCCEYKB1yM2fZk7adaC
hPbN8hGUWrDP2jJE1ctI4u+YYw2HtGpLy9NyZ3rx27g/w24t3h85cHEgpUd+D2hmSQJWRymtMx0I
V2Y20V0G3xUR5r5yWymLNt6j1U8s+I5Us0nhltSILJXnyk6G7GLj/rW3gsg5oseTnpwysO7auba+
395Ba2eaFhKQGFxn+MyL61ENx3IYzA7CdRA2PxjJmOFax/pno++h794ebG1yohYBJE8ITS63q3BE
D3BTI/ias+qYKMl8VCq1OhYAsLzOGsN/mJwAv4DsFOjGJQMuVfLE8mecOkpOynH284+9M477SDf1
L7dntvYZ/x5p8RnBLCnBTDh0aenn7wAdJhTAKMBhcrxVOV0dCqky3NjF2VgqsKjQt0JHIfWemrJw
i3AoHtKmxdZsjMLP/zArHcFKyqI0jJYR80TjEcdosHexnLeXyOKw7wo7GakNq4T0twdbicRexX9p
TpGWsh2vj3pCzUymXBRfujDovMHWpruwtOeNUGTt64Ek5+NBIBRWl9ejDI0Z6S3AZ0THZ+1zPIfJ
fmyN+VDOzVa2+xZczOXFu0W2QTLPFb2Ykd8h+JmHYLl1p1WDfaz65kh1NNYPfYxeAQA0O4PQL0Ej
d4vcqbtjUWToHycJrrB4cGWZC/igOxM8vbtKJH6aCB3ELU7OJk7qX2Fgnzqk/RW96iZIUeQKreoC
hmsLu7kS97FJ4VCSgFPLWKpW4WBvxmOFFR/yAegcy03o6vbUnI3eDPehTQ05qvrmiBXX1jW6tsyC
VAI+FXY+l/b1/DIzBV/Hg4sgXRzBUJKnEzSqxEvHpDi8f98izw36DH4Jj9TiUzbmiAGbWGVCf9jp
U4uObG9twXpXX0LyeUEmgaUuLzWywTGEY2PhMhf5TrePm3immiuHnyZtjg9k5rQr0AZr91oyU1AZ
ugbHb6vYYGOtLSjNGoIdchhWdfEc130Q575KNyAHjH83mBXdDNOSnrOo+DX4o/zTQQrwR0/vYePl
WLsckDIUQYfA9y3tQlTfNiXNKdPLKPfmg9UO0VfBMt94fNemJ94lnhtqVG+8HXAWUfOkzECMm3X3
UgX+00wfAXnNRkZbRJmPILZG1xmT6nh7D61tV4EQ1zBWEl2xxXdtdWyc7BbJMCMz5IdMmbLS9R2r
1V0QcOqv24OJDbkMrOF4vRp7kwoubdTNurFnOWMwfgxkbS0ayiNZjU+MXIf6Mffhemws3+qQiDDh
D0a9AnPo6+MYlmmAzivXDU0l/WOlSP8lY+r8wQUuJP3t+nqjWb62XbC7/r/xFll9Hfpq7wiQRZsq
fermajv9cmb1H4oHAKkRMoCnweZcMiNpKsCXDTXwRUUhPUgVBHhStfcHMdCAeH3BuwlmzGIuspXU
HGciNHypf2hGgpG03ZkecNri/W8j/nSUKdj5QgVVvV4l2ddrLW4RDe26rPjSFjY1oryA4ZlO5j+8
wwhPgG7DkdlmKLGCfz9AIDa0LqXsZaN08am0EuMpjEt/Z429dbq939euTsbCZVBUPATG/nosHCNk
mr+ohfah2vcnRMAow01SbO7MKDWVnWSakeIaeWeqbli3de5G2ImluwyvwC3EyFolCIkPUaEVVWGq
W9c/BjuXXDIbBPuMRu8gNU1q9ydLyuJXLVfl/Rgr/kFJmwppCOz79qAR+7Oq5Z3iDjS7N+67lWvH
IYEFhkRVXgTm179laurSlhTiY9UMg69dPSmeMRT1JU2DaX97EbaGWuziArPtfnaA4oX46HpF11U7
9NCyR0nLtpLGldoIhBQLYRPSbKBdi+VuNCypGxGLh4kCKs6C+DKGcXR2xjY5VkAiT1O4hc55e+GA
jYNbIBoOdImWQcCoRlUb5zXV/tHH/M8PjBdSRnlLbFosyPXVzTCghkmhODM8htcLlui0oKYQwJ8p
tfF/bVx1vme1snG0/ZH6MhKrZ8OgoRHZeF+++w5nbIS5RP2cMGRZctLCwDJmhxJm39vTPgoi7aEZ
pHznS7l5HzXNlirG2zdDYA5pukGFwZVsyZtSk6rQeHOproSl4jal4j+oQ5g8qlpvgs7DfOn2Dl1b
QlCAdAi4ZVFoXuzQ3BydtqkgXTd+b33qJCV5bGWl2hjl7TkAiY0goeg4iwR/ccdGOiUEE4WPy0DG
8RshaP+QdOH4oMnJhv7h6kiUtSENkeyQf1zvFd0Pw2xSc9bLaOXnQJ0S6IzTdEiqcAtns/bpkGf6
v6EWkwI2AlNeAyFa4MR1bsZRuY/GcgsYvbYhoGKJ5qGwEFxCluOOmJeYH/3sqWy9fJCs2MWsJLiL
zK45NvydD7d3xNuLhHKPCbwWsXWCzyVi0mw0xR9g315qpRpdM7SA2CDIcfLbpA5dqxVoh7Jxtu6v
lXYa4wrtGfiRdEuXFtwjmVtHnpJdhnhqwYVYRE5uixe94vVjmL+UVaJwe8qgUDS/uyRjJ93DicCI
DP/RrxD1zZ+o9iY1bc8sztDr8vuNvfWWtwG7GxIZSR0RpAh/rjeXrSYGvpE6zRlwIB/RJ0sOQ937
LwjV9ffYlM8n4F0Yp6d54VaZLbuIgGte0Df2Q1pY4cahetXUWN6L/A4Uz6mDvi1MGjJIqKjtETBA
GSJ3OzPzEQ9MNP0yZINdu11o5NEOb81sOkhDURY7e0RU1o0ULbU9IE165tp+bdoe4gCYnQ8Yk/lP
w6yEtVeo5ji5VjaDu4pCm6L+2NaqvDEFcbssZ8A1BxQZz2mh2H79QcPKDovIMbOLQ5Vgr1M3OnTo
VXlWZ9cPqo9WFL2an32IBg1MwS115JWjZVAHoB0kkNeAoq9Hx/bZmeJQhfbe19LTIPftQTFS41gX
E603294SEH2lhC2ma5CYUzenkUBPYbF/OFdSHgTYIOUYJJ4zaoJ7P9DvkZ3djxRIjgBd5zuY/9Wh
m+bhLm9sBd+rHhKvJ1dq/NyVcv0p9O0tWsSbZaDIDCqcVrZgkb1heBW5mb7aGZ1xM/5W1Xr2jLCC
KVqvxqku6+xJm2sgYfKcCnCWcX7nhUP1gNoXuAGQ04JKcL0MZdGb2NCM5tmRoBwWgMie6B/1D3zG
8ZCpmN1SQN3i3L8ml1drQZWZGgnMFiGoD0DjetTRdmY7lmPn7OjIWt5zy8OFbIZET+50Y3S+IGlu
X7Q57SLXrO3quefjm26WdXG4SxBzfGJfydLJdya6h7OfBJ9ydvOjbKK9O+vNfMdTrm7F0W92LD8a
PflX8hgYxqV2AcXqcUwLyT73Vfg1xjHwqFtBcmi4rLy20auN8HVlOMqfgLxJI2jqL+XecXls/BBQ
/hk10PGjbzWNR5cYD/opkH7ZVf3y3o0AF4+qtVCso1i+7H3bViD3On7D50LLNZpaid/da736TUp9
/TlDGfUELLR9bxECuQsgViLcAtKO2PZiH2Rl1Qv7kTPAruls65Xt6ROqi8OA6OPt+YmNvNhyJEBc
OQhnQtBfCkr2XTEGfjOy5Uz0DXc2mqLBSQev8t/tcd4um05EDsSYJ1zoDS5ioN7gNFGvss7VkNq7
GBDB2eqAUvlzFB3aslI2tsnb60PoNQjFAaoCwKoW92irDnaVqY19Nrqg/uAkRXuqAFWcAqMsLsro
9K5kFcWjPaKnP2nZVgn9TcCCExm5B9cB/Q5SXRES/pVUV3rqyHOrWOdMk/0nhDzS77QuO0Y1cuMH
go+80o5VBbvbX/lNpCmGpZ6ObgplQYr418N2dYszAXSec2hJ8xGnMkDUQEwO5BLxxsZZWVDEACgZ
yIKsDabgeqggC9Ca1XqJYy9/Bq2tnv8fZ+fRWzeSruFfRIA5bEmeKEuy5NjeEPbYXcw5//r70Jvr
QxGHcA9mMejGqE6x0hfeMESydSSIyv2+HNPP92e2MRwlA878okYMkmr1QdGozQr6ZhwJsx4yF25h
889gJ9HTWGSYPQzTX2O3WDadIg8oJbBKxJ2385sa2JqUBJyLPeT2B6kqZTdG6fcrGHQ6PEr97/35
bWwYRD9QCydVBrOwfoY7jKZJWhXnEizp1QC1+WlKOuVZk6zKrR2lu8yy1h3vD/omiV3myPXGRln0
ANaJJIwnICpz7VzaTHfESeCiV7pOtkA/ZpBGyaVA4eSbkebK9yKr2z3r6bd3D8MvJRjUzEilzeXf
/3FI0KjtBtPkKq+Z9HGyteQcMMmdWtrWKIsk5gIvBvWjr3aOHWtaF7S2c6nqSv9Soa16LSKxV4Dc
OHlLX4kbFJwUnZz1KLWuC6rwCOlNTnOonBJ8Y6DJLsn53oO7MaGboZaj8sdny0QzCkeCFm1FOVV/
qVEPXZnsRfKbo+jsffIuVmddghQF214XKA1b7Vz5SjepF62zA//+DtwcZeGewFNGvGldjh7D0hkk
BWFWRJXnizImAOfFvOdYubU4QHhlMLZLhLLuQSlCUbKqRkZUi/PPcxukp6xWIq+yzGEneeCJ4evf
PqhE7iq3BnIBtIXfqptVgzpGeGA3g209W0UlvvaaZD4rsxzGbqclaFdFeaSP7lBkyPeBDVHTz3lv
oGAQ9J15LaYwBEOtD9EZyRhcPXSqk8+hlMb/JqqAEMKRBlq9kBaTx8hEl84P407+n1yEZufC21Bf
rdYC0JpT3wsBdvX6Y2hn6eRmOnVUNyGkxZVbwkPGAuEceU4b9eoxVdpK/cjFm9FhQeWpP6BxbxFo
ppkc+0WFA6WHky9t0skqzPfmnOSyO5WSlR6kQedlczrF/qnbiVxCZRC8N0k96u/tqUOkvRGzM7vh
UM3TE0Gu8WA0NVqk/WjL34vRif8NQ816gU8uAjI+bJBcE3edXzCu8tc0RczwlHP7P6OIFRT+YFpg
MOVOSjSvx1noSyzlxbem7zLHGwwjs/20L4PBnScr/JjY0Gz8FqbnQQvsoTsH3Wg+mvmQ9y/mbGsf
SsMZycybQPsat7AyqDtrC3gnTKTD0GmjcE1kPqVjokTVu2wcmsgbEin5FqGHFp1zVOVG12qU2jni
dh7mnu1IFUBSHG4NGDEjanadalTPGOgplR+MrVqCoMwq/TI3Ivs5h038pcCBoMLiM4T0IkVzV7lG
09qmayZhL/kwGK3Oiwv+49qSUT5jZC0lfhVAT/dNYjeZlTIl6hItr/DTVAOG8gdr0h6szBrrRwkc
VPPSCE3+lRezonlJhVSy21fVXL1XgyQ5xWaBjYsA/CW5gF7q/5Usdu8NcxLEXtXksEh0eyxeZmsc
LNeInao+S6pa/Yv6QxpeaoZkPVToNa4R2bHz3oxLVX7ue5NiDdlJ844LF9kKIHElGFYrtb7jwhMm
0Kb6LH4N4DEXO/ogm6eQUiWAPOjubzxOzKhSZOhm0XVqxfCgaE1wMMy83skSt+4V3mocW1RMOLj6
b2/iiQt/xA4HMZ1uiHz4PjNN3y7262DY82baGspBlBEDUagPSObcDoUHJDKtUYrw+yxhO0X6AVoi
Sk6kQs2OSsDGUACCKNqj/bZU7Ve9CFltisGIK+kSxK3mxVWdHcvKFO+0tnf2IDQbYR1MhKW8Bhka
RvQqimwNE/M9sM14iejdwZzk5GAURvpdykT6blD0od4JWzc2Bu8Z0F+05ancr6OBFKK1WvR5cJmt
ZvQznD38imO2V5XbHAa4Oei8RcJ3XTJvAQ2nuOsSdBBO+WnVOR6WyLVnIy/imoOq/8/o6+RsTpnm
Z6YoHvpq+oGBTuqL2czPQ6l2XlsX/fn+c7sRZfIm0Y8lTaCgug5qF2U5LUR5/NKYJS4FwgkBrFcy
mkp28U2fTONEULYHy9jYTyQINPF/y83TWL/dugEX0pyCL750VFL9IFKqYz8LOt2dZO0c+7fbiZ20
tBbpAPHl10SyabbrArsY9aIIkXZuKMYg+lzLEM+HPGyi78UQ7GlqvJ0drUd4htTC0YRGo+x2diKH
azo2vXKJxsH2a0RGD4EKjDvOq96/v3pvNxWRGEQSYrIFx7SeXWCD+NQxBbmQshj/9CJoPxMv743y
5hsyEYwlANDgmbaAPG4nZKI+2+WLfgyy78B4hRz3B9sgS4+qXHcd7vedI/nmC5J60AymU7hkrOAf
bwcc5BB/2xaenIhhY7aSrD0g+jZ7Ar7OTi6wMbelbkT7nh3Ccq2uNqsPJPgS2OtkosrOVZInhzpt
21NVyKUHh3W3orfcXzfR4DK3pbYKxXqhHqm3c6MQb5htNCRXvY3Sya8QWZL8BNeBl0yK5/qXqpbV
L1sau4/TFMOHNvLROnfW4gj5l3uHH4KpK5Mm48JEc7WqgR5mfahjWyildoONjRK8NEHXvf6XUZZq
ALc6SdDy/f9ITRytniUzsQl+O7X0JRQ9n8ws7n/eH2Vrw4Bloy7GVwXXt3p2+64yujJH/EQ3Csyl
q+lnak25n0fantkjlmhvFnDZmgtaZtmk0CxvZ1SiNj/ZFV3CWO/t6oClvXlUZRGYXhsiMuNOY2n9
m+StQoSYtrHtynpm2UetCMrYwwjI+qTSoBU+FeQo8McBly6XrGEkTiuswk00tan8sLOSxSq7UJ8j
5EBGjN8L0gTUy/XkKDWD8d6pcUQ/JQ0KF74FAfid4UxCPTn0e5yLLDAheqcRIOheBqyBYMwZ1Z9m
WxvNEWua4atVKON0LlHxsg4BpeR/chzKIljwaTMfWy1Nj7My9PR268KwLosGQXlUnHiyfbOnefAg
dQ1hrrCGWvcNPY0cT5aGDlGdppWDQ1iM4M0V0otvGRT0AvuZrIpdumqa4Ue21KpurTv1h6aBPk+Y
aoPrQH/UUrwi6KhO4Vihob1n9fTypLEtAldyzEl19VQkyj9jVpgFTIom5TLCs+SHEdVR4BFBJv8T
NDv1Yx45zleobBChHJGnD43iBPWpJkouvFQ3m/DYoQ3yI8mUID1Cb29flaTsYlxkomJ0cxikqVto
nfZumOdhftBKJxSPTiLZvRcA1vhqDJFJIhRaKONnTjI/hPI0pL6N+FTr9XKtSa7eBcXPFrNsPEcL
VEx9JQoSCda/Vr6znTTpPeSwJt2NR6H9mtMs+5a0rfaAa1ExHNRUjI1rWbGoznHSyGd8geXW7ZwM
MMyQSz9VE3VWW6mNb9PgSOekV9MfXd1UX+u8aR0INK8ofRVdEOnnNNCcD91cdtFhGJUJkVpiD3jw
HMPcDee4/8WiV4+x1s3KezmdTfNgq32XvmDRh89yD1W59itVmj720QhlLUv7/iTFU6Qd9CBr0ZAp
I+cZWTapQs1giCyvNef2kNlqHF7yTgsKD2xd+S1Nodi7elQb7bFxZjk5W2ag/yrG0ql8ykISiNqw
0RM/7WYIoWNiBMdKFmXuqWDwIj9vOsEWkKWxntxBGZvXAFGI3p+1QqveyYLM023zxrD8QQ60xMUT
FQmDcZbas9mns3Om24W27IhH9XMlhTqnwRxe5yJwHptClz9MIb34cynaNHKz3kw/0dVNJ1ZTF/Wh
am1bnBpLa77BjYIdWMI97r8LdR4UP3MqhdQ1mYzqFEawS7KoqRN3bqsi9ELFLgffLvvsPEZKWfuE
POprq4TG/ORIY/NPXZjODwurFOlhnHu5fQhDQX4qiah4GEIztA+ijQdwT6OWKi6Mmva5TrQU4jGi
BNJpklDAg68bOJ9whhyHD8he8inVmB3O+SSkei4I2NsPykgu+zKreSO8LkXO/8qqqPAy5vZLgLKg
cdLzufxYFnU174Qpb69nrv+FokGjHmjMOvbV42FukOlLUGiG3dXnZMyQDCQX6+u97uVy+94+rwxF
rRspUewhqGLf3s4tnXcZFViACAUKbaKDlOFABcLGSLW/FIVpfuKd6C9lJGBFSZLYSzO3pmosFhPU
1AmH1t0hBD8crTFMnncRK9dyNvUTdQjpVGCet/OAvwnd0VSiUct/4bEiFLd6iFC3mEjQmSqmluPR
zpT0ycwRURsGOl9uGFD8KJp5rxP1FjnPsJSlicqggDHT1Yve95ZRFGWAy2xrVeMpyyPTcbVKdsqD
VQZ54GpUh62XGu+zX3ZbKonfOtS4cC0MIMemiQ2xvA1NyxWKZOwxCreWH5VMpLsWBD1bYLX8iISj
soxaNgbJxgH+K13PoTJPGm/cqaUg+wmp29lLhvCkhHsuLcsfX+89Cn10pxcglrX2+7W0Afu9EgR2
JRnFJyycJVfEUusGmZYkLmYZ8k5evrUDmCpNF4hPiz7x7WyxEJQDqQU8ORpG8LkPheRhkBG4STtk
j10Zz0scUe4UNLd2+B+DruWIYE1alhxH6XVGofhkIAv8MFQLxa/aFUR+k94sW40OIbRGWpH6WrgS
RF3V2VCurv2oEmBQnXiWg6T+W+D871GQdKCwAZB37bCphR0EtoAJUbVUX7G4zI5Nb+Qe6ia64hZj
Zp7icPgqKY1zuB+2bs0PdsIig4gsONWO2/UrQ2JjnAKTK4blyVOMqv03KzL+0yi0dFgWtMffmO1m
fSIFFkH4tadaD8Gq7giTnfRvCwl8xd/+ABQbqUet7TTsDAALVHQgelXkjcGY4gnQ6Yc0qlHzmRvz
0Bd/TbRdhuSy5QvCmIFLdvv5rAJEEahD+HjZMBzbCKu2sqlDHzBNfbFmK/J7PZ52tv/WmlED41ty
zYCwWtWn8rL47YmCesDYBJ87NdFfKP7u6VVuHTIABnTCeK8g6ayb44oWzTUi2Nd0rDIPCJXiIdpT
vXZ60Z/ub8LlRVzfWmT3vJcy+AnGu/2KVA4AtOLicSV1QI5j6EoM9+oEfgOyTIHbYqoIErpIj4kW
ia/3x966wLC0RQ6DfUnFdLWCRUSvr+kAXOPganlN2Vo04fXxkFotif8YJZJHsC9/uz/qxseF6fD7
jl50eOTlV/2Rk2ZZiELXwD0tlZH9LpXQW6gsKf6GDv9e139rKLJSqLJUT6G4r8KRULJb8nc+7jzr
iddPGL0oWpb7HY5oO5WMjY3JjlyITkvoQZh1OyvNDhp9TPFYU3PlOaKW+FAj1bRTxtycD9ENavOm
thQObgfB7pM9ZKgMktj/YtARfiQLa05QN/O/v08oxoIZBHQH6m6NfColIxKpKiVXJ+jqxxCHXI86
AulnEvxKVLzPLMkOLn+/McD1ACbC511Gaet2dkGC21ECDe0atGr8OI2p8RJk8zC6bTIO0U6Ra2O9
uL6WyjMtYjrey6f+YxeidqA5YkA8XDUT2Ru0MDpqSr1H89tYMJWWJJEaFwnMkdVen8xkLujUxtci
lb4lTZ75o5SpF2S9h51Kz0bopdLoXDq3OMkDWLudD1jBgv7KJK5NaXa/BIWTmcezVkAOqMCD3aUL
JT46pAGNjw7cPPpkhOYeW2vrq1LJBxSyGP/CLLn9FUqvVTC0c4GVvTmh0BeKoy4VexTGjVEw41qw
S2x2OrurtWvnYqRkSu8lRgjhwRnG0PCsuLT3Yq3NcaCDLWWmpau0+qaAPsbWREsPUnakYGWciucU
vurOk7Zs69ULAKaSohY9F4LJNXNBsRNTHTJJuqhdlnu0gR3c6ZWZqkKlPtllrHohLgHvBeC0ndBr
Y3fytpAagq2EjLoOvVQjlPsIse5rJAKk8QwpOKCbZvudmMOdWHnjUy6AAq4tlgy5k1XdVWj9oJIo
4VaMPsL7erCU7wbY5J1RNh40EFDAFhDTRiX5t83FH4d6jqqok7pAXAsbM9SDUgn1l5GYDqJCY1rb
R0re5XgpBEXzv7+ZAfkv6DaK2dzMq+s/zfu6sFXgJu1APcUJk9qPprn0x1wK//6ahIdpGrAluKJR
Aro9Y4PSRClQOYwBygjDXkrTOTBIER0x51L/w7RYLKwPFmM4SLa3YyV9gmlHYAnUE0WHPVAamucJ
qitN6ygf9riQW/uR2gFwK0RDlkvzdrShNpxaipromlQk0hYyUP5QBYZvR9Je421rP1KoABSCL99i
9XU7lK0qrZ2qM02VPBCPFKCmk6QN/95/0N7S6xbtZQri8OuWhVofsMKpjcEkRUc0NSwPsZbULwhT
ZV5eD9phjNvKJzfAQjeWzEMQDQZKoNNfY234DYv+ApJbvHPaujgfRlYXywHF+UHOqkuqVcpJG3AH
qEQz7eyWrY9KQrDcZkQMXBW3HxVqgCPHOeKtSRq2Z3uMp9OY2NEOg3Xzq6LPt6AcUQtjc94OQzpC
RxrWwlUuFdUPC9U6FnM2uxaMdq+Tu9Qf0C3zCrRu3Hrqspcq0P+arLR8VY0y3SIwr2NKcPsbomnq
UyGXEbRdLGsiOmlgOovBBVeT7nzVrVNB9EqjEQcJgF+rVyjEgLzsmlpcwcbiP9dNFlJjY/1tanZb
jZtDLfk+IN2lTbaaVWVpoW5AZb/Cn48PKuJrvjZGUK0jbQ8Z+5btiT4Hj85i50f1RFsHzDnyD5qT
KtkVr7zZz5MxdMdMzr1KywffykeNwqkhuxZtiacg6iCA0iM9mTMqLPdP6bJdVu8vXU6Aj1ymXHNr
2W3bEEJqNYR0Qs0O3SaYiqtax9KJR9j+kBli8u+Pt/GRGY9SALg38r51nUqWulioMuN15ZxhH2ir
7TuNytx78GLBzt5ZFmw9NzqM9P4W5Dot1ttt2uvlAGliIV8Caoh9g1DQRwrByVFISDL+gZ7EJ+R2
rQ/357gR04B5hneETQeJ9Lp0JBuFViJlC6+4bONDGISBH2ty+qz16AXkStzQ2Ojk5zzNhr+PaZbG
P5cAxvI0VldvyJhlEvwIAx2Gdhh9Q4Shj+1nehizXevrrYuIGgRQ/UXJEljJ6us25oScWBpiwFmE
euVakTkeSlUZj3FumsgHaCokHbOwrqoE6MsvxqozHypH677c/9ob9y7FfYywSQ2XQv/q2BbJrE2l
SaEuzFTnEW0K/bEt4+jwH0ZZfKxUwDrcR8u+/iO4wiK2t0ZaO9d2LE3fUebUt2RYtvdH2TgdBMH/
P8rqcs9FWvFcgQhQqfB8VORuOKpiWkRfduVrNw4+VYhlPgtzkgfldkKqNvW1TEXzqidZfkAmy6LK
Ewbews13I0beSTk3DsXNeKtlAlkbls1SL06GIfsOd1d8UqENnUoCkYse51HstoqR0+4zu/zT/c+6
dd3C3IXwQeEb6PVasKio4mZqJASmAICKkF6wSC9xm9hfaCfgNzl0SFu5DTgpX54CwS9xUu2dIYr5
EWJMtodp2Vpl2kN4p1B+Amu82kuxPpMrYP545X3GHsKiOfaIgGpduro2dB/vz31rnYE7kSnSrcHg
b/WA0nsaNYfuNDo+5becMtoxjBGzhv0Y+aky/jW8Ct0GFEu4cyn2MrnVDUSKXQFQnZCZjpzyGup6
48WWLvmhMI0deNXWjgKECDdboe/NuV7t4LAKhlDDr1mraZKDGA3Cl0EqEFIPO1ALgyWAsNSRGYw+
8KxkZ09tfFdiSgo11C9hLK1R3LSVp9FAWvAqR7MJ2qL6JU/I3hhq2b3EVpzuHJ+NPYNkLGEsT9nv
O+h2ssqg2VMKAvna1337HpUm/d9KDNU/ZS91e6jEzbHoI3GhIrqF4MbtWLYxJ2FnIqrTWsb4Lg9M
4wI0y7h0BqLa93fn1lC6xVaBREM9fV3Ty4Oly6hw4YVtHz7N0jAfTZH1H2OpUk/3h9p4JwhE2Ssc
OOp6a3mbJB9MuQhQmkhHI34/gg0+07f/D+tE7GgtOCvkmN4QApWAunJlywvmqAr/mZq28lpwF499
12g7E3rrWwniCMEyxCUANHLWVkdbQk4uDpBeuA72bEngl0urPhQDV8lxBCkReVqdxZ0H5wy4DLbB
5o8g1xH7jWtN/tbOWH+TPxQTIFdDST422cj/JWwHEz8eqW/Q9E0F/7s1JgNa50CwamWZHR80nn7H
l60mtjwndKTIx+CKDS+KTPuFY/oQH2UjaJD/bG0AGPdXcWPDLNg1MtffIKj1nAHldCDkITQgqVod
YHZNBwfxyeewGd7fH2njegHoQ6FtUWShrL26ySQ7CZoaCXkEWVRUjkmjT/ZoJieMGwosQbPM0zox
unKD8+D9kTeuFjqOHD6FvFnhwbo9f53V1kGmFhjZ9XF2iPkebpUkwyluRetmubynT7txMijdcCZ0
XiQgbOvyVBhM+IQBHO9MXRyKIpi/Aq53Ptyf1dbKAUzlqsYXiXtzNStcOMMZGFp0DWZ4enGvDq/S
gLYdIrx7AfjWUGQz5BiQyQAorGINiWIeeY1M1l+bhV9Foj7CFUndBBb/zlpt7ZIlxFcp+nLc16kw
vqbDJKsBli16LA0ns9XAQXVd86XS5faQVBN8k2yMsxc4p6X4D4eBehtBOBXuRRvxdqNUg2LNIrYZ
PATkhXrl+E8WjE9dYFWvf794QLVpTCygD4TLb0eigA+U2DAQGZBEjGKh0D3kR3VvUoq9SHtr9/Oy
/h6NAsNamLkdfrfdpwhFoCnzTIiz39MglT3DEdM7q6LUcX9qv5+zVZq4uA8CjYdcvQCab+eGh50J
Tg9dIGsIja/alKtfKhCQLzIIxS9GmYUfx7TCtiey6rBHmj1Q/y2Ay37ARDCXPbmzpMkj6MEf1eqr
/DI6ND1cu8GpccB8tj12sdV/743GLkGjVCOcp9GoMr9WC+NBn3P9r7UKeBYoty3YWko0WGrezgeu
eq+j+xNf887uabdL2c9SLaMfhRXXvafPuk2lplZHfyYE+KQNdjPvvExbFwr+pXTjEQVcWmi3v6Ax
7NGqKwua/2wUXzSTDnKRiHGn6bj8lfW6gV9Y+v2/7UZW84Qs1PYYeS0OuFMO6CxqTmOUfXKcsToD
/Kw9x4nU8/3NsnWzwBmHiAghnsrX6hKbLUVvAp0uXW9JP6AeKY9lEodnNW27neLF1jHg8kJ+YWmM
v/mGM5oo9I8JV6RZlr7Zkq5815o0EUivzcW7ocn35NC2bjI64awXmweq0mpqoYNRimksBvFhXT5z
JCbPiXChKiVbd+VyaD9rjTQd0pS9e/+jvl3IRWZiyVAovXGZLR/9j9y60aD4FAXXdesM6QHD7wEA
rD0ebGx9vbHDSbXKjPCvdw+DIpNLaZF0xVnrrdE7w2Ws53l3KrNCRC3RvXQWKvZHqfFsyI3wHVlg
R3F/qhsINoZFUAGlWcYmnr+dqz0ZWh0NGLnoRZl8BeWTGu4QzTN8REwGDpCTYT7HdYIMQetIA5eO
4XwOmqZ4qrB6Ut2GIFb1mj4N9+7dt9o9hFXYodKMg/pEdXJ1akWFTh5pIRmNEVufwdflwjUQVQ98
Q+nzX1KRyiNWEEn8cSYG+m4BcMcZk65/5LVqRqRHhy9Ld564t1cJPwpuBGQWEkte2dvvpRRjIaUd
8bScde1Z6xHJNWuYifeX5e1ho6qBeilKBYtg45oUZOUxgKuCiMsJMuNqaHP5Ne8y8X5INDrwne5k
e4Y+b08bIwL7YjDSOug6t/PqlCyyO4lLOgkj6SFLKfY6cjoeyCnlUyZr07EThf6gI/+zE7G8vcKW
kReKG1uQg766NiEQwIHs6MqD1QTc3YORqiseMklBk+n+Z92apErFDZ4QtUjUZG4nWWlNnMGpJOQT
YXYJgfNHXh44ku7bqZTjFDcF9ucqaMqHeEbFdWfrbC0qNQjWlH2zeF/dji5iYcZ6iZVgpU2NN6VR
8mIJK3TnYohPupqEp/uz/a3icfsgQblH6oJYwkIyZ202DxZ1iqpicQjvtfgxUtuhgBJc5i2w+RpF
eOgSWc3igpP35sIuMZKju/jdSpzGPkhKrabf6cxNX9MxdB7ssGrLL7Nmw6UNh2h46rW5tb/00SC1
h3KgiHY2kyj4Kiwgdh6Cf3D3yPcM6VybyRicsL+OkqWgrzh+qOORdxwrp9EOWQ/DCYnXIG9cShed
5s5tXz0OZh+3+HUFJvJgqhI8ZEkPgrywZ/MLLWRbuHJY5QsLotAfg7ILZQ9WVF8iKdAWr6kVoZo5
jJJWHJyiyqJDPQN7d620poYmeCJxu9DTfsHBagiS9VTHJGYfFXApwM1he9ZN2ugZk9n/MOBcqf5g
jBZtybpPOfGRPVle3sy4GatGW0MWbCQaJTP+84Dtxz4x3XI2etVPm8C0j2oXhYqblnI2Xnvg9uVV
irOxO3YI5VdnQjrtU5aXcveYgeIv/Wrs5fcybfnI7QKzD/25HRTt9f7u2Dp2i8cJzR4Skjft3Q7N
Bx4xeuRTLDSfMg/WhUSKp2po2533dHMoXgoYmiAq0I263fgtrYkqMlN65M6cHXuJaxodluChKeSP
9ye1dcQoIS+2gXSu6R/djmRAap+zqKcZicSE5na1Gb+Sj5indrTbH0Yl72Halj+4PmKYEiyu3UvV
Y52HtNbcD0VVwaTOrNxwpUBU2D5KnKmdq2trZsQF0ETxgOYor2Ymm51JWwFz91mOa2+gh+p3StW6
yKb2xPnTuHNZba0ZKMjlI1L+x3fo9kuOgY6Ot43DjibP5Qmrpcovkr557WhIHu4v2uZQdEpI55AS
o3tzO5TgxenlPIyvptz1DwLF+atSas1hmkzd/w9DLXUwFF34jmtcVj4BdE/jka+Y5/pBahLdrURY
H0IdLuffD7WQxMkYlzhh3fpqTXPUwhKl5Skb0euThjE+Iy8WBKRiaOffH2zjYVs4vUtHgYCJtvTt
J4x0BTSivBgPanbiabNjdy6kks6VWhD+kI00r0Vm+omUfw/RsPzp1QkAsErHC4rHImO7elPLtEAb
VCZwyEY9+kFbpTokulLZbm2MWLxT7Q/oX5igj2H2OeYnIXXObqi4cQxB7C77lWNPH3s1f0uuuZd5
X64Ary1KOHklPUnOgLZsGVbpO0Ra7OxV8AVrxOdBPHoTJUceD9QsntXWSJ4rzRbqoWm74lsmteFO
Z2BjhwM8JL6mTAiAbX0tjUqm9mZUsO1sdFxwP8PwJ6yTg9kGe0zWjdYSwg7EODR8l4K5vArknGoA
AWkRZYRqrLrt5IznqpttNy5Dy0+MKjmbVlEedTGLQzLPMWXaLuCH4bB4f09urQmR+yKdRFuCg327
J5XekKPMJn+L07Q7W4ERvTiZHhzvj7LR9uUJM52lCLR4MK2/bU3jrgHBj/eH3fbHTkI/03age2HJ
YTw0vZ1ftKHvXWqn9TFp5886RemdQGtreYmzFtFhkDCEl7czReuuKCxEIa7jNAp/8VVzKyOZPcze
94pDG88AuDY20e9LDFbP7VBjieuZWvJRk7ICmQhwwZtY8aeYaOOnKaz+4/3PuzUe+/Z3UkCkYKxO
d6YUcytVEZUTKRIhYgwWrN6ARPRnn8vNa9bb5c622VxQcn5j8YWkrLFG1GVNFEQZ+PqrHlRa78pF
YxvQGNX6J5Fi+Qx1Iv5URJ1xtmpp/DTPQrukk7WnNLp8yNW1xr0NbAJ/Tt7btYDbqJrMdS5ZU6OR
IE2Gaf9Av6t7b3ZRdyI7rz9Tghj3HqiNYalJawbh+oIeXvefRNtSrqO8elHyEbvCYrZDjB9RPD3W
1EpyD4oywkJNaSPseH+lN0YG/0MdnFSBuvE6SCst0Zh9mzgX3Wito1rm+cUZrPEk6XAvYwSAsJ7J
/1pGi2cDYMgipALgBwPF2+2sIdtihTmDRjg8HAGvpAezp+hxf2ob5xNd6QWLgQjNW4gaLCmbziGK
zzGIU1+qYuHXunZs4MbubN6NO4+byMIbFzsdnV7s7XzEPIcgDAs8y0FIuKNWq+9bEas7o2zMB3gy
Vzv7kyKBuRzaP+pTCL0GViC34hqQqh0LGOCfhsQy3NCa93T+Np4TYJlkB3T1KDDCQbgdi3g6BRwG
HtrMcWXNnWCePN0w1S8m/zRz6cpKz7HiVOSA5Rx8yPQYYVM7tIJ3oiPL3IlzNi4Hfg5xBohyvAlo
Ed3+HLvqw77jyr/Ceg/weCoir65BEbhUrAKkIxrl2ITl5KmROvlZNKquGujmr7/dT/wILgZqroTj
YCNuf8RUFUaJM6906eRy9gW/B9km2/Qq5LV2tu7mhBFbpr2I+RGZ/GpHlUWmh70wpEsCxpOrQFSx
5kaFhllrCpDhDFFbbU9FKEuxawW9ER4BydXXqraRmLg/7c29AMSTi4lnFsW4VWjBcE7SGoagjdWE
wJyL0vwQI732lImy/18sadGZBpD+OqX1dOkKpKgPeHbqmpvPIYpZ93/N27gToOIfP2YVXpSKzAs4
Q7FQczl/DXlOYPsqk/WuisvBSyfFRjAJfq1ji/clKl07Z3BzYUifgUsukoZcmreboGpKresRo7vG
pIA+dbwErXeQxD8wVsgaYu7SeZr6Ijgir7dozknOlW8h5Yf7n+HtjYOxI/hQyvIkT8Cbb39GrLMZ
hdmJa2JY7TkzzEny5jRqup1x3gYCjANmaUHy0eCwlzvpjzunaC0nlAYF9oU+QuW1YpCKRtEdZ8MM
XSTKpJf781r+3u37y3jAFqjx0tUAXH87XghxftadkTsuKyW/GcvxVM99506J5uzwFLaGoitLZ+83
tn791Od2L3J74E6JDSlyBa01X9gzmnk5cgc7F9jmWHxHFgysIqJot9OyYiPP8jwR1zYOG9dI4XQZ
jTwC8zL2ml6bQ9Gup/i3oAbWoUSekJOOoYkEbSqHL8hz6J8yc+ifsG5zvt5frK1NaCxyqMyINGyt
htkEEubzZiyuld4PB70MpKOVpNnx/ii/C6TrPYG2B1AmaEY2QIjbj6dlwiiCYQouTtSN0dGKaGk/
TuGEv0FrKN2XqE5SxcusmR5wX1bt9wimS3xCCipPvLBwCsPjgZgi4HRO/DGbxiY+it6knVS1k/xz
rHlA3TIYiwa5lTpK8GRpU/1U86TPfj9PFA2b0BT/RnoMNo63CIeYUIvG2Cvq1Or9tpFguM+WEYUe
diH2vzkKR6rPVTq+xzFsDFwqUOn4XAUF21lGorL1BkfNVU+Ja8s6C1uudK8PQzP3YrTIjjBcswpp
vs6s/b4dR+dATSHp8UsA1vMoq7P9KVaSMXuHu26LdjQilYdJj3E/bPCvOqdWngHVsMowPs+JqX0z
UwT73SDvRHBIxj6bT1Y6SM1BaQtENEu5TO13xNjTWQjkM91FTeNJkwpQwtMgdZ9rO82CS6jV9U9Z
zpzwIMn/x9l5LLeNbGH4iVCFHLYASIoKtizZlq0NSk7IuRtA4+nvB69GFEss35rFLDzjZjc6nPCH
rrwze9GjWzPXSJFAhhdyJ0BVo6QDThxxXrSk2nCkf/VIBwe2Z5bm5hCOJg5sYdMYCjmecaAul2t2
+0L9PS8uPBRnzgHqRDzU4GYQjXe22sl/bq4kpylroihyLOy5umFfYbJbpaAvVgq92YXz/bYQQ+QM
PgfZYFz9aASfDDYMrZU2A108N8131PSXEAnvNa5X0BeozMRNXaGF6GWXBn4bvgNiYRNRBAH/x79f
DyzNVlqD52fXtl6WXwvsEZ5mYy6QRjd9cVzqkrdYdKl7Yb5nXmGSBi40QHEb/+9kcX0rS2Rf2lSR
s3b8CA48uEII/uNsY4tQBPZP+ovaYVgmauCt7C9c3GealxAEmPZfgAER/nYv/efTBnjd2bWQ+TV0
yiZAsWjqDngmUfeSAs7eONhTe426pTmG0H/rZyA/8l5aAVkcCqolhvGDdcgzOV+9f1Od2XIAcNhw
FGH+6jW8/l1endZrPugAmFoMJHk6SdwKucQLjakLu/vcd6dUFWy5KrIJp2FIjqCVuRZDBu8/d6Fg
rjKqgvq3bqVtWMgg2NG8vdQfPzc9eqdbBw0xdcQwX08vK1RdzT7EPmRNzD0XiHFMkHm6LTTjkgb3
uaFA7qJQvaXFJImvhyoFSDACLLa1QcvToe0ST4Mx4VTdqMP7H207ISevC6xPzi5EEBLg09QimQMf
iIjNI1aoxArbKkhvZ9lOgv53IQ45VCr9wuk5M+QW2pDXbkqCbOPXs0txUsHMzU9xAOuyHbL/zmda
P+k+yJCZKp1Fu3BgzmwWzinpHFwQRPesbbX/c17awpopHaBanQcmT7RcHpuhap+BSLvRyjUZOrNS
/8fNtHFdtgRmgyWfFugqkNmeuwRkkHkvo2Ey3Y+aauZoXsYqQgpZREvX/bOx4iYCiQE4H3Tz5jqV
w1izeWjHHpqW6uYEsURqnPiO+VlySWTn3CfcnChsFBopX5/2WI10bF00vrSjhVd0SMMki6yi9eNN
mevQ5pW2e3+Xngm1IJpudJoNzA5w4/UnTMqkLjyxaMehHLpnz29k5JfOpY1y5tgR5lPU3/AXpLkn
G1PLp7XwSl87VmNjHmYlm6hdGz8a28H592O3TQZcFpsS3MvJw1WA73XplZJMZ0EeZpljHJTViNjJ
KnMHaOuf7eHYGf8d72QB1aICWQVMzTbT9m7W4JnUVvCtKHp/h8/nv8t3Qg8mVuVxZBlRiXr9vYSV
jcpLluCo7HUOkYFpr9FdtSM5aeICQPjcRwO+AcN1w1JQPX09lOpgVBiDHRxHVW5L13ZXdrcwKwn7
+v1d+JdedHJZUgwi1KAOTbH2NO0cB7dLSy/DRK0xmysX4W9JP7+Yj0vjFW2Eq5/1cS6HoNzh4Fz8
Gmw5zOG8mTCHcCYRgrQt5a9XorHQ1q5Int1HPQ9W8dkbF1vsbKxd9Miks9THdbvqzj2mZubBb0rn
qbBFO0cOGJmbrGrcR69dnSe0JYndXXetrA+i17xkzzPf/uoqq0amcPLFXUIulP7wCTxVCAUD9618
Ad4VLaaRoRoJnFwPZy3xg7CzQauHKO8L/wdK70LfwfpMn3P8Q1RYObNuH/2h0ecoyfXpW2kWszzA
SnW+UpXjkSJDQbjeypCKsTUjLcPJGxVtf+UVf+o5MWlKvf8xzsSctN64z7f8lQjiJApaXbdw8w5F
6sws3ZtqLpNYGeieI0ruknyQNGuANH5XUGIvnN0zO46+C+wCOu0EA6f2OKNBAKXjkotFhdPuZ0CD
cZWN1HuUszy8P8lz9RZI9lCnGW6jNVuvd7foNOE2raUdNcz1rhS5LUwxrVTE1+xArVJayOM1R0Pm
2h/txnpB+az/56IE/ir0F7EuAARJHez1b6ixDpROAzCwFl0QuYBpo2Tw1s+WKNcLT/Xbex4A9xYa
cCcCyjrl99W13XipSyt8RhDjiuhWu6rKXv55f1XPjQKYjaeE4hFJw8k976zAZ7qG8B0XROO2VbN9
RBfUvIS7+huIv74u6AKCLtukCzZM5baR/hN4NHRYgB8ReKTwXV8mamV12FJPKg+JJecXF4XjLtKA
OKRhMEzjIzgKenbARsSLS/4qbkWKJsBij5MN7Ia0Pl7WwPzRAaPBj9eHoBCibrUu+yzVBTUcre3L
sJ+s8TNWevmTP9RzFlo0CK+UuRRVXKSJseXY7fIMKKq3yEcHOCkdPdUgttwV+e9RM1CbqusFuT4j
dToHxopuvQhq7hT6qtYZwonb4s8yt5kfCiTgXUrPqugjc1r8hLpjmz/22RpcrIG/DTk2SRlz2x0u
mN9Tt3qx9Mj6ARwDgujLTwZNv5dyWlY3Qh65miJQ4yPucx7amJQGxBeME9aDymHd5qvhvsCNzX8W
8xD80AZ3vclXvcFQR3e/vL+z3jrnAZDc5N1RldogtPpJUxQEZWX6zZxdo2Y+XrcUvhSuFFn9Z9L8
9IocDblsE8rjrWrSiSJCvX6u13LedYXmxc7k6fvJk+7HKXPX4/s/7e2tRc8JYTZoV1urzTr5ZZlc
8wXfG1T1/XE6YKk4XDkJ9j2Na1Txvw8FqRwyGYI1W6D7et/7mk8zr0LTRWhSj/VKYifR9MmusspL
EkpnZsXVH2xCbMS8UIJfD6XRayrHDCGS2s+nyFzWZmeCnv60WO0lbNDbpH+jGCLcT6BhcPmfnGYZ
VI6VBOR/a1M8G9LKDqvmiMivrSE2/VG/DyAlxDjE62HeiEuM/W3NTu4SFD5JJ/76IiFw+nqiBhgG
X1ZUhger1ON6CEQMRbeP0iDAeRd6BpDC/pKWzbkpw6fhjoTeyYV8srrp7NWlhuLy9aIX/m6gAXMU
7mhqkS3n5KFJEgXgJamTQ9a1FBZ6OWjmhWf+7+tyOnHKSnQxSfWhLZ3kwmjLzCpIzAQhYVFyHQVV
faQPlAR/FNYTxs+ASpMMJzofR8H9kV/hgsSruNLA1nZDY5vAhwv/q7k2zh97buc6BtBuIp2s1/bu
/X1/5opykI2h7rwJ43h/H/P/3Pd1ZvXCKAoCAw3YRuxoQfawpNSRola1A3Y6qvG+vj/kuS+0Rb5b
JYpw6PSoBb0NMs0bkmONcU0fdT4YOaSGc+LODuV5NxR5bnqwdtZluOrcNNO/GPlo+xe+0pkXlQNP
bExPBmbsaTrT5DrZWDkwcytQETJL1b3diO6fyRi4Nzj0Hin3IQV0WoFJK4JM5M6To1XixBkPWuce
xnpSwQ7kT/Do01b/8v7ynrlegLdQqICQhJzTac9zNBLw32OaHCGT3fdE1TthUTBYqrK+UDwL3saz
lJa2Vj06WADLTlHaTtkD4VeCDG2pjUdK27kDZxtnhyjvluUHX39Fix10EwCurqnVsSyM/MdM8aaJ
taYbXpA9t/oQ5lvwO3GRawxtzTXunBKleAxOljkcjb4wotXQF3SPa00f98OkNc61MjvKZt5ICf23
MeqtF5npvPBuJV0aXHXOMjxgZYO/qKmWpDuI0uy+OPlIVRXsTFbjBkPqupumfqL5n0jxg34L2kLm
otmfJwMIDcJvQXOv0So9BhS0yFiEZgcPGzDjBkMxw4jtyXbbO67vRXyi2AvC2ZdFvcaJUQG8nux+
/WQTc2uR3wQllNi60YarvGyQBveb3shizRxsjNVwOjxkiHMvD3WbGMjNtwqJiMEPFifSrc4TUS5N
XWJP3cmPvS6GmvKpR/c0q/QvElbHo0QHaQi1TJvu8qrv0nCtuZKjdQE+2daB/2hZZFSApifvgwW6
7KtvjK0PZAWNxzhvvd7eZ9SgAJuvxYKmzLoufVgPE90uDCfTAZLGok3hmmKQFPZNkvmxn7mIvqx1
UskYP51CxlAS9AqNkjVwoKm1FQwQM9UQoim75jt0BWySUNQuLtwlZ5KNTYMG02iPCgtcoJOsfSwq
RwgzdY+9EgulKlLKh4JwAeTtnOZaWDsGyzIJWVYIFXZ9h3S9X/s7pVNiv9BpfvveQfByaBfBfttq
WSfv3TQIx6cT6Rx1Sts7oZn5twqTjr1eT6gbL86yR37+UuByhnyzWZHSbSOrdHhrTiKXTJBaOc7g
HhW6XWgc2b2NSpXdKocOKUodoWsN6e/Ur5plB7tIlY8zuld/HHtqnsxsUNWNX6DWf+HDvL2FXv+q
k7XgZ7JlNJyYjbJO4wbjwl3r9uZu0S96751ZdtgTBNmGBXEXjPzrMMNza477bNpHg8crAvCvX0un
zWp8Ltdgv3J874SFSNi/XrNktltotZXdYNudLDu0PZHLerKOE5f5IXH1Pkb8ANrGfElu9sxSbvUC
mo9/w4lTS81cuLjWFDjzSCDrcS+c4kHomX7TSyf79v6k3kQDmzjeXw/DDdbmn3LMaDHm3WSmwbEz
tYeVZb025vFzMOZIAa5WeumpOjfcVmmDRMsM39ANjMZuXWPziSbLc3drJuxoxUYxCorEiux6vWTU
+WYlmR44eaifhMJA2U6+GZYQmZPoK5i9xKu/JJNIsADXMEPtmlW7JFDxJszZBiOTBl0GzpeS6ett
aUvAQBUhwdEp8zy5aoA3OVHVmPWuN91RRqvqlzScsGFIubuz6uMo1+aC5tu5Bd5otEAYiEDI51//
htWkS4IBqnf06abfpcr2qsM0GmZPxlE1Nx0X++f3d9DbTh/ThgJITxUFaOjt20/6T0Bp86bU4I2C
Y1b67njVG2O1xhatPVzK0qQ3YksWQx/JQDZWTHsqcCPlT2JA4bJMv3R5NoO26MZyhHNfiUsVuDdB
H78O6C8QEtS9+DInO0DzV95CDafYHjTjZxN/g9/eZP2zfO02CnEfBVcQoIjavF6DwIS/hsY2hrBN
vzx3NX7vXqJAHKRIGX15f8HPzYiwHYEeHr+tOPR6rNYKaJvg4XlEBmXZES3Lm7zLzfj9Uc6dHM4n
l92GWCdBfj0KoWZdkzmxmYu5jEq8Tg5Ue7swCajwvj/UuXMDpJYKM4C9Db/2eih3HnFjxAnxOBqN
noaeM1nfOoKIT1LWyVMFRiLDziYdiKOTBTyhSxNHXcgNzp0b3vCN/ge1H0rr699gYFiECZLyjwq0
4uYXSm0LVtg4FZSVG00/4lZ6ad7bvF4ljR76roihwQpBfYLW0esxFf4T5AmmeyTZ8eOmqfsrC6nq
4/ur+zfhOB1mC5nYEtSC38BE7cHwtULfrPNok3UFeLhBjQeg8MVjjciA2BVQBPzYGPtRYA3kIsCJ
p1I13NueD6BnzZ22j1A/15znAeObe5kggh5SHU3TSDdWoT4E6OVkHxIva7+J1hHazSpRzIpU4KW/
JtuuCfi1Zt0jlhuMke5g/2QnGiZKEhszzIxGw6qO3dwmXwUdil++LMtHbLItP0byR/lXpo0PTDQP
/fSsewrEC9YvPkaLRd4isy29f+4L4XC6dUSpJZhAKZ2TwyyXACJz0wTHqjZQlzeqLJ5wgb/uiv7S
db1tq5Nvs8UvYKy5tDlnJ0FTU6lscDW8uhXhfwRAJQhHOytiQwMA5Jg1WRwqY7v3d8Tb+h8TBK7q
0X+FsOCc1uspK5edg7jhEQUfbU+LrCFDoTX32II2vs4JKNOooc94t0y983Edy/pOo8byUbhlcXSn
QK2h4B14DpDUza7e/3FnDoXDT+Ky5vFyuEpfHwpeLWctOmoFpua2PxPNWT+pdOn3749ydt1RDgEw
a9IiO5WyLKzRE3nvB0etRVKuQD+ohZ6e2cOtB7NBHgttbH/2RYkq+P8xMCceIxS0brlqXk8vaYME
pZ4pOU6BCOJ1CZJIuUWzm4tWvxZLBSjEbNKn9wf9W/U73Wb4h1P4ANu24dNfj9qJQPlJUyVHeyOx
hsIBXxVnosDXpvH0EXZ12YnfxTpnLHbpfe+dzL4BWTEbiP2u1nIlaCg+J4nN89zYeXq/QBDuLizN
mWfAoX5G1AtpjXrpyVnAVViV+NAERL2OPPKb80grqvqqGmSHEJdR3Q5BLXejnM19Vznmha7OueFJ
4njzKNTyDp1Eb8pwi8roc0JT3x++knhaHx2r1dkWHiKHxtjEvVGNIfn2HC2efglNfua9JbeAWLPh
haCgnw4/lDhfT0SqTT70z4tZeEAWCkUxYLbSOX5/Q5w5ZFSLgOlTld60bE6W2kuXRRtSon4TbC39
WuH8cRddfn9/lDNvKsE88GeyNMADpy25JjMqXdNa/5iWq3uFFJfxJVNC7PXE1vRI9P/MauNAo4kN
A2uLQ7m9X+/y0hJDNw9ZcJzLJjmMyH8XO6+WQ314f15nPhXwFaTgQZBtZIeT1cMV0cMrsPexGxzU
Hi315JOJwfGu14GzvD/Uuav61VgnJ3c1EQFJCmIj8KZ6HaqgTh9kJcEu0nBNPzaU+J8x79DaxyBR
04/RtFHKpUwtXswqt7EuC2yq7l6Td9eF1+XThTP7thrDmm95xhZhA6I4dWVBg9gb2k73j4udyMOc
gcPKISOHXht0VzWnOYL4YYVcHSh/ZAs1M9lU5YXtfPaDePwAmisgnE8xzrzLa6l1IzE+6v13tqtB
Shva5Bpd3UtePueGorALjBPJJLjs25//J9lp5Doop2aPtbZI/4xikjuMzMVXz20/v//pz5xRiKLo
i2yEeWSEtj//z0iGQ2EvB8t3HJ3R3tVJ2j6sY+ZdUAE+c0Y5oHw+dD9JTU9z1tWn9+cMxL0IVK1f
dd6Eqxm7j/ucpU6jMpDuj/endeaaJc7hkt8UTTdw6OtpiaIWXqo3/rEdgU2Hm2fg80hrWn3LjDrw
QrsNspd1qOTDUsFGjibkVS/t2nO/AfgUpHY8u7gsTn4Dqso4kTazd0QTdH62OrtaQn+ymiJMCP+z
ED5fs9KmGIYb0ArrtfKx3LpwsrdL4uRJ5pWDP8H3pS5x6oOg1oSWltSdY5BRh02lb4WGM5e7wshg
R3WV+KTkqkXOmLQXHrq3XCHaZDQIKVuS7hASnNwpHtZv3pz27tH3Om/d2cto73v8L/3QnExrukX5
sqO6DOjnMM9O85QJL/lcBN76QY1lcunwbot9uhDAOkmdSU2Q+ju5TRPSq6yqEudo1sOIHSCfJpyh
YMRu7gZ7oxu6nV8P68v72/DM6YLUuOG+UNjgKTzZAqSCwPX72j3W0n3uVwJ7WBHZhWLMmcsCsCoP
hMsJ3sSjXu91UspKr0emJnLMzGp96dH0VlL9wMTY7Xfvz+jsYHTY0EACh0OA/3qwpEg3r3JFLbqo
22ODfsv1Zv4ZB+NsX70/1LnF4wb826UH23S6gQa9dpPKXZwjFRygDXUn9kp3ygsn5Ow+Bci8eQYS
Gb1pNi16bc2JKpzjai99ufP1piZSravigapSIaJ+NYpbmbdFGdEryD4gkIy4S7PMuN02eo1M8/vT
PrfCBNDcXpREYIadnJvAa8exUiU71Wyzm4miUhvOMADLWJ98W8bvj3ZukTdyEAxDj9jplBtBedJe
Vn90jxq5fSRoam0er9WFROjsnKj8kgWBnIKo/3rX2PgDTU3LKLRvoQ1azhyVdq/2QFfk/7N8iDAD
qQahBV3t9VBIG3ZO1zAUzIQyrHAjOgbFEsRJOhgXhjq3digswHva4Nv2KWE6ywdt7UzXPeqeVl9P
jAfmcrlkbHom+Nk094D8Evdw4k71NQLKJD6UcI5cXge/BDbJSZSsQszh6ir0jw1Aq7+IjlyEjuq1
woi5bcrYsmcKWu9vlrfPOL9ku8pAx8N/PXWiH1P66H5uOEcPBNLdVJaoLc3CTScMgL361lTCvJRD
nBuSC9tGXQfECfXV15/TBTubpwSHRxPO3BUMqk37BvLXPsWK8nqx5KVK7tutCmkHCgAfdSvNnJLm
qJtPteXn3hEqwxQX9ZCiHZw6u2YA2/j+cp4dihUDN4ntH0/k67lZi26B1XTcY4XxJSxuHe9QJEz3
/VjoF1qIb2MRZoUOGHE0xVb8GF4PRexFxxtjz6PVDd5OT5Zpr8T0YuSLvSsLj3Jo5ifoZ/WYJ6ji
Ivzv3B7eyIGYoW3evByW1+PrhaVl4JC844KnEMiIdHjE68q40acED8DemA+rNbQyLPFMykOryeYP
CPR0n/+PBScQAi+xQehPf8UEaa9w7NQ76qNR701oHhEo5OrKMAEOvD/UmZQKysNmSUOZd9tQJ9c4
km6+B/vcPQL/RlAVFTDzZ1VkinTF1z5XQCkOmlMHj8OwuMdlabAylxBGb9dKn28G3+oPMp+KB0+W
y5/3fxq9Ilb7dTC0wXU3lQLUF4AynWy8WjP1dcJ3BqWHTHvp0JlI0NPMUVd018GqINRLvYxEM01T
hCWrvoblOI63fWLp1MUblN52KgWEjbIs1lpHCfb6xRwRWAkL4switFN96uNBn6WKk8lq0Yju9eBF
WcMKW38jLMeVV6bYAdmmeLLTSVue5qY3y6izG+fbpJc2D4SWl3jmrZ2LTFiCHCUgpbXAv64GXrUO
outD+JdJHoPZyLVdaQYiueZvSdabzua2CPMkNYY46+jvlkguzf7HhIqfehh7z8932lR3/mHpq+x+
6HRlPw+GtVgojJsI1hmiMNLNqd6BH5gJ7DfjqgtQO9BBsSaHVmgYKsHjHa6DYGw3NbNNxvxDURty
uaKQZEL3ypuFULevNTfSdZHI2M4tNE38QteMA0/5UsaTljruPg8Wo4nbamoktD23b6/6xcvEPjXN
ovswuQa0LqAtffHFQ3VAC30kfPIbUOz95jFtd1BQMVlDM90CC/TFzk3947oAuIgKV1gy6mSxwn+x
0PQL3ZEqG+dO6fdL7U/VHV1053F1AhD7WQCGeYdtMsaxRpC2mKWhwJeGdLwc+6qb2vVlWVbjawLP
094Nddelt5rhjU1IjlHiV1e3NSy7vM6HA32U/l4GdruG8NPqIKzw7tv+QwQxdibyxIBUCTiyUCXa
6pODpZ22E9OQi8iDQJyHk3SKMWq6YPykWX6NPXalEf9pomcNorJV1uemcyuZhnXgzgJLSln1H+ok
74c/xTo0T66euyBcHFv5N7nhp7eoueAlUhRdKZGvMBMEEsouR6pd8xEC0at2vK1nc3SulOaSnAHc
r78GTdW7YHpMh3NAheRpmqV73XX4Lx9GZRRA7etUXYvKGdqwy51kOmBhaeBX7/rVN5mDDEaWYrKz
EBtN61E6XfBdJlnxuAS9eZOSDGqRzJy6uu18upTh0DZacAVfQt5VtgIvOperV1yhWzgm0VgSrO1F
VZhzWNMDbmPMSWQXclR12Le96X8oMxiu9IIbmOVjnzYd1rV5/cFHaP+TH0zWEDqDneixndbZzOlZ
O3sH2FYnM0xTEEtwVYw1MsFGOShptNOD1Bu7vNUr1M1APKvkya7rtUYU0c+/QULyqsitnPVzQIDy
Z1p7fd1hNr98LtelkwcNCoJACs/a/s4C+9p9OUzuQ7qKDcSjewLp58ZpPnRT1bekoI71q5r6VbtT
cyAf5waZnXAC9q7vKj/vS5BdyvMOiS/zKhxrJEP3LZWG31rldgrQ02LP4WTVVo3Go6MekEHomyjj
tjdD7INlfQy6ZjjkYx0EkUAFDo6KClIdThjs7pslp1EAF1vP+WRSgPNZA2m1YaZZuESXXRKEuub2
5b4bKwtCOY5cfFrN2VtzJokzjWS5keYki4gQcKkBNneUFbxWzJ+nfPBJNgNz/FwMrWfGlHZcNzKc
Nj+SA1QyXJHz/paOqW0enD5d4qSYOijpQDizSKSjfiwHa5l29TBoMioVVfbjYqaIQxpTUtwjSO4+
16bMhksJ2N8I5M1DQdtoY/hSMz59KOzC542EpnBMyjSYXtqAKsan2akMLbI0y+v39uqid+khcWne
QkQVkHuUplS46XEa+yWTg9eFjdOjFJWXYK7dT9xgzdjdOqXtlPcUhcZ819f89eE0LC0H3yv7P6Dy
/fa3alyR7nsD0sWt0JvCvO0DkD+fHW64NJTOMvvXbNIUgKvS2/V7VgVjE7mjjcqo5gQKxzToBMUL
3cp+jidLSeugeVZtXAnfEFYUdIlrR7hDyOSPh5NiPYXmgnRnBNwpLe7GaR7QtkZRZYknHEfIW+xW
vlRuVpR7MbugjrMaGdMo1ZxMRY0vaxFDcqNxPaLLrj5mhTnR3dWCkf06FP21VPmccCE2/hJiAoPc
KQqB5r2ft7TZh7FHgK0slVFHppWPFClg9PgAVZfpx+C0kxvlZiazWO8l/+eQJ9m9Z7a9vC7z3kiu
wEDo5g6jUqhGYxrM49dSWrXpxh4dVO9lnQcj3Tf26CW7zoKLtFv8XGEsBO1jrZ4AFPpYuhW50dzM
haPa/VBRO/oxt/WiRzCy3ClqFtNud3kj0UxskYwePulVp1WIVK/qeeidxo4hJ1aPAg8T7QfGzu2H
tC0tPUYIpnHm47iORidC6aa6fVepXupRb1vL7UbnBf83CeeHJ00nuTfcMR336KH2T47bT2WMLj1w
Z0NkgHgRAzH1EPFQ5OLRqNKnA+ZjYDtUMKZfBGqrTtiYy3Jb9wgMHNyO/fOAaET9QiPc60N7nsss
REfM+KYSUxs/QjBejHAwGmHdggawPjiTu84oKNrFL+m4afc1S6tKHehHzrfCR47nfiW6ynZ56phF
WEylGml1ucs1VmdTsp/XdvqKbpgZEJho84OROM6Nrpfa10DxD2r3SpGt5V4dSZUl31sKgE6oD0k5
xbNQKyo+gdHQbZa5l60RVMX2pQbok0a23Vn3A4Xw6cZF9w39W8UcQ6uWloo6q8deMSMS/eLNjXgR
oy/NOKgL+ts6EFN5UyZDbR2Iqix5lU+y+e0ZXjfHjWjKH3Ugyz4sA2ewwo6a5X4Vbv6SA4F8rj1D
c0JXr5CVTLU5+JKPGX5cLl1LGaaTXD5pnUbVgJc1H0OeLkiwsndzY2/DRQj2qOLiTqZR3I+XJAGJ
k02eQTUwr5ujKOjGXZVW3SX8SDu/KwaV/BKzb/SxYXTLF5kqN4upxfv3LpqqzRS7w2J5nxYjqe3I
yhPp7IFeQbEb7I6QyeikoT9ZI2Kzx6py0/ZmgMWXaNHgCk/FFlIfAMMzB3Bw020Q+sH2eOznMQsS
ZJxmhxqBtCztwbO72rshohJfagEa5MVXZVWEauT5vjOGwnC/LoUqryhrQAHL22yEdNRXyyxuljK1
ko+emefDXeF0XhshSBzcOC5B5S7VAnXXBfryYypW+jgoxBQTNKTe/tRlpdDvVy/AOWoaEBLjKq3s
nwYt8jJCYyFYri1/tKcDcJXxdqFk7IaV3gDLbYnyCXdhzIj7HBjqUSRTj+vtCrExTCxjAiw9FM3T
jB8vJD1brjMvGP2le8lr9kFrE3BkU9KV007SdUjZdLVykETN24eubQwoVIoV6521fxz7sp2/GplM
ql3K/fKRx7LwoGhq+rPb+f1HSyuEHVrjqBvokbQCJQZaFyrEF2H1Ql8I795DJ9SGo2p78tboUIb6
BOtcfFsHjfNhpf5wN7js7X3GgwC/YSj9SHfhlkb4SPQqci08FOPG4SA9YWJYqn1qgcC+aVcjx0Ys
XfL2KdNGYRxsVFUeMwnVYM+39YMPpIVKRm7mTh+7pE2XCBj7PN91ygM9PZq1J2IrH9YSeSNUccMq
V2Md2r2eVTzlBCf7qjTddN81FF544wxZ7SwTKxVSV6PdOzVGlVGeTgCWp9J0fkp7EUbYSLPCOoR6
X0izh82rMH8MPVW1DwuwyB+GJvPfnjdY91WNOjoU/Kb4lY/D/EsvPbeIuykdPaiNELViMir7kb5q
AbPBWHWIney/J17ksY4D2arvgdEnj5O7jDft0qg/BDcL2KJKyS8TFVruiWYRIsThtn+azbWqrrVK
W4c9GJTmi2eN3fcuMfJH2oEZfmll1e1QgzbwU8on/9kpafbhYt7kZdwgOvfH9ekiXyd6NrVHQzZt
Fs9Tpn9sfa3sj5gD5B9W6c9uhH9wmoRiCtwsouSSfcGyofMoX7Gro0L36u4oYCwUMegoV92K1nWe
MvCiCd5C0tND7B+WP7NP1xzZRSwOfWLPuwHTdZuA1kGdvnKd9Naumq4MYWJmOHwoMZB6jtxnTumt
tAtJ4vhkINo/1cvYgIIRKSmS1hT5z7VLVntH+QkrOlvY4/OUtkb3tADo/gr2ZNagz7YIyTVOxk2L
MZ/mHaXqsqOfZknLvWEFz/Okup82JmikRtwd+nc1Lb2zT4bEwOonU7q9E33XfDC9evhuoQLLKz+b
4k5qg/mNyrNYIwdw3xJa05a7tiZ/36FrVe7G/biAiQxFtXb+tYe+hwWfeZyGsByqHCkjtE+xw3Db
5tO8potDe7SuZJSMenKk6OB9cykLlhHNmOSz36B7HvmqH4d7ig0m70uVdyhNBEXQxkrT1p+NN+lO
2Eo8uuIBSidVRs9V1vUiTL+I0ZdRxm7RqkU/mMCVrkZDeE6stcWU3Vamtz4MU9vbB0C57HEwsctX
MmpLRFKYnowyPyBThN9BabZEn2HDqTpYnhIwdB+w41zVFdqTPL9lmqxfRJoxywAqCBSGfDYi252R
El6UVWsZOhLJ6v5qBCIPT+8XSM7U5YC903n/H3tnsh03km3ZX8kVc8Qz9ECtlzkA4O509upFTbAo
iULfmqH9tJrWj9UGM+ul6GLJK964MkcKioIDDuvuPWefrVxGAtxJ6abx61m319U82nGjdvpUs6+a
WGl9WC5nykSvXMpjaw0qhng2Ko4nvZsNqZXFpTShfdoxO8xpKA8FsaTLrhiwd52p325VtpPtPMmo
SL4FtgYoRVux9admLxxKgjQ0zziuI5Ijho9zsyrLPtP52z7z6VXgFLI4olAlyuSkAp9bwu7KLhG4
0UV209scRjOjcq7tBRPIKEQbLmap/+VO23Of8VnTRXn6lI4O/id2rUyIIw2y6kpaXXFs/ME9U/F/
7dboRKGi2+JlsTG/fIAeekPDInLnSCyVd2dQE2afqeQ9ee/W+67zRRwsKS/Uf+OyHg5pXNrgvWnX
v7ysSiqVrdkgjrrZijdalmONLe1sP7IPtEK9qOGSNX4+dmeu+0qdcONOgnTT4aUzM7+87jhu0sS0
0I+VW1nHQsuHKVKiwPthLlSNg0TEyZUkU+M6H1y9O1Ozfm1s0Lwm04juHw6Mk/cI1I8o2drpR7/0
t+NKkt3bTV4FrZOfA8u9cilwfLDByJmhs3Gql2NnUpWaYlNC8scUJXMRh24cy4tFtX8Z14g0jjjv
jYet21vx9eUzbUyRNOkE/7uWpr2LCajZJ1SR3vx+CnulbbJhaOlrUv3dNBAnV1HVIIZmso8VhEFK
p/bQfpxZnN+Z8dTvHfjN335/wdee4IYY3GR1ODBPMU2j1TfVVPrYVjhg7fRRGddT7YJhLYtzvPlX
3koSVJCz4nRGyncKv51HKA8Gxk3W4EbvditZHLu4XeL6QsWaPMAw9siLVFPNJrHV03NhZr8+WrzV
KAi3Hi0WCOvktawKSaG8abDNqMTauyKLr4wSB5LljyKir7Rc/P7J/jppg9ukwEbnBtEgUu6XX2Wp
w38AmWQe1+2giDRCRsaY+GcWolfa4FwGgwWWJ3pRaKxeXkZ3a7ZeXW4dUYkPeTDZUt75dQ7AVxVT
/UQrob5bZG0filTT9cB38tbZzN0GUFMzf/j9Pf/6FbMSAZcR/J9mjdjetp8WKm8lDN3lpHckAqy5
9mN24ZphDJeUN9w3VDJyCKf+EHhWVRx+f+XXvt2N484DAEpFi+TllVXZScOVLMiyN7w38zDr7KSW
am8NXn076bH2l6dY7nTzc5D3xebfPblTK4U7OrWdedzGMZO4avBkm9m+jJsvsV85n9kIVpRk+nH/
+xv9dcCCd0IBjUqYgYRB7+WNavmIWxiz4dEpkxU4nT1Es1F4nN3FcuZSv66aXGrzQvMSM2BOSa4c
4Io8t6G0I/9Zo7KSyY2ipHyXbBlAhYkEYHRc5y/vdQAD6rSN2eqwepwO09FZZDOsuTgqq+uO/hB/
sxdxLrjklbdl27YxGeFvQ+S+3flP72k7pk1GqoY4zrpyutAbpuor3ml1Q6yD3+2kl9lnfN+vfG0E
DFgsUpRdkdSdzD6ZM0hiJ831uBTUsYWdZpezXWfEHnjVmX3c9qq/3McRV0HbHdYA3xkbj5c3Rz6p
MTb2oB9JBVp3a+8YXzfo3wFbp3XZg/cIsbj0kCwGzjKAjc/MSK882w3gxpigaczh+GShzNKidEvW
7OMIn3HXjyNHBiePaRGueThM1n9jQBADiyb62e2EZu3l7VYFneFKifU4Gr0I27VoDogdxqNtj+UZ
OeQrZjYcbGwBUDboqIjNbc7/6b3pbWeq7cERR0LqGNlCc+XjllTRBfqU9t/8kgCpIMnNGltx7mt5
yHo+KyzcvX47qK7A9uuKkSzx2a//8s6Bj0bjWrB/B/92+kpbbGedwZA20ODMftub5vJVH+e8iCav
tb61OsfDMyP1lelho2qwn2Yq9LCJvnwYXYnR1XELDEqoj46jkHO0rCaBpXY7XG7hoOGAn/z3s98r
ggSDtiUjCCQV5MXT5Q5Ls2GNnJSO1Cbczf/SU3cve2/9hPUbaU039XYcSVbefZvNcMp0VVVRUUv3
XHTNKyN6kwhCTsYU5rIlfHn7msJ8olcdC++yFvuYasXRENLe6Z08JyV65VLIL7YjINMxdvKTEV27
SmXVVnuzuvY2zjx1W+gKgkqtGbvfP9/tBT6ZOzz0joh+uSUXMdbLm9Klko2EHHM0KPp0kRbbFDvt
ptLPzFGvXWc7FvEEoZBxTHl5HWNOy6wiuuZoz3lzjey/jpbREGfelle2I8yBrGEYJliJTtdK9ue1
ZreWODoz7z9+mj4HQLrkubEHd2x0QeYZlE3nwmkSfLB1ce7c+eyVOnmerC78j/DczTZyMhli1LCG
xFl0VjP21oEE4Iw/pKjpO1NXLtvAFsskAkTpxlsGtQ+PojOtb1Dr/M++05rfRDFPn2My01coNVp1
O3QUZMI53QDnE7XpL17aV9btlKcY3J1qagFG6IN86/d0agIxkMVwNKEv3JlsCh+L1LMftAQe2Q5q
xgr2WbrDl97O1ytTFkqDrIf3I2oXFARnNkyvLAust4iZsdDQAD115du518iCd+9oErtAi2UGna4l
VPhp+oY4zoaL37/Jp2OGVR2BFlZn3gB4RadTdY4+VJf4DI7j7HRvfVyah3Lhj3rjzmdu7Rem4sZq
x6VJMQhjEAq07d5/WhYgdFUeIpmZSSmntitjXd6Wmjsbt2sB7yb0+1ldQWAgSkFLsvRBmI7WBPbo
W3fM2N71vNLeDHCVwf5TNDuMMJ+avvmcW/Hi3nbIhMMevfIj+VN+9r23S/9aTEoSoup1qeMgZJhs
cIujrRcRlA07vZPpbNMf6duhCeeFhLEwKZ04wXXuiod18VdiDmGcqv1cCjiuRtv1c6RJp5Shtnmd
AtLWsFyLte+Si2EW8ydbM1KUtJXDDarK85Iozae2vp+mSe7tWY3LrRVXtNQlIFr/wpr8zLzvjCSn
ipSMBUAWFur2iOQkSw4NnXrngpbsQnahhwzpw++//NOliS8EYi2aR2YxJrNTEA38l1JjjAzHzGu9
41jPkoonQZLdtSS5p9ujgjE++006J+ecwr8sUFz62QHCWRrdHCjpl+8CAS+GpWnOeDS9PikIVGmJ
kkqnJvkimsIdw5R8E+3SUfCvj7rS9I8ePMwl0Ej0EmfCy155CtsryV6Q2gWW/5OP4g45SnnUYEd4
9X2YIxwKmkIaT75F78ppqza0XJmcmdl/OZDyAAghwqiHjs4HhrENzJ8GA65GJChtMxwntHNc20zM
WxCdoO0VXZwqjJ2peEyXuBE31ZzgMeySTjmRlreS5qye5OcYhqczAbs1VjOYu5uPFlfJyQdK6yzP
QGsuR6tu/Ltk0PKjJyYzWjtZnJkJTpc1LsXD3twKbIq2xfrlvZfME+z/p5USx5BfWKrCFozQ4vD7
t/u1q2xlWuprzG/sgl5epSr8NdaMURzXcqiidC36g96X5ywor7zJFNWg7hMftB3qTy1GNkCqySuY
sTNskRsGXcDd8+TO7QY9MootzR7vTZN1V77WObd6XZ+jsf/6AvMJuD4FFLh1aPxf3mgzSRq01iKO
w1TGF2grsosOZ+4+c2P3WJj9EjZOsp7ZNPyyyd++REzGm3qZza17Kq03R2B85QS8EIQGjVgjdomv
1TA7p/uhnsVxbIvOQkKH7kg3FglN0hI8g9yxSSZgYn8YbVP9GF3gKWc+2rPb5eftxPNHo8WxURlp
AZ0yysrEB+CRqvVY6qVx1eSTs0kbve6ru5KoQ/NyrGZAdsgII7lJ6Oj9+mt9FGNvpSEi7KQOkf9A
rwKuXWeBdGVlXPSKfUeoKWJDAwceWR+aimJ8GKeT88k0pTMHfWuYejQYnbx3OGbMoaBZ90AGsWxh
gHcjcj4UZo8TY/9urtK8D+JtYxP0qqvqQCRi+kHkRkY1SLl5FtgK2VpQory/tyDuP4hBtfnu94Pk
dO+3PSpqUNRo+JYohJ8cCy2njTNfyfXY23p8K+zava7yhMQPay387zXqix9EHQ/93m165/3vr/3K
HLhRPil1cg4DL3J6BPc5NkmGz3qkCJE1O3cx7B9FArkisIqK/QdN9fiuy4e8DGWFgDTathCfSjWT
M6Fbinrh7z/QaUmAh2FgWqJatW2HAOy8HEgkP0G265Q4urY9aYj9lnyE3EVom24CuQ5UWqBU1Ons
V9FimRl7S6GZj7//EK/Mw8xVuFUQV9PvOY0Lny2tTuKln45t0+dU7MWyE1oRv2Mb2J6ZIV+ZOKju
wKCjvEmN7nnD9tMaZMk4Zt+/zscVreBdpwqEz1XXhlPSisuaiT+qirz850P+j2/z/0iemvt/jkP5
j//kz9+adumJTVQnf/zHTfaN9mfzQ/3n9mv/9dde/tI/7tqn+p3qn57UzWN7+jdf/CL//r+uHz2q
xxd/2NUqU8ub4alf3j7JoVTPF+GTbn/z//WHf3t6/lfeL+3T3//41gy12v61JGvqP/71o+P3v//x
XOj4j5///X/98Pax4vfe/6//WT+tv/zC06NUf/9D1/9kCwZUALcE9jPMZ3/8bXrafuL+acMCpS0G
2IKVbOuo1E2v0r//YfIjGOVUATGRgUu0+B2qfs8/En/iKINhyq9iUKcF+8f/+VwvvqF/f2N/q4fq
vqGiLf/+x8txQdz0BoqjmCCAXTCd+ifF83zmHRELUxTeh+pLmQO9Xa2MmPN4GN9NWllGS7/O9yQ3
Tle61sszr+nLEbFd3mE8Qp00tsYERZSXw3JAAIs2wWqxtabivqnX4WsGxOad35vnIuB+uRRqb8Bk
Wxggg4L64MtLVVqMkXOCyY+PtXw/K3IjmnKIN2qBf+aufnmohIxxV1tBjk0ndciXlzL7esYc4ZeB
sCUyB10Du1fgziHmcAU2vnLJ987oVfp+SVL/SU5yMY+/n2pO1nCeLHeJjoTtA1x9HDQntyszztmi
L6pgjce8wbQMWhnKcjnYUecBdQzcRB/fScQ8DzbyXYECuWg/mqWl8r3Wuet3Z6KhsKs5QVVn5uJt
0/LvNXz7aJjB8Lk9ywaorJ/MxRnRdvrqoHghllHeAMIeL7Wqq840YY2X5+3ny2Bd3Tw77EY5nJ68
W92Qtz5USYqvBOvGgePNAADNcSUiy+4N8eDOSXZXDSRph46/authns0SzOWonB9TFffpm84Q6X3m
DjJDBZIi8cpFtrwfy3pJwgrxygeFIWEIk5hcknBsVXoo/LK+xaat8GMkpjselD/ay35JCfMKSPez
vv3+az69R9oTHovJ5p9lekG78PJNox9WLQwyVNtAgfZOIbx9x3BDc1VNREKn0/3vr3cC8kVBQC3J
NjlTcrJkfT9lqbL9GiavQSmpp+Jg2WUBPtRBZTxERlx88eL+HdL2Q94hqGysh0k4lxvesPbUoXbq
G47BYSe18czLzmT44oV6/lCb9c3QmTFBzr98Cq6tCVuj24Tcys7etcxk8ACWJ8A83tVMsTSkN/bX
FCk8CMppbK22bhvTN37Xl9ck16eeE8tH81p4zSYYKfZ1KcczTZPTofJctBPbHo6MWaieJ1cZMtuT
ubFJh4ijDqehx5bA/vPM83vtKqwCFl/sBuS1TxaBBZF0PNZcpRvL5KjbHEYb3y3PHMZfuQprHNoT
mCBb5sPJu9r5dUWyTMN4zLrHyoIsoHe99f33LygF4dOXYWtuuxuufzuHimd72087nxkNdqOP9rce
EQ0773SyiQ3PVr99gpFuM0xF8kkmVH0uEsvSjKjEqWLvmAwTLeqmtpzoU5iNcQtiktx3PCpuc2tW
tpIX0skZ+POqmo5qpkq8MJ97lQEsl5kXZOx37TcV4rnyCnSyZ14nOB2aW2volvYyZTvG0rMABAtH
GefDBb1nzK51T3wAHsbaulu7hGPEWraiiuKB3Luk6H3/0NXZ0AQjX0iHudtGVN4n+fyV1EDCHnvE
AjXU2T5PGFjtlNyhuTQv5qWfy0+azdY2VI2ryesyrYb17YDWWnyImxTE2MjLtO4mX6drM2tasu97
6tGhUIhULtwMzHtUZH06RvUiJjwdLpEmkWoMIi37cWssd63tJQeyYfpPosWUFg2IatS+ilv7rsaj
JHZAu7zhMl7bcaUBYTd6tMnclxurlR2KSyAxS2RnlGAiK9bT956zDgJVIDqkPYJaxwt0a4mnsMsN
rzsYaqjdiK6TNQTC7DCnNbq0dYwDmKlCOermhdCl6MGolSDOPd3i+RTS5hRbuMSqEeMnvjRL1RS7
NkOLGbTQrru9Pqu0ipJ2e4J2WZVqtyDJfENiIetexpp9i2SjB8TBI8VU0SpP8mUsGk6+fB0f5qUt
nvqJI/MO60Xh71CO6x/6seclIBvmra4WXbvjH+vTsNg0M7v++YhqtHO7YM+J10+FkS3iZm7yFMne
XAt/7y9zvV+sqobyJZmELw1vobPjQY0v77UR3eBeL4wii2wgwsDj9EH7rOO2X3Za20GTa8u+evDM
sfoaZ+lYBuxJs+xmo2sSrKYr2w6ZuY0Zy0q/bB4eUT9prZ53OzVn5VWWINQP+8zLDdpIVffd0JKh
pJSaWxeZXpRLBBsDE9IkS3ls4KKQIYmhC0lytyKxBF6kp+HouZUbjh16WXYWVa/YR1LQAZs2m1/t
BqHtDneiL5jYtHSAtgy/6qrVi3EKXKDIl5M2FF+7hWWM9KZEV0HrWBj2ZpejTJg0WoOUtJYs3dCa
k8fF7XzrwulIOd9Vi2Z8xaM4yxAMdsPRvWK7EyWiUrdVR8YPR1Kn2Su9TrELFoV5ncfdMt5TU7YZ
RALRJJVaIzbCpOs9Dvpgr8zIHX2CeQjNdbId9jSDFB+iGevAWAl3uYWjYs0H0BUryvRRGg+O1rXt
PfqLJP6gK2lnl93QZJer6EY7GNox64hDH8kkl8Vs4I+ZUqcNEqnND/kkNRkSijE2UTy75MVJzEFf
Fj+b3phpmRr4GmMCMnYeUiz6KUVsYy2VynF27djqJDk3S7EeSGWz+hAfqioPlK3x3GWJLsm0FKNr
XhC9taqAHWr6TusWPBCuW+O/W22XoE/IWLofeh6FJ9S0CWJ9AkvcYWfWvXfVtXI0AqOsyAVch7G+
LWWZNmSSN2kZzBNG13vDGzxsq0Znfcc9HSNmn5cs3YvVSD7NJI/qYU3UyPfMVO6N0ZhUB9AGslAP
s5/vdMAcWljnXnvl6J3zno8U38S59BqAThBjA3JSJREqZdddZGVPQJDI+xrVuk2cUmb21lHzcE5E
2D6sm6J1axqioG0nzL9tkURZmY9rKLLWvzTSsulvQD6wXcoJBkXIItr4HbYK7hgnffLdTwb9VkM1
2R0rj4CZ0PJKKSLQWsN6KEp/bSPTbqfufozV6hxtp7XgAtoTtSTHWUo04I7sHnvkgFe0YqostKh/
6+E4puVHfa78ZoeUvz+sWa1bQVkTPICj1gOEa+eIrPFiAP53Vx1PbJYlu1az5RSmKwtfkBCPEaWD
pV96mazMa8fXtKu6QxfPg/DbNyUeIgx/de90QVJNREWtrlGS4YU5OIty1KAOHXhD+8HYkJ8XHNeP
FKy1Ht55Z9qBW6Xo3Uf09oJ9Xtug+ffibgwmugWk0Rb4WRiPiS9CAXFOBnPr2l98q9CNME1HD3uj
O6o8sGWqKLcllXa/jFpThGLSNBGuXPObVVMc3wPlxj2urak3hJJimoDz104GLSAz+ZyzetWXVmKk
emiTioPnpXG0uyTGBxlVSOjexQ7GMma0LOXFKYfsfaFm74M/t/GPavCx4WodW/hrjlsYms1iyerD
SgD7D+mNqQWF2Kw+Lmzx/MBIJCoi8FtLHiBrNt2g0xLPA8vV9zcDNpBrjaFNt7Rw23undSa2lPFo
fCjjVHkhU4v3sKqufWNrZf2BDoOlg/VKDTJ7BY0l2se4vSI7xnuxsyhne2/cNi/nCzzXVnFYpqXX
DtsDuYUW1kyXqez8MUq9fiiYZbrpWzVaNd+EI3BxVrHWVnwH3UDaV26vJk6DMYgdEqaCuNFXFUJg
SXt6pWSLX1AsxWcRDLy+QMY0FwsxXV+GFUU5vtWx7qpba8WpEzl+8Uwfg245B4Sga5ggW+yE92Zi
1fM7TbfyEmKHg3f2ErKaRZIA4cUUWHPEkoyydgsUVxE1cKaofWOY5InBQzJ/DCn5l9HcJV5d7WSR
Oc6/Mj3/f9npj+3U/n+vOlGfaKqv2ePPdaftN/5ZdtIc508228gm2Advp8QNevLPupPm6X8iS0bl
AA1uay9sjId/VZ50+0/AMCi9OTuTb8LR478qT5q1VZ42VCFmHp+eEv20v1B6elmQeWa3E74HZ2zj
OSB2OzkPUJlqXS1tqn1GAWYx97A10Gifo+q8PA48X8VD0UXBAQ0q0UInJ6jMA3fkDbLaU4fa115x
Pc3uQU/n23LU3/709P9VW/u5lvas2fh3YYNrQUuluMsTYgzTa9vOqT8dPVCfZgqrc7G32Mx1nxZJ
I3uv6mZqPnlMmt0tKLvG3tvaGnc/gDjMzjsHUVx7LNhKzR85eyDpCcgAX+RVW2lEfjXz4LqhtShr
/MiSa5o7a+zj4cyp/pdvgvrBBhxiZac+7oiT8/OKkK3TqLzvWx+D052WG0FRvD/zcLZD5MnD4S10
OKIbZMxQvHz5cDinALhY42y/aNl3w1kuSNXAsloEyzzv+7UmEmEM+kmPxHrme/n19jh1bvcGhYdv
5hRoAvAVBxlMyL23jqK5pgrZv1VJJtUVqW169Pv7ZFCd3CZlN6IJSJfiNn/pujQaa4IBB3ifNcNM
9bSkMhM4LlHru99f6Ne72nQd7CxRV1MoPkWqTxJCxzR1XCixvjnV4IUj1PtwWFc3/P2VfhlCyFWw
bwA7p47oYzN4+c0BG9Jqr120XdJpB5S9O8O/xEkXmvW5EXT68ABFUWFC30aHD7LQKXhZ55y+cuLL
9kBeSapiQ3pOm/nLFWjMY7qlAcR3w9TH7PbzEE0Q3HYup7cdFQA3SO3VDyw1tWe+G8QWp687yk9e
LNDllPGRYZyCMN1izGTp4zfEOlzeEqzuGumdI8kU87Koq1pCayiz4aWW4BVd+mHJKqPZJtKHFmE+
vS9XqLBIjnsh9oUtcKCCPpecy3wzwQzpTs4P7OrmHZMrpp66VOKQjFL/aqaNm+7Ekoj73DHbJkrd
pPKiBRnGniYE2/6cXM0Eb6hB6H3ZWE0SqsEguyZLzUEF6TLa750+xSOd955+QRw40fPALaAG+Ap2
wc4hBLUKCjVIzgp5JtYrt6LXFdUpiL3IKEU3f8wRTDthVZj+/M6kQ42xKMV6q8Lc3DA7Hrly5FmR
UDjwQYrxjUSab0QrqJj7sqC9etBXy8ehm03vvWLhg7aU4KjvzRYfceZ0/dgNCW4e6ZU9njscL28d
sMg3XSyU3JWYfjh8tpyeImcopX7gYaIOy5wyvgOaD4aDb69uI9CZehspaocDOrR2/G4mLZs/X0zu
rdNyvNmNk5XnAXxY583Y5itxHPkqqr2d6pyr03Vsbms+VBtuK+0n0Ng9duY0MYlSbUSXBVmv2mmf
zT2AmZS0Uzfk+J3xYrvZVEcj0QHXzbra94h0Jpgfi1q7YKXwCtHEMghNgg1ft5dLCWmEvXmSwCMa
RGuiXXFqrOz+1H7piKHNjAt9cUWPr6l0fxgY1zjSISFvgsEdlAjHXIIyoniLQRFjlLaERd5T8qkz
Lb7njBirXUr+WJYdSw66SX7oUfY/5sZSEa1E2FO2c7F/d+FimHi89XWZb6AHeTKaOjrMbC/B7URD
bjfujgAqX4tIwpwf0mKtNdKFRNlHuW9W71wvp/yXmEMz79K2ACZhCJLporaGHxDmWb3EgVFV/YeE
E3ILv2cw1+txsVBQgbposwvCuGNvZ0/jXO7Smjcw6Lqi3dt6YxxoYk0etCTKxKTywpeBiVInHaNp
NT+57Es/IjgqvxteZT+6jXDbCIt3ZYaKuhTfMKknF5OZ6e8Y06t90Ttmru8oPFWPlVOBbtNYJL8N
GZBDzunu+IN3ayXgpo4xR6+Nv2RBVaiJ7E1DCorfiM/co6o5MeLxNgHu5jPZ9gHq73yJFlfqPK9J
dA++3cy83ljnNXb1nvQ+wOxheHXKrqhGtAWbeAPQLZjrQXgigHZPQneKOPWqLeMFG6ozEoW1kB22
3phj3d7lNp80QB1XzoeEgmt6RGNELa2mIf1N5hVHSdGV2juBxiENJERiDUyFayN9WPOY8GBOY2bY
UUwZQ+XnZXnIzLxow5i6ghEAQNKzXZ574gGRk2HwXGb3gzFl40Nr520SJZoldho4/DGsErM81Fo5
3HrugjVX8uiv7crOh5AUBPVhMI3xrYc8S+c5OrhiOhCg8tBZubqSWluuAdJj8WTMA0jxCaHmLQ0U
X0Sm5nNITjRwNe/SedASJ9JjNH/HLjW8LMyXLP9RsD6LnQGOK45433r6fIY/LhFIgarf2YO9GFEz
JxUAjQzrXLD0jZVHvhi6Noor+HzKmN/Zta69McCpVNGYkV61GxvNfuJERVB1W1hgazxfOSYMIpkp
DKK6Ve9KZZRz5NTYvAK4FTTWWjict4bM2jT0a5/D2lxLIl0Ls6s3RNfcyoDlvbajoex508lxjili
kuGw7rymrSixJnpiRConqTikeZLWQU97VttZaZsPRzeNgXknbUF1Fcz2Epqpn32BV0aAtW9pa3Wb
uEX1rmREFcjwugV2w9QPU5iPHYb6uQF7FXqUjpiVVjknYQ7h7TEZBsvezZVVmlfQPhrjwur0OQ3T
NvWeJqRSDLVc9kNE+LiTY8zuhzGETgF0cMyc9ZMvW19HSel3aUjgWXtdoqAh0aLySq7slSUAXRhA
082ELKbYdbPeAihNPB2ITUXAeATwt8WTWviZ5NYN63MCjcAOzWnIfnS5ljo7RnqM60eRU42wbUSP
mXs9U/u0DrBdlsSDq70gyn9qqXyunOjXRguw8kIrSHMN/mNsMSJp4WZOkLPt+D54VQbyjOWxB78E
diFy0sSj2jV7TK2U4ROWPcBPK4PZHZifFqGlQSPLFh2U8EFBgWhqHhw3p/2Xmvo8QglLUPtog220
wYjL/IoJZeTFaCugIYHmFXoHQCjr/fEBM/7c7NAoLiwEdq6GqI07p9hy67PPDQEDDfHcSfM9Htak
ZlmrWv0ynR0PRBWaW/cCBZmRY80vrTfNMA4c8Td+9MpO9Xvu18OV76kCvFDOGxVgJtEMVoJquhu9
tkpDCprm97Ut1vaAplp0YR4v1CD0rI9TSrSUVrpRdHmgYasA4GDKCV7BlFiPFbKip8X145lLp4PL
diYBRuePPRsIN52XQ9Nt/3kigAyD0eohuxXbtkSCctMDk1xQZi9kALxaldT1XdkwdC/meuU7Dk1n
1B6Uq69U66VemPsUFNYXrXGHLjBw+bTUnPv8s7J6Zl7hdOw5LCTuX8YZxnrYdYCc4SAh/Rgd2GfB
OgmFIaK0iJXtAHY9oxPED2c0qIy6k9UbIepYF2CNWNVDD5FriDSNAlvAgWb4WBqk74aVB2GHyrve
v8tZaPWdI/LxXTwPvqD2DZM2dFbmOZdTw6OVxdvgcGVGRUgDyvE9FzMIKKkJ6mfkLAN+uO0zQpcP
rL6N3A+ZkT32JAGsocmQOg59PtjUA1v7U1lY2RCWSqU3napoRru9v75d3KQG8THpG1Agnb5l9mT0
oV2ovg7Jr4jfNuVMHTGPJ/d95thLJBIYoXvq+LaibJzVxsUa92OCQjfj+AqoKh2+jB0P5E09CPfH
ytEl3UnTqeiUTZh5DnIccVE28WTKw8pcYe6aybSu/a5jP4gBya42Tk227gTnnw8+4KH1YIIL/FwM
NFUC0cg03aM4A3c0OCUSOTNZiSuC7zTfl6Pl1WEBzfNbsshVRa02t2VkA5v60SGV5l3sgRzsoCmQ
YS3yfLwedDunEkZn7NKeSpsprjN9dVVy4Ste9jGLEHN3SBTX1jf3U1Iof2eXZv4j9tre2adDHe+a
TLXLvrTYDIH1ZBOzINP9iLZu0O+zJdfgt8YL+To/VJdpywcO5uaSh2yMkFKJXPu2VrpqbPLg1DhF
K9v+6UDElTXy8mXZ6Nw2VVpMN2MtvJZWYhIXb0Y1OOqC+qgxHQqSNknx7uLpc5pRWsB8R3JloJq+
Xg60IEwV5QXDLszLDlFiOuUzgVOUIrM3ntazYYQPJUTgl/riBzlEsioyzCT95iaj9wT4kOUomZuU
qJKuKqyPyq0p+FeuJR4sPmlyrPV6FTdmJ1f9kjJEZkmSiaAWUsIELGNERYKy6EpS7m78sGKlvl6x
Q7EbL/NqJLV1zDTLiXLdLvSe6ZRg8V3hZMvX0Zh9c7eqYf2i+sT6iGHebME4KZR3EFo67SbPmWQv
fDXFoHHXwdYhAuks8XNEg8MgNTMDMHPYGjDqk7JJBA6NzIqR1Lhpr38u6DNQriXEIDkY7Vold+M4
mtMFFXsmarb3Ls22wXZWxPnZOF1CE2Ea1xfPmS4temj1wW3jhHnHiv2SCTX23yuPgO3PdVIvnzWE
V6QYYgVfL2cCrr75S54RApqLabqgXU6pX0JPHMlmS+kxH/I1Edmxc4SOSLZa9Qb5xbzobziTEzIK
GaXzd6OhMYEI1RM84XpjUkZuXerW27wSLS1eGUMrCHzQbE9GUtTzoe/Z4lzW5CaXl8AZodnUNevy
nUU4unGYCmm+Aexnpbeus+Ti07j20oJnrhEXS3ezgMTtsTl0HjLg4+yxJqSCQcw+VN1IMTD7qsGU
/aPfTcrYmeRjbT7FunP2pVFb/5u982iOG0nT8H/ZOzrgE7jCVJFFL5oWdUFIlATvPX79PmD39LIg
DivU553DREx0D7MykeYzrwlv4c+Ah+Ux70c/S2QYtkh6TalPhyyovWShLejLeYrcaCGZLUdHa8uM
CrHStKwmSgSkeVURuE0yz4PPPWLFz9TSs9wtunLGv2CSxhwLpSDub+xckchncqnUPZMq+H0hN8un
we6t26lvtXIP66J5MXKx9AdApGl2Vyba+Kc8Ywnj9wiA2mcIHnXKVS+Xg+zXYkIKSQJlOz6r46yH
Z+mglqNf5D3egiHdZuVTl8bFl7xUYwXNF4yolXipMlh7ZEbXrcyX8gRfUz6IFAmQ3dg0oXJDwzSF
Zpk3eAFwmlvoUrEtAUX2JtmCST9IdpaTCEz54FkRYsWr+a/+HXlTqT7UVYCoo4OGVTUi+QQozEO4
oSIGlAce2HAGTHBtak1Hw1Zq2WsdffrQV0YrMm7KDGLARZtEC9X5WFUslwo88qBOUJRrcCMHCiqA
8ZL3wUFTM0t/KnWZRzGrguGbHtBdHACxPwUShqteXJvDo2Y0dX+PLmsKfRAg8g9EBfsMd9C6fVEl
SyLbLublgIKllO6hLC33JQ3G2tWTKPzRyfrYeCjaZtr3vC2H4KkZk/zzXEdR7C1LXF3ZMf0+Oh+p
SBDMGclRdAoH32lkT8l5LhfxT7Vd8AIuosooP6ulrPUeeAJRXJR5Iz1LRFH2OWLdEElxY8oHspC4
Ny+Kfgo50EqfPupFZ1tuOqpjcwvrAW0mA3Hig5KKLD1HXCrB61YerD9r4K5/DlXQ0UrVkxqsryHX
gQc1D7nFAVaPRNqsT7QIh5GQ0zQrGD/rBZXfdIPJ66pimwP8HyIvqdukTpe015rCiXDa1dAQrGzm
1qYDLKeiVB6jnAvBlfjj96kc8srTfW27K12ZzOJ+arsivpXtplAPiNt27SWNsSlsHM2s7fCykvTy
2+osQB2lqwbTzwuSBS/Mq6V0oL0tBZ0VM7rLyRQ64HN0dXZ6vCSGS30uT1x0jfBLr+vRqin2wJJ3
2rLW1St0VmaFxj5p6guRWcppqSEwoURUDd3lTPf+ts8ia3CrMDXJ4dC30lOnn5vipW1C89Y0Vfzh
E7prNWGHqvyk4gK5rrbarkHFEOqdk+BPIHtLbxvcJTywHXeARmOWKJ/MmpdYnV1pQJjZi7Sgls46
gk3UZU0iFbAV44DvnghWkWZyztsZvvBySclWbgxnkBDAfRZRWD2Ao5OSM5A6pFUAT1LDmWdDbg8i
7ILRmaUqHJ1MndHPJU4fBseqEHV1JzWoak8kIaK2a739S9tZ1J0biYjCmdJeexqjZHk2M1X9PCLp
GmL8kdCSNeSZAybhuTWeJWEUxi7Ke0t2CzpD5wQgeoXv3aKXlBsicwHYnoS2y6LPmRcgG7jgjDjC
UQnJnzRn6mrrBRlSzm9Y5+GVGveIO7dBocx+X6v4ysxDatwGjSS+BEsUfIIxHgQXeiSlyKpS56V1
KY0AZfuUk5dqKe1Jspi22Ddk7QfQY1N3gMEIYBGeRgq3rlgOUWgD14nMgg9EekGiXLHWupNnLYW8
qV+aBzT6SqKvupC5iNRx+IIcmn5P7LLcY1tKe3FSJqt1VbtVINsl4/C10qvpm4b8MhLVVCcHmuVx
e45Iu06bWeEQ+UpQ1o80d+RnuoAm4aNqQDSqgEbxLwvUdZ14BmVJx4cFurSarB3pIdeQJgC6KLea
KGoLOlTNo9iiFX0/1qV114RRfjMV1G0hVcjpZ3vWoP+1iLoh2N1GyI7KKCndVsCqcDDXRPipqYVI
vDKS5u9FZqJlWoyheZX2MnG+QCZLd0VhmtdxFnTGHkWiSNq1CXhQNHqXxnBts2luR2PgKceYJHHa
ZZJ+xmFOFmVFWij5uGyqqgc/OoscBeglpVWAFdF50IDo8w2a32T2EaUB4pWQmkxbKdXkkkHZ44Hj
A12FP87N0hbgc1zKTPql0bci9FLkSaG1NDM2M5YZowPcFDZdcKkOE2uvEjQQ95h2RFcpAkWXawBu
6qIMz/QFoS8XARD9vgxM8aUfTFF6aO7xcQl76p8iRJuclu1SdF4OrrB11K4LfySD3r7YTY2XTN5H
8U9TAyjlaMqYP6IGPD3XkZzf2KhEVjtpNLqbSS2GaH2f2h8oSUnPQz8ic5yWyZxRpjaNuxIy2qNR
dVgGIUeNTkaj9pijdrbUcz2YowHjNxuj+cIMZkwxqbXKXqxk8gFEVI2pURYQqqlBYL3U6CVQR43j
5cKsa4Al9greyLTWkOD2rAFTVyyz7vNgE3csWg9tWJTUbC3Ua7+YaOquWWuhTEQmDR6SetqnipuB
cXpp57SYXUIvhZsCZunsYOU5IwpsmrXCt5wHkHnTUCAeAW3W1jEmdE2L69pFxzEL/GUuirs5lvOG
010SKTfk2LE3hCMhNMTjPnJHhBajg10O+T0qcvHPPjF58JFlFA9JqI8Pfa/mM1DhxPB7QkvFmxZk
lkiLc1uihJwN3yPsDTwA2eid8oW/Qp6kCkiMl9wreaCiYVHrBxOvOhyKiqgHsSZpoxNio6hhb2+O
fwqCuYDkNklu4Kzazzg85z+rYGzPVFXSep+acgf9VRYSUg2z7avRLjTN3nQ1uxpvSnKxhwUM2Q0V
tuCyM4DrO3WUDV9QE1vaHZrH+QHtPvHdkONM+HKsa+WFDohDpyqaLA+N1ckXYWEpV9IoV50rSdny
XcIXB/R3WLefw2Xqn8t+hJk5Scn8FRTCDOOsEfRBYt1ILknks3gnqC0jva0h4+Em9tJ+RVNN59AK
bfqJnJTMX0v66RHxCU13YOyhHi8vsv1N7wYOHueugabFFbl4S9WWX3QpzhZXGYOVvkfMgr5lPYp7
rSd95VWr+itQaUvBHiWYcIBMmRmhNMawlJsAf2boMBJJD03+3ZJr8QQm2Z6dHgTyQyy3xaPaUcmA
xjTlrSfmScBLi5FUdqegzSOv0DuZRkgaB9fd3LSGgxD+qtedFfYXO4oKQV0ooJKhLUr9SRNR9S0k
fkJnuEnWAoWUQEWBav0oZrv5bIxTwcnUox9UKLniYJ2hhwivurlM5KV4yWmpQe4o82By9AI97EQZ
APrZoEofk6hFyVguVfFJDxMy4HgJupLNp3EaQxmU/s4Q0irWYY5COIU1apVf1eg0UAwjRnD7Ste/
z6GKBKSo7Pz7QqGDszqKRXXTKgl5za0VHtg0kcZRCtL2BezdpPL7hvIKuKwiw/ZPeaKWdAlBIqoK
Mq91AEprJyFv3PiJbhdEOClvuWQChEYzSx1ux1ohKko7ReH0N7l9B8s9f1zkqtYdDlHwbeobnDgt
AuGehpbAP8AAkXwza4XxrKtrUMZz1ptOmyij4YyAHVrgkDAkpqdygo7tWuRo9dodi0KnhqUSgaGk
iucrSh8AmlVRc/OmfkRKvaSCwJyDGERWxiIiUVr02HPY8Iw1JI6DwcSOYF4lPIcqiv04l4P+rEOi
ukVDl3TkitvfVJ2PW7bbNqdA1QBeETVuOC8K/+u4zdnjCY2LfJX50pLNvqB6czaZ8dNvDoLEDUAH
MOooTgKx2HT0pdRssn7OFeQ3l3Cn1XV0kSKGeva7o0CmRsRvZTqshPZN9znhPsMXJc18tZaqq0Qo
wacwz8oTlJ1fFgy4ONcCVBEkEyAJbeZiZyN2e3OZ+0XSKs5Y0VWsLboGvzkXRsF+kQ436JmV8nT8
WegEDCR54KCmgH4TYQtNd1ftZPlUy34LDoBjSDcI3pil4j4Jcfh4oEHu1MI0mtyvTMyIAwysvDxC
ObPnafsXc7LZCRrcCyyBlA14ZMgyKlUSKwferX6UaE9eZwXCXL+7cjC2gHAoSIDQ9bE2MJ7a6gbF
7rvMX8o6+Lz6H13rQpJ2H4+yLstbjAoKKRqNe7iZbGjD2tKtk1boqrIYiW+gWfsgj81wRRVJnFuk
Br6VGuMJA7xfdx3jQVyxsOGSdXXr7C466mtEyAnC9g3FnTkh6QCrc+IyeHdWMMBUpP90qPmbvd3T
jAdHoidQJuXVbkaqznSDhENH/+6sajXtxI44puNAtAIgjMIh0g+gyFahqOPNN+OfaIgU+fZ8fZEm
Xb+WR5PUi5SPzoN0g59heGKK2/3OkIDZwHNYPCDQZDawjiRWs6in6eqVJYrgpZTTfAB27Wlyccof
6deh2IfgvGQCDAs51c3RktplNs0JGh225IWr1xWYDNwCQCVkpz7cdnsAT4HlyVZUMbCAiL/Bk/Hs
mHOHGRQqRBFF06ixTK+pFdLbj7f9r1NCsAI0H9t/PQBb5Sw00svQDmLdS0dNO8PuuAOm0BMJwTE4
MdSvewNBOxtPTx5fFaCUdrw3qrkFuSCz5WgNaZ94lQWxt6Tmu6IL6zttLMGKasitnNgfv64kCHx6
cNiwQbhFwPR42CSzlGCcKS4WZlntKLEh8W5U0YnrY8OOewUA8kqh4SsQPeSjbWZntG2RlKod7zTn
CzSMS82R3dEdvNK1/WUfPtj7xi1OrOjr3n57aXEjoMYKq4+3RRUgPo/nhv6XiVERIVPpL7vKG/3A
Sw+WV10YB0A5jx9vFXVdqe1oMAB5KlGHwI10M0WzSiKZTRTvat94mbz4U3i2eJ/ounrxOQGVN3pg
O5yfjVM593cfj72xaf9reRGbBKKI3p0BvOp4pppNItG1jE2OTPuofRJnsT8cqicA+ufGXbubDpF/
asYbBavtqIC5jkfVE6WX+0SNd1BRHML6s7U06/CqeuJT6MePNXwY2I7e4CxudxX4oF80BzV9J9y1
Z5Yrbour8SK5a8/CneV/vCLaFmW2fnusFVUFHhyxi7659wTFXygWAOZyJzzTdrYn7bCWccczy0+v
pc/S5/iiwzyMhrOj3wY3+k69kM4R478sH8rb5qCfkbacOGqvOlZHO2SFC8JGXbnPFPW3F+TSRUqY
teATwq/6YTrPPMnHCmBHBch0wwugRC5Z0X7e4Z90rXxdHiN/vkj29cWpx3wNPDa/A0Kshm0u1p3I
zmy+m6RVI1SDTPKnXeHlexgPTuqdooFu31aCKw0lGrIqFZUL6jrHmwNbG5WSzwyq1S1d6zY7K38z
/F1XEdtRUwDOI9jevgFxQvYhENFa+QDDIRUUPJJGKX8zEHn9VmtsxWtNjLA91VJrhfRA8GYYl8Vy
0r7qd0UzNr8ZZDPKyhvWES1QVk2bzdNpwFgaaUVx+YPL2CG93zyIcpp+fHwotp/kdZT1FeMqJCDY
hopxR80OORXNM1EuoBkfKNBqZqhaWmh4uRzXtx+P9+uTRloioNqvAmgC08TjLQCfHGUgXNJo5pnq
TWwIbd8bdfsQFEK6XVJwB5FlUS/4eNT1r77d3aD2V5wxwse8Nazn5h6GgmSHQxZpBFko49khrbpA
x8qlGKq/Fb3+n1/xP6++YP+dYPFQhuVbcsXrv/63qMcfaA+ZIP0xkoANQZr9D7lC/kMh1OB14j9o
FJNI8Ib+h12h/EFAzO5HGwk4NcDtf9gV5h8K4ljkATICWesJ+S1yBYidow2CaznnmL+/SrBBbYD+
cbwtK3mZDZH8FHGqm/tizKRLkRT6DJ2pNFu3ETae4Xj8zJCOclu5pPaBFs8Y29G1pCr5TxGpExgf
NPNuw3wKnhJuvy/RmFaPKI1EQOvUXsPIyaDs6EShrALKAHD0tZSQb3SkUTJnR0ZakpdRodyJ7dXQ
31SdhJhma2OYDtZRoNANYKa8RXSi6UE5NnLl432nPStjq88vBVI5yp9KnwTRvmkHO9qDpYqmK9NK
43N7ASzojdgZ1Y+FAjIhhGimmI/gmlIIvopk7fQ5HWtvAFA0+YNA5RjIRlkpmi/GCqQEmlZSf44y
5VChV2CX8J3A1CafWr1q8JMOJxyIepANl3IY5ldhlaTYoYiyI0oewBA4U9Q23yTcKmm1mV2CpVRa
pjclIIf9iNZqfDtAmUJbc8ZHJfPtbtLyZTfGzTDfNH1LkdNAxrtxO2oCNn2zCAr5XOMOdjnHa9dc
r0X/kAGqiDEPKiwb1ZCZ2iJKuvmAaXKQIzmhSGb1aLSTcY1lZ4yjFGhOGH+Lpob9ncAyCApjHAwu
zdrip94V4cWA9lLLA6KPft1VVoaPWTqWu2pQjNyx8vC7HgSUMimQtKAHB52GnJxnirWby7LvHPx9
mnsLw1Jjjz4n7dCmLik0D1TtU5d8aInO7cBY5D0Ko/Vlt+TRgNNWlXaUvFNAeQZ4uJ/Q6ULMH1MM
ldwGmmTjmqg3AD9NbPoRZb3U31tIhNF+pJdI26VL8O4RlMwpEMptUgCVae1H2Gj5SsRGWsVKcooc
YJHw6worygMg8gZo+Vmif0Xc7AKb0qLacyL1wSmCPr2vh5KJtame1u6oZfRWU7Term10JP5UUeks
L9IMDTTaqW0GRlkbxaOp9WPqjrNQWyfoBFAUrQnz72ZttoOnLuq8eC0guMpVrSbMfDoa5vWCa9WP
BR41EU8Rl3cg1mLQUu1SfsuscLwIowiMZmBLENBfFQb8uc6Kz5Ohdt+SMNUXt4xy8UMdYvpr82In
30BwR7d0LeCSxpT0JbdONajZaiRJqjNQ62kcMdAhh6eOZ6uTRmZ4PqQh2bGDDWFyMcZxBJHQaBYJ
CmEhYQRiYMxuT8k4ewlgvHNgHcOO7khU0jyH0Of00kRrvIpnza006geARlq+at2Z2RfNltJnqevK
zsUkU+2AcunNN9LJXAe5boFbQodSdWZKKMGZhTNQ7tvhVJiuFauAxLGn56d2kmreawh9yrzVVfet
WSwEyAXNFgUwQtDs7WmIDCwEM2HsrXFt3s0QvVo3CDqqs5BUpceupqXsjkMc/MhkYde7WUvC5hJB
SZ2un6IhsYA1Tn4HMjS60vH+K8CvZMmPKdLTxyizgVvhk8nqdVWefwJ6Bhi5RQMWgJs6ZO7QyNnX
vo/qL+wYFErlFM2Ps4IbBRO7MKgOqMjpmHXSYH1U7aTGeai0JrCIkJJVB4Mq6UIfAuPHGAOac5Rw
MC9LpSeN0LOsUlGOiAr4vVnRtGdiEZTg4c8OPRdqo+9p/GUrdzQ19hEu6tKZWWK08lcw8f8v/P+s
2cd/f+D9l/7r97J5+8av/4e/CZTC+GMtVVBwo+AIj9JU/3njbfUPKk5reZ0yBi/8+o/+88T/Qd2L
wICqta6vcm//vPCS8YesgHIjKkAgCsOE3yBPvpZV38R/q9S7zK+CzwapjT+2iTqlqeyjVF0kH7n3
XS/SB06v2+Q/OdBn2WSfl8W+z77CesjEpSUGn+6n003leS31eEer+0htfHmaz98s3+1f47+lQG5i
b34VoQYPi037jVqpuikGZyX8DLxObR+yQgWDPC2QiQBx2cIt8mNo6n9t3CPBubfjvUqsHy0DlT/2
u72uBGWy13LFG8ol9mfJQJxs+ugHtnSEzcLIrztzMQNnQAMBbL6mN/DaC4TqXZM8PuKdLqR7DBww
pVMCRBicKayz636Z48YBnEkHUO6NFiMRuZXulDrq/qzTKWj8Ik1oPxPBKfTiaCZ+ribeHN63aPkz
Sjrji9QjKbXnHpkrb7CsMbkvQE0qfq4aCwbj6IQGu3UmQNezni4DVAkj2ptcaZlT2QhuHFDQ4Gtm
CMMMoJ7U7lPQIkXulnNGZWdSBmMfL2iuEFzhc5xJfaaD1VvlM/JQNp2y0vDbLrNi3Me1URvO1BfJ
n6GRaxpcmkjBVSYpEmApw9g/1yhu804gxLKrcO1dkZdq1mI6Lky0IlKd17UwUGSAZBRQD7TDsIYc
puSLDHGgLAAPR7AFXfSZlxfEAYiWMDup7UMaVvhcxzntKScBEYjETTjONy1g2so3gczT79QSGmqL
lJUILVgi7/wQyYbAKSL8aN1ekgzTkeXMeOyXGoXTqbTwrMQTGZfjbFS6s1CukmsF/dflxG5aQ+LN
ZkL8mKKWjD6liYjxccgsAYDOpnyGZBtr7TkSEva1Cea2ckro75IbgH8476QE1kCW9YDPZXqup+ST
N1UL9GNRjVNWGi6HmnL2pmrRqiFhGSBKv2wElpHZ2tV1l8FSk8MiCjzoKlCTBjBOaHbOJEA57D4+
wq+Z45tVQPRe1+kcCnSgXnWMN79gwQe56Rfke9bn6gF71faWTvHozX3eXPb4r2JrFRY73BZtFz6v
dSmNRAgiyFEEySJUsQcCu49/07Z8K9ZOI/KEqMbpZEnGeu28OeWCOBeNnETxIiXIrmhugxg1zObx
X4yCZDEML5XihL7+ijejhFOoJkkfI+2rTcUFahGZnwWL5n88irKu39H60l1arabWbI96yJb3Dlmj
C8qAyVRlat3ag2V8ol2t/1B0OGGLpV9jtvuZq1n30BNpSRDS6MQtvdljBlr8R79gM1FI6PICiFzx
xkn5KXSIkGWLp3mCTndp1pA1UCl1knouTriHbM7XL+Nu3qxgTkodDVzFG6J+PCyVKR2SWv9SR5A5
Cb3qagdoYP4+F2YcublczicqNZvX6XV8VGDJzeF1r8Ywxx9YKoAhhrqEr3Nah7tAzwP0Soz+lpwo
O4hZM7+d+NTbYvm60JSqcUjC0kfwOh4PGNOICtTFRDPGblJ03iPhtXKlEnKasqsKkLAo6Nl3A/JZ
14tiTD9mMxf3wFixTPn4p/x6glarECjcZDmENFtAANJyVV8QsnjNmIlvOlovNxE6eSfO6bYUxnw5
oaR/guWFcLRugDcnCGVARQMlrHggzpKHzp6X8yKdxIMRLbYzl+xwJ4yy4LdE8mhqGoimUO9TYdzT
mNi2BXqoqfi9sp0BnPHO4mrvL0M8nJjbujmPjy0iEpRU8L1R+O+tg2JZhsbM55Q99Mqi3ZRP9R5Y
V3OZK0n2/PHH+nWf6sgsUozlIaK2v6X2L8ALkW2F6Qjyarwq7LF8kqaid0DK6H5ZhckJxfr3pibg
7NG0omCKxsfxZyPDMwoIdLJXxmW9NwaJNns6Jl6PkvWJobYtMq5lLj30a4GLrIH1VkwgouZRyWlo
+l3dgt0PlcKEew0G/Js2ozGEnrmarjSSGqTwmOjjmSq3Jd4oYV3Nl7mo5M6nUzjdjkB+ez+tQKJf
TTH60k44SrzJH3+Jzcrwa4mssR2h07VW1LRNRNCHnY5teaL6gEQnTwMhAuwomXayVpxqYb8CWd5s
sL/GWgVRVrgYl9QmdlaWfumLdFb93uzlLyMS5itH0Wgfm6K3G7edC0t1ljTKtD0mJVqI1aylHxTk
0mYX3QsAky0MP7iniB1+zWFaUwJLA8BM+aTpD22L5bZjlq2qewgeYtkaKDNt0N9eL8Im3URyhuUi
FzjeSWlqY0BbUOVQZs26VDPNOixqM1+IIe0/fTzU5q5Zl4vbjNgeQQfTAuNyPFRRR23amDzPOg2n
/aLoy52xBC2BZdK06IjJwYOBwPiJHqS6uUhfh6Xhsz7cNLIJxI6HLXtLZivmGtD8uP2U1HVQuLQX
mqd8WSDV9tjLn3eNMkB7Ffp03qWTMoKsVJWVUwnbF94v4EEAYI0iHFzlzENsJku576Fz7EHs5D36
kHZcHJRRzYyLhpcj91ojL1+yZUCBCSCMlTmpklij9/GCvjczsGJAUbhJqT1u9jqt1bEdZfIVtQm7
K7uvbA8azSnf4PUu2exy/jSgMdA1JNCv0dGbJwL06ZhXkwXRsyuyS3Poze+lmZg0UjsrOoAXr5G7
GJfLotftB6Qz0xOPxTvjY4lCv8TUV1W+bcMOppXalonBPRoWl02jXVSqfohEfV2b8Y+813twjuKJ
5/Ll49Xd3OnrvkE4CUV2eoRYcdibk1HjVBUXdL/8vNIGP12a9lxG8Mc1hzr2O9QFTnzNX+cJwmLt
CttcJjQjNvsUCqVph1Kp+ilgyEu71LJ7PY+K89WBCGf4ONJ8W1LRHbMRthOxbkYnIo6NBYDBjCkC
cEpWyJFl0YE9PimoSeixKmpmHI3BPY1Lq3HROkN6rrI79BJKReC+XpvKmOHKgt4CUNQYVTMTGYPH
GrLq6H78CX7d4FRxaNCt9QAWZ+saAggV2nOj6T7/FMZMXfzEzvxUQ/h1Wv+3wQn3wMFRkxH4lKH8
DbDqeNqIEXdtUUEGltMkWJCWM40XjF2UybPoCOo7dFj7WyT/KLhnHcLoHnVoCzafXEQ/Tdiuz1jZ
lJkj+mmpHAmZaRJ7WbQXkb3E7U5DJUOlmANOxtWxKPqzTdMlRyrWgmfeJPaIxF3bzT8+XrlX0dzN
pExqVpYwaUwhAbTZTXYYlFUR6zDcsnzXhviUqYk5Okqfmy/LtEyysyiZ9CUG7Ayxf6j7fVcm0yoV
gu5Ru1Sqq8eFcadbUvr48U87fqFZbo1a0yqEv/443TQ32aot8a3ntBHQh2K6PZ2FdopKLefOChXj
6TfHQrqY5pwOspbqG1DA40/bw3JoUYYWnuCJ9horRPMWxRZ3EjBRfncosgZTVlezXrr+6uYytiO9
m5e5tzwKS9olFmjCp4Qz7OlTiBNZ0SbhZwnXDIVSJo3KVdt7rYC+jdozLbTkpWIsGTb6wq/iPkLN
oc8V8WJrVL4sjWJSOSz9Tu5t9RDxxjl2nWKmjcb6DgUD/USi+MtHXeN4Xnee2DV92horqrDXNaUV
zF7S512LZg6VvdE8t5p5+O2FPh5qvUffvEdCb+hdZgwVR2Xjz5Q3XNFm3JPdEp64f44jlnWdqVSC
jFzRAtg0vnrbvBlKpU9lBz0YvgU5yNsBfs8T4rXSp2WarbuhDRUvzQrtxHv369FdR+XBZeciQPIL
QqWZC9zIhkQQQkNxSOGro06jJ3RQW/UszAILMamydbRoLn2TVsQlV3p5G5lx831QGljYg20Mn3AO
U3//I5PfmMA1qRevHfPjlV+KIUmLtBPeaE32rqq7xZvQJdkhyCL7v3uaMGjSWHjMQbEi3Cb+eI+V
+pibwsuXUj7Twta8AnmZXq82aSfuo+NH5vUjM9Ra+F+fGapIm1kpVV1yshmqRe3JyOh9y1B7T+za
4wrO36NQw1kjX4yHtqOYktFUuhYIYJQC5B+6rsaz1obFBSp+BiKwqt3fmNhpXFhD0J7YxpuH/a/B
UZxjMXWoNViKHU+xRZgMXkQvvIWu6IGSer8LMYS6MZH+RrEssvehZRhP1DeyXS7q7JwUIP4airGu
TyzDcZDz9y9ZEVikZ9Qetk0QGTsd6GnIgsfpnF21S5C+tGY9XedQFs+0Aj9ogWD5oxjl/qFq++IE
auqdA71aCq0ps3h98Y8XIo0XTDRTyfToHE8XuSRrTwiUBbuk7x6I/vudkfbR54+38rtTXh3GV8yf
8stLbBbmLFlTLryphMKU2irFO7Lgc3R5pG88r/PFgt7q09jO0z7Jzenh4+HfuZmBxyMYSpmaauzW
8xXuXJrYU40Qu4WLIEpR/e2Up8FVBx7k+8dDbYCtf3/dN2Ntrma5KsfGyhYByxaKHbm4cSiTVkPV
qq8vZhP5JZEKdMBJjO4MMeJxFU7pc6GV5lWfztG/uEMokHC2ZTRgaBAcf+xZn0Pk6Nhr8lyPXocG
EQe7/Ekw9HvKjv+Z9/+NtL0YpbAo8CwRXpHZsxtQcfMLBZ3kDAke78Qar3/rKLBbCTxvZrWJMzLY
UjA4WuEpqBrfLGYe+tOcqzcR8kQVDW7fQnDFzWoRYNQVa8NVM467DN/KEz/k3X21JgwUKSnwb81R
eyqWOs+B8LRhbrxlNd1Vx07bTUps/YuhNAy+CeTWWrDYbKsIVXYFfCpDody3z5rO2Kn1pHkZdZ6z
j5f3OOn760uyX3D41U3FooFxvGfsrLIkcyI4HQv6jLDEiy+23PQXWHfluyUW3QnPG/2dr8nbw4Wo
aySc2yc1nHvyg77ka9YQi3raUy4abdOJB+C9KwjLAC4BingGAfHxrBBXzNUaF1mEHpT2UI+LdK1F
FO0kucH2pkhD1+5i7QqLj+JaG8f2xKX/3q37dvjNlp20VohmWC99gwJ+1kbWDs3IfI8Ki4yuYWe4
VIyS/cdf8t2VBeVLwx9Z0l80ZFHMlJF25d4bC3Ti0BfM8LEvTvlavncKVhkcwl4Cf0q/xysLKzWv
dMHUEkxp91YxGXsZXqQQoN0/ns+7lytnivoAZXOqnJuhUhQpzZQ8x8OyiB0i1ZRBzLibzrK0R4o3
nv1JHfCq0s864MCfa0MsX+mqY1lXUdg9saPePSdCp28AvJ5WyboubyLjSm9E17SsLkR0FYGZpr7S
c82+ahOt9vqx688/nv27X/PNeJuMR47mYqLrz+QRFHPrLtTRndT+RtX8V3DCe6NQIzSpHgPr5ME/
nlWQo3yhydytbSblnxQcRjxpjOR/MZe3o2zWrivGfJWu4cybS7Tvw1Ls2mo55fX+3pknUNfWrvTq
4LOZS4vgEDAmznyc1c0B1TFwd3g9j8/DTB/NwcahpnhHzuyIplaUfaYCYPr4o71zOOi66AKOEvej
tU0KMxumw5AXljeNYX/RR/2yC1C6cCGX608fD/XOFQNIF2CPTmuJtt3mrTdlJBwmCaHNSQ2LZ8qu
aMdRMmrbsvrS8ITtsjKQdx+P+c5uYUxDgCUmTSPnP94t7TTDjZ8ZM4zrBWvpRDnIBqTxfzEK5DWZ
VhkmlNsXSQzmssxNZnl9CzPOUsufWq397QP5Xzf+u8sHdoD/gKTgjT2eCgYd/WwqfKlYA/nHu2Cl
PiwK8byIXr2hvJzegdzVTlxp7y4glTfw/1T3SPSORyUS18xoYNSa2sQV5Vb9AgDkt4/X7717E5w/
GG1qM1jYbQ1oWzQA+1xSuDrGKd2nvWj+xDWn3FlRvqDf03UPyaItuDbJaMbKo7pPK3U+b9UMsRrs
KE6VpN5dagNDQ9h06x2zWeoBzYwSwh7pZlQA3B0BAu+0Ua33GVR0ru58vJp15PdOrPU718HKdvhn
WPV4raM4EgC9J+EZ89j6ajUEPxapEn7a2diwh3UyO0JrbGe08LZHNig+Mf47NStg9JSHENemU8pJ
Pf4BMUKlXVaGlofXYvrEA9fnrtIYCG9mViu+WoMxfl9aE42VsJOVhxJFs69IT4Bc7fIlx3llMUKZ
EpegI3Nih7y7NlQ2KPEohEjbx6wzu0jDhYxQodNAkPSrOoXaZRLaXr2F2oykfJ56fZ+0XeYiabD4
tdGjAdKb88My6vqPtgmehcgCVwL4fI4sVLKTARHfxGY8xnBJgt8zmXuNUtdeHW0Jrq4Vq3C8lrOR
SVYOl8YD9oK0dCiic3kVoPh4Xd7bqbZFpRF4AAnH1ou9joqa1mfCF0NtDEDxKE0OnkrjTtHCaW8X
M3JhGDstxolxf302oOfIa4GYsi2x2+blKoowSYRNFmEpVehGoHz8RvwvbWfWHDeSpdm/UtbvKMO+
mE3PAxB7kMF9EV9gFEVhX9zhWH99n2BVT6cotdQ1Y/NQaZWVWUIEAov7vd89Jy03uYJW/Puv+HNV
hkNZ9JVIKLHD+PzL467R+oDk2wpEXnXdjb0BawdY9URuybeqdWHp+QU8bq96gQ8//Sk69uGy+HEz
xyVnMi9Gg4kZ6M8P97GFxlD5CfOfeJ1tGJGieC+0njUUsUP7lJdmAGy2190LB0jSsnbVeKfpFT3T
zuraDEAIjPI1EGSA8bZccoRBGgMDYeciA45iZsaTrS4G+zVbJsaep4UI9oY3pHny56TIQ9PL5LhO
PF3esjQ3b86FydcuGTRYK0jZmk1VdxKpFBquq1rBJP/DCuHnN8CZ30Cp72xGOM/U/3ghB7SbTSYU
eDY7GfrLxstvJVXOf7lueZ605LHDvcJL6/M6pO2djOGHgtqb7Gnq1EuwcZbhHUzg9IewxK+uJ6aL
eL7RPOQCPl/af1kW++QNIV1zJMKr7d7LLfNB7xdrY7XSWUINLvZ3c1brEdHfn3oCvzyVPiU13wUN
wIrkx0ObqkBn7lA1ZlNnNOEIpXrNezXbWvrsPQMiFlvPbXGWAbeF+MyrUNKvPvJQg5oO0ghoanzj
wBm6+f0t9ov373l7yy7hHOHiv5zP2V/OCUP9vOPKgQLU3DkWbafOvHPJhd7TB7JPk9MmKG8Lo3yb
E0tDKKJ8UpSLz00YAZxM8K6BIfyX64B8Jua52ApTTKG1/ONnAvKbBm4weyuuyuZU5ioO+35Yvhl2
A31LLEsJ2jz5U5TmVw82l5QqPU0aYCx8fjyqNFNuQuYDUadjyUtMB1KO9L4ZE3DIP5z08xf44cHi
sLQwXS4FFsXEQz99QRkbXRBQ6VwJqEAHn+By2DLtcMvjpr/IfIZUQy0dzZdSIdrBA9Bvm9q3qQWL
/NZcqvbNh1D0rZ1M/drVgDqGJVyuPzx8f3rtnj8jFwa5KO4V+Co/no44SbQUQCWf0Smn6x4S4lss
4/i1K1ykFwzgIKxt3XT63vPRnmdz+ZPL+qdb5tMH+LQUk2MNqNOuQZf3JbnzNHhAEvunKuRPj4Tz
QdiAsbDGo0Nc48dvmSsPNDjvGVjnDPS57qEorTqaNOtCOsNR2c6t08k/tJB++esTh2XPRV2JLuuP
xxwFkFL3jCv1YeTV4ZhUCY89V7KbFdusTrTnP1xu55/qp8sNCxWrbHZhDJL/eEBHI8roaR4D9jqC
7gSxxyrvAsB/AFLk92moxNe6CRxSfjBPmZmKL93qT5v3n+6u84lmwXCOa5geF9SPn2HiOksTp9FW
GXFZuPlMMkKWdU5927d3v/++v7xw/nKoT+svepwJeRkunLqe7EPupbcApcvd7w/yqx8RFbnLfz6S
fp8OMjNQNSVajusBVEq8rpeWQW9f+Po2rjr9aSLy/v33R6R1/IvfkUC9w3kk9fdTem40qpk0+5Cs
Uwsad3KO/USgqJd+nXutrrM/4v3QeK1zlScGc4ms35mg07Ox1PloppvzetEkY/uOcJ0tSg9m2nJL
L594HqZPtKiumT5kVKulPG6v0w79M7RVq66jAAIljbcG3O0asLr9nPY9A6ST1Xi0rptOXkPMBRVX
a8Z4A/Bfv+pRt2TQwyrZAyDX+M2B7JXFSiALdEMaC0RL0YWQ2mhxMekhOFjrG8H06XtNUPkiWIoO
7rUn86dJOUy21vTBqEROi31ntXPzKAkJ8H1wETw6hadfxoM31aEoUUKE8Hn4ax0vlPvn2ivLqCYb
/LaoCb2h4yqNybq8xTzaYKmYDp4+DCpUsQSabzRjO1EuBLsVVKVw0L5gMQjRifbJheaYs7ECpSi+
4nRLkpWL/ndPM79/msiT5mum5MEBu63fpDfaCJGs8vPCvy9gzxfDWoxgbiN22/6A28HXdrpIArrU
dS+NZQVxW3rmg0E1naWjx/fDD+zTUEXW4VRt/JAlFkXgzNebewOPgm9se0+VFa2TUWLztFLUEHZc
jeUaSXtgRXrsFe7KcXsw4kmZUkvWhO69qiktXuRAewD9OgxK4ItA9pk38B3WJdBQceI4Ezsj+NhF
FxleNr0PAExuWlp270wsewo1QKWXUakh6lj5hL2XR1wkybiBdh0Xu861AZMyLMiY4DRROl8xP+xm
kYQv3odi7oY7o6vZ7OKY9OSq7RzW9WYhGG0swTUva49xHijhKCNBfX7gQNsPNGjwgQlFvEpeQp3p
ofOZIzpB/WQDaifymr0ooFEw0jGGmw8Aaf4BI62twT35H4jS8gNXmjYO2NOWKnfzQTJtz1BTCqbw
Tecz6lR8UE+NMwB1IO/VweY8c1HjD0aq5lTF8/xBTh2kWV7xAvZv1BmsStsWxuoimpaCkFkb1/MH
hRUYnsSbap3prOIMD9uMH9RWg3YrhhsQ/kXILwfZNXAm/Yt5xr2yF4b8yuiqxbhK4sp9JnV9COE2
2nLFG2T6SktueLU+OLL0SxjHQhIDX5a8+HLnxIl+R2vIfHE+SLT5B5UWn668x6oOq5YyE96MAquU
uzL7DEZm384AhNlQZu/KiucDOhOwt12ZpdexfYbhWgYel+IDkdvxXPTDxkknudI/MLq8unIaiQl5
WUEfJbnwO3u61c703eXM4XU6T6U7N0+Z9SoZvlxVsW+e5QKge20tP1O4a897G/sgwcD5wfnVPpi/
pKdgA/rYM/yoouPDYLKVwgjudQte8Fxb9jsKYyjCgDohCieoSODJf5CGS1a9Vuihxc72qSzqL8Js
6y+AN63H7oNVrAsJt9g7I4z9D5rx/EE2Dj4ox1U1ItBTWVGriFoMJORGOby1pMUkdW6N9+5UmLvO
STUm3uAQh+1y6Isy+zrNxG0A2Jb5cwrFcw5RM0kewI4jv1ZD0t4npIqNSPmuejZU6Ro71/EQi/Ng
ABMKTjV9gHPtPph5X3QbaNBTt5rHrJq+UFewptUw2U6xRgFs3kxMo0/AxDUA8kFm6f1bJkWJiWQm
cgpbH4c6lOpZU/vYNlxrA+Y690Kjm2gHBt0ZTmnOkPOiViPCsZ6Tssg2zJKAndfVpB/AW+ll6FJg
1KjMFfpLaxdLv5vtBs/PUGrAWX1ksTqw6kGfVx6UAcjtPQDYEJMsgfMaOokLNVp5KES65NF2cOGE
S4diJ2qHnmmcedI10JO5W+r7Bpx7gjqF0MmuqLxx6+dufiaS50W/M0rXejS1oY+3bePKat95A84Y
nUBIEBKtiPnrmCTeBmt6lWGMn7Rtmnb6d1OeZ6/sSS/6i9KpRhDAOWuOqO9wGT0USuvqaxSRRbEr
XY8SW6Zsg/gOIWj4zD3JSsaGFugLfl1bT4Xd0iMbWSzqu9womuzBYl6w+qaKfBxXGCiz+mwpbo9G
j7QicTP3QRfB8mxPCSFunqD2EmZWnD3BpWf4Mcf5rZ8KxZTHGsJ2nX+NQcCL0DCZPKVnG9A60vuS
apZlzHpYLG2Pp8RLtddB64KKnSqbt1UJYn9aLWaavZCImk5LhQftlkt7xFaXtAafNNPepG33/d7q
4+ZVp5pcRAxlgjJVbpzw7ID4v1iHrC95CTS1pgwevMFob0YiEM6amBr91kJKVayd2Z2fskoZj5oV
Y75IsoLnhMY65NXPYK5DF5VmWMOzBrlsK/s+cWPtWXQ2bmnNmlgxad1g4cKijgS2VRbpE4ICrAd4
fuuHiqCFuRLNYHzXxKDeR2uZvzBaOnLjCTs/ejEoWxYoM5yzYLFBwaaa3h4XSa1tU+PUSrall5V7
x+n4zaa6tq/ZapYvJvyNk3Rqc1rNsBfUgyXz7BLUsSVXQbOIU8e/FYe0r1p3DWij+JpCgU6jLK8r
J0K4sDC56efDuwlheoHmGrsXeau3L30jey2cdKNQ62FWzGpCNHaOCu+22kNZFmprt4XmR0ZZm3Ti
exKdkT2AsOHzL47cMKNg39gpTuC4Rvu09doMrcmw2CO+pJFCEcu4PvCou3Jdh6TlG8GblNxv6OhO
na6gzRtx5OLcey1UDd7fyiuM5wPn5VIDB3QmczBey1RuiYZe5NMhNqFxjlb1bg3pBIRd2NplaaV5
sVoobDujyyBoxiXE24Zd9rBNVVMcS78V/kYPxvxLw/2oogErFIxF2fYLFh1be0YVx03oqLR7lfM8
OdHAHsdZu1rrH+rGQpgnNZ1BNIOA0WuNoke3SiR6A583rCrT3OaN1Luv1eQlOljX0kTw7Vcxld0p
OA/vUaVzogorTsbLH4uIlY+NDndAG49S69MT6Zq6WOnKs29LoNwUYpYGFIbNt66KnOUxikZeJaPZ
lgxPDQ37nyZeGkVKUBvByU5tLdaQ+6ajj44NPL9Ga3XtjYnRhzz5p2IFqddbi6oRKnLTTHyz8S1+
93XBiqhO3OoyYCDBCRM5kFMu59zFp6gQP0RDFkgrkuYiYxZEzKoiwqaUERrCSfqIqTZ0cKx8eZwF
tDfVhg6Sa69MMpuQ0QLg/X+o6/28F2Mg1nMdNhLENdji/7gX86ZglCj/gpVtlojw9Ly/5aZg3VjP
Yv/7TcvP++sfD3WuMvylvKRpSogmF8Gqq7V0lxZGd6clgJBrVrvbcibzvLTi3mYd9/T7A/+8CeTA
PlMRwLcCxgQ+beyBv2PQUEXAAliC9S4KsdYYn/+/OZMkE2lqEmTyPxdJFr0u/DLPgxWzHtVTZXl+
ByYZiQAb6D/m7X/5swXs+0hceswzf6oaIT9lUhe32crOJ2C3Df0Olki3wcwC//cn7+eNJifvL0f6
dPIwhqQESfnVqG1Pu9SLm50/n2HfjkcIL2mZy0mL9P73B/15R41a+9wIZC6M4t9HpfIvl4rTj3Ha
ln2wmpnlWc2mV6wy/ZS2F0aMNO33x/q5uMWxGCagIgsPlG/642Up66RRnVcFq1iY9vsYUAVdWY4C
8z8pfYXbr75Pa6t8hrJvbKfGMR9/f/xfnGCG0WFa8Cls6Lrnn/ov31Xr5pnRKk5wjWr1aPjlfOl1
XnlTsk5g59XnJXcIBOz/t6N+uoCKWIE4m7mAhiBoNhCk3O+mOKPuO9x0PC/aC21GPPT7g/7iRiTk
YDHkaePfZfbvx68qimVxp9SMuWoz72jr+K4MgIb/+nOGLQcOKSbJaBR9BjSfnT4+qJ14VQYG+s+U
Ry4iKtLX2bi454co3seqmNGjNWzu/1AL+rl76lANByvocCUZ4Do/PVALGPJT2Tjxag7M/NSdW6bR
UCtx71rdhSkqI6pL0e7nLvXuPFEEr7Rb9Y1LLv8wo1Xc28Iv//Bk+sWDl44KwSfijGTB/U8P3jZz
MllLvDw5FgWe7E2xm2DVPsbSUNCwzAa5b+1i4qxNlja//8k/GnM/FhyZROPNwl/PZfzP+XCEQ87Z
dqWtGApLGdTj6DAzZdMecc4FYezO1gG3qtpYnZthM1XjtbP4YjWVWXyXuY221zpv2QV94t1WS+DQ
GsriYy0HJ3Rwkm2bvlTbPLchc9Zn8lTZMz6yjBhcCmhQYSsefv+FPjEGaOnSFCAYTssDbCSFzM8X
8TIsY6z0eHWenNka6Hz2NgKxqG1t5xLVah6VRpyfKOCkdjQxRXnqejf9V9OI5w/BICgNA8OmIfqp
jDu6MZtKk7qxZY7eoygZbQQcO/yjHff/g100vEvVy/e/Xb623d9YqH57VVlT/6/zod4aVqZZkqr/
/ePfdv/4++S9Wb2q1x/+Blw2eI+b/l3Ot+8dv+B/4nzO/+b/9B/+7f3jT7nHQfnv//bW9LU6/2kJ
H+uvUCLj/MD97zFG168SIevr/NP/5Z8gI8f+O4+YM5KIEgojUueh7PG9U//+b7xv/w44ljYSoT3+
Qqvx/4CMNCP4u3me9YJ0/c9/+F8oI9P7uwuGl1cC711arYzD/+fXv/7HncWZ+28DQ+fXx1/uPzrm
5xkkIkA2lCUAOJ9u/rlofHN0E1JCSXlXG2bPECBqZvR8fxqL/PWRaKfqdIhIZ3x6kdpD4RoaSWNK
tfN8anvduR6hq66bqWv+8FT51aHOjUoTnCPf8HM3mruiV6biS+mpcZ2WXRZphnMrZPyHfvSndcjH
yaPpzeLeJ1XCOfzxhUWgQ4DZCXImPU1YMXAcnbA2U+PY+qzuHUhyT3+5uP756/0VuvRpMfCPA57Z
57ximaX93ADH9W1nvBzZWteyvAoa/yUfc3lJscfeEKhEsouN6U8tSKb5Pl8kzPmx3CKTyuvBpKH6
4/ekTSEQP2Mj5WnjXbN/LN/rdo7XVLzSnYUn526Y2vE0F7O3tlTX7tDjlQd6pN4p9uC1O9JCJYru
7ikwmKQEEDceBtat1wvV6ciupHORzr3cBzqAfCNxvbt8WCCiGBNPbMbn42ipAmL4VdOqI0J2/+Ci
mf1Smk615jkalFGBhAm0JuMYK32QcYWZczKe42VQkbQK78tAqWeLwkzZYTd22hUlTf8t1mP7xean
o4i+yJbGQnGm4vVqvoCpo3CVl9/SAvUQE3OnofPyI/A8NsZtEeB0tFTO+cDOMmWOEYnKYjcoZbnz
qT+Fhcq0J8NO/ZPjCbRc1aA2rtsjWJqwrT7WUB63GY/Fq2IELVDSYdjbMlA75J6veiPMXSxGOAeC
2bRHnZHTV8n8x12r6IuFOh2RPqzm+Q0nBPOq+ojqfHHGfqvZsZ+EZUU9TXN7HOMYmzjBJfXBKyfX
hQoZ0Sm/KpYDUaxccZFSxMmjrtdRSFWafB7Krrg18EPdI78x9v4ZdmVqi0uDqDa/8rLSQNUAM+hq
ilQrEETaBTlNjGF4LkM5+v1bwpBMGKexcQ8FmnKH38ROFs2qyi/cRha7oSrjPcAtMKaLgCUugw5X
mlVcQZVMrlUp4r3hqQVPKf/jrq90zYjyqizZxMzOpshyG/0PyqgoI+d6aIdO3SGgFS51gXo0kKpX
3gH7bvolISyAH96PGxhOpRstaUE+b9GtA5uK+tVM0OtRp83NtyE2eggfVdfvRqANtHCUdJHZSR8X
YYbPSnQSU1xP/8WummHLrPQV5dKli8TSfwOm0RyqKcCLrLtjR1HFksYtniH53ut6d8zjxN27Oid3
IX6+ybqF5otejOThajF2FDHzki6SEs/CHZK9O+RWSEU0XffQKZmUIM3ALqOuQ1xvy8qah3F3Jj08
Yrxvrk0GRdZpUhc44tv4yVdLHhnMBz9rNoZcH/nto6MPtBuFKF+YXqImQdMPY6r/roy63qBE9J6N
xgXg4qr5Pguq5LYeHBc6gB08YKEzMVq5PpJzPTkEKq0vde6+6UxW1R+sJT0379r4ZDAqklNqoTKV
okFCRzbG3zLe+VfgTfJomb3iGJBUudGcrntGL+6pGxvqEJIcPkb3pqX0udfmHFT5TtWz3myY2mB3
5S3BougzpzJubmXRWWKbDKYQOxCPMCUH3czTlehpVn2r8ciUG2s4V32xTvr1Nnb8DJ9XYDXNZap3
8Q78Q5A/FAh9AcDNpf6tw3LqbWaKwfM6yQydPLrfFHQZHBqZIW6two/iWdkvi9BcRSJ58bwN5cpe
oYXAb09qv/W60E38a11VOw8BkkP82qagLoPWRkgczEgTa4cP++p7c4/yr7GLlUPL0ls7tmlf+v7S
MY0+29V4SJ0xbg5kSYenutLtgcWjNb1WA5G3UNidIyJhdtNbzxzpsu3rznocMed6kMlT9b1qu/kO
d3Jq3efs3pyorlyNVV9lQoZFTQnGHGNbOx3T3DIUi1OrvMVdhmQxo18YF3KrU7IPySJAW+vUhaOz
+ZsTSk+yIw7QKxlvhiFGXBl4LVXX8ZD4KcIo1rPUguJHa8ho31Z5/t1O8dwjXCIzIPAggXJ1J/7F
1vdCW2vUNnGsg6z9mP5FoB+13uV5wfnYa4P2njsefS9ba69VmxmRXvZOHrGnxitC3Y2L/67g8moU
bofEKHY6x9saE55TlQb3Xd9dSdfdxXXlA93XfH1DDXDbJu6BgUg6pHVf0+q1jSvTnh/78zkits8b
aO0LeWRncXRTbV+13hHH3OM4imenIXY1xfObI4xXaxBhruytIYcLw20ffD0dHngPbcXs7nSXfaor
6YKXIutDBieqMDZHoEtJDxCy2S6mo4VEwB8LemdU9WgJA5d/LTOJZ6245C25VYH83jXGtrHwDNvt
qirbu0aUN7UV1JT77O3owp/x0v6FjjqGVcapVgis9t6wZGFRd/ZpqOPvqT3eZ1JdoW7f9kFNL7Y/
tR7IySYNnuSZ0xMg/gtnasSbpOtu/JbraFh2ni6OaSm26BGHaMnTt0kPImKNYRK80/CjG+sEK7AH
j03bKvya1OjpWylM0ajPYisyRH3hONOXzPV2bJJAqUwR84ARiTAcxnAvlHqVA594gXhdzFdU3Q4y
7USozQbrzRaLpxKbjhSjl3tXqhsrqtbuKWlM3vtWf+mAargDCbSmRrIVw3RPF7mgaCubS+HHu0qi
rYvNauf0xmZGOB565fwldrQ2omN0GEcFWhB8i0lTj4elxn5wwBwxNpq97WnLIurW3HCuRzcyoO/n
jS/oazhzCAUmavxSI2Jpbs/GujCf5bWW5uLJQEwHmteWV33mXVuDTVk2JuhwUQKVDk1hlxv0wgc7
AzOdQ7MMvaK8zxyWhnpRX7pSS7aMnW8QX+/1xT86XfoKMvtbbenilgbXegZ2HNomvlo34Y4i2UQQ
+S6o/OMsEusqp5YQ+aMW7DgAXz6v115MD0pa+sZTmtxok/80x/O7TZstErT3o75B5D6nPY3ibhxC
Vxnejenl7SnTqXeXQETBP8pT21aKTqXW39CYx7/YOM/I7zhl3XwMvDzenHtwYqn0bdIqdTtIJm+b
RoybSot3wWKOr6Y2pZcCpO6hn8frOKt3M/K1yKayfVlozl74qGkpuOxl0k2rydNeLN71O6OfhrBC
WTgs7k09jcVOmglhZTvPv6D5jFINxVUadM8pO6RolKRV+s7czvF4W1ddsVJ99qwCt9vIKX2eXY44
coBo8qebbsgeG2O8rXz7GIwdHjqzgUga0CQcTfNkeNrlCL84Sonmsi5I76ZZPxnWsLeq9iaw5kOf
dReM5U9TSABrWgUpsE/a+Zfka5e1r1cv6GuPri13zYS9UZAJnHvzwnam+3ZG25uNO88StyKNHxni
vLUc65QU8sIr0+si6IcNjAfQTYselnpvReA83lw9owOlre3C3wdK7roRE62wgT7SdbH9eUMY4BJR
NbHHIt/4fnaiF/bVmipaR9l2ULmP7JVHEET2F8MWwJUhl1B6u8pRujGpvzEL40p2ZRERi14Z6aJd
uHp9rxb9a23QkSDruUq1KVs1ZcPELUuWQ2chJ5V88cQPinCeCFK7wJMJafUF+RlX8l5aLsRkXCw5
93onJc/CRsuxiDrWrSfUyeAfhr7dG0xIaMCrEYOGbWvRPm97Lwwg9Gmdsa8bv13rcvFAYQ/znvai
GWnS/Kb7/IgFoZdAs9GKFtpbW9o6debePdBoJxuUdg+4A+8QcmqwdQaS0QTCw850gpTWqMxuHCmW
6DyeEyamyRh3A72l94e3IWniCIXDZe+O2oGM/Hrh1uZSCYCa1y+TrFdely93y1SitbRo0xcEAqMO
CsmmHQNjo4byyVHDzB85fpkr47Iqed+gi+PctnQGNbMz0MR2zUpNXf7NHLyvzCZs5047zrJ5Pbf0
GPzDFJP5awZAC3Supdq0jAqGkHqWTQ5SfCP9FiBHMtxJ+BVkmtw935+v4tanPGvf0WMeaUilvGkm
/KrCglbe0WpDap8ep8Bm/ZbTIHQqgL3KLLtjPHT2plGTtl9I0uSQyZqa7EVRb5vFzXV6ym3OmjUR
zLVafYic9r1a+pZGGBba2uozHpltvTZLIbZQ4ZyaiEjekhvQp0f8h9OhSzTnjexScV8E2N07/IzY
Jau7hUQXDR1w4GMamxdVAbWGKIHbP+q0eMmBsT4mHz9+raWJLtvEobeurMa/y5jGoVjInu98L3LV
JSQBqLE078aULhca5czHIXEChLs0JNVoMezgVnm7mjN6Zz7dimDtAweOzg6P25T43yvS32knbety
seJ0MzIzdSpnM3vPe5DgK3Iz7osGQDnqbfi4kcGympZ0DFof6u6e6OlkhsQH5n3WGwRs88n0t0td
s2lKjMq8SOMpPzAJQ49yFGJVZ2q5jn132ODinU6yaNSdIlt9ZXlFdSmL4EuzkCvNoOu9x6VhxGGc
AW6q3ASHT8E12gSquZA8Bbc23daLVhbuHaiRfK1bvXNStVaEjVlOTOhJsWo1MtiAlYcrGELu4zxA
aoBe1LOJmtvu0h0H79hlRtcj3e3imzYArFMYjRaRPOB2GkT/lM2peSStZ9xQHGhzKuZWcUm0OLsn
w8PyN9ZpuUfoEwro9aX3ZhsaGSteoE8TV+F3z+vleshH8yvRl/JCJ5kQMXDTHtNK0nuVTs7aArg+
oxAiGQmTOtz7h2Ick62ZDN5O2LG6dGL8g2Wmv/ckrzaJHqiVHaf+fQ6N70rgubgbF1Nbzd3I8qwy
9ik8urAY/G+DNGIYx7yHOtB8hT7RWE/1tpmPTrL0txJCM1UNLwcp2eWmqFc0dYzskNmJRkSEKDGr
JvO6RH4wzxd6BZLC/153EPaate9wOVwTFpjn/lK3RWaMK+EuRb6CqwxEWYWzi7d1DUgtl1E5xi7y
ydIrGypemnHZSSe2r93CN56UXc3oB/FJ2eFgN8ltZc8XNEl4uBJy2OspIofQzJpiq0zhP9Uz6Xu1
ZAkZvrGqeMSAj+HTsxBNLZIN0twYRikuWt9M4cr45+DdoK+bWfRrh/7R2hAo5eFHORtGaMfdgHM2
x4WxltYsIv6MFcnGelNU+HAbI7cjuilqRZ3Qv0CL44dwNq7FyGrJmNC7smubtg0v/iXKcxPet8fP
VbQD4YpyOgDYards+e/mAVIxP7C/j+cM+LQS61yNyWXeTV9sf3l3sylHI0/WbrCUth601Dqkbbxl
GObWL9jkkPU5JCDsoqBJhospmdWqXAxnM00yXQ9t3x9UkcnLVvkj+PWlPKazXR6yXBisMC3rOQ7c
t4n7eZsQ012h16g3BPpAo8f9vG5q+x5c7M6bnW7TZ+gweDwmKmqnAJqgit0jVk8/crBlXEpQmJu4
reVeNQ7sNsZteFeSMTz11dodfWwmivCy186o4J3layBTrjxSRUQ8LXczG4IbazaZmqtS98ax7aMk
KAPpabng8ziRQ2eIFkWRi7AJmGJofX2/ZI13wa3MJIWEu6HRHCcGmdpXsm1PzEAG+9TV1Saxp+Ag
gpG+FkWs/KnDWGKhU0jGfS/Lr+1ZRuqWJHPg6A/rzi+a7TQLe213iRMlulWtsrF7zealhi9SN1GT
+domjRNCcfRcrkTT3+YJKntPJo+DThLQm8diLcX8MikEwK0+xOvKbIId97u3SyZ3Xpsi4G2Nc6qp
KEMMGCGe56oWm3hIJXxx2OOjb50odc4n5Nbdil1ltWKL0R+dYloiqys0lkSOM29odoQoq+YIq4MX
JnoRk/Mh4QHHKT6yUXvVzeK7dOsjimt8KUtVnnLwTpdZEF/5Tsl2QprDF8QZAJjm9BzpGKzvkF5i
EQqjrx+cgadgWSU3gE2zC1+reagtVrAZ9Dzd+bRnvxg8mPdtocuVqoV3ySM+jxwB74ZtTLnmRUBs
yffKaEKKuZ6l5+z1zunXpWlMzwvl1XUHMO2COnh1lU8jcuA8r79qMUlsAHBOHuaBk39xVI1FB2ni
PubLrztQ92thKnsMKeHH+75Kq4PJJNBGl0q/DVoHd9AsNRElUHAefHjOkalZUPmrur+ra806shdv
yS974onU5Yi6RojLfKyDvRaTmAztBT1JRtCNzRHi4jRsKz8+ETIxok6Ix7kvlv0cF1Y0WB5XpyVb
guwm1ruxfDUxxxOE1rjeKvG42NbJSFr9iugepEMvYFXmiTqfUAGMJICKOfAezVwrmZsxk+0USO2A
0rE8A+krihDNQ+AWhs66carnKV3FQKtZLGr4RciVrubJ8kPDWZ65HPJdJxd7rcbcBKXfBEZoDixB
SZmyuhm4UmwWyp3xUhGe2VnKoOhsaWdXYHPtTkPHLGflb/qCen1OBDoK/Na9HuiTnWxpnWRL8jVc
vFknKqm7e43wHt7KB8PPOkqfKEuGxmH9Nwto8LXkKcEl4UvCOtZQRJZyH4VmdWFtEzrEPLSwSxwL
2O19Tbiw/eLl/i6PrWtr9l+qafjKUsphiZsPWzH6Cv7L9M1uF3uT2121jm2PbUfXfU0T0DdFO+9F
prHJE7raG3J0rrnn5CWhRHUhecXvqtzoVm1WzrtUJNPaba1ik2Sepl8XZlMcSIdeOtn8ZIn5VctF
z45tnO9q7D639kiBAyBDAvpeVu7aVOZVy5huEtoT/dJqNEbgleOxNyGF1cTmn8C5TE+O1bKPsnzt
sulZPJcZxqD2P9g7k93IkSxdv8pFrYsJzsOiNyR90uwuhULShpAyJM7zzKfvj8qsW3JKLUcUcIG7
aHSjKhOVGeZGGs2O/ecfMNH2TXjc8MVv9c68R2N3ntOSXCcpQYCxxglX+cQCDuUjrkqlK3v9pujg
1xvBlqLBBdC9GMnXeipHztE4EJEWZdvOaG/7Cs/OgYDbeDroRVLAOjfWWgQUEor5pTl1pPHoGQwN
GINZFYb7vqpdAHC34l/KNdZi1Ja7Pgt3BuFNRmg9WJV4HvWaU6jyZvKjM79Ut+aU3g2qiL1JmKKK
aLdtzn5phftaaO+6oJiNgZ0qN7dgqutgSFctcIiVdmd+HbpJAGvbk14bGgSESLijXt9kqGufaBu7
VS+5icRhOxW1S642ZqgVeslx+hkZ6XaCO6kRuZN0s9mHQdiBcF6VfL2ZdQ6fYE2mee+AOqwHYXBY
GTe4na4tLb0vUowLwuoRpzm7Bo3p56vN5J/RVHdSrVjzWa1VYWweu1RfVzHCvbK2i2oODiKK4Gy0
9B9e0Tr4Tq0StWUVTa4VE+YTQ1KPAg9JueDoMuebgUc98LtNAlOqFOXVkFr1llR2l1PjrJf74qFX
lLNUqzYYaO/UgFM99Iad7xM9mOP1oeJWA7h70ZCSwsWUteopFxnxRwAGzhDARuSXxn7+WESVC+/T
4fxw06y4oRv6YAhsg6bPoY2QNtWyQ1YDIFliA7SCSTcEflzHJLoCEi+jdSJDvxiMehPonQPmcaMo
heL4UeAkAX2jxlwLVpxd8CgvLc27a6BYxPKfSi9f1GG4JlbpRu3Vc4yMY2xE6jvdS25GMwBdHvhD
QJ+57FhENrW+f+FbBDFVYXrrieVlMoJ+caIrjeySlda5gy4WdtYrez9oS2eynsZUwNgJ7zYOD/BR
YTvIETYNk+zo+nARV/VlbRbsF+al0BbnSV26CUR8Xch3JLOt85ZvzBpo/NlF3+I9naf7IvEvlC56
6uv2ZvSzkBZCcyZHkxPARDwArI+UAYmbe22z0jVculp1sAVhBjCr0s7ybtgrsQysraEvmJrohgN/
n+jNJdat60mMARBkoDVmj3qaYt9qzrssOJRh0dqV0Z0XSb0KWoDYpBc3YYCpoCrhiIelY92T1Qzs
dEM8zIWqpAky9/7QaeMtdvSuEcnnyKI7J1PqftUq5LE0FrupJxSE2+VKu25CcRsGHndP1hV325Ue
qU+K6ZkgEu1jrrb3FUE0GyGBdBZDYldl1KB+Uv0S+5bTpX0bgmEHwW+n5pY7ZOFjFxh7OkY/UG2a
IO/tU6J051NsWjt6EXcqu1ZBb5Ae52VjBS9jN54FnbX2Iv1mtKItYZ1slzR7yOAI3Mqz1oZUHXoN
UEHurdCRwuG8VKWdFqfk0Wg/zEm4xt+cdDVh8u3aV2/bMCNBq2oc1U8u+y59jXLFnnOBikG4tvTg
2ao7wQF3gYnPxW++yuVMvRfya+4mriLG51oSnHvWcIj18tDinOQEWn2WFfUV599THlqqg1z2R0Iy
5SaVG+onw1z5dAWddMqujSq+qOQ23njC9JMOtt2nOOjhWpgE2cS9whMvzEkMbyWfezjBLLDEJ7py
JAz4VBqd3N5OYXoXR/3gBB4wSSwK/ghLtuLapXrSzrDg7UhiPF70EjKUxJquigqRlFnzXfB9JLt6
LI2NP6jmVcIesm1KQ/oxzn1B0UfkmEkm0S6G3Fi7ZFBLR24zAB+zyhBTUM4+CNFIkk5lWNN5iBHk
paxpjROT1VKu81IIVlJVzSWQqa9pJNNELpN4GzdJcJtOXvQSK3J0k4wlqE9sjaWt9OQKYAAuH7ox
1G4UIxCZDOz0berF4msH/w3KutS3bEReGDm+N+G7KgYvSUAy0ZbobhUhTeS3j+ha4Iypfd7fSGUL
8XGwzJbDSkb7wZ/90iae7BDVUu1LuofbPJaNWyW0pp9YSprXRdqZV4KFuZcDblStrNAn144YwFVQ
IaoFOlQePSEQn3qQ5G3eJ9Zga4lXrHXkdE5EGy5Zhf5sAWI06dozwv6ATaywGilvVl5RT64kc4Zl
tR8+W6WhgFhMrasPzeDQVVeox0d2n6gZzrV2UNa0E2QKO886aF6S0GOuuTcmFBcwqgVZWUugJGzs
ZCSonRxemqOm844yub9PMm9wPG7uZxiBmM9BanE+y6Cgftyqtmm2hAuoyYCcviHoSfFfMVCu3Xwc
52znngMAi4FiW8tZe2a23In6sP4VBcGT0WjNdQh6sJL6uLxrU1VsbTWvuwtriHNC+kgXrDSA1aIP
AWXAVV3IoZJj5FrmEFJxK6YgPx4bJU1JAFRctV4wLMx7mPxWvxuEOtkUGIPYjTgZa8Msi/MyrzI+
ILa20id8IpeucjD39QDsdrDEKT4PG20DMWFPa0g54EJDHVxW/OMirB53QAay6qi2fw71MO0SBUqx
XDdZDTmc81/zUd/04dityPMDNlOAmjooejdl6JmXXm4IV2MekNNkdENe2FqIgCrIu+RaHntaZpnq
n6vV0HN29N58msC4sPvCb6/CWlFQbEjRuReo0R6j1aeykss1+E+NW6iewG6cLEcwNEQCYs7Bjr9j
cyV2Rh6yAmqaTbGlxWetFlu3SM8tdGdtXv+aJOSMjt9W6bo0+vbaLMSU65qOsKCd5HbT9dZE0U/5
xhXfUDeTWlcNZUFEM71C0Mu3Bnxy6VUobQk9bs7UuEjwIi9nyYyO8qlbp8MQbVsaoCgt/Mij9pcr
9Q7zEKw2tUGZHDqGIACNP1nX6N8F5B2jMFIxNuPVELd0tSQfpVQtpdu4CwPMQfsARKfRLkMadfyZ
gn5VeNiCaUIESqmN6YTEJ5ftf0548GtFKwWrSJIEtsF6gKsR4cDAoUPGqsfW7XGryBNPerD0SA8e
4F6jgRgCmlwwYgdR2f0TJVBJ5moarfwOrhWdDqywaZM1pXhFuk/dbP4ZIzCodQXMYpYTSXaA7iNz
Rpb74ETFGNz7nsL1+J029L9Evb85fLtf//UPeaba/s9Evdvwtaqe/8/Fa549fyTrvf9rf5P1JPEP
mniw9YhHMLGXnRMo/ibrScofFMKUwnDO9dm6EorU36mD1h8zEw9Cm4npP45lkNFqElmD//qH/ocF
l5kQAIwpsC2Fwv2fM/VwXLLIB0BGTvNUm3/fTNL6QASvxiZLvcnctfCWn0cutiMso7Z5gWWU7z48
mi9oZsdE7PehZj9ynGzmRBGsSI6HqiUpKsuSsklTa8p9mqmi1pgnSHpfD4K3BWFF74YDx4PIhYzv
dDjsCtzzXE3GNoYL6SljnmMm4N8zmZ0yMXYUZ5f640GGVjEpwbmIWGbzS8cTepvLSr+nrvCufu+Z
Qc+f3SGIQ6E3hivggtitZyKNjD7fRSgJckRuCWacRZzX7n8yzJxLL4k4JCwNTxq9twrDL3ah1yh3
LcQYRxSz5gRLfX4q/yaFMg8Ra/DZkArNE3MxFlTNyEJ7NvbqVkv7cQOXgfYc9OsmcWN+1W7k3vdb
fOW/BoQAC+cVMqyJzOL4Ncm1RafQULa67qXOzAByhKIyV98/uq9mxaeNGhFmNIqOBSmadFfKi1TZ
dqEaO7JWejDnuE+SSoY4FXbRiTf15XCz3Z+hG/B85cVHRB2kifCktsR+KJdhWUhOGBTVldIGEVTA
ODt8P7tlPM780jQsRbF74BHiP7KwzYCkp7dIz7fJ2GdPeSmGL+jtfBDKoeaiowFY4xuZmvHNoHe6
D+RSkW+Bk1GFhtik2BwxY0D+jyP/Y5FKo+5iDhbGzjAG3k0I/6hwgrGfHuu0TIEO6qAGFInF7hkh
sybsq0GWGZv7uHTitS0/YdxA2PFw2dF1WecrZpv/uO81FsK+sGy3wVhrG5Sm1WWKOHY70qE6Yfr0
+Y0Z7HYzvxUfL5CM+X//sMN6ukna8FhvM4zrVmjE8fEl9eAVESgX+mYqTvnVfTUzhoE+jFpAU5ar
PilHCWy+2kLCq92p78aNaQ79NoHgeff94ljutfMz1NHxgdAiC9CW3uFDVEMhacstFpSkwGe0J5Ls
ZEzbF4OgykLBM4sPOBQWL6qNgfIi9F/KYBBuYwi5HWKQuv5+Jl88M03ieWFChc8ylqTH70hWQkFq
Qcq6Ji+ceCgQcvhgXlGplSespb4ciQE0EcN9NqV5uh9WA0ZjJr3jfBuZVXgRSY0AxSUrVkkfKCdo
5F89OBkHK/6Phc6uezxSOYryIAnpdpRxd/LTuCNiPDhlvPvVdHA0M/DfwBSG7uHxIKEWlyhG422f
mRgJaTqwWCNxjpD29FsyrnkzZ5VRn8ikD4HRLqfTp/5YemOyFaxw3OS9ErqVmp7KJT1mwv81CBUZ
OhvODfweF+tAF6dchYG9zQ3rWSsQxRUG8HOfyvohk7vxl1QMxdP3S+/LIVWOdxQ1GhYL6DU+LohA
9DW5H6NtPDN4I6CKtdhz09Bpvm/HsSnIDBLS/AT7Xn7XRRwfxhSkCmEd2PnIGiaDx8PSP8ckuUo2
tS5BVez0XvyzzkMajzUfW+96MZB31IyNbBMc1jwqYhW9QB3WMntUsNtZUc6KV0We9dc06ybUy/Cw
4c/r1QPBPjODjC1IhPNc0Nvv1RqaJ/i0uQpw1YHLUllhBeMdOfO+DmT1Cgedqr0hh7gL1+jU4/qg
hxlXT644okFHtsIpwoKH15S2FnfBsxaRB3fAEVYYnZBFAzRVQnKRKyl6CzWrrM+8kce9qjwhvxMG
oSjWnUz3iFyJfitODYKUUPdU3Hl6EQw562Fg1iWPxDEkOLOKPBlgcWaLe34NOr6SrBjkDB67eUXv
2nvUyTaM7FTq5B12pd5bqWq1uoFBPz4krcqdO0pis+NHRf6rQEiz68GG9/EVCQ0aJ77UIS0FErow
8wavCtnAs9/Js6HVXZ8cynJrFSXq96KsoAn6AfmUNh/ZbLZEs7bfllE39m484ehBL8QYMdIx8LuA
UMjNdOUZk/rQoVHhH6m79C2oxxhCCElUjqc03m1Zjp6IawIoz4jLY+kI2SD9Uv3OF+yk1rtH0ZeK
aQU0O1zWCOsjO8PM85cwFpVkI9qAut4GqQd3K0rK82YElOMxQsi3vTJr9C2m9eQ7wieJQN0IgE7c
KcnGQ6vq7aPVx82Lx2cGNqP6RFyXU9XdRaORH2jL9wEBVFycle1IQRq6jdxLEHbKUDMvOiMKo+1Y
p/F+ovsGqyYAJdQDSco3lTkkkjMhi9xUBZpHgfs0emFOvqJsCnFdYinQ27D62w20GQOtBV/cgUAM
v6KvlilnjRnH9yMCzqfEh2Jl4iX+kwi2IV5hDRPXK4p9OJtVm6WYSTSCYmtTaTyko5m3rsG5Hjot
hG5Y90YlpIS3WICnodnULyOCJ5D6QKJPqUR6+EyZpv2qm3CUIMz6UJphURbpeZTGfOj0N2rPlvoh
efOLms2tThLCqaImDZ6nwc+lXVdoXvijEGqe9qTpo2n3DQQFV8VY5VbrU6VxBK6VNLcaxcgdXBoi
+EK4l4pwlPwZSNLE6dI35AQVSDpyTfKzcnBbT8LTFHG3sKEq8nG8w73hXjFSxAlea+ixkw/YuuAs
QIjV2hS84gn0OuRzEttxE7CzgdMjTE1sEzqNtJ88iVDewNSrnzrkpXwLTlIhTh0T8z4p04G+BXRu
dW2pUFpXehdbNITFoXCVMsSUJ/dFtXA00Y8bN1Bo4haYUKVA+BJcssigybCCMZv+GQ9jeJuEk1av
QK8UDUaykSbAJqn6hvN2FuP0khX8Z1pU8Lw9DUKuxbvwYcCYXkDrOWZDCbXM+1OvQ5hQYxCFEMSa
PEmgyNWY9yTyzDI2dDKwgerk4c8I1sqwLkLo0U41yiOuUp6PyqcMtKS/Hzr0mJYL7JprCv22JvIu
8GwyWhvdqQxiJUlScKkD2P11t/5/gcUUr9ktMpHXBtXksTby/0+p5Kyz+58RmMvntgr/DPOP6AtX
Zf72edZD6sofVI+ku6Gno5UpWhQof4Evmv4Hd2ZctufwB+wXdQ7ev7EXAcgGu1+udNjo8p+yxaH9
N/oiyOIf8z2PEDNdgp4BovE78Msie4mgIWAEzSA7fI5DB9dZ3FGnqOS4i43ByWJDOhNKY/jBqVEF
mLINqTM1fbvm9qNDpWog/zf5FD33Ym+8lWUwnsBnjhXb7z8Fq5Z5VoiY0G/Otd6H0hSJSA3RJBwd
OffrrSYDoBgCXWqjSAx/9r5q9jFmxH9i5jKdQG2O70hAXCQ14ikxq1Mx2wMmOB5aLyHG1crE5ykE
92YjTTAghtdoMNeVX/6er/z7YIRZ8uK41xLNYS0GQzesa0JsEm1FGJ0Lb/1ZKYRTyR/H1fe/BgHv
4+bCGlsq0PGtr/wEnYArp6EE1yPq3MlQlNsPa/0LSE0+rh4ZBqTL5FWBQMigTUuVPT61spnS9HAb
69ovbjOI2Va5D9T15N/D77W9XnasFiFW3m4mTdtGPoEOk4qWSqOkkIHJRrdV0B2aioPZ1DmPxU7U
Do+cYuVNL7kYnzXTtSeo7vc/XJ3L2n/Xn+8/HEt1TG7JnMFVfZmHmOvQdHyIufSgc8Fy0DBm4xrZ
YvnTM2O1WcObg9sW5uIzmbrTJeEN1h2NwFhBvZh75DRGaeRKQjXNfkoCboMFzlM/CTSaJR9RZj6o
eeDtLehKuZ2Wcqe6FraxjlkPyl1Tm/xhVRBiN9jh0QPXNfZ2gVQ3V53ES9rhusFpJ8u1jBkV6hbD
7lq46Turruj9KZUKoc5KQ+E+i5T7iuARf6vg9x7bUtMa0kojss23Yy+DPdyMveKceHafHh1aMhlt
N9gjpfv7lvLhO821AsOezm8hMEDVx3OzXVUhtI7vR/n0SaI8tjTwagJCuT0uP8kmHOpUahB19WKD
uVuDp9Yk0oRTYX0iK5CzE7P6vJJBmICH58QMLvvLK7gupAVMAHo7kmEGttBmCg6Kper6RSTaJevV
lcbyFFr8xSTBcBGOE5lFF2wJ3llWgHGh7jWuEbc3dVXEW9yjoPkp1k02hqeiZD/tCfMpNIMmwPf4
LouLG7mIwSHBhWbrevwkxxvEbgW3Ult//+IWZiB8WnM7gXfHFo67r6Qv9jfu38De7HtuaETj/SSl
AxaLoUKpUkK9vDM7bFbaCrBu8uU4dWibp2tIXogq5j7GnT52GkpUXEL/esP/W6P8g0f+4R3NdhF/
t5CunlNsIO5fs9epfU2OW0Tzv/MvPwfrD1OcIVYTIBJ4Y840+LtFZNAiUo35mJpTrk02+v9bpkja
HzqmIGDP7KFzL4ID/e8qRcQEglsv9QsmQ2AmFBe/U6UcL1yQPSoUAgrZpVm9dJ0WXQgY6oMwxaPn
5vm9JL5Uwf7D4/jiGDuuPD79+eY8/ocdrelV2vVj76Ev35b6z1B88uObENYG8h3Cku+/H+09devf
Z89fw3EZxGmd/g1fyALTBroIucVHxCqMvtuad1WQOmF/IVbmxkD06A+GzTex6pX4aRqeQ0FZZd1B
7X6qagqT/kyYnsf4Rw/3oL2LDPlEx2cu+D79OG7unOw4n9MbPH4WU1CVyDgCz61F1DTaT5Iu7FbY
DeOtSdhDM+Y4xp54/AsQT2PlGaYIEsSxwmpa1qCjILdzBOPk5iV+ugbpU3hUpr3vjk03/fn9w184
2WD5hkse2xt9TQ2/CVNdPPxCC3FOwFzLletBXweqovzsp8RXnEwzvLMwreQCW7wmcsvYxCYApO7P
KKOzfuJ4W875/WdQ6/LdEP5AKPHxY85DJRRJ0TXdhH7hLed1Ezn4lOI2mkzpj+/nfHzK/D1li5OU
r5R1t8wpbzjvSj0PTPL1ivKddu3W/ag8d2ovH4q2OWUHtfxc57mBkvJWqQjlT+4rBq40LckBxBeg
JbjGW8xb0fpLTizUr54gplMkaIObqhyTx0+wq1BDKpQoroEowIV0+Zw1Mz8pGn+vlv7r+dE9wa6e
o83Sl8/PaINSjXMIeEjUdZfwY9nua4q579/Sp6fGRLAhYYvlZKbTtdjkMNKtjMxrFZK0qnATm5Ns
o1gJNr87iop0Dqd/xaT7RNPw+Kn5ELL7QDdQpwJtInvPUHkF1qngmvfy+eMuQvSPCqjLnUrHBwso
+3gYy0qslO4DxXEVEQUdI1A1nLJutm3r7SKjXpFg9zPH3rrsDMefiq0IWiqU+loa2q2EfAeZzUob
pmduii69Joju3QBZUvoxRCeA/U/raPFT5//9w+ZPg7GOtJmejdOGdRaUEreBRglcyQ9Pue59ORTV
HsURPREoF8dDkY2KZyfOvK6SRfmaaPkHxYR3H0bIMH//NUtzXJqiUowR5nU8UtyYaaLkmCV7Sgpj
h4Y45u3KqXbFp42FR8di5VS2ZuOmJaMi99AmDaU6kGnQGVBYQ6Jc+06+0kesTgos6Xbfz2o5Hl0X
yow5rmXuxkjLvbsLFER+CIZcAsFss8m2la+uZa0/y9HPfT/U8mvEeQBgBgQGzgNc0xmd+bgqhEgr
xKZuelfqkOBLkTb8rIauOnEaqV8MM4M4fI5UWdiRL05bv1A8CceE0VWDdAc7r3fHTnowYU7jmo2X
SgVZNUYy9kOR+s2Az09r/TBS9NyFJyPLwbYehb1VPkz9mhghWwrOk6rfpmrtpsKljFGBJEIGQ0ev
RM8Wuvuxfmn6R0l6HHAn9oqdNI6bSfwl95EtCj8NkvtivVkZsGDj8FfeFE/s22sNav2J4++LeesY
BYLMSrjmY494/HjzSLWSyWO6aT5ZL0Psq095esoC8ItBKCvU2RSRiwN/cTxIhE1dI0MsdNUx5c5Y
dXt0isPvkTw0FgqDcOThRoXX6vsb/rB9oAarakGtexeJE8aLMX3IpDGj1W8vR2pzLqhU1Jx4S8aP
bvWaZ8gRLRXCEC9gCI2OOrbmie/r+A7MjsRcaEPzcc33btLAjx8YUnNdCsqud4c4xvMXOu6tpUTN
JZFDJPBgjuTE4yCfSINZFt/vgxpILPmy+QaWLVzPT/MEU5De7WozPzPgu5UZDXFnSgREcoiRgTWw
OXITr5V+fxXSO6bwxLaSqnDZbtWUVMjSOOOpago2C5VAj6DXT4U2f7UM2UsgeTBJkxNx8VTNMRSn
Sugwo8KePdKS9kziaDvR2JeWm+P8HNX5Mkbhjm3IMuRGwN26yuu0d7GFVLA5KDSnJAPvputH8yz2
6NXgFZWuaz2T+UcUaVX3ef1ICs5W7cCI1LE37ChJ74reWIWqdIKFIs0b5seKYP55+kx2maFWgObF
U/DlFi4r54QrKUScY9RVZS8V4OV1YpGwYnuxd9D1LttOkoLbVyb59Z6QWK1yzDE1kKa3vvX8/Te1
PI35RUDrGh8TdZ3Cp3v8XhBY6CgScc6E94vEjDaJzREZrJO2P/X5nhpq/t8/bBKBZPUzHbl1W4IG
Zof0fNhHKp3srZh7dXdis5gPjeNHzZ3bwL2PxFR4F8uzSytMv5Cwm3c7soZs2ZMHYhxGXMr0InPQ
+IYXkyJuEfgfClE8Feb9aaqSSJTUDCVweFLLLp4qjkqViZkTkF2aTfSz1YRTqDK6RN70QVKd4lF9
WvV8VTBYFVHBhpLbxuIAFedYhGQUMUKIymsSGR4KpR9szxifEBiJJ/aLT1uVhKErcUcWCNq8QS7W
MESIDGsPfJm9yGhW4ohuOmundqc3dXeoMebgOOuTjRf55vr7tfppZ34fea5/eLyiKi4WUCJgplLV
Vuzqo4FqXiguqpb0yakInjDl2mZ55v/mdcRiREpVg5qEHRIfyOMlGyr1AKqjE1ikkl0kGnG8rhIc
Vb6f12K16PMtUacE4BMEB/0UUpzia5Q0xlS4ACKacpGaYVIfBrb+8nrEkUj4vTsjw0FaVLmQ4LGt
GxCgjieVkeYHJb5K0bEX9Z8hovFNytlGmooWKCe2l8W2P4+FxfWMmVGrQjddLJaOwttTYnxSmiaU
9l5UeHcE6xW/95reR8GeEmIr/FzKkMV9zpvmyAVspVwFR8jNJAXRc6UowYkz+tNrYiXAAZZhe//F
oD1+buFQ+no+8dxQEyAxTnF4/4lcu0jWbVXWJ17SpwcHl8ucu3CGCugnLW8VJdQLYSpwblKmyHLy
BGfGNMq97fcrb4nC6SCd+NdKMiPJFG7LDtmIuiMpO4YJgUzMnVGo4EGZryB3MystUfci0inCwLJy
nPTroq+yx6kwiYCc43WjVYKldOPIIeLep7RKqhd8Q7Lo1cyE6jJHdNavAkxRoJREgS/lbol1ULel
b1ETyB3F1v772Sy2wb8mM9/BJBBcCtHFwtZHq+xGoUpcmgzSHrme2ayiSY68Ff41xZvEsaP9XuHL
kBLtYnYG7P8Z9j089sOZ1ggm7FEtS116G+Wqj0iLRs5ziim26CZo78PoZAvQqcbUF9T/eOnFiNS8
bjZwKQesFrAj8K96QsUcsSunM6k3i9syQWLqB6G/rtsBBQo9NluSymFjlLW/xa1Q+vn9w/68QOci
mWpf1eW56FqcOanZqGEa4ehgYam3DSOtX0cCARf/wShAsBIXGLILl+sTT4gwTUtGiSotvDWDILjp
I9T+vz8Ku8d8f59TaJe5rEKNJQQNxQR1vYz0sBXaDfYH2X+wVqiwZTjBfNK0+hcvkbgxISmshPK6
w9Rr6GVXM6AD/QdzYSZgKwxE5sXxKBMWviXlIxFMnpS85YpIZq8/h3h9P8ziLH5fkbgj0zdWaXLh
8348DAdmjcEnwyR1LuwhaEEnQu/kSk3QbEC94p0Roo78ftDPO7AkcUaCE1DXzRe040GnsPFznJgS
1zS91pXiQdyqMR4SU1Sld98P9Xl54zBN8UihwywBCo+HiokOgn6CUwUAIjciKcMDMZqSuHC/H+fz
lFgLED0kqmq48MvDGNs9VaxzsMcM/d5D0VP9lxgjhzKR0VojK6/fD/f5tSHKoWyDXTvHFCynlUiV
XnNaM1yOjLNil9DWYz8iDCywz9zE8Ei3Iq9287vDzmcnRxqm+VTlS6A/wsNKEcYEowERZ9yVLtVC
udHKWfcMD1+DcTgEEbTLtDqBay5uASxTNmj6vEi0IPZK7+ffh/15qKSuGQinY6fsvfMgN9JdbPiY
7Q3j6Pgk3aAuj4WrUlIiV8Rm+MS8P7/deXgcxNm8Zo7I4kSySJWtwbE8vH3IDriowgz0qglSISft
jKd/Yrd8Tyz5eOlZ9ggXX6UaN5zyeM267vrS3V6683+vbXu1W683ju3YK4e/sbfu9sQqfqclfTfw
4jQQs6RlUjQn768nO7V/PYX2TWhf+/ZVYF/dvG5+nL09/Dq7/X5VqTDKju54i+kub/tT6nlayot1
n0r7fp/bdxAq7Qf+5uX1Av3m/Pevm9Xjz+er8/uri+cfb7c/zn/te/vE73invX8ze3PxmuVBbWRt
/h25/XC/T+3cfrp/uD9/eUUDaz/w/0/EZ9t3L9eH3fXT3c63dwf7Znc47C6uDocL52p1sTnsNofD
2fxXq7Oz1fnT7dWFc3Z75jzeXjm3t+fXe+fs7fz26mzvnp+/naibrMVXsmwtL+nvOf5jRY1cnt//
Mj9Kfv/Ly93rjW/fwb3hpx9e70J+P94T/CXiD/uweb17ZUp3w/yGf/JP/izsm8fAfnt+vHr79fi8
D+yz5z1P/PHmjSe+v327f/uV2/iu8abe7ksWycP+4uLx+df5221g73+dmNN75fXdO1mcg4VPtBf2
JJ7LQLyB/a+385drMsbsF5Ii7MMVPzmzLx7P7p9vnq9OnVPzUf7d4PO+8GHbMXWk2QJRRu7l0+XD
/mx7+XT9dP7wsNncnV8++Pbq4nCx2pxdrA6H68P1+np+52f72/357erq7MRv+fLTxGPqX73sZWBI
nEyZaCBg5OXeveR8IIfQfnm5eb64eX68ufp1K9r3v06tqE+tr2WTYlHrhI1AVIRUja50Ud1o1+19
dlk9WL/Iksdl4Gd1Ht2PN9MVjOq38MY681aV25+a9/zRfXwHy5+wWAA9ZGkh6fkJ+b1yKx6Ma/Uq
f9M3/pmyB+jvb0wsvX6INxF87F29Va6VO/XEHe7zfQRgH3Iq92xa+9COjlcBVJJqwObHcwwxhNIs
W1OQrtNUivA9TxU6YERBdtKJrfhz4cKgcBF17iUz0rrYic1OzFNVJ1oTk3RhJbQxLiBRNJwY5dPB
RowTceGgXPJcZkqLBe63xI+2GKBgfDmJGA5G9wl0gy263/BEoflpPhzbxG+gpaPiI0VocaQJddtW
VeCZOIgGwdqc6AiTgNOfmM/8p3xYLDq9NCBVuvTc4qiZl10S389LGJCK6XR9mR1k3D2eSu52j0Rg
q7OV8JjZEHz0u+8PsE9PkVG5cND5mQkJ3FiPFwj8BwvKoky6qTdkZ5mO/WzdSTHGVpW//n6ouV5d
THAmuxEcDnpGI2ixLFCmwPNXc8MJZKO6Bxwaur3eJgLJtFGsiP4lyCLODk3U+Bh1Kh2G/yfgky9e
JLihxEV4bvF9wr7FZuRPbTvNkRWpfqgxVTsvGzMLne8nemqYxXqJw04JJ4EAaMHP+kPfqYVPYkid
br4f5otXB7gMswscH4RreTFtpnrIowCj+QFw5U1JNeVSD0brMKhmeWJGn7YRbjo07+BkzndgWIXH
q8Rv1SSgXtYcbHY99Etiojw1udLsvRDtpy1Y7Ce/P7m5gQIpmJdOO+p4xKRWK3gNieYoPZdUoVAy
jLoxWbnPS1N9/n6sr94XewnqyBn85PJ9PNaIDVGam5goB1FbnLWxkF/Kapi434/y1esi5pIuJcxV
ONrzr/hwIEdjl6UCqCiOOOIcAqkKBOeShQq9uZzdkE48wM+vjHWOYQBdNaQmxqe4O9XAxSorVSfR
qxUx5+26N33DVgv1oAywmr+f3OdHyGizfhBpxdxiW7wuIZBbWaoS1eknTIUvhsA30k0oDmJ0YiV+
3iUZSKH/yl4OGrVsX6lpWnSTX6gOxzvCoU4Zf/RJUR5U8OOdPo3CT6WwzMP3s/v86hgUCExVwX9m
E4HjV5cC53Yk/apc4RSi6Ltoqns8pIrEXGmTkPsnHuZXwyHtB/LnBc7tuuPhBrWChwYkgPGS3p1H
sYyjF9q8ayNV09X3M/vqvUGlovM6N14BNo6HksIixgdsVB2/7/p1IWe9jfvo7+9UM0/936Mslr5P
YzFIUMY5KWEqo9tppfo4lgLOgWUrCyeqrq+eHqcLcwHLYJ9f7L7UHsixIPo7uEtilxo1lXFAO4m9
cGVqzYnn9+VgVDsGKI0CM22xMqYwgYXWMrMAWdlabRJxJaJGvZBHfTqx3X/xQRPvClUDxxT6bO9K
3g/7x+SNuDBHDCUZbb0PJgUeoRmLJAckI/lFWfrbhyVJapAiqa8g9RHRdbw0SNqulDCvVXx6G+Ou
S0V/axlp7v72AgSX4TvGyIbzfflp1ZJV5OSqq05I9Nh1FiXyLm2jaP8fjAK3AcrdLPNaVjlD0OAb
bLA9/Td759VcOZKm57+i2HtMwBvFShECjqE3RbKK5A2CZZgJDySARAK/Xs/paWmruaWuGF1v9MV0
Txnw4KT5zPu9TwOIOoXvLY/Osq2/WQy/2EwsBZSDLlHvaXD8r2/MVvNoUP/4DHOOo740UQx7Axty
6zfP+cUZ6BG0/eEEg1bxD2ntTytBwYYWsJj8rMWXuoTOfAh0zXjuSeo59sCFGmf4zdf0i3XOI5kE
oQwJ0S8+/fpPj8RBneHZlUf2YDP2VpujUfCtx6LFYv/vv6pfPYlTlg1MVwhl5IcnSZmXpqAlmgmr
95uDSYLVgrwBQpUpzrh4+fun/eor+/lpH47a0Ac6uhjfywIr7tAeVAV2lmI8/H88JQzIHk5SbrR6
f317tgq7ZGYQHfZ66R4M2qHLemAi919+CtoWVNyEhDGR2sezvJyCupqwZ4VNU+8nvfgX6BOc31zA
vziGeAozR5gUnPoUH6J4zxLD5OgTkidxV+Cj/bwDHLd9zj1IrnLU7b9mX0FahL6QRPLk48QEZ/jh
OG/DKsSL9PSprBW4SCwkZvGm+c2l8Yt1wOrmlONpDOp9TPHmDs4gBRPWgWEaTosK8kAbV79Z2798
CmkW8ohTrhV9WAelKcs116wDTNRxYbUs91yFhfzNG/vFDqI/x3QRmRaR0scLUCoVwcMCe4TTQvkk
7DKej4opJvlU+3Vk/WbV/Wo9/Py0D4ce5+k2+q2Nbfwkou8IOPv9HGLZWQ0jhRa3HfVvXuLpL/xr
Gsk5zt1OhQHXGdL/v24md44UNCC2bB9X1q5s4vCqbRqxS8ql22MrnGCo2JhO71S5TO7+7/fYL45e
38fl5tSiQ9D7cZ1U0B3joeTTRmqJcriIQqKrXjqvwFnZCcYzyiIQU6yoj3+HHf3V4qELhF8MpyJa
3w+LhwUlp1K5HgYHQfNuJtcwHbsW/6KO8o/9xn2PVIIWzSmq+evrBX+gfCVXD9GaY+2QaejdGOf/
2uwtoTT77OennD7sT/dJ3CSyCovNy/jS5gsKOflZEWO8//ff1q92wmns2yZ0ZwTiY8UBzCw+DPRV
M66psc2wm4h8RgYG+wciO4pvf/+0X60NBgZQBZEok159uLkKXUfBIHgaZpIJXpd8XWmLb+W1WHoc
wsPkVuMy8psCH0fhhxZEiLiFphY+arR1T/PoHxbGRDribpWrkbMN02PvAPc8m7xiumKExcMGvMfv
IG3d0Xrx2q6+tsF+oPtb+3jfWFsZHaqEyCGNuqn4JEpvTdLRd8wVvB4fS0wVxEs2e6J5qPqcEeyw
hKibTSHM1QN9q6nP9ODLh5xQESbtNHWXcW/VuJXga1mkfRhiVzdbxn1yh2B8aaZyw8VY9L3O5qlz
DyLacqZ/Jt//5vOHr6ve3+Jd5UVll9Z8oXLni75CDT1HkwYW0a2POA075wpTCYPjuugu7NKOfiRW
Atep8fLpWA15eYULvUBT5OWJyOQYlLeMdDQtvilLfaaspRL7abDDr52P9CSdZ4RjmHJW3dXYq2HA
NnOwQDeqyAXKV5biZcht7rlAjHym0S69yzW0V7hv+RyjW9E67rN+LbsvlQRiyDvK50c64NXLrKe8
Thsy/yoVQG4+zV1frsybUclIbdcpnvE6GhkldsNuPTibGb8LhyHxNFjG6jGJa289b9sp/qKsrb0H
WAlEkXlj/1F7XYHzaz0Vl3MfYvFR6kirdBi97qwWG1Qn18G1PXPzCeaZ3Q/WXTBu5bNwqCNmk2T6
dD+EGKVmEZL6CQk7oLGUzbJcb2PYDMcIBlHPEJS3bOliRFVg3N0vZxD+lElj6XvLXoSyeFmdUL4A
PwDYokbjBudM1HPkz0wd/BiZP2LEtOKlrSMkPTsYjILos4krUBFTs/fKKH4rbZ9yRCWoGGSTwzhA
BlI5qtLJr6evUb8Amm2Kyv+i1areFmzarnFiD18HVPXRZQd+YklnHQ0QCObFTZsk1E5qY7rySeRQ
djLXz4cyc8e1N3usYbB97XpEQLto1Q2GR2PvnQfFBiKew/Wk47c9Cnew01Y8YarYOx/nvvlauaa+
S2Cifp9lnXyRNcbV2Ybo61L0qnl1en/8gorXeioGx/9G1Q9wb751cZmFVHOHfRRp+1wWPjWmsND+
uvfnFkMd25s9HB+ktm+nZAMOOFL6eMSgGr581ybTHVi5PsqoXeE3jXnzSI9chvWlxwJ6l7jM5jsj
rNFOQ9iefFuVJx40GdCjXpP1GUTljA3AOINAApa1nCb642nJZDS4e3ctg+ZA5CXKQ0cNqeclSuAX
3LjLYd2s8Uh4Zy3MOVZRSxEO86ds8f3tc1Pr4VLQPi/2ltf739dIw9aKHIP7V5joYa88E+SZoraB
3Rg0SABZQiWfLInv44WNfuYL8pktOLTas64HKDmvOCOZ6ZzMqb2086KHSxdSWsTPqfYPYz6Jczyx
ynKHDDmG6QbBrjpYzNTo88Ul4z5s41Zfj5EOftRhbD6FQ7uFGO9qJtUVr2BM/WZS9g4eW/1oDbH8
bGnfv3WXEYsZsTZaMMLSTGE21UX8ujlmuGlK9iMl20Yke/TSXXBolNNcaM+YKOtHa032Bd5Q8c6L
/sCDhrlSadHpFisC1BMM3JGn8+4CHXylWrWAsCs385lLKIyO87jqOcWSrTUHx3KDDYOBxrQHE1fl
nbvK2N4tcxA8zg44rV3vrXJMzaTmm3FrGsMXMgLk7d1I+FlVWSOO+mx6J1v6Db320gyOvYuHCeQo
ZKfveEjH+NbUcnqZx3G827xe3HeAW15dlAfvUNgGTg1Tz0iOHDxzWDgVYPN6VBhq+Xn7o8Cc0UtV
t9XydrAZD8XDfV0fygZ6L2O5pfiGI3bzDigvXneGsEmfOatsdWok1g4Yf+nP7jSPFyKw3DqFx1Q+
+sMYvlHgGooDWMblhskD5z03TXtrwagx+3hdu7dlYFOnczV6XxMsxM3ZTF+nT6ulql8BiS42gzXJ
yeedTtOu8IauuZiKYv7m5UDg036zzFe6b8Y+JLzv6wCIS86ra1i1IcOXB6yBHHufG8Xf6QgLC9LY
wpTqiEuHvpdlbt2j0bbeVntbbk5dn1eMrQC7TI3nfG513MzIqosZ3WG4gTAwhUEQJgODZtHfBpTH
NfikC69t5m8UG6bHxcwstjBu9YMNZPqblB43glngR6ZJ7QxvItQrR2OZc5MEcN24mlvsq5mmlG2m
bQy3M7o0+edhs5PWvtzagnv4iOdTc+/ZwFbhb41eu+tN3ZdZVSbVnfLH6bv22vzcmGn8JlWV19nc
8sWx3li8f/A5HrnYwq8w1wJAC6NjPgvtlS99Hfbq4HETtVkkCDYto8LXpAbLh8V3r/Brnf2eiNez
9KtTFVhnG8sO9+wrPLqZfqivqgjjxFRGiwOorFugQPDvY0xNrqqecCzjvEkmqwAJyLwQVqkDJ1/m
SngLON9HS9bn/KTYa+WVPAQ1JD5+3E0MF4s8YXGwiGqxFD0N3B22UECIiTEz0Sk0WJ6aFNqVBz/s
MfPmfA8+5/EWrGehNc8PrkVQvxeW7DBeYB54Y9S8EwP+KLnwUm8Y9asXwx7l5JDdCb7bRGPma5N0
HLp+/GUc85hlIGSidnOr+QA+s6KwxQrdwFwgHoHWNSTzk6m26PuISlztLEEyxmsZE5ORpMTf6qV1
vwyDASeh1/KVZqy6tUaxfTNL14OrPvmR0fnTXcr8d+4wjJ6U10NrARzty76yUrVKeYNDFyGQ687F
esCmr0gObnGCKm59Dw6xk8beaWUBdHSxtC9Ty++sr/NUu1/7ycGvbKwUFQh7MDGHTu1/sZmuxYt9
qvP1GFZ6YR1iSs4gYV0ZSi85cWWMbR5bnk+76Kn45iaVH4EKGSrrUOmu614S6pPFjr2AkLxk3qFP
Ujukm3cedLnl3lWiRnWUM1dbXjbSwa8OsCILxF9jGGid1XefmRrYoMVTBIJbM1VsGmdDm3wV5V2R
nxm94RSzYJkap4gpvei4Oa33pdSBPR8sH1cN0GbhKO6W2DOQ5QKvXgbAAUVSHTWyM39n8JvGVz3k
KI3ou4x1cEH/fOSD16VdXs4ADPCtbyF6yDkr4KMkn2L4tmBSl6mNns3QiMeoMmrJ0IypSgATw0Hj
HGGntX2OLTWEtxOq6e28b4etvojaetNAjGcijKwgdK8vrTrsLHjvQGCPWKis1b30JGifEn7OTni2
ZV9o4m33ImiCavruSwJNePXKqmrYZIFd7+eumVdqf1O5Hpc5LphARBmc5Hushm2xk7rXYIErnBRe
BJPmuTlDXTrgK+d7+ZpcMP7TjFfKWQn+OFL8+aEmxpkvjYZpd+9N3JU2rogQ6vf83V55WDuxJE8Q
zxh2WwIdJ2cLxwRtJMKePFsQJpcPHTaPzVO8uBXfqhPZlfgSzbGx0ykqYvu5bIGS2uwVCE5coAFp
A78ziM9Hf9AQYhoJdNsRTCylFXRgiE/cpQ5MoEoFwD+aBh4WF0JwKCKuzKNqOKsf8cKHzzBvgO4u
omJUGq7yBG9jHXBle3KcatvufEkvuj8XNV6uGJPiJVBAd2sjqX/EeQ7VB67p0h4Gz2rAkS4TdneR
Oxb1LdMWNFtA0c3Btgux27MvKBifgG0zFKbXqUex3hAXkbpAgfBxbM+CVajP3QJucS9mhhIeY+EB
SWeqC9ehoc6hVYFS7v0hNUJjHggTtnseZ4ftpSkeVAccjhTRXhickrJxOoGveiN4MF9fcd73s0VI
lUQ50EGHCGO86e1Ws39sNwBPosHxbZdTTp39nRoEJUAP5qP7Fratiq+7sJn0pz6uA+84qQI4jhHj
oD/TOIxOIcDS1OuX1Zl0C+0omnN1C80FnWI6WGWnsraWirQvKbrpu13FFeHahDifqn0g4VYwOZi1
nVefY9ypt3MobAHGQNoZmxXI79DWh0LKqrxKRllQ+FrKSN85NmaA6RT680ukGeu/9RR6EVyVlD1/
x1AgaPdxoPUXU7oc03G0+MPOjxX20KLekk8oY512j5tN2GEdzUDyfrDhzh3nQTquSP0pIqvANF/Z
h80oE00wdUwMgUHlQ09YB5IyegeE4eQ3ZrQI8fS6eU+50cWStUT262HGURFapttEHhaUIBgvkX5g
N2A3Hvw5GMHgvkY8ON3HiS+xPSwEk/gkQsq2vzpJ7YdnEUhKb0rVNEUw2geDY8c6xo5KAUFOzXVV
xnlxTWpLOBEUS2vOQhPN6pqrPK9vTdUkwSNfSON+UcLVEM2svIq/9XbsFlgmrl5xLuYKsF7hLZ51
mBbVv+f4cT870bZ1aW6pOToP10A0qS1coHZaLOITXkcjeD24fDiv2t5SXwoLW6Ws6E94nBnxxQUy
dAwkYVyRSdFsspy7sUWsmjquIW3t48Jw4rQgR3czFp4LYM1yTg6TcvrbeurYsQaqVT9gFrnqr2at
2uSuYtow/1pwXEt447UXX456jasvpqKgAR/QXtsr6QFSvtH8xNuN5bvLct10Y0DmmdRYbu6JZ/06
8yXTome9bVj349L74Z1sgqhUPNN4EXHdJprPGEhZ/SueeuZHYZYAuFub85xPkZjWPGPwzmn2jdPY
F1GsNg4s4p94fZqBbQzvK6TKSpwVUzI6d6FdN5+pdnfR3sx2fuf3LXl6Mbf5fu5LbBJ4U+W7YCsl
+7LDE/IgW9OrNJKwwnd89Piypv46XYKBI3Wvmeu5ANhbJmllgvkqDFTAFsBBvd0PgYSezpCN+z4t
TlfvKC5wI4y8yG+BFjFJ2BiZuzJipo5dgw972mFXFtDNgn914O9j3s61RPBMetttx2029ZPjuXLb
Y1DqN1k8DLiK+sHkX62l6Lx9pzt3PI4YFzgpyUc9H0eLTcO4TwTaVekqet9UedSr2/XHOez1VTef
ODB9IudXLuVmSTdnyTHdpIpipaYqq8uoLVQB8Sipln3h4nLiDNr+6o1F65515Wl/K3tQxGtllBQH
5NjrrsiX6BH5BRUEDCDyTxOgzhbm1OKqrBxW/S1cnPC7ifCOzyxttk/91KzU12xnuI4UYJsMJnzw
ZVIlbmxRwBjgYBpny6bCLd5AeHbjYSi0ibE/r9v+Rll2H4r0pE0QaV4X6/coGpmzzbwih7hphUH1
FmxNcOUm+bJliZkTex/YpX6gOoL9vF866qGGp+rvGhfCRLbQAvm8WV7NsO/CUPFuYZTuRcUJZonh
4is3gw0NSM7xevt9gD3p741DP//kOTxtZ6Xl0JK0VNn/4IuroxQbu05nWOOIV8CiFkUBXy06xfyp
fHaKxu0z6FVcmiLpceIfnco79Npa89QNtfWytFtpSSjhlQMEPUCVsV89QfRRkiDO2QgVxkm10Q6v
2Iw+3d22679GXtk1YNFyuU/wm/wxugUKB93Nz84CeC1D0QQScPUsgnJJuvCEj8xSpfFIIXQ3QguS
xIFh8WgXCjz4NKGjyNxVv8uW4k629tXWH5NS+N+Vd2IG1qydWy83ApsdomIql/FUVYCB2vkSUIDz
3QrK2aRLEs2PzsIImKlWj7iCynt0Vs82fO1gbnrnwsUvHU7eIrrv7VRFHYmqKp7bifoRuQ4B/84q
7a3lDvbXDtZVol+wFXSGiiyBOMMvmHeONW4O+Otebp7y+tTkAnqX8BzqZhwsE8lvk3QvxnVUBxKZ
pmRGx12Qm3mTJiFtGvwx1WJxyjomthV9ABFjkesvAYVMtS4qwwSkCLNiW/PvZh7QS+ncTxrAk6VF
GsTE0R1BUI/rcpxT0ycoHH8MheHJftcILKmwiK+BYypGNKbJEdV55S9WjHltUYZ71efFu9XMLvTU
uAyeTZUU4y5vZggUfjUvmPh2DsXhYdBK3midFxC7ONKW6yKua06fJq4XnLh7l3gL92F8ahMcyCXE
MAdE0bh98b0BLWC0qhnreA49EsxpHuadwEblxLgz0Q8xY9qcoStt3DMws5V36SuFk0whuvFtRahG
nVH3QMonf4LM207eiDcxkhCAsfYCiVdSZaEaE/j1Qw8lobmxLBlXe1cmxSuLsV5xbBxKZxeSEB09
2ZfzuR6wYN7HFPlbDg5ih8wIR7i7CCNlcVySDvPqPI9zdZhHH7Qqgps22InJ9GNaekOLyTRlOY4i
bK2pARvVSSJXMFyJalysBsWkfPyTIeTtZjSU7d6yAM3tomQKYbJVvlRnVt76yfncWcGPuYBctm8k
RapdEgvxaaFB85A0DVTBeeh3/PU+XlZFPmJrlajaSf05WN2drZ1G7Xs30evOnU/uyO7g63wXV1to
73WwFu+NHuIiM2bz5HmNpQ2IZLIUbR5UXo1zpk9yx90yetENgi8ykxA53Y+4yWtyfMLEy76xzXj0
NiYQ02giYtxNnqs/TXPkPbE9YAUqxG+AITsnSBurnm+w4aKGYZ1YAV1hAfcOyl7snKVg+1Dxeird
znVZC7H9kuOTUuyTbqUcJD1msLIxKev6WDiGP23K9tRT3Uqq4E4XBQZWV2Fbu7jOKetSKbEeVNkU
gsu9s785eRHGBDkwt8+3ZarNsTjZiKWubvtb01IBuEYQZc9kCvOKjN/VyWUJLXG7bBYC8YzE127P
+iloRLa2HWeViMf4Ke4Ti+uvP+WmG+OJk/hEU0M2d4os46aIiPp3EQ7ycODX7ltvRT4ut9NQvyfD
sD0GNDO3dG5H3FEJw+urotLIKxzMb7F/C+Qz1TyMtapZtWdRHgcFFxovmXrSOt6aed7AL7YrQZFt
ZHWppnpI9vQsCXdpNV9wcm7PQ4CHToqqDf2GHDjsj5RTrbPJQHMBSp0ApQ2tRcl/DgP+lw/jv9FN
/H87Rf8vJX7UxdvPRtH8/n86MDoOuC2UE0ieYiZ73FPv/E8DxvgfWIH9gcmCgoMV6kmI8KdPtBf9
w0bRefoH7xTms+mZ/mnA6MT/wF4KlYQDpuvk7ej/K/6LyDPoi/5H8/skmkbegRqCFvQfYsQPvb5C
yFw1VXHRLdYgqkdlc4Vfa9tAQyCIW93FQBvqc0cR83t5O5RHkWwVSNnTx7USYrfFmrwbN1ntl2Zd
hDfNaRP2M3Z/eqTL99xxQCbRPvGL1R6w9uf/U28UQxz7PoqE7dCMmddicV8pdg66fYEfSSs3NZZr
iD83GUj/KSrqBVqDU8zmgQn1oNktzRzgf79RPtjHWxIZsogWaIAEzQwjG0Y1VQZ7e1irsfJ2XsJw
cUipiVahXzX4r6Fb3zKoEPK78OJ6OHZlactzvyTMv3JCeL2Z9t2OMSEiSIu9uVnFWRS3sBmGhPG7
67W1LEb/fL8NhvLF5w6ABywkxaKzyJ3D8jOe7lQT9rWmYvlg9Svh4lj5nrgeqFA/1kkPh9i3pioB
oLgQEMqpNeSAGErZh2Waw/asgViIWZOeqoPbGn6WGj0AVqptjwfwMDU1XsUdUwapL9f+zPQJgua4
JslO+04NztFZfWYi+8hr9dH3xjDMLDNZYXOA2hPOmvSqGpVDwjnX07xvGI0Q28VgFZo2XTn1vn1R
M/Z9HsP7rFNFtPK1qhy5ZAMVzGY/FI0kbuLHaaUrDgypSzntVlqSitq865e0bH3ht+Zh7e1I3DWK
XzvkwgLkGwG9wJ4uIHljcTEc2tzYFAIwoeyVu8D4TlYvrXyBhw906JYjeONcVKnVOWTLjWuFVF6s
OO7PGscbGmrm9lAdKnLdjYujBGpe4C6EL/Y6DsuFoIB3w4nIAKjNiAeFu1Y35myZGHC8d5oE1R7I
UEfvoIAOQzbqmMhnAcwAScFd26cwXMN7EXSUsatkijOJocJTuNnGzcoq6u+gwceMfoluurJo21yv
0oupJlLpopY5+itUi6CnyrgxMgtptq7az1OspX9uy168RzIs2+PqRIZMJhfYueWliyS4Lg0ISFuO
dXgW0sCodzJvkmQ3dqF1C4iCovVSLgUuYqpM2guYMvLZlP3i7iesLu19hJELzG+/K5w0aBc4KXZj
xm8VAhOIFtrqKpZrY905PfZWmXAFNee6ZUz2YEggXBqnffjqkLKP6RAKsBNJuCAEpLOxVkTXOaVd
3Kj5ziIBEBlXTxnKDLCsz88lI0ulG3qXt5FnPmvTWO9VXEIH9krM93aMBtRwTLlj60xMlBloFcQW
i0i05aeEYuS8o6zWeVedMfKlVgNa9mTYiO1sU3C3e/2cvFkmioZd1UpvOFiKExNzz04dA7vNu32k
5/pz0OF8n4GGZR6D3bpdtuE4vJXx4JImtEjSMFxRvF+x7G1Jtf+iYtjb3let71DAByMR0tZxKT2Q
+iYwxO2knyDExrpJLix6Z7rGQrZz+B+fvbbsF1iq4eNM99K+xQFtrO/hzAYT5doox00hSfTUdHsV
13P+hjhamxw870Q7m3qLkPK7gcESs7E24MwS2WWABCm0ki24jWVRGX8X1Mr2zsSMu/KXsZZxe5ZY
BHe0act6/VRsRH4oGgjILyOsT6pXCmSxt6a96afhoZJeVO+ULuvTketrCs/n7E9Ob86LeFvjvUlc
cjYzYh23XDQ8pO52kRqLWWbRyPm9Jzi1oos+CfP+c17q0D/iqC+TG2wFpman3Smo1hRqXLc+N0vg
tfdxjpoZ73KSdwbT8tjvz0l7puhLVLiTe3Y6ehsKHzF9G5EiOIjFd7L2jZyH0ijOrPRSSeKZBQDx
K1Xbt/sipn0MebRU1c5baNUBxRu6/nxq2/htKgv3RS+uZT1oHWzMdzizf+/n4bzcraTwb3JDTLBr
cRLtj8PI3UJH3nHls9M49sjMeD7DuHUX4lxp0b7YyTlY6hv0J+tCvYIeFQqKGdCf34Uh2aS/iIfQ
nZ3H2nboSk9uQWYrrdanpFHhkZ2B5UWfULke8jU5RflVnZulSOvSQl6G0rHhOuldcnEbA5uBDdn1
1k75Q3Xf+65sjp7alieIH1IdEhiQxTlfNLRq2GtssJngMaebTNa9891Kk6Ei1IuanROgqznP647p
qEwqG7vBiW7LC4wg0+6CYDCnl20F1lEM7KGsLupBHUfqVDV9Ybp6aU09CuRw6G9oNfom7w5zbiXE
422NokHKrv4ka+wxdgFJ5MH20XMcl5oLJBugE4izVvrDcB5VnfN4EmP6O2ewvPDaGX2Yyo7uY+/o
efX23sTzEKZBrpxXVjMpVYxJAHP8jZDilmIhUpEiavLyIlmG/poyyPoEOL2rDrSfo+pm1TivgiWK
E0nNusBnfy+lzxu3bWT0F1ujYpj1Q9fifFECagkoOvcZaT1d873dY0+27NvKDUjeS2mr2zacfDuj
k4uBf21r/VBCmEalQOn+fY6xUEsLpi+9HcZj47pv5974aalEdFeXOi5TQAFBdeDt6se1GaE/+W3R
PuiSVifmoyrHXyaUJqPLQvdRbi1fWGToguHVHnqY4Et+eV8REH4CflhNIGJQIe69WJmvm4t49OBa
uXcPQGH2Lua+jbs9DX0v3Gt3jMZLgiyjbpNm41bfuZwF/sWQDKZ4q5NhHCvcU+i35aiPUGvhtbpQ
iKsgZn/bSDa7zC5G8Tih5XEuUVAV7Q2liGH+1tE6fYeSzjerpRvWGc07S+7qOQzIcP1h6sHa06vK
ymAIzgo1Bf1xbNQU7vrSa1Um6cTX9/CwKuusCooiOsS6Iwzc2jDsbh3hNfow1ouJKNuAEQ4ma6DU
QE1qx4ZWFe2QlpYPDUmaLLgJ9ui2mmWmEByH4s1pmAvdtZVS6kyozorOJ+RML72LddKtU/dR/8lt
1kk9WNIa1dHxOvWe1OM27P3WzXNwf/NqX4CGKIDyNG7L3i3UEu5F0YUAvBI6eBdFXK7JW9EayiuT
tzrd3VZ6lbsvyN2D55bhnfrOje1yfghArOUF5IeGQufKlGrDNM8gjzJWfWfmY9jxMUY2suXNhcOW
tGECBVWGnMMbr3IlKftaATR3QU1KHt3VKWsuakVj3Rq6CSi9TeY31Ax4pVYZRfCcYkOLf0o6fstS
cz9eSE+5HuF6WSBKG0P/mutWbhlhUJ2nWBzLL7h9VPeEWjlNGeHNcDxEHtvn2IF4MLPGdUV+x1Do
S1zFscpM0OHzUNkhrCOTEEpnNPbitz6XNCFAjPkdmXNnlURaDf5J3HbLdaRpPpPd+hRDKQu9EcKs
5tStYfRuW/3hNYKT8hgNW0XDfB7EfVUvLsq7MG+3NHQaCF6q7LYXjsdhSnUi7WZfRioH+Y5SPG08
3uvBK2T0XCwodziffIRPybhYQTp7dvlOo1b3x143dCWwI1WfjQHHlJmioy8ma2Qmh1io4l0mhA2H
efC4opCKx/EZ04pUJShW024JQuRN8ZyvQ6bw1Hjomq7CALScve+UtKNTB2SxqZwibCiymo4/9aCo
4LIXqu6aTMpwOxNIgVQWtr6uj8DtnYILpVLPa0fQnNnIzUbKtC1V6JMP9RtgDPtHmec0Z7uCrs2+
rEtiVt/SM3KrDgpqmpB1/Gld/F9J+78xOvh3afsD8ATxVv+ctv/xJ/5EJ5C5kwTap2FwBNoBUxD/
N3N3IkhNzFtyzjObiIE1SfOfmbsT/gNBG5k0sl36omBo/iNzd//BxAvGlAmtDOZRSOr/579/M/9d
/Oju/pmRjx/++7+1c3PX4Z8y/o9/+6ANJnxnbstGto3q+WRb+CFv7/K2MGuT34cARp9P4tmnOfbI
uTp/gjfmT7H5yuGdH396Q3/+FD8/9YNk/I+n4uzLEAAvAIf700/1k8qaAG0thja5R++GIm5tiodh
FcVvDE9/+ZDEc/DxYxbpP4Er4S0OsZjie7yD/Wf0LuNjJQbzO0+pvxY+gj8+CrP+CBmglMf2R3+9
mRRGzX583yDAdNPYFUSKcQE4JVnsM7uNXv/+zX1Qjv/zcSjtWTJgOPA8++ubq0pnISiP7h2aBZe2
8R7E4gRX4xwv6d8/6FdvDx7Z/3nQR2uMsE3c2V6i+wVLzp0EVpHaSD1+M7Pzq9V3chRgXgGbp//k
fRQK+I8ccfdNHief+E1IHs2ybRf11luH9VSvzfyQwZq//2jOL78zPGaxPw2YG7M/LPoarfcq6/ge
LDbmGkwVBBRCfH+X08M9bF1SPcwK2Uob1dEXEv7wQGtXfAXAx23p5TSAgnr73+ydR5LkSJqlr9JS
e6SAE5GZWYAYczfnfAMJjwgHV0DBFMBt5ixzsfksK4tkStdU53JEehnEwz0MgEL1/d97z74qzcmH
+6qNlFrhRvy7cIf/9LMh7J9qLpqFyYf6/ZWeqAaXQendt5McdlZVbXBDpe1Fje4XX5AHwV3HHu/P
2Y0utxdmJuRFC0cY0bd/+GTWLR/ydjHvrV51V51JzRuUjPo3Ub//ycdP5AcPP9ErLDvBH7ypvdZD
9Ew65VdILB6bl18//e9lX/TPQM7rv8mWQ8/ko/qHOHl5Ri8tSXj2eWYIlPjjItflWdn3XXG9gFbQ
ucr24i0o/bol5KvxW/6LQdWEtUFzI6dPGj4TQ2xAbra0jOmw6rr8cnwn5ZXeYJsI8WrQv6wEF2ff
49y4BPDl6bUrNz+IVbtoJSO1wH2o1FqvJJtYKZs9MWpUMI4Q7UFQdM+e23TPvd24DDMX2X/l84Dg
6WS+jh6iWYMRZttSkc1LwMArsfKzCBdzLJ9oC+U2gBE96jgixyTTJ4Oow6IYzJgstS0ZRilQOYCD
r6mss+67xU9NEs0KhsdGyVTY9jYAptZzjb0vLcASZdOTvhLw8dBb0lp2NFJaVdij1N6XGg/jvuI3
TNA6okYgGxz1AbiEGlVLAY/lyK6B1xg6v4nateCvyDEdf9q5kFpUUR/9HeRo+erL0j76YvTK2IF7
YLDaa/kjn2NwNBfRBEdjawKbQeGQXbkUcjbHds3HJ4gHs9xlYkyPl6AeLeoGU7QhVRgyS9KqVfle
oJy0ceYO1RdYU8O+F9kpSwpaU9prUxFTCzNGdSDRYg7D0WzotZ/9Mq8VB2TbOQSIHt4pnWzlAzo7
5odI3WKB1l8o+7Mvx80LcUlQDPJW8GgVjrzLmkzetA3f4SLc1U+idIMhbH3Nf+b1ku3513Wmd52r
3n1NTdeM930rllbV323z4FxJPci+5ViW6Qotc2Hs3X6p3ji2inJXVDRNMFhfpusCuwKDxrnr6yjH
4pDudQpHu7jxmHDHeaBAGXMduLRzXU3bQYxIavTcTHzjWNCp0NKKgWKCTXWfzZB6kISr097g46ZI
xqoWVOKJgTmoROkhoq5blYFzoIsBw3UcKTPRr98RRaYgbEguhtmqzFevm9yGWRWGQThHP92iVipL
4vKGVmqryazPUikPo6+jKGlm968eR9jMa0nXxBcePHe9qxxDXZlZpcCzLGmEYjJX+v5Es0lmtjnY
TkOMYROKLajGvagdBveBSg2NZHSOHaBTitO1Gvu+COdmbfE7jJP+II1G8IjpvWIMh3iTxnPQwrOv
2YLWkOm596V8wUZfzngW8Cbw3AzS0QGjXYh+anb0skxSa1q+F4thPyNbDR9qlMWjp7yG81WJfhuZ
2mSBgK/1s+01zn1lbcVnAP4/x4UdcGAug7Y6tgt38zFo8uUGrKIt9oWw2+PUtKAK/F+7z8JUXCDq
kZtPXU+zd36C4VXMHqy/KzbvNJuNrGLfaAPgZvz7kIa9i5MnGJs+trdpfU/FuOWJyWeL2p2BxtOE
qevnutL7j8LelBExBih/rlwGUGZDzE+GWbbf3UpL330BdEl1DBxHNxj2y2JdmOkqKMVtKbJZR6Cs
NBU5bVsVuFR4J0YDV/zOh53TQk14xXuq5fmZ9kEYcI58jht6asvdXUoEsNqB+lvwp8LqBIix5zy3
9jw/6fXlHlz06QXiUmMOOtCqAfp2mUKMSJY0Pm+2ejEWN72XBAdXe1nQQwzJM1XFHsnaGiKh5vys
WwUHHk/zHeKrhhmMgyLDjHQimRnlDnXA+FI9cc1YG/r80i8zZEFs9qoYw9w01d3YZfW9atcV8NXR
DFgnx+lCZx4tPZkcU67MjIIMsxm9p6BMaq7vkecnHxSpq0XSj7ZzR56yhhEce/Gzgfhpn+ZSVcd5
o6bsvLCSdx/NhDUhj2yzSLUd5y0kkRAFiSFf5LZOU1z75BgNIQkHG2AjZqJmYpiLedN6dNCb2IDr
g3kz9mzDWZwtUl41AFfzpAVOPpwLWw36ziEf5tPpoJkjxuegX5eH4jIW8Tvuh2CTl3cdTkNMGWqN
fUUoRDJrnnllWIX3JdopsJN6KUGyLEVWuF3IdsCKI7tIzRR+H5xi1q/wwJgLM7vMfYerXK9tMD+E
xg07CfY7V/sx4/V4qec0cHbDsm5jgm5dfEz4MO6IPpx/0slu/GQjTifrIgqufNfnuTpOKQ7VWGsH
enwwv9j3nZnncJPtJVf1xS8G/UmusiR3doV9Pkh/ycZkcwqO+53VVjQw5j1iad41zDTGpXYgQerS
+uEsJZWhmkeh+MF1bKeMcMJUZrSpVF8OVg2mnrh+793UwB/eYfTr8kIiSdAmPWBslczY+qxobmz5
WpYjRUjmGDSvqe6vyAheOY1XKVQB3yLweU8K+3JjIfE7QSQbHG/AzDkAYrtQAmUJ4X6Dya5EkprK
6yK7GmYZBZmairB3seDB5kq0qwU2lzf8OBhZaAG7aIle2nmW2DgAuRP1BZnYz+v0O6IEIZkIFiJk
4MqjY/S8h3bsPOo0Wc0U0y+bGaKGodgE3H/p5GnoNRZQHiBnM0TVvLkNjastY1msQiZdkkWmZKQK
bvrEq5CuY06qlc1cpc5kBLPFW97t00GedUap424wlD/v06HlRUUq11oeilS42rVOv0R+WngTBHAZ
Vbkcm6G1Xj02ZkcXtHOOmRr2bzo7BbJc9DVLI6eiSjOes2JIccKmffDUWIxCu9vNkJhMiDx17rfG
8D5MqUCa7MFWt9XMCSHixVzTte1ZuL7wJFa0b0MR8j/b0IO7kNmDdovOaFzwHKuUXBSXfYOlmLkw
CpxtfZdNo9FEvIymMpKTKGTYezbS0WChQoe4RKin7ynf+Voma5oOZjpQy02glY+klmrLXQH4tew4
u+cIa+3SaQdllM2jiyznH6CrPC2She/xRQPK2nzq8QPnz+maYoG0nS1o9n1gZBhZeYeIXY2PCimM
B8OOO/q9l4iOL7/4Pvt4CtB7FJ6FRBnBoO/lnEm7ZZBleYxNt7Fbqh1TcK8iEL9i1FWJEwC3Nh+X
ze6nKAD1ySKVmRa0WZl1Pwc+aLxZDAPw8k0C0bbQQENZ6R1K6q1pNa6nzi0Rs9ioTBFb4MmIxqaD
I9s0yYlsHIk7Lw1er2GTbjWumQBuNGe2zbJsGjb2AY1tNkyz9rQ4httfNe48j8cO9w/DVAT/t6mY
vfr466nuvwWov1x6fSjL4Jj0r+GRp6n5/I/zt7Xt/2P9j/NPZKR/FqT+8S/8VZVynF9w7oKTcD2w
QdCS9zdRij8xrEtdJ/2HYGYczv+uSZnuLyRzY1jnZ0HnII/i75rU5Y8smyZyy+HnJI3Q/TOa1O+P
awT+OReORf81YNol8e4PAT+G2WyBdKZLr9sYVZM9hKrN39DLPxFZ+n3QGsuulv/mUPprEtg/Dol/
/a4XHcxAjiAO8I+JlPxG4a5lTo1vN7bhSAUw3Fh9KtcCg6Vd3Kx9y6bUtfZlU99lTu5FQ9MUV1Wf
P5ciwHenO1uki9Le/fn7+rb7KR7H/ufP8fyt+x+XR+J7i7wNVTP+r9//Eu3vtyfm0vL6u18k4KXj
ej/97NeHnwM0xt9kwsvf/K/+4W+9sU9rR2/sd9aH8fKvMcoQv7vfkKX+9b0atuMwfRO/I50MvuKv
96YZ/HIJ30Z+IEwqcPA1/+3eNAIgKD7GwOXuYxtwiYD4TS/V0FIh7i7toDRmXpQ4RIffUCeNu5Mb
FgmWL/JI8KY/9G//9f+CYkqY2x+0MZcG0oD7n7w30j35MS9//k/ypfLHDDqxYdfYbwt5HlY/VJ9a
XmEOt2tD6RwpqktRaepY/q226pSJg9MO/nRH4EJRxI7UVoNGk4ztTcaHoJ+L5jK/Z2OQpbv5Ipsm
eWPW0zVD+io46eNA/KW/IBI8e0vgMmjZ+uy1wN0xHMiWG9MzqHH9TVcbGIuYc4NDG/vFb5bVcMrM
g+kuXUgn9EqLyWA6VG+Fh7HEVS7H9Sqv3u1ZOIx00+YzCBTNWkvhx7y7yhstC4o3koINZqH6V18o
42BPZI1ezMRfBVvkxIb7uevrAkemYYyJrS8YSO21rzHMlPmdv8IRMAQLLl57zqkc8dnfMONYNeIN
CAwwl07e9o1GZXot2+x+WjL/qgkKZ7+523LjEcYeERBA8Wk5DV5C4J11Yyj6dPANLO4PDJq4+2BR
PJ19dKp6PCGZArj2cJ5jIN9EsqYl1JM9Ufiw4Uudo1Gmxkl3JqYsndv6t4OXFp+GwG2Qcpx3OpEf
Rb5kTwFxEGQPoCIfLFf5yboW/jN7Yr4Ot0+ZOH761fvde9NXVbROnFy5vNNp4IwdqRVM28oD56i5
Rr1vCIt4di2101Qb5y3b99DaMmPXQn/FuSucXcsQ6wqyjGm91WgxARnDczVK4zZPjTMh1M8FuzLq
dckGjc2lyF62tU+vGvbVYGjp3PxAVCtiGj62g2E1JNxooB1nV2kLrJcLIu6VXh3m/GxNRIJXd0sS
2HJCvWIkV28b2Av2CXblvcYJ29QeiSvII6wmDN0xLiedcNt9kOfbTuYMTpl4Oqe0ZvtY+vOKPGmC
qBUB32+4cTNg8cli+I3zYp95nXEcLMpR/dk6i37TYrcK1utAujeOFNaVDmpCr9iqAav05h4jaHZm
t9yhq3jNTdqO5Y/N3lzsusPUHAmWmPcL7qoktXP54opaf9gERxYZ+Pn3YWhkPGxWuReCQvZR6OWN
dMG7qRC+6vnY7grLH45DY14Ai02eBMFau75prreqoSUpM9gq+hOOQKJRaGYxK1CEyuy4CI2HYdPk
5Fk665S4Pft1DAfDk83s4UFqytyTxyEhBNZnswjwebF4XEJJ8jWufXGa4MCuNi3vYmEaH8qyy+PY
WNlDWgYKzcpmqtl2lCmRGbnc+oKaEgtqOdY1QmHrQN9vm97cjpojdrMsrbOzyfSWHJT5hrfpdN4o
kMsv4ID9o80Iqlj1QR0HpvZXkgnnzvDwXvVGlrT4DMPVW8VlojtGCKcvGREOy1WWBTW7REL5kcG4
6qdM14gOCjiJH9fMfhJMOVifaKDdpVO2vCGupSEqOhYealfIJUnrD8L86ygt+TKq23pum2WMWuz0
8J8GjVj6hT9CdSqqXMWiN7MIQH4Aq+778pj2rozdNKtflQuWIJVhX1UL8wYD7vLEmSLRvf6HOVef
hdF5d3Kdcvg+p4iGDh9ZOIh2eEHw2FZ21ayNQcT1PGhKZDD4I2rG9IkfJZ8vz5YztuhVHk5dch1y
XCKZYxyCWRffKnvNonq0OcmVtntO57nW47LWLbSEQhoP0EugXpCQbl8lgDLGNRQcS41pDexRMrq/
8vtlQG/Cuc++38ItFYuZKXM7nTGxHoZW7w5m3x2hH261DYNcyr12MLMVyrKx4qpYX7psPkm4OZfv
ca0zRwpS79O2uxPnwV3n2bty1M1I2utBr/ObzGxS8NP6cbTGBYcIelwtY13WIX+6Hwx91xC0rkuy
Vy4nSG/9bhePOmQO6sm73AycCfrOwKDazubZN/udKLcImCqxMBtjG7vqsGI3dn01N9ZVulDt3fBD
b/1+y+VxLbt9PogbnzwLry+jbgYgz6wdzM/tagG2oMRh6mOtmM1IA2YyxqG9UGRdpA/DSYMguniP
kJ609IHDFCuBeah480ANXSugMc1e70YIpWXU7SdWs8AINQwiIa8tgBllFgBlAn9Z5E3uem81ygrp
MrISs8nvJZRhMvviFo37us3Kx6q59JP1+14r+1g2unnAsmzf1LWT/9BMCKVTUSmakXrerrlWDbHA
+/0M49cHSWVUz+yV80PdK1Y8JgxQ8e46RjMr5w5pqdk5Qa0lY9UBTyF5Jc4YfJmXvFIOnHq0CeMa
L9J3lNohdFtwJPzzdoSxczoGi/rEeTee01wfomXqrWMl8/TWXVoRS8/ClGK1p8UPRERa5JRQp+3s
gpIQh5X6YVdJMyw62kX1vouNNj9kXXDbeqRkTCPkWUV6INJz1iVt6lHC5F+e3XH+QQbMGdvp0fOr
6XMTFk9EcNtYm3lIVdDvMrt9dPT00dGQDNitgMRhTWt63F1O7VZAnDR9Nt2OwIsdoSk3xqJv59rz
1qis1f3MSzBwyJvCX8DNvmQY4ecsXmhVmVao3nS41zPrWiqTFRGdyZ+sNPR7vXlVDYddtgzqMMpK
EC2wet8U2Xgn4COxT8d06JmfLORzyBpkA3vrew61wXGVIlCryKbEQykMG9Cwr8HozGu3aZrEkUX1
BmWMCc3bzrw20BYm3DVhCtr2E5rm5ArdPI7IAETHXGy2DjoM0aMf6WwSysCMJXGUDms6ebWgpdB/
N5aMFG0vfaQC1UTGZ70jIQ0n5TrPdNWhOYL1tc0dWB/deNNIPTVvIcTO1zQg/QGfzS0u8LCbHe2D
vGxWPQsSr7euZ7WVJ1JOjrPSSFgvdr4upyj3h11ObEhUDtY9JkCTJBjK8KbCDhvT0PZaubFSmNrX
0Cn7nG3qYdOrh8kJOrYkBvdvdzXWqN5TGy95UH0RbUQu3qa51D+P2JuKbV9ynj9U84zTg31piO0H
zLYfg5A8qvV5QBvEF8Wuq7uE74yG9e4bzZcDZLyTTekf1q67cj2USNTfV4qeiSqaSf7pMVSHU9r0
O9gfq4hRXkhX8fO+O+P/r09bvRixt6kn02S/BDL3LfWNJSygKo8V9gHof4m50njIB/+2pAEwkrjM
1+s+94a7wfP6XTXmRsIWuI5lqrnUolftj8zcGJoYer4+G/oY4DwCif7mDKIPZ6KroAGzZsAVqa0X
NHi8b/nESOewpQ7brr+Y6RKEOHGsuCTA7EiLI7+elNy0g1ER+hJqmV0d0gGif5xar0sKrqnOQGyG
A6tduaIENjm6bS5J6ynxn9/j0qk/bC3jGxLPc5uWVX8eHbvD376kN5m7bOjSpKIdGuIZSBmpXXEe
VlN+6IvK85ANLt08+sTbiHQhmevcaCZzAaYi/rWG2gJYv3Fve1pl7QH+5Y5dtndC+XwrsdcXoWls
xh6x3LhCYrTfhlWyu6lrNySHR+6WohkS4OC7LTfa0FmIqFGTcUDDW8QdZDXtmchF/ow672vlvhtT
4hA0zVWnrSdca6/PZXvTr9N6NRmGxjjAWFZ9zqKhFd6wL5d2M34szjYctKDIl7MxolfEJJs/EBXS
qEOAja6JbZxuz4QM8cAwazO+zYHMaU5ItzkC1nSuOy/XaKC151HtGy/L+h+WVrluqCqNi7/C39YJ
HtbSOukTtsYzuR9CXLFW99qeZbzQYq0Q4JA9UQF1iPN4vHBxo86MQV918tl61y71nekxFYKccmXw
KhbpDw8kDHBJ8qVftAdmF313sCELCOLEfFBMPOyuKxOc1jDN21R05lsFjWkfOtcvtKinltmJp1wM
H8vSEdHiIRr0cTWD+R09XjvmHeE0iPwNLgNiH+yVA1koyT+aSAUzfAx62K9B3Gjd+rT1tHmSptbP
R9wEgKVyblLzhpMlr2lPupW6FissHFkMayURtId+/iamVkB7MeIs7vMmaLqTlYNqHrceJPQwFzj+
tnUmrrGaK9I2FNGNiUWTY9uDIYVbj0AdWow64l4g8OHHLX6uYs6O1mhUn/QYBnG+mfN9qo3O0V+F
i+/d16N22ood10eLSo94HcJFc8zELc4Df9Hyu8Wc66ciY+xGdS+35dF3tI14lc0NS2ZzceVpz6LW
bi9gp1kZ7jHFZH6QlRdb5dDe8trAoCo4vjZ5/1bWfpe4E3FmMP8sU8G08wZDPkxFMWKNbYObCuH3
jXCWb+kw+AfbnV/EYklSv0nBmezWuIMVIitQdx9rpnZh3zXP25S3SZMiQKXyFBC4Reg5w6PCjlXX
GTur1q6MChi31KynAYtqaXcYbYf6RbldtyP+skpQsYxIb+37tbXeMeueOBKkEVMcPSRSZm9W48+x
dZOlXV+UCm6IMX7FWo/AL6cLJ+CUL1zq91Hmd9TjcbbT5LcaBmysjo4Yv5c6ucDuer3hCT/M5fDu
llyAJcAiuNEW7wFgKjCCTh5L2bEMkSBiCv1BMjjKZ+N2CjDtjI04pYH6iSXBDbssaG9MbXi0qcUB
XG7u8Ao/EHF2NqSJIA0sTp/sfF7S4Yqu8btxIbCm1cevwEQJkRUd0st6Tbcou9CZ7Xu7gLeabIzl
fL+19dsa+B8cxdXBqtKjK631Qj3GgsfQ1bv95SUoikMjv8q0CV03vat9XmWWlWAr2rH4zpHS3Y96
3K7yqV7wT+G0IeF1p6VUlnHAyGr/c1z5PJz1SHv5+xrkl5RLkgDxvkapKo7rlr7XfvndbgUzMF18
IHgc1x7HOotk3KzZluBceFkyk0mgPe8n3fuG87yOtY2BPoG4ajfryg4vtcxkNfKBjTdeZ88LVtft
22hzOxai5Oeem0iJyT5Oi8mzjAlscjeLYSU/ssm/ZA7iHfKKIDdOqSF4wI++0Hbk7uihxYIemUZ5
RZrcte8RI9sZRCTRK3oJzwaP0q0H5ZXPonLuh3LeS8fp74mV4njv8yn77pHBz5Gi1oOPqX7j96vO
9vBXYF/WhsMIG995Yp+V5qPO1l1fspuyWl4WqdJnasoSaqFiz9xurKB6tvQ5xqlyymf9iKFgX2z9
wcOY1vcSA8hAVJxXJ5kaxF431RWBkoc+XU8+4WP5UD2D8UeuXyeGnR0xMj+aPvbmVNUnJlaxgaB6
TbPlaeyMPbn0R4uIwhS1Meqm4ufCoCep5GbtdXs8patIMjN4sNZ0OMANXQJEXEmShZ1Io3JCHvyo
Xvs7f9P829mVt4gmR/SZt3IofqRsDDde0TE+/vSmsOzpWleMvniLv1/CZK8CqgUOuunFfc6KUc7C
gKpY6UjvteBOKdGFM0PxsNMHN+EcBQRMfvGlqwPse8E7ko7NfZ1nF/Kvuyp6Xr84aQkZ1uvbutEf
cQolfqmFpTucCS16cipnt6kgeJiYfu6FVkE7Y89bDImoEeybmckdks5p6+yTQU6DAwJCc51GUlKt
h21NPqLtPI7gBXAEzGb6LJaavNoYoO4qlOo9Gsc9EMMJJYtzN5LkAcshJ0MtKcr5QBur2Evd25mq
ScOxdT43O38btODkVV2CuMSDQpIRc0pxY5VW1OvBUWYsV6T+hOBvJ6/eEjJy2dR0x9IPksynHX7R
tbPW3/StvG5IMgrVypluhEwgCTqugiASdvrjMmFj9heSHOSzmxjjEof2S591cSCzVyaF3LGEfvDK
bjkzeo59dwnTEhJAzyEUc2QfT96NdsZm8ZCmwa4WbrKOD+D5x176z7q5xfPWPJh84HbQHyeT05pg
j26wJTWrnetBP+ubjjDYWgFBB+RDiHlTO47gLXsI+c0nkCRbs6decRQv6tLdkb8Hk6VdrOO6PBBK
8pOiFPrnty+CD6IaLgHbhlvzTKeXb9ASQbjMT2Q8nTODH33Ak2LV7kOOkk+uiJ/gOEUA1EeJG0X+
mKU4qUp9VGV+rlW6G40lJhj3te/qdyOoIift2Kx0LlKMaKNJU3fwTYlwxqtVyLNiz+FNDZ4rAI4N
DL8yiteyqW5nA8PkNFzRsHJTlJp3dhrWDidFxOgrDI9emiUk2byvvX1bOf2NWBnvG3R8s+LXOO5H
48hG4gUv1w5T2hJO7Tvi2XFxm31KvkRYkUd3TFN1jcePoDIXXRcjZcXJ1XzO0jYeSYbgMDca2MmW
My5475Jz9ujrDWYAO4ih03cD1Z6gHzrzV8s5jY4wdjBbTFZk840IjgwaYyD4YJr8I33V6KiG/W4v
bChllxH8ZqNpg0uRVgQcdeoam48lJ70DLe9z4hLERaC8vXKHA/vB92rQiPDK+8StZYrvUWBNGIL7
pqyfScgL1FvAMYqtbGGvwcYova4xQfCvFi1j/GUgKsnwD36TabX+2AxMxY1E87tlnTTYxd6yIvJJ
RcUIngQUMo2rftspzUgfhtxfrV3h0yB4ZZdble/rtLSJK8NIzfXA9kx2m2s84UPIG+iVXJJxQqLN
e89enVwqVtiBI5dKf7RequZdVY3OF0N976HdZvUgdZ9kEswHyyUkx9G8cIBPQbis7Qk5s9O2ISHf
tHtX5CWSy4lvtuUkBYMXN42qbqgX0B6kcro3B2yF2Li6xbVqrvn6FqQDkb1EYq3FrsL2ukUlvkZw
GcDmZ3NJ3YoZ+kAkyWgpz42yRWzpoZKAh9jLCJkiXpl4K7kX+eYNR5AoF9Zg0a0lITZzQr0XvrZf
1rb5MEt7vFdkHd2SypDlkSBU77degP+eC/8FP/L/a8yWDAqzhyj+eTD365f8dc5mmUx6Lz4Cl2o3
JmcmrO9fIwUs/RemuKbl01XDqBe0/R9zNtP5hW4vzAcXX75J4MA/z9k8nAkeBm8DT+5lCGz+uTnb
HwhofAl4Z13myrSHYxP4Y9GLlc2W2fHqgt7L9uQEPtkLDc7Mtzi476ki2kIaNIgEyARBORP4WodF
90qVsnqr9Sr4WEx/JbWS4Ry7RZOXiF9Jk61McTtP+EHXtoCHAcyNCFV89d0iJp/w02civXPQ18TI
jWylhJHPcH2j88T3cvatKI/mSnSLS8vyJMj5MKe3qZd3U2a50QrBEduLucBtNk/WlOqRtfT2C25U
meR6CarEcboh4FUjnWNv1f6YP5WNmbIDZJbHEzbW7eOCP9KMGNWAENlV7WMaqvME5pxgZs3J1gi1
Qd4QFtjgRurHO42i1yo0saaae5+lgpPp7MjsxWwtMT0Z2oA/upA0LSTUzRvzD0yVLC3aAJQRX2bM
F4gv0DRI5NRgxtQZRj7EROAY55ZN0fXophr/V3S/+XWyyWFP3NJz91RYY1nuOl5PidkvJmxtN2X3
uY15iw1gToSS33q8wS7lqaa1+k3SaWn2tBmBnG6sRVAknnrQaa3uZ2e7VQvCCxJyG7jNWdXGnu99
Pzkt0deUYBCIrFuh0tnEmqrNrrl1ElWlXEXizjhY9sERqy11AOaQAosVkVJpKMoizqb8QGaEvcs9
qDglPfsKhC65ZLdDfF6RXvAkWeO7MO0fA23sduQEbveewUhP14rXzQkgHXM2a30RBJxmG9cUMcVU
mLbkmvfGKyRz0DznemP6l9CinKxPLwvGNcbAa8nfHBN/ajX7/40GMC9VGP8aB3icfvyf/83s+Pvv
gIBfv+i3lcr/hUWI1FSfVUXHJfL3lQqblO0avDAD0+Dp+6dlisXNZH1iFcLfwcSfEf3QEnb5P/+i
2eAAPr1YF9cOFprLP/dncADn1x7yf5Aj2Jcvrj5DJ88Bg4HFnfd7HIAMJ5iD2USIx3doxhnUdOiY
9cCwyPbG6d1cbHcNZ1K2PbIE9a2SkUXILppM5gzdjcVLz0apnmQT912/tBFEArb1yKrz7QZX4uTf
K2ldmFQHpSh9qGy7n69FqdcysfQu6A9sKrDhOnaWnZicGuhbhphyNluureZHnPAmZ2pOmzC0nmZu
RGSNch3Yaxke0fR1g77ox6y02b2Yhm2JnaBf3Q99qEYUXVZmM9sjBlKkSzQSwem3dH4saAobG/uZ
vIKmGp/BG10vkhAaS7T461bfNixbPe4B6ZePuqmxbzeLjcz6QRu8eycTrn7vTPhRTm5LJUtsLa0n
YtNYkHwQ8C8zK3wP/tO0wioMlBn4bRUHsxL1J1PvrgTdDBRhd+aYYhcoXSJMz3M79uQEzhujiDPv
N6fc2JBidiH6sd5UdmP4kmBa9Pe1Xd8Z0mjbSS1y7H5afh4wNhvndsDqnLeVjION0wzgAAsWUSbO
KgbGUziwcdWzK+0/codw15vC1XwNaLNT2rHprNL/8icI4IMxtdvwcyU6gnALnKOFzYhiVpZmxrXu
G3UW1+4oEKHyfkEUjUeXcMQD2KHhfS167TpxITag97Q1Wi6bbOieIRvA6ILsVijb8nnbWKVLxts4
wyPmoc8PW/BBEKE6Xf4+KRK3NSkS1s0ciGB706ZgLJjJLKTfpMe5do3hw16MIX3bTGYLL3JUbXvn
SZEw05DoMcWTFTjoOMqqXsAXxmOmAqT/ynuzV7f7YbToPewo5zfW747UE3aIlxv3Pq9I7bTdhcTf
VjHramTGEK/JSKMMl4W+AkIePevVyux0epdw9v+XuvNIkhxJs/SFBiUKQBVkawbjzsP5BhIe7g7O
FBx3mlPMxeZDVE9XZkp31dRuRnKZEWEMUPzkve+NF2XpbkOuUwI+vYXDhYq1r2XvBW6PMoXZU+4X
jzj2SywTMq326XpGM3GsaaYjHMOIVPF3uwbWoABIT45DBA4abTX6+K0PjY6gDNtMT74CVlduofQm
4iabMi3uRsPHu7xyiAwdCCdJqG4jJtwN8TlNospfjjRZPO3UlCnrBoJ5tdzmlPmYIWgd32DFWbtG
Gkm/rbq5sA+VD4ycmyt8448iCsBlT6EsLZ4ETcR/1z7zZOcszKTyt0LooXsw6iVjdhRDHSItTVRM
K390WSWN12SY2+FjZqc1fnqy9b0TISmGOhp1PibXLOcr61sLkVUA+/skPLMOxMQAmZlmd5lsNGC3
uq2rjiFAWzwQMppm225G/sJV12Qk9hDdt3aLgF7E4MrVHTTgdejpFd6MgY4kAJlXoyDqOTVu6pDb
xXQdtk6Lz/e5GfG8TAHuA+/olnQRwF9diNRV0Thb3+2qdT5QAVz0+xz7c2+kV+RDEKBirjSlS7h0
xXLszGpNEQ4ruHeihlC44/levA5Fj0Zm1n52MWw93FVzYeQMf1OHlryWOUJ1W5WvPVrBr7CSzgXa
EiSmPhk/K5Kjd1E1Og9F7L0uoZof2NVI+5TwoU3ohijyR6slhSUznB2pH6ynp4ajkzcCvXAB+XZy
m8Q8LNUALNRBJYCaqm3fJlCSapMURvILALnxgiE7uu34N4PMgd+fs/R+UKWXH2osr4eGWe5VaeXF
I+PF8Z5wBNtiLNN+O8LpQOpjCtk3TPbe6sWvnlJ39Oat6EzrGwtazuZMQfMzZo8KagEFtyNiwnyM
7GVBt8D4/Vt0tvuKhRyYwtTLbpvME8zFjrb23DvQmsPEU8/0tRPy/hBZC40rph34eNlVNxQusmtm
3rf0j+6OkA6QhqbQCANYVE1fvR6eOo0ACBXVUL6SotU8cvNbGrwz6uFdURjZqfc8+enlg3+TYNIP
PFVGgV1a83Wu2/CdrdViXuVVN+5g6EDm96wxvXWb1dAo4+nkFH723tY9EBmz8vo9jSnTzTISUpPt
FA1wBYl525aNadbHGgHTy8hzHg7VZDmEwGAcfsgNTKmd6caveMOYuQx0lSI05SNqc/2mxdjvwWA5
+3Fyk4cadNVuzV04Dq5xpk5PUHfWjyIjVYMN8xjezq2RHXU6o4EG0M+0GSfipXM4Z+26O66gmXEj
Qt0c+7kUZ3sU6kmbyQd2ifLMOvgqQ+xlbvJRdc9mDYyTjkZeu7K/zWYvf6whNLOkGjTJRUscwOFC
PZCEV11lOVukaPq+z/vqQhQJVYBdW8UbREb3TAdmPDAtydAyVdUtg6Y4sDIjeiNLQB9AaA3QpZXx
nS+WAOLfpIhKaoOVwyTQ+pxq7FEb+F1Au1rmJwyf0uQqX/rvKElvfTc5lU0TvoWmdeeOGYP/pjF2
aaLlC0YIuoKkvnHz7lqbTX9K4zrB/VMV4huoPzkEOr5IzQjIJGbp2TCEhRGpDTDzyZMfDVQKaDwa
3xCbQjAh5+wR1baZNBNxEmXCR5IL1J6H3qdlh8mwZXwGYajoD36WVpcVfQ64I22CARJ+fcKJutbr
Ne5IeJa3UCGmC/WNd+RA9a8KyLIHVO7qmQrIcN6bSg/R5+TMyCBFXjYP2W8NTw3bIvATA/wUeRbd
Sw6nKgwY6/tNoLyqBT1EkkFdU75rHzG+olA7FhEFyYO5YIV+y31z+Ig9sHRBy5zkmKR9GcD/EsRA
m991BJhjzylXfGU87m+83nnJgVogD4w5nytoTInLyKsP26i52PSax7DzzWAQyYIGD1vP29Sn1qZ0
RXOdr9on5ST1HqxnB0Bvyq6KevZeuTWMecfSiVbUtnu0f3Ee7SvKzOcJBZ5xyuv12O4JbmbtAOmu
2yMGmX9NscG00B9Yft4SbNEcGA3Bb2aFuasS1CILONt3WQ2F2mvD8vcpLJhdypB5F9b1rZWSb7iT
nhvCuabBwQcAdltDor8KwRlvENig9RqXKxWOTbQvyPq8mkF+s6ObywP2h6reOoZr7g1zHDBuEjC4
oVTOUdsB6WXxPzLXmxar37WDPV7RdettnUy13GiMgp9+mpU/yiwpGSGq7JWFvHydwrh7IISzYsfl
LlDmxezRi7XdcRgyQmv66nMhSuHYpJqmOxXedW0SRVs5Y4tXcsk/CRuzD32GhTrORqAlfq85Hu3i
VmPfDBQLWKRhbfIwjLLEALdS58aieAJqupyVpcwXGsqnPAF2xPRdQP5bhi8LOyxBQO5XxSVwGKDE
bH3lG4QjAawfsuGB4qDlEUrg0rZpfEKX2sa7s8owPqWLG11rGJBUclPEE1aE11nVfiW5Sg3Ivp0f
YKZuHjQ/oX1u8boEbd8XL3JVi1alyA/owOIPZCoOWxKP24ytZPbUAis6yLYob6qxl6TFlPljmxbQ
82g9JoRgeDUOYAepR91yjm8l3rnVCp2xZnEBcYHEzUhXp1srKcamAV9gan2XiepPaJ9YCLeTcHc4
JIFiw6pCN0M4BI/8bMzRKtWjc4KxTKlQ6pJKAaHVSduFTndl4Zkg4SIdGmfPW9J6i0IZ0HcXWk9F
Gmco+NDhB5UHwZf1hSVfDUurb+XM+YfV9ECCYeihHJH6fbZKK1jwuFZbnQonXbnl9U+QGuj2nRFg
OQg2sYvssGZXollGFiyd42B0logarr3LrVHegPID7cPUaAcQsXtAf65uOmFyWbflrJiqEqK0kWGC
BsgC7LqirZKzYy0wxnKB/RWtjEu+0tRBmL9uGApt+xrtlDmNK0/LGAzMPUWmAmnleRC68XIlleuK
64rLOg8Ywms+DSIGeyMam66Pi3W88Xs3ewROyTFlzHFYXyYSGI5x49koTsV8bKD9pudBJ24YoCZp
n8Za0GaM6WTir5Sz2vauGVubNs7M6WXNG9LYpyH+kNkRU1SL+EgkEtNz0hfubMA4hwaG1C9ljcxa
8qzq7zzO3RPYpfRqAmD/4bYF8lnGcZa7y6pK70ap5niTzQ6HVJZUsHf9FCpVBbZxuSi21s0Gxvqw
990+ezPAyF1CYt8fo6nlLsTmvcbvKPFN/Fexc0goOJGfZb9ERG59DCn8XtS/w6smX+y2X8nUmIka
5Jaouja6i43bfumjW2QWpSQ0p/JfcImuJeuIm3SmF7g1yN0I4hRBHkY41knolgRbwMy98dFg/zSp
IXdz48hfpMQk1bZMEb0B5yFkIhfOcCKRQV550ikfS/R3b2BLqJ9rCX5vAwuvfqhrX+wJkcgvs+jE
+yr635Vp6JxEpyFo87wJP2XdAeUtwvGHZ+vxXiw5KjHp+yD0J0tF3JYq2fUoHA8VkgNOisZ/IrSG
7t9ABic7t3+Rmaf3XBH1uxK9YPMXZr/m0k2vMJh5Z0SV4wG0HAGS4N/OjeMtc6CEfIkJvD/pbph/
YFhLv5wOENTs2/0FryPie9KZfoFsJjRItfGNU0zZA/RzFN00iKih6I7uY8vPucim9mcFaPQ+CUW4
t5AH7xCmnJQj+qvcKaJzCa/M3Hh8BVsoRM0PTxbhe9c1xbUFGvk84na8iouEhzceifkGS2JtWOqY
h2XI+ZEg/dwmhbJZx4fFxTHa+iplZ7HDM/6jXahU0A+b1d6308TBs9DO3qbBlQMpLkzOEJdRevWJ
Yr8DOPFZLu2IM3fhoUzGDeDBgh6Q47sw7/3IwmXduC2+xWoeqdoxV5BaHkbEfUaj499HkVPVPFzr
xcW7GdNMMy2hksb+wo5FOMeOUglBMagfH6ThNPxsoGe/9lM7PtV4vtVWTkpZu6gxvWcYEnLgkpr8
U9er2r/MS5OkH2yjff+YNhT2o19k9knKrJn2gsauPVAffyKyc1FLt+PdUDJL3QyN9y28dHgj/UXA
Z1vQDN9WpmJ+5FHdk2RDqvLGncOPrnEMYijJu92mzGNLomnG6AU0VH3OqGPvGHSEuKonRDmYv4U6
2ag23K3Q0XwcJ63kRhQKzVLBRqAIkCU77K5nXSLVRTJBSI2PvqhHU7/Duk5ykV5se8+yiPglOKKf
TiSaA1CGdNyl1sCD0O+QOpJGayBDzcWXs8wMPSphQYh0+T+tOWRky7AbG3e6oHA/gUxgJD15FjK5
TgOFg9RVPFY8LXM0mXC7NjO7h80g6uaJsXoC5L13h+MyqRWb6OXmM6ZOde7TAgQHvWSg+9H4Jdoi
ptPF/1gs9vQDXJq8oiS1CaQq3C1Dc3FjpEl6byJ7OVijbbO+LN1rzCnTD3zVrMpsm9YL6vibw1nf
BnVEBqPG/UVwRtJZFwOVOwpqJwx4pkKgxNsUYVWe5+umaxiBw00WIVBT1Jyq0umDU4Us09oy93ck
G6GToMnK7xyDNIbtFFZKXJsuYuttZhYAbCHE2ghnl3gRDzCNB4ZsTTfnF0YbfMIssWI+LPHuPaov
27B/6JrcjTsjrPFy7LisRqTcFqlvzpcslr786KMiVfjkdYNsroMqt1qRSeZ4TjzOjmOfgf/vN16Y
TeErOQ3ocrkEWQEcrGKIez+o6dSjQ566mbprab/lKcRgDQtjGGldUFv64SW20DbvcNTxqnGn3CuF
9u17TLuUrYzXhgqBOjLkeVe1iOmvBtwVd/QKMn3K/BGrB7TbpD1Jciq9fdxXoXcd0smG96yxcfXk
9AkjIHZOyT2OHl4VPaf6LOmOm2DxyAGrTB7N+JvLIh22pksvC9g5lYAAZmWFJqxHRC6bwWbkhCYu
rfMjflaj3/HaHZv8xTdJShq6i4TenuyBRC89u1J3WAB0ILk/CG4ldT20HmokzD+zPKqMDfuRiVDh
XvJKmix3poXx42bpF5bB6O15cTbRBsYqPmh0YCw4D6fIb4vubjY6wCW2l8XzIfVcQWxZLMri2LUw
SO9IgsItDN6P7YYzt1Z19CWUhKtcTCy+NI2TeHKw9HDmlmmPrFWnZDwiF1XGnb9MvO7SLUxl/0fr
zl4joHlB+yC7YxNlbnQKY8slsNEf6lu86Ci4wxlKBIl10nsePeyee1UKUncZA72zqWG5lJgz0csU
63tjcmRg5Ln7gKF8xalyx1D4xUxgXfchJGZnE9kTuudqaIn0sm6itL23KveZGSXKiyqqH5ggI09p
AaTk/Vr+QVR1uan1zlzQi/ZRaAai8tB5JEW55zp79aBEBKaKWJCJaEA0Yus3RBH9iTGw81y0BA/4
dMnTRkI33IZMVBAMkKIydeVnE05Pk1d0u0F7r1yEgEJTtOBW15HB6KyQF3+odlRhOQJ99OGNIDyA
BGOCeDhbt3Eev+iFCmRIa3eTNkYLhsTQe9AGgKyRaR5gqBpHd8AQ0UlKshL5dJaNByIQnF3n4c2r
1So5KcAzmj5ifobi5p1qG0wcMpNLUEwRVI9az/5JQQogDcYSgEBUZtPFS3/nlWbys7Vjb6/4zoIs
w+gO/AFPnLhe9JIe49y9GEMbHVO7KnbSiOd9Y+UPrad+kpy2glk48+8jj/C+AZrMiRyY9gT323rs
Mqf+nrGz37Q0aXCXa2yu+YL8vWlw2Hg1Jhaz75s3KUyiplorP1HzC8T3vNz7iKP4GKP5Dwrus0uU
NNM3CnvinVXLze4kGciA2nQ+kHNcDcuUQ4zoopehRoJO9+ESj5m6H4Loyn79dl/dlkJkIJTrxwwY
bmNO5nBjwm3daXZEKNdB+BY2ngJ7GPwtzGfosRUSKFHHL07lz+mhMxvWt7oZ0+1s+dGD0Tv1sXWS
L6RNzilp5lubseIGF88T0U9YJzKjXo0CeDf7YdjAaf6Ww5iiPym8j4oAk23BdLyxis+5th2GzLIO
lkW99I6dbiCbwUgbKeENvIWXwdX1nVtMP6nzDRLKBgYf3IwbqAjRXeLNXuCYDGUD1+3vKco+iMEA
th76PJEm5IPsb9D6ITY0l7h8XapMl7tc4q2skxr+ckcg1yZJp/xhqeZ7s19Ack692C3GWJ+KPjIC
mYNwr0JhBnMO2Ru66I8URvcmbHytCdMZzUMGGPrnkOGd6+yHuZuf5oyU3BL1t+yqV2Sx1YVN5zGB
2Irqlusqtce3En79ddLPJEUNy47FfQgzvpYH+DLdZSBI5LoovelsKoY+I8XuCakyzVDNzWgmyjz4
SxndJCAkosYzvxq/o77D07sOglmdOo3Tn/C7/GKlve5mw+zsspndelN1rHIWJXA48r1oKMBS6R8G
tmpBNCCaGiBvk6PsvHKuDm99PZ4lOJJTkukBnEHqDLu+AX4I06E9Qjk9z7lloECrSfybCuiyqOjV
uO2swb71XDeTAVRSRe+oZXmmnSvjwOR+GZHvOMnFDkPnBuwJZFoylo4+xKlgGfKXWhAXAnndfBIo
mFj2oWhnv1Se3Rg90wzJYtOo8klHzmukuTKzpJuC3C450l3zhcAmueXHWtu4dOKIzcntpETwkh0d
7YuZm78qJwZTXkBHb+WqxZq4v4ekVFdkFxqffjjBerIqQgwxv26XuHqqM37SiTwcb2syzQP52lpn
Z0g9Zi4o7pYspxic+pboQqSoS5Y22yR2ijcSNs2dNuaJb7fwtnXKto1uMlX3WFLHQ5cYmlzwqCYc
B8nsJ90p9Ye1qg3Z+ccchjXXMUc7aLwFR61XXvVIqJ9NXWPSjRhfp9idUEo0xJKYCbGotmtMOxEp
h+O+PwwJXCcvJqopYEM4Q1Yek6u+cPozI8LbqSP+cirz9n7GDXLhNyy/SIwLGTiUdC3Am59gprRX
Y5pnj2SprqsKEKzQLcrx1zoh/jY6yuuq7asnaxYkgtFcMUNhdRQgshi3i7ARsM6mgY9G11yxiPTV
+8Qg+WT4iO22xog7Z9dNk7jGMQPZnb1hUJjTR2zBWA96Q4dgpNAd20GfEelFsoHEOju6ln2eUt29
hExSL9XsoPbw4vqexXa5zQzAxNk6VIPlNvoYhxPjJ6MM6mkjO9D9mNeW3eVPS5hitl1KLtcm+QQL
HwWMp+5NUJodSHIOonCC2rlkS5A2C8k4UjDIRna3IZJitS2DoqEiaWC81N6vJAVKV7COCHctfgf4
drT7WFIkHJ2tVa/ywzliIOwoMiTXSCcpEz6bxNYIi2hkHiTb/ZD0DIkmGxIxNHO2zLpec7qJmsBg
Yg37eiaxMBa5OJYSeanojPJbzAmRXJmYL0lrGrcc1c5hnnkuU7tiD0bXf2YuYQQN/qj7P0gL/gvy
6F/4mc6aT0IYCkBAKaQpXRACf7TuQ6sfDbvE24R6BeUqhfDcmyx3Z3fzz1/oz4wAz/RsgSLANM2V
7iotd4Ug/oEREI5QadyQRkTbpWzOhZNY04UEQVKw//kL/ZmW8Zsea9quKZVtCuU6zvr///hC3jym
NfjJnc0m1SU8z+1SnFR++DZUlJKBz5cKAA0dyyNBpmo4/POXN9dv7B/qh9+vjxzMtsjjVA7e17/C
EBrPp/Lyk11SribPkImsxFqLaAETgl3uPcP161e0E+lwLfrcvBNLzdRBNioMWKYb8RWBccLHFdS3
avv7zf1bapnHihax+DMl47fe4x8IjevkFzOk6rv7p3/q8FXd/CRi7q9/aH03//lv/b/B31hxwf+9
4GbzVf6v//knXsf65/9Da/M3Tyrwwvyino/4YmVf/F0VKABsOKvUBkkge3/l+fyl/4MrhknsQ6Rd
6RsAOsCo/KfcZiXDQHMBc+x4AnWg6/07ahv7LyxPd30JHtaWUr7HDUad9efL3ZqzkGM8xdcYqyk5
DEp7ssRH3JglnUqGtN3DyAdmfkHGvDFH6Xk7QuWqr9FYeEhlYzv9koWJ6T5mlISfqNZVv1UTkWUo
aHkEb3MjLUm5JC073jZLY0FR8zwGXCWnvBFYpWc+dpNybqCkG+A0xmjJMewRB3LRk2aPP/Y93tVs
lEAVeOGaCcvIP3lcYmK8tiRBIC1wVT5Wl0pVCY1KT5jviaxHK76jqUBVXndphiTYiYCdueTNIUAn
ZPTFiqOMpES/cLxzO46YEmvNgwwfLJg3LEVwxExokcGEwpbk8EnOF2xp7OrYMTK4BP+ZfDdukj70
qWK2wz8hacsai3hKtlxpvG9s2TzK0sQ22kgdPoVxSwy9VhPO6yZXtIxWq9sfFsWvsZ0jphAbyYkd
spGvxp9IDGl8EBdoezcJwZqtWZYcLb1szW/bAkaFIRuZZEDsGlFJsVHIajelBhmNPLMn7xa6aso8
TpE1vxlDkhb3be02H35mkctUZq3FyokYZ9I2675+7hq7qA5Tb6LEy9nEy50C2npTSiv1thEaPxVQ
DxoLoz2vtLZuPoczQsW2tQ7oQsE+2IY0kSxMofue/t4oMLX/ggNAFrZi9djd4nlNmchYOu/5GYDf
nUiWcrtjjzih4zE84mQpQ0EPpDw5YwPuY3cOzN6znUMJ8/17BYVZh4lv9BW7Zqdw6sTFe6XUyFzc
x1jiYSxp3OlpnFr2m23q2smhg/Mabdn5E9iUQUaj86AmYkwrh+JO0b2Xu7jy07dltlrSNzP0aZs+
Hka1cdvOfq/m2v2Zsp9SB4L5mjtpmiAdLVKKcHz6HkZXdpxI9BuMskVQJINz5Q2qzgMyq6M1LCIj
e5GIlQUFOPG7UI6M3zCD3rXD26jAtLElzracp46gR6vxfglCaZ5UOvY/+sGu/P3sZZG7qQrSvDf5
NHmf6dDKlxQe6LK1NKiVTVjP8Ycwe+OmiQYksj5EiWxDK0cUkk8A6OuwWPZr1qQ4Xwlw9cS1UU82
SpEk/AZzw955yKPPspmthw5A+s9usENcJxAQP6gu7O8kr/Wb1Q/NuWWX/UTFXr4Jm/SCo50Okcld
E0fzvlKNle6QA01n4bQG6AflKBYSUkR0aFSJOdcl9+MIJKFK3lzCHIw91mB6pIQtNpaiSLAIqIYB
ILQxomfYuCIF0xm2pKsQs8ccHs9M0zOBAnMJ/tEHmOBGSGGUrWw3SJWZ3yW6tIeAoWMRB/TH8UdF
MNCr7SUo6jhafjBxS4qgibXFHe3N/Zfz+6emvW1vIsb1d/y6JZeO2Z2KuNYfOlVk6NAb6Q8jBaq+
1UmKDdBt7cGn/DMM2uXWVV/RbHdlEOuKGzyumenTCifme2dX3aXDRANhNpNs92MvCl3ecMQgKEMd
jLAWJ81jIjrIE8zq7fCqJBbR27Q49PzARKCjtxxZCNKIJevmW4+0wGLZIy3WJMTDkonJAAEom9yV
aHJwrlfZbYvuigjIHFvyfkS88SFYNRPYo+qW+VKFWXq/RFFx7TOTda4gbOBlkbWGskPLmj4kDUiw
vUJdUROPwaL7ZDcLp2NR1abNEruxmnTb51U27Vg3D826K/P2erDg2oSR6TwVtOM+bys1nebJW6BD
BA5kwpORrHblpiU94lCza4kPXP9IfllfmPMv/IzWm91oUe+snNONsZys7vyK1JVN5hWtiyLMAMlB
W9TfxrUDoQX8I3shtEPoQUvDaux14tT9jCJhlUyMGxtpAqg/hDCIjthZjln9lCA5fY9QLDxbOa5I
LnVultDCfT+6c3zDIzfByDwN4EiseFA3/34F9X9XHv3/pko2V1T/f18k3VS6J9fhj+aJ33/jP8ok
828mNZJHvAAyJ/e3DeLvZZL8m4Kqh7bYNDEwIon9hyrZNf9mUSbTGziCmkj9oUpS7t+QDqNJxojh
ClfY5r9TJf0Gmv+jJndwTdDZuBRJDA8o2ORf2PE0djP7STNBiIjEjHG6ct6VWTn3ehbOHXULyhhz
tEkDXR+LhOqarXELVlzezbkJAbdo8uJfNUS/sX1/fFO+7QhLeFDlbdSp5u/K7g+NSulJXlgbIZvx
0niOXEYRQTTCw8B4kNvzBkmhm29FuPAogxkw3cdTNdbbXrTV5x9+yf+iCfwL648alreCFtHhpzOJ
3ZCUq3/smfwZgsNQIiebeGAsgdUsstiEEiLXJiIM8cmqS/tDkt7eA0bRxS/Ki5in4gysjRH8WjCu
WeA1GYKYt4neYcG3mVOv/le9nWn+qbnijYL+57dEqE5R7nDp/PmNgoDWpvYUKmH0Y8PehIbGjmtI
J1zVM263ohh4iNshUoMe01aPjjWRP5E0oRNDSqH/xRdH27q2k3/6FVElOARJ2bYg2BDi1Z/fkWW2
C4wFH3iUVzHpALqN6U9mY/rsFRO5ZXpWtj6ESnSK+bQdeYfUnwSk4yS0ki1H/uLsCSkvv5VOoOC6
Y+ynQdjzMVFmtmo4R1jXiOBJa2AfCvG1vfOk1ezX1f9DrDJ9gUSV30SdGl08LIJysLeGGIpMmDIH
RMzaOsGC1fJ1wG9dXydd5wKor8uQRZcbOvhdDSPJfzhy4jcnUhpI0pBNcwbAIrank0KNb+9JQo5+
TiETT4LWQwcvqRhWu+KcL80R9gvZnzytMr2RCq3wD0UFXh99FRlf/kQ+WmAbLVgZ1BiURo0Dss2r
/eneRa+5MmdRIJyzJuuRSSO4/fTgkf0irRApPulrEyFWhkPxndTmsUdVwuDWVwXY316GlJdhwxgf
xm/Z7Xy4V8bZIUz7KBZoYoEJw7wMyJNB0CS0QzIwMjPqMJnWsIhQ7uIrtUU729csL3jmMxTqH92c
D7qPxmk+Y2GJce03o/+F+hLV9jhILzpMiS/0ESwVycV+yo8CUVpEtFdQdbP9hHGw3pa6ia4WpL73
6BaGuzKM6m2UGT9blB2dP3gEhFX5PrTFsW7sS1Mun9XAKLeno/EmlqoxctOti8p6P8/6YMTwE8B2
NUdL2yxBjbLai9RH8lC2wwkG4tl1fvk9E1u55mWTwmU7PSMmuvwzrKRoW/lES2vfO9NIkiZnvmtv
zW33/b1V/6qsmVxkEHD9hJauJDA+SWVyFsY4XOasT/edop8jK2BKVukPASRpNUwPDFSzgyW6/OBA
3/iYZRb/HJsymEb/3WU18F5462ZTTiU/giXsYkPGnPeRhNh+h7TQb6ptbxN6pys8xfnzXDXiNvd6
HyUr5gdkO7b6sKI4i05eZ4XXLnTzz64wzI6msybwQA7aQK+eRHf2MLts73uxbAi8woLKSBUUQ57t
o6L5ezQeUKzpyiUV5xFhbrKDTfxW1s5Pe7TPedJbd3mPGAIuFXwVfeirPNmjmkQW5ky+fdFDasNf
Y9Q6hvnH4EfFrdOTLosQZXzuGEfvUJr+NIg1utNmabAxN+q9HzkEtiHuYC0NM6x6p3oiYqOM01Wd
V/XpTRz36XjQfNAvqNvFu+wNYDkObTg1dZhO4UWyHoAKVqhBBImwIKTHbkPNGmHrHU5kLOT+oe1a
FuXzFM3+kTF13UCVryMc2GnVqyMo9cjfV5PTq8CH8vJpemPMlLmm1r1u5BwDMtFdWt7DNXK/o0nr
6lQnZrRliTEshD1Mzatn446mlMyn4spsbHc6dEsReUhOc9M6OnPD4xKxbZ52t1jm7YQNhjGEOzQd
afUJS8MoXq1kjAAeVNTkLjNjwwbgXuBM3A+Ol7ndwVFo/T6cJGq9j8icO+xzXTho4jPDyHLdl6gb
LX20Bl2rq1EtvfEDY76njt7MSvA4rx0FgfJqJk+5a32amy0cxck0GGVCHfU3VlzZ5t1ArObwEk7Q
Kl+N2svoQqqaHIMn2/Bk/1yJzMkOmGXa+Gc0c/1sOnvxlk8oawMQnImdWXMkQZ0aea+WNSlQlUq1
J9J6qiHdpgvn9aEh8QH7Co349GzyTED6z7x6vKHQ0foYDn2hjyRDxNYL+/02vzAlJ3pd4BPMtpXb
YGXWNkEe/b7mBCfDVks9p/cOcRPjNT+RSRxuVkz2h8pR/BmklfPMe+gq/GA3ZUk64E7DrKy+Ep+Z
MxK9tAynlXPREReQYeK+tCXyC7WR4O7LQ9o1XXFqfTN+bUrezVVIAKJ5xgDRQ8IYm1qCiO9hzLm6
qcQT6AbtkygidXkDmSuxHo3R91AUMkVWZ44sJV98o3LjswMGE8jKBFAPj31TGuU7UnsYCqiWZ9v7
KFkhLrdxCkHg0BDKye85wQAJmCJb7a23FF2ETBSGzXJw5j7x130ySYbhQvgxO/kCdUkWCIEGh+F7
VMF/xAAh4UGkovRI25taol1BrEbeGB47Mqrjm67g+fcl7dKZr/txHvLzaHOc3MhmnBXSeG7oZtM6
k7asHfevTeRd6LWRDgbQct0JeTUZmlboFDfs2rruiDNtxSdkcqgvXmWsdh7WTm7xBIxHW68OlBlU
9DjYGRqY7oLsfFPWuAZQA8aSR30tK8Tkftpq/5qNEIrYuejb0N84No9hGngQOc4jS7YCFwyXqcdD
KTdGXO7d5Pf1YSKiYjpmRS+tY+WpVp5AzKj5yhGMQ/Y1mFV6ToD07baCDl/iEw6zErFMpoxHb2FG
cGvEfhR/eu4yRDe1sBzstU0V/XB7x3x2GTMI+7K40w4/GepvmEkFwwlMsW+6Gj+LArClhCxal8Nu
cYF25DGW2TLaevWwG+j+ZYLg3qmtjSGwz6oWmoR9LRqy1aIPYNos0tGowZ2gur4Z+FYTSTqmbR6a
PrtxF2XhHUG51Qw9NXB6GrF/EFzaH1KO04agm1Yv/5uj82iOFAmD6B8aIoDCXqG75b00kuZCyGIL
CqjC/fp97GUuG6vRdEOZ/DJfHrPVvo+l9+sWoFq8LLqLXQhH21KcbwClgHnRJLoV011X9M/oWucx
GBRVqzdNnc1Dpt3HbQ6tC94p9J9MictVNtuZzRp4KYb60q7si3nL3sK+vgaz9LpifIAcs9c34lQW
LFFNkaXLtl0E3niZFfMb/c8Jo7ocDwNmUz/CSxHX3QUF3w8hnpMdJqVP3uipK3eOAci0rK+P1Sz/
rpMvzycq2n5reDBYy2owEXmZJfGwneHKG5sbQ/8VgZClQlKCgHKIPXNYoeBXUW3OyKMtHDly6y+m
aDAbgHo/PFfap9bJ3nVBlmAfBqfU1ewdwPX9UtfxGUeu+FSqjG5LGTomcSbrCMyJX/A7LDdJAYa6
52Z0qmz/PVTGYVGT8d8Avfm+nhXCFTkK50TdGxmKsL0SpbYPRWPrM7C9/1aoC5NkwOsyDzfrSflm
eURKRP1je8RScxaGG4wVgV2p2+HAo9W9NLsCG236nqsnRK2Wt8T2p+hc0TR1AiCIuTgCkNGV64WM
XGZpYComcSQu51ytZifUxtjPANyxYeOYj9bmqJ3JOS4SwJpT0M0geuPh6fL43srgfYHx+1tsbpiw
6kzgo6yj2Swsd57XXLSR3C5sLl6gHbvbRtSARFrzunYieGJdsChUya6IcePmRZriFOw1T3Jz7kpr
Pmbmy1ecQTYHBS2cg7cYgpgjyDBgwE4EtNZy6vWh6OWXTW/UuQA6ImuOjTxa3amvhHVDoelK8N6e
v+YJOl4ZY24SbV39M7GPOKjfZm9ysU1p0Dt1IO6IiGr2K44wy2wdmnU5zjPJcfiV15rXKeH+Yt8o
AZObHMd8CUNE38w5zpuZIC5W8Q26EoEJXL9MeB/7/1+dTN9MDktRq8pnp2qtNyR350Du47MCbnjn
4R0jl5KZUz3Avtu2FmKLszysa9DfKzxlKZ0e7RcSXnz0Ks856mX45gSFgWVzz/xqety2wk3BEATk
tXRCJ9QrteKPI4NYlJ+W2uu64VEXfdReyV59FF7zXXk1E0poHPk3fSi86X4gUqwc9itFrheqIA+B
GzTBCzydd2IR97ho2hM1689V3xanVll3rQM7Nxz4dmce+5Cb20Vc4MA/rpyIr1ArZtqWxLCka6Fv
8z0kqMoCv+bAwrY4lJpJ/YkuaxHTWXvuwXTxQKKGeakySn8mt3it0MTPg3jWX8HsL6BUq4WX1/bR
z9kKEbvc9RYrofWe+6K56DNbcCJ1AStBhNtDp1Z0r4F3X4aRbA6+gkFeBPjxau6gNWyH0Xn39EoC
oumHO2yRzZuXO8WBQYi+2/IufjC6vDE0EB89rhngqBv3JWyc6FpiHLnogWglxMrrM1GMFWztXJbp
hA3DT5XW3TkolIAB6b4dkDFJLLdxL1RTPXDGqS7Ay4Q3QuqLTblzShPt8C+vgUGRRvYuGnaUgxnt
+ZCBX3gZYyqiOmEXeyia5NVW6oLptnU9LdMdheksiP5YPs2LXgnEQQyA7QTuzYzWY8cYnjaPCHl2
G8K7tWDshIiPZE6aJdn0+C0xXp7RNuM+uf3s3ZUl4SDVbe311nEzLdZOvmJP/zuonCr23tk+HICY
D2RCAOxpmOSJakKk/Z5x8d7Mzcr8uPPHeMl4kaufwmKMDOuX4xzlLhai9m0+FwKwDXDMzeLu1M6c
jNtGg4/iySfBI5sM2zW1K3PDwVBu0WkuIXBf8BnZ7+Hi9+eq7A29VcS7m+/e75i4Tz5TsppCQ/zr
h6Hux7dt2Z8+UGIlVmG63SYeZmcy0ylbzOvs9yvIIMKzXmw2ooQxpbuzhUc/kA8Uim/pDN3ioVsI
JTE6vCK+l12EeTAAn4LKgyrdLbet9LcSMr07Hq3KP1IAHSVDIxIzjegSofZO0zh1JDTiyDkNNqTb
QudVykk6Sowq34SFOC9tyOh54AKcrMAwwzccMWHMw2dsye56aRds6BCrUmdF0UnyuDU369jcji7e
dzK1DMMI7adbtJv1Q+zKcRHUJyZQORdyLlC0IZkE+w3u8jHEuWF7TYlNzKGXvAEOWur8mnIlGLHC
W2+KRV+7bcHxVEHXhOjTFVBcDYtkarFshsk0iHlvZibXAYMcGBKep+DJ2VTOFEKJlPi5OJGbGW7q
PJZkhamtuGRH2Bvp7Oq98t0Pgp4+gxHmbwtxO5Tr8duhp5nD+QuoHgLxgYPhN5HEoS4UEILnIqOD
Kok74LlHwZHbPNOz4ZsDKfxuuGLRDGki5nwLw7ngUeG8gmkNAb87jYN8HiXPuuxJW3rcLc7aSlFZ
XhU9K5HzyifipEHcR8B/PzrWLYtm7P1QzHdT5zdb7uOlapGUKonHJc7NPoktoKDgnm+Z4qq6/Evv
wKfTAY6JMK9zdnbLI6NCwoixQUGDaEMpO5XRYXwp6+lXGHPjCyB1ixffQ9N8E+T34NC0Twr2tM7N
fdEDMiRRn9gOqwv7N4yvOEtl5l9PXn6FZ/d98Oqnsh2/cit/9qlOAuJOezxs4HPJxR03DO9pBMpu
7Dru5ow7PcCniBUCz6DV4EEk2IXp3AJEG8ueKbJ9Fxo2sDqjoARM/vkEPyeJ4OAwV73fAuBcOVOB
prpe1/oUKveIf/g4sVjba/DsOPIHzPuZ1kOesoTMaQTXhLcff6WA3E5H1AUgO0wxwaWD1wRctzzv
suVTuPFlVjN7RBgpGL2EJv9t7JgvJH/QgXXrjgsE2fU89620dKYHM5s7pi1fZQ5JDi/0BbH9Q1P/
NJZ5zlf14e+Twvhx6KMbPyP/O2rGR1xOLxez3NRD/4TriJJLT8Fm9wlgAVtgZlZFvVTpIHMmRUIb
63fKfVYEXE19+1BU2HLPXIKN/MdAhfTs0cE7nmV9H6gb7oTtFWKF/VOAY88PknXtlVAugesu2oe7
GsS1ndK2TDx3jPL4J95GWge7lux8QsNcdlciE+BtkSTgEz8gfn+JQ7W6CuxtHF7tKer/Rj2e10TO
40DGp6eq3CebGLwB8UV39LdOkIJgl+Lr4TjCo4lIdCZwM5ZnwpPBsy1tCNA4R1Gkum5yqhQbnmsf
/D5EMSd5b1tps+35M2CnS/XPUvZcJfgtg3cd65opO5xERMmpoCWHwu/93mmW8Ng0i/cSLMXyzHbA
mrdYI+zCTdU59OCu9t+icjX5aeo9qiVDwVXiLgByeYnyzFaYlXJQl2iU9lPDBX9K/XAab5oC6OG4
ZQLOal+D9OfRCefDXC7R7SJ45oh0+3Z/Hei+eazRyYsDfSHYvyMm3P1l1A2Df9Gzi/+Lu7VC7tza
eL9SMhy/r3MIH+dzTkFJGkJxPC+KInuKF0abcZnjIlabrTeK25tgurbbWN+iirVvKs+86QhGsXoX
Nba62zGD4HNT5WUpX1pvqF6n1bfUTaY9/5dKlUofR52jq5eNB3WkJDeWHVYYhUvacdTNkmGqywfd
AOm+2ny/4GMvWONPMzG4h2jxEJfGEVflZVBp5x2ZMJO/UVnE174UM1Il7g/2ExQHQlRVO66ntqA/
DDARR1QcgaVFYA2zHlcBy94+BF/sBKfS0/VhWnIGhS40gIY3aq5/Ji+21zSnkwsLCofaF7sL4RJ2
lpsTcM8GcCABPkxHrPIFp6HVn8Mq3zqC0pGCtE/2X1/FbcH8eKvrybuYY9yGBxbhkpMxJY95Astt
PuV+I9vUoWBuTDB8kFxtrDB8ib3BKk9eA+gu2ZgfM+jNF1wWtac/YmJrNkkQz+GAR+Gr4iTTl6yb
NAhcYPOnaCGMTIH/RBJPSWVNdjq1yqL/0P0AHAfvMRE0Qks+Noh84XmBLeK2k/eIypKlGEHNmqx8
7NwvteXRsWJlbozoP0w/hau6h6hqt5ccvYBkmaQjijXM8qukHBf5Sf9r2dMYSS3oSc8zhGUfVfel
DBeW0snVXoCJHdF8IYGWFxSqMVzfMpLCIfDVzXSvmRcW41k0VM0noQniWnGwqjmF2+z/I/a1VanO
hM8NrYu78oG5A1Rgt2EScIn7OFAnBzlZJQuWkfeZfjz/KMJi/rf4Xvjl6Zn4dCYIlnAI8ViguZlu
h2WrtucWaQRLP+58RC6cMIdaSIREb1b+d83i1KfhKubneROrc2XZUnHLFRrLH+mrMPsx+bbOiKYD
dYvxKvyGJ6cbLrUuQuoAmV/IhJ5ySLOyopstoR1kj1nhyhmPzPgrApzlaF5Z58CMiaaL7lHfh5aA
t4R80SJhHoBAwg8B/RNzFQp9+hwDqR9N5zgPva3juy0KVfgL8HcIzgSRxk9dZvkAf0LYb05Z8BwB
ZAvlkXgn9UczYITvcslZfbhl+OUZF8x+uvargJWWvrEqO8JKLkExWyKnjW4kZod2VXAUQh2RWFQb
Hv42toYPaXsbZ6iqWuAusQQiV88uEONl5mgBIJknzo5m5ybnMvtQ+PAKk2h0uA9U7tzciKLrXgkp
AqknWrzu5uYtn2+sjta+Jqrbx1i2XD/bkaQspoP3vK27z3DpyntaBsEzrmpqMjCHgkvNVIfwYCgq
xEi1dvnyGkzTyOc3dZQADHzWfBM9f1blXtho5+WwY0mYagVlxw7RLc1DJPTeMGrjLzgBxUBRqtpi
gllQB9l5ACboX73N/bPaudhJ6fuhPojARb93vRabW8Vj+3dqjDtck6nxMKUH69vkqP23ADL5I7fJ
/lbuRoSNJI96Ga02fseMlt/UdUDiy7JGnAsOnZCUk9J/DCab2LlIxros3xwKYumTpBfpiQCH+qF/
h+loKKNtITUswvuRfnGmt0A6Uip1kMaCqqKuVs0RRy+Vu80ryzMBLN9RgZ14ju9+Om2P/OxHE3a1
2jUMBIhlIIHhoXafqIXAru3YwXeswxWPVtfNjGw0ZaJjH0Eh0jgP2zMSLiaDbhmBpI+8wiaZ42db
yNiBZNhpEm6vrizF3cnU29SfUUHO526EDj7XeM0/4Qn1F/zVjKKnDDhI4iuVPSi8WYd53OM0kQj1
j1/vQEyIdP0Ix2aNqkPl9c1e8gDwg5RoOb6x6UT+GXeQ+q7JdP27OYQoCSTCaWHWVfQYZEQJkCvH
s32R87v4ieUJ25yteRXcskJ1PdJoB+WUXp+aq2GxtuSZ8UJbpctPGjJo2hkx+xcQ/kt7RVEkVz5a
T9Dkp9CdPkrL4buq6P17sBi9/UzUTLegpAfI4Ax5pHWkpYyzH/ny6THwLT0fisXzn8mx2v9E3GHm
luscEWyZFsqSu1KzlDpR7kcHUn7ZC/69/Jm2SQS62hgPK6U2Y3tyRzswhwKtmcmXs62sKBFBnclz
Z5mwJfbFiRIVhwkZwShQD/it3lWkoJ9mFRY3dOCgfpLMHeWhzvuS+V6EEWedtzeoesRdYxG3nKXq
oLmn3MsgHjRNHiUYlbzgBsAjkxalJPppxhBvOtgL84ZHjESFcz0O7kzFQTDamvV+7m4VKccgjXag
0BnaUXcHD6mej0tR9l/Z5k/zoaQDPLiY9FCVlBBCTy/pL1uuYBa5ryXHzvk4TxyFSbowpUksIbLH
0tjiVrozhVYLaAKiDczPeoopKE46c+A/01lCOQPc9UF19nHsvPIdLyOoFcuu2+dGyMqFHw8jKGZQ
9aRhZz/Ro25lBzXn0W+8833tMJiuMFARDUH4I18w9lV3J4YpfF8RgR9L8InmwOwlu6887gi9P2/6
sJVj3uz6MJKuO7vmmbF3WB+WQPEcWkus7riqu+6jp/drWoWN6zgYV1n3UoJJONtfoJWs3eZ+CZx8
G62IjdYUoonyZ1uN+z2vvSa2YoBbwd9XHinPgONSpShYPdphpMxBSL/6xMPYTZDmXBRo6XJ5S5h3
l8+VQfhJYGpy+Fjnge3J8iL/tioEnP9srtbbeHM4gEfYwGAhA9NFNvVs+52ZAPUKFicbgmj+OlMX
3BCDIk22vUfKp5p3IFmClXGFS4IkqEfKjfWmlyPFAcvO6lhIBklhAmwcapIf8xhipZ+MIcpGlhN8
fdX4Zj2TiwfkuAyyioyIk4lHvUJpS3MCl290ypmNCUwHhZOcPDmggqZVRtLuMrb3jD/n/c4xyt9c
QwOFqJwHl5yE/QeGTut2vvQZ/XTLOnA0NC5R/aTwd2S0MjElS/7sOPjLukAdiYnJG611+ySxiHLX
lop/fIxSjaA9T9PuDaw4xffR9mQ5Y4V70tvAM3RePb432LontM+h+oAEbr1RIxjWV/akWClm32+v
9WZMeDXCg8UIjezX0O3OG510W1m+2JiNxuPQGsZPTA7WGxQl2Hidm+Xfe8a0P26OKb8IpNvP1TAr
KmsXZp9HSsCUSBggR+A5i8icM7yhItwiss7a0ezt1mHUF+sORy2YuOca6BRz14kaKoShFwemzZAI
LMEuTViKxU/Q3PWkbYa8bK1MvhI1K3zIZtyaPTFdzw8Ry8ZbZ0/lhytKmMy1Z7JPqNocfVZnQR3h
s5rRnHTj3DGwG/+hsDGMarMy+EsJoOGJk2RYBiLQ7HKRQCRoeXcdVJVSLidL+84LtlH/qlMLW6Xo
M/+f8TjYnUF57+8MKKXncpAFMWZ7iaOUqTejwQD+wUtlW9Oh5xVS2Brd/ai6xeKG8YaL9wFz5m47
r1yMCawSl5FCi4IosGhMuNvWf8OVXa6LXJoamsli/noQc0BJ0cfwPe/nkqEvKN0oirm8Yw2Jb+Wc
d5weYtl8jNEGaEX0YkJJ4/T1MNGA82mAptGHHLnZu9WMnN9xEyNLB1673maTH5eJtCvr0UXG7q4V
iiubii2sy35ZkIom0au3eiu8m6ANWyg2I51WPSVGvBDBfK9QbO9g9lHxFm6lfPL3kd8hbph+c+Po
1Zesx9I5GWLvdzDWYpu81IAOQbJpgN9D0IT3sIHDdlPDCygpaRi1f06NPO1EeIHWfwxXh+cKJ0V2
gQol/AOVEOyLmkrApA50gauDu8lZvLbc+zrPLFd0Le/rSRFgmh8rt/tYqRcC0dP2VXYoq3B60kyX
KKZbcQtc0JpkN8eFxmZz2lbpOCk5n2+uU/B4hskP7j0uv2WqRcDXi3VoozpWEPChR7NsaBAoixZE
XqyWb08XA1l8bP3VCYzd9kZ9IIzbIBBlyjkyxCnaj/OSViBkckzWwnpqmsJ5jfxuFIeorqr7xWLZ
BvjgTjxANHC+uy4QxiQGQPQQjzCaLntfsqU3DjtWWuaA5AHVudlZmYWYw1zTQgXhb7HyYx5PGyc5
7s4vxrb8e3jnCHzD0O8MxjknDCgigBrHyVUT/7Da7FC8KIJt4ngcEujQUc+MbQtM+rTPzAcG+u2a
upsmdMBiRUFGZDAm0KeTVU8W3NK3kmzccxStbEHWxDqKPZZHPuFRav6yeDLKc7Fw/Wpmt2CjKvK3
XB7LnY+6H1A3iaNiFyaXW0Lz6DLushGS4Ipsc5xRmbZuSicW6J0zHvUTKzIQVixe6rDaa/3qd8BW
Dywb6tLIVmJsJpxEN4ZeOnHqbSLCiV2MQXvIhrKob3S3eT80e4X3NFFtjN756r+Q4jhZIllU/q0t
Mihy9hAxfjKFsF5iZCOGXh77JyipWF6x8w8fas3VfBhnKkmSzK4UcD7iLO0xMB6HhhLLOZ0/Yyu7
8xCz3XqPbwzka7d14BZDn0s319gi/G5lxscaMIf6sgjqnW0m2z5Yi5c7MQn2GMvzOW3IkQ3/uGV4
zyC+wBMFRUuBaVGu6z9cC+Kt9FX+ms+IBkkkM1Rm8jLjHagY/Vr1EJt2lcunST3IcLZJshNQrbwW
COq2RvOzoQbwye+LGce1ahGRG7+hDpJsi8kA3my0ZPhrqOmawKDHli5d/SQ9pKyzkCSoPLmVp+lh
xTyHQhV71Vu0uqQR8x6QA0mdebpWkrEq2UcFeA9Mw/ZOn32cXRRysT6WQSw3hCW88bwvpvKFT46l
3a7NbeZRl0MAvdIKOFnF3sReWj435TjcR/HOC4Gj5hx5OqrXKONwiyhmkZFFR6rtm8Cb5+4CaYCu
RhcpCdJLbYmXxZek9nQ55A+e8OKPusH+lOTOhlN+opPh3aJIkp8Rhk7LJsXx+cyHa+8zPOsmpotu
XTFA5Ne9w0TITTnz3Qnx3p1KiWeyrL4HY4mbAavJN4gY8YajBkOftrvlH4y/me0PrPSbbq35Ua5h
gVXCLl9geE8W006NWlkJz3vvqth+UL6mFbJu2phCK26eT5ljl9yfCAuC8SlaQse4ofq/bZEV90hy
7Tu2ZEsmI9eu4OTa8fybZQW+fFmBoiHE0Jc5BlhWTc6vk/UzMla+pasOfoqSCL5spDNLIUrDYWgc
jtircJwvCKwF4o4sn9eA0h0MEjnNCdmki09MWsz7rYhPKlBx8FEyygGjt6I5+AP/Sh/cE0Nc3rtH
0QkER+NAhjl2i+RsVjNgAIyH1jYenAVt0YRMLZNmBQ2DjrkEb0tRaIBdccjRoSXb0V7W9sZFoWcA
dclxvTtZYZN3EDcCZl6bW9GbBrcCuuYsQmgaHV5XDjvGL14nwb6VL3ZcnlTTYgCxIsmDW8c1XJG+
ByS4zvBHio6PL+6k87llYfBaaMEVn3cE7X2E6P6gpVj/BfG4wDv1/OBzYJohL8qZ3ULWVRgcQnyr
jBELWClJP9LkdlzVwjfp6LC/kPDZ90F43vxVs6nvmHMTpV8nFxWk16B6E6tqEEZX4iSasdhSPiwG
/22yuFw+U5c0DzIVBR1fNkDGGwzM+JJhsFV4uVQEUhg4FWeMtdpbq6EALy8mA1p7MKEf/o72tsDD
B5OMNWr2ylMVNN3fzW8L4lxSNO9qaSdDWD5ugV9QowrijMrFr4kwxF2xBQEWusYUeG0JGYOXK+gs
XiI4hNwlfYQlwKEzL1oHXQZVu6ru6sinTrbmdNSm3RJDRoELsTxYjtlvTpbi4EhQ0e8I/nPCPbrt
Fgx8I3K+p2RblKcNk09xvlCWcePQCTmwleYVZMVi88jA0UB3PdeLcLmQFuFjHI6DTltO1zUx88n/
qkZXvArSKdWB82b1XeI9e9GZxU168VaamiilIuKiWvLbWEjiAosihddPTU/Kgu0FUgfLoKrvmK9g
xzaWsxL0C6jQTVqmT1M6DCZGM3WhRCYZZqY52bhtKiq0av3LDrZ8rWYZiKGVWr3xfJIKrOKB+HZT
zsvzvPjMA8p4Ka5VIxfWEvx/h9bbaVYQIzmrEUgbkOsKzs9JYYXRv2lbhhmnZM4AdTO+/e74uNMn
bOse1YA9aQaWgxqHWjoZArdJzfT+mvJSfr+e69adN0cL0/xVuMT8bNmcel6v6cqEmhCf8Ewxnlx2
idsWDse3hCRwVuil/sibIf8b0HBH4AZzIKYws/XtSaHGxGdZNztfmF/4rTV9kyalirP51P6qGtCO
XvVgtXaNQZiVHxBlVIYoH26+C+gk1S5M2Pf2Ocm16k3MNUNYZgsY0VTo9uFxVC7uOrUpvzsElHhy
Vm94TyP0rT2/z/Ek31joDtlI+fYt5JqVWp5K85Vsnj8dsXDWxdEm1Ooe2fhDceQfosuLPtii6S5n
/ISO565mPjRjMHzlAkfLkUXMIz7Imei6G2jkS6lnzj6KSoWv8Aj4NKMQYgU6MZ3n00SdmQ0dZyeo
8yyck+7LkTea9XnJlflC6gOOHcbb8DZsE44U7dWb2k0TuJSGrmId8wLTPglgtzyT26KZ5c6Tc4sU
UtN2iRvvb+UTTEgj04evzsBIrslqrnAhsitd8hFVY80KDOS4VZ4sj6OsQCT3oK6aK9Du+KYz4dGD
Ebvh+l5h5/uWSKUfwVA5Ii1mLawzKn4xb/gr10EcQ3AxaM6M1Gfp5v122UiaBaGH8QZyaSdSC7Zh
561U9Sq++yUq1nOGbsTlVFuyJdJfweaVzbzTLNA7u7cSrns3FME2pRPlFe+coNU/aBQAEUipOvMD
FO45Stxoa/2UnACEvrBowQ3Uo/J+sjzwvevSG4J/grcPiCgsmN++4pxJ2AtvwIvlregjNZ00L5un
zEM+rUyE/YgTLLPPPPzFgOSS+ABb8wG1IirSZsRSi/ewDWKyBxYPf2H1rzWkrM8qQ9o/mL6TXlpO
9czdKEMRSwQhM14uApPnbW3w11c0NmPlnCy6KRtm33s1fed+uqbbDSYBqzvh1io2NGN580JnlGmR
jAu9IYhy9w7/DtrYPyrwpuAwoy/c+VxXny02lum6QCTYWF8AbyRY0mkTbKo6e2OY6BKx09xBsdIt
ERBJF+MMnl1N98aevwvOVUD9NB7LcSDVbGRMuMJeuQ3Zzcii5IwGb/+INkt/AbmP4GSAdbbkCpfO
ui6rzdyAcFDBNeZvhT+jBOKXxhA7QQI3jor4PG2DQrHOPnY926VvHsPajvTNogbRDk543YOOCPfW
lGEKKuxoC+1wgDAhX+WDWh9JO4oXPXT49SXuWwTeogNtizMEtg0e9gtqNbngAE5nEsRiUn65nhVx
ct06AnNF01XEXDewxImYjSyOJYh76Mj71RAXgOi7lGeey31nWzvvNq9x79WYyLbLydjR68oX4F20
+HOzlGyVeCQ+jjnM8b0tPBh7CljRoSV356Ai8D3Y5TC/MGeDoQusckgqpXejKhlPK1n04PzdFY4P
ZpqlOfWdT1xUmwVDCi4k+rsHdk4fLnflUTiOTSOEITNIxudDAzOLDcb6UG7Avsgwm6W+2qvXIDrV
7m1vW2F7Pha2+dfOQIiTgdDBjEhT1exK0o7ug8617A+UTv+1ZWneV7Fp5ZgtwopXDmFhJiDuieLa
D/GD4Llw8e2hnracjomCFGxTUHxoLiMAe+9lIqJeXbsUENu2AoWk7alnTmG6nZCcuxLNwF3keSmc
oKP30RWfCB3cfDpnIB1b1Ov41dkGSwxvbstRjLtrjkOCxPIh2kWay36D0cxqyYDmwAbSoemH1coD
ksPEwiuLPs7ZakNlritu2geoOPRZCdfvscEyR7wZakAtp2ZtV7rKXW1TiuaXJfVoxGzkwdY5Xdmj
T0VBJ33AutPCnw8M98xHDsMUD8AU8vnkHhx2jkliei2p5dplQmH1hzWWBHJqDT/02PZLO6QUh+YY
mRwywFfuNBNO2BsV2DlHP7utBme4D8cds1KVdlycGqZnXPQQ0bJEBb0kYAHol1UCsD4/a3UAlvrT
mv+uWD4VEwU/Xw52X5PZhum34rviUBXcQWh18ituDiykpBzyvf9vtb5IYTt7KTomMTQVdj1yq74g
lyOzkP003vYkDGNpjrPcuLD+wY0bUPfKIHzqQl/facyV5VEurvPeDcvy6/R+9bNZuf2PwU5MHa07
yCtA6zEF3d0i7hAa5F/mtCObh01k6biSXUV6hf1CuQ7/33b0HIwUaMqYdlKzWN6Pw115PXGI4dWg
oSXfm5pJn8NmG+gEQhAseYfmEnmK6XGFgz9jnly1oes87twkcRww+1VpruyQSFFOnUPKGK/vk8hD
dDhkssmZ/+ItD/atff6LboO+E4msdz9rJkr+VVbGngSTIGLnFdpkJs9zJ2McOLr2VqT5gsL8qCGh
yx+Js4l6bmkocrfgPu5sWw7lNzkyuotROIKwLFsqDeem8Z4DADNhErZqn2lgS0M56jrsRIQumahH
IFssXDIEdtI/FOx61F5XWA59G/VizEhupi1G3+L4h7ACQ91l0xwOS8YuLsZ9OH6R4jDxR8IH5/Si
DMykZX2PhiDqU3Tj9WZCRnmYCxcL/R8KMXBeWpVJPdnPnzkn289AyOC1DQC1/7Fw+LiO2nfaZmjH
Q5O5zGtyNDUSg2t9/yesdixhQ0FIvGY0tTUDDsTECiuU0XJWzRuXlXI7aUV1SfqnmUebkhXFLtk3
FjdHgf7PPYgjAWN2NVKw0E/O3s81OTJtHZekvTKLuWEHxiC8UGwzp9wVULf+jIZMnbX3c0EEY75s
AyCAnt9HzL6ZPcQPkvE8zOTaG7aDlRvArZlPXP/Q+Qr0NSxr55NDejyeVpopPjIv66KrJhvBcf4B
kdDw8zX2vZxideq7XXw0ch6wOjY+xP/DMIfx1Z94baY9kbRCRxPOR6463PRDwMLEMLJqHv8oRNI5
bjRk1n4drmNnZ440aLgpqNTSPv2BFeflmaGuE5g3BMuO1lB+0RGQZYKfR55m6LRb+qezRx7eMdv1
xoW3zDZjd1U2w/ID6no9R0JwKT/Bcz2lf5BwSi5NXn0sQ6ydCbR2dOvOajAQWY1ZUu6yG7dioNXO
mi00Mvb5RzT1Jji4gxn/cXAN3wIGPXQxtsKCUd2KckzameJe+qyX5uTohZvqWOCfTKNOjdMR5F5+
OTci/rRi1E/ldPJuoPQZG33ryg8bZjtiRVNwlxDV2l4V/MUyjWtVjOcBIrKfSiIP5200Fr97IeG7
dK3Cg5uw6ospXkTMw6McTgxkFzFvWSvnLxpM30lsxJc2R+qvqo98cypNuatbOEJk2ky9eP6D43S0
fKZNR9HlAoDo1Df3tNSYt7bPiifg+AxeMjo73zQ3wDcS+c09s+f6Jeq96fePg0rAqWtcj+FKc2uK
sMaBIWTxnw5/ciwWdb+KGNFzXW7WrCTsYGeZw1NqC5pvLMzrWBW8+uBFjm3zm+rxCvWC5piaM//z
4Mu5wR7a8VzY3FGq5E+P18FEQhWnsZ3xCYaMnmGkC9P9/BGis/9j70yW40bSLf0qZbVHGtzhmBZ3
cSMQE+eZEjcwUiQxT44Zb9MP0Kve9bZe7H7IzKpSqm5ldS67unMhsxQlMRgBONzPf853FoGhaV94
HV7K0CFFyhoNHWLNfyWo+m1h3/eohzEW1LJ6qIC8lMHvx6DlP6SLPXQedslCUKIlTfuHdLGbzdz8
0TRjnlzd31nZsoZCChzltkcarllLRIHuSTMRM3xWshuKuNA6QX7JLHCNYnpKR1JUgYmd9gLXPtaT
vDE5GXdR8bNP32y+sFGyH4B4+PdgJRl/DV2u7n//BxH0Hv42lOwRmidZzq5W8ORfg/Xf57nrqutk
MaJFd76//OzTg6prslx/JK4f1eRD2mwmlGR54QZtRt/EiUcL5xAq//pfvJR/fE9dCsmgIZFxJzMk
figD45ja1yxeUzA7OAkD3SzMmdfTscHgGZQ4OfEyBPw7LFi+0imd/L3htBjQsSWb0dYp2fH8QsEC
OxV90PeNwaUq/1T2xQ2WvK79jz//Aw7A91zhCts2LcXjn/jfb9+eQVa+N1KxsPYbSciFecHjF/jx
eMtKLD96VxX3AzQ5NGpmd/FxWDu3uMESCkxGF20r56Dk7X7/nZLrd/1NktxzpW/bHhNFy1S0cf32
VcVNuFiA8ceAme4wvaf+KO+NPrfe8RL1H2PncrrqOVH2Qdd2xJAiLDH5Vo+aPMjszvqtrGcjcGNv
vHIjJc1NvkA+3mgI0/U2sX1hYWe3eS75MaeSbdEl+c2M9gp4O1/A76Vs9ZNbnmvp3cwm4sICdM7M
aMn0BXgN0OSJJ/TT7//QP9DSCPRTqsmw1OTDcC3045Wm9h0EoUi6QqoqUoGIvHK58IdsoZYVl17B
815jQu+cymSMtphM+ex2ER9W2LrYmhqUFPLEFnltWcfvsWFUz//ita13yQ8fiOdYECsUGApu5x+W
AwWYyE0iZQVtbYjiMNU4SAKnNisqvUyXeSs9AOHGdPMULatUbIg46ZjA5kWVfhq14T6kVMgXm3/x
sv7xjvJZoFCSuXAFbVs/XL0W4mHhNUsfQBMiyCmZjIE/iI1pgFshFjRFy2ZKEFrs2Rir64KNALYz
HHUtm6g0JFXz8yv6Q1S5/9toJ9bvE+F63Zfvf/mf39NO1r/xK+zEBAqHguHDoUAM4rr9869MOOnT
zGiyVLpUH7pQULikfkXCGSDh+D2+zO7uZ6IJX/tbBSO1jb4lSJBiXVMmUMY/gjvxvPWu+fuVazss
/zRAKunxqwS6yAv8/q6C05EYplU/zbYyb9uGjIdvjBtkR/MMTvIxnnNFWpen8ogc1YxfLe9QUMCE
QWPfd9nOse8H637C+MX4NwBr5m9lgkaAljtSDuYZd93CBgNKvy7OquIcjv5F1SOGs0MTFNmdWfJO
GK+cQI60Ee4s7XRB3w/GUyXe64Ec4XLeyGNJ7Nlu34xGn/fMNU+lZlvrCt2Ahje7vc6wZkL5dWEN
h2xeLcf7CLFelquw1reYkDyrwn4ZruNnnyFHRKSIHYtqqWJRHOGpH3DSq8nTd/Zyl1gJIpQDQAqj
SDSMZ0huZ5xAcPaxaSd5yVGT1aboOsbJ3CemWJgBsyOKE0jNujkaXX/QsgjcNj/EtnnesDaGwwvb
JQq6xnYhaWIAbYjeyWMEZZdeAkxl5SWUifsGPlNEIVTu55DMrP6sHXj9bb9LY5ucPcWA7GNr8Nys
YmSGPCJUgF+AMozdp1HFgVd8Mllds1yHSj96/ntscbZz1ozw4t8NSlzBv6JOkdPkoQ1Bz2f9JRy0
x2VynKPFlBYigBftfQwW+DQ2tiLh0McfMRqxEg4qA3zrzE3ZvDT7Zt0Rl+kRLDPH77nmMCPd5tIk
XoXFMDozigupXrPJ/uI4IAJ9aXxdijeYJoHhXo5+dWJIZe2suiNbJeRb2FMikJtJf+5Yqr3qMWJb
pf2Ed55Nnr3FnIW7hxSWTWQrss2HZmQmFIW0ReQBqprcxfYzTXaHqh2vin4gi6Tc9gxu6I3fLfEh
8c7L1URq+Kc8gmKcRzYJU3oO4fNZl9agdkicezUqNJ5pBwPxnGcp1on+A/c/VzRW4Mkpd2aFR4qL
FN/mJ10/G98rDvSrbGl43+PrWbPa1Mgb9sRCi5ZMLvzSyVPq6qGY1WHgchjLt5k2DoaLr5s5ExI3
SHvKmY0ZvFbpHV3CPXzK2xSstsANMelpbREMcBUGS3bb+wU7TX9G1y62KLYH6AQ7qZJrugR2brY2
gIpbqeAEePcwIYCZsCeN4KgY7aWnrJM5YoMEh4AQzejdIBWrmIsGOV51Ajdt9dC6WIqewng1xE6n
Ocx3lQp9DgRtCeLFYh++bOfZOOc8C2uGk3j/MhHUcMpbujpOMiZ2UjKbG536mr4iHs6o2ZM53vWT
fRBLda2gGdsm1iSF+GeUlBR55t2IaxwdQ7SQAHK6ftC4oLehnE1XaUc+yOR0zK3EvGjnjp8GFg3z
i+SxntdhcztiTagJcuEkHffSAKt26mziEwj8RaH6fdffCkY1pslYsjub1HjfN+lpaenTw0c06C5w
0vIiXbU4ZMHQvWbsTHshuCVJqnwR6WbO3jrg//GIlhmS3pdJvdMxt3vqnKwaw1lm3FSUXMTyM4wS
oIqcPQZy5AmsfO4GZHiuqrfSHfEqcYlYVYDXgMHzW1dzyA8zPHXcabbwtk3cgih7LAih0fi3rU0m
BA0gPboajU+M05shX4WQu8GRhy69TdOQJeJqsBP/fLHEF4hmXNqIgoLkPF5OWDuPlcOcp3HNnW1k
F0wfN0t6FhdrcyMBA9A9Z54ab7RGVuJyYZBaUTbDoJJD3xEfMvLgiOBomdM+DlkAgab3YNS6gbcm
u+2WZ9979UlV0FWDG6TcV8Lccd1RYGmuhIsq5MUrAf25yZCHi+GTNO3Z4hkXy3Rvxqe4O5i98jAM
YI3pML9F+mutXHyTxjETGDSqAup8TiUfTgLsDRfsLGmuVfGVxqN41a04h7hJ8rfWjm/oxgEh4Tc3
buG/DNy17PpvTbygRJvMry3PGl1m08s6udti2xYX5FF3zRAdfA7GmLdIenRVfF0U9q3UzgZ/Adrp
OCbnOgVyFBbzi59yOmrECWzU5bhwILC1s6+7ZLiqqnogvTOmZ5iw983SUaCmRE9HHNr1ErV3TRHT
LaWJG5IDJck7mhzp03awLzjpYnTXSXuI/Fw/YpKnQJCHrAkl8GOAA/EsmDodmXC2m8FpFdFvmX3R
FMRtVFGfhbYJcbyEgB7maje0bXho13wEP+BerclRUJNFjQhK/CM6wZqtt+noo6qmfU/iwu0fQ9vr
Ao+2zGzDsA/d0x4C6E9c8IP3HIPWS2KQUeiHT+3Ybm3Bw9/nCARXhDsyvmwm8Rga4Q5+GQ6zKsKU
4YknH/vOqNUdgGw6kPVyMyzeSPWZDFJTPQPpC0l2yqlmK3weRfUnlj/8bpVZvommds+iln5R4v+9
2GKZSjGOC/4/q0wOpV4sHqUdnmVDfz4rJtn+8tytgP5l+pZ0mRfwE6CcJMSybefku/VJdF4StCUf
sIvK2GBUVTyUtmx/O5LnIHwIkQZdEz+b5filsuVzDS8hygAsVOWAmaa5KWq9N6r2WbvjAU8awSw5
6QBrvbcHN3KsousJfGTOsx/5dn28bGqTHbZjN2O8VYZxLJKciEXHm4nn/LiYjBeW/rybHO+z8Hx9
nteoi2bVlU9k1jxYTuEUNHZr7URvrNUcmD94rnaJ1R2U03Zgy60aWlCrrnPXDReIp9izEO3D/qFU
VUyMPoleHNXEiJGl1mJL/hK7XUsRq1Oxa6jlqgXV81oSmRBCwznrbh2O4BCoFBuiJG0vATy5B61m
dQvfHH9MPcX9U8iELT45napvAeYwqWot3MqYLazkiDGx22ZjeciWBsaXzCPAdM3iUSxcwikiF2dU
EKgMDH18EuiCm77NCpBe3EebgmH8OXd1e51xGPyKTA/rtS26C8SUqWcJa+2X0sTQHuTekrxxYtR7
pzH6LxhCQ5zH3UqVgKIbMYKrGQNonq9nHqrJheoVTkG6dk6siUTdByim+C/hTHV4RmEUY1M2suW8
I9N5K0ceHJ2Yy0uDJNQmU9+0/5C54zmtkstTD2vg1Kmxhq0hMNITtbiw0MHvjTaevipe/ZVDX10w
piHh09R3dx5ctdsKq8sl7pbqlpdCxUI63bl5OAT44lilUv2U0bl5Sn0C1nbRY+bmBSzf+pGUYy7c
Uw0eiyirF97wMDb3bWwRa5ksKtpG8zyrLeOqF1X5ViZm+RRTD3dh067JrZfKTT97fD9MjOi+bd0X
WyveUR0VP4ISHS8oxjj4oobUYO0yIy/2KUR/bMNecwaHWAf0rDwy3n9mQhIeMMg43JJooKkmhJCK
F7deqrMoJxKsS3t+wE5evRZoF0+gi0PimNAuCA50QS7iFlbdTAsalp9Hl2zx3hgrefQdjF4k55HC
mXrVp9kz4r2fRbd+upoxYAFfKt3058i66Z3KHYb/IWSs7nkckn3i3S5N+zWOHpqKKiwzHLLLLK5P
Y0rsKV6EewQgdqKkOr7uQj/bqXF4SLyQKDf0Z+5RP75Qk3pAdVzrC5pLA/b8juF0wvAy3JRDknww
lqeIJJlxK2fuhWymew3mQ60bEvaGRzfjza2Fbi/oY9guOf3GCaPhOnW+iN59SgdICXrq9kNq34Rq
bKmRUBdp9kkrt7d2jNyFeHNvcHADUUyTMtCJke3SaHm2DflMfzdb2zRKz7uYwYVECo0GmGceoykz
Op9xj25ya7x1bPO5HLqbjpqJs67tOR1QyB4JUld+0z7OA6a39dyCi4vGz+xMSFAUCTlwxxmzy8GZ
OIb41ExufCzTAYWbAVT6M691c8q0PTbFWix77FvQLZms7bUhn6Jk0pdFouSJfJyf3rh+S6sL1+0H
474mIBNKgZ5BQ/IoDO9yImGb7A27auDfSDuh7cMf99z07WVGedEV0aj00A8FBdcFzYzcGYWPSQtA
XKTdvsVmBFMzbyL6QDDqD1vsymKHKrVwjvIKeTEvlAHznrT6fUCiH7c5IRFINQnRWl3Fb23X8G5b
8RmyV9tedANcEWSYiCzoqI81xRMwtDLTTs6ddqK2/mhbNbXv5pLtGmMAKyU+UrM+aNwiQRYzv62F
85VDcboxluk1qnKqIozIP/37iyWrFPnPybCH17e//K/f4PPXP/+LVCLAv2K1w26MVuYCOACPOX60
3X/82fvJNaXEryZRS1BhV3XtV6kEpQRWLHEVx0QHtSyIsX8VSqyffNtRru8iGyJuWwBAf+4u+Lvw
S+HAPxWCf1t+4aKyOq7Dhsxx5QqHXRWe72US4Fhu03IR0oOe3qqqosouIVcyYYX7BRv8f/idUDgt
wGViLbZDkUHm/YES2oG4YKMJ+EjUyRYcWkjifZG7OqaT7rv3/r8Rt1dp5+/Sz6/fyUJ84kdTLsUF
v/2ZCF0zVLctTBNNGKxG4w2+4+lfTEp++8b9/E3QmPjMkKwZ6vrr/OE71Zbgm8Zp4G9sDGpHNM7o
umUPvAegUKX/Qu4EDf/jT8SmzRHSA0It2SG4P+ji6JhxH9nZzgol1hWMFk146TdFwm08Ef5n+pki
/2Buc3ZMvunz9BXmZgBAC7m9Hl5buV2GqZMBRtyWKXlEDH9r/Tx78TPs7fd+T8wVlphVDNu0WoP5
Udxm1xlJNn3oTCv61oiQCkMbhBU+w8qtnn07nAtI+lMprgzwoNGOk7fzyQMZb2lrxkChrGqwP5Ml
MbBBgpRJb+ei4RsLwojvypgS+JWWrFaXMXGjLbEN4JwhllgIv9LS4xUJOOex78gK7SzWLLINoiAJ
oHXnfnPxnOaktkNOsUS+0OeyDNPaxBT6S4z3Hf2B0lZUpxwv+MYrywlXsWtR4kTOl8I1bL4fZUZc
YUdp3vw2hOH0PNHm/FnkiX3JYs151rDi/g6b8ZLus0j+bClQ1Hf5bQIkoagUzk1oq28ty+djqIrs
EaC/5gmkQoFHjcJtWrv8Iu2/UECYQ26gOaz7UnjAMIC+8E6X4BdflCvLO6lXor7sxvQCuiejmBGD
JvzH1u++aDvP3so2Sd64a/rXeF5FrHSpVuZTJTmcmZZsX10ovEC/BZ+MaVC2tskj+s85385ElmSH
wim5L+1D4c3g8OAtel8jhr9X0mr9W62jNSgqLcJXshmy50l6c8POYLpe6jGGJ4cmel/2WpKfzwr1
RArUgOnQz81b4vvd8xTm41OTGeBxEmfGvWFl7X3rOTJnX9SNGHJGXEzTRFvmJlsI9nskKYHTDnkB
zxO784c5juk3MIY5aUSHWQmzJuz2MpIN9jBVtsZGY9zIDmGZirMmqUCogVoxLnKZg+QD0oT6Mvk0
/hEat0F5mj6JjnzRbCV7PYM3IygC3JrAIriGaRmjG8o7hpdsdOO3SE+Re+fpJPrSO8nqFu9Ix241
hoMYwkC/ahY9oCx+X1Ygh5oMEY5QDcaZKRX1t7YBer8ZE7f/Iuqi6iEIjda3jCPPuG2cOF82Togo
wfVXuYS7UyO7MhZzUJuqw4K3geZT3JWYDS8Q0YCBgYAGPmDBAMYyxBb+ZaCfdGCfILj5J8umF6IO
c+6ynO+Y7wA+1O9sQxmEGNom4kf7F2pfvBZa6XRYHjOWfcaOphO/9yof/U1MjORrYTUOagAQtG2V
uyHnWxiRq5PQB1fSE1E4BxuKaNORoKt3+US14ga7n6+oOSPEyp6qsL+uxItvXusUN3Pdp1UwVzXX
jQ8vgwLflDwpNHuyN5jWCBWAs5iGLwtYhm4zcv99m7iA7qxUfsHKzKeVdf14hb1w/vCGZAUtNWG2
GuNLCrv9LPR2GVNP6EH1Wm9AqSzaIfWN6kmzZL7QGu7h5OytsQlYcHRxYgdevib4IhmzOlbIFUVJ
a7qPoHlUW5oz8SDGMV1ma/mEVpsW4Pgl9dOkUExljNf8vQIoasofgKE8YYU046lgMhlbxLe5VCa8
C6jJFQm/YEpwiWyob43bHU1t+a1c7DxHvqzGu4gfAMgrOQS4kA4uck2jRqDCqHH3LYmTcBN5VTrt
LZtIzrakLMM7wAagAnlIpTUSExycc8sR41dRQtTbiiLhNQHiHjnr1p1kMaPI4AZwjqGO0qyynZ/U
pheonJaKjWkzoOjyHE5nggGvDkDw9pupmXC85hbrs4vxhNzeaQbGZu0GUvPjhuQZbnAxNyQIiedi
olh0AqPCaTEtSPonAuweeUGvNoSpbRXhrkTK9eOveR0l89lU2tFHIhi97CIQd5jzKV2Fo5HXTE7M
brrvHWDA/AiqmQmaeI46ZjiocBhOlU83qDV38Zr1aL+FQ9jDojcJcAVWXrP4tkYnjn4ZQf2g9TBp
gtrVqC6qJEnWujg3YuY+H31YAT2ehcL6N7hMALw5dujVgwfJNrizjsYim1OmKPHeNnRsXAwaOaG3
QgVE0c5pIsuxu3B4fxHeRCmoMtqIzL/uoksbmMBVZ5m1xfmSMfXqUW8Y48RxkgSFzpNHAxTo2wg6
4U7hbyDioxwq2ypUwJuCSCnErFnqb3U2iucoxua86UaDTpdwIAKBODqgWPYrZctkbdvlGEbKgBBw
9VaO+XhbaRCxqtDihseCe9XW2hy3dMqgD7vut5F/f96INmZGNTpdD2fXG71rROv1Oo80D5kmtXEV
jm7ZPuCDj4FY2NO819Jy32FCSmcr6twRgavlwmPXZf1iQlLrMyOxbHeL7RRLwjyaPH207Khv6wTB
SFqwjbeGd6NjnrHGsgfLXY6uTBxM0dFaiuO39vUkyvX8Ch3vaEPltKlU9Zv7iGZYmoIa2jEgT4+X
tXI0zhclOwApXVqcePa2B8B+Ems5vuNnrk3xWvmNopN2EjxA0p687MESA5cTJbmEebw67ajDyaIs
mOeEFSDRQwuShoPgtas6VVxUDFB4psiZfqG68ZuvNhcfiCwoJbez53mfMdNDhjUj/tCZuy+ihyZK
XmS33h+pIh4OWp1T3JasXvnseiJ5cdI2ZmEfbONIVMDeJ3gu28DQFiG5CfQOBiXKZNfAv+88MjBT
KKGl26vVkt+RidFTX+8xnuKgTdOZn2tkN+lvuiXSF7O2SF5CPEmYpreOCSI16Lp1UjlAVY2xTI3m
cFvmdpXdCur6hnPS2A1d4k1kq1vGV4zXTNny2VmsUS0buQgZmRW+eRvI5+UkMehr9zQ+y2mhnhQf
dIzMOJrSy87LwRqdk4YSw7jNrUjedGMy3KRYw6tD77WWcT4R8yKZBUsWI30DH3Aj4J891An7Tnzp
wkL+yWqO8ngl451XeBxPSwnRfSqcloS/TdZmo3vFJ69ENr2RdcOWMjMtPkuNhiDMGBMn22bTCMfM
81pc9U3Zyfl5IdJ6K1vZRXvgjGTk2wlmzU0nHXZGbTPzBDMX6V1ovKLDPumc1AnSyHTUVezW+RzM
U8v2rp+Ek18VjTO96pSQ+8bm6ZhTUm65kN5Tb3jXUoXsI8m3eBtF6k6S6C9SwaN+feU9tikCZ/5A
GWe0dMOZIuX83i/DzPTDqdb6lwgDxRaNn8dO1OoWQKuPK3prtA7Gk6ljJTapbT7hIjU02X0Xwcwg
9d/cLgTS28tusFIfvH9o0bpjm8MxH4qY4W1s1EMW5IOjwLPhmXhzR8GkC9t7pgAF+pKmP223qXWd
dLn82cO/nIp5yLg94A0GCiJleWbBUTY0BHxKfPZJGCaChUcO6hg6EW60oF3phZjgSd9CFmx751Ug
V1abMOQowtPZjErnra1da0ILdj0eCgNILXXZeIq4mgjz+ougjEHsZrNNGcIBtKmJ/qWMNDLVNu5N
zeSDh1Ud8SRmd+dkH39cc/j3LK35XRfHf5bvoNNevzdx/M3DIX7Cd8TOD50Bs4aHo+avwoT4SUlp
0nyAzCB9y5OYK34VJpT8iayHK8xVgbAgPPPP/apM8CVl2eb6D+G484S0/4gw4eMF+e4Ujx/Kka5g
nus6PDFMQH2/PWBLvzQ6pYF4hGFlviVD6t5wUzFcdLBH4YViGdR5dQo713ukmas7hn1jPIZNfdFY
TJ793NgBbQLnUZ1SrneWfYJDapiSp0nDgWaQAn97aby9r/xym07DN3ieL0uUDwFVvbdhnQ8HzovE
/dnY4KutslPuLCSSadjY0C2nXzRrPtGarzU+4qCsrPN5Ch/ZZVv7EpMmpEF9LjwiHGQEHmtH9FfL
mH6EjAYQdSGg4fgy87F4buYBk20zu2cspzzGZDfvRCGArhiAEjoxdd+4ie54KQX+7nJLbZre+TCI
NqWC705QRl5TopvsCzGTNGwX+qV86Dw89AfMy5UTZCMNXloY+znqiX55Dq7tUUe7urLeKwXiLFnJ
PpldsJjHwwP7tDvafN/JPj+rIeRxxIH305jEmUeO/CHMNPs1dzz6lcyPRuZD5CxqZp+DV57/8bv2
4f/Bsk7FrfjP1cZt/Pr+/R29/ulftEaJOMh/MLPoMDF5OHLj/qI1Cusn5Trc1QILljTXv/JXqZGv
4Dxc73a+6lDI9Lc72v1JKUHekd/zHcfC1fVH7mj1g+nURb9ajYR0niEDIpz97Nn9TjOrFkgH7LbP
eiNrKD3zRFiMqOmxX5+8kCGyl8mCx0XudUX2AHQqvk1CVJDF80l59SEu2HjKFv+Bfbetjjw3a2ef
FCgc50tfTuY5VNHmTroLSQInSil2gcPFvCNfAJrP4KYK+MitLqV+jEVPX1FkJIx8mT2kVDNHbNmY
cHRg0TAGO8DNzu1Uj217ArkITjm1Fm2AR+LRqzCiK7nNmwxmUQ2AeRN7FVifpNaHsjCJmkzKPLQJ
YZHDuGbmmEg6G1SMOXAyUt6iYMxxNWmSrlfKdgVpLV6VeQETMPtCY6VfHIF+C2dlK1PD0dWkHNgh
EAZsSnkD063d+bP2K30F7QfgRR4+0kk+1x4BRFcDdKMuSRjPFv9EkLnGbN1xQFv0FV6DyviioXCw
e4/86C4tytaDDWJZ9ep/7/omv4AlCe1hG0aFdV1qthh3psGeFLA8pe71+5QQB2oaw2S+hx6jKFs3
mTjcR7GPN8U22OB85SlezTQ+xxYgwml8Z5YsrCXIdPUWN+782bHhhZ2b95ZLkyrHjWs10wYNswT1
gqN6kezb1u4vvQIx8Ro1nLXOaKW8blrO2cfFiQ12ZVEp5kcCY+NHKpEobiljj0FQRN3oYhxi8v7Q
JD4zNTz0gclw7miqIbktlzE7jjPmKxsOB6jHtKXeKCTJek9itSUd6uJ9nvYJAQu2ajmMAh/GRUa7
Ou8fMtMnYcxKofyUsg3xaNAIQzl9FLumYpjnj5Q7YnlAYqDBpSHL4FmeZivqL4D2J5IAFqypwKV7
ircXhCKDYlvl7m5SlfTOOwDbgmS1Nc2nSFhuyxo9OsZ5nzhFfqB2yruhNdTpz5YpTakYCesmpLeh
A7zQxn2n96GHJHR0wWiXp8WMx9duXD4xxYzweGl3zE23vyfa0t+4KS7qBECfsUXVqS/mouDwUmBN
ogrRgRVKuPmqtyK8GFO4GJchM2y9HxBJ7mfaWPSOWKw+Un053EZxPV9Dw7cDmc2TAdO16W/HqhQu
BCxZZiRt8uhJGEZ5RB23ec9K7oxdO1N8ogieq40KdX6PJZ2yg5iR4KlupLqdpFu/EuB3voZcYXrr
uQaEzRaYV7WZzWWxt3kZGfMGypNVn2xrBbl4SRYz5YUKR0apzTLjIu2z7pmOjfhhmht15WW843qQ
TdgyM5dxWzSPyE5pMr3HpB5DUg0AYWO3MBD7DG6qccvtiSj0jcWBUx8aedMg+0+pxag6Cmomh1ym
m9FEg2YsqUsAByvFt4O0GwuagF+kkO0ozxGlze7eb9NBbDuEIsfcwmVPJRUek15AQmQY0frqs9Yj
I2FE9izEqRS0Rc80G85Xyqh8U1cebNsdoJ4RKWbKmewU5yFpb8HZxGkmklQjGwa116U2wZtNnD33
tT+CA9lOLm/+Bv9O9hBGeFLEpTW2oCeeijD2ZovZr2ZDBuKQAosDkGqDB39UK/CiDjI7eCC3HOLH
Ksq7iky6dMb4VflRWz755JWdr0uuquzBk/mIg1ZAGL1ktJDoSydsQa3TPqeJxFVjX/Y3NIr1HKI5
aWnkxbEISi3w4YTadl57fJARa3XjHgs/UQecC9TFwLN/iflwkRMnApC8+zB78vrMGnLj3ptLmj/i
nLCPU6S0Pk0sDzOWqWwDE6a5XOxGn3mZ491BpI2CeVhINSSWzmEzElc++L1ZHt1pbL9aFp7CQkt/
pfdhLx9GjAMJaGpvw7ZPHCj/yJ/i2XavI8oOOFFXpr+TVWsGKOec4GOXvHCXG9e9Q2Zw1DLjAFXS
ZE8B1smkwwD5ZZ7sF9K37pajMCG0flwCEzPIEdtddeGzqpMWbpb5IdN2TNUc+FgkMtuCnlLkKPmS
+mBZtrDFUZH8vbJ0eqAmWjzaWXG3gpBXMGt/Vvfmp6MM8eDWJJeRkXHuYZaxaHmoy6d8BpaP0tXY
h9By3zqRNfqFGGZvnfWwlpp3uNBtdVkn1SR2QEr4wB3XbZ9A1sTplpZga/6aoMhUCDtlVZLusQsV
Xk46V9E7DcXpq+040vjiTH0WXeBNK709TU5QC7lBZGCNXDJQg6U7bP2IzSc9K215O7lzfUi0mZO3
753yCjl6MgNVKtGQ+HfLec9khYgMuot3mSdLWwYiY01tirk7pLKdt43uSEREJK4ZpRfzDS46tewo
UTF94lNZ6p+cJs+dbIdpxdpD6ScFKzAgLz7wz9yqvRcA4mZAmQKRO5O787bgcHoRpplz11EPYhMY
9yHXYnBHqku80gDnYNsvzOYXc9tj0dqHxjjXpNPnDPe4B62tD+PudXBMPvwjyOcUuQo/2vKtjZEM
r8IsGt39XDDIP4RJMp9buSMvippZMhnvJCbWYsQkgVU0H9ql1Nz1kDUJ/vzxjfa/5/FYuL+7l75K
epSEj7JLuvn0TlBq/eO/bKYN4fgU3KNC84j2qE31OOv+spv++UucC11bMgl2+EvMmP+achAeE3q5
HoSls8ZTvttQG8L/idAVG23LtGAyMXT/IzvqH9J6NnxGXhmXPncTuxLL/mHSzYyBeKBv1I8k86A1
DbGp491kWWf54gEJgHTbXMFahgJfyJkAeg9mgWVA8oTyHTS6OZlSgOfFEl2QoWLAI4difJ8zjhJY
+urH2GwIKGqvbi9rxh9vDM+yy/9/5f1yKa2KxT8/xN191H/532/4pl7/FHwU1Tf9l//Rrf/z/pH/
acuSWX1/Va7/1C8XpSXI0NgOmGu2DeTk1njNryc8ufYPc46zkUzAcXznJrF/stYopO+waqwX63oh
/9VOsh4MOSvyeXueEKZlyz9yRXKa5H75TrdB9nE8iygPIpBAAsKE/FvdBhFgMMDHwpubQd0GfjTj
cG77ZK6rT5xMPe0OoH7ghyNogPbxRxEGppbya40rONsIZwRQUeTw+DekF7MQCJ8TA931S1gOgCtx
wxbLkhw4taIIMel+dfqeUEsG32pnZcz+diM9MQv7izxeHVkciRlH1ObJtnmUbYl5NqzB6JcO4QcA
fNBNxuRCRWnXbAa/HyLU3Ek+G6rUgMkBCmMojKpoR4tPrbZOiPSztYZpQU4xFh2f+nHoVu5fIRfG
I4vzjXoCDJM23YTnVQYyhKNClb+H2s3wy1VVfNmbWFjZ+Tigcak+1GeVlS41lnWHEb72xmreQa4w
YbPqJnwkt1N+s5W99MeBPjVM+0nlCzYkXf7QVmMIb0UlvbcdIXa/9OBdHZ51Qh7MTrIbmOa63OPU
Y8Pg2x1uTpgp86brfLhK+Pab5waMUb0jrkN8RjBE5lcqtKIdI51xptLSnudDVUDk2AL9rAFDjf74
heQ3s11Fp9M6Uk/yF09BQAsGqfk+bj6oz9nMlutfVp0lij2GXJHMKLURlfvQJX796RoeZ/0iS4bp
1NQLhwPjv7g7k+W4kaxLPxHKAMfk2AZi4ihxEEVyAxNJCTPgmBxwPNq/7RfrD8pqq5Q6s8pq2b3J
KkuZMsgIBOD3nnO+A9ZuPUamS7Gr2BMgF4/6dOQDqnTFMR9AxB4aUUwPnIaZ03CR24+qKH0AQRrN
BxesfPJ1NuiTaAv3qU2G4b30JNF7O2Q7sPZ0Grk4HZ4045Xk+kjWgSVEIO6y1vM+wkl34O/zFAvk
ApIQ74ivaVqdlGuKA2N5D4ZhmqAUOZpN+10Gi2jgGNbQi3NRzxLyFz6EOR9vyqGyHSzsaRjtaypd
5UEn0j4G9SYa6tq3XhkPzK3NzLQmJ0fRlHAOaGkyO+DgxWXvplFAfsM29ngjWVJgbp5WQlseMHOO
BSLVWy/IDBqGhjDSbHfkQTswLV7Jqf8a89PYlKQgaugjPUMoFmLb458yoiD6aRP43WOl/XK+CERe
ohuoJDL+qxEevyftDk5+aEsuyauVHQqVGhlbmIuEk6l9VAJbMj8xBYWHCCheiMW1FO2lkpYmPquJ
QMdjaYXDPkgqgIoUffni2W08NgRAZHKfHNuECXvogXkRXGPU+KI5kUHjb0SWvFaCdMzT1AUC908G
zhRAKwVNz02bR9UVmIISXqSaOhW9rWmhinta93R2XPDfefe0Z4EuyOjl6072sszzrVLgzK9UiT9+
v5TAAnnDIgulXk9ydg/zgJD54HVMETEHugL3A56hTwUfIi/jhBOkhmR0/Rc6JxFDpxpC5h4nTvBW
k0/I9ra7MvikFTBTFLu5emLZE6DGwmxD5LH8Pl7hMslrQ5p7V8D5swFNVM54QWfA+N3TZS1vZiL3
xPFqTgvEp9rF+hRZrEtgqSiPBCDU+embybz1ARstfQ3cfYt8v1SRym+cjkP3IdBdPdzbTYBXgnYG
7y6cW1kesyjRdwEUwIrPPePW5AuXehgcSnijk2Cef6SgUo4iASOyUXGZZnKXjxRXzYxGCU9DPPCU
KqD0Fnl+nwPi3XAAa8ryxJZAb3qd0iW744idHG2cRXcl/dbvay6nZ1qQ1XseFvZ0nGk5emNyN2CW
XLvnTosxqU3eUmgGVBGWgRj2dLP3M6jvnJ8hHavQOhBkqYY70O49BSLNUrITnJoxiUeT8zZZeHG6
Y5o4bN+8pjOf+PQH75QDCQTO0nn1TSYik++tIFtD6gYEdS4R9UOfRulDf4AQ10XmB5HpujwVk0TD
Zp+3yFhjaaiOQ4tUe9Lari5LRV8emTQAIrdlM5Zf8DM1/WEJQHIDVbSDz3QvoII1FY2/TByWa8cp
NoDnsdMueG0j+DPAQS8eqqN/mM0GSm0DuMr3nZ2pa38lohE7Th0sfHRQBeOVpVm0r/giPzldNCEE
6IySsUnk8wsow/DBGoOtGdstHHPjUHF8m4Mk/NGyoA9Ji6frY5uOw3xiyzrM58DVNd18Mkvtne9M
NXN/iIEmp1Wp3/U8cwhwh84Sxp4Dnwlepm5PbsdmdBcW249aVkNF7V4x5uYYTpY/49RT2KN8X6DF
U+tc6UOZuBhdNLayO6f37Rdqo7vi4IgQpwoUIzpbVKLfcxSM9LJbUNIxY0YRjBl38YcNhB1+WbDZ
qViYUBPKZD+WxVy37rm1hohH9MLdDCzdNNeHrDBUh2cUcDAh2UjmXhE1BPVEPgTxiOQZnPGZKQxA
ytbNvl5ny4k9PQSKsGEVnhYO7eF+LJR8RM7hM5xmg+2cvQxLYiB4bxVPZwSWteBmVidrS20FReKx
KRz3i8b2JHclZORPXBf2K5DcYcCMlJt1N/COvHGq8cmuhuPyUjVz/YZzNMx4KgscV8alZI1L2bUe
2QNlzxQ+RR/I6TPkFI4IQUxVOz+E3xniUWFU2zw6M3lRQOppAHCyxr62+46Pkc1KqXehHdQcHeS8
cu1DRt0NmPuaQ507lv8g+d7AdWjoVNtZqSLRMyx4fK9D1mV13NeO9b1MB0ioCruhd6RyQl2sKRzp
XUv3HA0IsxM964gKAfJwhFIl2Rfu7aybP4m0KiUlzxY5I7Zl0+ckTLoRLIALQhcaIc2MRZI27ETy
qsaVl3Jn6ums6Q50qUwu8WvKQPeTbmxySgonG3VSq8QISRU4nIVOcVYBR5klx7TMqmuKlaU6DyUW
mP0M0HE90TyYNLc4Ss0LhXa1Pvlarz/cPgTh4A25XA6YO5P6elhksOwjrK3XQe+qD3/Jra9lIlLq
xlJF1mOcozeFL8tjo1KZ77W9YejWQXUvyWJF9XFeLfca+/ygd6PxEKX5l/lZYxb45vaT3JgDFv6N
PnEtrlFp4wEYQAuS6iWqujNiCG8rVptTnFMCkMOGmn2IDX1fXLkLLsID1WDJpU3q2j10vR5ZS6/5
xwx0xqHhY6gf0Da710hDIU3HJaLnWRMxxDHtIjmC7ah2NUj0L0BEzHcsd+pzMeeknuVqR4+4kstL
/B60sXtNwufnzP07z+T+jgblpY+pnAnhjPSqeMr93PkheoMBmDK788xGhJ+4s8Srtq36HoYizgXs
PKQFTcYs4w0j3j0PN8BbV+n0qwkr/1s4EaCLF+o+3hSwvSqeSkPhqhtwukrADJNGi3r5UnOl3Czh
tPkNqW/DwurOIyHREZMm4WxRAahclbyeQ1OvtFZTF7pnGTbXsV2H6i0gS9PHpsRjsBv7ST1iMZzP
Ncwi0MrpIj/3nifw1oA56rB4rdGDwQ2D03xYzcUG/Uk3L+X8lfuabe3SpaJ3r+HmnW5Qr5Djkjvo
9lBAM+0PartaRKmxV3RBXpWHsO4xMiGV+JQAGDV+V2LoXz2rGKAYz21SHGZoHIDKxGht3erze0B7
52PBHUPF2Thu6G4O+l8oSAFUjOFkao/RGKznlco0jgoURmHMSQdAgwnBOYM9Z4TbC0IpZ4qHitae
FassOtxn6GpU6vUlS2CrHKPzWPQux+WOffRuDTlNx2Q6qdDxsSfjKaNyGwdcpSzMXglpIDyC6pK/
kjwBVqNRUHDKsvbYo0nQOaVMYZ6OnfFulipp2ElGK6m6zqpmDpeBDr7ihB8cUlSaYLTUnNdjPdb0
W5eyqWFhE3T5viw6iA7JzGl3L2TvcWA1EU8XK3CLb1spDJKZu/AAUqO2Xwm1MAXqTA0Bd4ca7Uom
4SjJB/Oi9H8u7jOfs/rslLn/0ksan+AQYQ2HWbCB/cUkqBKIRnkYIRk8ZXWKoB+uVraixbDe2zOF
eSue5WT+vtpFQsIWWbKI1dBhGOLrMp0TZAcqNdlbIyVgsGxR63BK8Xy0FXDCxWOIZPUOebGmPpZg
UlcF2dHDK272OukYLgdRD1xG2GvUWdo1NM3WH21KEyiRsHbexL3mOPhVwRYzTxc+GjLA2b7ynVqd
BrPQOOQ4ozwWhYce5QfjwsyRGjqSMM9gRarEOvW3lj8O7CjZFN+ES6HFkRJwp8VbsMGecTy3UCpg
9Cy7CjJrfpwaRF86w5xqONAPhRyCzJYHD5WLE33vWiljaUh9fUpBMPTYGGkJAvfcBjB867Wk2Xpp
W+JzGmBcczHSjNhsvQQMCAU4YDbf7J44ia8J1FKfJ4uLY2ppmhMHmuHRCsq2vEwCW1L0XAE3ZjJx
4O5WtCexVE99n/KW2iWdlc7W/VJzsD0NPf5hzB1TGd1MhjrsGBwOv1pJH/FH0eNyislJMhPjFVHJ
UTFrVHHmB4O5LCm0y880h+gvXUU3wQk9KyJgHSEZXlJsFqVf4KCN9kHlJZzOwFQVx9cMdXdnKicf
9nxf8Nmtg5HdPsQdUrKV5jGEfSyP2lNXcWkd+4BmaN5cWXD0dCuuX8/N0OqGCujbnoGQrAnkXzYE
/aSReHSGc/NUO0OVXKIUsWQe6qpU56oLi+xChFkanlMezO1tMld9cV5lquobUbMEPvP8JxuB/yXI
DuC1zHhB7QRg3SExLObGbvtTMG1UOWM75GMWvkXYDrrvrHZkjTrxwVafFnOY7k19m6beinMShHh3
u1C2hhW+qtfiVPgIEGeFZY121iEr22PZp1iAV79m2B8nf8QQRuha7VPGwx/UcK/OKdwe7/uxtSL3
MuNHW7Entr78NDGpV7dWmNMntaydIoBqTJ9fRL6hpD1F9aCcaDWC4sBZ463Xgqv/btDCzvdlVSb+
UckidGiOsJP25AFaC6d91HAY3OWi6ymHdadhvpiXNsSarYytb9GhpvrK4R5R3UWt6vPHJOwqBac/
0fOLhppJ+WzurGt4TyA5ya4jt/Ixc84l7aQY86yvRun+J8KiqOJZsHM/usTHE8oNdE6Co5ETBr91
6lAeOgbcniGd7cmBCwqq9FLw+1MJl63TdTkiwMFNddcWp7yXStT1QIEvrIMxO4sCNASFPSM9DlG1
EiMEqecMhyBoouKtVGjyMqzr7lK1wyr37P3aBSf9dgyRBP3H694dzMgTlWjjaTSpaw5rN83qBM2R
GRPOME3vrtLE64UD3AyL79w45KQdafYCxj1a6ziQukIgDNRFDo9suOABP3Gl+bgB7jvXy4r7KWwQ
WqgrUfUpLN3OOfozGFOQCzmajbPieaLkjLeS5fHiXsPvncyevTqQV6gy2I7Jj/T3IOKLb3OT+rBm
BgXe2Uw9R99+WC08TxMbB/hR1XBLGVT42V4IqRCwrqZXOTr9Cdy8lifBNyo4IIr27b7hJ24PNAhz
JES+tOO58cxD7tjkA5K1WDyEPhrAz8Eq1WNgt9HCAsAZaYtaosZgobI4avZl2MgY+7tsQTis1WeW
AyRd/Io2L9Zv7RybtgBWb4aifpHL0mI/RqK6zZFlzdFizAVZJ6OnSDcGtj9yqA0XpQ1fN/DwmyHQ
jFpcSNTMxDKQGmgo0peO58ABKQXvM3fLrSu2VFSnUsIw4cL2+sqovaij6LXC0Q5JwQk4rTgctniU
FGQKdn2IhZQvP3bQCPqxuaQx0DFf+5z54MJE6fKEDkTthAp66Jic4BeOoqWeJ9S6Ii2n4oYv05Z+
NUS/5ttKTflUnfIW72lPppTp2Y2xjaQAvSwy/MvOUgHrtVMyOUt/dkXQmOJeezSZjBe2xznC9PFU
Uwp7pNFEjUc7mOjiBTqfDuoB+RvKns8OKTj46GXz+yRXgSpdhdT/fLcsinj3sNsb6yrrqTw60YhD
BJmsymI3jyAl/e4g3YWyOCDLXr5PJdsidWxNbycE8b2pM/j7qfj0rKMXJKw7M03nxlETLJ54AkRV
cK7oeqn2umsDdcksqAHPlgxw0J8nNuMnr3EI7Z2Kkerob0A0In1fpXYtz16W+B4fdkAIqClts3wf
tEfAhuzYxFR5RbDHb08sB4ghkONNfZ48DMkZt4tSzXJ6z6IM37qteia73g1t7cB7wEKZsaWrU0Gb
1izoACHQUpvuLSl6k7xiUC6nxzLBPAL9wE6YEgj2Ub/CHE5UoDBAZCPfw61TZcOjj8GvwIQoZPYh
cmsmrMDNewkeyD/T7UbHjAe9xRujXLDB9HRBZZDO23seSFi8sZYXipQgRUUQlKoOcHRqvvSZsxQn
DUIKZoGcwlsb6ZU9GJRd8g6EhRn/u2DfCWvyyXiQqKFcPehwbwFZ2o8Z8U2U+Kz6bpuk+04jp/M0
OgXo33zu7Obgdh7Hw5z8AOBkhkV1SseyyPYRFSfWhYeVhlS4NYbXocKbeInRZml3syK3GM+Ol9NP
sUGnT9LNHQ9CiuKc7DCHcxezlHkYLAm2YR66ebxEqYe0JHm/OcN2peRU1DVOTcdHVArGMmcQsYrY
KLEigj4JFSD7oDUDAOBoSutBZdS1IgioWhwMW6YVdilf7IuGurLPWvBfAlFvjTesitJ5NxPp55/t
SFl47i/+50ZssHEkAKjYFHkmC72dc/XRymZ5GtZotvY5EU250xauB+4rg8KQHSb5D4cdKL9CmIEI
AGpMzQP7y0Fs6aWU2BVOj/fOHWG8dAKOHefikdq3wsz9M+E32Dyy0uK+mMdF753ROO+MaekxD6vy
nrKNDPuBxAqzjkGHSYoUEx15PvEYsJhgVhux6SsOiFq5h+GdHudhBNHF1cw0vrgOpcerWsPXdpl9
HFGp6L/rcNrwULYu70wIQvsg17D4hFfOxZaXo4jvaBrwPyVNKIeDYc1O+qUv2z2jXvZ95KB4z1KE
90iP/fwwRmYqdtzaElRLi6IyiMiq4UdcEu69AOyJ5SjKCY6ql5OBwUQfDCGFdv5a+3bApKG89SYK
c8x0lA1wzLRIxIkdbYfMjqg6E1RecoEzw1fhOXsIju6blUcUarW2qn9sJpbvlCXl+4RVEXBmbhfX
tNvzEM+nhnlGQ6DlG0jZKQBnCkCePM7EZt+1WPdpzDPzIzmeKLvAZQxDE8MaqAFB1fQce1Y431Bd
goWKly6+M03lPu9xK69dEKP1sYVfwNJWQMgXIxfohcg92cWA0fIffgOOM4algnDjK3+jubgFp+Vi
hhFDW6cdcmepSq/Yww3tvIPFrsQ59NwDs8t+SlsOyhvdpsWLxI15pByH54pP7y84ZecxxdtMeR8U
8vEIpoHumIibE21JVsp5H1WsIWGMrZ8jMllIYA+9xfqD0Td4SGbXfoJLG63HenWzOxd3EddSsWKD
qNg3fVDOIViKzHIkwga7k6BIWnv2Za9U9x4RN/vi8H0CtZ44w62aaoKkIc3Ud9VKNSq78dbAnRhG
9K+pEslj7znJxOrWdegc7i1G+i5CCLnlYCjv1NJO0MzYNG7r+SGiJJANMFVTQR1QGVd12XPULSlU
Z+0G5xU8hSIywo4YoFzXsdAJTE1fgC6mGo/cJB6Y38LLJOWgfBi8woe2noBC5cpCoUMSLygLLgK6
ZmK3c/viZVjb8UfRaRR3OlH0R+ghi98H4zBGe2Fvq2CWMYhBUrbTPebNyLoKQqK2Y+Qv4a7zxuIZ
N599B1qB2JKnvD6/Hvj5rjsKq0CR0uf1RB8JwHkeeC7Ud43r0FPtZj6fBWeNwbJ7wnKhk93remi/
QfDsCDrZ3fDUkUTHZaiq9v2/1+n/XyNcevgh/l6Bj7/V3/v/9T+/YBu2v/FPbEPwD3RytPIwAttA
zyyZ+z+EdvkPyJewUPHZukIGjvuvdARiOoKxy7LVtkMqZjfA7T+FdmfLTUQSBIITwXUg0PDf6Oy/
0gdC3CNC+IxqDtI9+Q1n+/M/O6nLgcJRxWHHnpAOcdhdde6sOe6u5vin9+QvYAobluFfMIX/80q8
EO+GiKDX//pKo8MjIoFEWDWE0eCv+AWii52Xxzq034LIJhL2718QL8L/9YKB5+JosSFShPb253/6
1ZjU5syLin2WlfkJmhz35AK19Aetc2hHwyZ6cvf04GH3kfX071/7r95WkBrRBo2AuhH+9rbSRJPD
PcLUZud2tadSpjcnzxkwzhKrTav/8Nb+1atJono4gYTrOz8TMH/6TVlzjw1f671irYTfALIn5955
OyvMSJz6D4vX3/I3/up95S7HryYCAN9bNODP7ytx3GxuKwB9YQHZkdvIfixDpLrC51wHUp3IpPsZ
tL37H153u0B+u4CgV4Sej0nJCbigfn1dTeuM4ky211uGcu26mG7BgPup+47pdyBeD0zs33+Kf/WK
QE0Eqw50l8DHIvPn31RAmu9lT1Qb5tm26pcehCkqkn0lsgcepOtepPP0h4/pb99e8nS//6Kwm3nM
uNySnVDCHP/1ZUOXletSiqMerYGhi/m12PHJs6ufuJN8zKFIbrLWSqJzmAi/OzpjFlxkyWQ/WoTr
Oa+FA/iizg/MvbFEZe8bR7rfnXHVX/zCHbELE2JdtzOrzVIQq/C1Owz0hpTO1LzNPTkqwujC+2xF
Qb+cFjE49ReP8nWKL5qZdo5hIA9+AIDls7ReEh3uzdQYOr4KfZ+x11/2UhbALrki0Jn6CvRYldIi
aomWeERZVIlDx03I8o8OYd8woA+JgNwZTjS55VQFxPgn2vZKptgbi+PSI9YdBaJQlu/hFsIBi1sq
sTRuWKDnaJi1zVmTXSaiEQZiVC091x9AU5dn9n15cMppNgNc6w3BnY6Uf5y9HnKSIrUI3WBetwBG
E3V7RFudHVI0BfaMIGRnjvkRMKXCrenJlPAZC9qFw/VVt35Oqa7HLX03F8oFHjUULfRHq2Lt3Lfl
axpsAnXvcXHtI2aIL7Oi1uEUATqTu25xnPIYNbAzDoNgv4RJJR1vfcxCXlwN0ruw0XNBymoCXKOM
ig+3JUKPPX8o1oMAM3sZkIZPzkXrae/JBcPLSLikZXNRQ5niqMZwQO1Wm7OLn432nefIzRhgmQWG
sL71Ue3MrkfTNAgV9EhnNKUOJEmQsHxC/MuoUnXHUcS2rkzHfMMqZGKjkexKanO6Z+un1ZSxFdup
phEowWPeTF0538JG8bpPJebefld7wEOP2Vhzaq1yNuSx0y7BzH3wp4sWS4os7yFK5dllbc8oBRm+
ZRRQgoa4aXMfoYkEp13U6TUbPt96BgSDV3pnL9a4iel/uIalcXzzIlJYCdeSqDlaX+eiW48/3cfg
ZrsZ4RnhP2VYCsi+Ql5kyxHcOjiA03d7slrnwZMQvo+SYyD6lOosAgg+Q/H8vNqiDXaKjrVuL/ze
S174gvUsYyZb4P8OR2Ii9diGP6bKEx3+orKMYuOshJyzSE5pjLZcasxcs36sw47DuJ26bGToNmQf
WQaeec50ND+aZfFJJKDAwz9Vawb8JGmsB7TU+Zl5tbufKEuiSWsdCGj3NLhgN2LXeVOFffCC3JOw
anf8MiYxxF7JWPSF7LCYe7e2GiY8D+2SoSmtTMm7GkEpu2bH0/L1K4zzkAXO+mWrjnu3nMX5FvVl
9ULucX7vRMSc2fEzjQco0tXnFCTlWz/ATC5Nor7NIvF1bFf9NB4X2SEzVeDr7F1TB9Zd0GU4/ekB
ct9pM/XFTiSNB/glUx0Q1Ij3s2Y+eMwdhByUkJViwISYxQ8asWFXsChHDkTQS2P2f+2A9m6b+rWD
HEC+IPRRBJoL7TXFi4Ptnf8iptYPtxvshrk4HC8HLDFsfTOPwuWyAS+yRl27dZOVrOfpik8s7ACI
rIreCiJaI/+zsUySZj9jg3gCDwK5mXYkSpp0JzAwZE3QSJYHK6hdy0tW1oIu7cA7KUo+uKgWbGHp
tmkv54gaBbxgTv5o+Q1L2MRjrxv3ufaflSwdm8aAkE0ZlJGEi72LwvsRLQcThOwSrnfPq18H+qqi
g83uoD56RQuELWC2Hw++S9f17mex71VSmK6+kdGaMPlbGYzg3knNDSCGgICaCNN71G4oLDW/1oVk
h599wq+Yz4e6x2VWoE4QQ8c5j7Hus+onFuwu7eQQnOuJrrjVW8L5cnPiBafNdhAcgXC2yb7VCjUJ
vB3Dnuiq/MYdS9bcPUnW9Rg0DnCNssD98RAAiyx2dbEGK8QEHkg7SurddO8VMwVpFvH46gCN0xsP
Mw1QA1ImS5f0O1DKNPqSqjBNr0HsyuTsLZXoj97mtboaiwpzo1AUS3wgH+r+uu+koSUslx7SbIeZ
i0I6MxMFV6PyrrjnhjlfxFYxU6dgoc9LmYEmx1DX4/NYwAV1B+NPSf+BVcpuIKWq2rvhF1vX52GS
KGxjmqTUXHIoycd7Ggom8UmH7CkPlYCE8dYvNRow5c6SJTIvHV7TNpRPmFJmmrze2IKC4eNO4A0U
Qk0G1KKeNWzjSQ91DiBtzh9amqbds+LeRyZFiy/plA8/Mtro7sHq5lfYLWEOT61lfRCGGs7kgHFK
Ggfl+1QsGdBOxwR89UTtT2AhmoqFiwh4KbL9PvulSKb9VStRYqDTlHy0obJ4zKI3LsMJyFHb70kS
+O9jzt+JwTuEXCHC0vFmn7m1WL8McR7QOxRbcy/fBwMifNfnQ/cGzSmHiBkNnUtBlZNSfGVLAkNw
vJKnoDKJHkiQECk6AvpcnomAA85yCCZeuSzAtk98Xiv0KBTbT2atiP2WYa5w6ASJXPYB3P3raELH
uJmLxnEe3CWTT0O6+YHprpIrbULsh2JSeFqwiyxYKc1+PrcP2rc9ebF6Igr3QBgxUXQlzb+XOvR0
fUOYDGmYvMpYf6WGeQ2euX1PtIZbLZkxh0rBPp7phP9IHek/AymOvvljYN2ms4MSko2Bc4sJEcUY
dJM5+3SLkiFHOA+AqweUfo8pbTq7JVjwAK/Y8vo9vbB5Hrc8mtbYtcaMDmXb8dWZTjiYr6wyCW2u
ldneVpQQHQ9BJ2gka3X6SqTT3KCusxDXmvMPmkpmvQoViBvUQvZunZ95GGIxWdK6nQTrBwuE4bot
sRDfgPjK5xgOVGgdA39c6tiqU9l/ndm6WkecOG7wtkgTNSdMdUl1RoEOUIUmHA9I7Mjal4Msl/Jy
sSS3To4YXXLcKvfSo0WuDRMDATb/quOb1D5S2SinazQtnV3ZrLDwOFh0vAGbxW+KYzHjMEELXso3
A8WPwYgFDw6GPXKr9+xxt0oAZ46g0l0gDpQI20BlMFVWScZZbUgvyQJTcDASOXoLnRUKbxoKw5k0
Mjer0bI/9AkPI846Nf2muI0NeaiRGqVdseR4HKi7czEnKMi/wQf+HzD0YJ88Km7hLKbJD+oPdX8S
AQLy3s6zvPhKh6UqMUbx9sn3KKdC91BxiT0FftjSXuUX/DrC4J4VdthuvhRhf2tT26yXGDLDfF9k
gM71UuW3IzG6l6FryFRlIKzm+xzDTbsXiHJRPDQ509M4j9vXNfWu3BWM9AktJ7l1sdq/aDZf33pS
IHDy08m8wqJ1lgu58WPC1R6ozuaw4+7SjTBDBE3+AGmAhmk5ivMlPIeX7ieWJp0U9hRSwlihOBUs
n7KfEBtuwABtaF4BblOqZQTC5aEhiJ/4G+4H7JR03+KW53AMIqdqB/Ft3bg51U+EDnHY/EOCGfIO
TtMJPkLbn2+yn/ydtuzkt2mD8kReZ/kUf4PqGelyaQ9jlayf85oFJU/83j6vNt5QXC3pPKJLQ/+h
Uae70KpBgVt+4oEshns0NVNW36Zhij57Mzq1F7vAGDrrxMM8u3CHUg4sThlSOHPhYaFGtK+/rBjY
ugPONrz8AeMFYjLbSQg8nqg/JzbKHjazwX1ux3r+CnCs+epRc3vLkcxpjpxE05ukL/oXE05RQZmy
U177LmZ5lPGViu15AgsRCY+1e+Thx499dv5v7jqv6oA2YL9OC0HhnevQrJBbZOsweCTBV0j7w90w
r+vjmJZwVikKH3OMAosmRzMZceXXjZ+xsHYgoWdF5j5iq2ZrrTDvNVdFtnjhPoBoJuMhjyYKb4X0
PHB2xtwB+9+oUEht11QBkSyfXFbD2JqqPo89zk6P4zwxB4A/VLd2ZOrm6AC/b+LGrcZrLMEQKYak
oLXr5yD9X7Xa/H+aCnPZc/39avBqmr/l458TOM72F/7YDHosAFnA+Xwxt1DYtiT6YzHoBf/wA9dB
Ypc2S0Pb/RdkwbX/sWVr2Ie5dvjPvNg/F4NCwocluyXZzDAkBZ78bxaDP7ePv+xbiKNvMR8bKyuM
2Mj9LX9jmMc5KAm1d+Zh2Ype8DfF2mYl1Md02buo1JRKqTVO/GaBQjQF8yb92rRmcKSyca7QMYgv
jyZUE0vMmx4Euiy5FKzo87jhCFLHQbQAaqpzjmKxP6Ejxn3hpMnNhJeVkWtohubMKy3vfVpw8ifY
YeVxX04OfRyjXi5bO6PCVWrp3AXCSe8llut5v1ZiwHrjKYRFSdCCLYdTIfYohbhksYHjjh3qrQMe
EObFGOQLCErVkzJIZCDPzVBl131e07cHnSHj1Lp4ENfgQTQXrM0xOcGk7vV+blp8EbJJxkNZmfyT
vY6361jK26W1rRsRUXbML9iDKy0Sk7+kCwr3gU3grM8W2x8sWvxnsyVKnlwZ2g3NEfxfdENiDYix
nrlfkyX4bEBcuA+citLpI5oKy2eZ0lThZdbMln+JdWtOj1XQBwwgq6ZQzzD278owYQSkJrtXt0Tb
iWv7WgoBAK8Vzu2ks1VCtqjbmGVadOYQ5aynkl6c7K7Joom9f+rShQ6rPfk89h1p9dmt0UfTUDZn
npbqakEZ9d6C1KATe84ofjQpXtYqhHRdofiruOZd3kNtQ/JxnOp6ACC5ObZBqe1z3dNOrhDmj9m6
qPes3AZjgkDeM62/87miIyjYCaNufdd8Y8VDhTFjC0uw0ecm610mVV99DUvo8DGcMjSVjdNP2sb2
D1MhZrzAXjXG7Njyg2OWT4Tk6YVgUNwwNpAvuP8TbcAEix85OhXt0v9Bm/nbFZ7z++KQnT4LQ7Zq
wbbAJ2D36waPcoGIS4TcNxRDmhO2HZSgzQGgZWDXlEfJgHt93m6SrOsh8i8DlMSmaYKzP7vqqina
8E6FqFyYUbKbpHGaL5Sylnthsv+EH/Z+Xx7//FlhKpP1I4PqiN/Wqt7IzI5xCm+V3WEvLQo3KT8n
NCFLPumiJDUVBTPJjoVJ/6zE8Lqsq71cuUrQDcrMrcFxVI0Hq5MFw26Zs/lHMAbpjwhycqysiDgW
x6gHiu0rcHTwBvsY0ll7lYkm2BNY+hEUEoBA2N62fBGPTVbjnJyHqdynQkbfcYwVd0qt42utowDn
I9YZ/D8JTAtULSd5IgVlfTdp0t51ngS9FkQtBIDOJY1ikwyXMXWzKT9YkqSnqS4RLjOrwi/8p9v6
5z/W0L/0IP6+Fd/eRoKCoKxYFEdu8JvaUJB+0PTlTqAsc/++rXv9TProS5nl4mxQiS+o/oCM0mfm
0AXQQ/Hcht8qexo+h9bsXGAKHL8kTmZhYtPmCsU9O7IwKokGCv3H0/hvL8+/+FED6W2ZSrjTru/+
tl/GfJQRkSS/sfZi+prxaRzYYgKwZ6t1ipqgO6I9YQDlq9T+p7fpL74ZAVIXsldI3x7616/fjCgC
BFMbugXSheKRpuzl2SnoXhpXox6xxjFe0bN91FjX4b4M42Gi4TZeo/ZIz/XKUiT6ntSpdQ2zoD7Y
KE2XS+n9M0r8t2/Qb3FoPkN0uWgDjUsbshm48V9/SrbXS82ajFpAWfA4QV7ASDskD/+bu/NYkhxJ
k/SrzAtYCpiBXB0OOA8Pzi6QiMhMcM7x9Puhuro3O3emW2pvPYcSKeYZHu4AzOxX1U+rvmftWLB3
uS2FyUxaAdpsM2xEXjDQ+lRb6Sski3E/xKbxqtFCQoxIEzTjiNZT7SHfm7FN2ZOV9buw0NQ7FVv7
n6rFX9ps/acJrJJP+H/eRbllXjYf7a/bqPUFf+6iwOJDnlhvPQeZj9zwP7ZR+jdNw9ZKiEUj4IEh
+5dsPfHnVUbiPzsMBHSHm+DPfRSV5mDrFAdXD6ojiBw2Zr+B8P8VGJ9t16+6FUAiNF/JBNEyGJ8j
nvx2MTV1izc1NUmLhX1jbhQhZ45C9nLfLzE0tg7AZzD2Ep+lWg9fSqEQZsHh9wCcA2RH0ijLoSyK
tyzjomTS0pBNc+i4R7ItAGpHQIzWKsG8vOU4lUeuIyPrAhQ1YDBBZJVdRhv2j3DRg+dMHWOsZBxh
3qumAF1aNGW/JXa6EX1OA3ZoGdMFr5izWkSC6kLwcnmdYZE89HhF6DdqS0g/0RP5ofJFjOwAGf9W
5FEUZgc7hYMDvRsjeGV7DF5iWRZfk9OY4t88Q/5Ykf6vELh+oBJtjMXVxGLv6KAP/kmWo3JenbN8
logEmfq4lH1zhMEH7xsJwr4r51b9Dgwm80yYHXjAunFSXLST+p5jT/oyp874c2HGh6GjIyWTBxjT
GY7HD42WT+O2LIzhmESZ1MmAMYD+5cL9b9YJNvu/bKr/eO8GnCnWWmvV73/X9sCj4p6eKQ7UCwzA
I+z7XaHNk2eK2PZqHDX/5ln/21bk//2B6xv6RRvWAyWKrBFdCr0EQxR5MHSctUVO74272Uj9xsKY
ZUz2EVOiz9D1nC3ZTZZpxyaYX0h1eivYa6Km5l9/EOvp4bcvEfWLsw/3Huec1fvw6/vSmnYaueAl
IxqcWoyxyyOJ8uDfiKn/7U8hI8hxio8d/8U//5RKtHVrWRWXCrGHc8Pmw2M3O/ybL1X/51Xtjw+Z
BW01UKBPK/J3aVrX0yUmQmgSd7RxJ7OzE8OmUoPwRBokeI442WCn1Or5RTEb5Rk8kYChYSrJR6Mv
NYRgJNKYn6CT3SHBg5C04G/M8/SHqmUMeEArqt7ST9j4+whRYnUoDnvFySAU6JfeCftbVZ9yMhUI
rQ9D1havNfIm3Y5Mul1JQ2EYa5zXmAmO7WZZz1VuoWaHSRm0DDfktBz0QgfQ/Md3/JdWov+lx36D
6/V/XrC8NiuHj7qPP35ds9T1RX9btDSNE76EfqqsvJV1mfn7oqWa31bjj6IYEA55RKzYi78jU51v
KMo2/07ToOkbkhf9uWYZ1jdrHRiwyLF5gUb+lwCLvJA/6pfb0+INsQfiLUgQHDb3zXpj/fLYaNuZ
XX1GViZoCJC+Bbj5GuaAyqB4bNIWKr61Rm3xy5kMtxtdZt9tAptkHAB+D325H+MUl/fs4NJzRabZ
O/Jpyfs8xMUhGLX6jSk5Z4pcdV7DPJie86QFA64sj5gV1xTS3JM1rfLHRTRyNw6MAmeydT/W5MMJ
DTp6Ha1huQf8tS2Yhp5X+txeqVO6L5uh+II/EHM6n4bnaliDYLUUYFg7cUbU5+6y8Uf40hrzvabM
9DKwHz8aXfHJnTnwO6ThexZZfpwYX0gPt056Gxk0zgU5FWVDjQqXD8RcW8iOo/G9CvX8gcDodB0V
bPHbptS6G6tS5Se6kUYUolzuyOmYrwUci2Jr2lq+04jB7PNkNO+4XWnfG8zumCjYkSQtg8cK8oEl
HdzbTC1RdBObZJmRbmpyV34TKqaHLFLvaToJXh38SzeBUTNrAa3M6rUbKN7y85keK4Dbyw3Yw6ce
yYd5fI1p0yOfNJ31uhpPkPzY8Q8pETHS7udeIiIH+NFNxCA1lXT9Mbi+LSw5XQb8DzRKaKobGCT9
SqYWtl6pW9j11BZXQXI3ps6zFiMSTY1in/q85VfI0KPMsG2PZdBM20ql2SvPKwgtxndh82vHQDFA
zRXopEJeGO03ax/NtONZXpwnrapcqSfhy7jQ0TCaxFNqszWfEtJ7tRLi8+3IU4va0s8l2MAVeTWB
OScgiEmFDP9c1F9BgpyEJsBCDqKdABcdLXqjlx99/gzycw5dklt3JnrYZdSJNA5O97MiisSou+rV
az4H6bYwS8KmvC9PIL9tMW/C/5gkg6XS6LJ7O4RmPQ1s7K00LHZkWoiCzSHfB+G7Z3W0xueJhJI7
pLPyorfLk1QgqiuY+U9D0RLUKfrBZ5pNUX1G+qWCE5HXhELsscZOKxsGzHDaxiOca8039ch4r+il
2LXR7GwjSOQXQkCTp1P0tRugjXvGbAbXpLTrS+XYCESMwvNiK5LpDUY6epWa9deysAwEpXkCs9Kx
IvES1HDa2Q65Dgih1RVo3XNn7bMYo9VQS+vaULJSwuNwyucCLgx8CTKOBQc58OBaxFlOs449VmWX
cSC9r3EcPOWwO7NN0s4nbdBqP4Vl8dUZzJdH1Vy2TJPUJyPUmwOIcBAnwLOKY5NV6kFVgIqESfqG
jo+XoCsS4pK1wtAruZ8cqa7dIaPznavnAzpbSgZ26o8Y0sqt3tqkkWeWNmU0StwUtCUjj/F3Shn6
02K+L3aU9J4yC4f2XTD1Cokm2oDr+pRblJONMiVTadU5BbALRPPFsHgCpcgXY7S012Ksmoc8JpGD
5kPFcpkmxNMH7GCqATtRM8hlknh/NKl+PukhtAUGuytMQcwavS2aAPCjiY1WVvR1j73xERULCU+9
WDbOFDZupraVL6OsPtlapT0gGGhemBlnbSkvYJriN+bz9y0luiKm7roqU+3GMkR1jqIwOuDJeYD5
MHuVaV6jAsI9bhgCRNzSaG0TdS/jwHGWKsmNrOkybWawO0KMeH5AFWxRLdNzoCm2q4SG9Wmk8/w0
tVMMV8ewHoq2xUrQ0KgXBIH0kp4OgJqF6NygJnFPdCEmhJmnLw2vymE2ldtQTT4ZfBjUXXizpfmi
N97pqzWhDWzNUjPXrkAfwMInIoXB2T4az3PUp3sKt/ANFCIW91oH94e6DcKklX5IxeiBMUNYGRrO
G13YbYkoV17UqIEPc6I5NAx9GUKNLwJLhkeVsQtg1i2UAN0UipnLBPmWXSL8CktsdULZp1DVikNv
SpDAXUHR4tLiBIqvs4p1vkSL91o9BV2aiuF27OPwReG84PWaeG/RhaEDSvu2zxOdRGfhxUPwWkjr
UGtjt6cmyDmOhrNnRk82X+seLHxsapT2O+wpB6ur0YmFcrIc/i6YQzh/SohbNJzr0ifJepx056ee
JLdSS1OvqUWACzD8IC5YeUId1ZsEwsHRMCktsdD9Nw0BkK+O1o8tDTollsiq22gRbnYsk2eRKniN
EJ44Augt3/4MeVZL3yK8Fp4hcu2R8tPQVzKKq7tp/BEb+L4dLOH7Nbu0XzQh35jj2mecZZYnTGve
GLVxGiBReiVVI7gSeVZNGFyOJUv5IaEIzg/hUpztqr9MMF6PmPbYI6h33GS+akZj6oILishb39BQ
lVw5XDIYrTvVK7VBP8zLCHAzCNXWZ7APrHYwephHFdanOCujn84QYGRUdSKwxjjurEVXbsoxe0ee
1HehEloHkCX6AYbvT7KzmW9jNyIt55T2Q1oFBmVZpP9I5IYnnCdih17bGjiIEEHx5Mj7eiHDFTp9
dWuz20egL+bdbEf5vexSZTfmDtjppQsuOaqOX9c9zIs5Y5ypBvNBxGOIaNlis2oS8aQMlDDJchzp
qk1Y7ShL7WFIxcbyBK2SlDJUivaHYc+wqaFVadumhpRlsU58EmSlYBql/egUpQOgluhIsvT9bULn
JiW38/i9AJZB3E8Y4Ql3VniBWGpzjoRGPQ5nS8t038gZKPeK4tPaUx+UbqYVhAklRKoHWZXG93Q0
+GBZsg+ZoudnBgOD17fG5MHJxY7Ah4+nKzNNT9FFcJ2SWe6hNFGAKTR7P9Cy+d4KYA+xfWBSe5q0
mXgCqSWSdWat+AoTWr2StZsqFBHH/aFOCkAAyQlBRqPylof3SDGaj9/yIqGcxuGsH3EYgcgwp5aW
Hn0bp312Lu3c8MmUIFBMRySS6m4eTOtubaPzJzqgfFSIL6GIQ1BNmwXHLDVst3N3irsQ5ES808nP
Wkn4xrhf9+RUXpS4uLHDaaECaD51UiRuyYW862XzoqbLZaCdGesTJcBKQ6HIuMKXOpd83QfWUxyq
6SB2Wgt8uyR6omT7XBiHbKbAHBFnWzvOV6RiPYkSLmLuET/O2feJpnd2kQ36KR0/a/HegerCBIHg
dbFZyrYgwQkgORh2Z3lvB7T2TnyS0NcAbCX0ofbpU+qoGTCmIfdsix1XiD92zsCcFldnjshhLnLX
hnD7Z2bPLp2plL7NCkTckMoRVRthpZKoUQSVPfqKyyM0H1rsvxlE5AehBV/l4DxLjoxaf8nZdm8K
XU08oeT3TWDy/oeTTnnK0PEZB1mnc8PwkIks1saMkt9KjwjxO0TeZiPeYQd6xL7JZFfSecpZ4gq6
9Hs0Tqcp6tAL5tz0iKs9dwYGIqV/14vyoeyy70MT/gzS2huVZB8Vab0hVr1rEHM2M+mwLb1WdwGj
MhJleX4WxLd8fWDj2w/9eZ7JzKhKfjRCzY96Eytd1MdeO7K3zvjiYShI+8Hhu+Y0MBB11VM/HKju
rogXk7l/pv3Xp6nmJpQhi6UG76O0TVbn7KkoCYfNVf2M6eSYgCmfeJ5ysu7upjAhCxkeut4oj4S2
pivjnZGhCY9NLFRO9Sk6/XFYCmYCkRqfaXYmy1Mcq5avaer3TVM/VjLWPLWDB4FR1p0Iud0UsqAl
iY6u/RxRduhy1TmvVQ1BpaWj5mdGL+J7NlF7WQo3mvMju32+1LLzagZ0GwQKN5uqG6xuDmeLKaLG
14g3az4X4FJtEcDTSV+FINrdkvkL6RTD12troVIlGdi8FeJmJLW1xev0yW93zIS4YL01t5bZDldi
e/ZTh4DFm5mUG6uRAZuiheGVMBtAPX29xTMvN2s2HKsD9TSWM1xztVcR+7JyN3S1OEE0gymxOPmF
NJb5ZIPF37BxqeDtWThEqvtZn9b2YR509laiGLXJOj8hWJiAwIWSTsHjduQrXBQT3y+0AnLtrmlo
N2UQH6u4LjFrFjEOpng3D8kbhZrlNemwoZbpcEyL9ck0D6mfjvAPRvsmpkP1hGm09qkvVS/sScwN
QGuVm2Dyzay84AB5T5XBBNexXFo4XoBmDP0wYBXft7RxHPravmUJQF5eghOGHuL7ZT29GLAP2UKP
P4o+mTjtAF4yuuA4UDjGErHmP8OBZFyNz76M9EsUt/c0aiY+p0icl2FlcJ/Er1TQs3bABmGI1wTX
QenMVxhpJAp5nG4tAcYffyiM0Bjokh7ye2W65Ttm6LdT+Uhp2jNDZR7ljvlzUB346Ok9q+G2wO+M
8c060ONR0mBlKk9kyVHvc0gnczbPxFVzFl3DYUA38j4rgH+bsVvu8nFMiRVnH1pImaa2kl9Sghhu
apNmhb2ofaE17gpO8V28IhEKuVOK4FikFPAJlUdYaFchlW5V/sKI3rN0Qz2CvtrKtCddLEgxWon1
jKAfE2eUx7S03TpzzpEGPqZ39IlCaURCa+GhukTifpgZjC1SXjLb8niABdsWkxlMDhlDn7TeAq4+
1hozuzQlTJwh1r4AvjyzMbr2uRLcUvRwR+nySRbGm5bUBhkldj+51AgyBJR0a4m6i1TlxUgtm8xC
wb7c1gKvbkaYWk35XDoLpMcoUi66GYeg0LRsx5az+kG0eD62eo3Ya5A+rWRGiRvVp9/hQZA15Tad
wk3rZPZhLkTyWtp2d5FW2+/gTwAvHRbYkQmt8x9Fvmi7xjSGFR6TZkcNN/4rDWH6C2LUDOslFqcY
ciDUODnSaEBzREnH0m6OcufQNEv1pPXcY0He6j2X4QTESEH3u51BErBUzWCXqG97yWHlGD61fK+w
2hgKLDylYYRpJiZbZZ5vzFqf2W0XxROhUexNbX4IkzI/1qW21q7a2nagaZr9+wBNgqJTV6Nq/Sxg
7R2KvrO2FmbLO5RwCprSUjnw1IsfC2kmPic8AcplZtW1OnKjMjBauvE0gg22Ij7GIO3uesitbmd0
NMjAyj+my6xeqI+fHnF0FXslZMatSbkUmKinZTPIpH6JhwnbGY2vB27G4coNRcJCMQO2dQtZFnAA
efBAkzkgR5AZpWdWRX1PIXby3lONxsmrkXsZgTJYolbc0xS3nChdjV2NMIXbVAW9cjkGTJNOST9U
AmVnJy2GvjLOfEu1kgDHyRLdOWRwdmNjYkmh5uCUiXZyW701P5tKt05q3zpHPsU4cSPLKlyMzfzQ
BYIYSo2eeX29sIxPhZHHXmVjMt8Iu5r4jrXJHwEe+nU/2qc0nWygkMPYsqux4mUTQchyO5mqVxvP
vTdYthCbImiHE7W0dHPPuXJpwq5zyYdkABXS+piGjtiCdWsPWkG+lFbgwLcBmD+ZRvhBuVB8N1nz
h6TC3i0NS+xqh8I+GYR4cRxwSmPE44q6CGP9Cg2PwCE7v3JrhqAY9PyCfiu3scKIDghoCYSGvjlX
yzne0yKU5gNvNno0bJiBdhptq6lXv8veso9s8p0tkYxlH4va3suqqnYREZLDCjB+K+reTYogowCP
njsR6uwqmaWJ26KNOsc1pjw6CqWN940wnK9SKau90zfis+rn2O9Krd9Bxqsir0OreUqT3HxQ8alv
EkHhR2FROVeQHQaHzyRpYDyDN7gJb0XAfIHlXmzVtX+utqbhdlLH+s7QKuuFx0v24gwyfgyjABiC
MkW7Umv1+6DHw4kVSTC51BzjsMRq9lzU5o1mwHECxFOA8M/HYHwA1MeWzlYN4bC/0ogHSKo6b1T4
eC94gNULeQu4fXFocPyCGqYcwFeq10k3RsuD8J6eU1Qxy00Mkewsay5vQ2Uq72mppGEik1n/NiJR
pG4cy/CVohCmniTOYB+bCSkSCU9XZcakh5qnm2F3gvVk/n9IA/9pIjWOiX819D9+FP91+Zh//FMO
+I/X/G3mL6xvDs1F+M51R0fyYlb/96G/cL6hX7PUGXiGdAMXEHnfP6f+lvptRb/bcsXEK38zA/45
9beUb7b2R6T4D/fgXxCpf5v3S4LE66Af0rYlFQyGym9CGYf+qq2F4PozQdG6bTmHh2RQDb81LcYy
WcDKFwICYYPIWeYGdkkfnxQqDoDChUlIfRcu93kTwosiZlZL7qGIXgrAkVzJAR5XJ34ZJEuwW8bW
+J6pUWwRDgt4Uk+JEtOgoXKGXZHE5JXAwsHBLknZVFql35pYyn+qJ4p+mFnSoaqz9jt9a8W7RVOx
BJF9LT6SpYPRigbdP3QSnJA14xSkQUJ5Gg0Z5rshpuBkFAB0tnokZr9dahJbguZu3UMki47MmJMv
huIHGxYYLU3aFB6rycCRDz24f169mPk2Cmumr5CifKkparajP+URagG0V71qthUxpUOdkoEdVVlQ
twF2fN2gqB+IJc68yXs73cz4AT4makXfkS6qfTkaLHddnv9NX/1L2tt/3A1m/Esz7flHW3b/hLNX
1xf8qag54OclJDgC9g78eu0fNhDN+oZfycCUhQuD20jntvt7xcLqmV3LAR1crqhnCG7/kNRg7H4z
Lew/ZH+V1Vbyl1wg0Ot/l/5tXAsS1Y64vUnfofWbD6S1oMIpkxVs2CSkrmmG7GuLHu7tKF5Vo2F2
P2TnTNE6Dx7ZUdHr9xqlKTCHfU08dyOVqN/JFLmgUSARGfnCn0FSdWinBzRtwNFVem40+37oGPzC
fL4ZlPgRj353RQX3rU4nqGZh2Ne/hlxTyH9mPkON2ybODkOXvIer7aMPNMQtGfS0zxQOlVPoLrre
0LNpbiOrYckJHNbEYbzqRXSqO50ArVGeiyzeAd2/NWnzc8HAAWKtl0PB5pH0XHQqjJFouJpQ7dz+
IMWGDjjRBgMVk1vJr8XwE57YyJQK22i4fCZpdjVTzC6iyrKjUXeAAZN3QAr91mS/Y+EZpMCpZGrT
vzZNftvjY3cdBUiodL5kfOZ+P8TR8yTq4T1RGEBZHZ2qvSRGXY0hp+OZd4n0wckEHJB4LJKMX4lx
S8dGfVQpcE+ZAHNIp49wKdCh6uWVT3rbQWTbEU3ZZvraIj1FJ71FA9V7tIF4vDMG7aobNnAlggxq
eUkdOtrzsnhb1sIip5qOThrS1qMUF1kGhauCW/EmUVaeDdzLF2PAPtPK7+jL8NjjA1SCzREud0xh
L3qT36ykvLahc9sS1QOQw3tayIllhYIJWJe6I8CYLzEFt8IyjxPZKGg0/M92pjcYZ+d6JzIj3w4O
lVYbzpLixM2w6VVbgUNW7mEK3mQ0hTNW7W/pK3gAiyQe0ga5tKDkaaMSbNxp/fK8jhuNtHyom6VG
lKw/AX4prgT185MgsEblgYn9DUc5W9w5eI5tNdwWRJT9Mo71gzaPFAORYs6AFqzCTuzOTStdWCn1
Ng2NnWm2t00T/KxV/WL21QuNPw2iqjFuJple47jWzjDmfG2wOOBy9PEZ2U5uUjuXuJn3Mw/5reww
R+eMILq5v1kJQ5uuGpQVlyOg4w73uJoXv4YOzgQv4X1BeUnxRoDoCDFOx+znqcs9p33z2mTOE/jQ
i5VFsx/VChpNrE03BhOzbEEiBT30NvYqg+OmHhiSVs9kLgmGaOXNWI2WS1KUo24Wf5J4u9BXwPpm
mYkX68reSS4Z84bVqjweumRlzPQ1MwFjxCmCaHUSCfb4tjXJS0fgR5lQcAabsmFDX/oXeIl8A9S8
3GSdkOBz+hM9zk8mzSvotvk+Z1vYjFG0JWrKy5LpyynS87BmbUGUQd9vhatR525NLIFiql011j6L
QWOuGdOH3Gcwrymd5mfJvRNPzTZl49qFmRdlV3a3NSoTqerujmybD3guAfPEpZB8heN56HVnq8cN
onnXu1miDRvDaIpzP8y5sekTK3zQNdY9PVXrs0nQzJVOlXvNMra+pqBkqVF2aIJheMexz+BcDdTX
0WkeZD+fUUoCtvRAfGhplzcVHByXFqziq+xDoGcFVdpjricHQzDcnZm/Tg4sEzt3im1hlVd9mS7p
Eh5r1Z72ui37MxdBdTuC1Zkreq4z5/ti0VqajM9ZLl3MdOU2n8SP2BwcL2ZQgEoTXEPM7caiHQ1s
urDW0o2JW4FHMVNkuqD4IaXYt0gFjAhRJ1rosRdtDS0LGyIyA428HCGSD7ck5m6SkhpWWqiyfb86
88JwPPXSPrap0LYVTtz94ijnPhevtdkRoa4H5UdiAw+Hr5DhwLCBPhZaflQAJW3UCe7C0kxnJQOf
2uchEUsqxrfUEsKXq+mGGooHCKtvaXNfzjoSpNA2IQBhJhqZ1w0gyRZiDI9BdljKhkd3rw7d8wxX
/yJC7cjZBAdScaTIrlU2lm5z2pLs3kZpjH4fa1isgtxi47NUX0rKo3MmwnFJzegqGHK4Q0YaT+mj
yKuyDteAFV7H/ENLC2UrYXa7lBfcUOZofsC6/k46vt01Kq2PnPaRDNQ9uAt/7JRtCTkOHOS4AXlx
pBPPtdT4hp3n8yJjIphDfkxFekD4w0PSAJ1di2BMxob23P2YLXKluCBOBEyDA1TCGg2PIsCC8ux0
AGWmsL7U/SXu7Cf6BVZ80okuhO+KWgNFdNxUrphuO7oAfv7RtNmTyknWI0YomRqC4iqZ7vhmNDEx
43xKyiHAvd0FgB5gHLetrgJ+qPt9FDmxr8N2hYw63rNjfJsoKymtAusmLligCx3eLG5+5pumT1dJ
enGgcG2HZXyLraCCotaq6o4GS7ykMBTonkMvmJtF+okA9F8wudhrhVheMeq/2CY2DEb/7B8qDsi6
0Cav6IifThJfdVRMyRFNDbE2CQffgMfO/2hFknw4Z0JCZhhMzbj/VIBsoHPReNkq3XhY0D4gh2nz
M6Uu5Rsh0vxOSSVlosBAGnmVoT9Lyb4W4w7P3gddGC95kbaPiTKM7mIBz5bdAZy7wRnAGOiczwqW
c56yIrUIumeMeNsxeHdajh2E1+H2KbT7GXXkt055nBSFPoT6x9ia+jlQbSzaQhLVn+VHkji7AdfK
ATq98lCH3Ys2myxm1j0c2F1H+vrFIN3vykZcON8Sa9Lq4gjos3ABlQ7bqmW5BK/bHfCGY74nOJCS
9ynDK04EQLXKoZ+YIucgSEgbbmRR7+NAwsJpt4Ab3JRxF86ezVrLAwH8GbDcOQhMWg4zqK7OJhhb
x58xRdGbEuuYyKv9nKqPyOgUZeZMN2sgNlUwjVeGX7uIFk9W57UcEob3XLtKbXpJYrFolmfQFd4U
Rm5BxB7lhTFP/wCF7X1NEjvzxOLaHMZYoerOeGqzydVVOARLIrYOIpGZgAZxGCv3eAizSL1R056F
fnQlDGLKAtzc0H5obcbg4lwo9jbm9DL3VJ2m4d6QkCDiLyDVp6U1t5XZ50S92DCF3A1Wzjw63OUB
POy4OuJJ2WXEtNl3+b1pHkXX2TvVafjKoY778RzC1zMWQIPmDSFcYrk59ha0uaeSQzHvZJSuHvX9
niHX89qws8XhsiKBzWuPb6KSymdomSdVYUFr5+XnAD6T6X/iSxJGQdHuEacOeqxdubLZ8xGOpMIX
Qp3jQ6j2stzYD21wifvms2nvhTI+VAZNt22wrfSHsszeULlfSLzvKrDag9McFkGCNhQHq1ZuaslY
TiTNtlxJ2BOp8U2lxP7UEojPm/lnmdqvEqltfUCkJpY3pBewcydJmqYPynMbZ7uRARTj0V0EX1LG
1S6V43fgNV5sjkeIqW9LvXfoIC/rkN184+u5c9ZTBqXj+zBr5zY8K8Y9VVF35eSc+kwS/UQ0xw/e
RM3ZVFZkDFCcSOVptqacGoPNDdXdxOviD5PNLvluihwcm01TVXxqtbY3mV9W6aVbqgArSC23jp3y
exX8MbNi/ixSLmy20wZVNBRgLM6lrstrqTd3g5BY5sIL55qNldq3csq9pbnXW0GaDGaBq2XXLJ6h
CdYaCiwn9EajjEGwotQKmVWeOgdnfpvYqeFZeYnj7GKwU5WterI06zk2oqeqQMcC8xd6MyyvTGXl
ivtb+KhvccgMcyiZbXdRv597/WrNX4MebW2wgrCAZ2yCgvSZc+gL57kz2b3UXX+ECetPsIZ3vS7u
Bl19qqtXazLPk+l8cSXFa4j8XgsJ18O2ZpibZSF8/vGziBbHs8lYa5lhXED56ruiyvfLpN0kiXI7
mouXt6RDyMYHm6BHK8mtHyYdCZumn59j4axHisi1WcvC9bIcnLeJzVLCeqYU4pwVFoasJxJbu0rg
k5AOtRnM/u+LeNjOSnsFIOSGWn9KWQgjMa1t9KwD/QSAa8HcbZpvw3B1supmDpuLLtA9kUTSRn81
QJaoPPZYOBoYvFr11GM1MD8SKX4sOiFleYu/0KxDiqfT6A4xGnWrv5R1r98xFf8+lfGlVORzTjch
QbzZS6muGHl3oI9u5Bjj/O+OmjF4c1z9dNQShXTwyuoVFuyPSG8xPRankBnwTajKTTQG14rEzKYd
9CMrN8e1ZaN1cYSWxF9T4Mdqf1BjawNR93tRk7OP2vIgSl2jBsNCiR/bC4UEtJYuXlhHyKnNe2qL
l6YCXzwnzGiULvXsBjEXmvJHRkc4hqcb2bAnRZ9dLfCIWnE7qm4SEacOihHBuwEZMw42cP3qp8BC
V2lBw9ek3KfCtj06tmnUsgaalztMJupoN/xj6eqZ/RhU0Rvtiey4EKQxF91Udf08LGg+EGjHY5Vj
tAtm+czRfXb7dMAGpyefkEoeSqGXO3qBPiKMMRvdLuvdQOZvGGbIHkF9EESmNr1oXgnNvuEnyNgD
iZD8G1QHa0y+ck6tbgPS5gjRw/KX3sZca5uf4VjeK20ht2pPr0WCQU0jWoJFoL3CFLgsoXmTGkBz
kkQ1N0sDFiFrFzoMAt3Euues6aXwTZg8BgRSyd6yo3GXYLTflu207BQMCH48lKByqpwyZocUsGMm
xTFraUYQcxy8qGr4SFN3wWFlxBlSh/015UlMmp9dstZAw8dBB/iCcnVFgyNlU/PKbKM/ZUwGXdGE
d1nS4ajR7gu72kRohSQTK0bYo+eU9Q+GjbdZs/hBVqrubAUZmhqKpN+MQXGxSNxDhaHh17JrCteH
ufMjEwneZAT5EA8GZnrBEXuZ6G/OOUSG7FamcrrtgpQqDXMIznGZY/TQK6GdjL4o/CpHlUloQXZj
PL4HUMxsl+o6ewdZkh/IcLSc0b4Y5rsUufgz5d5xar2WgjISwUmp1QB35T9t1lodnFEUKPa+nGEl
rKB1C9fB8J7H43OQFAdhmJzdQ/2IfQJYkWNssOictYHLnL7wE/tT3LU8q9BrGHNWaLPCOJuSJ5yl
lo899AE8joRj2fuBR2BpyTETx6EasPghg9tzSb1FocYfakYzL5SUbOdwuAatzBAGsjgFH1Uz44nU
2fl5yjKsfYJIewp3H0+P4JSQ0p5bnWLDGp5pmAlsMpb2DB7/s6dmBpTUCSPNjcGVaLd0z3OpUWLx
GNuttQVP4WHOJZlJAhjz2YZCAE9G3YbICbaGjmU5yUm/pv+HvTNbjhu5uu4TwZEJZGK4rXkgqziI
pKQbBCmKmOcZT/8vtP3bkrqtDt9/4Su73UQVCsg8ec7ea/tJjXuh2+aqW5ldcLDlcA7g0y5SmV0p
jXHTFRHaF7gIUlqXmFItMxGSDtF35SVb+NUnjOqMcsOzqt7w6SFqdO/6oV/jzNmhQzo5qAn7Ll03
Hf7iqG+++kTQNGn2VoMzq9LwnE5fAiZpRT7dWyq4jlPyGQ3NTZlUB03RZhd6Tbz0SbviHjryGrT+
qqlJ5ciN4UYV8Z0F+QQI1x1iE1E0/rpI7TPWYHC6nEbAxg0rfGuK2zn42zkGNdVJeddxr8n7VQzD
Y7GUSdBx+qU6HqCoMcHuQkjbeGeXR4T4yLSckrV0zLeG6MQqlpfKULvUtW97Yb26JF01lnpvUUl0
UBMNk34H/I2dTNF0MllPY2q+mczi9ejiKuOQdwFMhDA0QcinEP8gGN5MYL7oBPL+0UWDOnFTxdV9
WMb7YgBBoa1kG/CADVP0iWzA82xCLW5QCfk0XgnXkodSdGe3x2quWDrDPtjPGKOj2oq2NjKPDB4e
eKKTUP59PUXfGQQ/SqzEm07MHyQpPLhh9Orl9efEOSWWSQKlM+8EW7ppOA9mPal7lgtx1dkJaSyM
LUhU7wmRiOs8yx+xKNjPQ16lqCjrZX2JdcFB5FQHBz2+TMON0ZLAUnUFfCJrgNW0YlQO5T1L/Pum
LJCBmlW4Zeyudhqq303oROjCTAwS+w61GuVGE4h1mDjBkUE07+dctvt5GML1/7lp/hlwq387V3v4
T8Dt+nve1sXrR03Abf6Tt2b5E/8aBDj/ULatmRRLz3ZwhWJd+VewrfqHksqFW4pjSy4YjX8PAqT8
hxBg0ZjyYstRzNn+PQcwMZHC4WWarBCtYAj+n6w1pvjD2fYf55sDjWXxLDKPADDOPMJm5PCjtQaS
IsbueglQyDKSkttBN5ZxQBHYbA3DVgdVi692Y5V7UXrdVwXnZ1MhY7uWrle8kLg1XuugjMFIGU6+
hBd6z+QcvFlVUfubGcPLBi+5vXcwYG9g90XsVbXQ3x0rnk4aoNvmj784VtG4Mbr0bcLXsZmaFmJj
7bjFCyVFGx0nlZdH0ZXjMyKd9oZ5XvKghlrf2HJCoO0WKBCMGDXdXNXxtShn+8kPwwmzQ0yHu2ve
1ST5i41mC2507BxK0Iu3g01LJ5L8u2Qj5FvPT/PbNG82DYrCa4hQ8hqhjYnj1rk4aQYEDJTEMS6F
OFhp854FvvES5Vl7BdfDbFs6xYsxEjcAxoiGV2j0x2yKnEvXls0HvJ23PmPrW/5NY+AvisTSn4xu
eK/YZZAveykURD7yMHDxETbHB/gD5xCxYx/cOX5zAm4giM7kymI8c1ZfvkaYO/ahDLlPf3xKl47I
VZiVcxmm8n2I+LeSudkEpQUqvsEvUuByP+TCk5vAQLiiYoyzXqfqeY2WCfWRzMRBE5lz1Z4fHomY
GJlc8hdGR3/wq9KelWwmR2GQy7NqKvo+NMmSJ0twm+MsRL3b9gMSU742sFTn0Jp83smvfWQjU3Id
FAi6VcETd5ltk2/CbOCgnVKcO4BMCZPNNNEcFlNxQCpNZ4iBW76SlYNc1A/N96zjbw6JhejERidL
j2/58aoJZ0ZdOMl+ublx6NKnHLNFQzP5xPs46VsFoOQyW8M7MmhO1oa5NitdHJfbShKPc/AUXzmf
uMFWlRHACvykB3dPCyWwP1x3qj80gcxHi0LtkGJAhkTRvFtES12UplFIW0Z9NQuySEO3vyQkkd5h
r+Ig1VAV8X99RopzJ1OfDhchHubRYZbBxjpU6WNdtc42hrJ1NaIqOcvWj/ZOP3i0CJmFPANdpNkN
veaq28nd0g1yIWYJsQ3ASvQr+F3FTjq2sTF4bS8VQR5bUY70CbWwbpOc6QMC6/pLlFAK22oktsii
JmEk2DM+a0csF0RAv0Mz0YfcyUd/o83CPzida71bolCkoE7YQzgmIiDM/EUYXMzNbRvghnILt/0e
DzoljMsLYpLnvHmtagxZjus214EH3i2YOE2IjMoVcH29d1Ri31disF5KYmofYoW4sg4WZ0BqTdRk
PS8CTpf67JIhBr5vGh5oyMQXnvrupWZuvc1HVfXrBIj0hvjh4NIQQnpy5kHsJJXqym4KpLUBQ3hE
coMJL7DykRY6RPWhx73r8L1TjyRgcASnftL85ktQjgQf+Jz9VdLTUI2EoIffx+G6rvtiHbRefwiF
GBiNgJTZR9Ycbzni2JfW5liPinB4FAVcuMrtxHrWDvrUMiNiBXaefTt0xDNkXHY3jak+dsSld6hW
HyRLJXCtftQnOvv0KXPvYkeWgTrap6Kqmk8y57fdDkybtpbwra3lk/65xCAjMeaVsOA0bczIVEil
GVx1eUZ/xlDPBZj8u5CS7RJzqnhC6V6f6L2qtwbmN1ZCk+mTgekOmzkwj1PWgMbZeoHLybGUTw0h
DS9e6uiXrrRJHyFUam6H8JMT5WjRjNblgcPtO8tsOkTzQN9uyMP2pPLGf9Ymp4woaaeDD3L5roNW
cagzMlgQ+Wna8lbCyZyR8JkoFePWJijkgSBtD4VE2VfrWnQ4YeyBnKYGvuCuhEVAB8+N0vey9L8j
ly2WzsLBCiW1n405voOVc+hITMGcxrvfsv3E5PWOtPXNsLZfmjg3j7RR6VvXY3KoR8wisGfrC/ef
fhdYP1wMWXwNpyjfuZVbPQUDig57lPoUFiK4C+Aj0UdA8FtrNX4ZLSc6h7MPCwnm27ZJGEIyJCTE
ICGJODTpXnU1XSmARjVyPid4nTuT71QDWMRp3W7EbHxOZn9GzQ2mildlJEpuJinllsS5YGPWpkk3
aDlBRbje6jxnVDBIJj3EXntbYFSHQJW83n7bf8OBclvHZI8XLd/XNfQ5HUmM8pq0P6JA9g6Ehoyk
ZhYaeV+WWVv6PPVtUhGJB4huieoraS+dYT3V58kMgXHK2uSBkrp6CEUZHihKhnWGcWGxzA7HWvT2
S92LbGsM7vDNmAKXGqD81PR5dKyLMntqSm9+RrvgnnEGieWVsC5EwZkswqBRTi1EPqTdgY0NwB4M
fR9FDfY/2uRHQv1wc07FfLC0029N1OobkC35pjN8Bz+fTC8kNi7wqKbaQ9a2twb5sIC/aPkraOXH
undOqGesEydk72oSjLgdK0CC5bJTsd/FRzOEeWUEwUPadROK+sHDjDEn791Az67wNSK4Iv/kg9sm
E8wc1qVlZt8DOeW3doa8oJkQ+PgxvrC6Izo3S5vHDNCUR+Kx7+woy4fvpK9nyBPGKSZQ1mqag+dn
5tnNIQ+LzEZ4yZPqnHDoSqAVfXX1ykS8x2DYUHm74TOoxy/G1KizQP2I14jD/c7TUXaf4p9izLj4
BQo4ZpVPuHityT+yBCK9dY2sBwBt5F/borofIUzt0TfcCltV93SBkJ4CesGP1ZoHzd/faQN1gjHm
DIPy/hF4+sLHNYa9H2bXMtTPCTmLd4bw+03d9kSKVwEzGZI7oD3j+WdyyLs6rQPwyCuw4KfBwc2f
lWV2derqrkHGv47wb2E12djZ/EYFO238MQp3hae/Yr3mMW1dawvZzOClJQlJEla1Lp300YocuauZ
7jO1omuUTZgcqW+MtfDaBrVH6JxZafKtHCwJF2jxD5RJ/zb3Y/E1iQcipnw3qq+zBkdpZL66NrnB
jFON3kNUeh5jT5rcnhfOH4TEcx4XPTLbxr9WZkSjEOHTVlUmhgsi6Dao3/XGHlxrH1fkqumIFDaz
MOptb6TWNhyQHMeTbe1KPJPfrMjNGVg4E+Rea8TZ1zZPNpsb7qexIuJ0kkRCmR2uwbwwcL1UsCLX
bmZXm2nKxRNtGvvbJMd0l1P4rrXTEGnnEes8kdC77yb8eJHrjDuQc+3iPlsM2Ezf+2Rk9qOZSnW8
0idLt7fhPFhrOgf2lnmbPsVxnu2LImOqDyG5qu127/VNTrwo64RLrPQT3tqXuDaH7SzNaotC1jja
WVvutWagFOHj2LqprdYxeg10vDTEbGO4J9YR8KSH5YvNYUmydJKNUbHEBQWC2CJHyDYrhlH0ttSa
MHVeNMLMzqQBM0pSQ3dwsZbsyymO9oaqxPsUJvaezh6MaOQZoIm1DyS3m88aPO3dSFGA7ab6hmqA
tNyo/tp4pGUpNcX3M/XK3vJGdVNMimq4dy+lZrg7U7tJUqLoF+bicRLy2tphyMArqNZFN7l7Ngag
2Wji+23vGc03b5zVl5Td7ZuPi/mYlz1PVyFmeczzwZU7YtqY94F/t25h4+Jcp9eMsNzqu+HsEY13
xL1s3fHGlkc5K33rlrWFHVW20WfhNBA6RUgUZu+T8k7/evzUt0b1GpXEVJRmEeLyZEnpmKCCo+/j
2ywd0HS7GX3zuoyYZkWE8qy6XlYPcA7z+wzy9BdphfhVhLb9/WAt6b7sKk5CDymf7paAp4eOVxS1
RGH5b5o88AM1YfOs4aoFlEjzhC+wUU8R4YPXyLPbnR/raq9tB90RTOsW0lbpuugQSnFwDJEO7EZt
dd+HXu5g5/HHeNXkfXecl/hiy86cdzaKmaZe35u4dILwzu7Ned8WPHmhdLt9Wg3O8zDGWGZDrNEr
QVLzbeCl2TH3AfRFFtMKQGqNILDeteLbMNG30iDf2ybkGO1MFYYcdxwL5Qju7pGj0oMh2w1piNHO
7pS7CsvsNaFZtckaBOXuSL6UE7ZgYmy4BchE6bQE+vPYRNMan/VTZsM0QE39XvM/bQNkkTy/dPo6
9umbzk8UMihOJ9lcNtvKcV+hPMy4K/ruENRhf6MCkd70QfuadNhRKtkZu7GnGg8MinWfh/a9b4la
JajuwZnLvYsGfcVnfZ4mp16bQ3IKOnvY9h0uVDes6MNmiB7GXt+OcRPdkmAyMAOpkwsqH/UhvVLi
rguiG8+Mo02HWX41T8ycRktkB8qfeyefvk5Ay6D49wH5xla9IYd5wFLu2ydH6uCUV62xTSxFBFtX
3YxLGLHgULqpA1Uw0gnnC8j15DA5vXz2NTNmTLUkmRjEjGIWvgEW8M7aibczD91D5qhdUYcJaaHZ
LjW8Z4gcn5Jxesxane1aGy1hHE2f8oJsmRppBuK8pzFzFjpsrL6UWNfPRRY7d6ix8ie0Pv7KdKzn
ueu/+Nmc33UM3jgHSp8B3TDfonFnN+/eIzgc2ySTb4DQEOd2Xr/pXBQ1ora79ZDF6S7Gs4g6qshu
Yr7bsaDe3VVz/EiL4ejg5V6pZEg+p9gaevgyVzoI1maM6rcpEm/5UktFhvWpHtklPTgLBNiHpzhL
qjU6r69Ggu2/lZq4MOODeFqSYJkyivFLAbcRb+Rwl8F9XOVOMy3jdeNkt66/m22cCBZZw7Mf8vVz
8h47abwQTscCY8w3Q+fGRFjghCpEFW+9JjFvrbjst9WMfy8JqCZbUWo4RC4NC1WmezeIL5SlEksB
MNAYVNFWhGIx2QfYfs10EUF1N8iVi29j4UxgxDsBg0DLmchZFy2WN46fDKiZZ3fuva8Ax5pN70IB
7VNkSMLktO9Z3wQ712lI3RXEPlIoUA7qTF+JDen3MbXwmjbQBzyG7jhMVkXWHZGOyGDMne8TNzh2
MIFt7ytRII9zrQiL9szbKPLORId+kBX/zQrsXV4lJyBJiISoKaJWe6C//HNUsG/SyblAq9yntIEM
Kz7H1cjKJrJsS6u82OE0fs5THHte/NRE5XCrysl4gPnhrqVZfNhEonS1+Y4p5Bh4tI8TyUkO28ml
6wCxhl0JBKYJ+20r5UslvJeI+nbdmtWhz/W5TNjmXPBFq8JtTqnfrZoU/VyEVesRaAQS0Yy9NDC+
JO5I8isYSaQBw+dBIE8zyNXtORYG9kAkAzGlMMyKva+cawFmlaZ6CGMrJtISLQkJjjAQ1pUbtRzp
5w8ecITp8USiRiH2fjY+l4HO7i2wanuAlSdEwSUNgPRJSKQMqRFvs0ht2Lafjda7Kbt0PJmi+05/
DqdwOX0Bf9kYBEhYnwhDecksY74vY/GlaGqWq6H5LI3qvtDye6ayFwzCb8MUfMTKvemRdQRWx2nc
+whSeXRL6m4zNdFlkea5JjH8Ye7a17CohjO8aJ620urwIzbHoLXrzyV5gitUnMm1pQtJrSj8Gycr
4q02LGeTBmFCoQlOPUltfIl15R3Y8UoYCRmiwhTAFEoyUSFESrWx78vsNDbWHq3lKcsDTnWGfaiC
+T2fR8QkpHEzvpvPMQNIbuZjS6Mbat8ld8MRVWC/66yUbbU7RkFN/iSQqm0BQeiwpBTv0rywr3ln
rFPOaat4kI+eiUwA3N0OgD5yVCFIaI08sO7lQ0JtHuAlpOfJsSl17gCG7wsvO7m9fawjRi6cKlYe
qaVAAwisCKPnJRbCmEJCJrrg1Y4tNhFhUfUNe5pN/hOT2hSBwYLZgwDe9055oI6/N2bjlvdhz195
sOf4atLW386zvig/PrZjPawnN32Jg+ahh04c+cVZCwppr+pQfMxP5YxcdAoBuAcJ3YxGhfcZ+xYT
v+nZHMOTSP0rmL41/iixT5MQP3DiHcMg8ddu1IHCKINPFv4B/GjdF5LXzpyHsXzlmWJACX2hZCnb
jyZo/LJxeHrDkJZwUQq8mHPqvNa1yRk8gZnfIi0EspSY5UNT9k80CTHvpIY8hUEq1q0r1F4RfxZv
XVLLTay4NTOvriC7sY86h5ZC5WxM+sSsyMROjJs5l9zClqzAFBGfSl9mL6iPrlvN0QOBF/kjOvDw
m8+s6QudMXUgQcq880wj665sJro7uQRAr2QTVCYCuwhVkOfwT+k7Kh9ZYKT9hCeG5RvM1UK/wZwJ
JL2Mmy9xHfobb4z571DqxUl07bCvczsjFL4td2DoOXy3hKR2WeQOZ4fxY36ctItkMdYwc1e66c1x
n4cS3VQ7eVEOzcZtgg35xTjpMoUS9QJ9KjAvpiObc5LxwGxjHH3tivaFFV5LUdJYLTUD4BAY+kIG
yYJwRcy5v2uIdW2RRmebORgTf0GoKI+iD9naIRlr556W4Cxu0aZk9Fzx1pGa0NTpuEmn/tOiHaFz
55n1pQ8hwkCZyoNxXxYlLSaGrhpZn8sb86o6KpYzltBabIhWnTtCp5F97VtjcVt7joZGgX0Yso0A
e0je26N0PTqhg3Z8fegQ6lZHd4Dxj0uAsBiLL/CILSzwQNIUatMAyA6/c4Szu30u/hAGhjaWvxU9
3TpGg5SE9VPp1oF9Rnvy5mP9lF/z2fP6mxAzvXsiziYhzDMdaKMvOV+NuBkru/9ioiUObyBN1+88
vbW3pX3hMDdjKI9L0BlFiELeI3aCxgyWPuSIik4sICGfaHebTvs0x/0dOedE39QhUasmzqcD0sie
aLcMs+dhDKeYh7MoxDczT+ijwWGSzaFLcU2D8bes/tNY0ggXopm8fcBwEcBXazv1ftKl1b53dlaV
xn3GwfZMmFM+rpGiuM+A8xhx0nVnKG/NTotzt3/P4zyAp0mDAe0d/zzqEWVsWzAPd2pwaSpab9XM
rWLj8rxuT5IaInZU2erAYQX5F4itcDOPLkiTpdnP0/cGXEdaM1bIcXj3OZuuvTwlD54YCJl/YU5Q
64dIlMF4C03ZKVlv1MeU9R35tVMbViTDtxEBsWnIRX0JleLiYSL6PudthtAlJiH9miJq3Axu4chz
PEWz2iJF1uGDiVbmWvoCPhLwcyk3TFrwcTV5qptdVcwpG75BOsq8m+dufPYpA/3HmjC3bgOo6yGO
8KCFK9q/NnLowaBpY071uyllSUu5YSBADZLN9aVDRCNXZtPUnwVh1dVydE+fZ5btTeyR2v6Ct2NA
+mmrONslDFaGzQSA7JwWGNJXU1byFJhea+PScGLvMzQms76lz/TUmcvzMWAveM2CJp8vILO1ux8L
l7UmKkhJINlDyOcIIAIyEDTF1ZEEymDaDCmB9pqf5WkuNHu+JLp465Rd/FnoRr/2+MwuxtAb1iGL
ArOkn5zAsjH9APAJwpaQQqrK792A+S7NMklSyxSACzs4PFHngDnjRrLBBrwH9G1RmFCcItU9NCAO
IBP4eDfxm4GjYGGnh4oWLUR7up/SzL3jdB6hX5zQl3ThgH9jIrqL10sRb/QyNP6Y7NUAF2HtNeEC
aKZ/AzSY2i2no1u01Y1ZVTWnrdheTBTJaDY1rUepUqbrMTF7LmMXVH9ZmKE6gzJGvFpXMeAOVO7f
UOy57VqHtv3dhxZJ/2Eo2InQixCYJRwvfUt1riY0rmb1HgK1ta5mUgTE/ZmoovQcyKtRMaxfOVzs
wcN+X+0sXPS08siJeSBLdBTnOLOm5Ez7t7QpVcvoWipFMG43GF5/IqiIhl5LjA6IppaGQewDwVFe
ES4+GvApiscdqIUTuHiCLCNlCh/GhkBcga+4d2aH+SSy4eGIrDYzaPckc8ffAjju7ZqRXs3HWHiI
u2sWCgdp2maBW3k+2cuGL7OjNaMGIvXJvlLSNXujaPMbiRB91zJNXFPd4Nsr20+s+xY3rY2/N7oi
CWVsUKN4zrT1u9ImuzxNn2WV3s4UPrWVcO6N7OmoiL3fGNr1gLLYPZCNMb/nbqIpaqbPBi6BjeNP
907Ri3WE+IJgJhxDRmd9o6EarLyifWGrzW8UHf1wCtUuto2vuCE1wwF531KBvdcdiwXpVStsy9le
Dg2TlxirNcfv80gVt+kH278BcvKY1TUgLAKRVEDGYgJQCs1yTmFVmIQETOCDKdvwOYzFYvAUsH0q
LOGcBerEWsG8xpSQVLu57DxSUPBCpVJ461lRPPD7WZ9mjZYrs91PM1Zkhm20BIrA5WjHMkaDbYsz
usU1kbsv+F7zfF1JUEzxSDhEjIqnLCbUFXUyQdODbLLOI8rYupgRoER19ELAGvfDLJv0BvpJ9Un3
OrsNp+Apq1S0c6by2eOIOfggjwfEJ4S9gUIoY9AsF9d33BTqlbZLSlwf6xkN93KVNB5hi0mht6qA
blgSznfC7FDdtXQC9m2rt2FA7jqYvLPTDfc6yzZlrO/UXCJdTI+EhBXbSsUKpJxxR3VPVlRRIF/J
asA0xJu5iQNlwWuBzpGfMyBwIqw8pR3duMOuJd0HFbdzI1w0RkYor53gQIrNo9wlCtJwjp2Vrl3y
NseNs8vHMX+EtgIFpxxRPPqTuadfKdYcZc/dKJJ9HqMCwNlLAobdLsSbJoD/Ec6Lkolcgk0wAeXp
giC+qzzObGHdgscq4/sMCVJQScoTczoGMt0aHG+OAAheSJ/bDG0VHDjHUJL7i//Ow3HSsXIWzzR7
h1czKjgFtNAaTTd6McowOedW8tUi1PeBrLYvI1DpddtoY+sNuKqmQTRY7IOt5fW7sprN44QkAugc
u5PwH2o5jFvAncOhUf28Jzm2++45/rtMQkrqfNHlZHQ208VaRQf8ODTavSCr4BRBehZK2cRYOqYl
8L/gmBrQWpSg7WJqah8wqvM7KxMmO4aur3ZVyBtcIdCwkKDV1CKroMI0gmPjs89G1Y1hcQPfcg92
5HVSRHw1bbzG3cVCqYYnrbGBhC0e5XnqSc7GMnpVER3zVk2v7jgnN4SAof+K1XfLzKhRrSK/unKm
8+6GxY6f1d76DZOxfsQhMrvxq5MJYjsLi6ad2TFi1Iij4WgBzHHVI32vdzR1FBXj6HJKihGcTvMt
oQnuESDIk6GckQ0fHQRDRCp3YblfIAI6e2XRhkG3S8/YWBej+hr3TbiPauOxTz5wC93UuffN7Zi1
2eZMAiGr9CoL8vpT3NEVI7fw4EljKyHCdQInqjRO0JruTI9fvTHd9DghALxMoX+fmf1bHD8Wdoyk
k+KoAgXIKeIsRHxRFpinKTbuzKA0DhlGvFVnZW9OTbZXGTAoj8eXNsr7i0ZEvzecOGGc7byZaMNc
xzlYoiPbtHhC0X0gXH2Xpa385ov2cxCF7VMq7A39LYrVBLunjZU0YxGqW/tLXQlEfzkwO80jG/rj
jvr6NKUWYmXXCw+W0tegtNNrFgcRYw1kda054ANMx2sQMiP0e3SsnTdsG0fSe0FlHpFIBh0uVtlK
qPFmrAVOt97b2QPzvsYxIR+2pr7VkXeXddg2TDu62jp9cgP3GMYq2hglxhmnI4pJ9Qd/7N+8mIRW
Lwu9bWHEF53GHLWd+qlowxNxohv0ua8WVWBSGc2qbfJvjZb7ngAJlK0k/xVA369+i4nVjAFSVXsr
QOZttPeeKM6NzK9ONBxm19vA3TlYUYvFrLTPjWgStWJYRgnU402KZbpZ+EgqQ3JQ5AwykP1snBrv
IfX1U+i2e1Lu0OKleBGKydjNjTq1XfI97s1LUlRnr1eSGJM83sSGDZITd6GVhnQyXJw5RTy+yTGh
fOBgviUVU3+1EmagfRhGIGRNBmSxm64JAXHWVWbaS+fR3NXGOKwYcAwPXhdYx36QnPJli3ADMxTj
z97R+aYyUbl2rbw0ig3MDE00fgEKUbB5stVLQDD5kqQFO/+MDu7+yBFG3IslJlRM9cTkKc7BOS5D
/8rJ0rgO0MGwjKJGSvhg6UCHDgjMp7nXD6lOnnHbYYFCdXRwydg0csWeDrvJZhlVc0UApVozHOYz
ku9nrCUsu7WT+3uUlFioEZpeVW0p0oYc465bnFgNjrzUSsq10+nqJgcieJPGFQL6ZLiPlI8sEkl6
4ZKNJ5JO7Tu/d09dkyd7MpjOrVWDqtLP7HFnAW1yZdYUTVEqFHIcaR8S7PPnZlDZfWsN1l3V42Lk
9vdrN/Fv4kBuIVYfOKXQZO2rfeIDUqlqnLXlm9kuXZO4lWuBIlTNrrGJdH1snUUdWd8gxbglpvII
pO2ZLYnJ+7ixsuKpTAe0Sh0xIeiqwcBNvu++Kwhr+brDsdhtGfrp74OyotvYy+Mb+qzebUBj9xRG
lQVOjuJw4/davdsWBV1UZR+Jx77JDC3bZDlEwI3TuPdE/MLxnzhzozDyNuw+7mWg+Qf3GRDr/6ks
/6mylCZQkf/OLD9/z3/BlS///39qKpX8hydA29Oo0bC4aDP8f02lZfFPPNfybEvAPAC5829NpQa7
QFUnhOdIWOKuzT/6F7jEUP9wYJQvQBNBDAyyS+9/idj4I0/pB0kl6zY0IbSUFsc60tSWj/ejpNIP
jQgGgHzTZI9K8/MI0Z6MScAOufGCa7Em+sFvB+OIfwRvm0rMPL9Hh0A4kCQUs3xHf5XV4gSS2Rq/
/HAT/yLwAU3pjyD1Pz6aa2sCZRxH2EL9ovY0A6co/aR7H0NbFls4mipb6yzNe6amXensf3+1X/MO
0J7Zpm0RjrHAZCwX1MWPN6Kfx7pWHQpNpP7kljVz+lyOSXn/v1/FIhlHC9f0LKl/ud0IPROLSgQN
2lThlgHefqRn0V9+f5Xls/7nR4VFw3cBcw/JwyE1xXUAevz4XdhJPIiLQCdLmcUL41fQ8uBMlFP+
nZMQiDPZsd+JB53+5uv9/JP968KW1pZrw+EX7i/s+6picg9BGindEKT7iWbLkcN0spNTXf1ztfmv
SUO/MkH++I5KQ5LVSmpzkR3/+B1nQkCwgi2NNxmzZrY4LMK5eh2M+UNYDDt/f0f/9MVwErAKeAvq
x/OIEvj5al4WkRor5HIKCV5a9ABb1O7fGf7Nf/O1lo/900/nkvDkegQY8O5b1q8JU3gWkhqzLioR
KY0Nc9QMC8egtpWN3U2LIT97iHCvv/92f3r2XSiNgv6a1LZiJWC5+fFe+qqPYhJXo1Uy1A7mw6Hs
PuTSlPqbu/iX10HTQcMHVyIRDj9fp/dMhOfxIsmAzPBZs8GugqiM337/beSfHg2+jiQ6aPkPrUH5
y2V0HE9myxgL+wRRCWFJUEdM2bWPguRTWavbNCg2sGH3Te2vaQUdeFwOiQ29RYCr9Dr4tHVxsez5
7vef66++vYT6pk2k7a5yfnmG+kjTFvcMGjazpozSDCOTHu7r76/yF0+qZ9JSYznHuMOj+vM9FnOc
uehCAGIM9cCUSnKSobuPHYOz4IR/6veX+6t7bSL9p8pYNpI/JPs/pF0AuOQIE8MJYJAIaEC5X2Xv
nhtXnwJdBH+zRv/1xUB8AQLjPCd/uYOa/qyjKi5GoZYfslm095LEGBtFpWVuffp6f/co/fl1NHkL
pWOxRbIlL9yxn94MPcb1AHFr1XtDdUGw/bmR7skDTL1OcPqJeW+0nxeL99iYDM9LjIlU7w5g/DV8
kWZF7wjibR4/hwZH+t/f+j8/TyZhThrbBT+3IhLp58+G8tAhGxW5EnA8xiYDDieTZN/j76/y5+eJ
qyjugmOxazHt+fkq0o9CcN20sSuOy9N5LMMA91Wc+sM+8KPY+5svJZdd/ecFkOuRL8bPy2rAjf/5
etbgkzOpgZKUaDLIHu9BNXFyCJMPxYCV6YcVBJ9jHcT4JOsGknplYVwVnBiRvxL28D/GIEnXtCw6
8pRaTIKJn/r547QdUupsYXqQj02I/IDJazyM0+IE/v19/qtf88cL/bKfFXEXasSD6L8qzp8FZcJW
SgYgv7/KH2vfr7eX3Vkp1yTbzVK/PDTpOFRFxRkeCRBNpJbOODQSHBQfPmT2V1+gw12hf+K005rR
QEe2jTF6el0i/hW291838L96sMD5Edgj9bJO/fJDFzJ1pqhlOUwc4HkTS+MuC5x245W9cfj9t/5/
7J3JUuTIuudfpe3sVSbJNZr17UUMBBFAMGdCbmRAkpon16y36WfpF+ufqDz3EIJD3LzLtt6UVVYl
uNzlcv+G/wCkdL6rpguB14dgGWPyh8PXCGRPySIRQP3zu6pE26AFMmFIGvqck5mvrprQce90RC/x
1s4rm05NP5CWAZPT3J8o6Tj3YepligPPLWtrjVslHwdQzUrr5M8E+WX2glkmlBoU8xsvhAMdiB7h
y85HIiUaS++xLoZGQ9A/i3AtzUId2YVO7+NrpdPgOTcyGdSbAN+I/CLrygpRc78evWyjysI0gDU4
XYxo5mCO9coD87fH99c3lk3EMy2Rs5XU5HXaFOu2h9hCLt+LTeoAwVvSswl/+orv1qsM6rN1JhDd
peCqpbRZK/on8aZy6fIt6hSwwUIXg2hBMOI9s6oBqacbVA5kueOTN38QG6F2DzpB6pvUskMaf2Vq
Tr4Gou0Sa9En4JeWiMmQVyBjiHVW513IqrD95BqW0QDKEkcRQ0aPGMxQsaDNE8StS30Di1L4gK7W
g80PcGWg1O8oEFa3du7VT0Yp6ivICuG17RQ25aOKPtwqkmRQyzIESAJSQxtvYxee9EaF92QvmyKL
f7SoA/6UUoHlK+IYfFM12BGaG53nXsWj7T2GaaQRCDQ55fKGDy/E66awnK2WSAcCfC8BNoa9oDpi
dG4b7CxPhI8tvAR5NmbEUwDA6gHYaUtISPMORUIaqlB6Hyto7aO9clg2VDda1wRwUgdGiR8N+h0I
vXqKceXTZ7d3ZUrHe5FkRFwreGMRTT/68pvJG4GKf4b3wEIgPfBUxkgjgLgG/Y0Yt6IFaxeFrOIs
aIvhm2GmTnOCLEwK3Kz3jFMqtKhH+iJPcfjF6ricGhMpDM9CFFq/aBwLokIUNP1NIJFhXCra4FxG
TukC3LTRPRpxMIxrblofRwHZ6UWCbHRXhP1FZNMcdcFSQAEH2uU6fsXASZaw4+xOfvcbFLeWWV0X
10qetAoGVJY8ryrDpZXEaWDfZehJqTdg4WCD0mcP3E1haCNsVrf22+wbfRj8fzW/Vm+BL1ly7UAM
0TZun1iQVgwjVzLnLKMCooTbiFsr3JLcIPmUKnKSzA6aJN30kaNeAQmNnjsNQeaLvA9ducraBMHM
WEmcfaBVwEVt8gUfSGVmR0tuAYTdKx/huoUJJFFZhACwXs0h8aAMBrTG1klGurXoe7NCYQVt68l4
yhiB17utQK8iUyzUIlrUjTG3r9UG5bPRhqmRZT2FL9+ZfqVmYLMcUejDxg7oLZhCgVTmquhSKtwW
GA0D825nPI+UHkl6ME8mzGLDNdHIHN3qkrQud9eFjdrNMsolbeMSdU00f5DCOrfSDDRunUG/WNGB
KGIaAQIATJyGGpLkQYYJg9WHsH9TWAVPmjua35NBM7p1H7QJACSho0OdFREsdFUpHoOu69zHeCzH
Cj32COBTjQrCS5k4Gl/BKC19Y9EVdc9ymZti50i7sNeabacSZ5eKXFomqfgBoDjRTkpQP4BV3B5B
Ac9So5fAcZN2kw4BmkskINm6iDCaYToxfiusEqIwWF+X2LyopW0tA6oruATyQYOMLRo0QkBQpPgk
4+WyRzTQeEjw+P6V12hULbuqQbLHL0uQuEGqpQ+xqwIz7lI4B8tUZJwSsPNBsDeIs4Ns9GgaL5U6
T2vE5GPzxm+yxFomWB1AwBqLCPGXLsop9g5+kJxlSV0Ot7WlQQAFK1WXxkbXgwymmQIZVDupYqnK
ddMm+JR0XR8C9bbxg/L5zsb4W4fWnBODo4JMba9LFHQK3qK0RVPXryhfm/IxDQqzhsDYouSFRPkg
+cIawvrmqm99fasAtP7R+REGcT0O8ujYm2UcwwUyDaw02qRHyirMwYctpeXaCs7wIkWjdUVO0iEU
iE+XGpd/h4l/JJr6/6Zh4VSj+fe1v+XTc/4/vr3Kn69U/LIaUOf253/8Y/qZv+t/Cn6FlkXrBeFi
Kktk9sQ5f5OqFd38iwTVNWjb6RYnHz/0W11Vs/8iEwYuoE/FDchIRMm/C4Ca8Rcgyik0dkkkbdXU
/qT+91ZE+1c8aPLzlIcosenWhIDCaPcwMPJTS0eHDpHUHnfdbWxMVgkevI7HyeZm18aj+FFgy0bX
RJJiFVOPO3RjIU6muPgJZdJd4DWQGBUlt1Z4cICISBMVFdKiNp4MJ9fPGkdNkScJO4R2vFGHuQb4
33nwaJZdRpi6hLia5Ol3yFvNOSKc9NOBkJQtGcmp1Fzle4MlBc5M+bAJGsN8Bk+sPBnpwHlbaN3a
gJq3NC1oPgnu31tbRdIstvTw/t1Lvfp7Qd6blOuHASTrRHGUmFkY1AYtzZio8e8TwRzJ0xL3i1/A
9HRIxFmM1EXZdxuzoYhg+EmK7YuWwnxD1wwEnNW8mIMLyCSh0pMvYHT12JJFXL+RrbffVCtOh4Vs
e/xmFC4nbvpkDUajVRfICwFc1BosWDJ62+f/jXmgoG2QrOuUn9+kdt/l66KtfDAd+S9QVsFN6nmI
C8XDJikiOjiWwr3l5z8l4s30Ynw8odrAunFTyHX1AE53sNFx92ofd5PEa3eeWWNen6rnbdTpW8cP
5FmctcYVArcR3fE83H398Ifp/9s7cFEhABzEZ0PgPUvGpVATAQzhV4bx8KStZpyDLwJzUbf6uRaL
fPX1cLNcaRqPREFDbYAPwwTWSFH//TsfO1S38Mh+BaD7gDXafZBMYivoT5/WeZaceV2n0oVGJqAr
gIFEfXry9QOIj5vOpcyJSQQnMxYszixroTrcAz/NX8MxwekPFnkKdRNx3Z+I4Oq/xsQr1SW+BMjn
1Ph1lK06PKcGAexyDM3hqdNK4OMp1NbzpNcvzcxWlUUzJiU3cpusRwAVwQo8CqzpMVWgPjkoO65z
zVa+mXlx0gWJnaxCfVIpiqvAfnSj0QY4TsJzQts5f0qDurxTPAcAeZM4xdnXk38rrRycTFNfwjFR
pkaOAiHp2eQNCON+ENQvopWovea6NewGxe4eZF922MeToZzkIlSxAEb9B95fD6iq0Lxqn8AGQ48/
ABrVNxULF3f5gLYB1ImFHIrmu6Wo9T6wjHE86U3n2nIq81sf9N2e/yRBCwNk4zDKIVgF8kIz8/Cu
d5xrG/GLI7WVDxuaGgf7GBsQKp9Tcnq4wfhEcr+V5nNRQpXBaxhx35iEWPM1ZKgjrHK+XtK3lPpw
SalhU1bhGKP1QAX2cLwyUm3Su/K5gV1B+dU310MMz5x4JsWHJ3X1J4H08mkLTAaB+WJYxl51oxMQ
AllpOZV0229hiekRZyyA+xdZG9XDKIWUi3hU3Z2iOqVYohaOJFsTA9UZB726Dp2yvdNtXVcWJbKM
d3gxrNKEYv1CzW00I9uMprxURAtWGcojvLnm19QOugShIJbIBOIO/fVCTAfFbB0c27Doo+FTbxnO
rNaSGkgV9+n40rnwR2MfvPDAaiGnL4MzNL4WKHYNR4acqhkfhrQodXCRWCqlpMOlD8LQRju0f1FJ
LLduXI8rwKU+tj10Zb+e3KyCxrHF9zKJtXBy6dOHM5sdlzWIMFm9DG77YEkEEAF5VsmjlnnLaHTR
grP8bqTgbTqY6zh28iOUUXyBgmzXH3kUfboVD2f9ttkwalR5IMqEh7OOXdAmge4+52DSHwGrpZgT
uIa80iOJqkDfwoxdBj2gnMjroLahkK08BFnVIXuH50sGVBpnjgbrI01tRnZon72CWTexEoLCB4OD
Ks4p0DnSSFvK7Ez3QoHEGXUeHOJgNzFkah8tu358lQJ8/aRrQyXJZt8eTgqTJqdMFOspifUclmLS
Wz/Vikqd5DO/hE5ao7DqoOLOhQqKueDLee2lQzaDnigARl+PlqXU0IaEEx7d+c1on6MzCVECAQPS
VVr3vwYLVDE8Esxl6Wrpt2gAVPvYH4yHsRfttzL39EtFaVqk62ldeGV4HQd1riwQym9hAeUOC4DT
p01e4eXZqT40w2OcNFJbGwPcnKI2zzDvHM+MIm/OKcSl9DzgmpGAm6gxIEsBC52CWl1hpd5C3P56
h+qHNd5ph1KwoKlLM00zbPbG4QqKtq66ytefpB6oj3on0oqTm7KO3tpxtwB9T05eZYNE78zt0zMr
t3qIcQCv4jFK4LqRJ67U1gaomlSox2LD6EIda70Ln4vxVy0mqLxMEejEHRaEiVJX+fXbFP5/uvMP
8o53b3P1VD/9zmv2T+nrf/xj04TZ6xN1iur//O/mfcrz9nO/cx5N/PXWfAOkwJevcn3/Z86DSTtN
Gt1SCeH4F0Sm/pX0kCk51MzoG7swbd6aLf9MelQMYLgiQDuAr7b/yE9iOnPen0nCcvCEoadhE1Dh
Gj7bfNA4h1bzoktfVawB0+5aoG+qZ7DZ+KF10SvynkNaU45s+g/R5DQuSA74WYAaNG6Cw02fZm1e
tmC5A39t4HHQmijKp3WG2vy5FaavRgKg16M6he7Nw7s3dPX33N4nLx9uBIbWgZFaOj2cKeafDT14
mKLBOrlsQyHP0qhAch9Q0XiCw0V0r1g6rBSOvCrcDQCit0kvqByqlkWTix9AbODI40wH5OwNGOrk
JgIkhvr/tAXex9UdBCfLGIJL8IbAbImM9GRVJQbeHB34+AZO92RJoWdj0oESlpW9iNISApTmIi+9
TNB4GdifmoyPNEc+2Rk0uoD90owwp8P98LkyN8Y+dXT3WF1rHSLUqAKsjFam90NfU1PpvLEoz6Bn
5MWRe3L6xfMFoXpF8IVZCsqbs8TGHBwDxXz/UmUTPEO3yJ9B4FsrT+/DXaKl2nfgaPaV4pY5mWPk
H5n29PY/jG6DemHGnMrmrF2eqkZlmZW7j6CMfwutvn6mQxdArdKP9W/n4QD7kCvOcahrWNMFOgsH
BBy5clS8vRcI9d7RaMRoaaNtvt5en03HnFKGqcWOUt3s+25z088xU9r7HlXQhPL1PTIv6rou6/r+
65E+m47DhzyJ21G9mddOklY3a1CuaJFZzV1ZWeWl7Ua/C2v/xTYZUgGsGVUjzisMpixauoebsokh
81RJeJlhg1QuSuDZW9UojZsor4cjKddn86GoRM+VcwIo2Oy7zLvOo90bA7yEO9fWgY+cht80/ZH9
9ukwiOhxjhtsN2v2mdVuN9h1HLJY8XgX4XaPnjf8/a/fzWdnnsnJAYpOo2hDy/Nw3aLake2Yhpda
YzSIySro5lBbLtvsxHDSgBZEWt92+miqq6yv8YuvIifF6rzQNXvTtmqVHHmgT2ZtGoLvi74rxNH5
rMcEvdOUvkMFEXKri0qeBn5Urr+e9TyhZLNwroIZhFhmGIACDidNh4yju9T2ut7SOmrocTZ59j1I
4mf0k45UYz6ZkKVzfcJhUikcqrNDi3QmpTnR73GY9Ld2Az1IFb557K6Yp2rMCO4N+8QwAAWQKx/O
KMoCMAmJvscfQUcEDEGxVEIQZHfhI2io1bL0dGOt5wO9XR11kAdqgcpaGpE4773SAYfrDN/wd/e+
6/g0ICyuSgT9lSi6MRt8eb5e/ulhZicphzg7muuW3PIt7n1XXIOAWpS6ru8tXSqXI4bczxYikBQd
YLumg6+eqp1q3nw95id3x8GY02X7bsya8kcT1cY+0nmmZVFDBgrRP1mLLoBYLwq4dOT3NLQ1MxnO
rQqdp68f4LN9AByHqJ7EXlBIPnyApqjckFNlb3t1v27BZFzg53qs9DfDqb4dg1P8RD2Oehjwxukp
3k2zyrVSy2p1T1AhxLrp8Z9cwYYy7zUERWAYFHWNdbygSbIcBQISC2khd4RqpILUiqC0ia5VisPl
13OfQc3+fiw+OCr4FlCzD4gkBIkIVkpjzx528DLKgxvUdJJnfEF0Cmwy/FaCF1hpeJjkCy7x/qHP
TG0dhG3Iv7nuVWsoGcIBEL8yXLbOk7Tujpy2b3HlfFNSBnCphxJuU8M+XLl2NN2uctV9Q/l5ZwdY
8i6TuG13VVsZp7nZh7eNrPJHK8M6SaL//F1UNVoDYVkNGpabtr62fKlve/rpuwy+4N3XS/jZ9gEF
DQx6KnNyzx0+nlVQoiNd2MPYyTZV5spFFDvNERTPJ+ciebpKQGAAjKUbcziID5QjRKVknxZai65i
jSUCFCLk6EevNk7g1KTbr2f12fVDzRjFWuI6sL7OFKW826/FCAvD0Kp9rzY1WpkoZtEPNX6gPq5f
dTCoXWQXjP5Hh+oEJJBoUDaGidQX8kiaOLJJP1lhPsyJJO2oFnn3LL6LczqXgSP3ia9Y65HiGuop
yZHQ4Q1WONtltkMACXhUAImZpxg1GgAePfJ9KlEN6yaTpUBWcuN5AUEYXXBsVtGqkTnezTqKrznM
KQ8ttGZwa0Ta4WmvMynVI2/hk8uDhyKEMlGZVCl6Hr4EWUtbhgrCBQF5Q6prj8XYvHaO+uxNWvbj
uKlscezC+my1Oe4EF6ILYe5tY7x78Vg5WxXl873oIBMqhUSNMzKwF9HcepEbGutQUMTHgqRPxu/K
dG6K5hoCG4Sx/Ac9NefI9//p80yHE5vfJPqYXdOjoPrq1hnOJ0hRsNEzXGxM+8isPw5CxdHgHnqL
CAwS9IPdjveR7Kg07tNeD+5DNazutCC3/ngmcCQmUOAUEdPBEoeD5Brs79Ls9ikqwC+is9CkNHEs
+PrDnZ70cB8ziGMAq6S+Z3BUHA6SKS7gFqvb12qn3xb1WGMMMmZgLWDQpkc+zE9uD7IUYYO9Zjqc
SrP9OQCD6IxAItk8pbRUUP3roDfDb6Lq+3Hd9U6/1CF23qte2myRwwvPrKAoHuk5YjVnqTCoFLtF
FQghtKpcdPUQx+tKVMgHfb0oH2oXrDeiatBRKJlwWH84QkzTo+Gq72XXZqjihAqU6iE3oku6N/S/
aKCAIBKuCyPS6iqFf9bDcOpXGHv94SaYnoTMgea3SxmHFtHh+4lFn6BENuzxy0QcwkTUj06QeuTF
zLfzlKMCGzdBmUwl3slS+P3hPTgOmtN+s+8yFhqB3+jSAMN7hKTx4Yp4G2XKgglnLJKC2SjUoDS3
dcu9lUoDwSxDtXchtuQnIfJjCxWXoA1GhNcya4OrDJr2a+2W7g5ZDvXxyNudPpz3e372IO7sgght
LCb0vN6HRlVdcI1kV6XeNVdICV9gh2CtS+jQuEr52PRlLhYlWbYenF47tS0fc65cV4A8f/1I09S/
eqLZh4FGXxhJT+6RrlBxXtG0n15SJdddZ2FVGiPVXEMwWMdxAO+R5tmRM+Cz16+bkDyoOWo6xYrD
199kodOEZrW3U61bOiXdqbBCMO7PpzgdMXSzTWNqQx0O4o3g2Max3PsDoHGakdmG2xtBp0g7cdI8
eCh7v9j0RZ9uqgAvsq8H/3BdT68cOAontj0VFpzZK09Aw45uDXCqctBZxiVGPwdcON46gZ1undA2
zxWpYIZLOxG2bunAKFwMofBfzTbDHd0KOhAXQsu1o/jvzzajOTXd4dkjtC9mB7AA8IiIQEU+g/DO
2KaE9RjO4BzpRcoDh522oMtmb93MUJcWsp2rFlzk2vGiG0jczXmeFuXTkcWap3XTYhHTCBfIAeSV
yTDh/XFQt5AlaYbs63ZQ4OTkQfWohfjrLYUThmLBZq1P83KoyjXyDFhVIaySaVjutd2tNoQoeitF
6OKfZjituVC8ptkgOwg6WKGr38IkLuPXI088vb7598N5zUnJGUn4MztauE3UvM/TPT4yiEhBxLYm
X53RQVu/AweETV8NbBhYWYCgtWMrlw04Nd42oV27+fpZPvuYpsyNwgS9T47uw8WTSdNjCFTsUXJD
hq1o1G5jaUnTHjmyPz1NwURNFCZauxyph+MkjsgiPZymLLJ84QCqfY5R6NPwt+qVLR5YYoQ024w4
UiK2k64SmZp7K7FzHY0h3IiOnGDzOII94xpTn0ufZBM+PI5ToxYPmfyicgb33M+M5LrVguBHOBbd
7R8vMN4bwFwpqZJEzU9vO/CM2EuUi3yw+62Rpta6hwF/BDc0rd5sQ1GDnBD0HIkU1Kav9l1UaxOh
e43uXKC+aZyClmxWGcXk6zgucLZ2CQpOv57UxwvABUtOG4hgTCdwnY0HjLVNCTYuqlCvHoDAo2Qx
Zh3A3M5p0JMUqi+NM4qTJUo3Wjf8zACZhkdeIefNfNZEZvShJgYqNVh6J4ezJpsKetQYL0RgYDoX
d22JGkcE46eXo/tgirq7h9dLfyKICcFeDKOFg6OUZV1d9RS00Gr1jcC8iMBZAXR2bXxTEdh0m23q
+mOMXEaOtpOKscG4G8pE3aFkA8rKbWoWtZGT7FIyYnSy1K2632tjEd+WkVm+0CbAPM5UtbRYVqMD
+sIeM/RHDMDz7RplC+UZR9/4ug0lGigBN+RLDT54n3f9gOxDhZRQXiaVtujCxIbMYg5i66dxX13U
Vtt3J2Vjpi9DLaDl15RIoxVOvM1NZWhA3VwAbQ7wNN1rTrCibQZMu/X4p52hDbfoWk25Kcc2x5RC
R3h3oRLKbOMo7x6LDPIZaCJlxH08jpNyZbdC/ADXjrgMDog0vvxxdPCpFjlSd7XQ42Wuqlmz6yN3
Ui0EB3Baw4yQcC+iwHYXQ2ml2Ej1mlupG7dwtQKppyHPw1UtQyd8wUgYobLK5/ZYBch7IhHSoWR9
IjC6Q2DBlU66SducPnzUtoB+F/yUjUhJxj2sYDosGudUGhYSFZ5jBePkDhH2J16juP2Vm7XORngI
WCG3J+vmtBKe9iuLQrVb1SCu/UU7xrhsosKDHQPaNz1HEhBvsJWOHPeInOFeTCiHD3ida4hhSWAE
vMA4yU2Yn3ya93XUJZS4DCO+01tTNiuotfjWYuNLBO51pJ8L7MPMci1qH3uDln4YJjboDV4rqeC6
1K1Ev8brTNf2RtWDQgf0ZaXL1KyQrRmrppGnGi/3MY4gUS1rPahIV4N0AonoNW1JJWmQhbTdUHuF
weuTBin9j7xB7HqXqQhbbHzDky+5FVfjvgwH3As0JOCSZezX+S1iLzku6oYTGYtaREhGW6gvXA21
Ht/4Y8kOUocEqkRTFk6G1VVvo/gk3dxf0SJlV7tegVyPqBwkmDtTYEhI6AkdJ5UCzAMMDR3KRT8k
FBA6bXDXPiL2ch2kioHTW9JE0AcwKH8y6qBWT3yR2YitDP2dGBDlOzHCKGhP6IP1AMSiPr5T0Wvl
NlTjMID4UrVXrde117iO4wnQcN1jKtq7+k8r7guk32GxrlPEJs5sE1lJMckxJl1bneY+kPKtZ/Jr
lqWL12HXFdE9+sRaipOlDO4QRNPOMV1SzkqUp7OFXWnIGqVO0VhbKA31Xd244WVfe1WGqnnI0VZS
PPpWqw4yI+hi4jfbjDBMMPJEr2hVGG3/m835R7CGy+I1u63l62t98VT8z+lHX/JikKEf1P/r8I/V
33/2X/MJJnDwh/UbFPq6eZXDzWvVJPzo3x2v6W/+V//nb+DB3VAAPHjJG9TO+W0+at/vgQcTqOjf
47PXEIjrfP73/8YpCOuvCUyqUZ/jnqFCxi3zNzRbN/7i4J7KhdxigkyQ6/03NFtofxGWwpUWtP5+
yzb8RinoaD1QMxAOwAZa/IIn++e0r/6+TFmxf9v4OyxeEZbzO8Cm0caZiKeUbg4vHw6pXOP88amm
Gfg1ILSXJ7uihD5cFjSnESAM796tzO8neI8TOAzVfo9IyDKBxygzWrOsq0gDJ5CjjS4BsstCzfEi
PnanvmFm/xVI/HMMC1gatXzqCbPIFOWkGu8Lx18Wq2gLRwP/X+uXtwtPw8Vlv3hlpovGepGLHYfA
9uvpzaoYb2MD+0MRgbcHAOEtKXoXxAyJVuCb6PlLDq6gukw8yCFWcVagdOb7ClDYfarny3T49afj
wv9jlwFhZfApkjh8k2EDWwV/G2TKaoFFUr5RpLan5n9miTV01nUfFdd6Ym4c68fXI09b5GCxKXdP
FV9UCyiCvqmYvI/aakfJ/WGYblIjxx2yJaFDLGadtO1dLgSmURomMV8P+WHXMuTUfmSJQeqQW87m
2poOYRlDVsXwTBmr3dmRgzRDo1y1qn0vSYhvqhTVqj8eFq4EoA0Aw4ZGkfBwWBVVHhsZtgCmMLyY
RafpzzG+FGt4PVuE7lbC3Rmdrbx8PeqHD2ZyxDMJjA265vA4Zi+21BylRBCChopiVALFszr5PiQO
sqJfj3MYh7JxGQdkCB0SJEN4lbOjwPITS1Ylwu5EHAvE2E56xAjRszpDDvvIQh7mLdNQxI3CBJxF
xY8zcTYly28h+pf0iDKbxHvc94RnxnhkkI/rNg1CeRy1FVRs5jiQYkxwnVXwwEOrEJ1024OH2rfr
rxft05mQFOliQraY80VLe+iFTSuipQxy70Rp0UHHX/JJRGqw+vORJkL1BGbEPXHeo/YjN9L5xtkG
ARZPBJd1niz5+I5M6LNVQ66Hq4p0jxuI2+r912znkWPoxDWIDwZ3tilvy6Q4MoT26Rh8RTqXogCl
PNtpcJGbQsWafTnFk8C/hX4FyyA/bWV+O6op0mcdFrWD1rQrobiYVbkDRhFZo+IliiHRsq9NPI3w
SDryYJ88Fx8ZywtAkD7hfIn7EPF5FbVDEKAZzckae8aTNHe8mz9+kzqwcLqQdMxAKM6OEaTxhU84
jDkjZRzdDxYVJnEGCdbXw3y8BcloiRO43klzLXd+0+KVoNVViHQtksbP0sU2x6+jO9VNTMTLEIDU
1RwxxxwWVuqTweVWKBd62VS7kPDyvITbe2pEmJaXRrFs7Eb8qhuBNxzIZ8rhjfrz68f9eI0gD0Ue
TjmUPhqnwuHGg3RrJEA0WJXhNul/2t4+WerXg7j/ephZUfLt7AHmBGpnqkgCIJ2dPdBRWzfuRbw0
W2vXFNgzdjiK7Z2c0h9ytNXkvlaBKV0Met9ZC9FLVLuRSpPQqzaDEufWWk3KI2fvxwuN0BA1lSno
oxQxv1nSotJVfGq5Q7ENd+TgX/Vu+xTXp425rRF1Ps1KTTlyiZos6OG9zZiInPAJEmPSIpgtuJJm
3CoaTR7DXucdPVN09DAor/8IwjOhcKlocq1MNyfqs/OAKNIUXWtSXmyBOPOlGwhv1XR6dWSU+e01
H2X6tt+FXYjGegLpcL7dvNRXgfDtJUmTdaa3olxDnGuOvLH56s3Hm/7/u/EADIV+2zIrU14Y2tlY
ftP+9Jx4GwJoGZRJon3U2A6HsHK1kbXLEFihWuT5qYNPCkKXRz6I6bh5vw8YxoCkwvdAhQ+U4ew4
0uMYQbIMt1HT9LtzNCysTeIV/WOLeDRi7bJ6qqpKPQmh0vRpf1VNxecxb8bqyIPMD4C35wCXTdsN
1P+H6fZwxDMKmRgFIYiK/YhcOF7DuaSa61pXJzBxfmTPvB3oH6ZOIMIpCVORiv7hCjtmJ0w1azFU
sZt+YxQpsqkNJWrPQs6A7Du6haVqrlA2NFYlHqGWUPSTPg6uYg3FDYRUx6w8Ffa1plnlXV16R5p3
n+wx+t1vyEzOhQ9tSHM0yI1QGV8aXle9KI6IcY6ruAqpjR5jKx0ba/q+3u3nEmdKU484FgfkygdV
/MQ28aQP8yNTmvbshxV/N6XZiqtW2tHVIXLH8cChZF3sUOVedpZxiR3EDd6LOrWq5smW0HG+3ufz
y/1te71lzsRqxO6zkccQH1pFSLa5pTR4TlrxmdSdY4fdrEPAace1QnkcI157mqY9W0cuRygxIZWj
OA3Q/U3T04G0b2Hm6tJEaF1G/n3e+fghZru2CTaJGxw5mD4koITunLkA2GhU2HjLzk5CX0llPzoG
bl++/9MGtJeIBANKlTJWGlxqsr5TGx2jCYE8qbf9epE/7KLZ2LNTsc5bV42rViIG8NLhmKjjD9c7
zpGTYobTY5Fnw8wWGWeDvOwoIyzLbljbdoMtW/hUU2JZWHqxs1J/HUPTLpNmK2xkUNoMiyqtOtZ0
+nBgTU9hA3gySWiEOU8wYhuxqrDiVddxdAULdhcqylrRoluReGsvh2/09eJ+Nt50DjiERzRiJo7/
+0/UQZUeZIIJedSKqQjbGxTIVxZ7yjJP8DY4MtqniwyejdmB6tNJpA6HQ0mnrSqYoyyyexoU4S4w
22tgmLvMKK+1yL0oLFksqMeeY7ipL4rB0ReDPHZGzyOj6VWD+0WMYMIV0hc6fIo4tLumq9H2HoPM
aO7qSueMGulmXCpxachvmWi64jYxKOif9ElbHEO+fjg2SIThEnBgUM5hUWdhaVb1yljXBIXx2J2z
yhTdreAPKyhTss0FhGIhBQ3KgbM55ugv5nqvyiXeEo+miaZIEVw5tXtjqflD7R3DPXw6pXfD6YdL
2qHdPgILn1QB0FYa43LXt83t13t1+gIPzvnZlGbL1jtGQLEBojM3K0a3nVx1mb1u0SOazoQjkaz2
RgM7HI/EGDgV5y11KAKa2beBS58TJNhagciFrt5XAxYJJu5y8lczWgPaRImCZjK45Nhbu7WX3+ak
nuYC02oTS1409fA4SKrIRKDfiYpLx/ea4HvgO2ayB9GKflIxtAhiL2q0sW710e73SacpD3iW2mdi
RMToR1WhGbiyaiO/TAtzJGoLovaX7DT5S6uc5jSWpbxybHxUXjMn1C89tZXxvatBRuLQaLC/w5zV
jiJnXdmKfU/TPb3u9KBzzulOds7p0Lk4XbphlW/gNebXUkUqRtMqoNfW2PbfgJK1BCSjM1wa2MNt
e0uYSPfr3q+Qa/XBT/ziQod3v49s0OJKXBenRhz/Ms1qNLZV3CMjUbQaCj5+QOkfgQy6+bVE+WI9
JEB3NoNOgrjMiObLjZcJ8iMM36CnOvIkhA6+y6g14+KIvSelTyzlHrBf0+tF5WXn6AtF4VJT9cbb
tpBZruI6Okn0OjjrTM/blVrcniSxARurlBatyniUp+agqeeqlhnXkDMFYvXjrYV+Nl2grN52Y4AS
Yiydk6oJkIWKMm+rVa699GikrLvJhftUoYnVPVfg0dNl3eTdSdsYNSjt0L6Uba1f1Si5N+vUTMUJ
5Nge1TNlbG59NA/uTZBuULNGTBZXPZCDdNs62XimxYWKyZqesnDpGiZsE062bf1CVGpw1aXDDjRm
TQu5WZSOijlzEdsPVp5Uv6Rai/XQwvOHkLq0JyyOOpRXaY/PJ/sSA8ek/+VYWMEgDISnnhpkirco
001hDljZIYGPJ5P1s0DHKAKPgnF5NCYrJeys9eS0Ui0xPxZ7tNrjK4QV1GveV33Zh6GqXbjl+Gyq
OAmovDQA137COhsZ/NuYeFq42S9Bj4tY1rnK31qWSr30I+wZutzA8QMXme80355tEVqPODngwlJ1
iMZn0wOGcbFtcwth8Nwe6b75ylYv9F+FMDBGiLugRM8wXOOZtGhopSpJfB/1foI4e751Wjy2kFq5
8YJXd6joz6n+oDz0Zn455LxjjiVEpwYcTITMl904YGtfpO2Sv4RhgT10Ozld98roOdgUaugaFI2O
eyvaZWOe0y/GNGWNy412EmntJQgloNHWoJ12KZl90uEPXq7Ru7hLRNkiphbRK0DtkaJX2y5K0Yc/
ULELF5WZNqgflS8C8y1UlJLiAjTBuCNwii+hZIufXd+o41JYgbHz5I8xic4oywHoAgzruw92Pyw6
L71M6vE+NR8Kb91B+rvP2R7ZNdqxfb52OrytswTHuaBydTqicRb/X/bObDdupMvWr3JegAXOwy2T
OSo1z3VDSLLN4DwPwafvj3b9p6y0W4JxbhqNAxQKBZStUDKDMey91rduR4V2ja9qtX7bq99MkiwD
1e0DW3gBsSnPNMNfIoVpNmkqbXkFThhffXeXUtg6a5M2u29Dog20OiH9uKItcOhY2OohpuGv1Jse
M+ZbGyv2Bvm9t88jVoV1NOFvSLXzpjLXS5qBFCPNcs/66pBX3GbWoRDRBk31eu5aXiAyYYVrTzlJ
mVYX+ao+DyuUWvnK7cqHaMiqwEb15mtkZmhj0qzjvMUoDcBjPY/z1hRiZ7rtmuCyvchNH43L31av
b+DfBB3bQzbHm8Gkv5/0jxPqSzWJGS4JMi0jJ4yQqZIryq7V7HVnVmt76ncViRSIneBo+KM6+u0Q
BmwD/lCWY7cbSNp5rEdtCkiRf2IdCzw7U4eDKiNSLauGO+b8DSrayoyrask0fOiqabhIbJaFyLbA
hc10ZTfsStqrpo4jRwCc8cyLg9mY87kKpJVc6sQYdd+duTYNUd++QVB5cyPrelazbOcm9pJEEeY1
KUtdiIMl0Zq1Xbi3RsQ33VqmAFM0KzTwCZLcgPupbyb4DXzfRgWIT+rqla5lxCTKJX8GqOB+kOEX
tyU5B+2G/aAWUbabDXG+xEd1QnkoLPMpIVqgchMJ19G9so1iWjutsYvkXF9Z6VDf1ArkMg/RQyAL
ZYxBmU018ynqPW1v1VqTHxo5maD6KA9qU4heRGBDAdDD/gAX5rEr0DWFbp+Q3VfU43QIudaQqx1t
w4nXm2Z+/83MUWOtyTuT2OE6ApkNNZ22CjaZY2Rnob2d29w56wqA4YF0ZxcVZA482dQPvHLR0XVL
JQBWtCJlaNWJBERa5+b+rGlvbT89qoAoqwPtBHKr4C2+eY6c0MJPIHNny7rKjLzivp6nwWiX5+qY
ajsOtYEyEexqaMQByQOaaT9rqnVH+hHKLuIipADr2E67GJNd5wPCtij+9TjBbE4ejwlhmSbhkUVj
3rSRYXxttJoDTjX2a06wa/J3zw1VnFMg2bYheZXOuIIzENYX8XARtxT0Ko8o4UyU+ywziYsfqboA
WLDrm0Y2/YEwvpE0YiOGlTC6yRO8I5kdWvAVmm9aqF9EPkG8QyaS8ULzilphrTf7xtonkdE8eFNq
HTBRISlQEcus3KLIvLMpsuZVTX3CZzKrJPe2auoXkjoOVVLbF2LeiTGa72C/lXzAqibExRgGgtnd
GpOTW4h4A+t93oWwRwMOPm+RapB8Us6E/5Va9cRK9UIJuqJk3pngHCZPXke6QtIJmX4XmTIkTtCG
6hSvWiTeF4qR5WTZRJNsWGLSMSOrMSWMMnFhUUotJN1xUsrzyZFqAPIP93jalKOfA4/Ywd9zViVl
hBSYmNXEO712+haVoRddQEB1/66batwSMAYwUY2sKVpAh2NLsw70ZTDEXm0tOWqPHrKdJLGfWqey
A0RIzujrw3TsdGVvVfXt5GKUQKFK3CA5IpvKVjSHpzeOa3LPcAfYubwShQMGQ/UejaSrzytH2U1F
ORKGLAjNcSrcOPyp6FKbkAutHFZqBUsgCAxynQlYmquNWuT3rZXQ66jHCjxM7SXnXU6EahKBH470
kgNKGLusoXm9qwg9w31ozc+mlBcFapJkZ0fGTrgVuhfpVVAODTKmC290qRBN1zA8t85QnmlWV9+U
YFIDiHxtAB803eW9EMfCHfc4+wyNymJEsmr+3CT9fiyyRqzr9DoP3buiKtpLL3QeQTdBsCyMzWxV
uACAU9LfphapmOmQP0Uzj+Esa4d0W7EhrFjEwgsibZydOQ+XhOncuqlFOqHsORAOKQCyitTQG0Mb
BnDwvDx+yZkXUVqG5biGpK5ATzqYsmzOyK1qnzI53RDAe22E06Mije3oZF20yzLWmKxbW2gxITkX
kf2Sohge1mFjGMA0VS25MmJ2ly7cN7M5XMVd2YYwPJTQW8JxmtdRFPVjh1rqpuKke1m3Rbca27m6
6+fqTCqoA4NyrG7imHht9EpbI+2coCyr9NssVMJfmumpqhzAmA5aML/OzAdhJVMAvOjF6eOveT5P
R6GjsV57xKoeGqc/jxN93GqwnbdloasbkWLEMMoSbGpPtteEeRBsFpjYMTuDbU4eUpboW8WgS5RF
MF7bnteya3RSURUrMFgHbmsifIMkniYilisnSMr4xW7ECjms861xbAoDXRVd5r17sON0jXNow0V0
ZdO3NvtS2XYJu39WG+Vx1IxiN0AZ3diuaHfQswt2XbcJPBKg0N3x0hOXNC9v36oU9pXEXzaken3u
ZNCzZ5mSBWFN0C29lLvsWGVs0zpt3uHMIIFbrKYm3NqTDeVPA6qSlBR3VSIbWr+c1HybGp2MVkSu
a2995IQoskZ9RUjB+HeDmjGw4ujV1qfB78OIPGrR3nhe+XdRS7Ee1GjOjzW2QtA0qoTwEop03/Ra
f15XHKlE102XXlOAI7aqqdwkHolcdk9QThBDnKYZRm3QB089rCvNJgqMlo8Zs3o6U0OixAQg+Rvh
s8q+mSpvPSQ1ejMnckS3TgzW0NxrKELVcbnW01yl/dsla5Tbr4WkudmF8WMKAIpUZc5PEr0VZFhY
upts0biCugKMxRwgUyidHgpydXyzVMg0T7/hPW2uE7srso0xehmaRTbFXceiKQivGzl1ah0ll8CG
tR0FvDXFyzx6Xn3ghhxGZ8OsV8VxKnSJFrKoDRKSUlKwCFpZ5BhcKKMp6DU4niSZdnm688Z+8Sw7
BPk5vscO2Z2neefQkgonoM5eBfaYtdlL7ZtmAa5s6K4MKL2l6u0tgnpXQh/nGlSzmvR1gJzO8baD
mbsoHpNOCYRja+s+k4Z8jBtTN0mFGvkFEoWYN3o1Cz3Kdfy0KzyOoUVazo8craZki7FVTDCmjemb
0TvVS22HDeFyaVoskdFqdi/bwclwMUl5Tyk/NbZ1Jb2vkZ6SVTaYTgU20BBXTpt1t54d9c+9boXF
OpqlmI5VMowH/qSmADp1o3ybiMZ9AAw0SOI+IZS8xnHlXXHHKFmC8UgZl5w+nPFB9HqxDiNS/Pww
VqT7MChREV6KaiDDNaomJz4mfWsjhjWkahFYFZFtqAKoZP/pjlUptN3UjDdjUc57pajxL5nN16ZL
SZG2ig5OUc6tyqfN3RiHPC1q77Eshr4/o/KcFQj9DW+bppa3jTl8dbsJawA5X1ya9MqK0jU7dWgz
Gb0LaXbjOe12KH3JGXRjqN5Frbe+hhAQXIE3pG9jEzX3sTaKY9XIjPuVBmmw7ckds8rOnO5J1rXG
YVuFd4p3S+zjIbZLbt2YY1gJ8H2v2EU27HLVIC5KYHjk68VRfdskGyM8QIzRj9zDowNb5xBEJldW
daup11jq5gBiRkY4XGM4+U7MgWUR+DtyO1NaLQiF3rDf9mrQ6rF7DCU4rE3RaevBNeYi4EFfZHF4
ZsTWulLlmdE8ms7fcib7stHiTWjI8mJJGM6um0a3wx047rFfzTPT7oIE0fIaenLgzFcMWD6NugaI
cEj+JnZ5RCAMOV07n8PHxg0UNK7mdCbbPgwEvv8uTJp6IxLzleqGshoHacZ+0RTHqo2Pola780XU
art+pfCU7LEjmTFsSJOcutFPY3U7TLP6FbkwWWaxNYfOiqyg5i7j4G+lvHeS3tPQnMFsNW4MXasf
Rr2+r85wxDdHB0QZOyXgcF6pVcLlWunMo250FTHiZdEGUa6ugQVf2KD3C1Zz21M2VTgKbZOpaXgZ
27b09bgHx9hwp+mnZCWUV90WoKOnDjMdVjfW2GKGjUOSKDm9GKC0NWY8m8U9I/J4iFdkw6w9npBj
ZBr5oGa+t7y5ztZxY+e4i7GgsL5Fcd2sCltcSzU3lA2RCqI7zy3lIHT9bw+i/Ruo9jTA01URLDga
rlgxIbnJOIX9QmQkFZaipALTUHovjm4ad81GmTKxJvk3DpDGkmGnZrK9IPs0pHpjhGh7hMovzCkN
/Sqgw7tOTmdpHwnXJxb1eUrVvUNwA+c1s5/GdRkx4wll1aRf9+KuRk+GsNsxv7bmwhdvH2Ev6+ou
h14POl0TdgDhIb3QisIA7m+V65T35I4DaHTTedXGymwzWocitPa6Rr1pHlXj0pVELW8yJarh+df5
MN2Zdmn61LnqVay54Ri0Tkv4anc32UVlv/aaSgpc6jqUO2JrZbAxr0CHYAL285b1rtgIouuUfW8p
52naaptSNIexHC6GBphgiGmuV6rqolfNdVGqWiB7t02JzpsHUl97xdJAaJajIXomjpWiETag/HcR
KcQVlPnzqm6A6nNqeCFHOZlWkmP1wSlyneJBiriOygFsNDGQxTgUKauiG89cupzyW5aJLLku3Fm9
JcaLO6fWzi1ouEx5LNNEHCfFUYtLYp8lJ7xuCve9Wzd6CA+rr6HJhU0/HwaLoHIDNZW7DolGKDgs
CGZZFs2gztMp2aSUKkrfQ/B+J1Jv3M+wNx9LgZPr2Aq9JMYTub++xmOYjpcyHKJkO+vSkQetiu7M
wZYEnirj3PlAGc1vKsw+UiRTLoODokPEpzqK20vv3kIIhXcte/6XTG1SZZuVIZG8HrhdxZRawKrX
XWZJUuwLaBAX2DS0TcpveQxrxVXXnpZEu3CGGrcK0640bD9D7rLH+qXhZsSI4m6S1pnqYkOBusqt
m6rDWgOgd5w9gYi/7Csunc9jjDmmeFPMiUQdX2sdVndf7SOkPtpGhDM/guZsCpxvO9shrWsMu9z/
rSIWVxyezHsK31dGOxe7NDeMM6m21uWUc//RekMJ2D3H5ECofXaXDMwpyg9a2a5ydXCJXvPzxFrr
taTUvpsytYK84qeNPtfKyzgikVHIlc4IG5hGK0t93n25+7PWARPvu2zJtlRzcdmd9J3wOs1ClGOz
arsmiKlySVZv27sLp5uPBzptLS0D0bkD9gG2AGXlSRdRn2rimQd6FLQOupWTEDCea8ljKuxH7qZj
QMcJA8xglp+0K077L9/HtRCFo+JWsVQtv9dPrXaB6jtSMiRtQ55nW7WJ0otcltUn4obTbuEyioWI
zUarZPGvk8cYdWDiRcZjFKa9MgptFeU6SdGOuylyYqi6Qf2MhnTa/P0+4tKgdEgiREd30sbqxCCN
cqRhWOSXijzzWhMLp/VJW/K0sbQMQvcTXDLN9UX9+/7hcaQskM0tesB4T3WZu9bag+nqsJt9PDt+
NxCIBUyzlIAM4zT4qMp0M9cXtYVJqThSwm1SpM1F2hf1TRwmn/TNfzOYhSqBRqe2hHeditKSSQHM
nHUMNnAn5NDBAbstIWMZn3E6fhEo8ADxy6MrQe1PsuNpQJjqJDJCR87se/Iui3BjN/dhDnO95xxD
WTzeuNaeKMQ/f5oscnzEBZWFOOJEyxQ3XhSpIReirBVFINpafZxCfVwVmJGImkmUTx7ob94xVI84
GgjuW96zk2kiqMWSdcM08VLiHtiasAGZ2vrjKfL7QaDu4OPmcZ46+C2Vk8IY84pBX4/9rk65kQvz
M6jvb+aGp4K/WtSi9iKPej/je9qo7Wjw6Ar3Mh9uivGLKW6a7OHjz/L9xfm5Y8u8YBhWQSwnoNtP
O6iqHeZplUw1ab90xJL0oY3Hl4yNbLSzg5EkVyh3NsDRSz8jaddp3F1Kwqvu9CsKTvd6wWNWWlOu
vNK7csb2z+cPLyKq0IUojZ7wZG0RXd7WPecFqk5avqsKKvODrIp9gxRnZSAm2n38OJb5+P5pmCpM
SGgZJFxiNDhZPbXRMUq94i1x22TrRXKVue5F0ni+0cvdKLuNFM1rl2ZPHw/763eNpQ7J7uJp4I3/
xVLN7l+nUIZXeZVv2TmCifgkq7Vvws79ZPL+digTn/kSNeDhL3g/raaiTvVhKVHkVH9Tbt2ISrSG
C/Yn+9Dypr1/kmwIyD/Z6LC28+29H6egq+W1FeuoUScB3dig6yvayJBHGhHITlvOxp/sEb9ofPFm
LyCeRZhjoc/xTt5+d7SNRnHY2XsNf6yctG0ntHS5/NARV+9bLX1uy3YX0b6oVW6qKbU6o7tJElqW
H3+hv3x6kkMdlN6o3HVEzadPeVC0VpKt3aysmE9rXJd4d+kI+kbDBS3bkeHz8Xi/zNtlPItVAq+I
wzHqZN5atLPUpgSYgej1qjub/TpA0vfYbT8e5pfDBcMsq+uiLl/gJSevIwFFA2VbbnlUvfEYWrWz
Qp10U1nKHYfQeOXqQ/D/NqL+fhp5heHmOr26lZ19aTKsA5lCm4Reg9JtEogwH492KqJDiW4uuh90
txwQWd9PZhB6JCjyLjsw7OqDZocXRpsHFbfTJZA92umzt4kqZSOqf/D5f2SOvCtz/nlvg/zu6fvX
I7n9Wi6o5Pb0D71zUv4PsU4yR/976+QP1PP/Wb/1L13ZxC/ZOxclf/WHi1LT/sJxtYjsFjYQ5FAO
nz9clNZfFKI5MUHyAMGJTou5+B8X5V/f/zT/i8IYlKXFafGPi1Lh5wGM4K+B4KHFgf35T2yUJ6EH
/D4IhXFO6ZQ1MfKznL6fnmma06wpiL/SRR2uFfq35Jo0zvR1VgX31kzRsjAwwAjeVRRFSAHo64K6
ZqF1zXlWRc4Y5Ev4Kf2dcaaG7FjCWWOlTp+8uLai1aSOFVFentK/kbmkvFg1tc8zYMZt5c+YKNtg
1i1lMSmY7p1ayNBemS7Xl00sXfupM3r0HtjzJLdt6jtrBZMiuhlTwHKoDL049o5i1H5V09HY//Rt
Xv1Y6H+2e54sgAZ3OL42DK7L7o1+72RBisx5sipY+qRBoo/RY+VBww2wh0smjllC4Bq+Jkv4YV5G
jx+PfHI6+z6yBwEctOeyFJ6mMQqYrJSMyZNBDbPqbW7rbATVJ8y/74i9n7Y3RCbLpCMcdfH4utgv
33/xcqxp2xIjQEkUdhH1c0qIBHBZ1ypZd6mxtxIQBWdwTOmoKYM6XCcK7VTwAkrfw9EaZ7uJA5LG
0zJHUYWw1W9hqB1NpY1pUiUSFamSRbSz+gzc6ianpOv4CNJ60xdjC6GBrrBzD+Op7P2u6Wp06xTv
TW4t1pAFfTd21qaLjB4SgjRvU0p2X2SV1WWgCiCv4w0BhdlNjzbiuakdcZEKoX9rSuLZgypS5XzA
m6i+GKpDooPQkTD5FLjCgLQkYLpS1tWrN7fZ16oYKAeDBTfqQ25EZhIoEoPXuslmNTlHKOPNgVnm
Y7lqm6GI1kBVa6AA+MzXc+s2X12bSIPVlM6uvk7nMK79kjoJfbUoCzuIUL2t7kxoEvI6ZLZfEUko
OJLp5ZCszUrXnnQEH+EqVHrCs/FllF/zXp+n3TDW0+0M0dNEjOXR0YEUgc7ASrTYCyKV4PezNLTj
ifJLNpTU+BoKgpVZ0pGfiSIl96x+Na0okyvdE237yQns5JjikoPCQZuJqZNq7KhYMN7PHSgVcZq1
X0pXlAerbpTrgZJ/5QsXpcqYDRRXqtrv+cDPsAUnH/rMRV5kajDWKQEUmoh239+YP9p7/nfGq31P
f/jvN6Gb/qX48vLzzvP9L/xj4Fcx8GMjxYbzIzLA+M/Wo7t/kWlmkLWyGBmXS9P/3XrYX5YwEphb
WN25tfBf/+49+l/8ab5zti2YbBr20T/Ze7i0M0/+XYMo8jiIwVl98LtiYqGu9H4elYMIJUah2y4V
VktbJ0M7FoXevq7G5kHXO3NN1lpGGJFbXhezdM9HzZpeVRhYKKxCI3AECpkILMxF0w3Tsz6F4y3l
b/3OKo1q04+t3FtZljzMbF+KFs332hjRzhVtdB1mPQEfHR4dIRW6s8YQyQ0SXGtdJGm3N3qTk+HQ
ZUeDhOdD3oVL+FgG42uTKA3dnYp23LoW3fCUurU0yQoV9LAJLLX+tnINAhAbiP49JLG91AF7niW1
1ZCeG5LabPf0Rf2mtlkRp6qa3c2yh2YrNfPSxjdBBAYyUuKdaqr0GSAysv9ZCMauc4PmxL5T+/6h
tTWkNjWyqmskJc6WX6U9z0NYmsSfaFdmJZ1VZ2pjUEqr2hNrqVh+Sh+qAZsx0fpJIkrC2oFs12JL
auuFaQv1LDG1IFer6Wp0njyjv+pA7clEoelc199q429LKON1NI4H2oWvTSqPRoGJPD9jPTiMQ3fv
5JhF0r6hrenAdWluVRF+QbQwHOpmfKrKMN/31aBfNqaLvjqFN220TkCazauuTu6x7eoDj+rSFebt
5NXV2hyWkFCsEjIU0WuSWFkgKvcNvw/VQcuZXtS8+2KTpbmqck97nqz2Oa69/agrB1JQUiJ2w+wG
BEqyteqp/FKo9i1QNHSJ2j1u5VtoJDvSLtZp02za0CVSR+G/6DOaBB4bJrFZMT96Dstmk1RutZN5
qC8nlRu7yu+aXKuPaCJeLIMEQD8Od/XAHbHqe+KF03k75NyuzgwKEv5ERlabjBIak25FNgIplTz2
sVG/lSPfF8lPmHISQGhiwkZkI1b167TcWkoexEO/r+moPIxmKA8TSZ+paPxseBqyzO6/oIO/bSIH
4/FzbXU9CguwxX6L3Bbpndvq67oS7ooiHVfWUDRwbiyrCV0fQxEhWnEo+0PhKfT0pqXRc0R42b4o
qlNctUNkr12jj/aW0LmBNhWHAr8jmdmPkyKIRZs/0CCCPjgQBytILqohQsqYXcByqKMkteePst2N
ZvuogyAnY/PGGGWQR/ptMsNuyaQZdHp13RPSu7GmVqVXkbZnvTEZq8yMn1WZbChd9b4LYYY7vncg
5Edf91V/LFpUmFUfH42e67/bzXKVm+6RXEMEieycG7OgFtmCKMzTRj3MII1WqR6VAVddyy8HZTmn
LodVc3Z8M62cba63l4i5SWck/4TsPI4hbZ4dlY62S140+apV8mHNjdELRN5LAmqj21zE7r6Qk36n
5FZ0TREhXCGdQkhgu3LjOWQ30zTqv2Rx9JjHzV7JvkEg1e4IPq7XeW2jdLTNdq/Vi0elfqwKU99k
Odr1ySC0KHeC3nb77TjxPOCgWhD4yUAa7GYMQgJwsV4L2nWdiqYJkT6NTsPcmVPobrRi1LZGazqv
Whg5m16MA9z+WX9G9XITpcUuVCigk9O3E8X0CtjquhSj6WPMolEcJKLsbttBeiuZp4MvVTfyrTxM
tr2Jv7dN3kIeXYDysQ2q0HoTQ7qXdRpkQjxEVftmyj59TYt2lzSQeBqEMFPdr0IixcBv4efWrUv6
mBeFZt0oSosTUSHDTDf73eSqT2rD66h65S5Oe79EakEhb6KLFpIY1VByKEILD0BWXfFxMImVc3yR
W0a/TrQk3ClmT3fUNWgPyWhth+POiTRkXCJ+UO05KDtdf/ZinTa9SePqrivm6NDmmtjkse75HBsh
kMOjus/C7DEhsrZThREY9jN3bSTl1L6LXaXHBkLo1DEfBfvnlWFUxj36SVZ1N3rVYp131yTyOpd0
z2r63OXsDFszjqxVng3m2zjUAUuPK3wdR9++8pBLGZNQgMkMao8jocvPTK3vXjnFjpM/6Zb1VuhK
YQZOaI5GoMWc5n03Vesgn2tnG2tIM0soZi7+iFK77zF2rSYzUZRtrloXmZf0F/lQoH61m9C4mhqt
W3VNsyRdo/WNFNnsRxrqZ3BOenBZi1QLl2Z2QfiY2Izo3FYKEkdezCXOWSGeeBo8soetON5xT5Bb
vDLOYxUR2JPnF2bY7Zo+2lb5rpyGbAf6vdgZnE57QhFTH6zagOR+3AGb/wZFuD4zJlUNIkKrB7+d
COeOa1PZud2YbEqa/huHz9J6w3zW5LV21RLTG9kjj4DPgHT2oZvGkV8orm7m1lLJZH0Z5gT9BNqx
e6WX4WZyciSDatcFZdSOu8Rssba5tf0QqYQzIuSc7yLXiaExDPk5wLHkAYmH2CMeQA1gxNGBRGNx
SHVPuVCyRl4rsVs9xxKrgC84irB7SjdcEmF1NuzOvukapTjmsVo8QKouXoVmz7fxhGVctUkIL8xQ
BVzqhleY5LLALtRw32pyfvv/5+AfkcFkA39/FP9isv7BX/3I3Tov55f8Na77rz+fhb//pR9nYZOz
sOFQy12ynqh6mBQGf5RhDPUvBP1oSsAPLYXzxQ35TxlG0dS/THJOVc7C9qJXWLox/6nD6OCx6FIu
51aD7vXSdzjBV32Es6IK9NNJmB9D9Ak+OholpHjhB+Oo/nNrleaWpURWSuqfSrZWpJTWEeFjcl3b
i8Xkp0fzm8rG+wL6j7E0KtuUzjnq06h+P1Y6OMDyFkWO60G9ozHhDpofTYZAGB2ieXRTVF8fD/m+
pPF9SFxu2N9AZy2ezKXY8lPnGB1GniQ6zDYFaVEwGIgaWJfiT0o2v/lgXCUoehqkoaEyOilpZDjs
6pBses59XiH2tGPsFeh3i0OkXiDoG60CsfzHn+w3XxwOSBUcmm6auC1PxhRZVjlWhwg7BNbvRyZn
REA3czL4ncNy+PFgv/uA9Lq4fnFZgsN+8s1x5ak1PXXxcbQFDP3Cs76Y5VjvamWoDj29ys94w8v3
8u8FzaUA5hCIxnWfGxrGyFPUBhNShQFZ4kcZxZnaytdJhNVZ31sPWA69Y17YZ6L+rLxwOlmWQal5
MiKuVXoCJ++C6EI8fKAH0dVT1VBzG05lVmafTJZfR3FV2g0mLWWqrPRa3k9JcjFzBYvL5NdahcPB
qeLzunVeP/7CTmeHYQFHpY5HWh9FEzQb7weZJOKiqqmozVhac++NqbxKdbtk7e/z3R8PRbgOLzRF
Y+vXz9OamN84J3I4jVI0thgV8GPEhhyfyLrp5/XHoy0z7f3EoHjAeqUuzXgWkZOnN8ZlnaN2wnua
xuY2k139jIi0fzQJibucexDCvk0AzScv2+n853FSo6ZkiWkW7sep8CUCCQoSE9poptnddRzO01ni
esXRqOivQC9VPxNt/GaSUELR8eeq1EuRhpx8fwk+EjWHYRmTloQW3gh3Lk6dT17r349iLW02NBS/
vNaZobWhg7CUOjm6MuRzUTC2uvbnD4+eskHjELwSe53+/rOQn+wI5ASzPzY4YUtAShdEozoHPXbq
bwJ5yNXHU+TXtYOqEzIUZAZ8ME7I78eTTWvTWyDo1TLmHU8ZP87s1X7Z9U9Vrl0mboOKr9E+6dr+
5o2jjrQUrmiPsBGcvHHgq/ScAJmZe6F0sD9Z5GDDPOTWM/f3H3/AX762ZY1CqEHj8nvC3fKr/LSp
1Xal9JlB7Qf9Q3tOOGOyLQqsBH84Cu59UMo09ByNH3TaiJ0VGr2mRqMwxYqGbyVXpqDqOu32T4dh
laKfxCxnhyaa7P2HSWo39twupemMy9W3R89lh0Zx/YejkNi+RAZoywYNgn15wX96ZLQiOiel8O17
dQIrfgjFqi0LJ/h4lF/mAG/sd9TEshIiDjkZRVqaPnBt44sxXeVAMWbGv25im7LbZPPxUL/Mge9D
ATd0OVAt8O/3H0id6A6NSWH6jQWcwJc5Kta9rLDgrT8eaFlQ3y24CMc4sFjLWovixTzZFJvB7bnD
UrDo0a5rrOmyc3axmbfKSsdVPK86XRI0Ydc4jFB8Tlyh3TFxP2Mt/vp5aRbyZpE1h67HcE4eLe+r
QUMMK3IyDVN0kCFhpFsdt+JnSLtfv0O6C9qyenBQZZyT91gJkzxq6D742VQiIPYwd8z93O8io9Lv
Pn60v/lMDIDpQqfZtlA73n+H9qzRw8inpXg0V5dwV4pdmSLt/uNREBdyyVhaeqz1Jy+YxOU1Gpmk
oejSRypToyXUbBSfTZOTQDOK6dxhVO4QCK/YTKC8vP80VpwkyHhHMnlAFk/rjP0LsTae9i8Ez4fN
M/25xEx9p+Z8GnRxFdqOXzehGW2jNhXFLSxNJ9+gMa1ZPhUFgX+jT4oW6Mis1GOc5vMXxxoMurqJ
TJuvYZjBXDRDs6UNGLfUfCMDZ8smZDdu1nNSTwWO0EhLm4M6hXNIdVIYdRYfuNw7XYgzZ5CWg2lf
pKZ3wSIdSXcPYdOLrxMxmcNmbN3IptSv6/VwbQFPxJLE/zbXc1H02rVDSi/6nyohMwHrouetgMBL
ZyuNJa6+T9rqwRKlujXKgcTrmk9XXYYmxrBn0YwyO1epZc0+oGOHnsJgh+pKlWXn7VLYEMXV7Fml
3EPlmGmCYk2vNxqliOnIeVsSeEQ3c7L8YkwqPEPFSAC7b2p6yJ6Ka9BZd5MeWzdlO4WCemTnmitj
thTzOs3xfwapHtbXiTYTEmISfKBTk6Or6qco80q/T93K2vRWqxdPehRG6qFEzW7c67YK5QLeShNn
LxkKWYExrkBsOcPXFj6YXdx4XUEsC3T2AZtnrZWlA1xkjBaXCLSAuAGPGuSTFt+rgqiivetVih6Y
MqF21dCqiK8cKex7V+gopMvZzcb90DjGt7kdJjXIjAqMuk8yRMO3NsimgciUiwraQC+uI2pQMILp
y2iBXaZ4frKcn34NkydGiJ7bY+IbuZXNK5HZ04iZLc86erdLfbeo9Oyqr3vDvpN47OW+bc3CClnM
8tHL1w3KeDPCCppFHSX2qcUD4iaY0QxqnzDK/4u981iOXMm27L/0+KEM2oEpEDqCWmZOYCSThFYO
h0N8fa+4Xc+s6lpbtb15T6vyJpkRgPsRe699Kwu3lueJRYez7YxCyz95vaxH6TCoiTGjA4dlpkVj
5nJWt9Fq56zIdnNNGMVTp/ox/1yk1zlO3DRmIEPcmZ1yhkOJG8VOcQG3Jpa8pu5ToUnNqMKJzUWf
mvpP6LSmurjE3g/fY1/IrkG8qUgU27mLY92aNT7k09ClGQGQ0rf6A7/E8FUCLvf2SSjy+6A2+x9j
8MkcCNtcGed0AnrJDHRo6vYegKKlYEENjqO/1iIp+FZHaYTGMZxXX3+aU203e7zvldrYIeI4UAxe
7UdNW6hpExaywMpmrmDsZeMb81Fqcg2gEuV9+jBXjsBMrUhaukGx1w37LK3bPwzGlN5ninf4qx6Q
hsJt7ZuzWtmsX6o5MardFHQ6ODpZaZnbhZdnYgbs6Vs1OWl6nsdAVY9B1fruTtZkb24zch/sreVk
6Yw8XQKkwXIfLJiMSt1tEWS64bZ3yjrYZ0VyRdy7PjcY8gI+BmMJV0qSNvHv5nKyXpeqNfVe8Fe6
W5c5OBxSkWXlNnDBHB0UU9o0Vo45trE7oAyJg0KzC0oGUX6vSuQUwFllZ1evmmsdvHFqpl9e6fbD
MaPjCQ9E4tXOuRvq1L0fw3Ty35Ri+c5nFXrj0Q8Y4O8V40x2PnUmvV3YqPCN7Ut+c7VWpVu7Ktpv
0xqH9IbB/sKrqdwm35ZJ12LVSd2geuplUK2RYbbs55jSTh8uIXQC6EibPbdTUYXwPAlLjtlINLfl
3KDUxfKYL8y0W5C91gAPEes9Df8BKJLlbViJ6BoXlpTvGJKH62dW1Q/DKBszLufKuC0xuT5x8AtM
rE5gpHsHviSWoGbAT5cBfHnuyr7Dt5MGs9ynCAiG3foXUWhJbDPj+1P+sBty6dWknhtBsO28ostj
1czAbFzrKqlrZ1Kp3lOqGlr3ts+si0N8oby1pjA/tpwX7qG1vKLAoWPnzS8ixLJi24xr+MsHEuPG
5EhP/k+PM9aMsJw06iyGTOooAelhb/oxAL3AhjaXm6Bh+3VaJ2vwsGGZ4zWu0FrMyFRNP25de1TL
ztTaAleTKAFLAjikFRER3bZRarZqPREXgAFGGgUZucGIjezU61QyUfY7j7ykZXCKY2+SLBelLJDt
F8XgHIO8cNPwBLICQ9o8Iehnh8SFH1UwB/ud0zC4wcjWiU+Otd688VuR7sbUc/uYl6Uzd/DGPOQo
osXzp4tKh6zmarM8LWPK8J1vkkWvmY0MJcA68S+Z0hGHdecuObhOorvXbSjd9H1JLEZpyzyVZpxY
mkH42uFri41pagETzLYPR8bqKAphNsjvFlWX3Lr5QmA8D5RPjY+A5jDrQWKHWTK7x15VeulOcQf8
xqIwPaEzQaFTGz6vYlUR19sZibCwaRZ6iqpKpB1bWx0Wp6q0DblZQiOfObtc3JPAN+GY6n4uXXY3
ovixa5sNmgqRJiM2qpfPoOsHHReuMwWsXvuRs91PAwP+CbwpDLvWAJKCVOPqgPMUuVBua/pV3WGu
Gm0iO2IO3TDhRNb+WwBcoDnmdYOGbMisWkZtMyEiA3e+PDD1W5rYHzqTbTuevWDX+kV1VhXQrZi1
sfsqVt1gHBosGtMhrcxi4+hxMeO6TKZ1I7pWPWTrWgp+n8wD1lMW+KZ74YM6wlURLrEgggbczlTS
cYK+a99trj5e+YaY3Uj3UthMHXvnTyYkq1NjIqyDMrMZyghtRm9HZa17I5Yrl8FGBgXmYDRYzcci
0fJEndNazzoIU66CymY3Dlkkiy2D7BMQLIXYilQPAoWnhYSA2cIcUCBVfcyQBBVFNHpIIbZdL8pi
Zy9d0t+nidmnd0tWdWGMSrRWDo5Mracz9PTV2Rqc71fgQ9NmGPWq2WaNhaMObFiNeb/FblLcugVk
hH3pKpAWK9lOuDmzxbfOicJnfe6oJdRzU4Q2nIw0d5P85LNE7gThKawkg6j1royTHVSGwD22/dqq
FCcoe+MvOVEqcL/avUg3oeQi9SNNcpTLct9w3O43ZYsNbmCFV0bIw5QkG9eoxwOeFjHstQ/v5pCz
1Crg4NRor1Kawy4i6QdHn48LecaqXK7vvbGk40kSk6j4YdJiKtyK5SEYEQ5scgAyFSbyLC93MvHH
ZbMGBG5sGPzIbkPR5ego6wubj7/nI9jyzXgnNTjDwH5UVUjnWr2ybfNWHH5e2lKD95jKUwlzRdaT
PnlD6eQsPIliSxPHhdu0SF/FTgrfLcI+KJFOKPQS72NqO+8LvS2Pmx2O1s5MVIPP1qxLtdP5otIt
f26FyeWqyOlT/w+zfp8AnBka8xWD2t9nrgmNwOM37zgAr5xFY2yMW7aswueRbxJ+vXZhRK6ZKaTb
wcqL98TMOEEMI6kX9FsUiZEz5Gz4sZeNH5JLfYqxPtoE6tg1fG5ZJdNbXwQg8NPJnpqoszofqQME
+22DXBJKOFtNtqEtm7GYwlXq7WITPY+UwqoK8pv65tkzbAexIylHakfZJ+59M/XNyKmqGV1inhXv
tp1jHA48PTtREFTNAdspcEFZsZyJ+nEOHi0MfgQE1QXJSQjg6gI2TK+/K2X70D+WjtcQ+sEgMe6P
ePZTR6jXgdyJr7aUjEyJfgtN2Ere9NMES/fm54V/cJOEWgq0FN0SvQBGw9Qoh8uCg6TZeNKYr/eN
miW+Q6MIIo3Ln6En7dDHZChxJnMKypSdFhWRY5WX3bMJr7uXMEf3gwRJDDxK41KKTU9oyq6GfWPs
JIBMf2eWa93EglRLDM3ANth42j23XglL7mFEuXOF+wj3IgydpqesaIwXInOE+dIFdoL5WJb6bu1d
Nr7DaDqYBF3jMS/CzNj6pvZ3YTaOl97ULrpLb8Hji6e9/XSbtL0H7KrmK20FIdZg+/0auyMSLb7+
pnKu10GS7NnWF/OxwOJePzDzmL7Tvml+qk573qY2Bm7P3Ctt2BvW3HzMiNRdrlxXzkPcJBpGDhFI
HrvTSCz44TjjZMMxzeODbvIsOG3CX8ay1vKhJJscR7fKynHZgSkxyxdYEI2qo85eUpsa25G2ugM4
B/InMjqUECRjScn/I8xEvF5hsi+T4PXaVlXj6d3YOdWwQVbqvadDoZ+BGDE1DuhCWa2vTcsKfCwQ
c7YK8OtuMSx9nleK9lisK20Ibyt6mdgc/WyZt7arsm/ZYxzCTB6sH3M/jH+KHish2VncOjynhkON
afQjnIg6LQc0VGVz9vwkQ3NARghGW/yMybaSAxXwWtvOa5s75iuYjo4s0aACLRKKCjwY3u1y21ez
edu4AIj4Hjq874JK/U86ktW8F0FWvnfelW+vrtiNsnNzJyZMhhS2GW/1vV36U0LnBVmx+xzJcJqf
YU6m4W8+2wX9k4EYeIv4qEiich79l6wDkbhBKWP7kdELlW9glGu9Q9O2EiwHGRNLuI19d6YUbCrO
6V6FDwbjDGgNwgjExhel4W5tTfgYA9n+y1o8l7PNLyhWhBoTj0a5JNSCYRMFOcAGsNQS6Im91cPs
HRCTV37UU2+iIrbm9XkFyfU79cPBAThiWu/B4vk3zcJfEve54qoAKahfp1zilwul2XtbnjhqB8an
Hnft2GG9R6I/thHj4U5telmk1b4fOoE2odLNV43WgJOPLS1qN6+YrHgEInKC0DPO2yULBVECQV0T
njKCeTamTOaXyWstxRgkEHLP+jNJIkqN8VEOoJC4poMZoctQh1u77Y2QS76fH1eVW+V+Bd1NIrE2
jHzP2A+3NdWt6HgMJ/8gxORpZhEMntFpmVaPxiMPKbuDyhcXXVvpeyOh/m9yv+tUJLwaCRJoG2TN
mmIXNYV/rd2qQp5zoOAzuAijeKXkWyhAM+7QGDIYL38/iTKNpduAAfKUBQGmDK6MKj0SIC3aFPYU
KSWaOY+wymo/c1d3G55LjsN2Dq/wzxTA2qZKCxDs5ZhXv/uJYyYaFpcyG7Ro9WL0wXqXFOn8jYpj
5S2fc6lOU6f1H57L1NmilRL5DwSept+b1MbGKbFyrFWjWjP201piNQrkqIh/hSxBcpgVjKCcfG2a
v+vaXaGBOUXZb6Wp1s+5B1+9gRVtkcoBH+NYGqv8RfoPUCGLtL9ARs5aLkZyA/lktuunbBmRHhU9
4ST7qaMkGW/NLlgAdPYrGFYCaDP5xeCgqH+bha9xIktrUPshJSg9jXqARaALKeN6Lr7J9o33yjXz
7ImloiDdPOnWkvc0w/AwPIKy9kII3jMLl76c8u4mSPzpZ8ILD7KlmUvOaTuhWxYl/Uou/PyCpjz5
9npd/1Dcjr86HWb2mwYXWf0UM9X3jjAlh4Rfv7Wt4zJ0RfuUZWnX7+0qUNmzr1hWMwXoizeVqsem
XALMXFohNPd4NJymo9hF009b5CEO7Dz7wOf8G03UpW/kHbC4n7DpSgSX4k9T2fOvIgR8CHAr3Pti
OpGsuHOMztoHNRG4pTXZ7lcauEt2/q+OVykpmxCAkTSsZkMyn3Fv+I0zbFFujlySKNUBgRiD+sVY
wqOVwZzN7z1M3t1/BS3APkn7R4PeQOBM28LULIqK8S4cHeuJzszKeaMzytNlCob7Lmxn7ph+LF/+
88T27yPoAAj51WFz9Tab2GT+NhduQu3xZPoGDUiBTIIRZTx3SbgZTNRI//lH/X0ETWPI3sVmtc+2
gtCTvw9tZ2dWK8SCyDLy8iblGty4gED+hytvfgruOpOVN2sRxDF/G94PvueqNisMHMVCnmiCYJSw
Lvx//JS/WdCYQF9NTTToFOcsGu2/4l3+ZckzpApQkhpgZkxGlexkya0DHcZt+i1YpuU2V25wOwmT
nqJMe+Ml4ML7MX2H0uc/f6r/ty/QIibZsa4LT/cv+fm//CLaS1xylPgCKZTHeFLEKBomStOmN/65
rvj/DoT/hcr/Xz71a0DhvyuvPqqPMf831dX1P/inA8H7B4tfMrlYkSKkElcpxz9VVzY5gTanu4cj
7mquZb/z36qr8B8c+yyOsSGwecdly4v336orS/yDnTICAJgDHnshFm7/A9UV+q5/f0auy1tyD1wc
eDAwkQL9nSqAtJV9CZYbIlQDEksSpInrhVAbc5eQRfeaNVdsKv+GCaKcKyG1QxnImnq4z8PR3zDx
qc8Djn2O2zy4kk3kqbfMdQM4y7oModVHnp9OcboOM/Ri3asTksf2yMW9bHwmfES2nhnOUxfW9rcd
Lr/qK7d+TR7V2mz55bq4bXWw8SfYgubcveJYoFILYIXavXuq+OndaMVqmu4cORP40TX90QgpyUDh
MgUsuxD2rT5DhOHYtYwfww7fxrbcUVpvGZ1ycVjMxWfu+rFzje0MN+rUTTQeWQEXbg1hlmmGMmx6
kue+/1gYZ5Zz7h1Gm9TR1PX5+b31hIp4xxT8VrmGuyMI63n2q33awUuY1wODh4MqILFJ1gkWjrPR
LKHRTcMQ9Vl2B8A1ksnAqA7F75j7N65RviTGdmCh5NZVeGdV+RuMpBi6cTxVOaszF7ht9zvxr3xJ
xRVbOPa3OQzZLxpHQJJ0NQd2wMam7qyVfrVyjnnK7GFOmLex12Y5RrhFza47B2H3iBDt7Lb5lzSd
+lyGBJMZ45CBnnO7CKfHl6Nc6mrvD7mqp8w0HtD+e0W2IfJel+NNqMBDVtP0IWnX9pxD6WNgydu+
HE6demvKU7JQShcDpRZ3DBxM6pJJWe88UU28BPpsh1zOOBk5/ZfI0ba9r0b/fm2W7+sIeOMMzTHU
sz54LWrtaTmUqiQdOClP05itFJX1nzwfv1LXu1t9niUZlBHrhDwuciMhrXH6AapRM21rjrWX7Jx6
grlkrs6upY+DkwONW3j43QqIz/AtTfIQGlncFWaKbRMe8qka1ovdCHffoLjdTU7yKP1qNzRWVBVY
L5MkLw9mN9yythoJ3uy/ktH6onrY0FocnXI8FcK/htiSRsutLqNEdXXcpcX9WJbfQ+49WHL9sadk
xDPHvrK18m9XOrvQniNzRYfudeESNUP+ErjqhTje27Qzn1yDP1GjzBYKthGrwWpDBuhWJNmxXftT
5jefwwjmSaywNbUrP12NZSJ0yjJGVHYnp3zThPI5bNF4A8C0jAphc2bHRaL+pAoQI/ZLtKRPLMua
+z7FBuPQCRSgjKxDkdpfJBHYp8wAtNbMIROnFhZrYVSUdt6HPTlbCSkVjmO0LkcoY9Dz7tf07KUM
1wbEwHnA2vOQkK0sQ4u8Gu8EH2zfjadR71YLsd3sXcFXdsDLD3U8BygHF7+Re0cYUA9ge8pkt8yS
fGiemSkgZKLmXcB5t5kd89JUb87w1M5iI+lX2IrBD+B355WPy/5jcvcDPGbRvenA/3PVL1LPa2Hy
h3zmyH3splB4w7EV3e9JTRZ4fdm0jM/LZLW7yC/pnHomOt6YwVV0suUxgI+1nLRcq46P6TrL8wrt
hvmOgds1y7L5a9gXMvjLqKMbfwK2vYiyeTAZwTZ3Ap5U/6vt8to6ZH+NDEPZW8wP2UN34pAs9rLQ
jDl4HteKeoxpq53aG/Ov4aOr8V2BgEudT9nVwZ0ZZkxKuPX1g4LSjjjCc7sjzM4GAsZfY0wGl1mK
OqgIsn3GlOSt+mvSOS1mJ/dD7/gwgq9jUPnXSJRBAeNRD0Avs1Jfpj0lBItGf1s1VT9AjncKvcEv
YcDVH42qADPrso8ZaI6j7v+MYYk1BaFL597e43XGHT1ItlyVm/6qGU0mS8ULH3ixiS0yjXxXNzeJ
HI4Vb7m3qPK9Wr3qY1it26ao7oiMJsp+aJxnUsNYA5P9hv7cX54cC0O/5wr1q72Op+YkeXXCmgjJ
afwTum53AAxe31lK8+qwL2fRGQfhfGhseTLqLDz1626BfaLm8qy86cYF7ElOWFxD9PFHDlESnImR
2Kal5oNv7yfUCzoE5ujwvRsWZEdQPJy0yyFdT9YEfipJd0wC6hsdzsWm7NRznufgkXXya3DyLQnW
4jJp/odx+F7d6iDYgUaTnx3qXBwmSXcK2mAzFxD0YlGCdWEO6gC0qoxJbaduTE5GRtC3nPbOqL3f
IkhJBZodFjier3Yrb9ERaOarn9Htas0cC8HB2m0muHvYGHgl7T579PPkJujS3aqrpwSHdNQhwHpO
l6y+zAu+G9s0Ij+dH6rWqI9uVZ1rWRL7ic0m9j3QqIC793ybeyYC0NeX4Tupqp+gLJiaAnM8gJWi
pQ/L6uCkECoHKNuy8tiNdcu2m3n3Vub4QZLV90Qw7CwaPTkaFzdV+8QfCIkwb4OM9nUZdmmbn+uh
u1dgNxwni0sHuFiOKSe9azBQbNkRvGbGfMFL+OgDfouoL/RGyppLx9ex6sp91a0HYcofMLP3wqkr
CEpZvcECtR8sGWyt2bhob7wVUhEJymbDi7De58+hO38k011SYtbzgJ7upxqQWw4Sf71ATtyMjaa/
s02u0kD/aT316hZEZnSCw1/NVrY1alvtstlhL9Q0227pX5SYT2um19vEqA8+FLGL7yw7L7fvlccW
DJAq47y5vq+9stxrt3hes49Gq22djzu9TkeRTDACzZEGuzslc/GrXs14cYLYaBuul34Mj5YqzkHr
QrflE+hE/jh4DecxjSvn8mzWhyFoUUJ0fng2yuxHOOu2co3PSraHoOVB6qBHzhUp6YSVhn3NZIoH
YMTbtC/z5bUDR7aArk1N65CK+leayBvQqIc+4QUxyRcxmm9WzvFU14QJU4u5/NS8Ld8cTx18j3cx
gSpYsQOSZhqArZqbo+PNe4ck0WWYd1MWQugRGze/H5JLlvNsYbQz8N9NSL9lCOWvu6xoMRgnaxdb
i+nvFXN4xArm4levY2dyC96Fqxnua9Ue+8Q42JgMZ4ZQTj3EniCrpP/QtfEVlhlXP6RTbX6T5XNm
xcLSnK3BrDZVEsLAMF5qq062aSHsfYOM/7WbwjdrMqsn3kmYsYJbrk31TeuZe4J4f/zC2ZqKkqan
+4N1xgDEsee4yeQjpsF+2QxX8YXXvTEbYh6RWCxbp2bvtW5CDd2wK+EoRBhAxcc4zbitC3ZU4W+f
vXp5HvKHGnBqoRkcD/lKnnG+pvdT1755QX47MogCG+kiDWBVkma2CSJ4PGsWEIPZMosmzFoFt2Fp
Gcc+Jz2BffWBMG8fuirejCxaOMGu89hdXQzr+5Trhpv2d1eF7SbtrXQbTno7CnRSXOTavHWVwawZ
nf4hsfvkpZiSQ5iDeJrf19p/qKxh3hit+yvsPzVridHOYFQvCi+reEBtPm1Mx+RkYA8AmDCLVDkO
u8JPxCabpjj3ltgteH4WTGWtfxta7j6FWLAh4rSnJqrlSwsiH5et765fXcDQmdNr0aAoNVTIfl53
gbIxTNlGeTM0kOr7zn0mjyCNrM67b+tlJo1jWH/ynL9znCKUw9lNwTOEZvY+VNPLulzD1MOTWPtj
Bawf1RXpaMxbydnbgGK7OJXY6WsyXDNtvB6auQuM0KiF8bAuPiuKOtOvOCGea5sKC6xeryaCM4Bm
wuCu4iS33ozEP0uRHJgtHyXMxOqaKFOL8BLM2aUAI5GFxa3RBG9jPX91Q3GbNQ/h6H0meX69XN77
2dpkNeDNERNgwPU0JdJ/9qzGgN/PonZwq6ORyoOvgMkX641dpCByNWoKmdiwqJstqT9PFpkYNa7R
OWk2K5QrzKGMveFZyUMHTD8a6O9IliGfwxP3XWDsM9fdhIv60sCOD3QPaFhVh7QsPQwDYaE4MmLd
8eEN7IOjVJfLwQrmFwQpNHM1afWmKp9DLlnM63twokdnGl8oBE9jW7e7ZGB0iAbilE8Ywq23PkDd
wPLZvmsG98vLjdPE+cXq4DNsRAaZOtmvS75V3gPXyrPHfySvTsjSIcKItaMbGZ5m0pyMJ6Q0b6Vj
wNwfb9fOugaAWj+TzL/T2USlULyO4XgZM8yhjZW/u8N846K1ayGULXwtsIgVOImu/Z2IXS7pCVzK
27bwuV/NrapsKy5o7q67lre+HcPXAmb+BefUwa3FHBNph0rEvFtzbmQE5zgiCnrC1Jne/M753VQ4
z0WY31bK+OjXfCtJGMh68n2KOoxx/f0ZVYhypRenQd/1NrwaIQ+9JDLLNKB2dy4K30w+9W6zK2Q1
oe6iOu1E91D1wW5aRR85+fSTrpJ/IllLHBHMjpXNuWqGnFjhqLf9bH+YCaoj4gj+JJmPlMDLvFjO
9cFAg7OTXrlxErXzmxZcwNUW6ghdn615wJvrfrii4RxBQ31KveUpWJ3PVLbPtPeWWxuxYP+chDs1
jjukIeVmKMWOFf/jNALhTezHqUi32hZbbyq27ej8aQZ5CKb5yU+6d6bNMQEylEr0SCgE+uBM3sBO
quolaXFD1w8i9PrHxIM/oDW6P3UtcaIu+xzXap9Pb+OYiBvZ98SGrT606DJADmLhsmEr3z+mvh7p
FO5HEWZfaZabmmO7yr5TZ1xvCrdI0shsG+vIE8XYTBUjXzAFCbnLk3PMdBJulzywnwfL7u5NazUv
Zcmz1ye9G1dmPr5B/hjjq675WAl/ITGD5jlZ15u+psR1Oyztg9e2O+r5jI6aBzi3U9SDYhr268r2
zEM4M4XmJ9QfbO2mmVrHsrbQeeLpP/Qir/ZSJ78NO2uu9FiDhi61Pyt0EG8Divp9Jmt9DQHJ903S
BRFmluHolmN7TwtrQWUh7CNJ0A4kvUaO1Na9s8uywHlxMhawsZHBtYuMdLEfoV6jpKP6pc0xGDQ9
J1xlJ4h+IVum5rokTm2O+UonVPX4Y7k0CP66cLWU/V5cc6+m65hjKNWIMCyz7hpcyqeaTLV6R8LL
8scnxS+WSz8fOYHaYzpkC5bZ1DitsLl9qdwYgUDKwCAncMgMQcJlYgbSv8KyLu35fejEnEarbrkA
+DUf/XmefhLqqU2OuHzfODo5mFiq72bW+3/AsNP0mvWyXdoGSPbQpEEITJYuqOVf1l5KBMRbq+1Q
u6Hai4VMg73B8/CRjoO/D72l/OQgP+kSvnW/avMQmAHbY26q+dv1gu5dscMKY3aPzvPkqyWex8a9
OPh+u6gl4+OggxbGRe/am5pWfShQIw0oiyEuNFfwc18/kz6EAivLC2DZfPg3dYMGyEwNdnHWaDJE
EtpDN8uosOMo8Z0nhjDJNQXdu/VtJT5Z8hTPSCb4vLBowUM0QZ91tpk842drz23ROXh2iVOoLfNc
Mnrvo9U3m61juPw1E0qxB+F25u/Uy8Zf2V+xOlKp9UHkPQ1JMNXVZ5o3FBvzQNqPTXV7EL2CR1gs
zqFn/99GtZd7gCcqvUR5jxMrTlDKHHsvl2dZDiVT+La4FJRH76qclmMxOt7ZyPOUOKMk9I24te3k
5PBTESmo3iW9QHqU623vvNE/tWyYuWQSUxzzvEESsh6Rnj+QJlVsGhk+zmP7YSdyj8D7NJUy3WeW
rSNsrUJRcAxBfVSJYqW+DCMTgFa0QYBi11vOXY6+haE9tz9siKxAsNuE+yAHhk8jr599A0meDBz0
KYK+njhPJTx6D7isaP7M2KWd3oOnFc6m8EXy2BKHsDf5VBZv0ZuOd2BfJioF9FSONDvpBKeWhXmx
k0EHg2TIqiEKxPRBKteb1qF1bwBloA5ozpUz3XQG8Ge7RPCK4Lt4sMiVujFc8QjWfYfa9mGZyUxV
zqrGQ9sj7NvLaRTE8qi+3shqIC2v6X6XjXV9U6dMHeu8gPnrIJJCqNTJ/Nzje6u2quRIRe4p993s
fnqJwlpqMXy9Sb0mnCMklv6FCtnaNovBtLV27KaMcg3FxOpaAEitIjdEEm2E/Ljp/lQ22qVoFX7K
Nzqbczw28mEyKbVtm16KYmTUuOhq1APrWBEEtV59+QZSfHa9GHdi1DLyxRgIiogEf+8pSQl3yw1R
XVbh6kNhp0doOsj5U3O8mewu2DqWtp8dd72WHmugj5OL7GbjgDwEju6SmViU3XAzo97fQZz0LnaX
2JIjxAp3BFhQlXro0xmqKHVkKLPNa9rAhlgsgsLMvRR6/LQQTm+G6RoU4hP9oPp2G/p6Z2TOfuyn
S4ti79FWNd09PKj5S6DdjeBvo/jpltJDLJXitCi4xI+0V/23lw8ZwtOhAAeGIDOuci+7mUkkPq/+
wLjEtpEXxt14TWZY2nsv8DqKH6wiD1Xo2L9TerAwQnMF5MuYEbSzfD47Fid2UUp9R2zJqzv2L2U7
MFhU6YOl4Qk0yBw2SNFiINB8YeOKcQihQtRaCEKF86Ts/QqC/1eYGO0Fw5dC/V6dSMe5tjb5b8cy
ssNUyV+Iy++tWT3rxPrhGIknPkrKUvpwA9S9QEW1tExr3GnTmwMKBsEfWZJ3lVjoyapgiu2i4Flq
g43Z+jE2FNqw8c0D0s5TmhAUI37ZrfvEJMnaJ5I8s7By7iHtoBmd2j0KongoW+OQT7hz+yrbpKur
Hpgz3efNvMuZrRbms7Na4tJ6JUZeauJKMu810KdeUIb1D+zKrlWrkW9XDJ3E71CcaN6kwDAiSzCv
y5YJK3Vi/06WNou4DHwAZFq85BJYDE6kcjSfF+bz1+jku3mgciCD8ov4l1vTba8WgWbcXAPJEBIu
u84z2y+PZ6XjVN44Y3VngrXfZmAIA4IzJzE9kU6g9qvZdI96NANEN/MFffsb4sqvQfkfqiAvUMRm
0m7zVTv7Sry1FRuIcU6YOamaVJCyWzaW97GGPh9iLl4mM7xZ5hojOgMAueiYKSKsURKX9nhFog7F
fMtsDO3evWbKp4fuAKFpyz9153EiJGxfamXu6Jtf50Vwr9cuq+G+OIUTPpe8mGsGru4jaTTEBDTy
eRrHuyQcs4gG+kLG0z436RdylGtb9Ljf2QCYDk/cozb74lBSp12YNxxaVIc3pUWRB+mTNXvzv9k7
jyXJjTRbv8vsQXOHdCzuJgIRkVpnpdjAskRCa+GAv9M8xX2x+4HkdJPV093G5YzdVVuTrMoMAcD/
85/znfiOXCcVXGH/w6G88IyqyPoOgfhh4dS/82dm5Vh7j77nXawt4ja5zvAw4o4bMn3GTsd9nZqZ
qaD9Uvrpkbmoi2ij+4FfQ5/KFD8MT6Zc3IL2sZ4dW9XnOoz96uT41hvKweWE13Unlf6i2KOaYFnO
xDzcd2vzvZ2mDEKS5ojWVJ9Dgr11EZ9LLV8UbqqocYaEbzyhCygo2anHqHREUXnWGaq5SLp7WHbF
BfKzubaI2B4rnQxHFyPoPvCJJ3WDc9Wsy7tfluc4TnjnUMN2umqeUOOt3VCJCyh446nHhr0f1oHl
EcuMc48mi4a2imBnx15z3Uzkh+j/icygTsKJRSRkxzsX75uZHADvs4eWs7yuXpFE9RxeFZOxr61B
5LvCUvp+maS1HwVTbBquR2qJ3AOTAQ7wacQk5RjFM9dctV15H7eZOiyJ/RTY+OokyIP3yUv1mdDC
J66fJNkuDNf81scxuJuBZu8o5wBlM35X/eCdG/yFj6uZizce5Mtl06RfjRVnby4uiZt4iM/qia9L
YvmMJ7S3CpMnNC53F0xFcUc/MK06tNVSCbFzCodrAjfllR8W1hHwUeSWzVU81Scawg6k4XGsIdgh
e1hIUizGsAddjx72pkX/oKsNQFPxmrKHaVgPQVwpzgwqDnc06AZ2Iw5pOnnXts912i7yMLjFdztP
jzW+PthngHV1fCyd4rnrR/8cZufelQjVsnAO2rL4kGzO1MxxsfNM9Tgtq+mIDT8cP/OhezVFmF6F
QQ4DDcs5bi2wUyLdOYnJTzYAytHNL6h3JUPvoWpziyZ3ssukmd+9zuqpah6AMdTq2Wjn2xxkl1ae
X8g8OMvLgoIvzlWbFw+IckqpilfE3VUGyOpGi82aGAIDb21u1aGITcRKY4X2go9XZCE3tZwXiXbV
tFfdZM6p5ys5tU7emQyvatejXbcti4sitixsjYDYfFIVa1y9WHRAscXi5Zpb364bbu3bCSF9xVwV
Tbj9I6fqOeprQUIje156y9m38CvczpyvS3wZ1/La6/1TzhJrx9bvMnP1BQ/GAQ1Y5nCstsGStFKU
u4wi+AJ52JFFzbZmO2knO9t4L4Mh5wG5Te3U4skL1iFPFp6yeaKDt7O6t5jtdjTDGboueCX45FsL
ppoPgd7j3IY1MX8b9Ce+/YitMW+KNDmnlMz7MSb+ez8uOwypZ03lSBZY0FtTAnXPNCBWF4Taduxr
bpzZPOFj+2hE/yZIWeyruD1Mw7rXyU0308kzdoQqDJG2Y54oYgBMmCEoFNuZrF3M8YxjA56zhh/r
DfJ+7vJqV/E+5Jk+0u64Q6Lad0JcjokLZn3k7mCgU+6LRjBAUN4NE+zgyaP2wQrl5iysihy3XoMr
GWd1xNh/Uy2E1kpPsunKlouFDO6Jilf1HBToy9rINLKKYLiFQ/9tYtsxD9ZpW3HOVlrgtaRCm8RL
HQ2teffy5j7PrwgFHKqcfkQ6kBlgyuap4124oiCYG7j0n2TB77fmPPKMwN2LlXDljeZ7583i0xff
8rnXX8mRdUePKlmruBO+FexgtIQ3OJfue/C6ReDc5i06kG6rLwQKnZ0LsBSv2qPFWQODPq7HEOc2
3y/c1qH+gp8aJ7RCpB79e2EnZySi8Oo1JzRVlhokvZaQR/tG3xDyQVCcjUGDtpQ+f+5M0mCzdD59
c6wHXvHO7ZqtBS55tcl96FKxWbSTe1OxbFwWedEl5iHmCOIK+PsVK5Kk+qQ6dY+ijSVfGH3yJo6t
PGpuO27yQVufQBcQ9LHhUOH9rvOYJFx1CZpuM+H6oGCLCjuscx62PKsLMZTfeKAk+zl022NtDacG
/tzZQNQogpmKPsMajwhPfculVURTYx6YhQh+kI2IGwN/jpRF1JQAS+1AP6EAI3dN7VmcsgyW3zn4
n1HMfl23zPZwx77Dkbr2y/7FDWMuPSfcz+kdG6E9nrxDIbkhN4MTJWt3VXMorF5KPZ3LmEUKvQXM
71P2Bc/70dnYUVgc4wdVtN9IBD8MZCIBPotz1x8RH7NLKusiGBCvRcAGv5XtZ4XzjBEjOdHNnOyl
yLZV2Yro7yUUY83ZNZbHr1PhN9c2Bbw74mGXIoFDWDp4Geb0ENZ6ffdF1b9khlyfthD/AkShiDPj
2bhab4tbHOq0Q6Ijx4cPRO/7HMRcUFy41fcyj2/Get6Ha8rTcXlKSWEqoR8b2RxwYH+idbLPFDEX
Vrw+0/2avU9zfbcyrGoyoqKdD8VsMQ6p7lKN46XdTne1eUuAlLSqwjtAMqsM7pHtTiQNKafMDpsz
xua7GDv9aZGId0Q0uDsPWA5Jo5Yj9yRnHaJqzm7GWdGvOvN/1Hgz0AHdYD7FrnDLeuC8zeVxaZxv
Vsd9P+nH63oWVz33+I2zMQ33s40hHMGanrvp1qk7yERfKqydCYu/0H2sg+ZiXMVFmm5HAVfHe57Z
TICCABpPRGW9Wl3FXhmn+BBo3D/rSTp0S8rhKm/iI0/ZSM0TjD/b3lvzmVAVh0i+e5k6jWQPVjq/
x6ZFXWtYtnQcRQVdmcHTgJZfNHFJpsQ70ky2Z4f4YA/dS7p2+7FIDukWN/Aoz+QBmX46CXfZxGn2
i1+cM+Pv+sqnFBVLUzIm572/XhPt4MqyoS4WyQvIvQswhCqv7jluahj0OZ4IoPRV/uH1eHRd62nc
IuNzcmhjVruGucFhtuglawP7curd89angctYDiou5MeBX3PLeEXNICh9mLOz2uAEwJSpBnOS8XAB
/GkfGzh5ZfXhle7LHKy3aG5ltKDt+/Xl3HdnNfAi43XpvUU0BciawGUfiBWdPm/XH3bM6BSv7ueS
kikG3lh67YMIi0fjXRDAjNbSfszq+YYie8IfQ89E1Q6HJczouiwKbBHNiVUjjOXZYo5WfLNXno8H
uiRunLIzzwPHU26QKYIrcoqbuBfeWh/UVDKHSvNt4OAEaO8xLM2jAieXTYo9eRVe59T7EaaY8hss
Sea2mZfLxTYcdeLvf3DV3ZGJTJr6jzjyn1yVvxrVbHhM6KROaEPo+AmI8HdTbdwE3u0K/rk7ufVU
fK+DvnzpFo2QmtVrcLXMLdlUjBmjfdAUSZeHf/ObbGbU337B8+//5z9w823OO0g10H9ESDBms9T9
wVaZZRy0qxGDLva94SMsYz5p4q5+uSurunjoKsv6jmyvnsqpGR7V6GjSwnoYI8v4xY9ff5m/5Lu8
bX/Uj2P/48d4/dH+D+gVCHBB/nOk82HMmvb//ufHHy2V25/4zVHpBr8AP9pg/cCZHSE2v+LfHJWb
6xbbpG9vLmKbj+V3R6V0AUHTeBG6EK9sl4aWvxkqnV8gG8B4DgP+hUehivNX/JSe2jzRf/9uAFiD
UMMXhP4piHgbQPrP342c7K8Y/YV5t5BNcDFXvXdntxzMob7bSX9BpyqHNTJcBBZ4gjupCKK5MNYb
0TeyHlhr7P61S3uX1iBqT+2Uzclkk2QIyvzN0eGcXmAmSLOIitvMj0SJ3+0gseap87HLwUr0U4Ps
kFY5C9Ocuvk3tOH4jsZv6A92Ucg2sgg9gSi3ZfV9bOvinZZ1uUknaOunvJRgGzta5CKiJCLcF3XR
zpGvWvqEykVn907njHdxUqbW5uxkay+8ngGBv4QFsun09uxmKtlsfYl3ka9Q6rmpi947dbXXymfo
G7o9h36TrbtyDRnE54Kn+nkPdCKOsKolCUwCkRQXjuhCcVu7q9Vv4k6XHIuYTllID7bCeUSglBla
ElafyZhyXA1vc5LNDrRSJTKWKnG3aqxR+SZl6XHshwO3bZG2UR0EbDq8pm99iodr9PqoW3KPsCQS
XGIeA/C2w9NMzMYz5xmjLrBnW9DTPF3WizWK6X4OEGg5b3P2zcObiel2QOWzCETjRBvSZutJwMQ2
GKaQySX68cDeyS4mnp+iaynaHOp+i7iwkwvJBFNqSXduHwZHygQI//qyKUjD+53Dxt7Lq/Eym8ri
XVpdkwMFCNJO3ek1ZSVmFjIcrPD6en5MSq6Xg5sHhHy8xZb1A9qvU1w7wzgUp6CcWas7pGIs8JvK
pBHKJXsqSA8xz/TENHRgZZDizs1Ia65PDaJuKWzXHTv91bOn86GeIHlOW+yS8G+TYbDJPVsf3KRf
gqO/Ji7fqmQWzoVNgh3ZYdUZ0T90+acQw/BWzlqMdwnN4XMkHb5zO4LFLvNUSX51TIy6S4eBjfag
SQrsfP6qKz6h/JY4Xd2ehSAVmEycbHkNgpzz7K5Revve+vGcHX3Bif18ZjbgeelPkhOlGjp90Pm8
2qfF46TIO5ORSNsMzHWkPSgg77ZF9Vekspry34bgc3cZLvYM8pvGGnKT8IPb/h7NKXgISZNnZ8tM
H+MOd3KM7XAmjSyfMcORU7NTRMdjxne9pVTSaqZz6g9S+xzX51wSYhyMl19DZdmOulkWu/6rkDwP
iXf6aU4lOIGA9JV69WC8XUt/LE/4hUv3feNNMCp45LUtBEygLQAHFo5Gt4YtvsNQrIr5Ju2qBCkH
KHzzTea1YdmcpP6d6OYav0tq4sM0F0jBqBX9jSy67sbqpHb3aL/qviNmX56VSzsD4W4G65Kkl5n3
uiHbsssKTNH7bslolfO8QtzbiVfKg2AC9iKVFAsloKKoEmymsXqc1OqdhQvR5d0kM20OK6nPe7ia
xYmfWpH7pn82JXuRkqlyu2qgupb5Jz2KasrOA4YpOlYLhYM51zjKTiD4269ekq8hwo4mX46fZ4OE
48K6UJN00Kr4jtz7+EkecGun/oG7KR7OWUJN2LtNMQNHCCBbHCoakbHKoio+5828fgw4T8BlVBXK
ss4GuVAdHm9+gSIrf1AOTYqeWJL6uhjZuVFD89S7z1JHRp2M1blL/wZSkCPxNseoYoSyLOUAEqDO
fkdoZQM+Dyl9GE0Ys2wqixmqDW29kLiTHrWSK6T6hKVdXuL5cJ8xSHXpuTBVnDYsMzuNirndR1aq
QX4QZAm8i4yEO327edw+Zenq3rRSdMuBEJjvUKEmJxqZZb7e+KjOxcGeAPbx9fcR+1JudPQKQM2+
N31VxTtS3+z1e6cfqAt0wtRcFdzz7uoiKLwD/cxcUIk9I8u4ZSjffGtcuE+408qw3SbWAdB7vIW2
W3tStytMmxknbBkn2AnZSyuWhwN+cKgLYvHI3RUOH0FfDX57EGXl8qRTPu6plkAcgZiRm9cusC2g
QXJEq2Bp2CfLvO+g3eAZS3sS6qvl+/eE6rLRObp+yfalEJ5ROzJp4qW3SmtkDYJTf8e6E7sw1LYq
2Ie1K7/bAiDxwQvSob5oyyVnc04mqI3Kusfk5I5ByCDuOxKngWDBZfdE/7D2t+PU79aCavWjs5S9
v68Qny/bwtTkFStS8lFdFM51Z+Ocx0iO2WU+WJ2P8EBC2ZmedehOj7HBYrbDZdzdcQnwWkMf2yG5
TGtm1RbzskNHNi+GcPhMJjBtuNcMFa0ybLDC6ZINTEEk2MuIbn7SOROoc74b4BErcj64Ohag0vyS
a194qBvYCvdEkcov6HqIw0SYp+TJSj2rvREkjbqvOUIu7y6I7KqJitjL6RkeDdTsfc5I2mTY902+
RSPHxD4MCp8sClFrUeCdc5vGby2Jl5Y6IDdF8Uo/HiiFZnMGOxSYJ28efvvGypKdFTPVM/6EoGgK
qyg/+O/WL8E8hg90KGyW03JZn7SYgxs9gOUiHtV1rx7JObOrlyVwAJrYiuRkr8NPC5EqiQpaO29C
obPHkPqcOxvbrKLGOTQv4Ri77/yq8xt1FOY6KxJMKUGfYXjx0/7JodVmi7mDgTtWLo/H3ZSF/ZZV
7RsM2TY7b7gNTeizqUHSQdgeQvxSWN45yrAGW/ZemDQD8LXKRVyqFnqCB03QT9ZVcsYTddR7w9rh
6EMRqk4pe5qLmpcyYNYt+gfLW2gtT2A4gIBBlyCx4jVfBqX7mzmJoQoiQucPKm+H78RAvIeiABEf
SaSA5LCqHLOZH3ec/caUtXDpeiER+BqXoKm0Ds49ekIR/HQrif0uXlUfBebqZ09k7YXVA1uISBK2
34mQeni206V/5YQ22RwoU+cbN9iFR7Hr4Q+CUTKyPFNxf5uiPqWYWuduwaTV0BMsWffhM0gnfTbW
MY5XaDPF1eq0NgdOYC7f/C4tLKz9usfH74WIvmpdEQpg+9dPQAic+nKpWPvs8kpx5qnrBgv55Pf+
cApTRaU0bBv/TVA70KAmNX59lXKBtsBZNvGFvDPjKmOWSzgcCAFKsdvW1SGQhM53pTvMb5Pt5q+5
Izv+WiAc3PSYr4q94AAz7LiQqimixi8Z9xMJ4O/9pNCNSANk1EK7XDC7PluRPvFUJOD/ieQ/bz9f
HzZcGWENzFaj2Jc0d6MQwvpXIU8M6Fw7nVhpyD3O6eQZKeGlIm9uQDPFTmpHGAVZtsq1dMAKNZV1
PQVNL08Wp8Hs5IeGs3kL15WNfzqJs6WmEhrZAA9fU9JLcawqSz9o1tHJacUKggwDvYB3bAf6EMBN
jdr+o+EliUcAYFNEH9RSf2lcaUpkFdfNwLBVOXMECEojHgjAyuCpH8gibDSy4SpuypkExTi299Yo
0b/LQPcvYYeZn81cqFg+rcYi87HLgsZCqvF1my3XHbt06kNZiHMAXKHr4gLnmW28I90v4X1vQnWb
wHcho51OywPubRCajdMS5aipOYYTwTFSRpaNQM6dHRoC67qx4rTQudUMtmIIp2Myt+sXRRtGe0mT
PM7pKtV4h/3KRybKmzb5aB1Fhhre0npL9ef81QYA5EfYGFi0YQgFC/HXZ+v/na1KWDr/1Qh+/TH1
2fhRZ38awn/9Q79N4RYDNeM3xZhoIZhlVIBG8tsYbpFQFBT0BTBUWTYC62RE/n0Ot4NfWNNSO8nH
E2Ko9f8ebGRExz7EPwaMCgGe//krc/if48QegVeS+TBJN6Swj7r4U9DX9sewmafsPVOaA0qwxDs4
AP8OxrzJPH8f9X//IQHQBAdZgRjlT4KUW1UBW9PkXasiPavpcWLZbFkXotX+X6LG/v6Twg0jTLJY
OT8jLRPPhGW4hm/cVugPAyc2P4CmY/fwhw/5v5HY/vFdQ7QAMQ0nh6A00taftYtJI10OjfeqBRHO
Q82x/GnxSnw3//rH/Jnkur0afkwYoMZIz/MC+fOHk6lMqc55rQXojS5oY+LJMj8mPPeAyMMdSJ3G
vQ50py6ctWz/zYvcPpU/f2o2pyRbeA6SEILQT+JdwbcQBVe8OlW+9TpWI95sfFmR61kx4a7KjtrV
z29WK+tu//rr5tEMoBwmOguqTTr6g2zYZI1l9xICk51g3OBggZ6ufUbDIw9nS5yNDhU4kb/EQXls
POx71Lm0KBj/+rf4x2/tFgLmqEusGCHN+em38NesLYFtvk556h78LnnqWos9Go7Sv/yDQuwWjqQd
jy8UlIk/v1z23OkapM4rcavuGE9ed8AJnuxZbCX/JnBPv+vPHyppaOotFHpc4BOq/qmEAKyjxZc2
vTGrk5T71c1SVprxwsWimrYixagLuevTIgSyt87xRUAx9Eh0oMLTMKy+cTBvbVaIYdTpEtWkyr7G
AWaG3dT7zkelR7auiRz7GmsmzpbIN0zhh9npsBnPq6F3ye4zMmyWIALCvq4mBaPiOSRAayrGGIyv
8htMdxcP0mxSgKdxjsbBCMlDy3IT2IV1R7jxZPmOM1zGjjTXyjPTVWbMugBHKhTR025qPxStWu71
YIVxfa8Adb04PkWQOMMX0Zzh74fjRgBppoFSOvNt2/kTdVC9VshmOCH4rgM8ePTnmo2ibbtje2hX
DJn7SuM6oH8N9qX06OI4gIIr5/MYNfJpZXvISaBl3GKYrazgrM2S4byN21TsDfZLBAfGQ2At1KCd
JUniAkadYtYXs7es8xMSgXHAQTGoQXjM5veUIs3vvag9tYv7zC7YbDPAxB/ksETydWI/+WBmzxpv
5smPp/3CE59aKOkvMDjB6ViUPV90o820/0geMHVERFefY93jcxnY2GPsprsau1PQd6a4i72s6HXO
IFeWIYERLOyjZJRt2x6wl9vqmpSNZTyqz97atsly59427q+bOe1Vw0OOzDNx4mRFFPuPugnhI50w
A/ZkoyjgGkmmyb7oxBGD0mwzdSCEtp7CIm8lDZJYtQYcSJ+qMkGWISBiRCzFET82H/7eksyHfWSx
Ci8dN/LtJOheYoTBCeyfG0wtpNmuSdz4nKSJClFPKEUanxikTLGw3636T8PYuYVThE82kx7Kvo2v
Ziepp/XOs+F4AcCkp6nPT36+epvloxJWXT+jkeQNEcsYod3bNV2Lf8J1+FHZrsow1ZyH3YBxcxo7
Ud2koSjE5TzHvjgRX+w/9dogasBWU9dh6ifteSMr9eLAqG33I4P6j7xs7OSzXfrJvRlWOmN3fUfm
8dZOZut2VGUWnxbueumXVcFf3EtVC/sU9Etl7uLGm+8RsL3kdkF0MDsJne9tacY8OCG6KXgpIzVS
vBm2XpqX1JbtdEqNr5yrEbqUjwEw7DGKeIT7ECoTmV9KlruvfkGmZVeZARipNMAA9hyBa/tkYSFs
vyYUdZJtYGRETdl6I7mQ8KjCRcDrmbyCj5p7rFus5p5XPc7OE4abOL7NxomltlohJLzCg/acp9Wv
RPo9rPBzfBuwPLOfLatVSoz8U2U3hENkiPtp4XJnfSY6iGcchvNwJCqKZc8hWTXqGBjX0M/5c2Gy
nvhA1qds6JmSamhOTbNFmdGjbO/KGmh1pA8ucfc1c/rdyqjF3s63cM7Wei7vB8+nVUdiuwvZmSLs
I5nPLu67HFmGxFdrX2mykSmL9r68l4yLd1NPNIVz9pCE0VgyAPBwjFH3YT/Kz6njDQWEmtOrVw+z
W+Lt3WINMGQYU2D8pdcVdxYYfHIqslObDTxhM7wlxcle/Pg+ccrly7B0QCaX2uNyyawmZp1Z+TyG
CJZhzajx+TzR3eY9N8gGaFFJxco9bBAGjjPUV/9oW7FHRKmesnofe316nTRB9jasGlttn+bLnUSk
c/ZhYxUZa/OYhX5WI03vQA5XtxqaIpl3gtpfaqw57wrNp8UKZcVvAoPTt6kUMycfiGxAxuz8R+pC
Wt2nQza8+5YQ122HgTeSI6LDbppG6LCaxN5bw8fXR52Xg8pKnYG+yUA24bsX1hkuEbevL7E+IKwn
tR5eBg2uYVVe9TW1NVVEdl93X0eElIV8EoiEdkFhR1ew9U29SBIO4MTEdFTgmucod0z21QsqDxvQ
WpL6mJyPnF4EUIZqrTFkjF32CLNqeE8X6T5PwtLfuEMREGuQQVTEY04CSAh6G7YkmhyIDGGgZZg0
+FySRTF982PYNHTgDqJW4B7HshnWUArHSTwY262p4ht7vGet33nEDD1TQhnTsbSOvGh805UBAU2w
W6IksDvCOJ7XFRoQ9b4UH9aQEwgJJ4W+EWbQeJtBtt6BSLM/p6wYrwZrxvzKJ6AjWpYpgKqLyS6v
uXTimwZcSRf5rooNioZZQBOAaKsipfp02hmekiEdxGr5BuEpKPbuzAZit5gi+bbmAbDTERWEtc9q
cS+00W2I+65ec1PipCWJaHT7tdce8J5UznwuY79WH74ikB81PseMo7PC0tvZXUDzJyJHQfBiAxed
+K97FEU1zKhfVTNdpYU3Ix9mQ50fOysuXrlkannScY2wY1ODijRajrrYB+wHH8BMEln89aj3l3bD
/zvnV8Vh8p9vkE9bFdqfRtftv/99cpXOLyyPsd+5DoIvSQ/+1X9Nrv4vUJt8/jmNI7+3nf3XBtn5
RdFe5IHIoVAjcH1mo9+RPPyFIvAFx2lmYdtX3l/qQZP2P0xhAKpswUo6oPPEAwT053MzpFK5giW5
t5eMwz88V/UOp9W7d6oAVYrbS1y3ty6UuPApmMMh3i9DFz6xYNXfTVuiACdC5ReGA4xGglawMCix
JInb5uF5OTQOCLXMpg+gE6Q408w8NP62Gxatq9OLrrcCC6N9JfIzvU7ZM7e37r2XWs0nDLB6PFKf
OnTXGbkwgZ+NQ82ePI6CJStYxRTMb9HSdeo9zFQDADhLdEfcsXVYNOLAhsYxG2gsbqbJYeOe5b5g
zxqPdJHGjCNhBjlB9Vbv7NdpzrZNHPaKQ2vqfjzyV/K4aDsHN1nfKdw1jYi/DYb5HodlscXQQPgn
h6TmDsQ9kvtAuCqZQDZyiZT4Kw2vx8EfY8K3iYbN6hUDWQqLTkwOLfOc1wdyjvNTK0b3ZkQzdHdd
h5KPJw6ax964ISf53uuR4Cvcbvjqx87Kzx1ieQeLBwAc2jGsXop8DGgBr9zuhWU4z3PYyiQKCKPh
IWv7PJMH5q+yjhxn7pId1eXBDTUECGM26jZuKB2L5WylD9ferzr1WLeovljOrLKhOp2hwt7PVCt/
9yRGtCPOP4L6SdbDHO+chgXJHACM2+OCt8DNgacGI1iJINl3G6IwUotlnuBcr0J+GVhbIp22xcyf
Ml4xnsl+SwMM5Rqwz+oIXpWQ2MZjQPUFM2IbVvpg25V7IxR4n8oTsoxKwc4GLT006jDQ0IJFfSlY
7UHfWbLfRsr/f0P7D+lymf/zO9pV9vVH/+db2q9/4vd7GrLaJsThYcGTtFUM/s0UY0n5C2IaDkv+
e5v+wc368vs9Tf3i4XtR/CnhUPvC+Pm3e5r7CysELJdSYIAnBxWGf0WNgzX303zuCxwxwqck0N1U
v1///R+kD7WW7iRHaE2DEzTHwIJjuoexS7yPBq6FKB6iDBsqXc/kz4IYzzaQ6eIODloLKDUlUsi2
UvfUhMdxhZhgBPWCdcKVqE08iKgwLXN7YArgP0m6IU2bYHpI7Yoo4ko3ANfJlBhrbzG7nOjTzciA
tJkf70qraELWkvRS7GIY7D8Ax0DJa6ekumzSHhY0QTR9IfQE7Zj0NeiYqZSsxsEXA8+tbCu81Kgt
L6UzWi+c+VOJCz7JnxRWvx8kpYNzZdGSsqsscag0pcML598VRyoN4D5RygxkWZw/9qKtn6Bicu6A
L6jfxqK0SZbCy8fAMrE9aTidvAMUnxKur7WYTnHmc4qnZYbdVjs04Wc8OPPzElied9l0mhCQ7lfI
sobz8j5r7IG1r7cSwBjFoB6DoWFjl9ZLbEdW5fQPqPrOB2Nze07jfC5w/63NR7HYloEFX1pXOGhb
oGh+aL8sJcfuU8azpdljwFdQRYNt5p9yZ75Mul6RrZns6Y1lpr4sOko3GHNTZaJxDto7DlhlvWsq
w5nSBFN+yttAKwDdEhqnpx9ihuXLxADy6aTTdvt8VvhcBpVl+B/VqDoWrQaglgOw85rAirzBoBI4
e28NV8b5texvfYfNV6RzZ7zEZlK8Bjb1yZFXjthZZ17c4+hWy7qDaFQxUK9twrIrLSUijsvTN+J5
tNwysTJhKG9wf/hL+FFTp0NHKPd2iBe+p4kYAJ651dwSYQPLfnhaVGi+z5g27wktutOpaoh+XTJJ
j+3J1ngkfMWz0iGvIeGhZKVDXj2rf9QDIaLUYuI7n304Jm08g6UZ0UpuUVaS6dCvdg9gIXcX+wxS
kwP6oGSZHQyxf+2Ydqpp27J6isHLZCs2oADxJcxmzEyqzYD/C1nVLyuJ8GZvAy4fjzY2tOdhTCl6
T6QdPFXjohqyaLDdadWx1jdpGoBH28nWYtneU7NpNxlhwKrh8xY8W289ogvYEWosHAcvNep9FQNW
Mb7nBRErcGvzNa1G27oqY8Sgykdue2lCiXD8etLSx8Do+gKcGrgvlfMXH4IuNByecfsgS0FULMjA
zwysAL8pTBITIfcIohzzlqiC+AnIV/UpRU59DQHbtSNJNVmvI09fa48kgHugG0ayMyMNAA0kax2+
NnZBH1q61pO/E1JLvofd8ND0q7zGRxa8Yf+Y2VaFIacDUfTWdIzjdvkEeCWwVpvSjDvPrqy7gf4N
yDuSmRxmszcQVKm7YddYkP2iEass/vTRsj6QpZjIO5s9MdJJqPZQrPxr1UH2QJl0qFlpiwJ8Cl0E
AZYiMLwAfw3pXNdv2qOlTfMUktn2Dqs7tGCYe5l/+kMfUxuoqAqpOixI+zBcSvEQ2kn6oWKbuw8S
nMc2NVXCgKCWEu9dC2RqeJhHnv7HEUF5uhsBDd7Qy+IH98ovsn4PmFCtewriVnWYod8cRwOfdleg
nwnaqsq8Brkw9K/4ZfoLnG4r1w4tE7fgYsRNRsqvPygMB+RhQpV9jad2fJuXkDL5eOLj51NjjCv8
BQVh8rX4pqCFBfCFqAx5yGy76CldF+YLMQTxCsCemyu0jrB57HANZazscSDmt1qPznpbWTA4jqWm
Pyui34AFL6KQNMeBFgpFjAxaYh9b6JdEWRP8z0T6ayyLZB3JgaxDlkZmCPJyXw5zvl5BNYcptAx9
e023hq/2CRfZO4eYYoqsMfeai8AS7Zd2Tetun3ReOxNFdAbemaaDv7t3gAknu9X0EmulR4lAVA0k
i/FyLIE4DzhjuseGuHU0BIDMztuwaN76MBX3cYn5+rLOiAlGyAqIDyqGILHms0++g/vW9bqi65AS
wDFwYpVV0EiT1GqXt6DQuQZwuR8xMiwb4gCuJmfvX9O4NH+oSyYce7kNxjEW5yJYsnDeT7Tl3npm
00/SsnYFGdRiuLP4IMu9P3NLW4GRxP+PvTNZjhtLs/SrpPUeaZgugNtmVQt3+EznLJLiBsZJmOcZ
b9TP0S/WH6jISMqlFDvKLBdlVhaxkUQJ7sDFHf7/nO+4QVi37UbR8m77PwfR77HcYpap/+t9281T
9rfFU9XkBDz83//zUdH8/hf/2L5ZOkdSgaTdpjVD3rDzz+0bf+TQMCPqWAeDTqjdB1EzSmidqi6b
KiksFcnCn9s3WrAOzR1aTIYOR9ahyfUXILHGyYlUOBY7QYqJCK9t29SNk+4KmIJqcGJ4BxjpOHyQ
EbAYGiV0KU/S6tiovr4pG/tNRhCsQiZfemrKqqqGvd0CrSGP6tY7cypHEgcmH/pIt2FPGrtsZEWN
2uauUeH9J7l/IRoKN5q+R3gjXaLF7EVFrXJjD3a5yKKhWmUi/zqqpdhUqr23OqKY/m3jtHurqAq+
/Q3Fff23dZu9PiFbz/4biO/nht+/HrCLqs3efqAZzz//fZxqmuBYQN3EUokyF+8C+++VE43uvYoQ
AEUmYcEaUOM/Dxni75QyBL9tSc229Y+FE/4OOkuJkp/Ud4av85dGKUL9j41dmzaFymhHlcB5hx65
OY/iD2eMCcVaYGp9upvCwaK2iDQ3Hle+l5FnIMe73gRYJKOzuNsVTKA7m/rCdpqK81FGjx9u2S/6
6FSQPrSY//gks5SB9Vm3aXP/+EmA58YpWNh0V8T9jmXa42hvhl85zHzWY/3ll+YeUqzSbQpa5kk3
u6wjQw1S5OaN6t0HZrbSB/1s8Cxja1SBti5ogi5iv0/O0UFVyynMx5VVzZROXQ+3tLXk6vdfnZnq
9KvbfHOeK6cPlWrYj1/dlko+khaf7Ly8lytf8L47KTSrwiRcjsDAlAqF26jWl99fdv6a/2zqv9/x
Hy47Sw4+PHvFig1tpBS+68sc44QQFV7rmtKL41z9/kq/eLYfr3TaaW41NmwxqQy7IOifFT/c0Bfq
kPPZr0n46bdS55Hyz+/FKEYNM1sf55vJ4z1NGfcqSZ6HyOMdHHmVhiZQxN702Au32LQrcQcZdpNK
7Vvl7USuQCfdF4Gpr5CTP+hjHWzSYcNru/Zgyqxayn1a7u8aiAdNCMYBr9J5kKOrNjNED37pYtbM
3Z4Mp2sNe8tlO29sawXwSxRcADgK5tn5wePh8wSRrOrgaoOODpVZUlarv0QKWuiuIy6EWEAk/gJY
owzpqZgmpcGekA0UCUDSptIddPz80Yg/y4AxXjVzPwbP5FedVuzYRvkeru6tOrbVWkTdPf0quAch
9FBdv9EmfVygVAuOhHAcKe1t6jRlR44pO/VpDWpDvNdaZe1Qs9xGVETQy6ZA2nxexDpov1hJ4OE6
pJKVp552I7FYmH4WXxAAt6qMxlmT5Y4+M6D9V1HYSkRGs6t5I7P2tdTmU2ONOp+2Lu8XWFgl+OpM
NgDVdp33KmJLv3crY1g5YfFF7dMHDWjdwjI5OqqbvH6hnYMvG9LDNqrifNfmBe0DdWZs1BLfrr5l
nnjoxuYijPW3OBrxocLQ2zgjrBUvxyvOQWGhWjp27raFtAiAMuqNL742sCTWz4qHK6cucz5Y8ujk
JPr4YBj6ptxM9SRdei80Znymo8ry0zNBW1Nll7jpat6XqsEQXtWEUoGlv6mqRltkYXle+06CO1eA
vInJ3FJr7xI6Aupjkx/IrTtbY1zIkQw7NUydu4YW/Eofo0cYCeTKebQY42zc2BiWgdIajctNpyTT
cTCRkJ32AxXwJe/BnaJPz2QlScqn/RcxzcpBBT/8SFYqpVyyk7p25cxhLIVN7pphrAbLvPIjjPel
OqyAvkd2+TJEq1E6HDhH6JPqSoEEMCvgyVAKDFcJGlC/OG2KMjzgVKf0CgmDHfa1R0DrELT4f2r7
Iq2dK6csVFDeiqt2jc5bk66IrbmeIm05UpR31SHZykS/s3z1Fk3+ntmZswBULxILh+jeyapDrd3o
Mtv5wysYzjPSQzhbwznuVkUr3ESBdpk9q+bsdK92yG+PujHjlB4Lfz75NlgElK2v3fhM6HlvrjLg
LYJ+ohMBO7AfBsquZZuvgG7uydtejgkse9LlCQSRgEUHpldHXbZ0r9AwA79ZW9qczbdPsQEZg6sr
aEsivBcbw4zP2wT0euysrODcbze+c+2H8c6ophUQfxX4sDo8+vWmbfh2MezA8gI/GKca9CTlo3DG
JzN4KtpXZayXLXmLNLbt6BWvxCrRLn3tyxSYi3RwB2pHqn6ZcZYeimEplWJrBW7vv0YZLMrg2zDB
Kw3XRfMKns0NWndKlUOjUx4o9kN6TXKKi05h1YMcpvLQp2IJnxm7+HlWYVtQbHeoooVCwTwIqjVd
n5UiH4L2EbKEbSAuBvLsIXcP77m9sh6uB9BCA/74sD8vkIN7ibnSyPRFt17lukstaDeNN2AVc109
mLj/SULAMW3uccy6SlLsIxqIsc8Q7iBFEOXY4k83yheR4nkxKITVG2XSMciAr0mDC/wUyyjjDve0
06t2Nd/LNM9cEpvWVUPBo+GthA9VmhTjeU0lcTokFhqpfi1AFlb+TWEjNoIJYRXFplfpsBjBuiwB
B8HvqaGdZN5Dqk2rdlpNMlqZ8Am0IN2PkgCjkDAfXAxEhh0c/QnoWsshOApxf0v1rKFaWarVHaFt
Syczj3qQfKXfSUwwrAj1bEyrjVDJacUykmI9UipU3OqqjXO3rhRY5eRJK5cTVjrTujZzuehJKSDt
dqVPOOlp/JiAh/obK6CG65jHDIexZV7AhNHoPhMlxb9y1PP4Gu/Ouaye+uyC1jgWsheRO2uCO4mA
aYjoQxAwSBd1O5U5b2ljxk/ajZ6qYiEqBO5lLXHizR+btrzcsMHlgUVCukaVbMGD7NDYlWuw+o9Z
hdCbuERkD8Ko10VSYzXynQfV92nU4mmYTcPruOuOPZB5pO+GOyHcwI6Y3yEv/lamzbH3g2kfJv3N
QBLqwdOQtOeIovYFkd92B+7E+Wbo3WWluaa0Nki7HJc83UOOkntonE3RpwGi9OTNm5iAIqprrFkH
M0pe867StmHUXullfFYZyZkGwwqEkb/5/QbGVOcG4o+bCs6LqHCpw88NAetksxRqNVm96PW3tK/c
PhzL68jbEsmT3XRpDKsgmA5x24DtUvHdoxKzBR4orNAHafXlRjPD9IDJqQePNWQX6Pgpbpe7LqnX
Wj0n5HYrT0ZPmK8p2+ZWUL96U2larsPsQwDjXdrZxm2pWPeNF0Fm4L3VitciIZp0jNgXwBaLbocG
WUmZKcM5VfRqWub60Yx2Ek3mN41u3SUGmfSJu2OXXwmsx1WzCnEd5WrOR5nhAWZNoDcF/7OpgJ3q
3/uGhGDb9tg8zhXgMp2mnvWmDZ1MK2kuyvspo3GmIz5ZAFFcdP1dPNXAkUg7JqL9OZ8Slqyku9Gg
mxGVoZSXTspliF6wLgOS1I6jBQNF7RzmkKkoXTWoxudgjPL7cMzXfVYem7o5x9UcXzWWo7jjmD70
UE8Z0A4YKGYTAG8ptXoJxpep1XeKpdqjLWyn/Fl3rJUWJe2lZxdfeggRKzFWFG4iW+2X0RjG2DZS
ip2qPl4QoNKT6lnTlO2DiuLsgEinld4BsyzFQQSDKDZkTE0/J4TR6RJ13SXTI4hTMVdovWzb9woy
xr5nKdHrPai78SpvtPtcz8WyrdR9ZRbKEccN49Xxz9FI5is/kK/AMUdAaqAHsrKAp4DUB68N25I0
C/ON7Ednz8bLdEsvz+YGr+8SCehAQmFrVshSJx6526a5UV3USVe4ZZZvhqx5iSTl55QTzSS+jJO2
z1QTDGsYrwiffzRs9Q6P2AM4TOBXE1VJZ7TqndHwWse6Xm58tWxdjU3rUSX2Fm0SBqCxCqtHTxfv
bWGNJzAUqs+TnBQAen370sR5d5MZ8t6kt7PIAbUtCvPBJ6SHsoZ/GTfaGZpogqOT7glPL7V8gscO
Qz6A6e/wZeI2IYVzNU5YTfVYbNS2LtygSsg00+Bu0B8tqS1mblPbNFIqdhhG9+AQ25k95p6Djmoa
crrC6RjLfc1XthfUeJCUOIpKzKCp4w4OdEEbiuqprK+UuGlKUqTQ99QWK5pup/1bohtHq82Cm6nA
MrysaOQCrKauLZ7o7ETYMcvgJZZVKFd25N+2DbrSTG2exFAQJ5ksGqWQO4veCtFwCiRbMCN8q9bc
ifoxI297ojkP+qIXTX6ONnK4t4HdNNB7L6n00yQqyZ0upi5dtnSrlIQe0CrPciLIi3FXdFm4z7yz
dnQIX+GooJhHTREPJtmiITwn2u21SQMPVUDpOuaj3kTVkQMSu6aWNjukI0j1WNHLI4KqDF3cgSVz
0w7sCurJcXVeI17sHdk5iZfv6WcdLVpTOeslzMKVNBBrqmdSfEPDNoQMDu7ps0HRs48J1CzvO+05
r/n9YY07BjlQhmgtX6HAWojy1owxfcXafWG44ZxunBc3OdBBOho7GV6W0wgs2jjUU3kJDOQIZ7Av
7svuYBHfEbOLMPUnp79UwRklDkRegRapDp/ihre/qV3RvpDEbi/YZm+mUrkteWHJ7j3zHWIVdSOm
3v0cTtk+D1AuzK3/eWUEAmoV1rZGTFUGxpJePUKOSE7bPFTLVR2ba1WmdILUlcT15PSckZKHtn9L
64PR4IFHW0hhGwkyM1entgffISIls1al1e/bpNqKinTNeU/FNtpFN7MoIMdbzJVNGtk0DtNDEyZb
04TsY7teaK6pHiJ2BroNnTEAWbCyphRSyrRJxlubKaIlWacwDwmLd9LdJkH4bDhv7QAANgIHUJrJ
pujCwvWC6LwajorHNmwobYQhCoktmnIZAKyZisk5DnRKAc1FNEbTt8KmeaX2BFWJ3jivMu1g0jN7
Xzf/DdqD2zzl/9NS4Mvwv1/ygukFke9//ktV1vxx/vyx+j/f/xH/LZ9Tx374xSprwma8at+q8fqt
bpPmH/Xd+Sf/f//wb2/v/8rtWLz9x/96ydsMMds1/uY8+1ipRgPwYYfxU/4ZEQjZ29NPf+FPZYJF
KU6VFvBUSyfVlardP9RWlAbRTRlYXSleUSz6s2aozdlo/Dh0Dwnzhxran5Vt0s9AdVBBohaCe0S3
/xKuQ/txK0Qm2/wvWaozuyEoQp6aQTg++i1NYBa0vnrCVosjH29K9xY1E4FGnGjNS6HVpG7Hlepx
yErtLj+EWRQ9C4ck913c1H3mfrh9l983Yh9BNz+W0L5/JkQSyDVs/qekyvbtQy2Lskyp6kNyZEEr
btJEEV+LfkwkikcvfpTS77/IPiHYVrSa9n2MM6YYQ7+49I/FrT8uTSGVe6Ga6PxPqolJj66WxHqI
X5Gy9mUmzvoURLCih+olm53g+fff9FeX03EgUrDQoeoYJ3VS4rUNhzni6JgJLlGmmfQlKsPs0XMQ
pnd2ar/+/no/Vgm/f72P15tHw4c7S9inVbVcT9OnYOXEarGzSvJ5nYhf/v5KJx2T93HFd6K2hpZv
9sD8eCUimIhOmeKjkmTNMVLidBcFY/eJn+hXA0Wn4j73jQjuO70IDmkS+OrwmKOs24xdRBkQD/rZ
GNXJTvea8rllGgf3bOmffLv5gPDPA8Qf99Hh3Z3dW4j7Tu5jDQ8wQ2Zz9NEdzaRGkzZ83PvXziSc
62xou8OQ0HVMY0u59jAZ2Iv/wt2V2jxETSTBp+4+aVcI7VWuD9xwhaCi36AyrP76u6DRuRA63QxU
VaeV7FiQkEVY6BG3mnhhG6xsiDWMrgaCgI56UTWXv/9O5Db+dFM10zZUzFkmF9VOKuc6HTahC/9I
nys/VEOhPOShHl7m8FqvHCAJX+WY1hskAXMIG+i/tc1rA/u3z8b17z/KL14TXsf5P4YwOQ4nj7eD
AKuqnn9s2oRkxSIxXY8GMgWDvPvkHv/iSlCZcIrOfSCCME9aNm2lxFkK8rfTG//BGMJoV8kJNXoZ
Rdvff6f3l+FkzBqSJisIMfBPdIh+fCPTkpnMjoyzUA019I9p/WhT9XqeD0Ptvrd9KplsOma/exo/
eUoL4WOMiv6TztAvXlmT9YZvSn+Kle/k1uIBF1lhae8iNUAHSWE+EpJcrFKVPIhR89O7Caj6LsXe
fvj9DfjFXGuqzLRIeizBqjo/ig9zXzoFkd0Z0IQ5dm31UTZwagLbjeKxWnsUQ3e/v9yv7reJqJCu
H0wuVNOs+x+v10oT0r7Uz0zNogQNJZJmLQEbM+KltNuHvjOGsypw2vsQR9pW8TLjHjRW+8lM8av7
/fFTnAww5ngPD5V+JpLCJpB6DMpv9RiWm1bA8WHL2W3GXBabBhLKJwPuFyuAqVEXt4DVMXnoJyuA
RUEBBI521uBo2seNDiS38/U/BLH/csH+xQuEVhwdD+Jz1tHTTmPTV55aELSqeGqz8kSnE1WRqssa
BO3+kwf6q0vRzjRwYmCenRWhPzxQ2586knS0syhh/l0V1ljf2EHQrM0mNOA/JJZ/RAbW70Kd/PDM
BBVBXBr6oSzl5GT3eX4OZt04H1AUczKGXDR+8qx/NYNCTsDZihHUoFl2MuQcdJ6KKYYzrajGsx7q
wUrLZHKpU2fdjH4wAAlKJQWqydsVRP3MReySPqVdfDb257f4x7kG0yttckNleSSh9+SDIBNXOipc
B4XizIWXhBH6bBOqVwf5QhVJvwzskUKklRPgpw3JlZOYwRb1R7YlNcEe3U+e3DzUTj8OvgYp0Y8Y
7ClPpj5jaHtiLQSQyTxZo3hqj34aypswLXAbQ0u+rmy73Upt7NwJZdw6bEV398ln+Hl10+jy6+Zs
zzUodJ3cEhybk8wz+4AAtz7m2mSf6b7nnQvqyG4l7OxahgPYTET8eyOkJ5BmRnZpQY1YfvJBfh7G
73cCkQ03gzLoyXsZtYPRaa158NI6egXBSf9NDDsnLVyD5OHOLW1Z7/wGHicGifCb1CrKMwUmNC0w
pl2A2XmRdWZ1zlna/OwVm2/CyYPSWaDmk5LOtvH0FaNWn3L/jAO2TV9ZAs0Xc4asudPboT2W6ZOn
TuQlTuDLzKHzVilBTi47+fbg5Q39SghmIwe1P8Ufl9+v/fEs8osDEowQ1OG0KE2YRaftbt9sBiUe
1YPRhq2HzjdFwBvWlVs07D38okiu6TJQKm/rp4BKCdipXO68Lh+vgsoPjE92Jj9vPOdPIzgY8hDZ
fnIu/LioJEmkqpEwDk7Skxxme/S1Kgxui3aASjTlTUH9fQbrA4o5nwZ7+mTw/PLyAt4FWAlmwVPg
Q0tiiF33+sHv6OyMgSS5gBSe2O3ljEXJ+vaqaunzwsn5CtjO/GRFOdF6zNtuvj0XdtA7YDc6XVLD
zGzVxNYOUVaXW1Npwk2H7XFti0S9SiqpPWqDU70RO0dhO1ZDbzfIZGdHGGV07o+bprL5yycQwU4C
aQ8+f7atpzNLQoXeq6boEOb59KRWGkMViyMwrtjHAGqgYkaozBZva5F698m09vMCi4QOs5YOhYTZ
TTsZC0rQm7EhsfbWI909D41slujx8yfj/5dXwU+haarDfT/dNomwKfRyCg6TPebnVJfJ6UsVDJZV
F/L9bOKIGBNQMz1U4PFAr1MUWJfAHgzUK43pa94Q/rDInNJf/f6T/byz4etbqKfYOLP6y5MJNfGK
xKr4YNwdfTvgvj4HcxWuvUH3aeXhiBpzj/Jo630yk8+39cc5Cok/+1dGItJDOavDPr6CcWM4pL8r
e5TDDvji3KmaZdF3RJsGqBlCN+k9mmx67w+fnfrej3Wnl4Y1M6skWd5/+srN7HwBGUdiIuFcRqmo
VPQpTIsIJxOwv2Vj0c1Jp+HK70rr0PeVWAv60muF4wSFyyq+rMo0XALKb26gDV7Q8ZquJk1Ux7Sk
RUtM0kultrctxoH9GJFlmhU46quqVlYWv/xkl/DzhtxWWZFZDtknsHObR96HDTmoMmwUrb3Xy/n9
SMgtd6fAMzaVKGW+MgAJXP1+xPw8lOcLOgwZDiBI9U6eHMMlhWtg7QfgFysf8ts6jsvskynyF9+K
t1IFQoAglRPOyUXUMComJRL7VNG8y842QQ6WmR9hBtcSOgZToNz8/lv9vJ7b7PhoZvKCzpPy/Ocf
bmMW9xWbjmrfzKmc9Pa7VRJo1lqhuv7JVwNQczL2qVGx96VcyHPjC56yfUty/ACFW7S3yQZblz7m
AhzranavwragrfVuuyCwbbrXQbMZhInPxgy7N7psZ81+Db3X2PwKpTa2BN5N+rZ+N3dMQxkgC5g9
HxDkwtRFLWAR5iMHb5fO/hDI/embMqh1eTOiRyDNuYW+saRBbNz1VRLDe2jkS13WEOohohdP2mDa
s6vKasCzOoEAhOo5yUtVtDZ2bA+mG+oJLToveFwtZ96mlmu91dN4WQ2pWElzwoyfAzB8aXx9OsPu
2BPb7iALIce3VmecEjrQBVae+NJWJwfDVWG0L7z81bcyIbolzm1kcWFO5hqGqTb5VhML20D2Ga23
3I6ia46p6rc6G/QrGLhIGIKisnvYk5r2nDVa4hP3gDgTol9iPUW5paP8UFTv0Uwxxy7I60sM1+vV
CFSYGV9BKYfginZZuaUIoAcbcqgByUVhVg8HTKEEkmJs1GC90B/qFz6BRItB8SJuXo6ntiFOi+A5
mRFAVSpvFaegL01uohMLBksygotR61YkTzbahhJ/ZK2ToLrX2zn7WWoN0alR4JflCohoAOnTiGSH
UT5CMaHjXkfc0XriG7SSaq92ifVQZfR8XIOF0qGPkvFXctRZJhkrI2EJWuOTzAtQtD/kiok/rKXa
SzA5CXrTkmzF0sU+h5xGF1lAQzsb4WDUGUuhWxtOv63rFAIyPrRAcXODSOMlGhLvIq06GpKWA67Q
jZVQvzS9VAk2VdT1ezpstJq1cSz9paWHlrOIi4rPg/Ml8VcekOccp0moeYeOLO98hb412wRK7LyI
SA9xuWQNowosCHI5mWTdXScKJScGSQB8kaKqm5VRmePOqI30K7sqHU0YMeTPrQjmR5L5s4IgHONd
q9vVHZPiMCx94sdv00wLHoK6RPkd14PxamWsswu4/+Z1lRjIyL0mD1vcOSO6PIYliRYE/ADIaIdR
3PSqqXx1ADE0KFaCkmBaK+kPiVMmYtOFHJyRvHVlvPW7Sob7MJgDV4I4ok6g1C3gZrB/pI2odjy+
FFZY4ztLE1p2cHs1MkXxxCFFm1L4LBXEWNfPp0JdkoSWiUXN4GkRdYQQHOAfsjWXeo5Qvs/B8NOB
nkNqvSplo5T2MkqXBRHMeFKQMZL4NBKOzQPIJVob0uafraizAeiZdvBoT8JoeFAGbXsIJ/6Z2avT
plNDerYK1J87BjL2Jj/zkwvYe+TKhXkKI5KEOZO0YnCbbp8Jv9xpJNNsh2qckxPR1TiraaSXt1AH
lGs5rNNymfOQUVU4qvdsWn5UrIwYzy/h1PDB3B7CfbPVc3w+nuNEDWYTv78GOa2j2vDI/0NHQ3jm
WjEc7y4r4rDHfJzTEWx6tXDcBAVJvPT6FvZyVRpsnZLJGZxFWDgq1rewa2N2WSo55F1t2RAfaVS/
FBiWzVUCZ9heycJOHcC1hYLhrczpaoItz2D4zFJcExP1s1+agMJHiuIvkx3r+1QtnVsjMmMJ1lJU
JD1ivkqJZpj0alWVVocdNcZQtNTaor6xLHxrLmHo5CA1mhMZ1MoyZuikpKm+sIt5g40dsf0StrGI
l1qfZ+CF4ogdSatl4znitemL4dRMO36np1uykyeH81yvfLNDk2Dr3rRwAVpiUK4ib+BgZY1ssRFz
MPEuYr3uju2oQIAtizy/sox6juEbZH+val3/VeiVfuROCRjZgRN94QF0175nqzek1iJucdKsG5ep
n6k5EtfcjFaOFYGF8gxEpotBakG2Rupi3+BEsmBw53QRlrUR6cTQi+mrbNl6AclIvHZhdGgf4RkR
agsnHKGEixOwhLDcOVjVRpM1Zdn3nvGK1Dc8GjRxBY5QUxRbAUvkRjeN4p56i/7cqfnwMuDXstAZ
KukXm6PrpRlV8k6xzP7cNzwAyn6K5HMFjteCmG36U0iBFHYHZBnPIzUt7FUC+AReWGxePBlpD2hH
qwK66wIelTYt2JArl7mjkxXaNAkhFdKI7nWz094oxXqXCW20cQEp3LrOPeFFy5LYTPpq7LHPkogn
55rVFNobtvVQZoE2s0qCe/B8d1LV8luvsjvcMut2kDB1mJOrwknI5Amhq6cLWF927hYtst59LUT/
IPvaEisIyXayU6kBPZSRjDuX96ptdqPQrOoA+ki5xQsnIAi3RrBJsImif0LDJ2HbZMmXWOskbr7S
sy5UpUySZZvOZtVoUBsNeoJNtz51UsLlzHbUyJoWFOwjZcCY3I8KszaJPhWZx4pXoT4Y+vyNjrmR
LUXOirscJ5MocrsSEkfEEGf7KWIjoTHhXYQ9TZU3YXXtVmOtaVH9qVm7HxoDYEwQGjnSPi13LogP
ChP0Sz5TuhETY20qc6YxmyHCJMvMGGM3Bqz2FQViuOv1OutgFBjINoZOU66zJEXpMuIAfCUPYc7H
DQbKclTDbGdRmRpRa5mRttccuSekYY2REMnVivSltrqhXyPz6OpjP4rRgLYuSSIvEyDzdFZNgwkt
ES+gz/1zEp+JGSK7pFx0pIVckcatPOeG9DtKKZmZwp8vqgqrqCQDWDNncQll4pIJR0Y3htUM5ymz
PN0s9ussCm0DlbbyfOQHU5moe5XTyMT50+6xf+diiDeqF8h25/XFLODIoGUglPFmlQvzD3vCkQPF
JTb5Tl0aIB1mS6v0gh6Cdxuh5sRWbBBT2KC10HOGJrz6KNcWQUvxfAVkob2zco89RVeGBTU02lGr
xBLVAxIQHHy+bftEyNpWcB+qlfVKwDKEpKybZTHDEOqvZmv3V4I2obMI9AQRlEmw2lXn2RozIJIs
gHVjqiKDy7iDS89hH42ntGc5d6YRUXRn+xobIscQD4ESBmejbzk30+SPNyO111sDYYrYKVlBEYZj
lyTEQAWjt3KagXgtP+iKQ6NGFekVBgV/c4zHN1H1TYE13BC3Qx0Mt0j7jTnm1GH+m3Rc7yDmC+8C
srvWr2VK/MB1SeIEAlyBjJEdFsTdZW9MZKP6wKu7ZWZHUlvPG+ujwl6B1M0om9eevOqubFITHlOl
bFxixcyjowtCIbSkCTbs5ZlT+r5GkDeTY84ViQBv7ZUyBqDG76Bop2DsBgMwFQKBUnEULZiqSaio
HyMVGdi27Mf0KhG5vWGSwSIfjYU54UCyKAF4xDkhTMxN780L1PS6SAgtK8ysbBeNj7nOVfuJddJg
+uyXcETRxZnRWAIwU+xCrlHRKAHBkL2mrXQ1jie2uK38hka0wPcKTIgIZ2yiMzwZIetRxqburwtp
ImzNHIBsrtqiccSr6okbpGvJF3gJXr2OWfLNZafUOHaDSKlQs9llenA8fwTWgEtEW7Zw7V+jMY8w
wA2Y3S2bZ4K32Kmf2ehKFUF172frZmwo+XSFwTNJRidvXdmY9sMMBkcNhAroVi3JVV7kHXv1leio
Q69Uy/Pvi7DXjjSOp8fBGeI7s8mMvZO0EPwLvR+vZVo5HVLMmjyAIbbxdxQTrD05duPGomDqbY2u
viXyW24MokC0ZRiz2doYla6sMrZeBkqhlBOCHYUR3ELhnLHekkAAYLtm54FrptONbdSlQNnpb+TX
xVR1t5npq9ZMbYfO7PRx85zCef86Jtl4nTKoEgyMMxJSGVp03Oi1G2vL9Oqx9Rs1NNATer4DnRhi
nCR15rnzVFSYHQdzeIX5xHAIzHo4Tj5fZlXUdffVoKaoIEf19ddh9GNG9GAU66IcPW6w0XjE2Ykc
rVY9xuf0opNvNsj23iWrwcTaLsg4U4hC1Je+BiFuTwzr0EP8GYd+W9mxo3GwKmv8OyWGoiXlbLDz
SgKnZ2vKobFcA06fuVRaQSYNWV/jGYjmlhHVeSJeezCqfZZiL3VFGflvFLPsbsnaazVu0ijDg1VF
rbmxe9X7lmidvhPG6FHzYj76OncjzqHAjyGKPOAAzO8Z8V26PtzJile7Tur0AuYzOkEgmyZQiQnR
tWfFGOsD0mHoFE16fw0cS6PiSn1pbb876A3ZWUdoH7Ov3nPqftmVo7kM4tZ/DqpahZFR5GQagyac
LUzvPn05W/adHoL2wpqN/MDD8fSX/uzv59DTf5veXf8AAZCaIRDpcZbMYIBsRgSMMyygJqXxkrCn
hhbAO00A7L98qFumjnVRz7yB7p09UFgBHIJpRhKgX4JOEJBjY6z7GVoQ2xnSPkKRuaPvVIMRRAuc
IZGE89Z0Jh9IIi+GpWEkEBFIooGOkL6TEpRUZHvxzk+oRMs+Os0JouLkNDMWLGxfCRH2RIEeKyJj
+hVYzgnzbRvIRyCewMqoxeCdUHHower2ZY4u1IHrEM2Ih+md9jC0IWfMfIZANJVRGsukmdkQcPCc
2+qdGKHN8Ij3As6/QVf33y3myqF+9Gez5WfdXPCU0Y35LsGbc8XmH//DaDuL3OaqIPZu05lFC3+K
5oy/6whu5p66g3/ge8f3H4gy7e+ajUUKRRtt/rlN8qdqzvw77QZ60HOjmIq9If+S09b8CVFGLAbR
Ivxr741gVE4/Ft0EFqAkkE9BkbNaBoVqsq2mRoO3zwiVL+iNlTPOr0G07CwfciJbegoMCJYF2z3e
4l0aGOQsCjFvgkBO609eD/B1w2QUB/uMulO9K0sqJythpGF34aWl6Pa1MklsgiktPHZ5DVHNh5p5
jkgCIidDdOdx3B28TgcNUVht44ZBnstlK4ssZzsTYQQhUaXu9uzGOnbGuWhuyatornJvZCYz1OGN
VoknDyGIrALapNFGaGzC9Culzho7GP5mshsDzsfbKSpq8ZSM06ieT+WkF9gnWEQXgFBpJA6a0ebL
SNe6bw5G9XIlo7BTd3kUUvdrPfJAXDsn4Qzze+eQPuwhE89lkHSuLStzU1A5w+sGAScnhDir6m1E
wcWH5ZUUCHC1NiRJw++ssyHsDaCiTNJvmZYpByEyizRzAtqtJZ2REsihim7eqVNTX0y1Vuxziz0Z
cmBOFVsRlwOmPoyOjyCC0idoKh0uIKe0Nr6n/D/2zmS3bibdsu9y50wwyGA3qMnhaXTUW7It2RPC
csMm2Af7d6qnqBerRf+ZWdKx0ir/QA0KuEAi04CcDpEMBiO+b++1KZCRrVncBcuI2Q/2I8bCOZHq
Axic7DtAzrjaGqzHV7XpF+88r8Y9Zy6mzEnd5dCBYD82mn1cztH3vokaI8y1a3wgIQRLXkr2hw4D
zlPMGAv8ySGpmtQJ2Qe3AJCFEvsyCqJm53aye5KZ5BtYV5l3T0j5xHY5tSJjG8UTXCE8hAPmPKSC
0dkwBx5IZWIwt47UJRbJWLZPXWHjKVl4Ll1oBYb6RHx18bn2DLYAjd1hy2nSGUeIwReTYw6KBhyS
LXEpZRkMZKoKHNxTNs5bu3Qkhz1VGjeoF2BJcTRNzI1gZl2MKk4tDkJJmhxVLYGqcXTiV80Mzd0T
iWFYeAPZ+mxcDot8G+iJpWDd+uR24bT3ZA9pqo8xgprvg08NIJwdq3tygTs9trbba+xsBlSg0Uwi
tZuSZryoNc6QAtKbvetwWLyjiJN5IZuE9HuPIvza9ts43xG0O9UhwDaYtvPg094mXq34ZnQeJLlh
9ggiSfMCyq9tj94Hwo9hCoNh0QnhX35XXRCbJB5yx8uvK2kvGH6EnEqstJyj0F336r5uNTDMNIFZ
c7D76MIdHLaFIyZvkudl9Ghm8Yj1h0bgQqQu2Ohw5MvywzQ55+AqTQBjYR9OiZYOHLTcCtZVgsMt
bb+BLSGmmswWqDzwg4mtRRjfeWTN6hgEvtvHP1pT8ammwpJ1GGUKHmhKhfwyipzFPGD5If90TFWk
qJNX5PO4cTDMxKBbAa9bO7T3ZMj3YAkTbeGQHqQJXLFzO7WTagHiooKU5NeSHVGL7r/CqcdxP1St
HHdtUwFdGYfIOBdyLH9EccqSgpbN+hZ5dqbuU2C9PzwvHX8kbC+QtioDBI4TyCgN+9IXj75ib+z0
48BXWAn/I6aUwYEi6+WfcZxUKB9a9qNQZ7MfKQFh9PUWK/jCOrXWnygZ91Q/ZHDlxlH83dYgAO+i
2uK+uEzJHMqZU5wXDZqyXR+T0RUZPJYj8XNrXa2twXeM2L8+L4ZD8quPZ+gjgF3/EVORiQQEFBry
C8nqrZfIDb0YkI0dAldK0kMeTFNxVha1295RDHDnT1SkVXOOCsE7smqs5Vkq/y4lhsomU22pvAdw
bn5+bXvUlfbY2P0fSpMqhbeh4zhQE9h3JVQK5sNXafCEvcsv97GbzLiKEWXfiDqAWdYGWbmPkppC
C78fljtJ1spmgQfibdKFUj3fFaO79Tnw2yEHcqxmscORJFSUgsutCT99OtPwvsctbB73vVNNURUO
XRPfpEMEfsymkX1XGoAPiR9qHCJfG6MqwiXP5bs6w38IytIhxTbpFuRsmaNLb0t1FHAk0SkwD6PR
Kgpcnm33PiNcNQiJ31JyM2sRX9NwHH8+9+qyd32Ct9quaL7xMfDwgAonLrhb6PBYcFulQwo0zrJ3
hJx7VFYsarQnPMpC1dwm7GiBJfNG25j4NrnQmfdo+RxnnyS9D6hB7LGTY8z8HI9EsMCiGqsis0Mk
d26+1RyDPzaYnckdzwBmXoxyHh48a7L7MBlMLHhK4H3d5GadfXXHlEI3x1Zet8uB3BfxcVJ4O0PM
kCk1pRw5zLu6jTJzja+RzTan7vuwZBw5IBJUC4Q0ZAPGtPGMMaI6ZJLmx7mGZdm24+RzVtAu5gpq
613cjfMP1K8FmW0J2UERLMqm+BxnuXUmRJv216WAj/448WvZ74HvLYpZQb7DtnQmPEFV7Nvfm3oC
tzw67iF1p+ydu6z0Tn90es5vSl4WD2VnS9pJZMW8h8bEomIzJdJLykweH3sS2EoK/j7B2IiTph8R
ydETIH0altzsaMo3PRus4OjrDKusKKPkoQL1/6Qxl5tEYX724C7ftl3rUQXI8vY+ovBgXBo17sOQ
1lv52BAURFFsHmIa25AWdD/+yKxl/kSMkPOtiDEEH3D3u5cwM2w62yUoVAZtCSD+7/32XywmsQpy
/vOGG4bmKUGTv//Xjtty/iFoeNoBkm/k9PzxXzvugHxYap4UMiyQ0gG773/bVGz7H4KwCTOACYxG
am09a74Yyf/4LxEA3YS7BAsYre360z/hL73sqdPeRg1O1RLNw5rMwp9e7rb1bBMp2hKzNg0FraRO
T2wPSyO99WC63HutO72hRX/ZU/csaE9IPEkp4RLIK7FPeuosbo5yh0QSTZdjAxbS2GrLeBooZu6f
PYFX9GWW81KVgOeDUkLgINnEJrTm865aymf9e84/eUYoOrX+erZisctrEP7mPelapGsXoU2IZYle
0qIxvIuDycSrgZUYQl8u9kXrLgP9W9I+VCrCSGTxWZ+m+AGjMqZjjMc1iciDs+trkuStEAx8nG7p
YKn7vvMdAx/eBJLC6N3cvgymNG+OCV0yQIQkCgS7yihE9XUSbTntKZl78cH1FljJG8vEo3lWptqJ
92UmdL4tCHCjGiL9uQ81JXl5je640Lcgw1NwLFRi1FVWx9PXHh7+RZsutfelyKaKEuQSe7dkb0dX
9eylX3NMSCkAG0Gb2rE0FZwtPNJFuiENNd05IPZowd4ghIuuqmWi7UtSl6L5ncASrectQivOTJtR
zJV/6RSrLw61QT4iXzRc+sXLROTL2Tqpv8bxIPJPJVgMO2xHo8iai2nuyeOdOPuhbAiiuRAXftJM
ZFY6KH3WQ5AiOCHfxJarHZD/WSQXau2EN8jpAAJNZTTMUj7kGXyKuhoJMs7G5sqJCZx4748EwlI6
qRyHeJKsMQfzozfCCp6p9NGbotqRRrTvdyzb4wLu2aQ4125I/eCrupkjw0ZPqEGbBhTITd0u8jyj
h02mBBZYt9DvKJo2Xr6tkW5QTwKjXPgspFLObP2rxPGWW69rRKno2GQoGW8owACzj/gsFg9xFmSL
JhSEAgfeVWPUX1C3VQ0I6Y5Uu3dcAFzKbZ1R7implEvdNqFTJxVFpYauFIV6S5CrfOfZvS5ui9SQ
N1GH0mNP9vxQbImiaB+aeGYSNYOei33dWpWx5TkSd2qnfeCgVmgTCquQQdV26dysOBsUYMZwEl4U
70evaL+u585lR5c3g8Zt1nb8sW+LihYP/5pJ73Meuj6+QSjCV2ewooIKJfe62lplxsaxoV+ktn0V
gFNzy5HjpTRin5clcNIzG/tssTUb6pBItn37xlOD5mnS1CO8wE17+9sonLE+HzVpqtfCzYnbyIep
yS/SeUjsYVNTl8SPIpdkugdhqPVZ1DTrX80nPCsWb4V17RqKI8FmSkZ6Y+DWEbAqIvvMM0rltNXS
2HPr72aVS3XmVP0cX9AAjqmHW6J9gk3okJzspNMRVZ40z2uDvVsNoccy4+W8Jce2w6LHHopSK1/y
BbooxTrDhdHhrK3CTg3FcMDx4sXbjs2kOGhtAgbverQpK/qhxhihXXZtLhtN7KzgcumSJGQt9rVB
FcF0Gq32xQByZWwzpzyjSuMS5dKVtFeoYwfmzibtKLhVQR3os7ovxveKkm58FfEi+wensXqgLpNk
+u5Io5HZx6qKJvfM7qCigBCRJRXWT1NpEGyKLV4M3ZXrlxRTzQlo0NmsM8fY9pJOxMZ0U5NjfpYY
9eVa3EiOBtvs5tCOUfKtRHe2hMniFFQGcyiaHH2T+HqOkU2g2TOJ+BY5wbuOWxsj3ZyyuVAL5XcE
WqMz7IaidwYyJMnK2CqBHuOeWQm8a06cRH4YDTjwEzqVHFIMbcWAJfoTGKuahI+WlkO2fJoDS4q7
KBE4skvDn+bqc0JT2rI+CYP0TuYlGjuUGVAAatTe1kYiKavcHfHdfj9+i5sSiasP5jyKKv20CCsZ
kDXyvnbF9G2yEl00/12FxB+8lhUxOz37Jv9Shrz68u1L/EV//dI+r0X+/D/9tTVyzH9IT1iuh0UX
bQT7nH9tjST7HwiTHC2EJZAWPqP+rdhx/i6bIDSzlCPtdWv2z82RwWYL7bbgPUPX4ruoqf5kd/Ry
A8HOiL0Z7Dt+Qx8nIBX/lxsIvwa3LBLwG0OST8cF6hWFHwALz27KKxuVl7JXX/DvczHAyxEZBus1
n4wi2TNNFC3CwWkuErP5MPTDQ+9MO+qc9EwlH7HfD3h6WSsnnS2k5H7jcxbeuil8ti+a7IImSjw1
YUcX6oa1KToE9Jg3fziKhR+Ma0KwydM1fba9z0fJVFyMZAG06zcMCbuprYPUtnxjP7k+gv8j3OXm
WdSdoTPCF8HXbZ76YfC/+jm7qLXDPMlwWbvtRbxXMr1MfcDZWfa1B4XxxqW93DWvgxIjaTFzIZay
hz3FQc5LzMFSGzqU7Hi2oneJMahnY+cY1nxZcXJ/Y4a83DSv49lkijASzWG2/KfeaY/oW/gdDQFf
tvfoYSvaMlwVylh1b4z0y9SAJ4b1lg0zlhrI+uvPn02NiAhjKwP1wDYxmc7nRQLpqfv8b4wCBoWx
VsE37p2XowxqJGnJ77swaZJGndOLjgjMChoA6b+fg7+8WhatCt5hxEacoazTmZ5JAraIxIPpsbYB
+1GpQzBAm/Gj1N4jJLR+6K4rzn4/6CtPa8XZrgmFJovR6RHHxDsC5nyFeJNltHPJM9q3Uhr7sqmD
Nybi6ePiAMgLRtMGZiJHqtPZj37f7UdkL2E2xtkBKJ+NOCQq3hjlZLoz+VihmOtwEUAxYTp7+bga
tChAahaF+YAGBfVoyt05dQ8Yh39GCfDXoaiKcErGi+QSEn+yFlJdLetpquHJ9POFnVBODYbAO6c7
UR0bleRvPKpXrkyi4iBEcuUPo945uTI9Sr8hRwqph4tcw/TLMt0MCRtPkEwGAgVs0OUbd/PkmXGJ
Fi209RzsI1KjHvByTLt0M80xhmym0TWOSMzuVePoP74wixvoUXjglE3az8kjS0TcaGjtDDKNVP/N
Qh7Zwma7JGrEbhrt9o0X7bWLWhcm12ONwgZw8tyISmS5L4yMipZI971X57s8iI2/cVX+OgjQD3wz
ziqif7Y6lXaezjWiyZCEzHwTUVPdVq01h1VH4o/ZKbH7/Zv8ylXxBWMq8rzWPJOTq6Lu2VOmZuIv
UZGFLJoIogSMwT8dhUfE9oL/rPsA/2SUYCY425ldFTbEhqBWwgKnel3tfz/KyarEtGOusdXgaIvB
zfNORumIRSHjCOEVUWbwVfnjDgw81Cjbjt64oNeGgk9hYWUAAUeF6+Vj6iwRk8Lg5eG05G6Y9HK6
1yKAGAm888ufXxV3zvPXtwnr0PoEn82IHjgqAYMBcjI3fl/30XQxIJ7d1PPY//FcsD2qeCZ1Oiwu
4BRejhSZZPL1cVLwZYxhSA1uv7bpKu9vXBCrusP3w8Fr/NM0+eyCiCf2xk7nRejS4LtaDHMR1xZt
zvjaLIP6DVfor/ObHe76medDLwnUPlmKRsRrPhoeuE45BRjeruEK+K5//P0zemUUMi0xq6+eWME2
+uWdI52G4BBeUQ62dbvL9PKJJBXvjen96iC4btk/r5hu52TBSwfcLxATC5RGZb7j4Cdv4q4Zr35/
Ka/MbN99Nor18lIsGKopgWlk0UdjckYcJqLLDjJrDjnw/k+Hkmwf0DBRpmTGnZqJndGY5mawVegg
UVXQBR0Er5aTPeR+b7zxhH69LKrSLHCoOFyOW/bJEwqUIspLIi6D3SovlOeVlx3lzC+cIt4K6P71
OUnwQ3ybLDYnjHVyB8fIguJdMdSaDLdz2pkgGAuB6O9v3jpxn50KWOyk62B+E7aFgxEK1MvnVGbe
mONURFAc1/FwZfVV9ZhDp+guIAvaNcg0g5bUn47J8QMGxko3wcdrn7i/EdUV1lgREV0L2wbrahK9
i450m8N4CiUhK2/sI8T6VF5eJD4x3KMu0HDUOacYiFXBK1A30KaGwqhDz6adeXCDmsS7jnC6j8ZI
KvMqZOxBKg+dnndzVpufqPzqR6wHdFKjrI8tIDskRtJRS/ob2QeFQQdcARTu6mVyDoIW8MUi7fgN
WsmvUw5pC9vk9dALbmvlgD1fuNtMx7Gw+RyNS1GXCNOpCHIcWKIn+ri588Z8eG00l9P1muTNzus0
Fl63OSpExLjhmHndvC/A4XxoZQOCmOgI5584t/9Izvh19uGflaZPmxxIE7vZl9dmRWmW9iQq8tTR
GUwycfF7DvkayWw7Fc4ve3prJV//yZO5IEwGc1gsPOa8/XJIM3axPyqcPjowgSy43+fFLEJlJtu0
QZkn5fjG8vTaNfL20hxhw7KGBLwcsEeUrI2GzyFQZYC/sf1Ak+OK7JwIZiEw3t+/W688P24mNSLA
Q2TK/UwRefZVtPOBRONWFmHMKQVoWKfr98bcqGOGIOYN4/lrY62fQ+rqP1tj6wr2bCy/RjU+jzlW
Bl9PO+QnxkUxxNl5XlAf//1lvfLUiFJZz8A/IVtrNe35UCXSK9enSRCiPgNM2ijvg0UrZFdJHym2
LLNdPs/xG9+wX58cHlMckPb6Aq7v3stB8bD0S5oi5YBdrK+ozEc7xxwFmEmIo2sT84118deLRFa0
btrXI7FErfFyPMMy4ibx2aL1I/17fyAFfdOnbX+ZJyPEUKztt4bVONvf39pfn+IaPmhJB9wUfzjF
OWg5y8rDd0H7acmBXq6eQ9UUyE5p6v1+KJ8LePnusX7ZcI9WHo+FkPblBaJU96D71Ug0rLIfcGHI
4rYhXIEcuXIpP+aLyu+Vxum/Sece9d7vR//19lJoYL6i6PxZH1p//my65infwrSGMOq1bXdV5fDL
MaglaoO8Lrs2HJDHkVM4b+3xf/mO0041cSjx/gNgYuV5OaxCFD2XFXFXdVAExwmd9WVgJ/4bt/a1
UVhDUZXSFjS902VtGQhkMJuU8znwg62nWgLFkLa9MUN/mSsrB5JWO3eQdjHf0pfX0nVTOwiHvaNo
Z+B9bMgwQgJOT0lN+ztDUU352ZGGx7K+nM+f1tIj0CGrnQsa3TM81OSfmzMBB1irDr+fGK/cOzZY
Dl8hCT3D+dkdfzZUIYg7TzHnhPDeVq8Mq802anOSHv7GOBblIaY/1a7TbQjWqz4ryoWDkR5rJJRR
kn8GRN3Pb7zRv0z09SlROuGch2CBXdbLWxcbhMY7MagvkM5pvdF+NBj4DTAdqEkYx6kyLL3vrLn+
O9fHuucC6kO/cIo0V3bmZG6JXgA3W3NOBFz2xVGAov/WMMClOPTJgIl4cnmwTlrPHQvUXTY5Dl6d
IuAzKIe9MS1OUFbcPe4jKEBeJg/siPfL9XgKbeLC85It7l0ye5IYWG6LYdjJjyABcbJQvCG8fkOi
YE+8Rmm98RK8NjOf/Qan4J8gn7TXuwTbjb3hDqHfu+VDLxfn7s8n5vNhTtZl8JXTTBO2CAd7mq6K
wP9g42N6oyT1+rWsywf8hnX3//Kxkb9AQz9a91pYa9q9b8Z1SFpfYL7x2F6b/RQfXEhJTH/qKi/H
Kdt0UH1joefLMMmOchJ3WlojVSl2fHJTeU10ifv2rUPGq5eHYodFkd0eteaXw869UwVmxbDQAkqk
fEu2PORxb7/7/aN6bQW24WxwtKatIk/ZhUgRyZBq2N9FaIc28E1x5HgdZRZJiM9bMLdfr2nVY61w
U66Ht8F+eU1W2sthJHAzNOoR+XaV1PB20rb68zeacdhEcoiHTsZ38uU4jl0DA6tYsGwgFtlGDzI+
EIWavrGf+/XecXJ3BTYf2p0mvbaXw3jVJGtL4iK1NYB0lCbzdkhwAPgCkenvH9M6mV/sdCRbKovZ
R++QKqI8uXP5PA0E5wz0bSBe7jPCCg41ns6bxBXVGbpz/UZ96oT0yFrlcXpHmLa6QdYS38kGOXNq
Z7aMfgozIpuzmzrHAfkFBL2NnpPche4dnm3zofQ6sDaq9sjN8bK5947sGYz6/vcX/8t9Ji2LfTqt
TEoltEFO7nNbWhmmlGEKldcY+9Qzi4NJMeNdYntv7SiZJid32ud1k5wcaXzzXcUC+vKhRqgUoi5K
PbIL8QkU4VwaQ3AD2k/qx9KuzSzfKn9sIDIs0pDRGHLyXZabdkj87iD5dGRhThn2faMmlX7JZt2i
B8ZYgWNtqZzrnJPWnUNP0TlXk4ngvK1HMe3m1rMfZaY694IIG+zhDRYBQmSAGcYfDL5PP7sj6UhE
wLCw3bN3VieHDqfvVMHr3RRuafJogsnqx+u0otx3F5Gi1WV4xQi//liYeXCmi4QU902cqRQARJD3
LhgGXtZxdXl4qY8vryIROdukyGftp8iaC28OZ0RL5bsZtbsHQSI2RE4Ajd8WVOBw+2kStRW+s13f
CTdrN3jQbftKp1mEu3hx8cXvGhsJ0WUxqAjzQhC0BQnyGbYWhMxAmvvs2+SQKn+OISmPEFvb8/TV
9oEZUuHDFIGEqpwGwAqxHmH7l+ZSZA82WTmy2UzpHLl30LuD4NhGbencVv0YePtmdm197HjAVtjB
AhU7t5azyaXL0iahqMJHc0CK7QbXasGQGI6axIhLNO/NfIM1JsfUEheWxnjUtcN7f65sZytSYZ4P
8YoCMaZlKb8TwDB/z6resC7tfixKKuEgYc5Z4HKTfAKVtUcsemN/jOMqand6DEr3MXMT4YQsgwTT
egj9v0k2VT5CSZwVJvo5WcYX9jjFabylGJikDwbEGmuDxgxl1yBlO38ltZpu/sYWoG0/87apaBs1
ThndRxHh6+fCqX1vr5U1WZ+KSaTZDm9+636ZWlwE5BvUaYG+mSQX6GWq1D4oiKSdzDsI9zArpNFq
96ZUVjNC3WpI5GzGMvjRAiT7DlZHj7BT3CI+s3szydkQ1hieR4XJZC/q2rgJbGp/JJeP6fTe7led
c64lgiNrHpz2e5NG5ifbTjBP5C6/G1bwGqzDAh682beqHC/N2S3UhnKeuTyQAEOIAZwQYvHMaPS6
UBRsXjaiVemj1Vo5Ad/IPuVGO1HfbHuKjD20gbiKd7ksTeb2ojx7m5iT/VUMENg3TrAQzgxtnaiu
MpiyVfNfZTe6y8RX09Iq3VYDGR+HURlY1qPSb4+oDkeNt9UzpxB7byVDhYLK3RZ53Tj7sjat7zG6
uIxcKMtDv8dBHL8wavNxH2Ex/uRlhS2v4pm8eNgMrpuESECA8cDHmasdXAnxvh5xLm8ropbGc692
OHO1iarVuR/N5kziUhl/HSuOKTurwEYQlsLtgMZkTvchZTPc49wxRk68SO5akhrc5l6XlTlfeaBP
urAZE+BqkD06xIjt0HiKcCwTkzhqYJwaeeEnJtFFQxFdJTW8jjBGMK/Ps6aPZRinaPMXBfXjYUnd
koeRZSQ6FGlJZz3DN/SBhT95qEFa3bF2WwrOh+tmH0AFlCw3PmaVs5E1E1OP7D45Q9FOFxQNsk/B
ABDrYjZHLEeRbtxpyx4c/xcM7OK7aUXiQzLQqN7QwSJIw0H2a+AjZMbioI4q9/NQDan5Dl+u0A8F
EJk7szW6G7EIikejgdfqgnWovBkWp8+PRlGvzjhwGUsI2LW5r7tB5WFVGP6PYY6C6jh3U98cgqy3
0ss6EeYnIzGd+AAUKjcOaIKw42DRJ0nO18F4LLA8ElFdZkSpJ+wY/b1IgdFdEnMViHM5ms6Dm5ja
JRdJWo+ZyYGdyD6oIA0v++Sn53NsEuhMXNByWfdJWW41YZAGCtnYrkKE0uOwynRJ1tyMlbZvMZwn
YqsavUaXYKzyd4U/jv1TRDu/udJF5YHm6ZPB3rGW4KWPvGKeQm1ky7t8oaT2mRBB87OPLV99QOyk
xEWuAbSczTJhyQd4RhBf0IvOCkWvDHVgLRmsfeFrzEcodBdXbGMjnZ1Q21MRP+ZkMT7VQ2M9uHnl
R3spjAIZhJ0L1oaUb0C7g007NNRj7Li5iwzc4O9zZbcBQW2YxQ4eEBrW7oqjyIZwIOsOLJ4poXRF
EvBjhHViw6kI44iJ2jfbeoAhkm3rqz7alm2VrXliQ50/wI2yrYMKcn+59GIEYx+SrqbGO9Y1X0mV
DDk6R9qEPhMxg2cYJKQnbboBoM+hnZnlnwyABG4IaKc/RzM7jUe58PB2xJ2j5ESQs+bDBdWssEbh
8vjR0u2fOTMNxZcx8bzvDTja9uukRoH0aUBKsEuNSpFEuEB12aq6cJ2PLBu5DSwtys3gHasV+tmq
sOPpHP+qaYcpQDGEoP3UmRP2z7yNHqzGbdJ7w+9NwWT3yQ5KTQig5BmoeLhTQtbJfVFHnYT3JKA6
wYrpZbHzB68s3vsm4B/IYSC4mSULrKqrNhlHda5hf+VncSzJ/hoWX87RJuU80z6URKJ32NO7pYBv
phZbDJ+7gK7+F6eLdXyXDnWhv9rISHmF0ihxrpsi9r/LKhr42JtBB5cA2QZO3UzMy3F2ByPdRRXL
8iHCdqdQDLg+dzgsqyltPrIzIngIbmM5eGeTmwtJ/g4QqJu2oJb44PZKx/cTd7on+6AZc2A0SyP2
tBeT4ZDFBIiSK9nnDyMg1/luHuxylc6icn+i29rFYaBm2R+d1GqISTf8ZQyrsoebKWbPPnc01vrH
GgVtFFoiK1rE+P5ykZkLoaIARiieTyIgFT7TA4QkFglzOGtnUBJb4aeivgFKOrIE1SPPPNSy48Xc
JGZfGp+LQhnjQSQYgvYkFi/OpYRQ7e05V+biCrltORFkT2Tpphnw5O5XNX2JJ3WxpttYk3H4cXBt
47pp+wpwPu3c7msdmMN4LeO5otriKSn0fWKhH9kUerS6fQdBRNx6qIT9g9nJ4IvRYcCEdz+OJeq4
OsC6OvVG7+z4PFERNYyskkaoInc28XyOiW9+qeN5NB6bKk75lM7F/OHnvv2/IQD/JRwOYP/ZlHT1
ha569/2F9nb9f/ylvZXOP1DGoTFY61qUt0wOe3+l5/ATc62yYebnvzm5Wv+2JRlrfM56zkRTR+MH
bRs/+5f2lp9h6lnjhBGy8FMSb/6VHHT71ymS0KH/+yYasmDq6fQn6PtwpWtB5Fn50mjAfdgKdBs8
peSQofnF4ZioPbW3ryybb4n2fikKUNxgEHttqKJyc9fT37PhJIZ39m8I9DqNm0ch0wdfl74V/PHr
gXYdhhAOPop0YdiFvRwmyY2lMfIOHgfr9s4bmvhcRWzqTCNNz9EojmeR1iXOeypj11MqfnC6t7bP
ZsE/7/Rz8PZPhdmLYzy/BHqmn81qrva0MMFpzuyneiR1rm6rpwx137tFHRa+AT8q1sxvuh/g6rDN
Pi/clZQkkmGf4ZRpd2Wr6lsX6t1nJ4WHNQzKJpJXZvX9kFbJeYH/4LEZCueOL1EWQs1WlyltQqrC
VS4uhEEDPfQw0PpJEPl70NryGA/DhEnI4MTaJCYedPhHJYmZufnNbyMlca14/BI0q/ZVbPWI/cvx
89LOtzKoo2u3Bkvm50m1D3wcER5kO0CJbQZfxi8WTsXj/8Owrv/foCLC4SX73XqS/6//+XI14e//
czX5B5Vx+sA0R1ZpPsLyf60m65JB7WstnPCOIkn06Z/9EyuCWv8nUYTpuEJvqXz/ezURJq5JKi6s
KIit+Xf/aDHBOsCL9WzO84VbaeIBdgH+F5HQSZ3WF0YX81nfSz2ZzlmVZQQ55piZukd75DeDQ2G0
frlLiwCcYhpMAsaRArx6EQQEthwct6mHO/r2lndVZJ2XHU2OKAMefKvSF94YDTuCMuv+qAGF44fP
ehureeNiG5B+XCcbsQBY2NdOXvYfPWWQojnZePDPmqWtxFZMsHQeGy+togSgU1qO934jHOB142qq
29iTh0HbLItCf8sSld4UgBvJfqzyMf02aYIMw9Zt2+CYzXKUN2REpbslUaIMezOT3rs0AW69mcoF
z6V2EhG9N70xaA991U/bdDbed2PwlZPf1eCBYrJb9S6SBkmxKdpASHJY73xHEjELIg3DDFLLrtZX
4Pj9j6bZfoaDIuLjJCPbREhLgt9ieh9kmjygsAjO6b3qclc708ItzRa/OPTYKuZwqe1B7MrY0xsj
Qe75UVY6akFJGhPoc7bP8cUY4P+Hk5Loj9LIjOVAJUeHCzDY8SNIpQW2L1fQlkc1VfZNZXjRZU/L
g5WCo/MxrwwwqKWoi6O23BzqU9OK91pz/CHLeSiRO/WRHx2XyoBYFDXYimxYXAGxrjgSs1BUyfSU
4eSe9lUUTeZhmtHB3LKvjsAXxYF+srSIru0oW7x3tJkT3Pa4oAgDVbP1yWr6+QvuyfbdmOL7yvLk
aow4smtlG/BIYaHcBcbwYSk76zinwv4OYDBZDlmyjBqk+OQmyR6EsS2/yql3oE4lWmUHR87kNdTZ
lBWoIILhEaSuT+Fs1sUBeXSbf87SqZkPyHwxjWYdCMvdDEU4ukuKzL+ZOmFm7COHWHnfUzxv4rta
PHe6VzNiuePc6qC9zieahRYlGk42eB2F6oruYC8e1CZIuGJR9pmGDlIvG8/KlHmsAdJZX1d2Gydj
g+N0tjN7tsoPdecs3ifPnM30tmj5vH5P2f+BuPJtPMcbQPdVORy0H7BTd+EK+xI7YW7HV/0K52v3
ZstLuZtxR2Y7xaGlegogu8ZHB2ugd19PXZt+sGOtzXGD4gafPSDBitoQRaVO32ozSPPrziebs6H8
YubiLBItwgokv0Q7O2kvgkGENjGlvoHDxy4860gsSHUBV9I/KOLTD9aoy2u/CQij1vZV4gwL/Nw+
m+87rLWfa9XEF1EmrH3sOcNnwi05wgaeesL4Mm3SRvkoscwe9OOyHgEove0XlZRnhlLFIaOyg8yd
OpbekJtCdG1m1PiIsfJfWIOfQzeYS/Xe9yw4FBS1mb6q7z+iIGgvWOOyMxf65HmZVYr4cvz+UE2v
pzp6n7fCv6vUEp8T6MB9r1CC8zuTOgF2lPehdQP3pqgn+72fk+i6WaWSB5OV8Hz0HQUXIMrG/WwM
8z4Wk/vBhEfzLqhnfZ4bXXfZzu0QUk12t3HgG4cut5MpZKczPMhC1tj7GvBpvJRlR756nkfHxhqB
YGvbv3C0TfAvxfs9BKUGbnLbPQ2O+hopzK+lV70TS1RiJ605G4J+5iwp672X+BIEaUpebg3IdSu6
eSQ3zAQobGnjCJDJuOoHfSu6hBvYaxyT5ViFgJMccC6KRJWppcbJZnZ67zk15MCs6y+mdgp25Hzg
WRZEGrnDfDVPxvTkDMZ45jgNABJNZIwB+SZEU22GgPymvSVVFBrSIAE09bvzORmTx3hWoHEwcG8j
83+zdya5cWTplt5LzS1hfQPUyMy8I+mk2DeTC5EUre/vtW5PbxW1sfpMikSmMl9FIIcPqImAAMSg
3N38Nv855ztuv/cAAJ6yqrsvPPLsDKGojvXd5LCi+4Sg6PLrjITrFTTE/o6ZaXYaM3d5rSiAlCE3
L/BtaftuOkG/z+ZJvSS+p25xqc0YrEAWG91S8o5MB7Ow00u9pg2duHpA9rwaT7QQf09WjmGhwV/e
vgPGOVkr/opvrqGDGhrPs2Ki0pIns/umAPxjBcfUdKeTmj3zPNNw9GLmpntp+2N7GvusvZCCJITZ
04vqMiFlD3N2DSXoR3sIhrhzxums3MS6AMApzkmTCjiJDpURbdN/X7ia74zB6k5uCz10MCt6gFb5
7vER7rgam3fdNO6rqkyviiSvj4a7WJc2xL3XUicjG+pcxfc2PHG0R1jc0XZP+NbW2Fm2W/ermWWQ
MyBuJwcKx+sT4yfrm5GSitIS4esnbJ7KCJdkqp/s0rlttJwtUtPNOw2LUqwNabd3dULtmlmVt6On
34+94x2tKncZVBFrqQBg7ZnAEHopLP9iYmT/HCyeE+dmvwCAmT+Y27DWZNAg+f9ROC4immQtNywX
e4xakVv3euHqOO3npedPXd1Jvsq7dCKjxlrmR3TJIkuIpOMBarUzqE6F4KKv0Ir7Rl6nxratI+bX
aaSBBun39Wp5t13idldmMedf05pYwxUT8DyDFE2GXWUGRNNGMV/o98vUGszSD1Oal1Zrhy4YZTd5
UX7SG8m3rJ/U2NJvT3WAtksTLafDGKB6VvRoyiMjoBIwo8+ASUCmtfw8tfTtA2d6f4+txRz0+TQp
VyjQSXqqrn1XG6ofRHtc8d101VIAdYaS8yYHg+AOE3we3jrYz2UDN6eSb2VXLZEXTDkAMif75g9a
GjGWLh8Kpy79g5atlr7XkcKLXTD2oBDqCZi58qvmjpGDE9eFMM554Mpd3zutG7bVvOwdOaxHOvfK
mFoEJiRei27kFWVog/hMI+lb/YnI8XjSaM+6WlOneqrVzKSfBrfmYzIFJy2nSdPN19/Eoq69vdWV
jwzaISHYmkd9FJJq7xT5WYOF+73tKutRU+2k7aR0FNrBJC/KaQXR09IjzFc/WJ6HgbFv1RTVfp5W
50dO6VIECV87JKv3HXwNx7rEM279sQwu/MqVd56C2ANkmiZ2KG6eOoF4g5CGDbPmvGYiNBTufTv4
fuzkObQDZ9H8D3POBnACkLY6p3oRYpH3NQcdgGh0890O5mjtu23R0rHaTSFBiXJfysmRl20z9EE8
J715P8HtZ+pEr2h+WK3aOis8a2/zHNwbVep/azkO791UcXdd0vxbl2uoYvM4iDaG/lh2uN1UHru9
W73No12ds9w1j4iN7Zk6AmDQkIEP1AKWx4bEtYmi4qsHH6LOFcl8FGVtNSkogClw8nPVxDS7Uda4
ru9akIIEGg0zdGq7fpHekkWeAImN1tAA5lnNZqOrATtajpKIC7PkMrCg9Pj6i7I64IADxA32JLB2
z5Pf2R9rpQ+PbJVjHUkSKryBqrhOaxoLxWwZp9zNjYd08c2zA9PjqWpE/g4sIZnjRDXz42jq3dGb
q21vr6Z0V0NTPy9JOZxTd9bPlVGJC1hjRhDZWqtfrdXqPtSG7C7txQJoHYBusmNj5WCDtp0+0seU
nG2sKut+JeB/PxoTRXtOD86Q2PzsRxw+xPCWuOPWrmA29vRjrmr/jn8p0pRowrxB4eEC3WaG+e53
nXTOfTf0yw141zl57gouaDcQyEffDxmCrnOIk2BSDwaspfaswXwiIk/X6hCniRpqVjSuNHYQgo/O
x4ug6tjgVT9rztkYQdbuksrCvY/wRC+7nUxevfeoboBpbvqUuvvOWO7A364hCi0BoCETx96oTj4k
omjkosBUs3vmdbW7ZIKMT5dtxWfPBggtroPeaE3dlTZpy+WknHcAa/N5WZ3gduiYylcFnNmqCgwG
h6jFrnLwtXn2HJXG1rRhaEnstPll6izgCdOyPco0q05QHtyT41SvTFJvlTmCk7LZ9AE1vQqTI3vL
tzqe6Vw4aA6ePIbn+RdfUOs+YemObDmZr3Ka00cmNsVFMBnikHmde2Yxhd+mwa+ni0DPvg8uqcFZ
jNZ3vbU9eT39xNIPYF2Odq8tKXenGZctpIJiiA0ac/JrjvXuGz4Lfb2YGPVqUJlL2d0YUuXlM60V
84/EsNn6MrjQ5ZG2hXGDyAj+ZXXrmcdunLw3xdS03lnAJdFAqkwxcLbKOY0X8sQn/Hi8H1q2VQSs
Fd2FO32ityAqf/UJCBfUDBGD1tr5Hm0XXMZAUJ89IN3qpHBc2Bfm7EzDzeIv3fwd5qEwqWJS4iNz
e9oi5p/9CIPF1gP4cetNUDX9VN9BKdjaWaS+V91q3shb5xOYZiquLJZzxyVZvCJpaCHZMdAUoB6F
F9tzi+TiWCrxbksh8Orn09Amt4ZTeuJsj5Bn42GkBCWqgFmDtedF/Rhdp26ufe6CbuSjEDp7Na6D
OBZ56dvxqqHdxppHQ0X6s6wC+5bHPgBcvTmuNFWj8apFHbVcPTHPKi+EbQc7a1Fin+WBfgOCJdsT
SbCPpsj7D32V6Zvauk48cm3PSBYAllejPghNtIec2uKQ07pfhp2JaS5Mq7l8X0aRwCuGuHu09dK8
9Oc62HW6+1L2CJFRqnvVRUoL1EUymfPOKSo6GrSC7lSKjSjb6Jp3Sh4gM5UcCz7glbrwOc0y2FVL
VTYhKcj+qDm9/FzKtbkgZyXeW0YqrIFOS2tLQW3JfjHaGjqZr3dLVMs1hRpucyvMdas9EC9b9i6D
ES3Ut+4RE7H2llivuKQwdjx4WmB+W/R63U3NauxBxT15zbLsvdI1dszq+suxgY0u19q88pfCpDV5
6zhB5vFfgqwadqupy3er0dRlqffpfjaJ5FSFb35qrewvU4Y2d8liGnaodz5S9eIhRxjsNqFCMkW0
SREsMNNyoecLv3cqlzdlBSGP6eHWWnqu2rMlNtacHXPfLk6Uo1HJwtQwuJJyyWOqGJz7Bmfeo0yS
4gQslh4XgJ6IM6IDGK5M40Q3TU6h2iwu0wmSIg7v4ih/diklst21YybP8Ot8cRSia1/z7KecpMH7
D24osaEMVWoaMR/QFAhqGq4v76bttuRyYfR2wCW5bP5ejvf/NY3/hfHoz2aQ0Xf5LzSR7e//QRMx
/8ZMG6cQs0SfNMwW0fylaMAZgQ1BCGCDHkOK8Jn+/30E6QIaIRW7KQ1AMj2TH/pD0DBt6CQkI6mQ
/vvg8l/0iz/TM34XGDBybWGggPQyCSSf34Nw8s8Cg2dX2mS0YogZ3FHY4FX5Raabf+Gj/Ldf8jNU
ZaDBOAT5rH9NjypkYo3hRh9PpeYA9DacI2Yicfqnt/y/ERB+twFunjT+91AHeDP5FTjMf38pOaf1
BrdoH8tO6Jezmz2ktCbss1Er942uGX9hsf09X/HHr2MSzFvnEzbYPqF/fucGOxNI00tPDxI8+awL
pmj1F4OpoTNF6L3ZhVMon/oMqz78+Qv9738zN3wD/7zHJO3339xIoS+tRZBPUGtwxRmsPljDNIYT
G3TcrSPcVZvyqdz5S0TLpgP9Y1z96zWT2vdhdW95yU22++fXPC5GISrWTAoALI/qCDBfYwvZGHtf
8hcmy3//VQzmf2UyPWN7fn7/VVkiFFheX8VJx+0Z9GS7Z2LbRw5o/b9Qnoyfzfa/vy4o4dikeQjJ
cxAg+f2XQaJE38p8Zu/tTBlF16jqIjO9BGhU6tY7urr7NzzUE3jeDpJAtPg410oCE9wYKTAcnXTK
maXmzrlja30yXT9t4n4psi8faBgT7tp7mSmEiuHW6nth+oRyYE9lvaUzVG1ElTJ3HoaXhdnxsz2K
8U0z0uxBbFyDyOHuCOpPSKkzhxxsEQ0iNZ0dfkUgvVycOXsgpF6lPh6EyF2FvKom4VK9oTrM9AYT
6iciDMaHWHtl70bmj5gUc3OeYUqYwdfcZIEWud3AztR1QyKpWHPFpZcbXuRilnoViRJv01jKZzmY
4strErDZBNzrz0m1nXGauCwbMf1D1WOWwvCPfQN8Wtir9TFbHf9hcRb7ESu/Rb+XcOHhSM9c6eiC
svia+8bygQHOyLhbTblxbBh2XFNOoGGlyj2DAg+ZlvUucbVExY4/cu2qhTPj6sEyENXrMAC/li7N
CgDABhXqlIN9H7xV6ZQqgC0KOT1rlwodro/rVm7NZnXyQ/e07owY2KmD3nfpi+7k2YM+ZZjvrN5x
H1bJZSRWuVd+0hjA2QqvrH6ecq27NvMFIJ2n00pECxohuTVNb3oZ6Be0S9sKkyAss7DvOVOFluOM
RTS5q4bhyZLTfuQUV0ZLYzhrNPZLrBxLO9Ky5l6TaB3msKII6TOoStB+up61WHmZk4Scp7qzlq4p
hS/luhne2zV/QhfeEpytFMFugsOLtSWvs+9tW9huWHWzc1lYknmfsYy9jlW3nW/MYfSG3WjgiQGY
Z65HLFpNnIjOA23OffPIlWL9XKqc2qJ5WeUQQSGBSwzFcP6Cpt080WW+fB/o1nvW9B4+dl2vtHKx
Km/SkdG6L77TmUtI8Ta2ltwbzWevJY6F6bys9hkr5WnkGHZI0mx8V7607nq9HWKuAuOXlAO14ZMx
2DFsWv0WctxQX/350vkzAPr7N51GCZZswwEx5YNN+P2b3qq1saS9QH7qVi59QYj/7DAFj9Azw0BR
c4M9anB4O/Awq/q+7T4m63IDH3TBtRNczdXNlHfxYp198cDEsDS1PRzHXwv8f3SO+h+n0m7a5v9b
pb3+P/+V/Oh/k2m3H/h1RDIcLBouZySP0OnmMedT+XVEQm51QWihtLKvQ+7wdLTYv5+RrL9hWMCy
wFHIALFg/8P0AYvN3QgSRFi3Bm8OOP+J58P7udn881OD94KTheuQxkNIZjf6/anJ+m7Jkq7ZYdI2
x8sq5yGKGIlilJy63vnEZM4cd1BC945aizcLVaWT+gXBHqEdwAEYoAmLcSm+CS0YudC5MGg/U3/J
um+Tj7VJR18rDiJv6zW2kcWey9b3JwYjc/3BWpe+D/hxz4GsDZ87SNkylRw660LpfZO808zWJlea
aawXvimbAwFJsS9rMXqYSGu93AvUBMpx6BXyVhx8epEHaGp2258XHNwD1rVBPvbYoEeaHWlpDE0I
HOtuHVIYHE5CXefXsraLd4UiYYQmvjXaH3LX2+rgAi/ZzUBBpjVGS7T1wwIBr+ei54z6D+rJaAra
k3cdCS/WquE+D+K9DuxjhWcbkD9dgOLNJx4HGdtZLOvabZTFZjcqUFwY99OCKMHYQy7wNEd8klNV
zI4W+g85P9I2tvi1zuV6ZGaDaXy8gzY6FRF3SjvBLzul30DWUB5vKZiRTWNnfTybXdczasyEiKW+
yWAAF424z1vzbkuN7LmS2ZfC1QHXy6V8oRyHow5abH4tGWlSYYYL+6MZIeQzp6vT+2BoLS58RaCH
U2+OcQXO/g0bY5vj9w9UFhtNRiewTuXaiVoIwr7UNTG9ShdAqKHRCPu6KNOhjenus4zYztWrMQFb
ifAl3wxmOu1QQedDRpRh36OL3GWt3X7YJiO7sO8mzP8I6i+LNNIjmmlQxxU18E8ridtPbMwBXSSg
R5ut2JJzsGUnhoroKSp2IATN+8pSIzqlRpu5OE5mwnvlTkIWMZGopHkoR2m1MRcYT70lXU/zCGGN
yb+qUd1nLL8O6og4rIk7WN/ZgrYZGGn5Yb1ukfkXqO+yTaI+g11yrZkYkLfvRdHs9cFuHtbFyS/t
jjEv6OWrsaEcKpBfNGrXYUA7LebargzTMsOKUzIi0ADt9xneYr0L5G72CWoPE4WmHA7ec6d/oGSu
3zHQ0WPFrAHgqud/QHbpYot+8DDochSocXSOxbT6+96ZDzT49VQ/leMR6OAatan2hLvniQ4H69DY
ctivcNmQTdryoHfqam6D2KBcYS95zcelbA/m4D0J3do1dYaL1tMYgZASKxaDIji9n3fFqn8Oc/2y
Lu47lgsq493dOrvJHi+E/2Mt7U+tpOzMF9+0ZTXv6173IntaOWM2SICzqHY0HJi05gaUSec0cAEk
/Ux0JuruIujHo3E8ZrYbF07bHXxl3KzdnEepAABIWQNtS3LK3kc+b+Z/wYFcwlUwQHOlCcF8rpvk
WTbJBXb/NxvVesrtNJqy8i1wpIiJvPn43tV1iwr92qbVrWn6J7pGqQ0z8j4qVX+xepQHSlINSSqO
6EDPm1qzmTbrGElsA9jqgjbHyr0b2vbRaadXrZLkRwoyAvISJG658W7PONarR26+Ha4H2XwxodaY
qjRJZGYOi8XszcvF1Lp3cOlVWI5jgyo0u2GfoBdAzxujvrRN6qmrmWRO7Qwh0+AspEVgjcQ8mkxy
y2zvc4ylwEq1RyaZb4TqMI457ifO5+LcrXp5XQf9N4zTMKNHC9CIcIOrgdASWg1G0cUZfDBHLvVs
yrnrB/pBJp2YmaWHQUoVM47gI0EwTqSNc0Le3+WzeOVg9V4HUFBaRnaMdudnOaOmVjMHMmZFzo4Q
Tnqu4a11hQR14Oo5tbxoX4xqYtV3/YXTDvi+M+tsUQlymXRmfqE8rWCETJuBW4yXfjHce2r41mo5
S0ibpbHy1g8gineV4XQXLnLZYfKml7JMqntO3wykp5k+XB3jQSZNqgYElbbGOF/7GyQ38bIEorEe
Z1Z3JWd7J02KuOhuyV85AR96O8FAoOyHEScP0Im4keBrQpDLFEcYwbFKMz9O5UgR6tQ/Amz/rNzm
XBTZZU1UgOVaoVlYr4Ov+RGLjXbN3ZkrZMY4XmrtbZk53IfM+RGz97zXbYOx4Xreim4xOh+28tTI
4Dq7FvS3pnyjQsavh8y2D4Ui5OemZKwbGu1tqzk0ThCXi8bT2WnfCCh8NnpFrKC7tozuNKy6dhpr
+5b1rbr2Vl6z9GGx55npho7Tfi71/Ojo9Zc5LBeune6Wrk0ACDdXY7YEh95A615r7Rb3cxJSXsR3
fdZOVWdftOMg39Nx2rWimqOqwQzNlAKptCw9EqrdR9Ms36rSb6KklR8p1des+EF5aWMnobehQxwf
TOoJk7tV0ZfgDeRoxuCTONUNVyv7tqFj3p28M+zxfO3BPftVjXWkKihHEnQK+R+17sjuS5d68SAb
HkbiC2VDCjcfdT6BYLLsvdVQ1Bc2nq5tmPdZ2mwp3hZxoOXDeKKMYtkLdC+DO6Bh8kxBH5fd/OFR
g85EtYSh1tfQzytcNlbiWYoiiRW1jH1s4qbrPYDbLqYryj7yE9gbigOZ7Sonc29NNNKg2+vEIVTz
ZRrKa6pTx5Jh0thC15KrR2LIMb5kaTLlcc4/duDkZGLnvsyMKVnfbL2Ts7cjyTb7xmHWCTeYByzu
k5MfhNWYc30YYCZohzQZ6iO1UqP5yIdnNiMUaI3a0iUNvgGvmm+56uvv4F/NNm7ZK8yI8wNc0fve
c4rGOVKUhCulqjZxsu/WxHkuphpinJWQ6CcbZfMM3WJSSelbbDRr0uXJzptk6Ph2e462c9e8yttY
022aa1/EgqU5htH7qEO4L7WbDP/QYJyUX+hwr8tppCM+lyghbHyOWa+yiRdl2918leeTT0xXZF1q
3wFtEHGWOdVMlTjskvxAE72TpHwO03DAi4SHJ6LYoVQxWky/nCtTVx11R0bpVIhLVev5m6+IBhkw
UDDkjZ3fWHUVMt23iK/8MiQVKxvNdSr6HqeS0HsWWVBE/i3+98UjyttVh1nSUxLhsxmy19ro3yQb
QfZoJEPj3c9GLpMTgMm2ec9sHtQdR6hvvaZy9pNf7inRy+ScDpqFmBr0aEVsO+uUIneTYwWZfRhG
SQco5VIJlqz6pz9rnPQl+zYV/ixfZFPN1UmM+izitONYFs1EJHe2nWUFl9hyXh+Q+G13Pw7alN+s
vkU35y7jPu7tsROOaLLINYdi4pIbckHN5+eaNOOdqADokaN0jX6Hq7I0w2wMOvs6HWeqsbJyyaZD
PVMUA8Uql8MF1bzuUQRl5x1Soec6X2/biCGcVNVOqwI20NXYsN+jIFUypZxoaKLKqipurQBiOgWh
ZpAMFC4OsqtyBH5cIjfouaj75PaL8oQ+YtpP6bQFD+sJZ0zcVusQ7PBcNg1v2ohOlFhrRw4KAbfj
ti6xkrj9Cwhd2mRncowAPcuLSgKgUM4iD/3crs+msNpXVAzFWc1isBBku3lwTGJ9OS3sQkuGuJ0r
FeOgkmj8gxNxO9Cu5sBrTq5LsUwxqum4Mns6aTSn3oF2mSPEfkWyb5hiKotZN9fVu4Kubh690kkv
dJ9li1ep7YJ08GPqOzKKOcVQHN1OsI8R77yk/7RCQC+HvZW5zcOArSsa0Bcjv2EureH6+y5zT11A
f8+f8tnTrzSV9F/1AgY29Djj/yixOn310MEw6Xh0d/hKVWVo8i2/JkuT74wKJT8nKRXDEtxiM42v
OPdk5j5l6s1w0fE//KzAa+/OgiIz0dNDzjmrNKp3tpX31ieZOChiuJQk+N86cGTvXFmptCVeF3bo
s8d5blI7GtgqTz3BpL2TLu9a40ynvqiWo9NjmYgyjWgv2fF8lyWsi1pSuKeEAfMerJ4fKbN+YdeB
0bXM7QtlRckuIDwTEWpKn/CXzbFfystAMfSySmaHsmi5nXgkP/eB2oqy6xHTW4BjlfFj5sUpN6jI
X1z7OHfyB6HDZI/Rtrmdpu4bpenVFVla+p8my4sKn62cxC8O0woYB+nHwIxNCnoe50w9CnKYW+cv
SbzK3dsJRU6MAd1d0urGhZEEC/HcLPuoKG05kLFrzlXN7M5QRk4f9lDed/h7Qmh+APftsX3mlXBC
XQI1HppqXLhI5u7JE8Z6PVVDe1Kip/O+GOeDZdIHwiuRxf7n+OE/mrGcs4++GZov+b+3H/to2qXP
SPL+lFP+8V//8yYxjCf+ZBKTMYj5l1qgDd39xyjG/hvcexi2Fnh7dGEdWePXKIaIDZg6ZFoDdA8R
nU3F+WMSY1h/830H0A4ne0bSvsn8/A+1yv4b6V8ICQwCtsGbzk/9B2qV+2/zO1gHps3yze8zIC/9
q8jjgS3khiy4CuRZOx8WfeY8Q3eLHpzWUl98riwJOABC8UV6VtKTfFFk2Q8nLnk0zfZMf91oNt3+
wVPU2cRtMSXTTdA4acLRG5MJI1bV6f5FK+k5DELbRNhu+IlCx6A8cK8Nu4pYzL4wvT4/gj7InQjw
QeOebUhDzFmThnA/9XgThmJ3WOYdOES/j2aNnmLclAZfgQEXCwV+eK7PtkOVFk0XLqc1xdGcM6i3
4LzhXlbkmQVIpWI6HlHK1xphU8FUAD5SsODj4qV5iwq0tKKjZiJVkguT9cWa8qCPF3eWtPACnJTU
09AJvbdG+kp3LkNlvIhd4S5Hu7bLF3zB5rWd2o2xk0mZ3PRkob+nCE8vTSL9z1aYkIyGxVFZiCFg
ZByvlOG+CJNf+ZwY+HrC3J7m6ryg/1cYRoqSLbbBKM1sG2TVyaZBurm31pzG0bVdJ3NXeGsAF5Lz
yLrTx5RoQe4on16QwTLuMbqp9ezkgNgCV/gzn56G0hBmg1ovEFu64QZzoF5uWQZfctGj1A2uJ3pA
M0zzS43LUrGW+ylazTjX4qlJ89HeT1ub5BHdhCY9nIp0SHbZ0L33wMII2ne+94HOI4gQmIv9NFWO
fCWDoTk7oyzkQfld2zFzr/2PAU94z+k048zFUofSx6muscPadyq8hYgxl7mDQWura1ycfc+UbKFL
HRcHZnh39BiCVay1MyZ+XPODO4/McNRwlI2mfabEQ7n4T1lG0ndI7zSZDV+Q7x5llmA9TQfUTUhx
fksDTO5n92pi9MAbVHT7kuAxvUcUDWBfWU3rGfsZaVuwCdWCY9tx7qDL5Hitc0VV9KbStOFY4gzl
6jANZkj6cn6hXpSoxNyp+sOUGikz35JEPVfXWW+70nX4txlGVu1Nq/FhY9Yjl3ngW/2PlFLyDwHl
4YaIi/Ge6VwySD4VnG8qZePwGvDua1gOPCgAOLQ83PMdVeR5Tg+R0BEyYNAFVhMqsiDfbc1pb4h5
qiRkVDdjPRkbGk71XjBeoZypWZl9ZHlzYcreYlpCjwrNovi4iViLacHbmq3G+gLYUnxUE3GeQ1s1
Zn3p+CqhLV5hNb5n3G+nsSeCDLC6NItvRu6Yd3SWF1e07TECSftC/+y60Vz3bNOU3Qxj7r/kWKNu
acwMXhrP+8mLMLzs1JSWbE7pVFY3WHggaVSlKWy+d17eEh72kx9cJnVMnH231TNhxTQp6PQXzt7W
dk0U81w+TmmSBqxk6aoe86ZMXhFz+ZCCMs9IvfU63vYCrjQSXZ84r960AMmejE68pBZJgNAmO3wO
/Lx61E1+405AnHlaF6Srm7HCGM8DSX74rp/p14stXXPx53PwOtomGJEDDClH7pLencsdTdr9Eqmu
YYRKyKbim9W5PfOTzMbOFoiKT7VQXkDvbqCYDnbBbFdx3QBm3WdYtVSY4PPnFQYkvmPNbkYuRlR8
nQeN2Ahlg+Bf8WzTYhL7vSVckEra+KrpXvNKqSKU7GnSWsraOzPhODln1hqWBHNy/kzkHLpcjG9K
HIHvg49Zp50TvJJJ4ABgKJaWouEBTBt8l2UFbDKbNpn3FRDQrp3XsYlHgg49fVkDV1bLYkIWCRuB
Ho6LT4G457VtekMZW8qJTRUrLk6PlDehbFxlYlX72uxYnDubDchfSq1i3gV54AwGoG4uZVUSf+mW
PFE7m21oK3p18mrPuUoGuA+r+o18DQ+GymjyZToB7GbApIUNvnXJUZWSLY9He85eAWFu7Iqh1v04
4Dv3YNuuHMKVe+6FqExj2BUJUOQIyxRDJZZVneGzzlguXDqcEaFk1sYI1Cg1bn5Jw8iwyc3qKRtS
sgyehMUedvyxRCQs2iczaxCAe1XwAIKOwNhd1pXzmsoUNmzZ8EXtXUrodp3RphTRep79OQcZ0irb
ff5KpZWr1yd7GpxpehJupZtUmKW98TnJqr6G6UZnEuKEd3KGgjYqkZnFVz6b5bUzu86jian6tVRm
/5FqLIpoo437aQxKEyFAZv1pbnIOl+TKmi9K7dPDvHrNZUl05Q1nqToHwmBykgriuGHb5X2DhF0y
Vcu6xrhbGGo8u07OLZni4CIIUTe9F9FR1xtCzFjvaGFdvwpNjhfITFnGqNqWh6nM160e1AtubBO/
I33xhAiRNE2iPHqXNmMo09E4OcrjmaG9A8Plypcmw+sxjdZ2wXQfCkYOjDp7gTBdClt2eztPCHrY
cz+RnncK/ZwSDfoYZqpisCy2lh1Rd734t9zpGJQPP4fmDDQYoFNZNi10If4asNvFmFnfkRtkyg+u
kvkug/tqple5chjKk5xQ/lUSGGNx5SbamLPFzGRYHtwSk1g8+bnNM1B4szhisOuZ/gdJpWM4A8qp
3/ZL5xuRZ/cAIggBIScUrtUSquv88rKWKdoOeBXjw/OTafqE05F0Vw1oZC1mFUbmmH9KHstUCGv7
yWWN0I+t96TU8imywN4NgqWI6ETc/ZRgVugO4jTgd0yf3VVq9o4CmzpHWx3rhklGzlxUZFOCGuSy
0pOA+CkTBT8lo3TFevnGsGSwsJBuslLzS2MafylOzS/9qf8pRsFZ5R+v+ThADmCbNsVqDIgPglCh
vdC/CjIpli8ZMFm6Hlgg+r2kWbs/Z0XS9GfxUzVLA9oAnV3FIQNBjVYQ1LV0apV3icXQIg23Ati5
Mke7TN6bXkPbSCUuWT46p5JRZgv+oWaqxHSchbIt9P45sexPfESqvEh+KoSeE+hrtA1dtAOVYKiI
NKmhKOoLz+6xREBy96BjkB55TJEhrdXNjCcchGZ2SDqP0zAPsjM/+mNeo7k5zsR8MEf08l5xCRsv
s9Bm8wAXQ3zpClPYoSZXtrBKkA4MK6FzqTRXHmYaH4hV7v1u9OSxLvtiOfGeFypa9DEbIozCnbzJ
WXjKS+qa1Q9QS9PZn4X35tULvccGzstsb/QDBUuWPwbLbqqz2oxWzxBr1Dhu4sSMCbYoEwvzdYt7
y9otytBbGOxOgqDJC6MgUbOMJfQ5bc9h33rdO2tCpvYO1iAedUPPAPFY0+jfSI8ahNDwS6vZ2Zw/
Oo5t8J/Z47Fg7rZS068OiziHeGpmOYgXa2ftXGV2ZtjUKZgoaG9Ed2j2k+WBQwLOmc6ZGZLQFciq
17JvPtpBhsGfr2r3gEKUpXuFiulE/TTZQ4Q/dXZ3rZflm46YftUmOauoHF1VhWyRy6VkMNyFA2dr
GTf1/2XvTJLcRrJuvZVnNUcaegemBBkko5EUCinVTGBq0QPu6IHd/Gt4S/g39j5EKiuDkCJYitkz
K6saVKVSBAm4O9zvPec7wo42Vd3Q6ALxg+m99gvXuzTiiFtcCz1+pxmSrGWMTJketFaNz6R0uozt
isLa8srq6qg7kgadoOIhxLK6sodcga6KQ+RS86DhXfKHSnKuL1OCgfuuy8obhe2M0gv+JPMqg95C
Hc+qtXjXd4IMzrQyBo26JU+BLoObkVeImjkOaAGUOe1UFYdBa9fAw1M5oUKh8DiJ7ZDGVOl14D9f
em3O2U43cfUtAteJpJgebfpZ5gDG6i3VXk4ZU5PIGeMWvJcZoZXovY7KauvW5Kv38NjUZnaAd/TY
6qEy5VsB4MihAjZaWribJgsST6Ga3n/r8hINL7LMSvTXMcwa59apbStvA9lLbmkAp9pq3uLCgL6D
dUkW7Rz8t4TwI0FvyZR7vIRw/en/vP7G8fh//295ouhY/tYP0avzh4fKTbBakV9qk570dxnBAfCB
agOxB0AOUuVcZJw/ygiaqf+B+kMgL+SUj9hiSYP5UUdAvvCHhRKEbAGgUbZHy/h3CgnWouj7R9FB
BRoIJmhsgzAYcPGWuUhWH4A1QNuQN7qUyUCyxdoLMRB4HyDZarRtTxosFquF/bmxiwIHnd377ABB
/mnDFeppZi5HpVntrJCy+16jdw2WYy795miMJtU60GxpftkZCbr4TDT+hbIBywGuHQx20D6l9m1j
YSfkRBCbr8paaOUWp32JJQwTEyV7Umy/RnbqW4z1jt1sM6e05O3R4Sye+3SGkoFDIz4Xcsx7S75v
Orf6AodKfLahQH39/WH+/1sNjG7IUwP4rio+5ac1sPu/8WPwGii2keaRsYAsaamD/T14bf0PKlns
cIH9e4vi6EENjPhHj9EJ52qhQ6AS+mfsokYiTuIeukoKgrFIk3+jCLZWU1tMH7g4BuU2VFG2y3d4
OHRdgAiNBymHNXqqP9ObZT3udNwJD+7IfyCnvr+MZXH0o3QHWnR1GU7YTRjO9hKnmjbXmtdQ1B5a
Y9sjxd3FYhJ3T1/vL/LsgzlpsMcmYg2Eq2lC8MHddfrDwqydh5DX0Ub5Vaq327CZ5lHfwJegoUFr
UmupIeiqi+h5FBIUJxS2WF0mePwp7dnQVlUclJgVb2ubQN9L2xht/8K2+6nCOA/cxYR46ZfZXAd9
q4VaHyRJOrTONvH8qE04q2InDbejQFpkBRnEMd7Lg9Q6LPdtYqQ2WoC5sw1EB1YnwKsKgIRiuKp7
FElfDEP2PRtghsjQBsXCUe2DXrdQIWxz3rViDnBeFq71oS4LuklblejU0YNR1zXOkw4Tm+VC2ELU
RmD6iVf4B/qDEcKGOCut8D3+sXb+UygjJ+J6bAxLP7R1wr8X1G2jR3vdVi6xw20/C59GQGZxcsNc
X05oRByhYW4L9DB1o3BTVSKjruI4Y+5sPH0Q2TEHv2hTY7HcEjPVmAuoiSaucKyMfBd6pJ5mg5TY
2DEa4m2WqYXLaXu5Vt969DqA7HS9hj0v44eHQBCrurgqHCN/Zxe5osOR+lmyA85gVPgyAQ1GHxvi
35ojWSyTmW5EXZjV9wkyBA7AtjSPWupSmlHjjJ5/UlZssJU1Bj8oVeGZb2wqsSNGpKjsdqlwk/Rr
FaUINFxdE/qee64ZnH5tr76QofTjL0Nmeta3sprtKtkwzAz8O8BUi6sWObe2na0lNAynqN17n4GJ
mdmFhD4XQ4wspqzeZGWlBiTSeTX614k9CGiRIgvDq9EmoP41TDutunRFqbGJKfRewrtWEUCla2ss
u+5ORrXu3uSyK9Vroke5YKblmf4CGQni0sow6BBiN9bGBAucCexgnjXMb0AGLXfeTObQ2yjMHD2p
LpLGD90rYG7KfTlGdBVBrRWlrK4AmC1Qs8Rx2vZoYHSuMTbmlCZ3OPZdLHZ2RCg3EprUlHQGc3zV
1UVUj8Re+b1laiS6Znanv8bMSORbW3s20piCx/bKqpTpv6gjtD7oxLysuNMS4rtfwO+yjDc2RNSC
NE6v1I6UMorDhJASX7/0iZRvs4iEGTvB+I+qLC9f0LQskhuUFJHLTZ8ceVSjoIZy00c2uMsgr3Vf
1YEYCALZex6iw6MqHMu9pHo8Ty8I/uTM2wkJdXFoup66oROhv863s1KIx/dJ3STiINEh1x/I7WyG
26jXQ8Qts1+X/V2djXbOGV5TVdpt4i7PPlZUaNorrc8y7y3EDYx4GzUjjAm3naXTBiYZG8ch5QBA
emp+PfSj08yYd7sxqvo76BJaLe8mv0Wk84I1q6pDjgPACrtbpJ7l2F0BgZ1q7/PcUiqfj6VJb/0N
QfG2Nt2phZFNxcWyxq0LlhimZdrj4N4pFyyP3FY+ltmdwPk7bBqR9phLBxp6btAbciDyHvCu4b9E
65z05mZi8PmoUeATNEGDjITDpWbJ6GKuVVjvRYNk/aUvUi29nDXitndY0rxwW1O+0Q709BEF1Skk
S+6O3smjy8JhvNUyTTn7Mk9EvgFhE9qXWSvrqzLSaUdnNo8DXSZqwiC3bXPytgAxWyzzM1qG5TBu
pRFOcKtuxqXJWEV2nX6gIjHV/lU/kYGa3/pgZAcgDSBWYy1CMCni7q9dOg276Fv1i/fY6evSM2h3
08ZapMP0rMidXDGrXSiwreXpCCUwtta7osCOBGF3Tt49/f765XXQlZsu70ryd1caYd77OjIdBCJV
JnHsc+jp79Kq9n/rtczPWV6SdOAIZ1z+h756SYqUGiKN0pgCqea7R4RvV0pH11Q79TV9HOCkT/+s
1UaZ20d1C68jemp0nouS+mS3EVYCdaRrcvvmsdssuH2qXQ4gglIYzTYqIn1TgY/+lIVyOPPkljt2
sh8AzmUIVhGLvDRODKsnh/WkdzFNwiV1wnyXDll+0aoKAINeD9unf+WvLkX1WZh0I3hB37cdHxwH
7FRz4bZzqT4TxsaNCnE9GFl8jXY3OvOrfr6hy68xSU7mFCRwcJ3e0G6a8kZY9BEXrafiFSf5RahP
3tt2WyJ3oE9eIvc89BaOiftf+d+e97+IgnjwwH+KfL/7Nn2Jv+X5t+bhefX+L/3Y8rtgJy2ePdvp
xdq2WDF/YCf5E5rOuC0tXACn2EnrDzb7y0HWxKuGC2GJ2fj7vAopDiOiID/etkC78bd/Z8+/Gp8m
RSHmgseAYYjqDJzTQVNOXW2GvhluupzIZvazcHvCwdq20+ifGZ+rdeyvS4HfpIPDf11j+fMHU6G0
h6IguYcOB5jlLV5rKl507s4sYz9fRViAUsgU5TIQ9lZzW1UY5RKVayhyrAI8R2PvSurcfxlp/tO1
n9+yuDOXAxmZYjyFldun0/kNIGoilPzjfChCrAUNNI4zS+R9MPiDhWq5DHUMvOqLVRec4OrH8D5w
iPOib+KJ6StacVXWVAho9KR4oECjwFS5lAX1vim/diA1dwU78qjaVnpNQwEWdPXKlBAO5vjuwSj/
xbuPesnDFZQvRu1loaiyZ2Xvsj4qtnHjFJ4OLi0tjDBQbXFXRU67WdrjW0bSxBGLXfbT17wfIKd3
gxT6Re5BwCWXXCc89XE5LNwheMNl6i0BSNWx1c0mmEbR7Km1y+3gAtAnfGQ4UljRg9pwX5RgSvau
VcZHYgnVJnIib/f09zJ/nkO+s1hYWd0X89dPfNHBZJ/WlGyySw0PaeXDj68NU9sKyC64vYweJhgF
fu11WYSvuphqqm6l7jsv1WiU2dZw7SEK288CqUjoieibD8hAbOF9ZgvHKEo+drOjXXk2jaXeRHyw
1UIE3Wyq7F1I85NzmpWY51LQf55I/Coik1gWbNMy1jkrgyvaoRn1GKTQPAYWMJe9YjO9ffrmLevL
6pk6JOWZLpsBzEn3oZ8PFgXgepPrJACmNUefd3m1QOmjwt3KylIBGSjizCL0q2fFwFymL//hYH66
CKHmZN88EoHpxainB9VDgigmdzvBjzozXn91A9kVEsvKss9iYZ1eqs45LOFijQPhgtGzdWBVQEbK
c6NvWWpWd9DlyM+EEDqPah2qaHSyjYFbsDm2fQ5Cgz6+FDSwd1ni2ftWCjYBRmJddB0sihwp9ct7
gt/sDvEG/mW4ox85HGV218a13MRTW7yKC4iRSaNhpjfTj6TWk9AQaR3M+XDekUvdXDnlqO/y1Oo3
faRkYJKAcQRrmJ9Z/1Y7mmWVob7FawnHHQNknXat9xCPOpIUArh7dF6F1wRkA1O6R6EddJbnUlnp
sAI0vxtldH/hxTlI3Y0SrrV6K5pUKxp6XjFeKis++GqA79Ol1Zmx/4tFlNeuYzqujUecJLTTATKM
Iq/Joo0xZJkW76tp3M/wPbZl74N3GaaYMAtXnbnor+4phXBd15ltZPusLiqdVu95PZKIEZM/NY9p
dq2hqLnLe1Md6sRI3nXE1F5A30qOT0/1X8wH3svL3nSB4lKsPP25GXNkHiaa4RNN2YCjIno1QQvt
6av8YoL7vBa9+5cEm6jVBPdaGxyW0FmMwdwGmWmOB6H0aStTLTozPO/v1cOpx/7NWLybiI8YI55Y
D5MpZgPSApvLauMjfaltDF7Whfm5x7BHK7Bq7vA8NBdi0Js9EFDWbL3iHJcC4we/YO7LxMv3Ulnd
EdmCH6B+Sn/zpv/1FYmRdajqUnNdPW4/tJVnGXzFuXPiWwBjiErQDJ1ZVe+7Gj/fiX8us3q2FW1Q
muxYQsqYhqxBow+dg3QQjk3z54yMxCNxMc21TtLLG5XTT6068mmSLu5uSa1zttjJv4x0bzZJYlvH
2je6C20qPvDi8HaCiI7b3qdWYZLrsrNQKV4UKWp4o/O/PT14Fj3pyWLKzprdsLms2DSSKFCfjlGW
5wlLPG3N1vN2np+or0i8/T+Zvgn+JdF9bsOSgxuVG3D+FeEFhBgZKMM6RNYb2cT5B9lqkbE0dlzC
kwxMrMBPBcUPpx3e2k5xY4kCEk+HyJwmOo4DRIp1399kyTDgn7R7fENRn+QAfmwUDWjVIPupmTy1
p3/p/dvn9Imxl6J8sWzeWMIXoe7D3TiYp2IQ6C9Rh8Kaq5Jq+MDvy3djEgPmE2wiOdYQiYIMb8d5
Z3idENQAlsDdhZC7isaxzyxMy2RZfSF6GLrpk39mLu290y/UmCryMxvrVuhV45+5Y32nRKShO5qj
nWvnZ9kcNAp/up7NLwexghqBl/Tp9Yo2s5FB+QtthJSI3rjOELIF3ZhpAQL/ep8tctsZXmRQeyrb
QTSkkOuPZ+bnfVzo6c9mbvAOYDvLYkzL8PRrTF5WLwcMD4VeIXeDnkVv2s4ldYk5cE1OzbwdUYbc
wOegFju3GMOXQmZbVB7KswZUhEyNT9IsWEdkkV3iKG83uWb7b/oMGFjr2N+oQZ+BHazXWE6l1L3I
PDAM2k+Aw06/s+FUloQGgiK0ntwLv9S+5JExLNXs7Myg+OWVHJIXBDgjTkHL5ufB9rBVStYkklAg
1srvBWSwvXTKAVeZrp250nKfT56DQWQzJ0eTt4dNA241HyaUBAZGCjSsCorQx+NIy/iiKoZhSyxB
eWb2/TTW6fSRU8PwWzbW1A9Pf5Yxxx1Yn4qNTTObe4Ko4sDP7X0ld7gwzp2bfv5lBD+ivMcWxfOi
QHR6MV8qBOoDq1YIwgVyXV8Bqq1CtdFzp77NvHy+MmLiC84sMMvZ9OSGspZSp+B4LCi00dY8vexo
z2DTNajj9L634GDf9MV4g72d9c6/SpPhMhM2+G/Sx/rszKT6adQwncylw8gvZuis63s5qvLJR50Z
WEs+kxVKEu6wLLERp/n09M/86eZyKQATDmVZYFuGsawyDwZoGspWCeC8ANJLc9vXSFDjUQroKTT8
sxTv6SBVe/H0RRdHxOreCpspyA022esQh3l6VRDFJFx3JAglnNH2CtfVNjXKiNS4IdpXGWKo0g9E
asmXMmrta1WH5HRFHXl9oOHOfJef1lGikLkH/HrKRwgeVmPZS3pFMxUaDdgcxHqiIV7RV52+cbtB
Bnko5B72qP5SuhdFyb5TL8dNq3dnUkF/fp95FK5ZjmiwA5LiiZzeEn0gMrzBjAix2nFfsZTIG9eU
1UXN6Wtr+dHXzKnDfVwPydZMR+OlG8pm3w7GhAdXc76MhbW/vzH/rYn+y1xO6Y+LeO66r//7Pyf6
nfu/8Fc91PL+YG9OEdBm6+GyCPJRP2xAxh8cCvxF6WCxKeGA/m/9jkmkholulrcjx0tECvzRj3Ko
/8dytuacSGnI4MQnfssGxMVOZhbDl/BRapRUt7ggxqN1xY1XfYuC531Tz537Jla9El6AKTbV62uv
LCLxLdKHOo1JopvhPn5E5qmZ0y4Kab0fIN4CT4deBAtdH/0MDXtRgMOgi+XHs79v7DlPglBaiM1e
WOQWEDUdJl7HHjB2UAGgQXXN5pChzUHJmAC+oNLTuk160yGaJ0sBYK/5Ih0Tl4/uNGIzsM1UOk33
C+UWRryPxsZzP0dEVE7ZhVdNeEAv4MA4mTgQJm/1W9Xg56ZJZcXuDq+vbwflOKPjRH5I7vHeq9wK
5wkIryRarJ15VAczGW3wKjRqMYB+gWXlO/SsdM9BJSgo6/nyLC81JR3na1o6nn5TgfPtLqaJmAfk
S7FdJhfCbApwx7OH3l/hUUSLWVIi4yhUIsmf7a6oAkGHot1KRkgbRJ5sb4jIwoVKuJpdf6v0Ybgr
mjST362qKqqtNTsF/lkdt7j6nHaElr5wifys8TqTcgo9iyQ5Nrdj3iNeLwlcooOuvCXEwR497wgS
ysu+T5VdclBLzMjvrvSm6KDED3GFgdDMs37Dyal6FxotWSIeuZhHRO4zgv1IR5ZF8IV61WGtBLnv
290dj8zp3jYiaa0rpdlZhry77KwbyMmgWlQ2A5UxFdTNtIsaN8ALo7UXWTQPfD0zn3HwVGht631e
luZXp6XEEUivrvNdxp5ZAuyMCRpp+6ktL+E5R+AqDP7FKCT6M1Co1Ak2nUieW+QZUXfpuIP+zgNZ
5m1sDisx/XtDthDe50LcAq6P2w0aFGysZeVmYx/oLWA53MDjBCSlXcJTDIVRdCP6cvbfgdiyIVfR
6WWDklm9s8ln+J/jtoyMuCNLZFS0z4sctjt+VTvHmBFLs/NeArYn8I4mvkYnOoPA/HUILYD+wgUR
qx97wxmtT4B1lPVel1VE8kOvNBmlgT/bvXksq2a20n2fDSHbsLauTNoUM3q6MZKWuYUFbL0kUVSF
u3r2QHsYacSXmpNKAoSxndJHaUKVPpgKEh0Q6gDr32Bfjl91htN8tbuaQJWZukuLz8Nb8GmW1LGJ
TG4C/J+D1ytm7fgnI5fbyBEe4G0y4cIKNG9oXxIXykebMYcjuuth7e843CLJW7wrH3xroMMObzXc
D1pf2NsorduPSIj0O4H26eOMNuZPqchbRGRrlde0Eirj4Ik8Gtj0x50AKmsm+JvYBQyUFdyRE7yd
Mthymdsoy2tTuBu/aK15i6nQTy5FqyOc8SDyHG0HPQnv2LF/jdanfp87Eu2fJMDBCKTggBuUIRmN
ixS3/6BslhnUT1M+HKRuT9V1PWszJQsn9z6OMcqDfNOg0BlfUmv32sCUUQxv2hwgZW/y0WvKy9ZN
3O6C5WqytmllOu1dxRk7vymjlo44XJyq8GFTlI7WYyJIsVlC8i3SoQkcCv3zuzbDRIcpzceUg4Vw
CFEmTSYSrQ6DAaaYG6TspWlsGrMOwe6gu06IU5RkhcIqimmrCqD8eg/gSjfqI7J4v9gOfWUlxBsZ
yr3SIs1ujxAYVHODHcCD2qeIDCfkoCo9uCU+6uVAE5XuBihJa28OWq8nsph1sq+iL2AW4v7j6Id1
tXEGPGU4kCpDe1eihDfpZOWSsHp3Y2rjhDcwthEZf6b/BaX5WFJ0MokfRAyN3cAfEEm9nfXGeZlE
Rd1s2kjYbwe9F8A2m8i29qbb1zX8hQ6laPHeVD0Lmd9rpDPDTjbmiTQCN+Jd4dlXJi6HOcBM1L5L
G8AN131nyu51mbiGPMZxQ4y8y4SJ78hwJKOa8KCy2I4WaTkbq4IexdNvO/+C4GgzJtaaLuXrqGgo
mVHHbW89A90Qzh1YmRuz0NJx708SsJVKh+JF2CPS2pZsTj95OqGhFwXAUlRdelxgcLBdLN7uUrGI
aNIlpJM6lRkgHlEqaAbyQ28cJDX056gDtIgNLFhgRPlkL3poZrxQG6dNuo3rO+bLtsnDaY/eqRj2
DQL0V2GVxOEm9cG3HHkr6FWgu6361riufO+WM3Bn30/FDdmv8ibi/bQMDR1+YlQ4OUgY3U8Pcwat
coOLc9aPidvwBq1495pbRPaQQIVWwVFCwOPmVHlkTw12ntr+k1YV8mvkc5C60bDruBdpV0rwKEQy
UJNeikqb3h0oqedRwxkLl55+OUxVWkMg5AUAuhp/Chp9iwPRRimSpKA9FHhPIlJoki31FuMKPM5E
n0g4w0c8yu5IlIsfA1krJVoPXuEtq2qfRzpQVIkRaTLD7NIWEbbfaZ4Vnj+G6yFr/Wa4iFLpfBzl
PTkpz4RUO+TRrQzY6tbzgX1yO792VYPiBzQYmNEONMIlA2rstrjuXGwi9eDegdCWaOvoAX11w1x5
0AXa6dLMiWjeytr0qgtLyr5+0ZVhfRlZ4etczRUfCY3khe/3HvYKbSo/FV0j3wxa43q7Ed2FyjZI
Z4hbUE7EGEui0pjeTm6sxVsJPl8jEdA0X9JK5xzRKLBQL/M4m6tjShQOQb1aFN+yklgfrArTwsG2
neSbw1PmhhapZb7vW1iZb0uk4N1ec1NyhmoiFcxLr7d7fV+KXqlD2QqgT5lfsCwKWzlYlN1CSe12
dKTVfk0IezaHwIUmmgaD7s83YZ2Yn2M1RnfKwroAitfQv4RjHBZBkncdb5tKFd1u4l6/JnsCT204
1GJ58cX1G3cw9K+13XX4peIIuwlKzvlLTqIBy6yDDjzwSFEDjCNK8SkbccFv2MshxPEpH1zprZPx
hJsJciYIp2zY0Qcyj07Bjdi4pY38GyNnfxNHRhPz3KQOca+lGiMqn01FBHcSZMwsEYgPKpoW3VyT
sBy3OV8+NWb1uagpUm9CPW4/+UbVXrq1hUkEl9RrGLWTuRNTZkMMl1V/k1QUalCet2yzSNuAYJu0
6M+2JW/YY5PqxffeceLrRrTh92bs9fcd2z+5n3rL2bs5OdMY4eZBbSr8zOax1UD5DV1PpXR0VPin
ngzN99jxq/CdqlMr480mC2zueCvND2NuFv0bCs2ZKAPMoKXYm0lt6FuNOFsStB+cWF79VaZ4mBl5
WqBZjgHQBjCMUqPhaPtTm9DvFbJJftQmJh0Cm40n83wHBBp8qiAfjIHZ18bvXpNiCScPk3qczdHe
Xo4mD0oJ6MidHvYN1A0jK65sS3p7UsDH3RSO8w73e7N7+jcutbN/CjT8Rq7H0d3AEsEFMa+eXs/R
xpSXguGiHohuXd63Afe42xnp7O8irV08ska/NTsI/gST9i+fvvppN+j+6gKoA4d2j7QNOlGnV58z
hQ7WgMI4Vq6+I9mmhYVQfn36Isuh//Qn0psxTA6boJfR3a+rM60s45HFfKP1thvIyVXEyVi6ucMS
V316zrUwc2H/QIS1bgaFRtpENSg+9IyFv20jrXinBl+/7uq0a85Une5lOesftvhMPM69ID3X3FDN
oCWZjwQBcVTMA3cSJfvWguD3mkSUJU0UWhi77i3gPhIFC8v7rNG+2sUWiMpeLjyiwbPJJVHtJwlH
AeWmJObp6Rvy8xNGdL/oV1yA84IZdfqE+4hg9Wzg5qeVV+06mhpQJdLwr1rYf8ss/1paAY9XWW6m
T2Vxmg2w/IW/qiz0df9YJDLUL/5G+f+osvgmfwBRhUWNIj5/zsr3wyVlUpqxWYA8dGVYoVCkPaiy
0IBnOaQKT6GPieT+jubsdGBguKK+Dgt9PWjnuRxrSwFLrBG8X4de61/brae6M+NuKSz/Mzf++fjl
sg/WzzKVEQ7GTB4oNlTHMB2vJ8vODtMwGHDeGxFjifAEG1VVnqM/L0P5V5dcLaExAWe9bMClOCY6
8SCHHPB+jPEDswOulHXolDM7r9oEGNOZl8Vj95Bn9PBHmhh+K5dt1iHW6O0GC6L3Ks472kQPBtOr
v777wxfgfeH6Vz9ptWRiMKtjum3VwW7QwR9NaUYG7WwvepdHposnBSv7Z3b0LxuO+dfFlJKUpfXa
FyRhmv7i6S9xunz/8yRX7wYNKSIjtFMHNoF2zRbMjnRkunn3FifFOZHJry/yU2sp7lunzltRHazI
6u/KwTO+Y+71SCvDTjqeGZO/flzMrdPHNcq0RFcfy4OCIWpvsNVVbzKf99CzhoOz7le3bechZiLW
CInR+KIa3eHWIZ3m6jnPwVm3GQjMavu21qoDThz7bTYVMzmepSfsDZoww9w/fZXH7tHygB7MWz1i
e+56YXUAo1vtNKOtLlwCo86Mpcc+ffnnDz49TbXSWHgpmAZUd9v3tRy29BGdevf0tzceG0erNcAA
f29PJBoe3Gwah5dR4kw6hxWXhAnH7R0SzWQn9QBnQ/86M1WWHI3BzSUFm0aqa6cg72MHGbmq4br4
rrYZM3cErZOVhnHuK562av6eT2wxT+/BRHMfQjbLVDh74O+6Sm/iXUa+VXER65S2P8BvmL9hM8uM
Xa/18eXS9F2E+Hib943i0PTMh7FaXBw7xlFPrt4BhCJsws5W4rVGstDnp5/FY896tW5QG5RoP1N1
AJZQvsaUj8ZiqpeI42d9/prxH2Ewz4zKl4ccVHq+CY2yeCvICvzzeR+/Wizawe1GK43VodDz9K0W
1+mXYVI/tPr/oXT534NgDTjrDLKadZGpg+ZPjb0hXaVugzQW4nnTmC3CyUTL55oUMEoTB0+HvLEh
50+9I151bs/c/Efmmbf88wcTmRfsHMYhL4Wpbic/GMQw24E+Dx552mGkfX/6GSzf9ufXH4W01VVQ
IU65cOQhGtT4ogOK/W3QOsO7ahi6+YsRFv/v9ef/eSCrhaPzp1aErV4ebDGMoC4NO2vvhDGO4sZP
QgyxHJ7BZm6ItoXV/vTPe2SGeKuVoCe3xLCwLh783E39C9GOIJ4KP8K59/QFHrt/qxlu1ePQjmBw
DlEmS6xik0kc2m7QBOrsIjeSSW0Mt50+Pn21x37OasL3HhHSNB/UgRITafa0dO1wN6Oaefusz1/L
/GnkQw2oTHas+DztbSqb6qud6ywrz/v81Yynriq1UiXyALCZ0p+H2pN3Q37mYd+fpX8xmBfqwcMp
A6zdJGs5rQ6+FPPeGlov/0KdKBl3urbUVLQlPOsiJmIZIG6BGfgmdwCdkT3d6uLMkr9Mz199h9Wy
UJpRT3WURwR7y38fFpb5ddDnMeKQ6mm3z7uNy7UfLA0oLoWr6olteL1gz9J5sC+HUIgza8JpweTf
E1Ws1oQyp70grEIdvGTKmsDuSJrdAR5CnwcCC9+n1aAq34ShB9ihy6bsgyCI48vTv+2RCSVWq0Q8
JtmkbLYXemiYQH7pA6fHyYxbgM+S5NA76vhV9frpiz0yn2imn9xIqZlRKEqSREXjOcckc412oy+Q
pzNr+GOfv1odXAWUS42tOrRw1LdWEecMNdUfnv72vz6NUYk8/fY0+eJuWl7PsWuX2rYFAiuWHNzy
slN4YIHdJOI7Plso009f8JGfs2gZHo67ySmUa9eQ6RMdiHkn1Nu6M4ozH/7Ig19Hh1kgqmiZLPtK
elndRRxG453l90W8pz83XmlVKrZP/4xHxre7WiZMhe0yqTiX0/Mryrd06fU7k+46bd5ST973pfTe
An4LxQWaDqrGpB+RwPv0tR+7havlofASs7IMtuclx9mjm3ReGui9VTRnPv+R5WctC/IlcOcGKP1B
ThEmena4AoeQNIEpzs1oO6+e9zOWn/dgBYqIHDfb0JAHC6RkAEilDCwG3Zkf8dhNsk4/vSrqQgJx
kQfcAeHdHErjTutmdXzed19N+tBtk0z3OKOCExgu0SnfaU1yTrL22FdfzfiY2rzSzJYPHyEt1lRq
L2oVGRfP++qrGd+riqYACKaD1dAqEfAqA9Djz9wxO6vpHZMd7tP7ZHpnsfoE7G/qNr3hNs+772s/
hKcq4lSTkeyQYqpeVo427RQBPud2Yo/ceWc1q4mGMyTxJXz7afhupZkBbqtOz2wtHvvw1bSdyiyH
215yEqqLap/T1w6Qe2b7Zz3WtZM5BcFP3YQc+TFNLqHBRhvAC2+f99nLL3owU1u7acMxZ0GIhd3t
Ih9YWOs6xZlX0GP3ZTVTu7HPQ9PoqoM2OtFFazXuEkuXf37ed1/NVFi+fU4Tuzqgo2w2g9YiXarI
YHjep6+mKlQZYiMlW3c/FNbtrBtXAI3rMzrNx27MaqaWbtRDk+O2R9MMTKeBMpcFpUFLcPOsb7+2
wWm9k+PEcKgieRgWhq4MXLbvz1uAF/3hw0Gj6MWJuDEruDjqlV3LXWo2z7vrS4jvw4+Oy3bxigyc
yNy5zzdjy+i/RihUD88bkvZqqnqOSuWg6gppgItaSIZamuEracZ3z7vxq823g32H7JaqOjStnFiI
q+Z1N+nxGcvBI+NmbQEEndj1Vc6grOBq5zeDW4T21m0MeW6D8NgFVjN2ijt/tmK9OpgZkjechgp1
k41AzH3eUrl0VR4+YKcW0WwsS0JhldahSlrj2km94XlL5YLDe/jpcdnA3A7pB6CNtbcC/szOQYb3
zO++mrWtI7M6JbRoGZzpXWg710bp5L/VCf73scpavV6lJGwDWQh3HkHZfk7b/IsrPbSKT4/LZW7+
4uC59h9Uth77+TByZ8zQZOLWNS6t6n1px+xx/NuZ/vMhg51zZhosw/1Xl1vN46LpMRuEkvdKInEt
TyTWTMAlveGtptqwed7jXpuWZnhCfUoizmEEuxXoMrKPHsHgz1sqFtLcw8HUNnZMQgyDiQktLqSs
uqPfhj8CMn63AGktM/DBmxfMem/5JYsogSf1fuyq+lJ44zM3a1AcTz7dJA6FgEcWislOjGvkPPGr
kLtfnRlNjywT1moWm6JNDQLz8kPTQNeNDMzqoyibc/vYxz5+NY2lZ7qNlREvZUwDCT/8X/VeA83d
7XogPAog3Nh3l2MViupFWkT1bWk0rzUnzS5lmEfXpRHFDpLXZM62k22ZZFvC2S+DhmgwqjmNn37L
5j6+bVFQpjdUySk0dd6SSzCXGcj9uMuwxDd1aCcfFWHoyYHuw5i9RbuZv03HXJEm11ie3HowdV9n
jusfCFVytAvRV4mOp9EgKnyEa9fvyYcg15fkuMz54oeRZR1RA7nfe8xq3u04T9FM5HEtxmBKLO/P
OIaBpZ95Rit7zL9XlLUVpSTRZh4aPT+oyaqg+KH0B6PcNCSWQQSG3BuV9uQgdrYjeW12kHf3qRfW
0baatWE8mMNk9CQcGbAuz2wclrXsV6vCagGVzWhlZkGemozm9k1bmskLClWfUIfNm3K2esK9CetA
pC2JAQ4hdf0/zs5suXFc2dpPxAgSBKdbSjJlu+bZfYOoqt7FERxAkBie/l/qOOf8ZXTJio1bX9AU
iMSQuXJ9w42xuDKhiLO4GtO0Ywt/tHPa8bBiErKxYfwfnPDVSL4cHf7wq/7pov0tktGBpwZ04U5n
C8ZUdshqYo44sEPoqqbhfhNWfXp5Db/2K5xFdRVhntZxP56HnPDPUTQ3j7YIICr1e7xzNNIrZBCW
zvyMNkl7DGCdfAzRPe53v3OdYIeoh+CZ0OEM8ywdHKxcUYjKtnx+8nt7Z8WTk213WhuoapCPgUkj
xNkS1vqeY0Oer6eG7UplhvQgW4oUpPaweLtEInvwe3dnvWM0uHSu9QMk53t918G5rYJcP721nF6Z
n07UbQpY9CWCkW0PnNRWmXUhf++wcghuPP/KXu+algQMbSUxsTDK1X3YHYYZbSAlbfu8QG2VD1+8
xugfc6DfoixKWtXTqcGvmHjyCECc+ZgPrb3x9PTPY+T6QDQgh8KntpFn6OjTGHkNYQE/6mNS9qDT
j4dpBirnxip4JYz/ZTIF2eMG6khQhcA4vurW4O+2sL3fDeGfuvxvw2SjrYMvuGYVWvd1Bd2NuN9F
s98Ig2uf+vKTfnt6n4A2wkYizmF46bYGfq9OTgBvoHOKc8amGyN0RXYDUebz/yNnWGEV7SyAEoJT
/H1fb4ZU4UD6J9XDOOIxoYBLPhT7DCn+QIp+PFJ4ZSYPGoZEYGE0WvyPCfnVxf3PHwtArudvAo4V
31Cbmc6JhuIZXivh9BU7eEC9jrDUlcQktIWCsgjGc66HrzswidWEtlzPyeCsWgFOaSFU/c0ZvWn0
EwgegIcXvgHpLloTfIqMWvDwMddnAxriKSLS3JgCfx53mDo+H/dkxefMRFyfe/iO0kOMtfxp6JeM
e407+oaePz+XW0Jwwy0q9OCFcAcKl0PG6S1Pmytv77pHRoobvkhagMKS0m9KR0Wl88B+fXkpvLJY
hc45QHMGjW/Q47g2pcGrWveLvoBnLtQRKO/3uziag/n48v+69ksu7/BbxBdLuqNTLMyrBb00R40W
kHNdxPvdy0+/vPEfjk6uBjKKUQSXs6rPOmToXEDn0jI/RGCTqyoIx1mekN9T4wM4utGXl//jtbG7
/M7ffs/KQRBZih1Q42ABsx0NOkkZz+1CoaiLgPqMixQwyJf/17Wxc1axXcNVC900QaVYZ/OyKZRA
U2scrtGN5fjaP3DiuxGahXDoCCoBglFcUuAbe3DpF249/4ET49CrEAGrIFahU6X9BvKYeR/CO9hz
fJwYXxIyddrwAKIqNKasu4mOHTrlvJ5OXTGg3XWrCDXj+ULaeAtX7+JuhWuv18j8y3MATcl92jNc
UeFDz+4FzuKvpbypUfvzh6WuI0ZRD+iyBIGqiiCU1LiwtCOspeOFekkZaeFEQbxADI1lm5+VVUUC
40mmfuDEY9FLChmX39pBXQ+bfEAHYCFAoGfoxT2DYkXvQ9Yyz9/gTP6xDooAsob+zCl82GkYyFdw
+iaf6tquv3wCmBbO9J/hQRjvWJTOVLXzg0Sf7h0Xsv7u93Rn+oMIGALxmXZnNSKdcTcOALyVOKLX
xG+OugI9LrZkmTX+Qbhm2xfC0cO02yi5ZfpxZZLmThmgay1B8DJdjXQyb4g2ej2N0NR1NzaHa893
tjnALc0G4jyaFCFhAaHYjPYR/McxvTE8fz7Monnk+Vawazun6cDay/Qc77aQhsMxUCYx6F9L0xsf
+do/ufz9t/0mQzdZPFiGbwAWJWrh6O1ncAhEQxVwPEjJHL3mkivUg3J0hTmK7s7xNtPTpBZyIGvk
V4FE/9jzH9HDcKqeNDisY24CQLQZnz8O3ZJ+83t5J5LJXmig3/F4Lch39M6jDxRtzn7PdkIYHeQS
/locQbY287v48iXM0t6KsGtf1wlhcO6oBfWxPdfNAvBEBANhfRj7YvtUdBGI2V6/wdXddTW1yzwH
7TlFV+IFSZvX9WEM4tyv6kYzJ5IDrbKmS/Lm3MltPS0bVJ67Jl4nebRAPZ88c9bkuYHq/xzVgKPH
cMkvdWb8Et3gHDlP73cFEVDcntE4CRFyGkXJ49h0SBL7jb0bv2FCBhEkDZovgk9ogQxeRWiJ98qJ
oQ/o+ctrCIJ1pOr2TNBBf45GXHdQPow/vfzqVwSPMJ56/vg6AP8DndvNObNLMYAhDleLQwavvq/7
Mhc5+LQb/bH2NW8/6aALvhsehRe2WY4ctVcNBcbvz19BAqo+oxW8RqP5tnxPlOzfjHWXfX75F17Z
ITInuKNYgPCI6v95UJTcZ+uyHgF099zfXAFdihZ6DV/n+iy6uniMVZKg7b+/KXi+8vKuXG4aAviv
DfjkAQhUjwl4lEe5s8mrnAiQ9/OB1wz95AtMRM5RwX4lq9lL5Eyak9e4uxK5GVUNKhtc/ZcNqfSQ
4eqvVXMr5K4sqhdy2e9bJt+MbEFLYBUbUUiH9wFnbxqYyKDFYNrW2C+wXSkc8GIEWpQVM1MNuq66
gq/rYQM04MbGf+3zXv7++8afpClQlTaosjoJUF6CC6ZQ3dHvAziRjWYZ5I3GLahss6LRjqMjvTPM
L6pcz9hlx1La5Xg4Ggebo5jm/nEyNPGcO07MimFWe9QFRdW0SwtyD4wnlmD00y+gJ/j5qIPzOdhp
zotqkzyFnwAMGZkU3G/YXQlcy9MEDOqxPgNE/SufAKzP08gz0+gK4EgHsJMJVgz7WDSv4LUIninA
49XLM+ZKULn6N3Q6R+PG4LqVw/DblJSANHSc9kHCjs5Mt3zMr0z6xAldFNmsQusBbvRpTM77ruoT
ePG33O2uPf3y234LKVhOL3EBAFOVdV13YrKoK8XJeKMIc22ELv/1t6dHuYbVGWNYdsRSjIdk76Q+
QEQJ6E8zRrCjfflDXPsRTujWlpC9QUtQle7wqho0UMsodvstaomz3Wabxna+tJctCyZlkVTDCdA2
P4E3vBKej1A7dhc/KtQWRBqpb0BzzWfbxPKd38A4oZtZ9GO0XQyLqFlRONXMX1cjb7lKXBl1Vw83
zYkehcXDddAQ4CbZF7Bofni9uCuHY9sEEUox1Ge4wPb3cVw3r4IJCgm/b+pK4gozSZvBGL2i4fgz
NMs9vEd8n+3Eq8xFn8ZtW1QwY+pfrWIMRjgURdAm+w2NE7FLXO+Q7ZugWnqdfGEtLb4PPVwu/J7u
ROxIqSp0kxaVhVz/1YBM2bnZiOce6xqC8NwoozW2QbVQcc97CvdlTdYbq81lhP+d+cZh43kskZFQ
FbUzq2J4bR4NlCFYlGEzdTf3XB3h8ZP63TFcSRzc7kZILsRlW0GzLWv718q2t9As18LKidlWY7gJ
w3o/zERXEn4/fLt5K70yRK4ijswggnQQbmPyhPIplybqT2QHmvhAZ/RovEoWWA75rcquPK4b5nhX
sHyqhiUCX5wW+zGD/sXvG7jeH2mxG4omCPySTBB40QGo+HOJcuZ31ndlcAk4QoXJIN8Bijm8T5Ou
/YmkRO13hXNlcCBQw6ZYcqw/SfqhE3AZY7v2TBG7KrgM1CcYT6GUBc7lcmrB8j0OsCu+81ogXBVc
3I6AqtImqHZ5MeNbi+wYDzL2qq5CR/Y8hCfFlniHsgz5z3h5y1JQScU01X7pbXCtnh1HeGbFnC8o
HtmoZjDfVCMgomAmwu8bjbLZf0dG+F+RGHWZSjC5o03GMHeinTA4RNcKloFpdmNm/rm+h2n4/Ecs
Ct5uFm27VSvhtYlLIifyUdZ9vR47EDeaclyHIARMtu+7G+N2ZUly1ViyCBI5tiqoGrLLdzBeU2do
vdSHl2fUtR/kJLNi2caWorW7Ctq8+zVZk3ya1zR6H+IwFwIYOcxfwmHQ317+b47B0f99nQv47Pcz
6ZIzLLAWe/8ULmnzgTWAzR4hEhrZuzlc+Lso5UhGiWJNoldNgMacUipLCpjdxvbroHnRHmpuQYg3
/RjuH+qtpfI4pA3wDdBRAIT58nteG3NnmxerQYqvpkHFZU3/ErKHQjLM5PTF7/HOPg8btjqKwISt
irCOSyOH4gwsll+7LMyqno8xnQccyOnC8PL7r4J2/1FL/9/Bj/7/93OWiDjvdg7XCFx2Q83PsEqu
7wEt9UxQEWeJWHgIWjRkuFWw72/TIXjPWrDN/cbc2dlhOpgok+1FNajoZz2knxO2/PJ6tKsXU63M
YcHV40TCNmgk98Hc62X2K7rD5f/550R7aKvlhBeHaefPlnSfACy+cWa7Ms1dkRgQxagFosW+WuTU
PsR9qI5kjEO/SoUrC5v2LE9ZOGKfbSf6NQYR8B0SMOmN+/+1d3dClEkj1QTOSAUbWgFHRQ3XT2H9
+hqpCzPURooE1fCiAhH4P3Je/zJ77TksTnhiwRvWcYYABXbGxdcxGtMzqTfP7e8f7fRvl/68aRhO
93NQRTJvP8NOdf26tCzzOyH8G4ewophFCpwq81S+Rr5uqmw6xCe/OHJCtMjqEdJjllehGJOPFobQ
b2EAMvtNGFcgBXznqMYAk13IaQOQDuarr+Ucjp5lIVcixQOy9XzHKlCnqamEnvWbdKDTjbFxgDL/
t/K6GqkWTvWrqgforrTkPzNoEYbXdpviv5rArHPV1eYdCecTdBD8OwMe8S4dAN09gRttgoMuYClQ
ocvnZwtfIAHgztbD0Ag77B10+iM/cPxFHq0Vyad2XXN6462vBOnFje737b4bdLLNsEivTJwgrzsF
wGmX6apHv6O8K7fSOth432bY6lq63aEWnZTrpHq/SA2dbXqIl7pTds+rWoEAUhf1G7Y1nrmnf0gF
vwVqn1/ufCZiVWZQ5ptmSJx4Yuc7r1AKnX263yPL8g6ZBGnohn4Wxk4wavazJQPY6Pln3WXWRREQ
JRXyCfObdG7yj01szQe/d3eXAaBOMjZvePfIkLKtU7ilr4GfCCN29a9ZXscth4l4dcHYfQ/bWt6B
bM8++rz7v9BJG51UAJJcUcGb6guczBU6dcxw9Hu4c1afd9qHPMJJoAtDDs5C+lEx6qeMgyrw+Tdd
02AKYJWPsxfaAu4yOO681oDKffZ79eT50+O9AWCmw8kO3Km+4uguKueZ3dLdXZ7y79wTmF/Pn67t
HiR03qCBZLv8GsPT7juxW/C4iAAu9n6/wNm2g3aysBMv8koPYrgHpmp9NSWJnwUEQOLPf0HPmRkn
0DWqdkv/otHwBIyc1xoMTODzRysaJbOSMw6+Ns0e60EO92zuQ69M0L+AKjkaC5a0xyFv5iq4s5rU
SLgCF+XXwxO7ki/VJbHMAo5jHjrejkEYvkK7xC256RVBATjez8dmG6AxSqMeZ+sQKI5C5RoBm2g2
AikChGo1xCCQwmG86bf7bBqG8QTQW6ZgMTrjru81sVzjNliu4E4sVA6SRBGeULQZS4FN2fPpTlgH
WyoiFlh4TYtZfFfSwB/e7sbrAhG7pm1cRxrYVkxbGgz3aTHHxyUF98FvYJyoNjvQx7RHLn9q4hWN
7eTTNmy3OGaXh/xhyXAVYAHYGAURyI9SXiynLUMjsU5ndsMV69rTnXCGTb6NBFtxxl9qjeIqJ6cm
bb/4jYsT0Oh/QJs8kVm1K74CFMDboYOSgK/Cc844G3CtdsN3uuXVJCd40K4N/9DwXn7yen1X/DUH
aCO1ZMmrJBfNGRKXptpMLLxuKLGr/EImTtc9ALkVOD/tXdfuwwmY61umTVe+qyv9skysW5HiuyZC
9FUKiAvuKlbdSC5ee7oTq+sI71848WLcs/ydLuL5MKahn6ULcObPlzoOsQyBTDOrFrZ2XyHvjt+r
bZ69DuKxK/wSMawJ5i5Noe+27fssnxgYOZP0urrBu//5u5NwC9UcNtgd82KdYKKh96eUtzg3+01J
J1zDNcblCgjgKld6q08t7qD1Acai9Qe/5zsRG7MmymiNjNyYb8nTQCPxada2fu/3dCdcZS0XKkET
QvvzTD+SbMjfAc5r/cL1X6qujBYtMOh5xci0lKD6rADYzn55lthVdaWAJSWRbrJqgg/1qeAmeMVn
Jt55jYwr61pYEfddQ7Pqoqg/LnUQH23QR35z3pV17SOW3/WyP81JfOQpnJ3Av/3vXPb/97ofu2ou
Ghs9dBo3W8XlVpcCzlH3YApNgd+UTy9r0G/Xz73eehvOl821m7+YeXkqePzj5VG/chpPnWjtmeYD
DIdZJcFL+AqXYdtVRR8OUVWIxvNU62q6VjsOCrQBnJp6nMfkzGuQ0OBz+fJPuLISp07AIjMnIJRM
s6oOwS8qIZ8JgX7aO7b7nW1cWVcWMNNyYIKqRUdLuTe8Wgvfq5yr6qIgjqnNZHklad71R3hvpzFs
qnPq51Ifu8qurRfg2Iocxz4A5MplBlaqKTbuN/iusquPIQ/Ja6w4M1xMD1vefyMquGULf+XLuoKu
Nd46AHNx2jYKMDEyQ7EHC1WvhFHsGpuBLQlXAImEkbQBL4FDTY+1FTebiC+3kj+cWRMnZmHdmg6c
qaJq+6Kpz2s3cPmwklS/DfK5Zw95BO4C3P2XL7XZ7XbozAr2Gwt4+K2YUW2KtljKz3DkjL7VCq7l
Z0bz+b6Dfu6nZlORQNA+6J8vR9CVRcBVaXAgwGw7CGwbatg/J3sQ9eXQLoUAJVIH317+J9c+prPS
gMkU79zqvBrBZ7JHlDJMc6gFY7FfmLrys2TGyxKFs6oGVukzMcn4ncrdT+0du/KzXCA1WtcEYbQ0
b5ZEr+igsd/9hsY5FKzGBOm8jnlFtsTeJVmbfV1h0ON373PVZwDCwCIHWpYKxBkKU8bR9BmIZzNU
Jl6v70rQkAUhwwzTlMrCB+MpoWnyLR/j/bPf051E2tDBXBxecrj2g476Y+94f7+y3E+gFLuObAx+
KRDAN8h1sb4Ge7KDJLgEGCDJ/RZI6hzlDcmELibsTgFH234bCwJ75/bWMnMlqFxLtnrJip5t0HNO
vTz0qE/PcMLwG3cnXgsYHmxZOCYVW2Z+l4nlAeyG1HPKkOcnmrgZdb2zIKnQoqxQcIiWT2tilxtT
5iLw+MPaS514GlabxU2jQCUD6PJeAT3zHyLFGh7iZLob0acxWfWx2SIGjxzumat2BWPoi4ent12S
Kg+UfSg4zcEb10r5laxiVyQG8FtqRdwlyIX3OH3koUmetiHi4cnre7syMTi3Q5mRY9BC5FcOcQx2
VQwSld8i5KrEFqBDNblIreIQWK5GTT9FpG+ZTV2JAlckNhiC3XPCwymFi3uptx6IVr5k1C+J4+rE
7CYAytDoGuiyfH4Lw0BbJjNRf/kNvBNoOcqodM/ztFqn+DX88u0xatbmzu/hTqBxi9ug6rK0moyJ
KvgrDpWEt5jn052jd2paAFdzmlbwwp5LUFP/Zn1xy6/r2ld1ohjw5mWKZUSrjQ/LiQ81tG7x7nfb
dLVhs54o8M1JWiVme8PicAbkt7mlSPpHk/GHBciVgY0LTtyNYGm1z3SYzih6SpB5AeQoiZ2XD/Bz
krJMgGOcwbvuA1bmaSu246UCQmH0PfdLWXT9BOZzpu1rgBrGoLRzwN7yfAxV2e951/jlsS7cst/v
lqChtzxYLBKUKWRrXQdDWNwH/RokYXb3/OkJ9P/QfjVptSigadvpS09Xzxd3Nlb0pRa7BZy7UpaR
qmiWreJjciut+o8A60+f8DIrf7tzp+G4GGpxJtuRCNlOuel5/QQTt7U+5DAOXcqtDaJ3bdgvNTqq
k7p52NsRt9v1AhsrZVJv4SmNNp0Citn0+rhni/pIiAzlqVdLosocSA4FWLbRP8I4B9KbpO/0hmNf
GY0B/56NPBReqkQUdJ7/lijIkJ4HBa5SRdMsBx7BrLAcY0H/8/Iic/mafxgrt4Ad7MvYzAoJRQvz
xKBsSJNnB2pt8XeaTfSTQU3jy8v/6cqa4Baz6dbBk7ERSbX3Y3eXNpv4q5CR8Cxghc6SAzPFDKcd
gtxikG7gujIkFUbPRnbiVrPHfF4NDwl2cIWJeuhlNL3JtxC3T6/BcbWEooXWD8pQHKqmDHh0DXI8
COCeeVfi7CTthAlUdDSpJrH9jBDUJVJSfn1JsSsm7C853dqmINPWrC65rT8WUf7Tb1icjzpkMg4L
gQzLnifr4whjfYRkmB+8nu7qCZErJlEmRAo/tUa+JTJIfmlQZJ78nn7JLvy2CiXt2mU2yfBJd0p+
qB7vfawhFLvVInNtmXNVhWhD3TjyDykKziCfx73an/qBiP40Nqwpyghy2k+QgOdvuB4MfUQSY5Rf
eTLCeFWj9/3jYMn4pkvzWRyRu1DvADBuwqM1vbZlU5s8OKDmuKJQG27qDZCTiT3sbJ+6I6it03iU
ArZBN6b/lQIxcd3MoC5uU1CvEixzXQYxclrbX81EKC2h1THZfW3rgb1uYBb2BZUh+woymAl9am3E
/TSxsauiRHdX3VKGVm0SBsk/01hiLfScac6Gp2tmIRIjWdXHIrBlNPAtOkRN68n/iF0d5RTvBRS9
qKysktJqgkXMqctF5ndWdF31in6vwfgIk8rmsPDjsB9+AMSy86zMu1pKAxtAHLouWY6wq3+qWSDF
ifpH6OdSAUjy80jM6k3IXekERySaAd+NOjrhzeI5OM4aNUNb3ppUphVrcOgFm7Ien5qZ9X4lbldO
abINxedVYux5vdzHTSIPWSpHz+OFs0jNwO6EWq4XrLhBUREls4dp8WyehCvB84EHoWzAUSinuDlK
yDvgJ1qC8FIfX15gL8Hzp6PL5Ujz2wKbr+CWyBHThq6hoAfdjHBMJuh8rh/6ZEt/vfxfrh1b3NA1
0i6rQj13I8v+Ue9NE8MhOmpu1YuvJDxc8SNcIhML3n1SCZF9FxPY4SWMNkJzsOgcPBjWJP/Jwmn6
0SfIYKJtHMcznx9GXJuzIe9inCVNUs3d+qNjxXfBPU0YiSty24JoyPNZJRVUsOwtTJtHNEevoVfE
kX+ZnFHKcWbFccZuUfMqp3V03pqkP/mNi3N7aFau93GM4irfiv2NajrxschZ9+Xlp/950hLX2gxZ
zM6MdRtDVDIP5tA07aSP6BuRTwuMvLVXApC4MjeYUW1NMdX4DThYlmxpP1I7J54Tx1lOB1ontqv3
uGLdxE5115pzNFO/vYYUznLKBqajLRppxdIuuuN7OKGhMvRbrIkrc5vhUD0Fw0Arua98KbUNxHmP
es9yMnGFbimyxTKo8fy5CMRrk4RQg4M0d+OY9Oe1iLgSNrgJrVFTd7QKxJ5CkET/s14YpC/PzGsP
d5ZTvDmcZQQ2GtXa7jHq27aMxZTeKNldlvx/L9bEVbDtk9bRuCMlHa4Ttwcx9Wt6gI+RgTcYyWd6
t5JNfGt2In+8/HOuJHLAlXy+PTAGCpqN8hiS/QhZgNasyVoadID8uqSmXm9TzvvLfUUO212kWTp3
8MFEgvAYszBeS4scU3Rak5HspR2nfvqw5Qt/7FkXDiVOi5l6QDcdyuEvv+6VdcHVyTVdYy+0w7hS
YyR1mUJ28zmEJOHHvNR+buHEpZauQ2YLHiqsCqCTH5dopYdgHPXx5V9wbf44ywLpaDDZxMaVVWQ/
i3jj7xO0Z/qt+bmzLAwqz+AcFJIKXifLET7z8mFcROt1DCKuVk7NcS2WieLp+2DLeCDt6zjwFNoT
VysXb1AOpdkYV/BSie/jviDvc1vc6re5xOcfIsvVyu0d6iUC3trVOBccuZuxn7+OVgx9idaYbTrS
MF392FbENU1b4ZyybjyOqsVOmPpAgfMf+R4bvynkaufSWrJOs4xUeQNfsRNtEpDoZjmst2zIr8xR
Vz7X8wnr/mUWqaLozoAKsGMDaYXn68fPVxy+hUtWr3GIemGeHxqaZkd8DD8lLXEd0YJWjMhnAhev
mkyeDAuT48AXvwo8cR3RhlXXa4oifJVgez+gBAZLTk69KkhIVz4fmCEYstUCWVvFUz8+dcD1lRmL
p89eC4+rnDN501M+hVGVim7/jKx997rX/BYZ6s/nc+Iq5/YxRz5kWqOqnhfo1fWyjp+zmrK/4I6x
BKVcA7aVwVqHn8Jm2feqhrOpl8aWuLK6NiaJ6XYVQS6pUO2AA+gBRWN57zdszn6vEsqp6mRUUTl1
1TIkd2h78zxnubI6I+s8H/QcVb3Y1CfadsndThLpd0R3RXViynCd4Xj1oc7av8MpMhzd3TBp8BsZ
J45tQkcNAgh2A6T8v8hu3dCeSsh3v6eT58HQbPk+4wQSVqAhD3ccOQMUDXs/A3niKupibO9RluZh
tbYQY5bA+K7gStrEcwV1BXWDyeFoFW1hpYaIHTPdKLisFH6SDuIq6rJE1CvUS1EFGUD7Y27SBHUb
30QTcfV0wFgl0z6xCNZ6enlQYCZVa9SFXpka9Kc8/7BZ0uEWOip82GDOPgsRDz9t3+7NjVl5ZZ93
FXVZMNRzy7HMtRymlWUYFIMu9wDKplJ0a/eEDG2q/QLMFdg1dA1qOEZhJzOxuYcfhnlTL/stzdQl
ufSHE4urr7NtF4EfFYQVzudavYpJl71NLTWw1Y+TvT6wLRuXU4gmFHJc/jmrekVe4sR1v/N+n8cx
rFqg8t6Esa1fya0RfidUV8Nms2zPwxrW6/BSq99OK8gDgzHKc3I5p+ut5TXcwloYu2ebOC1J8wPg
PXtjatErH8TZn5NlgeezRVwwuu8/V2P5p0QOt1gNV57uitiWMY9XwmtSCU7DEsDA6VCk4y0ZFfBh
l9f8w3xyRWwBCusc7q2kasDjFFAD7JNJSvg+dcNWQmWllpOuwWO5Dw04KodE97u+aEyC4WgsSe3H
DX7MkNbCcOzvfLCxLFtqkHxIVFaQgxEj309sGVNWgkTbQuWX2LR9ZYtpa0to6rPkWMiFhYc1Q6fT
Adm6rTikS55tAMctbXfIZU/ModZdqKq16yZ56KZ1MlUS7/F2LmpkuE6bSra8TADI22BDvI3TnYk5
xCrG2FA8oCV1F49iWOft0Heo5rwTNUDc56RFRuDUbBbss56kSVq2QUfI42YbuNk29W4bVCyXfnvX
AizyNcQpT/41bwBT48HJ3hzIpgJ94J0N+5/xTq0+rHxv95LDX7D9ULRr2JahiVJa9bj+qlJB7PIE
NSt8nFK5DHHJwl6ah8xYTFDg6tCe8pGNEZzIemnb5ZxkQcge4zmw5MBRxLGvE/DUuqMJrWHfx3G+
qCawxGtS6r7IC1CTetF/hyd8/x98uJydipiI6EdEmGRv4nxIsaclne7LJZBBVPIwpLifs3UZHjaJ
TOBBw8g5PMN+P17uI1iGTnjFUOSHKJN8xDEnjb4DxkjNIQDlMDt0dRB9IElAi3cc6Kl7ACFFcjYw
Ra+BD4w1+2IJDffXgpAORVlkA9vkIQ7WjR3aqQ7pEbih8e92Vt14qoO5K+Ax1kbyzdpD/nsITbH3
J4mzxNta9WB/RdLG5mytzfeyV4zJE9zKhL2T9UK+RX2TLg+1orBaI+vC3+iZNV/whi30XDVsQ59m
qs2XtpHfExxKv/cB/I+Oy2wQUbMh4tM4beYDlwP9oswquxMxFGKVLe74VM5DF8DKOYJLXDnwlBy3
LA3eF1mSngeJ2wSSHMUiDosk5gOBloScWSuRMVmTVCXnoRlHcoxEgqwQHMnatWwb06KObKZ0PqeR
aF4DBj2MnyjsmotTsTTyK7SSvD0ak3byWxfPrL2LVTaauyWPcvKhY3wnd3ruWHfXo46JSbuGavyQ
kzqJ7mOQrTToiYNYjzrPQ+jqk0C3R4re6aDkq167U5HHwpwnIfVwj8YOTEnM3bqFD7WMWHHIsb6j
lB70Zi6HJkOWculWkKa0LLrl0NI5ohCCDIocA9z83zR2W/MPaly6hyXPi/5vI3aS3U0ZD7tH2gA4
guNgs6LwJdJfHRKJP8iSJm+jOeb6lFl83XO+8e11TU2K72l1t5yEofP+freUbE9JgqE59AISXqAR
xWZejYYET1vWWxhCwFk+fQuic8vLCZZWU8nVPIV4ezhbvGkkiJnHRCHO74p8G9XrQcgiPOJjsvwU
rU32N5vGYXsyKKyyI5RueXYXFWJ+lRUbcpFQRgTf0QARpYem1gOyWm07F0cyR0V/CoNmfwXaE0q/
AYf//yOfRF+8vfB8uSjFHF/gmfWC7glDxfoxwRA2R5qHQ3BYa6hMH81mzXDYU61hMxUF8Y9NIMTR
o7NcVpMpSpvTxc1xuVMNRv49s62i5xhI3PUxpfOXpg9OvN3N97Be8F1GGIOqY16DHNCVaTJdXDcn
lZH8RLeAAr846pQ/wIC57vHJcnQEbbDX0K/yLYpQ/WFkt68X8LB/5Drf5GMLWfn+tdvIuL3ueNvp
+yGIErVedoesjUo6jQJp4LyBoDS0bOAHncmdH1LJ0q95gqTlKQi5+DtkvTpuATIf+P4XaYw8jQMr
jrqVssrIDG67hD99aqe/LhKCstvi5dCI/lcTQiFYArMA1X+efGPw2LuLNXo+R/RjHdt9xxUyn4tD
yLf2YPpdlLiNJe+RpgiOo4KsWRfp9sPIZITfifoqgC8jZYZgfqOifDnAgWo81qjKHoZG4TiYB8kJ
U6apMRS0wTWbZ/Vj1wS7OmwiDd6CUgp59JpbDKua0PVdriFt4BwECUEJCft2FpE61ADiYgsQ9SkT
W3z8f5x92W7kSJbsrxTq3Xt8oXMZTPcDl9gkhdaUUnohMiUlSXenk3Tu/KN5uF8xP3YtevrOnUpM
owYJNBLIVikygkEeP8fMjhly277gBCtPi2t4QuGqWMRFEd1six2KGJEXLJVgaye4zJHHeSy/cY/l
35AmxO994yNhfSJt3FAcN+XMUdFpWSVe3a8PXT/0rwhtGq9axelX05b9qwjaPHFVtSXUC5oH52p8
QEOig2DLV7sEDyNSR+M6cHXi+aWfwgmGx7gp+clAGwUZ/hLARFipLzBvCG7Z1LyRugJku9ZIcFDz
/LDUWADwI9KnZQ4vlq7NQU4N0UFPgEKlgeRAiPy+UeZeGL0kYeENe9IMz121vUlHebZgC3Bv4S8Z
Ez30J18R3OFtXX2SIZextsW98r1vbvBvEUR1FUX+sHOLvd22JRribaLVO8xw+JbJUUdfVOQVQIng
I7NNUybrLjyYHkHLqgVfI7rOJNu81Z94sn2WbNq9N80GjzQa1ic0Jy4zpbuma4jDCjEVrx4CY9/y
sT0Kvtya2i0JM9Q7+7PZd952r7HyecRBQa8Dv9x2k+QupmM4P4zLOr06rddYkSFM8IyNN7nAdSrR
fcS20vmu8THJ0HIMEjQb5Uter+uDBc19Cghu3woe0WmXNyamBRy/p8mt+6Hlb1vh46LNZSwj08eN
qHdrAycgAXPFvWjFemYkElhtyvsihhxvSArO+Bsslcbv5Si+wzNLJBCr9HvaBi/QOqpDzwiMVhBM
fyiRnhpjRXY7+Gvb6jjw4BqNBw2XZ+CvZRUhcASRC7jp+uo2yNUaxGEUFq+6wIE2+P0Ql611UYZ7
JAuLxqVlXfLzQEv1zev67mbzCU+nmu68oOjOHkczOQzmJNGoJczXbUZ9RRHLVaNF4pP30oPkPjhb
LrHp6iMmY3mdz/O5KsmTLrl3wMOTsUIG2ToPVVznbIsXSXmiu/LkhvwpL/SUCMS0J5otfWyQUQiW
QlWnmVJU7lF89ez4TcDCJmkhOzTxzJYuA2cwfMMuZ502IamKeJyr/hBoVFqyhvQMs7HgVrDSw0Gx
zS8blO7pVDY9snFEFA9V4dpkW8dZJSvn/WcF3UWV0rFvqmQ2QZkiaMLGA6wAUVusfCu8JSz2Cxgz
A2VOIby9HMnQJY4Rc+AunJK1zJdYMCnjBW1BwrfpDbPk4EFjxEI/brCMbiB94aFDastyJVXv2bTW
o92SaApUwh1KIltYcRqRx7ScsS5cxRAl+ilFSGg6XvSbsCTjWBYUpypn5X5ucpeUtnqD55KO4XlS
wMYwYOkSjOKpg3dZUq2IGMI/woPt0Iqcj7DV97xd5HR3JevxPK3Rl2oz566uTyPSjg5+VA3qGbum
0TX6Qa+5t/DHwCEXzsNXRDDPa0IXUY94WloIQ6f5vi30qlKWdzgcpGgjWPKGimU1ILXqetr6aGcH
x26MsrKMkU3kh4mYF6+JPWIjTBqRQH9Ro9bE1QCbY4dLcZ0jUetr4RaWdOj8H2QUqljMlFzbLczK
KrhCA9TdEFH3ZexN/ZyVNPw6Fv2pMQNCLQyaNI3e7xae817WkXXf9nV9C6uH10FAtxy1dRT30xZ0
MULvw2SiGsOLrbwkkEGPW0P26JIoPUVF0LHD5tUkiLuFNidMJ7yGlFauPyqYzeyXvLZdqt1aZIjJ
6WLC7Sp2kxYVmteLJXoYFnpXeV6bjNo7d6DQYlKUJg54p3cu6IJnDlIQcVbIHO1gqhWb3MNvYdKN
zWpx7ep2oMeyqvo0xwk6JlTq7eA47lOYUgqJDbzafhpROZ5UrGge8k0BIZGYweJ2iuoozRcYCRyd
DPTdppcxi8YlT42Fj123Vs1r49XjdTuHI8KidIE0h61NLZv6nTMKTRC2CHYMoN0Xy9v+gKphs6hv
baZxXmekXKoHzSJ2z9BToFVciU1IEETHamnqL8gah1AN2blIPTVtdRy9wd1hRptuPMZwLoZbaAeE
oFqReHrCJZ6q0Huc3NB9zgM8Wzvd8APXwtA4t21wrNCIX8NAViTV0tGHvp71XmiGBZkRNz6DFhM2
5S1ibPpFspjBi9HFlW2bD8ow0kbb9CSXSKbKqRaYjjUnaDcVtlZt8WxyWHtiu68paTYGjPixr7R6
74u5eQQNWV+7eUJ3HPT9iQe2wS1WlEMchYwco02U6awWchL5oI6WNUEGhDbUd27uRpVpG/gBKnaw
QAcE+7R89YoyhTdt/jxL1YQxHsvhNVpLBMJ6IWtuIE2pvsz5QL9KUeDalc7YZyF6hkGaOILm32dg
Sbl58a116RRduuu+Nv4WB3bwj7To/atuKto3WYDox5yDvglTZZjlEfy5+hoe9ATuetftauVwyPvR
xtyqerhZBBxSY9hLkWQIh0kn5UA2nE6qzjHv+CwAB5BjfhJLhPll7qfTstrwDDSAfbtE4sQIvuxw
Mxd6RqyQK07TwhoZO+u7Zxw6YZv4fg+JJXwyiyC2EfYS63lo9gs2Q48oceGjKgP9wgyfEeZAbvIe
IvzYeRvS6BeGCpi3c5DqPkLF9LrF7nAUz22iqvFMoJtM0YRHn9i67ZoMd2WvztoJ7E1d9pmSuQNg
AJF6gCOXR2fcJ9+x0jkjSj66a9cR9+2qlkz6Y9TEam1R4cpgU08IE7zaagR4FkPzMgqACPEyUWrh
F6ZakTFP83sWiHZ6nYy0yw75xx7W2TRDPFCzJfNc0bvF1KjEPu+qMdUzldhTmgf+1kZu/TqTYtLx
2jQRQWHLI4j0qgKTSU6Kp1JWK2AQQaDDn9qC7ELhR1vcb7I/l7wvx3QOPUyDwEMkjYMCxsTxBABo
560EufCQoLXPebf1aaByhMJISA6uVm7QxnAhPxo0IklrcpuVqCxnPXGN76cXSFnLWREcQi9fTzkW
DJ8nsEtZKbzpSrryGQqk8KotARhp1IQY62N6g7kcgBx43XRpA6PuoxfMGpeo4sWhbnSxxzmibqat
HlKfrzbtvcLbKVr72NWiXhHnMxmzoXb23IFkStAk62fn83bn8PcE8ItKZ8TxXg5DB5SB8voNMOn0
BsGh2/tdXaSin+tsRcFMRDsUR2BsGO9W4KiAXiAIbteLh5x09wpOEGlQ+vqxyttOx5DOl21S0vZ5
QpJCLKZpa2JYt/o7xPRtu06jIk+sb9OR+SKr4dV7nMaRxwMqyq0MxzKGchh3eG9mFcMNUeiUocim
Pc/ZMfec/AHtqDygUYqOusXgiBe89zTeEnzsXYoOUGZsrJ4xt/Kd02Nw7wfhbWDb4oVs9uvoKfAv
Rqey9nuYR5n8CWlj6gifKDPEZkFIaqxgX4y2z6sSrGFg2IGXXnhVDkIlKkDyWcNnVMEZ3qVA7uwN
3F/qmAdqSoYRYsdFVyu2yEf9fZKsSXpkA1wRPvCdJl6+8xU2Prohb1+LXqGhXpDeUpFCphsrxwzm
jv29rXt51+IM/oKYQdh+dWI+dBxAxTbnh8CV1Vm5ssaOOoybFjM9bR6jsQelGWq4Z04Vgu1f2q7K
LJrPSzem463q/YxZTOwDuARUf51ibJIYtqp70wYuQXRymS0l+/D9wt8PFrdIxbuDWngUc4EWjG1m
ymCv+mOD+ey3EEPFyfeQnuZpbeJWUpuBTXC3zAV7peWSuKB+XTsyXbTX3U4yLhLTyCom4zpnRokp
zQd8LKrEugcyz446Wu9WtFx715couqK5Cjzvfa3ncd9U4S0NZnyCor0bK3kOPAyKs5wAG/nktYgk
3XuRAqoKi8Dz1Pk1gBFA3LF2xT4nHEs44Yh9HOywPs1WnJm4NFBSsQTuzXUGldJXn1RoKUP9JqZw
SNgQfK9UM6UcYeJnj+oZT0nfx6rfxq8GVE0WrNjAqjRP5rWRyYwNpP1qrU6KBq625RLCSVRs5gb9
Cb5THA4Iot9onQEGQNfVSMwSsATElzMQGPzTYpevS5jUDntnLVyrL7goi5va8RdFaHeic1ilyA+0
MfqHFZoV9eq6AkjTomXWW++2nTTaUmWf2NK+RE3QoGPoVDIV3EATWNjd5IzLrM7fDNUQFfteNsFp
8lxwRDWSid07xM7c554/ZuU0oYMrtYqtQUybcOGOFEuUIpA+PFSdYXHJ1KvKW7kL/HkRiYxy8uLj
SwBUPZVPMA8+jvi644hAAoxb3t8xL0c9aJs66XnV7eBO/hCC9u5VUcdbOa0WZ7gJTyMy0+5opKPE
WIqSJCdsQC1l0x175MdfdVEns1IWGI8aB6O1uQdtmDPeJ1J347UiemxjH+4/X9HtvKFn1adeqPXc
ipEkPlnXK2w7lXes63qcf8OGDwekuHExmaU4A2TVN2MhXtwcmttBFMFywYrt8rWDHiCZuc3xxrU4
w/NtjicoYWIoPaa3RVXYfwlUh0s1YJVnngFW97WaxanOI5zLE8TKBJBXGdzJAhkD+wV+E9iiHkal
gILn070ot77ZLUr3/KOoNpeQJhT8ZOU88kTlwPbinKPXif2KRc25nqu5vPZIz2NMf3WKb9bhEcSZ
q98uKSTlcRABQoZhVG7Z40Qj9X3N7RS8eNGlvYhnI8NzY9l6XFVQTGhTcAC+DbWZ+Ak4+hQkWEm6
PMAQfe4I0lQ3LC+PgYdetqFt6rEJ4+gFjnv2mzFwKc4vDwo8SeR1yahTj3kQGPsgYBS57JaiaPM7
RAi3+5EozMii1xg1x3rqxE21SXfKQ4iu8SDIO0pHOsYRqKLyfsEqogVSN9c3nee5cb9yNri071xT
nGi1De2jpSPOWaPX0e174VEV64Uv+Wufe8xlgEDBr5ih+wKhC8dEc+my4kUxJK116ASae9pziQ1H
7OXdwuQJFp0xOJ15FwQAWz/6AbnvV0tF+i0tVuQexyXZxukH0xsOYTwj/rwLq8p96aOoOIy5aR60
aLbmKgx6dVvgVMKD4cuyOw7EVU9jU2D496LVewrr2n90fG62fTFduouiCmDti6cRmGjndzNycWEt
72GiWyLvrvYHdqsu1vM75+cN4PdhaVb49UFnfwxKT+kbnN2dPvAWLsbHmlfsgPsLp5edoERSVT3d
GuAF7w0b1DXWElswWoZhcQEJ7WGIiNZVI/gA81IZj77lCgkPRqm0bmRuDwLVAiAptOIH/LPyccYk
I44jfF3Fnvh+c8dlDyuZZsxXLLpfnItRofLuA06ww5PCetiDW2q+pEWLbwgcv3MfgxwpSTF2c3KH
2PXgUGsWACNqPPnovMKqH7Nt4H+C1hE5OjmcYPs4x6U3SR7MIom8BRxEp+piRqfW5l+rsbHljUYG
sJdGrurwmJTE2StLtDpFXaevDXwgaYYUlXaMkQKW+3eB30+JoUMrzi3x3JCupY3apCXlhwDpoRPB
ctVmSGUvHyLpC2xLd3o9YJDlLB4lB+Azugge+gaHWwyuRv8oGAcrUkbtnALX3uY0n/XyY1xd8Igl
SL7uFMi4k2SlIT9qBvw4K6PeYUm6UtU+wCL2SWPK7S5CpvCZWnCN12s1rHPSioUN781a+byIQ6Vm
dybj1pCjv/lU3Gu5yTKbLdzydnXd8hNqdTCd2gIedHHEZmeTFV6VMll8Edzhy5AaXAvt0IiYEJu4
MNEIXVor+YDcGadR6EoGhIFtHuA1PjSH0e8mm2j0YhAmdXNeqavBy336QYEp+7tmHYvw4rsJk9V3
CdJDX4E86cQ9IUCA0nLgxtxZs4EiXHD27H3rD+vlc5Q7udkANn8eRe1UTgub+Egzf4akdH2BT3x9
E05zuBvrbfoCQQIA7B6H99UayL5JsMZXzTGxuUXUjzfx7xYt40MLruypncY6OpqqnTDeMxrQBydd
f0NW2dYpntnyE9/B9nVWoQwO0icETo92sQkn2rsdF7XemwU8e1ljuoxJrTBK8FqI6kh0DqwJ2H5Z
o0MFYJPWTAXPEevHWzT/4g60UK7jslKjghfoFHUvol2qMHHRZvPEB4R7aTaKqf9kbJnITrAKMafR
wKP7Uo3bPsBkgODtEvtKtZn12Y8kCAS2dTs6y1Wgai4hoP2SsTahShpyHFjAKtC2Xc81IJZWkxfr
TxzfXQM7VGTzjmF+DTa5Hu9WxwKg9tvo0/dKNtVbBMD3esingCQRzC+8q9byBep+4NYqWQAhgVJU
IX/GHNe7bDVKPg3E748rJuB1H/gqehbNjLEW3kntcS22uv5UsOWE7bN1F7IXrMCBLnTDjLVuGo1w
KIunqhMuzhmhZbb5FxvkdgIzH09z3j/CXmv7FuHPPN4KOYpYYK/7Y9UltfthwF2bTWhTH1qgEJjV
dOXilWiJP+XSsVOBGoYSsIaAxFrUaZXB6trQxKgVa9gQDTbVwU5yfZznIvpeK4323fJ5eEQfWj6y
3OBC5ONisZAIIva9hmqkijWOgx58PA2jDC6AmO6kB8rFFHlzzGfs9MeeWZs7TPTblZNbcDUbAa86
xJ9oyVPTiXxLmtawT+xCyWLH57bUSGxYDYL9ICT/KGs7vPOm5d2FXrfjcQOa+tnZXOUZqwFJ73qG
CRZIc42zt+k1xVHrLezB2A7ANQta16bg0xud2MhHuagFwdG0gbHPgVRX0RQXJI9eAMwVxVWhUT8A
RzWkOEBP10H3Wc0Mg31XmB+jr7rvutlwBIANXD6mDpRlImk73/NqncNrHJ5gM9hQgw0UFRPoY4f5
SEgtb9zclOPJOaa8pCQ1Inb6YQV3xJSvvrRg6DjuaCgf97D4ZFvWUNN/SCCf76QORH0Vwf85T9e+
BG5MKosaDoC1KPdUwJg4iQxI7QTPLPPSwoIOQxu5VV9q49XfBju19LTVuQ53uQmbDzD1UxBvY2QS
oUP+cRk/ogQS/HpK2iafb+kw5DrpJTZDExDpqPU0H579GvqLXWfCsd7nI8Gx7Mm8hSfy5gMEJiC7
0W0F2CVNCzrXOnMwghPZYgGAZejO69cFNHOM6uKB1e7rdhdKPaPSqsWeUYTJFZ0JGN1wWr4DN46a
hHnjBmCS5u0jYkdxx3Q9Jbik8+TTvWM99qlnSYICYJzpw6cK1gPyiCIrZMx8MkCNzSr1JZhH+uwI
Gc170EHJgYWEbesBW+jcptvSY/l7rNvwZuuLaU5Zlw9nWUbT9w3YwZaslV3ZrnEzJkS7mAEE8Szh
f74hzCfBDhkj18tIF4y/wJF2gx3Xq9nhV2+BXQG2x9qaCg9WmcZea7z9FVVR4Ykog7YFm2FaiD06
izsDc/myIHJiJkivnNBnWszZsCn6VCHBENb13lLHZImY3Nkwsh9jLgEHUHjceKm31dMTyONZ7Gip
p2l38dYpUrIFIxQywrbPsDIutn2OldX3YqJ2jLUfOZ5NA5q3BEaV1twbVvXgJXQF5I8ogBK4rbUF
JmM6iHvxVdz0mlXXrVdD5k61n69xz7Bmduy3th9Aj3To27dpFl0WltY84/mg9GkKV97gOoUuTBeM
3zyRnDcQlGDMeAntxqLDMFOYSFUhOpo4x1qee1jWzRvQjeq5/cHaeo12+CfcVxQ3JGOXyoCz6urO
gywjKOYggyt9U8dwCagCKHik8nYMDPSYAL9o3nsx8yXrcSdMMbBcpGPQGUxW5hWD36Ql8XFZh2Az
aNqDbX0vWCHkjekwtGH8bIftAk35y3gOALtfRRYsWLIIrofMFCA89nTN29sZu9lfwry8eIEMg/eq
MZ72ux6qkCntTCubdMQUQl/gVDf096xZ5+Cq7GYPa8kAaT25I0OxYva2nVd/AT1u8f+0flh/kKBs
6BksQDjvVoI91AYdKfanYuACOJiEL2z4Umm0EVCcwBj1ZFacLilC2jwM+iH0Holf4KA51yDCCfiQ
igyJhAywuFkVQeEUhnSPnrHea8OX8Q1C0PkQ6aYM8PG2BloCzuvpOLPaM8m61sGFmFtD/l6qehI4
4Qd0dBu6PVyhvag0c1s80C2sM7tpHqY4Jy98hOnukIvZPVW2BOVNBO/OjlR4035TlSUw4Wl87kgB
v8Jucc+rz0WVIs7EbcewqNuvSxF4TVLQpdwSfOEopQhi9xe06DWfE1iZQFRGp7FAuzd7nncfsIC2
t5W04XRYUcGjjAxVwxKcAO1NaFUYxj5WOz+Axcx5EqAlBwCgXNdfsoK8PuXj0g7Xo1XVrdoCSeLZ
cQy/M8ptihJltyuc+7ifJYbFIVY+AGPI+aKHGep0nYxtQKukMth0iJtlA3zVCPSqp8gqCmB6neru
xPsR4yBGT5TdcGsXEwNDgl1h0+LWrhnxsJ9oenPjTatZ9wX8Uu3XQYHLO4I9xKESQI+0xkBimc3C
MJ/oJWljMunmGcbOE64F7LlzrqKYht0wfRlHeA7YuIrgVYVjQ/nlHaJECmjximF4gtMUu29Doe90
WM7fcKnQFkusDYzHcFxLjU6h9b9BRCggU/DlsGIvum/9DFxohBixVeSfxvkrTealLGUC0CB4Y1Gx
gh7VdsFjp8l23XtTd71KBfrEH6cqa7jmb46b9ZEGtbLPzIG2O/RRjpcExhi4w0wRIf4jHJXBonGO
ry3r6Wj9q4JattyGFXU/RunW91A3Uw6F02VOJ6gFxW5sOF8gt6PapEMgeJrTurAZgdnMj5B54L39
3mtJjIOWvkI6uOE91spHfPmYj0WCEEXvsKoc+Vx+oPehkD/sMiNJZvIJbRHHTHDoiR5+JLGAzYNI
NbQe7V0+9KG64Xi8/cxEvHhBJk3TPYVjDgTdIpRRppp64godWEcfIJVBlxvnqyx/zHnbnIuAR166
uQLnnN3MC5080STlutQks65cHwNoByZ8iALTSVE0qs48RGEWKRebDJLWrzZUhE6UDeL6pHXxbH1A
ngznVBkz8KMSkLTf5MdhIPqVgrRc4rHvNAN8NY+wiBlUt2SupCB1ZjyNVxWl0ZKpIRQ3ftmZF9dy
NPW0B03PaZBvEPytYIXmTXCaSIwsj7nqV3FUpC9zsDtdnh8gdNnQtQWMg4YuwEm+Y7+iAY4c4XZO
PLdJcdLN5VNgzDcP9UL8+y7SwBylwPdDc5U2ildg2PspPLYKojG4Pg0dLgPQ1QyB6v2MM1wEDijX
IvRBk1HfoOUa5t0Ep+4QbzJi7yKX1VPrmhz4xUIcgD3akx3OncruTOQZCBZaLBBl4KnDl3IqHGj6
IOjQisHnswMhKs0baen4bNoLpATZd20PttxsiTCUFtCk6sPK7SI2ObcrRxJUqQCXUEC3IgwOvsF3
T9g/gLa0VL27XHeM+U8mLLvHdUSY/X0uBR7r0Ed4Vqw8bN3FJeQkNvWjrvpE3zYge010uPyDLNGu
h36JURuIIV8z1Aig+mWoFRDhnnhv6Fw90Fh5JWF7Fxr2nKPtqgAfskEAYW252W1DsJwtAtdV0k+8
/zZDD/mSj4LVwDfEkHoImvSSbuqQENHwXA+prix6lHVpRpBfGCFRiWYmvgRkAGhc6Ha8uURkqz1m
paJH3Df45h2Yua05ldaNSwqOxwP5aFqPHhh6R5XKlVxc4DfT/SjHMniYfAyjkCKEcEGv7YaXJcLh
4m/clFEic+UdCdIBuqtIr34SFdiZyoauAQo3Y+G6Tvuw4J9Em+Vx68seeibHmi0doT79NN5UN0nn
S6QeClkCQBu3JUdAbUTGHiLYrQeUwkx1W0JIfLn0vnnXRPdveRvgQaKThPgKlihXELlZk/Whv/yo
etdP6LxaGLL0a97c6NwInpCxIyyNEKY07QQPmi4rJtKgUUPT4u8AcC39rpoiYzHkb0G7n+nSLaBX
hYuwrt/Y4JyHfV5dl9WAqsRtLRfQhl5bgKPWtUZo6bw9NLBBqs5jaFsOIsnjy45qFQ04oS+tdi3H
wksGGHw0zzXUo8ufrMv+M035T7sW+SgZPlF0WYZoF3TY0Kx/90Lbf/7SpsDP1qIr2ZZloWApBrbV
Fzum6bpeGvEnm1d/9035nwTr8o+bItiYR6DmWtG9n6NhPZICT+l+iCAFiBFtVnZpLTz0pRiB1+8Y
ptt31hnPpVWNUNJdiRGrznC+2+C4SOL/2rLZz3akYBGrJoDqFkUEsuiqNGvK1J/ldPyT3ZWfI7HR
/HMdSiAmnfXqr6qeu+8LIPMt9oauhR8O6wA3/dpX99N6VVF2gbaR2PZsXoqrlRg8d57jj7/26j+t
YTAqZlj8uW3PVyxhSjHRI6VN9Wt7GH9fcPhvjiaRrWjBkVy9X1VLMzowu0MAGPu1pZ6fXU6Nixoa
Grz3hkU1LB99L+BI4VHln6z4/5Nn8meXU3KJWHTBvO5B2H+nZorHzt7/0mX/2eAUc4ZokIe67fEo
vqooypAk3fzaDfOzvWnbjSOksRcCUPsGuZycZfgYza85cfzsb7pAVSFbqrY90v/UVVN0btdt3q9F
1PCf3U311poKDca673pXffitM7dONOU/whH+5X351+KzufvPktT/7d/w9/emXV0F3c5Pf/3bTfXu
sJXyY/i3y6/913/2x1/621NT438//yd/+A288D/+4fTb8O0PfwHBDYj8fvx068NnP5rh76+Ot3j5
L/+3P/zt8++v8rS2n3/9/R09wHB5NVQv+/s/fnT8+Ovv/JLp/S///fX/8cPztxq/9/jNDs1v+Cj/
8e+/rb/duf/4P/a9anF6/OeL/9crfH7rh7/+HvzF8zkLIt+nQRQwaL1+/23+vPzEx08YBClRxATl
XkRRjixWEsq//s7+4keeYND/Ck9KTi8/6pvx8iNC/0IZExK/FkGr73uSw3z6/73ZP3xf///7+82O
9V1T2aHHa/9xezkQVEQezLtDftmtQJz2TxteU0tgcNCNsVxh2gb6u44O4FqbfeUumOE8qA2GpWbM
j0EdSiigocI/TZCNG6gmg/oLXYruTsJxmyVAB7a3tZtIWkRh88RhWnPM8wpKtsHwP6uDf9zowtuG
Bi5k1IdgHH+yn3cetdesxgWvE7YFOIBuxu7KqliBA+pe3RcIHUGvOdl7T0AHCjY+L24h6ep+hJyL
G2GEdxI9X55n51kY1XQhuwKMs0EVjxnpFba3Fm8f7yGrsY2UDbTyrxkuIAEsaMi7y+X8SaupxVLI
suwAb/9f9s6kt21lTcP/pfc8KBZZHLakJFt2nMSR7AwbIiPneeav74fOvehIdltIA71ooM/iAgfn
JhSLNXz1vdPwLTGH+E4LA3s7RIMJKt0UyZu5lDu6Bik499LA/bOXtKXahb36i2xbx6/iUr2huaG4
jrfaJd3bqaGKI2xp47enK1OBLsDTPKslwCKczF6HyO42mCW+jfo6hk0B5RMt2czRimv500r4X9gN
3lU/i0PX/PzZ3X2t/k9sCqyb/35TOH4tlq9F/PV0F+CP/N4FTPGPaSpDCQvo3l7Vdv/eBaT7j4Hl
je46EpENu8F/7QIs9ZWquO4QOMXaEH9WT6J/7wO6/o9t6ewbymTKWvwlf7MLnB7Mjo7w22K2WK4u
XOFi2HdadlK0y7CjNY4ibkrzrevW5S6usXO/+mNU/rX7/LnbnFZ563PWO7SrXFuYrqXssyIpACp3
CKRNvN5uUy+pi+ZRTHHziK1s+TGtnb/zhPn9PIMBty1JzQLQdfpeqaSyqRGzeBGW/Vs0hRWKwD67
UBi/9Fa2kAprAcVCOncpjFoDSMcFbIlnTd6rtqZz7co4QlOzRPB4W5Ff2P7Wpftf1wPey5UcJUwP
JgzpkesB8afBXSrN1qkblA0JoWJ04ON42kRIJ2JgCuLuXv9olx52Noi1mJdxhuzh1bozT1eZhO5M
KoGINzWb/+71hz2bia6UHEKuUsJ1FHPl9M2iDvJorwBqjarW7hNuthtEGZeU2C+8ksSP1oE3aBlC
nW+Nej5beHiClTjVnNymsdFR49kLWJI0/b9/IWN9FsxEduJz5xo9zox+ngCQoq7S94qX8VnUlzxI
Xho2hAOCDcNgl3nmo4JXIJJyBIRNZWKt0TsoKeDDX3BpMdZ5dTbvJKeJtBwgZcs6d0OSmk1znX6l
l4b4nm+adoJ6wCBWUXeVq6HvPHvphvauGlT9NWy0ZH6DfgPXhqmuSOcCTWyao5xY7X7RujVNGsyx
HS8eiuxuLnSkr3oX9Lo3lE4Y+h0dKYUCDdT6OqDnoXnNqIe/EO0YwabD5zXz1ZC4X63MrmdUqgbS
sELl7Qc3EXW9Rym2OBvapPZnlEd6//uwO6l8/9zL1pl4PhZMUcGnXeu4cw8W9oGwjTQgRRfuOALt
eWVp4JR2T5GXfrAA472s6/VdS7uA8kqL3b/ySH/aBAxbGGDqlInr1DpdKl07WFhu0GadhOZ48Fgn
cl9H7cL8fWGpGLYuhM6yNHQ0VqdPAYTUBlugVOjrfkZVKNUtFiXDBrGf9f31pfJsH2Uzo3UCH5zd
1LXOewEJTftY0Tn0TMSwP+xpSDuvUAYFqNUY8aFQgVR/ZZrwNIYmNqPKMExTNwx1NoYapA4oqTxS
13FP781p2MWxM184IM5XJ41mEB1pm6hOXdc8dzsl3x2Wow6hpKlIYdr0OEBPHhfiwblwLjx/kMMn
gjPNUSTXaXH6sbintmWkJbmXIK690ReAbNtsp8Pr3+mlp/wuF+jEMPXW7/hHM6KcijqKNABYx52g
svQVPAtniC9MvBeeIh1BGrXJUwxm4OlT8lE3u0JCoJkJW70tSytEIplp719/l7MimdHiAsRBo3Tl
UIepsxFL3Livoe0Vnku/7R7X6Hyj9XL+oec/5Np1LSK5ff2JtDb55X/uHJxwhiMotZ4eaz0Lkpis
UI1Yr3lj3miW3wp0Kh70EVj+ToWiAjzLtT6awxAEGxkglvXZaTo4VUrWgFpVD3WDIJ/sOuLgQoMt
9NaBRhg6mgc+2Ofb2DRGcCg8nAa/wQr8Wwt9zPb1XKKNTVFx/1rqMTM3g9U1cuOUZoPtvgEI6LkG
/LUNOQkhcsbUjKqNUWE0BTKzQGOeEqm9k9lSrB1xmNv+bBjjQbmT+SVs+UA7cDgJEBEGTY48GVJ4
AyUVKkTX5CMUpiZAljrW7U8IfLDytVFas48SEubuXNnI6IAmRthlHJcCME1Hf1IFWfQpc2pr2epu
lSRogOqqhI6DUJ4Wd5RPXhIBZnmzHMPIcxtDT2+WPhxX6jEn2JdsQpHpl4NTiV0+TCh8rCWKdn0c
NOLOWUz7m1nNWv3gIne1V7WAGeJdQYu7LP1GLxIzg6li9cuNcJGheLUSpf1RRpEV8QvRKXLiFfBY
4llX1VVU1OMqkJjG48JBhBA5t8bYt4Z5DDIP0puz4raOo22CitC7TekOk30dtkQn+W5VGN8NJkG2
0ZzB+tYhOh0ftTIPvtrlsHRep7G0PbIA5w9uZmk/JtiWgDR5Xh+HHo/Fb5UllqNJMRL7XVs7+XVp
6eMhdNQQAkpBDCOgMcqXbaO5tfZQOwX9cZSh+ickr9EXba4EbhGurD7XYUGOu9d2aMY2KKPtdGcC
jUR+XdhthYoPnyG/1qfQQQMRZTAKZN3XYGTgxskOOf7wBTaPqL7Yad6ZW20wg2iX4NChMPZB27vT
rIz07rodDG0HVAgbPm8XqBpaMibyysQuTXqu0OwvWgklzyusBJhhikLmuZsaxocMDYzl4/Bcdz/M
WJPzbZsHhrZ3VA2Bol5hDJ8s7y7bpXW6vGfc9eQjjRZdfG+yIOseZjpa7XVf6xm60ooG5WYOZvtT
OBUBiYFDlRxyDVrQvpgrBrZws3rY53OQmh6UglDslBhxaK/JD4mQEsSV/cvKBSZCHuRYdHF2Nmlv
h1Iktifj0ohvHLeGs0tDkT6JGVlD9a3VoJaHHrDTUiOiQXV9DUs+qH7UJDAUHoViY21wUCCl1rP0
uLqf3TEqtkGRazGs/1kqb1DY2mxSPbNyr6CVDZ+/7mEG1HNePxAQZ2KHmVV5cetOgxN4lbvYIZ3p
2HS8Zo0f9UocSfI72KSyvYtikBvUi2iTQvOqxWLGUpuW6ywuMGVcCua4O0Cn3NKzQJfLSKfpjUuq
a7KBNaK3fthhcTCjU9jnCWK+92w5UbuTQ6PTdSRKRCHPheuhms+tbfRd97OJe64wOnK3RCEKnCw3
dNLrCI+IJX1MnFQPEXhP8bthyLC90IFVlxIdF9GgobtdlrRe2fuyifTudrHykOwCKBJfA4bVwQcB
OG9bVdI94qIjHKjZyP+9ce7qx8kZajQnOTwvbymNrNiVYzbo3mhasGaxItIaH6uODqkutg6FZ6qG
GtWNGhtxGXTH0XdSLgrXWueqZtNnmdX/GJcGqwtjqPv2tktxkfIKqlRxNU9DGNwBAg7JtkJMpPyq
Fgh+4iWvI88ZEmGSeq6JeAsHN3mrwczWPWWMCpf+LlTVPnZau/Dr0kHbLUfDfY/JMhJUnNj59UAA
7NlVm+SHblKo9YVF8h3/7wBQ2FJB3Xq9xOjFn6sU/M6qKnFPSsYS3FQFaD4LpQrfJ0RavosTFgHV
dBAf+DtgrYw9dE+UuzEs4DJz2JtRqpZkGhnW6PgwbiN9v7QCkSHyV+fASMncM7Qx/1TOoR34emll
P7u6tmOvGKXijroEbuyz6RTxjVE6wTfNQZawqbhDwA4lzErzK9wgvmmyt6EtJlF6NPSk63dTPNQC
eiyyRS9Q2nCnjaunadfGEBPS0MF6ERqrm+1sdpXHzu5gV4qkkcdpQs24qXQach4aG/SlbW6Z+naZ
F+trxdGJWYSQsYDmKMsvebkyJRZC6/ag2QQty5Y7EA3Bnt2azu7yiHJXGDvZRdHox1Y33rI4FIHM
oqjuzMTG2aRB9SC2iwxahWiuDmETrIQVf2rylpfsVPjQJ62C4lCMTe0L8qqin3HJGnngZ6py3+SD
nTGBtER9WqLZqm67XNj9bdx2eQXlxq6zbd/0ReH3KCGCLyZ/rN/obW1XMAr1kcxsfA3GDc4gpvIH
rApRQNc4Fh36yYRcbuQwvH171SyAVWepgC2n2S1uI5bh+NgEgG2j+5PljZMVgH0CDCSFBANBlehg
UKLdggpzQW7iusObIi2N5NZh44m3k8QYa1sG7qy+KIn4SxBoBXFynzecyTvbRU392AuzDrYYCfG/
Yw2n922VTx1aKyMtsJ5wW8gMnOHF1Dr3Kqyr5lsQEcj+ayWsd+SEpSq/DjkdJq9kY46vF0S/jjem
lZSext6iX9O5ih6aNAzwWIE9i1d+S/juNosTjcAQWDsZSqEZMwRrjGY8N+aOaOfatHIIX3Gj2hu4
KpxGNs3TEWOFOAw8OCPwCztqJ+MYC6M3fCgPCIUKgHT9ujDJ2uJoHhbDh5Hfy30yCofR1Uhd2dTR
OF45JRJVH70VtVphpZxhXI9LahhsooYb5dK5B0imKJsjjSSVqHBH5dV0/97iKBUk24GypcGQnHPr
qk+xffCTyS5/zWyz2P7HUfiAIrthTrJTBLcOLBNrx9qnBQ4PqHShGrfuXTggOvBrWkS1D1EugNwK
r+IhEvpIJLfRKnT9WZrHW2CpdXyzWnvMscCmfZVl+OesHPVlx9mAqCmLyXhEa1G/MWAk0y6M5sFA
fjIZcEKVMT/27aC9a+vasTbSxRQJ94IIrla9ZOW2s6wA9ncgA1Q9Ae2C6ZduSfU50IQ1HKdomrQr
EVB/+lrkzLM3hKpptiOl30cjDRSEd1FBUq16dvlFIHb08bmY5hvgVzRWJvzbq9Iay97LVVy0vqt0
J/XVmki5NtmxVWlwrPIyN4o1r51i8Snpbc31bY5S6s+pkflOK3q79oKgNA5mnhvNngw8u/faRs/t
DagDl3o7z4xw9UjAzaJrbdfxSq1npasyUsfMSspvph2MmKeS70JviR1V+CV+TqYHw9Gy4XTgQnRv
F3R0dhYyAvutKhLOQNSx2dboY2KXi0zWN0s8RUhdjFI/Wh28Oy9CtPR16OyC8emQha0HcYNuVtZ0
89vJpE3XYGiAyrN1IL3ThzF+9HUDnlvEmVl4KB6g8LR9WX1qkLUsnpUtKNNjjGZmP3aaAksCa0Hd
qSMq1T2u/ymNU9tp73uDSb6RQw+FzilQDm6yVneJzmZOrgSP1nysehG6PtVadjtwt3F2qq2wA+lQ
sXJ7KeP5Auj7hMCe3qRoSRhcDq0VYFPn3t9CUZzqSwcVuKPouYEKHcOc7YJgflOSQmztYCCS8DhX
yBM2dozI3SN1fX6/6GigvBowJN3h8lDMG7jACymfU47e2rSqrnyfCaUXH8wBSpcfcWNbdk6Ihd4e
xyr5uSu1YtguWOEF91y1w9jP5yJGE4fn0WdLOJF91Mkr3auuwOvZ6avw0ZTJ9JgsRuC+m7NYF2hl
xyG/yhwkdWxWpoVDCRS34fPr183zpoqkL+1YAIa2S1tFncfERTWJM2GBEs0pdP1BsxZIb26CxkTl
iXjIzLk/vv7A84bR0wMdg1a/AzxnnCNzA1JEAfcJQ+RM4HOqNTn2OXgEeOVyMT7mhWeZ9IzAR0zo
sqRynfYIAjxqcMmNS49WkbFDKuB4PZTlKxc0dvP6az2/tGOjAjyI1A/kUZxHKrpFELcqx2AqcKpP
bpzOdzNkugtj9/whFljwE0q0Yj72+t//6KwkkNNra5goTCLSCPJERu+bvBr3f/sqLBZpA0exZiz7
vH+TOw1XGy45aNyy4VqPcXfRRZFfwHr05x9n/ftpqUBQlUrYZ20iZYnUVW1TYRvQsfG3tI7x/9F0
q4SsjsjUhx/W1u+xS1nsB2uypDigzZiXLVd2KORynk2ooq2qrf3c60R9RXqY2mgHczTMfz8ijm45
9AAB1PRztoThoh3kMr26h3UfjArbEuBY+wKO8tLHdaStm/RR6aGfdwH1wSXDAqsFaL1cQ6hrSVnd
4E/l/IuU8d92pp8NPHFenGs8yAJuwybkdBZB1h/qBt9IT7O6bqfhrod8pSa1bTFHBHqvD93zhwFt
6lwRV/BByHMoCnNEGldqweHOWNC+Zig1st55bGQpLnykZ6069i+IR0oXpgR7P99YpNnYMWBU7zF5
e8+cy3HPaZa8i6MyvCPTAzZs7/5dcDLd1HXTlDAM6EwD3pwbQ4dO08vWATyIcdLamHFe7qDMl9un
Qfx/4Pw/iEr8Yz6tbJ0TNs3jV4zJuv5P3PzpT/zGzXVb/MMHkI5rEmlDw5S/6zd7Bqz8HxYqZwzt
Vdr3KyzxL/aMphv//N7egGCgz9jrav43bC75C9UKm0NUNhS1ufwb2PyMPOM4GA6tOIVDSiZWoyBj
pystGaWdVuynh0FNuEKu5rE1li2YY0fFNR5BbLGxYbxp21TuyQJObqmv5Fcbk1Uf4KHcaho0dUUa
5DtsJ+i1hsbyjrIDn0LHLLdLslzKvDmrBp5+sMtwCcfgH+ucRxgu9HFUlLaHYA6WTQYStx3KSmxK
brs7PYuSC2v2LILy9wi5DA0mhCu4s37BkxOtVb2zZKI9DLErHs3afYc+b/aQC4zbfnI+pnhS3nRF
lly79ur/04+TV5hDRvvDxvuJ637aha2fZGhgwCP7N8MIc7vpMq7Ps4NxIKmQGPqYeJWYyiUFT84X
tu11t/yjxmTIaAy68C9cWHQKdOX0DRa9Rzc4590hURQxbg7le04o+FyjzdDS2geaDS2k7/4CyvIU
Pnj2YNCVld3E9Lb1c2aWNiVDvhRTdyiDub+BWhBfSYzeb/O+62/czkQ7QXdiX4bBeE0LW9vkC+1l
x8ED6I8l+f73I/9EOl/6JTyfdA52Qqps/ewjZuyS9OHr/qAK1V6jEjTeONEyvAE76a5nZbbvsYDW
d10rmr2tkm7HNSTAQTW6lCSrv/AxHNMSyoYgAOfl6Zf+USBVqO0oVarlkM5lTwYeQWnu2I8P2JUl
qIuy6dhMrc11WuDEOBfVW1ZTiosszLUAA7l9LwbnfsR/6yMJovIua/vh0SH26y0XF+NSAfR8sRls
T8wayRUUjs8ZgmXkto5GKJUHpx7jOzuqq+9RlYeoUGL6rQYIiDGRMYvjQnFIKqu5QZzAFJuXQt+J
Mp123CaWHf85vioAr94hRhMXPu3Z6c3kBv1iXbIjYnoKCeh0cmt9WK9GDVx045Y8LAyjUTLEhp+4
0OouzKIXhoNbCEsI1oUwOcBPn5W5SYQY2ZQHBBsu95E8Lrh+lkibN1iWxBikIEA+DkWHW5ceCvEB
H7TJ3sU9Dgpbt1pVFpEey3ZrukRw77DeVNYtsLr+cUBQ9OP1X3uG7jMw6y9Uqy5Bp0g+rwhbhQS8
i3TjkOVLfNUMwbKLzKG6Et1cIzlJ5G2dLfM+xmJ+k5uBfuG7PCU/nSx+l8fDLdAxhYQLcx4u05tZ
1Wem7R4MGoOfieCcgpshD5H1lIUpDl0Q4iLQFlMKhyUwue9juY4wy04yTFMT0aovtETxEoN04u51
LH4Q72lT8GCYmf0dwygsFqdW3ab0FPG8TecBQYnlcE13RGR/jxvLRH4ShU5I3e4gm5kCo/eAIJJ2
TzeD3rHb1zRJR6zciEqbhnHZdL1coNCURU6rOpjMI7YJCjZ5qOrOa7I+/VHDL/9hy7Cl8zPnYYr9
Y9oebRWxFODJLj9Tw+JeHo6WrDeVyQXLC80upY2ejBiPqaoiesDtwKi23YgPTTg4euc7w1IVfibz
PPaXzMDtRyerC0iRFLAUCEUHhqBtldwKe4SMKgLyN+j86np6l5RJ2viQ0TAmi7GcUpuirY6J1eAV
7vZhikUOgOJuxuM9QHrWJGsi45Jo+0qNyX4UXYPSXObRu6otMJsa5ahwYEE2pV84R/V1rzidD1Ty
DpseJLZ1UzljzoWFCZxLq+pgcfvZYlIgvLy34h0tc/NLqWT+XjS881IqdQB+jn5MEYLE19fEswW8
UpW5vxh0FFZU/uwY0MsSSLLs7IOGgvRKoggF07UNWnQYo+a2HC+89LPNiedR9FHsQ4UmvvRsc7Kr
hP6sjJyDpiH4zaLV6K0M7Z3jgon99auZCp4BWNdKF1Rnj2KPTTQ1Lu6hQVWMZxYGD6mmU6e0Mtzl
EnTh9ee98GocYxSO1EWUjU+NrT/OsYL8tTDAAuSQLgqHcDrQLNr0ZwGs//cfjWrXsNcuGZ2S88tg
bUZ4duUiOIyVXu7F6IZY+GjB9cCBsBmbYLoQlPfSTFXc03SuggTIUaOfbvN5ha9w7BYagm1ZXqdt
Y2yHOEsPusMqBZJfdnHXr36xxbKts9pEyZ1UF2bOEyvpbLkorOY52FwTvo19dvQGEAnaptTUYaZX
nXm1BnSzT+taNLTdA6zwFZ0+tjL6gngSGRnd/o5JCH5S2MYDFlY4teOljhj29e/+vJQi4l6sjJO1
llSQEE9HxzByJJB14B5U3BNz6Qb7KnCLvV5b+sEoUvu2HGIbGkYAw0qzS6pzDGxAh60LE/B5YU49
51oMj3K4DNlPldYfM5Ddr6Yj66THrMu170HYxp9U6Zrv6sjofvQMBiqvuYsFBk3Z9FWWbHO+ABDR
N7R7NP2T27rpY4Qtl5cYKnxMtBgO3ozji36X0vV9gIXQW5s4snFuVkIENokQOcNcZaYR+nGFu+pf
r2HmOOxH6E/0459HCzdVN1XEbxy0yMA3xiJyu18sCHhRAYpoNJfW8PPtkGWFaIKmh4WV7bmApzcy
S+Q43xxwW7/OyjbYxGn6gbiTd03n9Bcmzgvfy8Asgd2QeWPpjnE2o6U+tjJqHe1QOGZ2QKYbv5NB
GPmYYMHG6edwH9UtAgUhsStvOsJKJ+4FRi9hI8jxDno35h1zMMDfVdm1i9IeVrTbpn6O8LaFIN06
exu7q21W1cvtbMX1Jzg/wYXXeGnMmG7Me9NkVZ73wJB2B6LHjJwyLwT1soIvQ7L8QN37LTMvtW6e
77GMmGFyclDDUUMZp0stMQpZj63SDgZpCX6RG18iPHt8ONwXWuwvLGqepDigBMQuWhVni3rsgWdn
5YbHMqq7L8QYLV8NNY8kIJgThMy5VokGWyXAQB2wd1i8UO+sL8Bw2NXio9BVF1iNL+zB/CCKhLVQ
kAz1WQfQLDqdflURAkU19rWtleP7bl5wt2zsBKPOttt2kGTe9GZRbR03cN5xLan+jvTocOqsIiaT
kh9KPLe10+EnHjtxWrhBEDCycV9l9rjFsPfvMi/pL7ggDAomHV0i7i9inXB/bGP4WbUW3Ib4uKRd
tIkowDZxn/4Ppq3i5sJFjpscm+bZVMqbEoctGSfHrsUooNDaAyZe+w7fvY3ezz9fPyPk81qPuydH
KF0vHR7neQraXFhSc5oqOXJibwqMJMI32DZaQGgx1l9XTdSptybeO/aGTOw8uV+k1BK/qfT5/ViP
DQwEt5sfsFpy3w+OVn6TRWXurcCv7frKyPEwplguNJxzOvwrXv/tZz1aPgcdi7UdJ9GnWaBAp5/D
0gfNXfQxOZL6cZNYMUev3T6UmXkrVPZd6m1+YdN/vsjXB6KR4cnw3s+PMTSq6YIAIzmODl4a9aRh
wJpBwqgwi7+wd730qBUcWG+vcr3Wn75bVkAzMXo9PY7VjJXBBLo96o3yZj2rLhRtLz3KAiRgCoBs
srOcPqpB6qtUy+FM/ZtslroMiTBNtX0k9UtxjU+am9NSiVY6hyYfi/0Yxdjps3AKTjDl7spjatb9
vWM18lO4OPY3qxD6Z3AX44cx9NpdyLuafiqK9iFqVto7Cc567Kk+1h4GXMh2adLYkTc2Yfk9TRcT
A12IyJNf2XBxNv0MEI1R7di9CVaV9IYpaSxbqPzt+yJVJXQEzJwrSBVd89nCVuhbA3w7e6MxYVk4
4PEa3uAso1ZOgz6+A+6190k059mbELzsjWhD7J6IFMFYPZ8by9jYpLWFEFbh6uQLUW5+7E7QBEWI
qtLn8HTumxGGkz/IoCCFJUGIu+K+9WctNytYe9gkfRHVZJC2gflltq1tWeKAPCXjL2g2BsdW3e/I
zULVMJSu1eKGXGUhKPBc4v1RtRhdW/hK+ks4kNyTW6lWb+LEbfE+6TBUmrtpepvq9UOHRV6yzWw8
bbOuEl9eX46rdPXs2ojsCYmkpFNN3SDOGtTSyEy8U5rqmIc5oT86c3X0y2SANjYB3AUbXSwJ+QGz
Y0GSmpz0W2A1xC3W+HvelwMW/VeGUdsfF2r2boOiVuykUyeRNwRTu8faeKVIhtVjFg7KF2YR4ykf
lbhR9UaHffPYZ9vOMYb7GI/B7y26e7wz8nGEzGna6U/ItLCmyjyTUMqiTp+wLLbmn+CeuAy/PhJP
95yzac51krGA9EsLU6xL7o+DAsJS0pkQ8ckhk9hbFh3HcNP2cOX1oaoGfkWMh9AS9SHWawKm3JWl
jfiTGjT5cTDWAX5cyII3lVs3LTNIM77h0o+8S7NTw9mUTY15DJS/z4SOYS7u1GZxx3tVA7FvFPJe
ssT4c+DXQSO7y0IdkxP8b952fAWIsLF1KSj1+U4MswXx5yp9Q9h7fsOsyIexg96tjmKSGplfRXAT
6cN3fne1hVhj38LNvXSLfr5t0R9H5ogkhn4nqMjpGEvlkj42tOVRp3W9qasm2MnctLeiGefD699z
3WxPPydXu7WVaMCm4HlnE7sZ4PWXelIfiTqLthYs4a07TcuFWfOs3cwjnnqWqBZRSJ93XegiK6xs
6vo4YUq/aYVD+pmGWUowJD7eVh8KjIw81GqX0lVfuL8CTnG74MOtze7zTXnWV2aubbfHltrjq7AX
cWeXIrqbbTLDykXT31dpl20tdsBNaqXOWxqm7s8kiuzruMmDC6f6iz+HdYNKZgXUnh3r3dBRQmYW
JlyVPqHIyo+ygeKPud/4ba4i5rhw5nunxJaiUbZxNS3zcI+To7iRkJkvVLcvfHoFmiRB9mD8QJc4
nWVWYjaFOYn2OEIT9/N6JH2qIIjg9Qn2ROg4m2GUkwgtV5kgjaGzyVyHoL5jPIxHUin1OxEO8/cu
Jd2tczOz2yalNTeQvkLiaHFju8lXXv4WegEJZrXoST6A/bLGfIi0pKmq9Y2zr0nJIK8kiJfvfda2
/QbLWszKsLUkXGWZZXuLkgs/MifgXzYSp7z0uskb9Z28Rd2XnZa7ZAA0yaVE6GeoCp0IphqDadD2
XiWRpyPaI7wzw3ieji4w25UcWo7OtCUmsyYLrKOZA/eybd/wRR6WYkgecpItrkoplBcBje3ykOSM
cqjLGwzQhl1J8ujNiK3qmuYxXbhVPGFNf36W9bfSzdLpmUHXR9Z7+ltdIkfjrlLTMRT2/JjVE8FS
GSRsL04zd9u0ibZJHUGIVZb6OnPlA4490DmcqiSfJnTfycjtPieq73avz5fzvW/9XevaYMmix4YM
cfq7qqGPWmUV87EuotAjs2G47eWQeas33f/gUcxH/FVh5VKMnn2uUBsNqyCN89jHOPNVAk3LaAT5
VW9EzYUN8PwUWd8K8APHJFYceUlnbyU6olYI15jxw4BZN9hRe0TK4vhhUg93RZY6d7pFZfP6UK4L
+PwTQ1OFrAbugcL57KGQCvvYsgceWuNOSLCB4TXmtDrv05QScGovPO/Z9sZbMuvR57KpCIFA5vTb
mbrMurbvxDFv3RlDrHycfNIJojfV0JiYggX1lVgRhWVSNEUG/WFoyv6hMnL3bizC5sIUf2HM+bS0
+ektMeznJLC+crHiopd7pGeZ+gPChQ8ljQcPB319Vzf4hCpyxi6NwTqoZ4MOzYJPDSuAf87XldOY
Roo573JUgabdLi6MwRSy8KYk0wf4EXvKtAy4kjZFthNLKo4t+BuqmaG67ccOUn6m36rGFPd9pXV7
mMcL3uNjiS5NUxe25heWGugYUASkC3zaz4taGLDgy3a5HMlPyR+TEodZqit31wxtdWGpvTAqlAAU
0AZTAzrJ2cwodaj7DXaVR9Pulz1QxbzP5lDuVNYYXjgPgotGOW2xaev2ry+CdR87/R4sNyl0iHOE
njyr3OGTCBrQ7nJEPCZu0OnN74NE+/r6Q56/nmVgw0ALeNWmYrR4OvFx7My552biiHVVvhn414+F
MMkjw4V6Z7TVdNPU+fA2D7th+/qTnzylzt7v6cK+VouGMpyzTQyhUB3ksSGP1WLOm87RzA8IAqCN
Rm4vIeIRudxsiEMWXwu8JEPCT/tp3HQYnvR4QOf2FiBTCL9yBsNlYUbVA0ajak0ObBu/JLoM4U7i
vjXsshGbpZiXX5NUq3O05iwHx4r7w1hqZO8u2Xs4Xg7BNnINiTYd2/hlLqq8dSGULDcd5r0TzIbE
+TTEE+GsFmmhvpEn5kerQvvmIXzU3mYIvzWPCKisvjDXnzomJ+PkYO8pIKGw0YMVmWcdFScbVjjO
SjHOF/UtmVKi36CXmt7Yc5yFRA9ktXynAV2gAbPN/D63cXD18ZDMsMyM2xkj4IUECIJmIevjyKuR
KTeY9Vct75Gf5ZOERr/A6EfqWhAyUQwTtsfRmJe3WtfBnZinMMHyO6+HDwsWR+HOlZ26md0g7Dxd
YVnr0/Rpr4FTnOGtSUjyhebqs4sbkxMGDO1ig1AGrBHW0+KPi1up5WM5GqR/2EYU3VZEj10T50oK
ZUJye8gOVJZkZmJu85ZrTXIdjllHKlNvlTMhaJpWY+Js4gHUzJGBqwTZR9chgeLbbKhdFFiKRb8x
QTvuHMKdMQDCV7jaOJAmv5mAU93WadJkNyw0UHwSCpp36ajTaMwtvJ93utDNCzf29d5y+rnp+IHz
Qsjg4GP9n74tijgCgEj0fhjgcO5CThfD48tFN0HsmlfMkhLnRKe9FmGE+fSSp/WFfedZM1ut7htw
HgCquMNBbjv9BWaf9m3vxMODi3znOi3zelvaXXrdiY5kK8z899qYtlelIzmMM8xfx9JK7iObJIHX
t4gzE0T2dtem/l5RKngYKwfr9JcMWMMYRVFOD0RHdZ9tfXSgzSFpSv00dZKMMGIFiDTJSn5axMLF
KLTT8F1hSznssjnr7nODCBzI6Nnvj/T/dM3/ALL94yM9o2s+hF+LH5wxP5+M1J68ztY/8Jutaah/
8EqHJcakAYPj8/2brYnLEUU7U2ktLWBlMqX+RdY04XeCz5JHSuwlrPwV9vo3V1P/h11vtUGDA8fK
N9j6/sLozDi/Oaz+SXgvsIVSNCPNOr/Mj7iOt9JyPyBKXIp9E3PmeNCJCeoi+1y7m8PmUFuYOBLa
lAWNV1VK3qnScDVvzsroszbaqL3RcxNP1HAJia862WcI/WbdDn3NdvFGzxKag16bc/x4msI0bxMl
y/hJZCSi7kcnmQkafpKjdm4cHIeuG6atrB2kTMht8q/zk4w1DM2lflObVLr/yd559EiOZOn2rzy8
PQvUYkvhMsI9RGaI3BAZIqmMyoz617/jXTOD1z0YDGY/aNSmKruy0oNuvHbvd89J91auD+y5VsY2
pY/BtpH4FhEQeWVQp+ZN10WVa0p7n6ddZxpRiyYJLcaKQ/XMWI8V5cmt7SV05pX/1Jmmght5Y1k8
4+dx5V6nrKDEnCd8iMwXW8Rx1Qb1KSuGnkUaFMcwTmujfpvhkFLwTJiabiJmjZUYMy3/6KNpv/XM
Ci/VcvOUZma60hsssmZlBX2kI2ZucNcivaU/tqOtzsuF9qzrhETXszI0dYw7CZhu/RAgap32KV7R
T9aHpRbLbkMQhuhTGLtp1q1fVmn2P7tRZVF+kzLv/C3tvaTNTEw+s92Ve4TWfB69r7rgXBaGZ+6l
8I3ifYQN/MkmnchjsSF8fC3meQ7eTV3r3stFVFVcZtR/qIMmwZa3gUx+GWrnlYWe7beH9gWfd96s
ZiTqAsuobs/LEmmd6Kp4dkr0QOZQxh404BRIq1XdSc9gn/DGWTAYf/RbFvlm3wZJvwXqOvOKk7Hk
qc/jSltuGGF73e48fzDtuGcruTqwzwZafeph4bA4baBZdpWyZlwQfqoB+7aYdARG4984zZsx7iDu
Yq5DPeGmcRdMVhrCEN6C0OpRPEJDdpQe16jBYMgu7RxgD+S2GJZIOr4NwvtgdTKQDqHFiq1gnjzB
W/bnm9k0AOIN8H+e/Ytk/IVXOtACGS/s5eb3jVVWH0bXGA+sqAkWmRat+PLVTcA8BU1eJJNioY8u
lvk0DyzDWbFVocHrEtajdV+x/ZFa+PFI9fTpO27dQPzBxyoA2Zuzu43HrMDPccP4LQhnttFBRNzy
Da/uNa6dnxkaQC8cyROqPVa8lRiYMa1XlC2Wm2R0SZx79rNtlnvbcXqTtBGxdhejeCoQGPlPiJVI
JJgpQxb2R6vmkxyfIXfSTpf6LvPo+OwDr8vFoaF4cI7bqtY9JIzhIx1Y7cq3Yh5YLa0xwfNvggHt
iiFI2J9lW3oglFsk64iMiDcTOS05BsTJNme5MKJyqx0OwfJgi0rON6/z9mOeFQ6vlV31P+xjV5cA
Kel672k+blZJZOl5MIv5HSGf5Lzqg3FNJPyJl1mv6N/nplfjZbb7ZFR9K/Fnl4OgJ5B3d21T9v0T
tVObhZbLRCkpYTFT8mZmG6p+st5zVvVe+xpGZFSLxYIOWLm0qv1Udx/I4PGwOawOEhPHGBgr6oGf
WZDa6aXsQLeFLPaKkyRD0u23lWd2J3yPEZHQWI6KjC6vq70xDOsf9Mhs9N45ozdO7s6zKrADGIvn
+omoYdGHY1fNv6GytVdP0EGJ6apvXoTVby1ifxjr+3JECQz+QXHOWU2/XjMEFnQfR32mbA8ay2aZ
WQLTTh3/NsxoCpaOGhuI+aONIVfDvMqaW0iaQaGxp2uuYm0GE3AgMcW/x4as+7PZzKCGTGBPqAft
tJg/kGpT4rlDvnz2nO1vJPO8D9akjCe3yX1uRzT46DnLTT20Tmc3MlKWzA6t1qZMakXBkEGfGydu
oT7OJ3+47aSumRLccJB946fn6jwihHe2gxFMaZBgqeHTWJZS0n2Tk+smZTWi8/NqvgZekJtbxHCi
bWLT3dQcUj96Y7Lgv0VGBAkdv68YeyKZWBzhYBErOG9jZRgkMvX5pQuGxQ91nveTdfsEQseRLfHb
wFDG31eW/62OqI5oRfzXFMgQq1rR/P4/u9+q/ecaif/b3zWS+Red8ICjFgI5iZTgllf4e6NFc/66
kcmh3jHzv61q3rpU/w6EpbIiqE0AjcQR18FbTPvfqqTgL5unlJuuTr18q5G9/0mRBGrrny8gN7Aq
PSeLvwgN0hD+1/ABgsHaGHuTGgO8mjFM/Xahz2V9D1hewklgnbQRCiBYDNw9mkLzvcnKXT/hRwlc
neEe7uuwXw2syUMSYFaOZ40N5oAOOAiPwDtvKTgQprUcYqu9c9egOHSsIIdgI+xwSLmsc9kGD2f/
lHI4rXPfkVbgbcLh0h9GFbjnVpXPKBz386KmLk6z9Fq0iyS/5+50qUK5ptl9p5kIfqAMXWltYwcI
eMsZWsGXb5TDE3GOLO7W9BFk3ist67jUOHB6b1fn6bxzjTR7pT5rIsNr7laD5nxdbYQlN9d8qxeV
7zsgTCBv7CLelLVEqdujyNDVz3oqnes8mNZRWFROnlv/QYsIk5oc0oMOxOYPGLhfpr9Ck94MEau2
Ko/E7VVS85vihhztc+PP1SPtIONY5xY230BNPwuvbudwTBfj5KSZDgqJ5PqTndVa1GfOI1Yu9gjd
X/BZjK+lFB6s/3JBXtoYAD/WpZmyuFd2euebzG/4Xe3tvh826x5MZ9Mmc1bC/McD9afPDbysuQXz
gWyIL8OAXNB76xOCDa3FVA9ZZXqvokdsGI4Fe9RtL+qLxbcC0XPdrYA42HlWkEhY69yW5r6Q3p9g
EAXbF3yEU2IOM65SDtI9ZnR3LUI1MDDZuxnCHJYOGkpF2AEFDZZmxn49lsaE2roO3szS9pcPpbI0
ZmVKJ69kKewBkzCNH72e6ZdJeo+Nq0Hs3VDxcf6KagAnhC1loLjns8Me2WJkTVpyYbc4+lKfFqSP
1yngp5FXRZdkQ7FdU9ldCOewhtHz1rpAPrFCUGfracu8F+puVLSFaTeQ0u0Dm1NFSBW6ck83f9WU
ly3X2GhYtuK1SM0s3tomIB7JOEB39j0WkTg1vSOBq+1KFZyf1s1MMn6JlT12uo1pemwu6WzfIem6
KyuPQnqCSLW+IQC+zzCxZX5xhnLgE8GkyMmzZAQ5BNCCtdpGO3AR4brRhR0Jhy3HlHjb/r/3vOrK
NXgv6H35BKOWWv3wSpZQdFPsF92UcDqWy8JC04Atw3qa2ufekftuWqnmPytCGsu68nnqb2zbqye6
A9d0Spnf0xPXg3EnmYDqqXkW0uY2ld5nVhMvrQBLw3ysK0nqN/WUBBvG4aJMDwLr0CZ7fqpacPaL
rjnyo9oBFjoL4uQ06c39VDlGNC6kEGYXTwte+tNEK+7Byfl9c2R/qBwzj0SG6J752twZ5QMtWZKP
v4rKh2jRRKhm9iwPRP3IRhjmJ6SNx3Uor3RPoo4V4lVuZ26qcV78sTlVvMXIj8oqlp+ztNzQqIew
Lvu93WLK9UCWpbn30xMp5ZGqHc45jBs0Ne/ycp1uhvA/6MYfRNmpcLsROUa9f+v6+QtXH6wTvo1H
0x7Py1LH4yIuTa9+g2vdG9qyHQbL+FibasnuoeNY8VyokVWHJoUhWekp14MWoqsOLHMO+r2ns7Ud
+mZ3gYtJhqMtsqNqNuAqZZdqMXLLHApWjlu8Ri2dUarhXAZtscOIix6vijV9TVYlnrMK6IymfzQr
H5WBkuWx3uZom6pbaGoDUWLDkfNG7cleU/VlbfJJ1/T0ibFygTnP1C5lPrVWkooAvfSkB9O9k65V
bHYaNqSu9dzQG8URW7CBUNNkRa9W7ZvWNlPECm+aYKYKnpoSatbtVvu7ktBJbKvYZak5RIBX4JN1
1CQ+XSUajPb9bS88T5GfOoX/JjR/BCxQLsc5mKieJv2OXY3ilFtdcPK5FERgFrq71Fx9yqwgKdEN
qq7+QezlAYYXEtMOxNM2iLseV9OV7A9nf/7TW/lmtPpAMdzu7Aq5FM7fPHv2itUMGbx/+4V7ILt6
alR7gJZMYYvVr2Vb5ZxNfZdoVf9JCOfer8bPeimQ1SlcYFVbPUrD+Ow1yb0KDRK5T8JAY9Wd2pL7
QsoyG81Xu0v6isVldqByoCeNDVG08UNhIT+3RtxhedpYsFO7Txyo1U4MzWlBBf01zcLfO23zFcj2
NFdSZyWKOK9jR/iDxwhGTYJa7bLWxZXgOwgXuXrR1ORJ5UHd67u4g1fW2C/G8rJt78qhWQCpPOdT
lpSnt4dNee0rYpE7IXmbDXaZDONycLT3QmuQGWIkdM3t1fOrfam9u/LGU5vvPZvRrDYj5JR9E/N0
YHCEJ+N4+1FvHiULPHa7HIlq8TUglmV700M2dFdWus9FRyYH9fmH59FYh3x1b246imJ5nBs7XmHE
Br39M+3zt9TWTvjDThUPb5uzMTSUZy64UJGMKcL5+SuV+cWtuyNX66j27lEMvgJnPpma9UMLbKiY
Urt4QfO9Tc+98vKdMUHnpD2CwGa1/yDZTazS2afmb9qhsV9qRqgDpE0X55ne19uq/tSeOLCPde8O
HC+y4QTWy0srjEOXSroefvHArSU0x/yBRDfC7RxOrrPeNpm4Hntq2Pl+zg7gmcEtdlPx2evFkX5m
YqouLulijKuBpM6ed8Hyq/AxSPNjJ3PoWAn67Hssm/u+1gDe6eqIjTPU0pKbzRrqPGS5es0RnFjr
6zrne7/OdsuyRpppCHZM5u6km+xYAc96ogN+mLblEUBWE21Bk4xp8MWXNSZQuU+FykIEWuuR5J4e
FbP25XbdMQ+CHR9YxKPB3D0/tjUK4I25iFyTEvS/7v5wNPkbQdfeYhS/cVxkOmPEfJAXot+h3gxP
JhTKG+2x0fojwMDII9eQAqszeq6grU7UARW2D80o3ET9XqlvX7iXpVFvprHuxn492JWzc7ot3rCq
gnls6UPvMRUcMw+iqth0uIs5piIpLH68ugszkKwF/Razs++AiNytOvuHupE9ciX9yQWZ1dn5fatH
2vqiPVhT7Z0XpZX8QYP1NNRf/CiPlcln0tbxwoX0hn9aVBlPlX1yVUo3a6oustdbWGfeozvVkibb
XCbW6Nx32DzDrfASlZtPGNTpHJnqqafAmIbpQSMusi1GzArcUW5AkgIdQuSs9sbixO48EoBUz4tl
co0cZgLzft3FCBjH2AZVC//KfgPE1ZCmt5vEclRwDjQeP3fSdax+mvNjtYo3o/0RbMtl6Kzntl1i
ZzJ3ozY85n5/dk3zzmNcQu+PStMOYluq07AaIZmUR1uaT8wBDotZ/IJp9cBVfKcFd+asxfmm7034
TSOfvbDVXT37P2jgTrtNH75uB/mutmveAy3rBk5QR3JgQ9c8MjdGLw2Is+pAq+m8rYM8TaRvh7Nb
x9407Lz1FUZl6Om22DWFM7IIf+LKG/p9cSBhkSfsFhnJ6jg86h1uQ/RyWmB+ZvKjoV2wp0TPeZRs
K6nN8aWx6ncAYb9MwfKkg6AaTglHAJg3bvyvjBaSInCPsPH5uTERKjkXpq0JIsbAvDGKygktL/09
OFOEs/yCZyakKolwCTP/wx5mzTtVIaKv72srvdjZJS1+NaCQfPsqGJBMjXaEBf/OcgNvZKh8Jp1l
Ep5WBpWSHvKQkpbNtqTS28Rp2XXfGg0in9y1tR8PKYQezpjfPcryEuqiX/ADcbQf3rwdb7xRRHp7
rquHxRrjzAx4eGYAcZ25bxot3Rctb43SZr/KcZnbe+l+oOfS2+mT1/8qa3+NGr/xdpv9ZPm1lTg9
AOn55t2lydtnK6EDxziWuj9FnnfHxW6XMoEtKnTqvqhe+mmIi9U7BKp9ycuZ7Kv4oI9ASPI3DZQH
lvE/jOxT6C4QwrynB1qeRuPVas3fToWGs4GjJqt8V9PlAZqchqV2G+PYilEdgbpfeWqk734GqaRq
/LJHbGnicpRcIAvzRmCV8lkuXvqSk0e4/b1svVd0qAgqddQOYLKOQN14YSpYVqZNXWUBb7rRYM+W
XX1ojvU2cz6zl5rCt9Juj6Q7JSorHszV+qgXrHhL0T8brB63aMxOwaxezT5/mh1bvrKk91Xe3qVp
dce2cshazl5uxaOzDnpC1u1CU+pL9dpJFrUVYUgPncqLy1R+9fYcrTxCweLfky6/CNtOlKgwdquW
3Si9BR6L8S/TSDRL9VAGXPNotFf3zdSXlw763mFVDnDUFl0TzVVRjoERlmUtL9xwtd2E2uo44qp+
FoOpdgGILriuXvUr1TArCgx2UWGb6s6FEx8Nnbb90rKB4NA0aYlLFOV+2rTgwOIa3FvD7CYVqnR2
d4PYtDu2CgULRdqoG8RdYaDEBnrIP1OXd1Po0cy6VKU1XiG1aSDQNt/nC9WC7GU4zoI5VQ9BDQLe
6B8SVZidcddS3xItRrk5tsGhbJcRC+tQZc4LEwdXRjdkrdxrUA0Au2QFcqegDrPmBoEtSuqOjdL7
oZunCjo0Ry6kvrS4BIU1c+kmfTLIEfSZmhoyLCI3Tj6S1uyWus37UOIOHsIO43HMh0WcHrx5xp4d
bQ9aGxQWryPnKMH2ijZ0ZAvNPWzQrVW0wllYIrrHgMJZ2QNUaGT2CjlM2O5urig2ZoPDm+J0OLhl
0dkXr+8EGsbSLUBlQrMLVbZmh1V68hyMIiBTxZtAWa7WUJK1G/t1fcYTXdV22WBxbrHsDUqDNRmw
uyX4h4eRqjecZN7cj9nGH370q+6R1pFYfbL02lxekdQ47k7imSHJY8N0jen/a9wcA6bda2AUxxqG
DiQbLV1femyJ1s61+S7Jar2VnRm221Lv1BlSCC8wz0u9Hm03FFjj0+e1DIjTa0vEbK3nyMo6lCSB
eit0jN7o7rXJatgPLHw+qGPaBI24KwnZL0kgGV9FROxhcTIRWTx5ESCQ5qPYPHd5LpEXGN9c3HLv
u2jg0E2zauxTThxkeauLbb4bBns76IZbk/2ADg1Q0y8O5gbf+Km3R0nntxyNc0r8kpOpWPp13wyl
SPfO4EtmSDaVNbQ3TLuR1zX+PctvPhgm5ncOoRcy/WHL36IkCDIy0aXt8rNwt1Ldu2oSjEEww8po
qirno2WvE/XqEIDgSBewamSh1vQoHQtJO17gydnXGfZyAv5OaYTtqHvXbvGdDkemoT25SljfTReM
H+xom4+rsajvdqBCEUHlxIPs8v3SrOrU6VP73hkGBL8F+/zGqvmqm9EYpPBUa7GaSeN0Dbksc+uf
cuCtp6lMs8cyTVP0lT2TDgyimdy5xWIS0Bcqcvq8eCtEqc6kfNbHUekysfXZWxl+DrSv4MJxf6gy
43tw0+BIpjl47gbHf+oLv703h9F5RMkEF7BqZuMkVTfKxK2d4HWYS+cRNzjQ6X4sqzkSjpJD6PYK
lkS9luvJrWtS8DpoZxohhRM8cG9yokUry6MyiK30udfe4JyVZ+8Wpsuvi5MPf3Tp86zPqQ6WEDz2
M3u51pXOvrbrq9U8w+njvmDcFTr+E+VV1BA1Eu6jC91V8HzoiLEdkZnPFcflG/qdjv2RNntOB0k9
Ys+Kadg40WVzKMYvdWEGb2rE1xTWRVoGpEoWRuGNyPfQN7ekVMr4rDxBHHGYDDJn1erQXkSIGZZd
3l7AxspvI2uuPEcC0GtX/kFObvCgztvU7s2BURj9pd7duX5x0XHFD0nD+ULRnnXjU9nXBgMBldnv
FnukMhQuy1V3Q+e7r8bSUc1knmJCZE0GLR+D69tmgxLj8cLpE/bOAvK1GfL5J73WGePyrIN1C25j
BBZrtty+Wm7FcYX2at/pFoMvaxzFblxAYNN+g1IICvlBGiiaQ3R6R2v7lcsnNnnKKGUR9Y6O5+p5
y7M3QbLu+RaeLHezdoU3kCsas5byWTOKb6PaKHEWI11PppDZQ5b59vNsNVwQblvWJtSTH4vO0g7r
zRZIhtFZ7gUSUK6t3dNW2evFcPqUL5flnx04uAc+7+HR4oSh7JBNMi8/rIrOgElr4SCC3gzZWtKi
LHcUgghakfws9OVcYVpIel+SAbFKlt6smqd7bvRoclI6qcNlnPN7XfA6dco9Xyus3LJ661fnWepU
wu1eW4LzUmdfjS32Stg4V1XkKSbDwXoYAzafzJSyY0sTPd3GuxkRatgyMIw6G90XpwzIVI9Gs9HK
6d5u5/Rky9Xh8lNZX249aK8Mm/MawMvsvlSC08kyksl8SPuheHNVeV4x+3yQ2crv63Wx/swUDmW4
2vp07juzehPtun6zQy3e8SPYp3TVYn/JZSKblFktnRh2+qbc74LjAIutpCbEbr3n+azz40Tc5k0Q
EPuCRYyeqNqsT3tz+5JDWSsSr7LFT921jHe3DbqLpXQ2tSF+aKhcem+MQYEf87waQVsCxgcdH0zX
1cy2x9kbUtrt+uB+lNKuTkCV5Y5ftB+dWT8wo3W/OkN4dzkVkpHMZjX9loNNe2Ie+qvViPrg9yhV
i03zuHN5277RdLy6zeOy0Bca0zMowC0UQ27CNF7yt1XWxn7OESNA7W+iur1mvAJh6gOFhyKehWlW
BEc9tXaKw7TXGWXzImfkHdy+kksx7PA9309zDViq6YGDT9mZdhZjbytzCRYyNJsyersbHoaXeSPf
2ViHztTyrwG8EWAjIN9LUSXpOA6HNnXtGIyDHS+ad+cFdOozJ4Afr7jMDmo6KLSK1Ar5zeCasK1l
hqJNf2K2K/eQIMu71qj1EJe7m5BZ2x481b7jxPoupwVFtuKu0oNatZvmNNKCx8CyEKw3cLQP9Ysm
NGzQvfUblLaZoNjRdi7GDFQte0DPsAX8kkbM7P40XB58KDbeFWE8nRatljt6WYypB0o6X+sjGrvy
6nbOM4AtxFL61jEk9tIP02/ODCFIOgzbHgfPe9/RuWyXhf0lHuOAiHSkMRUaRstL/OmrBLTbcNE6
dA3+g3WYHtPM7UO74XOZBLnN0Z9el6ySfI+dC02b8oXyE2ivM00Jx/seziZKm4zN9AbTgW+VMfOg
XSbydjdNQZvY2B4OrTU5R4CEBrDuka9yI6f31RQ1pbWkWUHU8UE4b47f7tUoTxkt3WS9XW4sd300
qmDYTVl5HlcrOwx4uXHyVdsW6nLwoqWusrgSoMWUbV4t6dIeLozQwCtI/gD4sYPv2itISHz6G9vG
RHd3XK/hb5sk0Fb6hegSjCeRsymCMz4xMzI+mtEnTGF+rT6pxL7qqJjG4dWuaJn3Qb8jQcIMzXbm
B/Z+eTyow6JBQ1sBNoFvoLEc1TIcBCakqMwL+UgSHLy2IFAQ8CIBs1zuRI3WrJZV9xyk+n0QKOOI
v/qHMtY7M1u+lsU79V1/9jfvjun9S/CPVt88PFPBQ5JhBe+xM7zlK6NxZ5a5vEC91X6VReVd2WAR
9CjkeODcHRNHCHH266ak+OAPM4/t9uia1cfwD2Yy37ScqWJ8S2IhPqsy5jnZpZb5T5vmvV629W2T
ksp+PJJuJ0JRPTIaPNS+d8hzIn2TD6WfMh6oc31jhyRKG6+NMyTdUr6xsuc9rv0YWXJtHkvVO7/b
ZfKfnAAnCRMmHtul0sU5GDLKisW0fyzcBCIhJoX/3Q6l2zY7dpxouDFdgecjhrvZs04mTbxo0ueL
StX4QsQkv6aaIhA8FE9Gs9FyG8BMj92Cd2VaSd0E/u++Z5wIaX817+fZoKujpvTIJhANMSMehP5r
3Xro4MCR/CIwaQTO+9nKjF07Wj9GjpJ4yRZ5Gpt6+FhusTB3qDoeiubJKrJIb7Y7cKVPmjI+TCvb
C45EnyYgP9GTNSDchhvTMK3Jijkkb3NcU+2cVfbRbKjPg/ZXt0IDb6bzrNUDhbhEld61VaI22okw
lGipc7AHYqnojeuf1gQln9RGVJb9F9jEp07C/LeKq8hlvJaYuWntu3tuS+vBzfV8N5niBd7cccpN
6+dYByd24o4NUDVkJP9oC/JFWHJTvSwk7l5B/SVVz7TFz1UXsQlo7ox8c86e7N/LLD8DbWZIwGR7
i/phGXfe0mcJ7+Ui0vX5zVPeq6rbZ66z4id/nDpUztwT+z7OHRkrm47xknUxWeY7yznNeXcuaSA9
zKNe7Fg6vpbFlynmssDSQV+mX6edBz1/4UL4Xkzm8iHl4lwn4jxfRTaPbqJKa4kX6Dx00os+SCON
r6DNotfNInDLJz/WTTpQBvtL8JJxBdHOTMa1q7X6zXubOc5v/dZzE/xXuvyi2/cJ8wyEbuo2qRJo
rZCtak3U+IRZ7uZchEHHFMXYO+ZM1zlV05VdRD/2u1xnucattlh6DKJI6W+fXk6JQT+m/qYYzZgf
llM0eGLkABNGlp0zi6ElzeBvfSWGSB1UDO28NynMWFd0y3drnNf5PrWtleamKgkU8euNSLTD+vfi
0P+GQP7vP3gM/3UIBEtw8fEvJtBbiOLf8h/OX9BbSFkAxmCGT2D+3/MfN6GnxXiTIIdjkJK9bXX9
B9HU/QvMqM662y1C67EH8B/5D830+Wcs7twy43/DUP8nAZB/Wa0B3XD7H1tXbNQGOimVf45cd+RT
jNUcmOxM0njkrfNLGU6bsGFq/jebNa5xC+7/f1F34CRkfoGx3jaOfPM/bRypXhqrzIg86UL67M8T
5oKoxv1b1IsWDQ3TFq5ws4q44rsXfRJ50rnL/OzVafO7G6zmQrAJe8OY10e/dqrDxE55WJpMJERu
fgeaax+6bnkt2sA6qVFpD8VochRSBD9UIuWutWb+c+u3l9zQgtBZnCBRzvSN97gN2euyPguNStBP
s7c02JCjuh2jfNemQAiHIl0pajTmghGByemq6uFhMvvhO7VSahvD8T58J1d7UvsqLJSmQnspT2Ja
rSgFG0Ki8Tb1kKO0UfqMzdfq0y9n6Y8k3iQ7K15XepBU3WsJCM8O8mSkfuGeUw/Z95YR0oXvkxU7
TlmqQcsZdJOgLmWPHKg8A60yEq/OcL08B7lr5YZ/YIGPSjVmJMFeAzIrzdyogpZ29eaTt7Dw8Eb9
JMlbck2fwoD3onOVAcKZqTLGT7Fk3sjPiLWcSOiN9Vst+J+STGcyovucuJHNGYLvRA3ae5Cu7uNW
p+0XWxi8Qsc1wHWcFhPGMUNNQ1TOWEKGrXeDI34iJ0CuY/KZG3MbZCcnt7y3leQEKynYpxlRzvrC
K0biFzOkmx62dFI/VTsbTOykW7gnbpc9vIVeL9eQwc/W0egafJKvhl68msSFhhPBzFUndjTxuGV9
7QUnqLdA10hbQVAETjg6SVaz8IZ9hPW7uJEOUbqBrd521/WsX3istWEsW8uUMPYmmxeHYn3Y8WcY
fpS6MyMLClalh4U+4rtYqPNiVk1YB8oGNAuR4edwGVO7pluOGMCFjqorE532qucZZgjPelXllLcY
0AoPPS6x3O8pVexYy0KYX35HC4pEqqLfYnkaF3szwGJhQdTUookKiqVwJl6nbS6YKtSezQ3VookP
i1u7PbmtZbafZW2Iq62nvYx5GS79zpu9mobo3IK3tqah/9oqF9XH5KUVaOLG6wGcVGKUMQHzftpN
MliH7FGR4eFc4FBaO/VdSd9m/5rmwztXLNQp+KmWU2eKakssNw9wPinXbBAciFsNrI1NfuqdVbYH
bxjq325pVVznciliYRnLsFuNiQ+HwJnOhbJSWUAalV4xCdtiSWPJy/jRckr/k2eisI+dQlgcGWIi
SKx7pZ9xYCzrh8y13E4GszLFriSZWSQYUTlNeHyYJ2669myWtIzimXXo62bYBJHAnwo/sstlM/dB
yzMTEqKfH+uJTdSwKFwcGQNj8NtN3BpuO4fjT9U0pHmGthqckBOMLoTytJXSZ3aKQ4ODBOXBoqvv
xjW4S65Fgf6lIb57GOqJGxHhDqdPLH0yywd9WuYvz1JyIa98017mLdf5MNc07SEz+uJNX9Ixe7PK
wPpaDGf8NMQgnmSa11bczvbGDFWbio2ckcdQo2Iwbe96epLky0Nm6ZtZl0m/uuohxbvnhnTv8p4Q
Gb3VQztm8gn4LzgwUKEcI1XQZX8qTEFFUtaa3Z2I63RLPKYkTBLAyxZDuHppxyuJJYzpAQYfkkp4
0yCRWsWY72j2yzYx5z4nfZ1OnnkK2g2VVY+aD9w0DSc8PYPTMvAtS/NtFL5pRbMZTPtssZGLaH1z
+yKxqpLdrWiDmNYH8+omW6MPC3havdd+mERtWcfn4hRSLNFad5dgQuRbDykbAdb8xrzMFAeDHK0f
LmS0qqgwNToDc10r/1VRy9Jup8tGLLnlHECToUu+vGJ6aWQGhDHTod/diwDlwy9WYJ3h28cGWP/p
p2ZbPv4fe+ex5DiyXuFXUWiPG0ACCbMlQU8Wy7sNorq6Cx5IuIR5Gz2LXkwfR1fmKkIL7RWznOme
YhHI/M0536kjkZUhoSuNpF2zrLElc3Zy/IeulgacLSEr1iyrRMPJgBGtzPEpMMY4vSMkxLp5LbyI
TqkqO5H1zGySSiu0T7bHOrHBT2jvhhbk6ZXfM1EEJQwn5tfE4wCmsfn7I4IfjXw4xcns8JEmhw7H
WyE4i+yfzABIjrCIwpHEml4b7GKY1c8ssxriuWDDziRwrUtjsJYmhAoXcSKZXtO9jIE5M7Jg3Fb6
r/BoIL0WCp/3o2ICZYf+LMSyr2ZYPbuos9mmjnajOUpYVXL4NWQHHePUUu5eFsLx7g0G8I1kd1dz
h3LRDu+lleT1zqyEwyadUbG1jqPU4Y1qPDMgHiYbGHeTjNU4j3nH27Gv8nbwDtTKASvbcs4t5laj
1QRvc+eybqvagAyrUGEtyb4X3Yv+WQ2uFpe59FjKSqmsBrmbM7ekJ421h5274wvdobsuoxczF4sO
8RnrZCcwVJb89F3LOha/4XUk8NoFk8Le4ML5O45/elQFt4V/XEr40aZ9nhLO19O4NMQ8dXlik6MJ
pLd6zIPA6I9JErnfynLiOTRAlA+bFOG3F/ZLlwz3zB3EL4lTaPhp5yZKvsimLYeLMxRNfEb25IkD
nCXiWVa1GfQg/jhGTRwC1dy4Ox4VwOAb1d6miuuENDjnyA7i9yRLB/E4PXCQpeWda5DrtaJKKUXY
ziogfDlY5H4oFFBuxkqkf9YzQkuBjn0VTRkVBzvevUS9kwm3+hjzpmGOVkq1SbGHgjxJijtqhulH
1ujemeuQd87T2W2diqA4KyPFomyn6toSibgVKIjZUWvJmWso1pp6bA6grm6KQ5s0wAjruNfP6qB1
vbxWORGeqwFCBXp/fEeiI7BiJgy4Av8rjUtlYbzF944PJg0IN/PlHViEVaU8b28rezxbVjdudef9
VnOu90nfY3Kig1yTA6a2DQGv26yffi+oHnauYCU3RDkCIwT5b002VffBxNoi8xJrD/Y4e6/GJPqY
8KqQkQNzxQ21XwV8yQVZVqsI2Fq1EjNFplFIRn2e1xCCKfcOy4YN2up+DrtyABnkMmq/mT9iN4wc
ALJAXIzvIHJ/8Zh095NjGVCEPPLjWme4tHRmdKVIQzitinaT2MNyP9cQbzn51LFxG7mzZG98x44D
e33qw8bAsV0utnGNXJGQ2tbkx8yb2yftDjWATQR8JqdYm+38LvkZKmcIqeZANpuVQ2RjkEp0hPSl
pFm85oRirsbpJgLoRvMROaEOSTT2Dg00L/JVq/IJ4cp8iSy/ufR91h6qQlL8lGyuspk4zMSE7AkM
lkuyjtQRlWHKzebgXUU4mp6tXjxNfRBvrPqWKMvEfs3XmW4pwJv3NlXH1uyfcwR5bBqd7hf8NrYz
7jj2NjUh2Yss2h5zrxruOpmDvtPFLfgbPQB1cGgolkIrHyDDzktNiCDRtDTbJHA+JQXtSg/udKgq
mzW0Y+IMDv2FVzjsDd/9uq3T7u2JS9wLOnlxuSZ3yhpfsZ+VH7NG8jDmg30sJg9dXNnUv5tAIC/r
+vqIra04MJJ4ChocYclYUe8h6AARUY7VJkMx76271DHGtRDuS5Ay3F85bIr+WDWeG8RlpNqJTqSH
2hGE/A6gV0OGBWa16vLgdqTbaUgoTT+EeIRz4lerrP+zQOIOq6ozNo2mGGX6+Z7l0qOjKWRosJ48
yD6YUJbYI2KEfh5+sibR8f939mk//+Vldem5//fO/vOr/J+N/e0P/N38av+N1aQv4efg06BRp+X/
d2OHEDdb7A3XwmVCXsmtD/6Pxt7/m2BkZPPv+Q9upmucsX83dhiWT4wJ/E4TLTGecBfj+//B/mph
m/+Hfht/HCB5olKYMWAZsS3vf8AeetQUg4GekbUGQMVQ2jQcx0DQAhSiSysy0BNfUpYQxWn+FpbS
NW6HoZrvxtSKEX2lozf+nuxs7ncYyeLmGJSmyfSo16n/RxJAm7qr9saZu+vR0Tnrqs0j/yUFL9oB
qYoDVJ9Z5lqfgvO2uC9hB7AkyghUJcRwNh+o0ez4EBgVqtQoWtA4xKlhtyGlxTJsiN14d1RVzdvF
GGafLLaibODolXk5c5hkVkuj2E826b0qMNsTuwDWMrzN3VSuypiE54fopghCxkRRXW7MW172Zqjr
gQF/4lX5zl3gGVl2Q723CKh0WIUvaa+T58Ww9CmRZJggO+jBuaXTe9MVHHNB5fODkfwBN1dt06j+
cNRNPE4/X3ic3WK2xtPIL3fVzw74PMNrvrzbNopsruUQBWWxT5ux3cmpzi6mOZDwQERfIYZ55bE0
X1tB0m3yZKIU0uNwIkamClPT/oDLrNeRMv0TJaR3L8B7o15D0e0WQxiZzbCvJo/CM7HfGKvqky1d
fUwcs/pBQdof0f7aOypj6BkBlV3TseqpicqhCvb6d1nesoL7mXjZOhqbZs0Wls3zSo6101/7ws1p
57JeNcxiCd2085fJxS2wzb2OL2rVkiLdPhjoT4KPEXF5dwpy4m9oDKtMcKRS0gW4gPnwreOtBWOc
7DbQj/U100C3jSw+ORigxj2FRFPcybm+rxozije+O6joFqCJFKMeWJ1Ahc3FikGbXFguN5yzQtH9
MrR6zl2XLWxm6pXpc8dNhjMjKqS6y0oW4VFLJ4p4HXR1TDI1M1gHERQbYz94TFNMIVvXCIYLKCkd
TpEYHxa2b7gGtN/YT0nSgswY5KA/NLnADhUIw6DjkiV2doGJU6dHvvDcO7Pw/MW03HQOhh0N+VHe
TJlse9vPjpHvU+1W0tvG8zQy34/RJ+wjJN77wq8eBB3Xqk0UJz74uUNOSMVr7rBCJ5/Duq8kBt9h
rvYQshAKB5VVnmgR/LUwW6JccaxXTViMKVLZGDYhG32ks98di/x0ZecJayzkkDtr9DLmGdqDZ4sz
vr3phHLmMX6EEfXeTZTfr1JLMFfAbXh2dPxo4zxohqXYOVxFdqfYxaI8Wgn6ijeDv65+73xIpSfY
l5kXGkjVj8Y8R9WvGF4kqvfCUWPozU7hhlNeyeZUeMTAhalXGBNcEgIVvjVe7GBtDt6dUddIydpR
S7yqwzBWJHvqBF+PdD7nTCInY3D1TXTuIQf6c+aAsjwk8h3fKbpWlOAqbtLugAdPvjlYfRw+Z4VK
azB/6bmyXYS1uk0N3kt7+s1ZQGfVLl7B2L1vGZ1nhePfPFFTiuxMixGV6WLr7phyk2c8E90Scucn
7S9dEJkMQB4pM0VulIkwQFEomRKasg65MaJgb+COyzZta+CWUIjC48CV5540xgdeXmBOc1lfPNcb
dipO2arFxfIxU9zDF3CBR3sa9zaL+N/4BxC4o9xYd7ABDgnDONTq4/KChOFq1C3Vvq06hv3Wsp2H
ApmRB5WNQ3+Lkdc7+VlvkyacOEenSY1vf0glB2cMO6WTLgHLljPMzRahlkNab9NJInuHP3mcB6FF
bvVn01dvnaHlFkP3fCyamuALApJPVkXQxlLzuXMJZNuWv6kj0wu7NbgyY9Ww+hydt5HV6qqa0+Xo
pmgVxr8SbTV9NTMsR+dn2INLKKOh2xeV+SdI6+SR8zY6B/6CoR/fG5LdGTtES9LUDlude5DkNa96
5S6f5GTXW4Pq+tNhL1sgtoyyc1ZUxcGRbv4A2Ko64oa7our9mZqS4YrnR/7RJRf4XPbNcoSt3G/r
SIrHfKFNBYs/7jhp/UOa6/joa0VqygRqR3IMNqiVHHLn5m68plwx7UaNIHLXlZBf5B0HzJSrYBNg
2L7XTZY9zNikHD8qtx7i9v1UpNUewZxxVpRrK5XcvF+jyy8RfVTHT+K550n3pzQtvDtv7J6rqDRk
aDdB52yAEv1Q+T9KWTkHlC5612bRmehdRjOa30Vd72slvhR8JItJD3wfxKfcl2VTmU8C/Qz19UM5
NafYt9egJaftgq35hP1wwUGk6jXg/33WDliqGfNB4sVlZKbIagX+8YGvDXf8/Eg+Izbm3A0ZCQ6E
XHsHx1q6Db9/5zVwRv6qsVfrGcrBLgGddJki39xy69+UG0V0dKeyX8eOEf9yrGE4wncSOzlDYEi0
V18s/BNeXZKPHYzpqpDzN8qM8cFH89ymyXPbzc6qMsRVKmSUqh4B4LGL5Ea/JT3HybIjpOan1vVD
rnCYd9gNevuza9swzpJjV6tVnuBFySY/nJbkLW7GUA/mNW2toydYEfYutu40jS+E6KBabrPHxGvO
QTYeE3/JoJjGFsqp+pVF3T4hxVJ2BrIUibzZ9fJThkv8MOW3LOq0q+adqJeXDIkaTqa53ErPvHdH
n88y3TiyZihnl5u3hXZsA8XOJu2Gsp9Rby0zQd2pm+ScS475mORR8JyTpINDK50xQDXxq99UKd2j
083L1lIx8xeojE4XKpSVNivetE8OS6oNJFFFgtECRnrxJciWU8gGN25Ssj1wW2Y6hGSs+2HhNayy
NvkWY1wciJbHCXWxcntgt8KueqVtGq6EAcyWsCWLwzo3T8kSlW/+6M+MUOBezC32idXSeGXq7niD
1NaaS/vgzyQeG9lQXrsFPiJVhhqOgnHgR1sJcyvbOSjCNu2IcMOi+2BUnC7sLcfFQtuVle4OzuL0
pWe2IzcZuEEhuWSWaNZMsRhPIOW1MRwK7b1pRCaQLXoNTyTVXXxvir6/Lp1w96zJ7evQSnwFaNvZ
yI9zw6AtUZoIn+BmNwAlVmMAtJb7IJudO5U04DdyO98sU94gBWKUNg186aK0AmTILi1+VDBgHlOc
qHFvXkTi2KuizFpGynp4JdG7eBhn3F9s+q85jt31bPPsLlT7Oy3UjL5NtpdZDo+pMX000AkffEpw
lij5lRJwOjtD4xc4mVCFTjh/tqxJnuIu44HuLUaFWfuKur4N8YyfhbmgGnWScoOx1wyRQ8dXqhYT
80J1N3bmiC4bPEZdo8RKETvgPv0Tu8ZX4VnJMfE0DDEvRZUMJNPNxi8QCk0o6UI3o7n0h6luEFYJ
Lk4GBGP1zNeqP6BtdWcjDr4nh14bA1y+rzv5poyuvaMFsg8jDS0j++qJDQxX2OzNuM4Ucg6n5nTF
BoEneLU4KZbWZEnOZFijOtcSLkYxafu+JVvraZRLfrQTm8mU8C+FNcudRNR60DZ3CUkC83M5JdUb
2VbRbnQ9RJ2ZpUKtAAGiqJCbQBtcrkH/exzsBxzi6r28KVm8EgtGb/lrdzTLhygy1MYqp/ibTOTg
XPuL+Y76FKRITe3nNvV7uizMUarYf8TQ/GSmVfmO9++3MZkYr9h7BW02f5id3mZ6TPdFXDq/6ryr
jxKNy2M/WC1zyij+pXrP+1Xbcri2ieO8BNgegf5EhKOoOJJP1cgrFrt1/zSYS3EyEKmhM9PB8CNn
Y95Ko9Q7ku+6ndF73GmiM5hkNd7nTMrKtWiY68auOVLGpw2KMKd4niU/tg+b8MnU6KzZfO5M5Vi4
MhBBAx4zWNdM1WeXN8mmnn1rk09DdtWKSSx7qfJa+LP5kZal2JpuwQbIr0hZm6zdZGsk8+iq6pGg
JEg/2L4ImTgMTjCslSdwGURLtAZ6sRwL06t3S2elu0anMGugBXmcSEEbnabI0juFo+ghgCvutxg3
2T6WpMjW5nKfs1tj0TKkRyLv8pclT24uZ5fQ+cJ7TFTeHWeTdQux3g/JjNqoTnornDLMIYMNVaWd
pmhfI9vVKcIU08s32ZCp97Q1rQcSu57x5jenyY4vMTSnVe4C6/XpNfd27+dXpu+S6SpmZMOOgy/Z
Jbxv/vDhO1NyX1qxe1KLJZ6szk7ODlfHOoeeGrppjLU8ml+iOjiihBkxNST2Y0aJtI0NExe4NRWh
WwEmmYoWfgISwRRLYzQ/w15iWZUPbEbxxsBEsBwavpmL5ndWodqhtE3vobAlj7TpdJcRw6o7Mi++
cUIjCc9sKCLST+JTU+POqiLDPKZNhyknQAkY4C7lvDMUJ4iz3Kd61ieCrtLzYDWP2kZT3o8WvU8s
GQMYpbzLmyK++BlokJgmi/sRdB7evHqFqiXYNzMSHh9lcJiKvttmuZKP1a3+SUc8hY5Q3yygeEMb
XAB5gJcoMgGd4yPxDuPInSpUY27ttnvN0OivyE2nD+1HRe+t6v2MwI2LCK/HWk7Onyau3rHaiJcl
aYdVhQgAv/A8/eL7kkej/6tRTt87mv53HudDVGNh95Yi2Wal4+4MrVXDx3fLA2ioYlMyKGBZEczx
RDsYoahsAyRGtgmASSYTJJdoso9OnknK6BhSCsLMWPv+LpLRBSDAoxCY5jPTSO+GxH+pU5I/zDo4
qMC/2DN226nBVQVKiN9UFTwEkcRHNuhoszTpF3MSlJKwuXbunDsnXBB7ZJjLKmuWgxkXn7q8aXyb
vuuu2gxQdRKGuFiJR1B8VZzwkSuAOgsenOI7EVW8T2Q/3AyS7p5p9vAZefi304K19VQuO2MOTqjz
1ZOBC+WXvt3OvT1tBkPlTxhQzoXrYZDGWbSNHa98brz8mcFR99oNwXgduAeIzNP2b/qDL18ZdzC9
vysilL7AbbTnYs5rBO4Zst46Vu6aME65Moy8C22x+EdP4YXGrvLGNi3deWC1vzLLle/T6Jg7kBzn
Av3umkMGIb1YEKGBksA0jqZ+TxP+CdGd1EGnf3ed6TePSMRrYdeE6wljR5qReU6rGgOnHW9qu862
si+cHyw747PLUIe9h0YiF7AKgyXCJHaIEM+m+bSHef+tS1DRZE4SwSMak5w/S5cvE6tWzu2kvc86
1R9o2dyQi9cI1YBuFqCaxNMW40BkioLPcGY9LwuYQCWAArM2jVA6rLjgl7I7DazmBR55tcbY7+C3
GpcH4TjkBeSCDtj8WSZsxoFlxltUK64XqowUGTUvv7NIML+eMTB0ldleKqPkrvQbBIy1qDatIacV
1geAiyaLe3/W00ksgbmLAbNYmATG2XujPKIod8ruTtV4IFhUO2fIFfW6Zg0JN6yPvM8qpQEOVPIz
zdzlN5pK2Gm3OvfZpDZeFHjnmg+39tW8MRP5WiQRZCYsqStVLrcwxMDj0rXLXd5V01fRW9MdvKli
L1Evh025vA+Q1RjoD945XbKS/7Vw/hhxZKxNlsgPkIkm3h6bwAkY6BcQ4UhRaH+PgAbFU1qZ9bYT
JmRS89bX2QtOq8GnJ2yU0e6woDj01ZzxHn3GBkTrQ6OgvkN2xZ0v/HI/RwuwckQTB6sPrHWbih8m
UHjoZfbUIX9bFbj30NqKiHV4heM5b62w6aMfobPgVGnb3ZfC6/fCYunWtAgQy6C9d1EJMGkR5np0
U8kd2JVH9tTRXQCsDYd8h5ebOB0YLiODxpBVFR0TknbsorZcd1M1PCDirdHmBhXjujZgPFp04LR8
qqNoDKJwsWcv1N2EL0kivcdBsDaMGQZDxE7diVS3DohhWaNn+OTGM3AYjubJx692iMVob0twM3NV
HlTiZycrntSO+MKZ6alH7cj5cOOr+Fk4O+wk/BzLVDYxWYJQZO3spptYYCtrg3S/gylKSk88vc4x
k0XGi+IzLtpfRe1eRRm17Jnk+Nr3QXd7trqDsNJhxxD8Oi3wenLX+UOyDJCJOsk3SHLyrTJg0AzF
PK1bd2yOtuRDJJ2RhzamixLpcsboNda7Lp5GWAC4anU/M0J0kq9JR5F9pGnvo5OYITOudNMl9S53
YZ2cRY9frEkqKbe4UdmRRTGjeHAdkVlhIBYx0AJhyfna2Ut2Tm2TX60b2ZiISN3rIgZngU5eGw93
UI5XKkYplGXV+4SRlxbanGy4JW7pv49LV6MyZYr7Vlijek41D9yqqRQWCHCCvDxtrAB6ZcFEU+gn
lonSorM7zW1ZGDGNpT/etKal4szrwKSSnzNnT4qgGuuP0TOve/BYcBnHrK2Fwa1HMCBKVnvqxUOv
TTrurGEFGFpBNKiLPbZCHBtW3/SNQW+BwZ2lrTfSavM65NS0liOsG3GD5cxFe8TeRP2/JGSFnkvX
HOzVYkTi2rMf/IErBhRw1CZ0hqm7mZDJOBjuGf0He69LkfgSG1YuA9Db2aVOKy/R4L0UFkwx0rya
NXzd9rGK5bFxrF8RIla+Tavf6DJHRzB5v3VvLa88CeMLA1wcDuaEJN5FF/hmdTOKXQjDqA+Cadsh
tXE2Ii/lCk+eugRZZ8bVGkhPdavL/aYPjUJnrxOCpf5BdEPF84Dxdx8gPhdI43X1mDJByjaxxkLy
VLWjOplMhMC0MLfs2rh8Q/YTj6tyVMNlVMsdaWTWHgN4s+4SwDmFWIwNd2f9Omn9VtTlc9lg+G79
3Hkk1kg+KiKk1yKZzxMgByxt7MWhYFBc9PIJ1TF9AadkwqnE4rAZVHVf9ok65IHhMe9kZv66dJF3
sJUvt02Wtu8Cpt2PHVXAXAgTm1e2ItRL1tE7ntEZfxieUlvHFoSkROImBbAZtIPBfpEjw2dpUHfW
xZ/AoyBWHEE9CRh9MLKVnL9g9JdiX6YQkTbU4o3c2wNMuB0PfZC9pmmHgRYx8NQd0gQlMixP1bT2
aUL6kG5caUXNGtp7SwchWmuiR0aP4YWVI/hxVzrINkHKiYArlXiXLY7yElHZUA8VqVGynRiq5SnX
KoCZvMQkH0IhXZZmHydl1VEXxd44nv0GzB9uKVzTfDfbfgmSNTaqZbMMy9uU1PfMpo/xbGJgQwK4
8ua63VsLo9rSzHyWrSWCKIW7ahkBorOkSJ0VsBLKTlmNO6zWcmvHzLElxx0WuPxGy/MvgYbLwcJj
NdKvfMRtey2w4IBFncqdGB1iq4rO3Zv1ZFxbpEAhW69prTMfjzfHuyVvdOvmAFzV71aqK8UJtYP6
xJ3lvcfYac6N5aQba7HHz6Txk+PEjBSLOoHGL5LFxLkvF7wrQ+DjcJri45DY5bAdFU5Pvp+0ww0v
uO5VEudGWPDIrPPWscuNl5gCbQYJXDdf5CMqxc8Fu/oTm4FzaVmHcU7UsJVTMv4sKNh3SMsVbwSR
F9Tg1UYL0t6Kru88ROxwS7lA1ZV9Ngr9BdD6SjGq2oJbsBnII35jiM/M522B8Ehcs8Ecd6K+/cDC
+aerGTIXbe+elQ05h6cJO05FEZMpUV8gXfW/tPKv/egHYTak/ZYSPYAcME1HP01Q6MeleEhq+84N
sPa0/bzzdXrX5N2+VW5wstxoaLmQsuYa+Dq+OKwH1ngzx3WbYxpeFbGCaas79j49Ij2DO/rZ8KI7
1h3cinTTD1Cg2pXJFPARX8fFbUhEXuQxZZ/X4gYm3CmpPhoD2UM1e19SMah2HNZMSZDFj9acuHvG
AMlD4WX1JtCO2LmTYHyb8EMHeI1mEeS/1IJRNdBflUJshYV6j44bGivjgAg5ZInn8JvztnwDQTby
NjbR1jXnq2N0EpRl75drgxEBJM+cMRLC8HE/qFY+2e6NQ2OS33cQo2Xv7Qy8/bzk4pmx7J/RjV9K
abL/4r07S5yAexBpSzj7S4/kLrhzUULex4rvEJEPxUIhhxZDRukfmollEzRMkm6BvBF7j1Sl7m3j
brAAz1qWKk+T0Ywbolt4iSukv0+FXzdPWuePsH4bWlhAHj7LzVVi5RYCC/zHcQFOzAJDd6gG743A
eBPYlw/QAivSpTQEXWDUEi2KeiNue5rWIb4j+bXetFbrbejgstAs7TlMKeewP7y3WFD2Ohqo3zIg
EjlOvNy3bgyb8WvMLMQNBqU7RF7QyC5HyKmyq5IQU+WGgIu/KxRtbFFtggt87gI71xdXghJZ4BIc
7Dja8gGZR7vZX7Oyu8rMGR5X8wb5uPHpOYA2FIfWEbt2CZdgKStivUmq1Gi7u1MOE6G9mzvqJPSk
XeSeSsb90WeLf05u2gCJ5SnvMU1qbTncuza4p3GMJ4yj9gnADr1HoCh3kc25RzcqRfrC5iPJ1nlA
J7zP57HuQ1rCpPkVeaZ7Ev1S9s9/KRP+337xz8JDP/G/izSeht//+i/VP/3+U/zT09D+A4Xz9gf/
k1Qe3HQaaC88eQOV/5dYw/6bI4mRDKCEO8zkb3EMfxdrWAJWuQuykzAQlqVkJv6nVoM/REoDFHPL
ddBX8M//SapBiuk/SDU8IfgZ8CEEtwC9W3oqMpP/nnlQWT4j9Gl41TamSrE4fns2uDpPJoPR66DJ
zyOoDk2fE4wbjL1c6pEvdnNSy13nceICp+6PgV2DAATyxsUFTKrRxb5JJDANAGflUIIua5wDSENY
I2TbJCPwxExHYp8iUdoPnizh6Rp/Yo/Oj+2zCb1iuvZl+eA1/SFPDSiaORbYfClDfFk/3OlvRaqu
LGLvOI4d2igQgpYRwS5oJEMwmd/bWSmee/IpCKJQ9nRC1A1o2SdDqgBrRpDrymSASTPN4JIBVJZ9
xhadDdJ0yDzpnKLC7+Wzb9pgEUr5gZPBICvb6urvCmSvt3GDRJ/jXlj70kg7HNnDIBQIIUAwvgsd
sYlpasex1Xs/b9sDm/zqIW9d+WUjm98vsu33ZaCzFzGQS4lmNPIhAyjRhXxLyUawkdyXhfzJytk9
lospPmqHiwBVc4x1ZayucvHycOi996EKJhxbVXpOm/SuXpLj4kT3yCzvfBB/SSwPXjs8GhlzxBr6
j9Rku1jnrFYPvqefqiB5miqkeU06Q8L0iCIvx2dTs6JKxxw+NvtruR0ZSPyu6uACrHjCQ0NC46pF
Ar+dFhsIEZtDwBrDH5WkKDnG4ChqM8YXWBtKwdh2tTSKH/K9O7SOlfaIZtcwl4wloBYzrCzFOSdM
MN3lwi2iMKZ55lAjYE+99NAxYO2cvUHwXbiMnpw+apYyuBgrEmSsel+xTCXRMUrz5p0Vl/lW6Fqm
DI/Kcnx0Rn+MX0crm6BUTH6wGNskjWS+7TKriNZtWTnlepxR1FDvaVttg8Rp3Y5dlPZ4cMB/5t0G
HLJN4Mni+VyVmETWkV3SyrS4Zp+tdhqeu872nzWCIZBO/rSfiSdJGMixXvLYQZEoKoYnfxoCWOF9
fPJlVV+BfOSKLVvhEYGGU4RNXF3cITYyjvQn6hUQo/Ne5BV3vgcdLWyNgKfGWSw5ssikXIUEP+OW
9EqNCp0cltu9LG+rkzV72NseDrgNKitV64uhmoSwbmqqNpRQ+fF+VqS1wKLOsh3kjHrv4ypkm5Rh
tMbYogkhgDyCJCO1mMeOAVOsqGQd6SXLsXb84ZKWjXsPUJ4aEJ1W8RQxE9rAQoDOIlSZv2MJsrZk
lyDxsBrsSD5qhRwri4WGxsXw8MmgMALyHYvPwSnkaZpH8zihQNpEaZEf/DSHto4kqheSHioY5KG2
y/aBvZP1h86leeD37GzjSbfbpB/Yr5kjL82q52u7j2UNO9A0mUWJpGTwAAuq2mlvVneA37ND4CbG
kcCj+p0dClbwNA5+6HawtvSq/k4aUFVIdNVmHvmCkE1nIT/hfBr9+MZ1c+qtJ0WyqxY0KeiW7F3i
LdM+i+uYn7lIhpBexrkvUU8jeEmQyBS6P6txaEJEzfoOrSg800QtT12D9SnuUu8hTnGowuinehNV
oTfQSNnCMA9eE2KPJbucnb055CQL2cxX2V2SaFviHE09ALtBYjJfJjAAfYZPYEJZz2BoQaSEZoef
qxvZXYjKK381VONXxfEU5jNPL3KDBII7T+W6c3wenmUsYWsksecem2y02U5yao1mVO1gARNK2tSs
H/obZ46Gd4nq5YoI/jUKTIThVnQg5W41Gla8WXzrGxImKzYB8wJVxo4DD2Nsnv+ZGyPZVwbwVoXJ
gWUjB6gqTshAGMghUBqN2tz0M9JcldJXddJkLAjf/4Knbzf2ldgi7wLvW0uGsnUujsgeXPZlVYdQ
ewK34KQRvwF8QAPmpPVsTMzWsuKUYSZIB+8H/iGNS5xh+1AlTlTLUfuGJISRjerjMFjWxpHZDwuv
HSj9e/anKH+oi08JorTQjPj3ZYtQu6sDpLHgZncLtF98+TnAaPkcVEO0rHBM0B3p7oFwUnI5Mssi
0SOtXni7aAvAqltNd6lz44ZYLh/MngMXLUQDI3P5MnzoABFM6dALbKza4xu8Vszd7rMbJQcvhwAw
o69HjHabEGBhOoI/ck7MuecNjoxhk8XNb+7kewgRAjkOlDbRivt0UcNeir8gbz7SlKjY+h4iJOmr
ceN29krXmCHiGXRkWUE2zo1LK5zvupWhTP+NvTPbjRxZt/OrbJxrs0EGhyCBcwycnFOp1DyVbgip
pOIQnBkMDm/jZ/GL+cvu3j67DfjY+9ZwX3WhSikpkwxG/Gutb/WMPKrJ2iU5NFEl6mPqccZNSnom
bf85Jom9Qpn6iX/6O5n7+gS2gDsdOGNU2Duaje7hbZ9toEs89Fn4y67RK7ovsm0888QN/XPahRvH
0HiE6vKzj3iwoX0hY78Pw3Rlc5zbTIYrrimGh8XCSsM5L9MYWuKA024cTxfMY3eYAJa6/ZcH04Uk
2nszQU+cI0J8kItg7JEIL23rziT60dUYnTgVjSR4GP8iDg4rGVdvcgKPqAtAVzWWrhZryCqS1VPP
p0NPRwpeNC3WmloCInUeHXDJLpVMm9oMPB+N0RYe/AR4B60HmyC3amAfSGKgYNyG52VAu0GfV1cm
6PxrWbC8tGIoQNBx/k+AbTK2oe404ilRQOqNWExLnjOJL2+lVF8LXF9ylnvXBDMzT7wH0ZBh8+nE
CxTiOz6MzwbPysrygkNktbAPXLE1QXYeO2yyY1Z9qSz4UXAYV1n4KAaPkXBPSfE6mpAU2BG9Jbm+
DXTD7z52P3zkxlcUUrSNyW8PLVI3N5Xu91VRjK9LOPfnkcX+xgWSSDqNWWJgrKtSZtOvjEHrJm1A
uiuSUet+bnZ4FQWPUODs9TKGZPwT9eTg59lyYwMMGron8MPXVc/jHXmw2QWZDvnqzqwyvxuO/P4Y
IvBC4x0pruBD7AZ85+RgF3ftAkA5dxEHT5RmfJkORXLOwMoCigTquYgv+nJcvTtgs7Z4lKAyiQ84
3tmelH917IEQdmMfoMjOyl0pt0PPi53vIiXnGtb+bnbjeT1H8pch24ljFzOt3bf8IjGUIMI/zlNF
QoaNgwSb6pDXKKLwOmS8u+koIVphFoQl0Ybxxk8G6wYhuDqTNgDcmw0Yddo744jpHMOlOkFlcK8m
6dw5kMC2U2byHzbm250zthzZC1XcUs9AgbNjjzAhp1dELZwNIaJpz3pMrKkbo18zbBfES2lDpiu7
pH+z5oyi7ChtH+CBPUZ4/DF2CfC7vGePTANYqeZhkpshVfnGIcz4RMDkUs4ihb4b0oGRNYKzdUk0
gZ3fVjwv11qTkQtLGid6jWknXhyouQMYk1hkP0ll2I8YR98JOLY36H7ybmlblsEYLkoZk/dUhbUu
AsrLp9k7cewuGL3Bp2jS54HZOJzdqTgVFUMnlR6ziuWQEBEEfjKuj4vb/Ciq3Jym0gG7Pfrg8AhE
nCRpQAzBwXgkkfJp506+94j1HTKQBKRJ1qYP6uta49YMYwfWacvSGVc7ndcVJ2Y9sCMwL1H3YQ/m
0U/V+4wwSw6azuxMrAAWYaeyzj3M5myJwqOdAqiyGqbSRplN7OibwklhpYgF/i3zSu555vMbYzFX
ZCoS+7kNGtMWWfOL13OWfakXOb2ZUAm5VpnNJATGDxP9R2KkVbZbCGM7TMbKKRiQ0BJpn5Ou8f2v
kqOgf4XplwJvtnF4e6HPLiRltjbCBgui6PjnHcEeO/ERWUzv7RDa8xOS3/QRL1Jy9sKuXu9LmPHt
asGC7K0Vge1gO03BeK5KSD0r1teM7XTuO0rij5sr8MFWA41JsZr3YfAZDDAe9wEhVal2UJDUSKaZ
fQWHPSA7OAjl7LalT4kxdY7HGmJzJjey65hneQjxPMStxnW1uFEef8V1wKIWMacpQ9T/gJSOI7YN
Oot3WKDrFhlpTeqLb7ABSepFFKMsyZI01GQ0wzJKo3WK99HuQMsC7zvPfYSBDPhL3wdPSel4+A/5
uIJvZ/Snz1KW6pxXWZWQ7g9I+YAVFqV5GnnWTDuUaYKWMizCFz1kMfUAsWr3PEmmN6KU4Yej2y5+
JUFltrPEJN7TsZAtYbIxCxth3TvPg4enw13eJo+pdo+Ne7CH4ZAi36wW2bVX7UiAxncuxDqeiux/
qI4J5ZU7KpgEJX02baXfBuGQxFY8N36PADS92ZBxdVallq/Y6tUm6vzxZjJLvS8qdRHsunBrCzve
z0oCfjdELjWwPInQnSrH3TKC+l4C3R/BHYpkXQy6PNROe2amjD9lAfnuc15fy44b0AOtqYqlPljO
kuzzSL7wEd8x5eKBlWJasUn/5sFzWqferozHD+wvJyx6xPOkgzzovaENNPs0HdtNSHpjI/KB70gK
Vjn21qaRaDUDX1oXnCS41wg4dSrYWjCffePdk0O+Ktz2bbHKk1P2b67MH8JiuW7d4M4blkummiGf
oI8mXLKXosZ4id81vqqNJgHSFPPal+Uv+Hj3ucWWAVgmDqCLWdunLSS3Gh+hxjxPWTFcmQwEPv7U
fK5hLYDHomNs3gwz2foSx9sacEZ+wEtTHgCPDhsDcnWlZn0rlDQrt+Qhj5pxTYBs+uCgaW+xMvyy
i3IHVMAiUIHnd7BDdqWD7i5+xwGOLkdCUpfrKJmrHeOgI7rEu2mr60XTvlBl8SNOmGxt4NucRlcd
s7ztTotJ7/ymW/ZFIGBgj7Ri8HOuhhzPUpOSICi6HT2Z6SYb6vdO+x+p3U6HhHbdlVz8hXMQdhQ3
6DnwqHM6499VKfBEI6d3W/LEmm3FUqrAURZg5e6buOehrxpgagSrtyS+P6OqffAg6Lk2YQZ+rmrr
8Z5tW98v70PLT484qRChJ3eAJDR92s38IV2YEpWkp8wqpaCJTGzdBYNMXtLmtHSHwASnxcWhk5Sy
20vYatdzLS/K5uyz5ehBp5fmNbUEyejLuTHFM72O5oxzTRhkUOuTXx6Hwp071a+uIDI08OLdAtMH
il56yl0ig/Qx4SOe9qUP2ayQWKEYTrFDgDxE2v8XhZdPoanrDT8ggWKn/9JJgE8KlJ47c51QWOOz
6zAfuZW9DQ0UxzKXtLQCvwF9emYjinUnzc98Rm/2xeCJizDcDF0AJ9wMcAXbMtmP3VhhPABoxY+8
9eFGrYvW4gCU47+ZKM5I04t/13L1doLYybDIVgcCyojiGUWB1pRD56fq5MBsqD+6wrmtO065DRFZ
Up6EJEz72uuE44ZNzn7Q6KlOA+Yx8/TZI36J3oPhKFeRzxTH/BAYKoTEOTa6y7qB6LomGjvcBy6s
k6ICiT442VUxTNDPUSKNWT481qRNncyaKP6wbOO44FgsC6be88RuRwX2ldAN5ArmzWYMrL2s0UWq
8BJkmED+YUCF5bFN/eXVcgWwwYJTaWg160pS+1ZbfknEHJA57yIUEG8+m8bdhRGEfIZBl73AKhL4
qCbg8NYc38ZwqNZjmF7b1vgjb4dXiylQHCLoz74DkdfHjbCAmQrSPeNATA/WGWRxemvX6U8pYI0b
nHqXw5/Qh3i2oWVZ/q4TykU0IQXFJh4poBccQ/vPnI2zx2Dwgqq/BVN/5HbaKmYHmyhTwKirW8xC
BHuSjQ2TrhElaQl4eQykvvwJ7BINiDs3/6XYqw+DIUvA9jy3LEROvZcl2/mwwe1PAnNq3sK6RDG2
DmqsT6Dtn0Oy0bHUj36kcA4k4w/lx4+QZrgkBIMcipSRhmAsY1jN2T5OO1QhNKcm2zI0cTamCOJz
4ZZYmSDJJsuCiRrqbkL9yeJBgcLl0a4dFPw1SuK9IPHG6SlObzF6UbnRD7ftxA4dCYSQaMQ8tHrs
eqp5q+XR9kh1QAdkBjGdo2k8N/Z8WKrgvtbYmNi8pEz0VrgZMHN7TKtAEazjpb/V7Ikhg+sL6p3l
pkiRr3zSgGZTTSwDfR+e8ZUzfehpzc29JTmKzPkq4URAKKi2C/b3KtG8iWyzZHmOUDGjBPQfLIoX
VlGYlPbOE+NXavA5xjju9pNJbr24+2m6AHTqgPGo+ALo8DTrQGwqApL3maCoyOFMbHnjdUdf0FUm
7VdeNmEJuhBkmk0KLJ2zFRxpckc/3aTZg8C7SksSbGHY7d2amXNOfyOS+yaHvIZIzVAGPsPHQK0U
K1J5MkX37qplPIEXvK0B7688QKN7SA/5fkLlku7MhsrflV31EVXdU6jkqRHptmw5S1ISQ/Ec497Z
mGdEsXKH64gcXKXt9QDRIgurW6xc2wgXCsdhfGZSfzc9vLdlwBsrg4RDmdloL7tenHrdx2Zb6pHR
hQlvhDbqTsh8eIA/bLpxPaRz0O3rPBHlYWF0FJEI6uWN20yOecIQgaG+Sge7P3Cz4+u3lrmwf44p
IyYghst8wJcLPQn1nN1ZCu+6wawUkcu2U3M3ALDbV36pd17jaSS6pWC847Vt3m+CyU7He+BBWXds
DXCIlPc8bqLtVPvdF/1DdXo9ekhxKdvV8U6N7ME2brooHKyFS1sFw3FqCa4jEZTOO0GuTyYQGGep
9E6750kTSseuXDo9yr47kjUJyZoP+w6VOv3u4LpshDdyncdD25WP7hSzeXQ14oMionQ0voz9A3Fb
BjdeWIlHoMYdUt5Y7dmH+vPe16GNxGwDSyD0RHaU3SM2JQ5lozoFYa26D4Lj+GLruqm6XY65e9pj
6mSTABqqo8WjSIq1ms1T3WiOwABBgDC00oMcwOxusc/Qk4L7pMZrhSMWkWlV+WPB8LTq3JKZBAUF
DOx3WpdAP4vZxe5b4ewnU2o3koE+kJ1bM8qU/GFZDglNAn1/Ah6V/E6F97qbrrJFsVWjp6ldpCEN
agcHP+plh9KZ9iYZKglpsk3AHfcQ3466zMLxJDUDR1LyEIZIclmVoTWmXdz8WDdOdQyn3CFTo+oI
fmALrxcnXB+UqAXzOZmxO7bCtxQEAw8rSCiFVR4AltBP4FcOqF05yGqlfekP0NQ5t98qiqgYY4WA
YHOoL/2lpSaMnye/D98hrzfFeq6c3N2mTZpCj7G49fjhtNwE+CXXkVlosnE6nL2S44q4xWiM/KAn
HHe46lNSXED/bXJiq9JY5caNyRgoako3canLu8wJmwOwtHNKBmfm9zXmyhGzQcjv1X7Il4gbNKnx
KLnnLIkVmFwErGApProY6xf5PX2Alu6fnKK2N8AgX9vxcjtauNaNgohSlI3ZoW1RJU/jwqOdTnuK
wd19MKhqZ+VUegz1FGMbp32Vwy4bVDkfjAsdK06gYg5le29bPaJKFNpbx+29jUeaclvJMN9WbTWw
gCYaUQUKK4Vn60tg4auzluHF6ZckWqV+bl0RzuVq6mRxX2gl1nFndwd37J8ZDffHyaazYX1ROOln
MYQ9WuwDcW75jyJw+lOJi3o7yu4ymqnMVewt2SESuBqs8SA6wrMqBkprO8NDnYTXYtBXphuouLMK
Usc+0AfaPdhWutNLarxvV6TjjU4TkDZuNp4Ly3khozdvPQNtgNEBcdLg0rKXg22o3RbaE6UWvH0o
OE3X7i8dObiFh3U0VgRKp7HdDkRV1gzmmNbAs4T9Fh4EpwHqCIpol6myepDOou8JQ5yCYZCrSbOB
gXkP6X2Z223QWMW+csfkgOyEdRm39i4RSfoED/WMWfFnOMYwE7zxqmDGuCNU4u17R3o/Y9SCLZVi
zNb9JCRc6fOp50yL8Zi4GNPMfHQxtB9LgyE2qLzsDsM2Pt850Ue8Va8D6O4DhVMcfrOe97+N6WQd
Gh4f+PDXgaAPoZERPMpG6zWtWS6WfotneIppn/5bnFuMM6FH86HfIKjZ9yVUpG2nADswbrJ2hDzH
vedIa1sTBy9ZYwgCx7h/VJWdGoW5c9BoKcpCZbVoY+QUVEiAjliuooUw10wRL+b/bVJQddosU7D2
1cjKEZZtd9X2rDAmpl+BJMbt0C8FbRQpmwKmOMQbtl0Ah4/uamvHJAfQZthlbP1sAhWiSOFMLqQw
iTA9zHMArJTuLY7Dkx3ufZScjcP5Fvq1coHU4atBR4tKkFbVS+pOObtTK0U2kw+E06G8Q1HAwpa8
t4GFn1U19P5gXPohKNrbkky0dzUFt7FKZkzQjgeuDAEljSUeLI5+5UXPQP9E67yDuVAQtvWrJ7bn
7lNVjMGWw2LybAL3flLZTxwtOOdM9Vw66jmYu+pQF9W7AoB67+LuvMZ3O17O0AsBCTGcOLLAz9Lx
ck5tOiQUU0XouFR4RCobV8ARWZ6WonmApJ1v4EfT5BxHqiAcP8evS8KZlZyBvBJm6O6rCX8XnGH1
USEoY6yDO0z2dDHo1KVY6clX+7iUa+JuzL/sZtqFLVAkD6I+G3l2G5Ddkw8gTw9FoRki2ZZP7tOP
d3S/fZWFPVw3+N/ViAQRW3F9B4FWrZMs3U2MBUrP6V6Sri83C4aclZJNB3av71lBKgxaVcqGCdzX
OiMC6gYB3DGy3RT2OME21mxbxxKzb+85W1+a2yKZ+nuni67JVKjNZWTGAVW9MkhKTn43qnUxaveR
6B+KQt1mazGZB7I1VxUP0o3P1gOu0JxuWtGV22BYcN/Y9q8iQdWn/+O5m5dzE2ZH0HDfLnweYr0Q
e+AtE74iyrGaA5h7dTuU+yAPg5tWz3c9XRfNOlGUbxYmeCIDoI8ekeu7emiLDTs4a2MiK6O6wR+w
DlSje4TLuCWfndPDNJ9BI8pj4XPzQyQP3hAS+TZ2Lk6pVV53FusfNFh9HRtFMU1N+igOAAZNVf2B
VYFyEBlM7kG31nLN9DO6s0i7r01DT07gWM65b/EVBlrkRzJVGK5VGIT3YcLsmLjq+MKNpy8e1fFy
G781zXhn19ULV8Nz2sMGC2f5mTNG3yQjw9m4c9nWdjgDh6T8AChhPTCfL2/YMW3QFi9vAqs/GCmS
KmMTHzSP5a0TAwK2PMowaKooP/WcvmS28w130GW3Pr/ariIxRg2sIKUaTIc07PHahcRZpIqfKbO4
7IrMIeP93sNoC46NF+JsbiOCMUtPQXKcmq85YQQAM2cGZTw6Z5GlC9PECechZowX1k/6L7KsGe7l
kidksrKJdge644IlIaHpZ8D7kLn9tKrQB7Fm79lKyCO3j7t2MuEfFhG015WrPohuJEe7CttnS9Ml
EKczzXXLcsgDTvVLXzX7Cd/+ZvFKbzeiTeAhDQh89gQ7czjYK+W787aWjaLOJKtxzlknOeWbNKTl
a6if+nB4LoWntqGvwrNtZH72U3niZsmunGx02YfRFhTmw09vICWd5zBE+gkhbNHAO9seuTPqVHIS
QHtdD/swkHnyfNH1mKHb0OtXXJJmLqWj+CVo+ooyqgnn0T/FNEpOwuIYyx3j0KxHk5h/Bn5H0F0z
8m+zXG3/vy3sD3aP7/6ntrBV1v3t6WPMin90hP3+NX86wjxgO1EY2AFb298tYX/H97jub07Af8i7
cAiFJ/6jlvkPso/NMildeBCu+A96j3B+43VsTq2hg5FLin+ulhnX2T+gcqVw2VgLBpCRDZ03dCh5
/osfzOPSFCEl64QnTY/tnn/DJnXBI/sLI1XaggZJow5WvJOrS0DYT5h2k482eYBwiidZ4dgtO99/
+Oevp9vmu3rU3fe3Pn80/3pxKP6EKtFlSar/61//2P/x5+S73nzoj7/8Af8uEKb74bubH777oeBL
eaE//+X/7V/+7fv3V3mam+9/+5efmM9hdTx8J/jV/vFTx12Hqw41Drpx4OAYuICS/veGwn//nL+z
/+PX/0l35pX+hD7J30JXYAkUthDS9m0ujb/7CO0/Lqgo9LjQHNuHwfwn8yn6zQXkLCkyElEA6lmK
f8pH+FeYs4Rk7zmOLXxOvSFuYvm/AJ+mxGfe1uj3uZoaai0YQrWU1Hc8iIiaKIl2Qxy7oreqssIn
MpvUJK1V2XThA3zMBCSc25mi6d7rvu5qAHGZ6uSmKyRw8Q2Fop78+f/+1eTb/+m68++V/u//rdPZ
18c/XkK/f9Efl4wT8qn8cc1A/OL//44GC+zffC5SYIZcpZED8+h/XiZMsn+DFuZcVgQh/d9b5P9+
v9z9QdjmVvvj/vnzz3/D2XAHdkD3//Yvjo1z+S8LTACOGk5SYIMMAsRNlcDlUvr58YDqdvmC/9Ig
OogmDy+e74G6qE6UV0o5PKocuJhuFwsQjNh8GvCpuNt+NSSFtH0XI5xZ94HVcoJu6fntSqZWMShQ
T2xrlbiM5d00aZgGF2E05O0VOGuMkDd2hhpHiB+oJAM3tgHapazTLN702GPPza3tYrXDZK4g9VTw
xJKQS47pFJPYcIXYByOyGy3t3dZ6cqZzg3kSuELE5OUAamjuvuxem3I7lzCZf2rPYERIEj2X+FuX
rtkCzunEvsHXUdZXtCMk2MR13FsQd+MGsiTNQB6DFhKV7O0xPoFFaCk2SjkmcN7iILEbIp+tX2Ja
dUOInY1CnxXorRdKcVv/7Ce31K8LA4IHPrwIQm8xSEYazihShsN1NL6qnqyMEybJxkvHCExhMkct
IAbMmfcRIIRnvgPjx6htbiaa4zqcnW5KK4aIA/ZMMQgeLL3QyKsI+OM+7rT5KiK31ae5TIO7fokB
mhJQpCHx2lusbI9GG5o3HRXtETC9s136wPtQusPKls1BKi7xbtxxJZHm/URgnRyt47wYjPDzNpOe
TXNwx0ESdjG2lLWaNKfdyi7GdK0MLQLxaDyG+WlXv45UUG/0MBP2i5eSLVY0TP7aQgrqd2Nfxuzd
aOGIqbliMMIKNR9yv6daZrJc6YlHTruteumXxcp/9aS3iAvDa3PZfCeZvLWKdLqsPYDUiH+w0h9x
EA85nzRZ/VMXMjn/tAev3IfaQdeAX0Cq3E8Yrnkk11B0HgG+FKTxU5pYVilm1k0bKOsWuEe26UmS
Yo+RHPFmePBpNKq7ZUYxoqk0Ld/D1nC0qkXurSnzIV7nMdNYcyi7lMHiHOB8P3XYXjiLMROa3eME
OvtVkJKlXJeTJ8l9Fs3nMuzHO1Z/zLxU2GZPSzeRHreaTk+/6EbFnuK79WjuoYOp9SLqsae1Agw5
CCoxt3W8dasxTrdV2s80CyWUwWt3KjHOAbW4djrKNtKl7CAwlQX7yIANgH2qFC9xyjrJ6B2rZXIB
bqV9BKJJWUWom22JVlkRmzX1S1CXlfkAFe7ugJctBzytfgp+PeXQR2VZLL65g+F2VHSqkj/treuU
wEh/AAZtUHzxE8PrFHn3grAfpHdTygSV+bC77eFb7/riYiZuG898j5DKXqMlKw/C19abwbESr0W8
8KSBCltgNF3Aa0ItAJg/VM4mxmG3q5mDc3EOuM0x5KFjoJ16fPJ0Z4LaHGKEkITZCx0YLU1Nm3H0
gPpHw4jXE0MZYtKS5DWkQHDfiECU0i8jxi8zXVTweEB1PXuNk9j3wPggEGm/kMnPwHW7V7rEiuaE
QwgzcWKZXu1mSzIvHcBZp/ThpsthFBV+zCm2RHw9eVlxxi6aPTiQEV5bhpHPehbj66zmaEMRlM9A
GpY/YrtQAVJKnTr5esbJW24rpuxbBwfW1WImb78EKrnDlCycfTL0ARCCMCGDbzUXz1xuhdckBfKz
YINKfDqPunNvIvMa4MdwX6RHEHSNKcDF75EaxdG4RGkM8DbdSC+h762Lg2lXY60+92kfthuvDKsa
Ro3bksTHUoH4vXCEDYcuRJsskpvQViU4x9oTO1pEK/HeeYx6oJi1F5JKzQKCu8cibmYWHAAYLkjO
426hDCUZiQn6PBvR60wuz2Nr/Jc4ZA3HDbuYHpTsjGoytaInBe8wp8ZmPvk/RFfnd0uT4PBE3wS3
6teTQzdvgXhILGIqYenN/XXexdNjLSPmyj1JnI1d+M5DivBxS0VR/JlAUa7YEpc6VBtO8uR9ZxTh
oGLVJXGNhM8En7BdLLC8z6AFeJ5l9MAgzfDlL33pZkQk58hu79qAhYZW244o5DgKPd5LH/HuIKqR
SHOW+e8LtOlmzfcY7bVNr0AEMyBvD1U6NRunSvgQmTKmG2pOLa+CIGK5EcBz002wkX2ZPQR6stDj
m0r9AA4OBiUuO+ADcS0v9IS4vg/8BoB55EKVNJCO7+uQGQM2Et+7j6TFek6OP/khSUY+17QY2E+Z
XVJCX5Ef+e57x39LWaJastLTBUhUFHv7cl9BewvLXc+dCjIlTNH6fH0pJ8rRzm4bH445nfV5ek4G
DDc87MwYkTWUOHGRRahIi1rG6Ye+lpqJY9alKIcaWu5nS+8l34LYM45AlTO1VV3jHHoDxJ+BMcoY
mTZQb8yDKh+Ye8t5nid973t9QcdtAoYveoqYHBLngwi26jrEGGbUmlEm4TCgC/xoXVzuR9eulysp
/fE2zOoQtaCwqmY3Bf7FoDKw3LPf1SmwhMouRxZBF6nBSbWLl4IRIOmSaCvQ/Qluey1lo5LGKmfn
KcdchX0/Cd4rK0iOyYAJdoXXurQ/aU+wVYv7m2c12e80nnc87p27icEzFRR9Isdbtk8zK2FOS/mi
ebeSImP7k1PFwnCD2co+rQc8xKTX6J5gzJQ7B5fWAhT/iAoDqGUxM/UMy2/xHAETmLatZQ896JY4
h3okmgg/nKturLEsSGw0GN35pSpayDsiGNXRSfMEo4XkTdjz9B2PVuvWJdmcSwVxS2h/FRW0IV8g
jHjElUjR01paQPWx8RcHPy04lp+Vs3TJgTRQdxmCzNo8DKocC7ClkbojsQIpwhVVMx2w19Z4RjAW
3IuUrMnaHyIWcQfs9CvSocYx5vHQfY7VbD/ZzcKPNuRe9Gx3C5ewLIrqISXX+44UYP3Ioc4059iA
y7qFdU6qlfHoCJMiJxioFwBgWyGEuWvHpeS5rFjoEK+UzF5VkiaflHl6FLTooWI0ruLEux4sQZA8
XCwcX6briAJDFyVjjEfI/eKVIoSBKase8Jq2036SCRsUgT75hgvXhieqbJJ/G1T0qsA+YtPDEmp3
PmrL9gGP9cus1qlP480KUjk1uVa05LTO8cB7bwZJVLEjRWXtRtuaSvg7OmF6XYbT+LiIbvxaMghv
s1OxTlZm0mhLTnuhxULrYMbHfPHeEGwk45U6zfQ8g95vtr2/RFy+hFSjXUx9IY0XI5NaPmLyQKOl
gkPHTXW/EOP8ANQKQpUhJONKNdQdMNtQERBxrUExqB2r0Fp1A3xILnzJQp55nkGsTxmMsOXNJaBu
AH60FZdhVJ86u3UtogRA/ALy7tEY435rxNhvsKONTzPOO5zvjGrXciqsTd/3BqNpBUtvHTLtZzc+
6vDRCG05V9XkqWyjbLui5a/KiRo7QtjuzbxcynSLPm1pmkCQONdFgtsLemvcn7Xj1R8DbjW2I/z6
6Xp2RPIJ2yPRd34Fgv9KA13dz4WOHzquHp+SwVI2H5BrsyXZlENYXWg1dvuAsXNpscUHC8wMoG8W
BZAibKOAQbzrP7fL2Cdr4XfpqfcTGa4NLdrl3o2QP5jQllg3UxmOn3Fl+c7VFAm3AsgO7xKV0ETP
miwxBd1OJa59dl/QGNCcmb8uFlKOM14iKUiKAWXcemTCGvBcAs6T+Mwk58mGzYYoNl3B8BoBHPoN
VncZl5jEqBteHvTUI8JV1kLyt3Js/DkeDs2LvS6z6RRkxefjMP51XOSOz2WBCL4Dx9X8ItVDem6c
A/+pvjxXV5iRkxsiY272I7AWuE3Cq8TEWLRJxZ1qsNjvkpBWjytZifCz1AWp6snH6ych313yfrrB
UlUT61p7Vp6+u1U1WqeKXxjwYtLJ/i7EP/1NWwNTdfbRw7mdODIcyRPK4WQvVvIx1U2Kwa4L7kuc
Odmuqr3U4OwYszMnUIAcvLpGt+8Ft8UMPzSjQpqKpWsxhpVzmvMSm9tAg8YXjg3Q7eGQ2OrTg7hl
vuwkhpKTNwzUL5y0kc3nGJSf9GzM+xSz5cl01NsGMCLYsyXJp1R+SwVQX/qv7hRqwpG2lb5YcgkM
r1KX94HJ5Au/M8UhQcN6sMqaCKpVU/YGyEqpUJLauNbPxtYC94+vI7llVcKYTE1T6Z6dyPKJ4WdT
0b6MGAKzJ2hHJt0EzK/Uw2TPZXcFYT8DSlAnHP/W1RKq4si03bbPIyzRYdvgw4KPEIPPg6blpm9u
XvfJnq6t+cmrFtveNo414m3twtzcCIbz74PgTYZVmwpNJ8SwzMl+Ydw+0VMh8+l7tHXjQ3RWJG7K
ZXLo9/DNPsNs8DAs0n5xwlA8018zHEubEMuLhwiyIc2tf7g8n8L7vKsAhJrQH7mmg9CmmU8t7K1p
DsjXoa4zDC0jTKVjIt3WwmrbeOvoApybgkQdZFeF+8y3zDb2UgkvQMVnZ2JObsfKebHssuSqZExO
IrJqexadwTD6NOzjNthMo2EVcJK7C5bAgZyULS7+ct9zFwhCGdUzCmNLQQ84nJEtLRvRmR3v8IPN
KKb6ISjqg93OM13j7IKgVdNLlfDsEjSn1DWpuzbsArmOBw0EhYcgd3QV+XXxmnItVOfGdzhdTD2n
XwAltACQOPXzpxLo+Iy06AnOxGOAudaj9jWu+ulYWqEi0CM4J5PdeZzsKrZv8ikg3JhFwS2Aj/bs
ObriLDGhElrlbFOnIO0y/gixLeDiYHhzWwejs06HMKuu/NqbbrAxTMOPGs/2FTVJLU3Ms0xPYdib
01D0y9eC6im3mlzCTZF4Zj9FSQMROjd5vyYnk4cbMqzLQyXgMWDXzWhjD6JJP6opb6KVoDsUHmgF
8Het07T/WnwcPbErTXDVwx7y1g2+G+gNmYyeA/JPjxfiBWIhB5mVsbAG4IQ0hAAGr5o/fGt2Hq3R
c16y2UrWSbdYy7YA5revQ0H+UssifiO2kP4yrWBjJvLlBqoSn+oS6pkciaJ6OdcBFBniC/+DozNb
jhvHgugXIYIEwe219iqVdsmW/MKQ1TLBnQTB9evn1LxMxHR0h+VSkcDNm3mS6zCwoQFzC/0oR1Hr
CSeWGx1jQM/xLsws23W61aOz1bO3p9BNz9dBDj7pJGhDpD+IakLvIcmw9RmgJ+5H4Eadtu+JPutE
FB+YMvjlOREK6Y70TiSf3Y6b7BMzdpT8gGBNP9LJZwSd+aZeaPRrXkLPl2+ItOCpuApaCsLd9MaX
nstY7qV1nMvK7dyADqjab0wUKvywYgyo1RiiQMHYLNvb4CrvC2bY+YVDzf/TebkDWZUybiCpWfVR
x020XIxrWCNlfvwcSWVq+nxN8Rqtsgv2xYJx65SyMw23azYNdz5pQz7vqQnUOQnr5mNVod/h1ciS
p3QlfrLJyp7JhzYOzjfNoX9a4zF6n2Oer30/qaW8K3RoR7rlQxHucinGL3/2vXsvwOnnggR/UNk0
fq9KteWxQWGCbhOnNHSM6e+0TRzMHHKCTOJBrYKz5/onwIxYOwm8+K/VhMU0C1k6wx3L2v6BW3F4
4MiP3WMTpOuGdysAmYy0DPV/vprNs9Nm2NvZjIoMP1jNl8e1YqKfZYHFwvHcBf5w1sACH/WAtjAE
hadfMzfG7TJP2mPLbs1dRpGB3Pi5H4YXt16iV8/h+sMDkx8h1xdnlYbJsy+i6MnxoHHsKMGqAhzp
4Iut78aX2M9Z2wG1aA7z0hTvhDKqEw6vVm/WlOn3MEyspjmaw+5PldDY+csG4STv2h5RmPeFAsad
Yog7D7ytKoh+N3Fi2+Kq4Y8yMRZKbhKvOl+J/2Aib2BXDuX6nFid/xHsDvmJEB/uTVIiBcQK3uBB
WDKjwAzFeBJQt/i4pkh8cquCGsZqqP6v5Twjqzq0ZFWlYWwXwlAVIGdsVQuaJJeHuEkuMKRDSfZV
u/eOiVSyH71KshJXblmb99CWLY6wFfTdv6aZ5qeIg2nBWE67HfgOxLqpoq5xTYQef5MMAWfY6klh
eXHgphu/zIj3rFUwUXxjeE09hLlnyx2pmvK+tX5Vv3s6U7eQEH0U7GLrNsDQj8UFUyjwZxRgGZif
tgbtyhos0ofWUJ110Kq/QTWBysv4eaUONSf1xJ7kqcHyaHfVkthDWjDnbtQK8m7JAsyVMH+8jfFv
5haognTFkq2rr0HV3vLjExtnD83yvxzNpdhFISPwYRpWwhaYn+Ir9/z2FMgU7HaGZv3Io7y8V0ky
vdgkRRHgtaIVszkW0MzRUA8Ig6vjUkcQQCE+43FKBEDevPbUxxwGxZVYGt9lDoWBmruFL8h+inUR
nXANDNTEoErNGHN51Hb4X8oPLIRQkkYR2Sdc+PZdl/jXtzHJbBLcuOgJUQJKeKv0CC4eEOAY78wK
VHNnTBWM10yzpaYQ2vlT9kUG4JjOhuG09Ms4vS9uNPwZ26j6mBpAfZX2sIBTSst91XjLRTizj7DU
TcO7XiyvzMHpnGXvdVGEj0BRXNEkfbwceZvWzXNSiBg446KB2aoyRoyDJsy7e4676CsnXIDjN7UZ
mNGwbAl4tNOxCtr6DxD/9CqCatnl8O/3MUR24lIEuKlfDibifc7inzINwIqMIK3UDE1kNYcOjC3S
mj6WeSeOkWfFtR7sfBprYuyBcWkAbmLnT2Gm8crfq33UnhSnUZMBJ5Emw2OtXTEcg0X4P3WEgQjz
k11OA9VMRwKJ6Q9eMPVedGut7+uZTmp8oviB8qqsn1OyBafEUmdK54XpL25PQeg2lQJarwOelXxn
j1GPG3yGpuCVcFU3ZtbRt1eu6m9XCGIGiLXnLgi5bwPByA9esYD06tRaSyx1o80PLsHbPxJpnscI
D8+zSahIuCBwNuqSUR2LZx1uz7yPqZ+LdpXN+5ONRurRYmKWDoizePUOVlLbeCzV2PRIAbL3diX5
N87/plm43rtKY8mlF+13jYVCbWE/T2iA2PauQGi78AfZEYxPAtKBQAjZp/FQFQNCtOFthi9oio/T
zLXXE3P7kHYlQEbE2XQ6UExokRSEhzGIcR1M50JW8BoMQfo85sPN1RrQf4JFuQ2wZMH3QHyPZPnU
LMPwkZCfess6HWS8tjRrCQxJESx1amyHJ6VhBUQj9755u7aqQmUrdZY9jfRVPPua8+JBtRUEOtMv
2vnHey/5WH1aSyG659H9mHfyCb2dX4FXiRNtCUQypOsRT20SJS9+1ubtJwWL0dfgh+V9Ujbh3i+g
XlCzXfQEFSIuqasYo5PrVVO+M9w9q8M43fRLpwcZcuJFI65L0Vf1BvoF/pbe6uIxAPb6XM56qS+i
iyq1yYI2+qKbRrr7kv4PThkCBrusTYqDr9gBsHbCRNYCpA+3Y1ZjrV5tF8yboigizhbsx9G2IatE
Up5/fX61YVocKxn5l6Ur+691XXh41Q35nspARCAMhHfyYxGPuygQ2R2VIaS32Wj0f7SNdg38KKjs
KaVr4OJ2BbD2MySPG+lvMsuhjTzxM3gLispY8yJdM4Muw6Q9kInAv9sQIlHLXzw10TVzeoHoK9r5
0R1L9Z3KoTmtncAFbwAqTKqskkMyiuTqS0FyKmSVo4993hEkW/E453sfWuu2KJc2f6FxIg85m+Bx
HTrjoBSs5ZxjNHXKdwMP9hZniP85uXVe0sZvfpfpSr44H+P2d2ZJvKP5iqrYO9BlnvtI0D2CTun8
MypY7m1hvebijZKrd0B398zbsFTNCVcUuR1mnZUylgXx7Rl1hCwOvPn0KWw1RKlyifv5TkOH1BQc
NfbRo343equpRu6efLe1Cec+nvKnG2boiOLhRcclCzum+8af7qzyic6lEcivYwTskIQDHK3NPPi1
vzMsYQYmKyDjRxvxsPASTlh+BQWMTGccIu9TkykP96QqMX3nqxzbXeMKDw9wSf0SvBpowjRYcPzd
GWTiFVpf3Jc41/Wt6FyRvVKk1lX9nawRNJvSjFMDVDmkxICROKLmpOaLyCuv0L9jRSvInRHj8Oq1
+ehSIyGCHTMlgxd1aETkOEwUQe2CBHGhJ5g8gEm48+bRuAvwG+wZCyldAofSUSsYVY2PLC283Md7
P1DanEFlX3LamgUVEaSySgTebaC76Tjx9L+uTuRQAcOfP26WsTZmG1pBrSE66t/YyyCMGd2FH/y3
A80KXnu+WVGPbJqGr1VaSYi7X94woLO0wgcvMU56qSXi0nor9JVxnukSISha/iqneBLXKKx19+yr
lB0oJHYZsLYLmjc6OIPnwDRjfSlyBV1sXfvwuowdJmnukGB+8IWL8NQmEpB7gtf85q5ow+Ez6RPZ
/FFpv1Y/K4TMhRcRprWdcrO8xl7bFuWzF0/RtF01VcGc+oWd/jN13I7bNRlUtKfNBEcaxjbqJjvC
xmK7AJD+RqpCMePCMn211iOv2/BxblwVUgfvF1Y/LITFttA4qBUGiI61r/L62iWps/jlZ9B3wZe0
C/MZUA9o/6TH/1JrYaONyoe2J3DWFGDyDEp5emYU9y5DLods6weSZUct4b8BiQzvy6Ce9bZaBqqJ
O9J+j6wcHGi0LcLIGwdNaBB6AvC1/JAZVxSEjeEdH0KyXpyxqY4+/OPgAQ5czNKSPiliud5q2/Fe
yoz2IheRsT9QOnWT15E+3rNC8i1d03H4N8OxkxeiCY2+8EtVd+wb3HHTVUYMNHjaFcYwgR73bQ5g
QF6mputup/LSfCbs6ZFK/6+5335SonoBlvnDPE0DVr+mwnEZu8sHmB0GI3iKvb6UvC3G89xlk3vG
pKzPQSeWgN0dUoUXVVPxF31d7Ie4lfMuprhFkS1oivvVJ2LEcERXUgFJ6vZbYJw36LZ3oozxXgek
9SP6Rj/xL/ojAPBOkTFz5nPGrROGxMyIkLRd2L+Rk1mi/QCFCngINTzl2Q3EvPXn0d1PpevcsZ9t
fy9EXXl653GJMXEXnXtPWsp9KRTgy13D+MA9eFn8YCf03BNHUNh9nbku3y2GZIdoGc05O+BdN5gQ
rqGPuSm6O67iLNBmBfiw5LoblO8yWlbi/GSM8wD/wi/OPYg3MUuKKrvOpAFW98TlxpmIaSjk6I+0
rHR2qMgeB48r0xWDfdg3yyFvzJC9MqmGEqs9V79TkiLrkJKPq3H90/erB4WAjVGbXdNhBoLEPSKP
g32faKa4azXIaMr3yrQj5aUr/UVBfMzhiySfYUiIaEcKprfq72xoAthwYUGGAXMTjc/EpuJ23aVD
X6XnJqnjavjLX6uQJ2Vc1fP2T5U/3OmxtFFDC7GrZH3WPJnTR+FnqXxqmjHMPgJKWUssAeTmcXTw
ZMCApXHOEQ9SMlnv+qAb7ZFINu73Cguoc4Tn0KF5s6qJP2U/xA2+24wpCpyOdODFiIG42bGlRgXC
NG305WFSt/xtk8+mf+3YwRQsegvWQGQI6USlX7uAjww4StNDNG8b31fUloI4blJ8zGRZhb51fuu4
O8bo0voWEHenE1UU3PAeoD+GzV+wZAm3/GVeG9pqRGa5FIcSOYmvi/KnKz2cJU1Egn0ZIwIydvdU
zZD26ZPXOfHkriuTlBYtTDrhblaOGqFj9iX8q83corSdBLMrnfC0Ww3FESqFyyV5Rp93t1G1WCL8
qNZQwqmPyu6A4HT6kTeH5T7NipeNYGWLGyQFsmQz+Vs+xt6Hbep2jdzIaSp7uGK1nRqiQeXcgprK
MjuGP40KTfjuRnQAXBlku2o/1dQU7Kg0CxUdFCZc77pkKDkenSRyIYaXSMy/GpFXdh+hVdV7Vv+8
3GofI8kZI7tbPKClebT+WDMBu9aRTY5NmcTxD2VbXtXv8DP5lDfFcQBYRy3+EoNvmv2bOaihKtWf
9uyvpvASzAXg+VuGFlmQdXEac5EAw8GkPi9lnnsnilx0f4edzIKUDxiKuTrjJsn+Mznrsdtlve6J
H6/A4aRPDhjQ+4TXr03d9ZXSRM8/YqxhKc9NySrnCHZ4AYi9YDgxtJZ1YLyJsON92TYh0I+tjZQd
7oCJUm+mE8xc4ZkFhqXaPQbpTVixcTyyLbSzbymSLZCjGlsu0dEBgWOSI++GifCicWZ4mL3o2AiX
xSKmH7YwpUkPXjQIaHYkgkH1Uf7dP09TNjv/8igRyNs8Fe3fLhXsVv75Gf1k7AZr0uYAkoJ2jbep
J7MmJ3TWOiknkeNzgt6qAIURhAyp2d5FkwcntsRtYg6CIhHISzlqMHs5ZL1Nmy7l8OABGmM/K42e
L2O0BOKBMErRbGfAafFT7MU1xyiVJMJvt3075c1rB9E0Bj8fkP3WhjbEa5lV3FD9xBL7tfjk5Vce
0EWT7QLULPcupe1ask31Tfivp10NHkNG/fNeoi/3oMFWKQnvlnMx3I+Nqt8ciszjLfiJuPybz45t
DotdcAiTBl0RT2o2yLpI3ea8zjgS3gbPVomlRlL4OYCPTsjD2LEr2A+UNdHKQAoy3uMUG9KPhqZ4
ghTUxos/tzVBcO45sMNPXo+t3UZT2Ra/6JJbzEPfwR8BaQMoZ6Rmpk3Xu7iae1IFspa0Pw0Z7zpO
iyGfKdnWIpIHineztgGKFen1EPepo3alKRfBUbnq+SsK+lR+WsRQ/4oQxeV5EzscAa+lCm5hL4YH
AejYJUENlHkF9FHyxgrZJbMYjGMWqQ7un5KSkAEIOHp+VUEGFrUTUZ8Urm5akjrj2htf0HIae6al
z18/WsVce+lEQlsyzirTxbt2XNr5jGtHdvcjXKboH/+7MGg5CnDrQxSyiKJjgSrS+kI6KZ/2lVz4
RjL6JBFVADk1BIcMLSw5YFUsyheaItItnaBMCbwTRUDyhnN4ZKrwyolARZ3w0TzUbLDi30HddAs1
f8G49NTBpV516XEvJEfp8q5+mgP+zyl0HGDHm5xIMEgFKHARd6xYYyJ4sh0H5nZVJjWIOos0yTmY
0qY6lJMLIx18du298P7AV3Fk1b5WLzl93eVuGTPL67wvq2q5piIaHe7eY1ZB8ARkOPxSpRXNz1hp
J/0J2m4oXngjNyyjWtUnO8O7RpKbsZ06IFQWFnApmZrTmqIwfYXUZIb+oZBoU498yafufQWsVVJ+
OSkzvwxaW/oq3MnaPVdMVmhLsGZusQnccKk+gEywSF2afEnXyzq0VNIRmS/cfyqcW+L6jo2eofTy
vmPN8himoyR2JXOfH/IxX6pEUaIwu91cn0leDzPBHOvQhocc2I1fY+vSWM007w9UyY+D2xLT9Re4
w3fIIHrs8HMFfvy4rBG/J8IvEc/vN1UK6ziSWW3m8ps2AIZCZKisoXecOJJpvKsbFf7M7QXVapt1
3WC2EiILrNAhDMQe0B/shkKCVxb7kr4a+6J0ubbyON029K+yaMi36oGTFDvOXJaSBHFs6vwzGGHZ
tfsom/Buwn7T4zofCodVz7zl4+3oGfDdQT0wRVF4gl0G78YTaDt+3W2Bh6s44UAB11ZxhqcfiZQg
FfetrZaUrf7YB1xWxzGMoPOrgT80xl73nMMUC4jpSocVS4DPbu666t1X7uISqO+9//SkzeeY9eq5
EjqYNp4W9jp0LQW8vgpuKVjj5PGDoMwL+26FBX7AGAH1+JgAEVv3Jqo8Rm1K/wa7DxzjNNBLilG/
JNIz7oFMZ1H92BHZ7xFTl5w+5TDJmPOnS1VIGCdkzqPqJwmqIwbKgS/tCuwyY6R11HJ1Z6Me5qrJ
DibpADbkVmDxJHRMNYmbjMyVIhMow64yTzW0/BPVA6zRje00IIXVPMz4w2CNuiQ6kQ+bnZ0KshVl
Pq0vigLZR92zuWIV0+WfpqAdIBu94OJ7AXz6OTYeJaRCfAaB4j9PbgmmYE3SXy2FKrss0M4X103C
qYXv3pFgpkV9bCnmnDmJDkPD3o+aWHUxjl/uxJqv7HX6zHuqx2p81FoIuSlX+GUbUcBG8rg8PKSz
qXfSW717uo4cdsdo0OcmGqtXoOxyG8x1+CJvzIpxpZEIRJIjO4buBacfb4hfAMWGPdWww0eIqZg2
hqwGjtGmO6BpcJ+Sqb9A0YN2MWkb/AYo1b4yOVECxIShWc7GdXKt3E7QwCoJu6M6lh9QxFgvw0j7
54RpsDyy30m5pplSAUNK9H99P5WWNsW5vL0ytfwu1WrIiEcu/QXBQk00/z5+z1SHPBp+9hANXv6n
In82bCDf++94aPFnqCXgijAO3tkEdYTrUSdXGXjojCLFoCKnDN65MMrd8pJt8V82A1YaGO4GH6Xp
YeTl1R4qoiRZdrProq3HqP8zsX9OBufBm5k9N1ORhE8Ae9ilNcVk3hzrY+XlB9b3XjFPsDwyvo2p
Kav7okCcOVNhgOEFvJnHcjRcWxpzhZy2kTErpTbL8hDYEccEvOUb4lLv3dpiyeFkkXw/utkj+Ap9
E8NPRA30BNSgWOBb5fL/NMQeUZHtMHp3XrKf32qvyBjXZxzyPsltrLgoJ0cTaPWJnlUcvD6fj160
RgdWZSiGg3IRC6Y8O894Mx6XsK4vS6y5sudjAN2JbsHVXuXKs8qEV72WguU9skG0AhXr/PIOLD8j
b1eTadPMjdtpZWXI97rC6xUUlNU2K/0wrHXWGUNBJOr1kEjEIyJKst+zLvRvJYWFdzdJxaqiIMi4
E7Klg4mJnrZHilHOmUdfwOgUhggiCu054QV0huLUnsK1sGfdIU2WdTXcZfzDD/y09Ws2MKFGq/J2
o0UaZnCI9CmrvOmxm4rsmkQ6vgd4O2H/iuPiwR0JSR+cIKBeroqxlnm+UFTINeKShLP66yDzFLxj
qM5S50VCrDl4GB3em0SUb05hm3dZLyCWZyP3Ze+yHXWXNT1xdWW1kYza11c7RL+gTHLTpE5JpbSk
XFv0k+sw5aBsgKu4BAZ1e59ha/mIug5Kk6kKb19XQURQh8xDdFKWpCEMLb8AChTyKAI0rh5NaTEW
RZw0WvF131Szq68GW0t2sKXbw+qMhuGicL5suf0Bk4jMbB8K1noftYe/fwa1S/ZQ1weSuDBM1lgC
iwQy88n3ubjLElrDbt1Nam9EXNy3ZRIKyGd58GA5ofB4suzkqGAxdQoi4huoozZ5Q49eryDbWGg7
1GCx2gZzhKk03XgNEmEq8RbrpByf4jZad2V+a0xCqz34Xh4+KO6p17hc7U5BnMu3GYRU+9TTrWRI
FXT5K9Hj6Sm8kYNuxb3pweWd8wNrbWnBpTNggX4Kv7iExcuppkZjB0RFvNRkPU4RhG2C76BQ8u3a
zdnvnMP2MyvhO3HogCDgC8zKjWjXxGRdBnO2Gyc7ss4P/O/WJMmrbs0NGMztBbml72J58lh9wLto
+3Heo4coqohYcD0xPU0MBX713mMcvvNaL34bImn9c4+gdRxu1TOPK3YXOFOxmt9TYrsPKckXthRt
/OwiJJ2d2UwAPFoC98j3kXtYEkdR/hWnPxgxff9ppsTnFRmyhwebdUO8iwSto7tlCst4J3qdP8PP
pAa8CEuUtBRhc11yBRuyL8edgV7z47vreNaBLy7cDHLzZvLKi3dj5nTNGbQKnU5tCAs1xKQpN015
K2OeM5p0QGz4wLJY9AUPt+YHD1OX2/8dAdq/36wSEQGaVaOUkNjP0qKujk4X6+WYysRZPyrbhjlq
5cx/f+K3UXo7lDU1/AemSrJwKzM2hOz8sQI5syRBkodOdrYLbuo90eayn9iENIproo7BuD7aJB8n
pMs4L54Th63EbfZ3kwDS3LAwYCZOGnugcMcJgldGCyi71mWgZ0wKzCw99m8QXo5qyVlSJJ6lg9wC
joNpupGzRU3zFgjmET8cJgU2iICf+EW0v/GaV9xjiqEb7ribxcmmHQLvyZ+ToXkWcakg7oaRic7w
HLRitOQFeeFopIXQHwaQHSFxA8D0EZ0ns5hgFJohRfMWqW/KX1q4icZ1h8P+QInbvMImGOAShEyG
GBXjuP9UWcgIGTWeD5cka+1/I+PitoQRZy+80MSXwyUE+JU/8LcXDdeiHlcoT1zHm2VTdGMBIAe0
BxW8uQr1KZmn9cIaIHtOq1uwZM0dqz5b23Xd70hneB1WyPPVVhshkU1FxKqWw4vLcYh8m93RtAki
K8nVzZY4y6Tr7sjS9+GbpsUAVoRc4+5fBWJTYCrg8+cWC+ZAnmLb02eKijsdkDlwxEKLiDXnS1sW
v/qF9r5jPLG/3dm0pk4AA3D3TfamtRzhS+C+tAb58MpaZqjRH+Y+dHfV3NDru1hN+GnvDLDEy62/
kII9o0+aN8ZVsE4xRJeLGweFxrjuuP2TngnNu5s2mRr8Vh2Xgl9UEYferl0IM3z7rkHIhOrILwSy
WbygraUK5JqRFGRyMREtdyvYGuvOmWgzACglE2BDIkSprIlgJOTiWupWvSl5ZG8qDr41xbfxYA7V
veNUX+k6Ms2ulN6xyYAzZshbwUMZARMvQLPgrRV1H5+0mzWHYXCK+SqQZRM2G0WZUYbV9dN37Ptz
uU3ypLprZ5WHzwnGnB/cyVN+DmxFv/FccmrfYnTkM5o0/a561fOXA+L0UM9OcFJ+kP/kop8urN2C
4GRjZ7liDf5xevrT12MeZl79uc6GrB3CmA/wKMDECpBArSE/M6CLlrcheHHnAe9Vo7eaDzD97lbl
98dBhFBydxPVpwTjiOYBplh0EpTbrvEF5nSGvdg5DYohlwK3yjiHqlKJwCAjx5kJmagVnq0iisvs
ia7FSR6reLXVh7Dtwn6uMzGAoXEOqa7PHEeFm4ILPczkSgLZwhVFe3QRNvZnDWPS05LSgZl04IRV
B1V9xcqjFxolR0qawGH5fc8caEz93TquniGWcDyjO6TWF++kQWJZccOZxvi/lrUkNIvilt83U4a7
ZcEbBuex1hm4aqqkc8TM1fbN0VHoM3sC6eCDRNqXMRtqbPnzKTNVHNvt0vs1hHiLzHeZKCjTyW4K
ZNXTLFzFtza23GlCSH3eWqjKfy3TZViWuyAUBn2Fu9iwyh0dASPWe/TOen7QPamuZsvqUHU3fpRV
iowPCjkABt/FKowG6lBSm63L76Dv2/7VG1Ka+gJSzHyNudIENCfVYjTluSis+l75pEr+KAfa7d7v
OHg+a4MhYeOvLO8NeQAPu5MJaQE/DxoEpTn0E/DvvQbpNPFIVGqpH91GTfyxA2h6994O7SyeoQPm
gXpHxsqDvRMZHVNaguzO7KSAd9abxW8MlCpN8OxKsV5gk11J0rT6Zwvtym9aC9hwAlrCDezQe7Wj
TNc8d2WVehdGYlq9ZIjk8yz7FrNqIz1nupszPp5XWPLuvAdsusBRTgp19gvMURunuSlX3QSZxjVI
p1jn4cDxVmqbMxie8I53UrqNRrZWF0z82AvbdPwu2DfuClxK3g6cUk/sacovoabI9GAAbR+8LnSv
DZ738QsEO++gfe/lIKF8PUwuLdZK9RyiMZbWmySy6OncttoXW8nPB4AqF8F/a97casp9k/8JhbXH
cVoXoL9eFfqISEgcfEkXtu6l0cEt0Spcd5suESDvfBoOtMRQHgb9bnL2vhrsvSmJR/JSaOpn/LHJ
RbZ+87rgm02YM81Mi5fXfViKHOddIxssnUNK4pcVbjs9esJgoV1M4GKMwh47nHFirHeF55E4wagL
QmgcOCYRj9EOxs1YxU1+7Bxj+EcFVeOm1PljEfdMZnaW2RO6f9DcjZjVICRZP3vy/ViDHJKWbdwc
s0v12JOOWxTB3nmsB7art30oTna6nMRL644RedjSeNsVox4cRfq6a57pvnDOnm5ktK8IzHSHOmBp
vw0T3e4osM5+e25OCVk8RC4zTcF6rcSELh6gh/XHcsDaRjgv1Mu5Q4DdZhHSC6ikPm0PtXL1cL/2
inmOCFy/4l4o2EwRLZr5O3KLiz9nLdq3UFdRuh3I6/Dy66CRnSvPH90jJ8j0tTSkD0jlYNppqRF4
l/HiNFvHCkhr+E8qczdi6CIlusa0Vo0UEbflrM5ov54+JD2cUE9otm85W/FfARX1EcnjYfnRPnHe
uy6Mx5dKT35/Dv11fHOngN4cRwz50Yc42RycmMnyUIVWnfosl3AXK7dSjz3CylNNyd+lU1PnP3Sh
NZe8JEEIwcXZ2crMZ5rL4/NEj8/ZD0r/O4xDGIY0LTZbpYr2qdNlTtRZuAxIF1ohKrMPSHx8h0Oa
nyoCmyeeEr1nepm4e/UocZdsYdY7u8RFyHIWZo3vW4Nz8NQJbDIHx1u4ulVQadVRYHfFQ5NMbNtB
UPtHqIUGujFXVM7Lsfux6cyoy0wPrmVeqVJzu6y9yxHreZBbKz5jzS7n1a0wQO2SsUcFUUTdyHVo
dskc0ZIhorbH1obZtJtGGNwzoFcuTGMBVUj6+ApQD+Lh3AyuDxGam8CroWbuV+t1AIx4JAEsVW3V
cZOXTvzYTNTatayV8BVkXvC8uHSBbud5qUG/prQgNoMYnhLItIe1ENVlGROzn9SIGWkApVERjdwK
YA6EP0ZjH5ayIO/CE9cxgZY00bljTrdMx52DJXIIsdKX1WPHN2/roXruIulk9MSVNEi6mH0F/n8x
kUZCSaf6cLbe+8A7iU5PG6qjjgSepywb6eGZu3RAFvZKrEYIP41zNpHNxS4QXYzXYEja48pO7CLw
63DtHsgIH7DI4Hpew3yBE1Q0zbYir0ikKZc4BbVjWTLLIfCXU4ZxnEj2NERcMKSKdy5rhZN1JvdQ
eAXiGb0m4j+y5PoYl4H+4xuMulSfON4ZxhYumboPm3ADGhBPjOclfxR5o1+KUkqxNVipLiTPmoP2
h27vqDrOPy0F5a++9LMV2wCri1+dcOdz3ynXO9SskJgUMwm3i28H5AA/0+V/YhiCpy5ZRXmqSAnT
kuEJHMJtMX1XHXlCRRjyuV7aYldhcQaG18+YHVpRtVuQPs65Y8P7lBeLebLWK5OXjFXpYzuwlMHj
ANBxU+BCQt2vPb2RY5/6+5pxECQVBaoPvdMwEE6UzXwHU70kX3XdJFdWDDxrde2FHvNHGpDXRvI6
2RwrW7WxeFEfh6qxObl4/BFimdkj8k7I33Tn1PlpSJyAyj6PzjACDzs2zDPyGY7pnDr3V+W7DMSW
yBbusGrO/k2mB70tNAsAeJ8pL1VCLWIXDYQPdectzkFiJnhdkgXHLQKbczS9idK9ym5tkoYAxnck
VmJiDoXdndv1jzQEZME+bXh5bLtc1Kgi3DbuyR+3BqjSkjzMXFt+TR0knk1gfc0HlEwWDzWKl6y5
ahhb+tQ0F+MLQ7CO7kNr03PVGO8aSTPnl5iMBXy6hoX+JhhbUkuOqmT3m91Jzt2U1Z05z56Z6wOB
ogpvLztXqpPxsuJgICXg3Cd8P7oTdoThC3NBedeHi3/LiYwD8e/YD3cyGZvxQAVliG6QqwcMIOik
WlH9ek7npqfnPK+//kfSeS03jmtR9ItYxQCmV2XJkm052y8s2z1mDiBIgOTX36W6r9Mz07JFAifs
vXbr1eSzMEufj/yxd++1DUJavkXLPd1QmM6lw8Z2b2InO1meqg8WeTQftK3NcJ5lPM2ETWufsXfH
BYrLJBQGF1cowUkGICBOBCDl57qVeMBaRWbYUU1mYBxtl3+5amgsusnv/2AJJWKFfEZihiUoj1uK
sF33lBB20b6YcLCpEUScgvSvuyTHLFCy7qq1RCCBnrI4gFQtHy3RinRf1zcXpnEM9ioogJ18BbG2
5PZqHuoAyVk9O373DzOVvAMCoohiDhFzbxTURnAJ6FirLcJuChHbJeltj7ONIByoBCV1YD2qA0u9
GK8NPJENt7Z5oG7t+w9xCzMgvif32iNY+yQ6LEKnp2W2pq9AMT6eO7tGOhSTrjvjBLrehsrmQ4bB
jEuN1W9LloBbfhYzo4sVnevy6iCz4Ylm8YukMaEVu3ez2iHgGo8DyrnAyw89cPJoJ9pB3/EjAmig
Oej/AKokr+7iQBi2JDLAospdWPyVA7YAZSZRtKJ0h/DGVUecD32gSzFvoKdJsSciOtLJTcOWmeWT
wzFnsUND7qXsK3DVsoVnDXpIJ5zUQIoTcs89otouJlpsgBSqEh50UTnijtgvbt7/uMHYXQeECgsp
R4IhJI8CcgBSqOsrGZvBU1MpMJpoczdDMztbq9PdlvOFnHA3QsA7IC+bXnyNRsNfimGPwC6WTxGh
r9ldFmZZt/e4AAqmsOW8HI0P5WObEvtrNuyc3LOqWV1Z+GWOrZfZGOFCeKjEzLDSiRkHe4ofDADF
+JCgvzulDMp/LSgzH31muoFLSycYmCOkNzUepJ2t7duxmYF7oNcQLWug3NoFyie0FxY79GTsGGpt
LNCCm3le8JhAicE0o+x8RAw88rtr8VAAiGVDqH1+6JZ1w2ZMx4gsNkjlYU1FCYbHwlhP3bRHxAEu
P1Hm0EsNcoBKFgSOuPmjSN4w//EiNhnW/nS4p6N0AXxGonqKEUv+M87k8zwxeF31hIbtF0IQLshc
2Pgqc8s5tovuYWH8cvRnV+/lRIgQNTFoQ7paNppbfi/W8zD4eKmzBQlrESEDYKoztFs9BPxeK5qA
rY1l4cNOeTf/ZrtT9pc1o6N0hwX1tzPnFOT4leuNDrV8wIgUHZVjMz8q9RDTQKW2z/YrjQlcrZaJ
cU1j1gMC7+eeduagZKZpZLKm2OdMiFH4+zNK0a7vLetQhQ51hfTx8e8s7HHDZpHMyLFdB3yzvop8
yqdy4SnjH2N5UYCtuyqu73vdqAtx6+UZMRHGsypxfJ67HqNxNteY1mSK/ySMhvpEpym2+ESif2ok
E1D2SnhrpDl9sjXKZnUKkyPGHahgv5L/aL/4te91b0WXCVZMUWhIGPdkdfDDDoNumamKcyHCQM8G
uQkAT4denu46RwAWoKMhKCVkIVC9OHQYEVtWvj3282wdDtoLVbR1wsap1uPgZfGhZrTcbisILuhh
QlbteGR1EEsHjTfp0mA/ga2wgfardN9Z0nYe8Z+O+jJiMnmoMxLsVpFh6P9ohwpZP8pJgdSBZdve
IXaHOR/fPKGA2FoliJBhgjVYLA/pZBT/iwB3D0br94nl2Qt1JgpHIUh4v0PrnJuzPc4lqj0zusW+
7oYo2rWRb6lz7nSxc+4XOxCsMF2U+MnQyoPP3OYdBWvxNcWl7hAcRihmuYu6196ij7K5u3PEfYj1
FIFxVgYRwfH3eGeZO5IWrvHEdhNqRbe4K8lk+cxNFf7zIhFcqzT23cvi1Ca/oytA3cjtPtWbjDEC
M1fGzvcNOJrfyKvyB8XXeUXXPmD+DquCZBj0kLNeB6MgwA46jOtdQwTK3tZzB2DRMzPyARANzoZ1
YBDCsMyoWBPZedJKQtNGxyW4Y0g0ssOU0nTqE1IUNXHzCf/D/yoC0ltW6VacbsM0H2/oRgeLY5EN
cbSbwWF5WGHQnbyFExr2fZSggtmGdhwf5xEYJomG3QOMUcKilgL0yIZPM+AzQrF3VI2Z+7WZl/Gd
8PHuL4jk1G6qOcDi3ARUaCtis+aHtEVpsJ5IEW/XLbKocxgwcbqf0oWIqMRrkaGGbc+aOcpCZthJ
gq79skRpdbXCrgov1uIhb/F5aMM9WW7q5C4WeMvZCchpiZJfe0IBwSkMKf7Ob9GxXcBi1SRH27YM
N2h6q/aUVYP9QAIeSRKlSa4tAR8vJTpjcuUJD+zvWuqLCKjSIljZlej/AqIxQVDHtTU2YAdrRmYp
42zzRUhPC+obg2eC7t2XNtRwNzYPaZEkI/agmgzttOwO/tgUl5YcpANgptn9YIMfIbYuqRyyArEy
RR1pUE8WHb0gSCyJouNc+MuBLdeMNU5q8TyLMYkJsKCvwAeO/fcSY8pYmPJb3gZIeH6nppgFuesg
tzsZyxa7wnJRWq2JznWDz8qZvOKlb1QzsSdtYBTh0Ypd6uOWn5cVuiPIIvRk5rxg8eFgQPfguncO
4e33ZUJkicoV8XE9YxU+LuS8Z3T/8XhFsh/SqjsZx0DEAI8lBYg0eSX+fZF3DjZ7TVC9jWOAb6Uv
/2xKO/Hq1Z0VI9ILfBOvBm1Hd8akIIDarEVmgVV/UJy0JOlsEbyY5p8jtNqRg2T7F0sOSFcwSCkf
48BYL6y1VoyHyMdZAZty0WDFnp2vZDjOF14UScCsAmNUTfGmcmM08bk9jvvFYpi4qqUANNR4cZns
kHD4p2KmHndB959r3B44LWZQyfh5O0QHDkVCQN95qRI3+DZRIRtBvYB55dG1cJocYEphIwCJgEGY
rBO0/jeeeN1W+lKGcUPoHOaofqMZsYOCcGaTn0c6iGxfewPT7kIz+SLsxsv13mutkbSjQYbnsm9t
84V3xvdeJaasb+nzQbO+bopdN3IIYo5WKifKybldOGGwRQI/hjtGuPZyFBL+9uwMJCI7gY0F0oCt
O48ebG0oKw5hs0szzf7XOJnAOaRDSMONAIrlBnx87g0bvcP8b4ZS/dyz25ohTBmFwnDdVCUz+7kp
y/CvGpq2eGf3YKcHlA4FCbbsERGQyGCC/e74Rb+LOo9ut/Q7kg8VKP+IdXsoj4KKgg2126l62fWo
vHj1BXaXyDZ1fEcTTA5G1kfLd0Are27HvH9PWEjlj6Hxw3tGREu56XUfkQ1YsPgi8Vzm1n+16XsH
0U7Yn1hqcpKxK7TOFcGoW3SfFS7SENmzUwwHkkQCkkLKFiYIqvYCaWkr3FdrrBGEaVGH34ALbo2b
KYq0+FSxM7GknBG8jdNEQR3waqRJywoH7gxHiOtibn5DaIscDJIXR/MOKhTSUcnkNtzGtlnGw+S7
UKYqZsrv5BcxVmGmWDIm8k2C7qlezgSiTpC/JNKqDT98izk3iZnLjAXL8L7n5cOH8VTGRb5XOq0J
dOTuw1bqEFh61IqfcwVXpIy/RxI+hyu89ATNZBDkiEgVfxjkzk0HM6grL/F0BdHknApdV4++MSG4
ejvxfxnrRxek48OmmqCvYkqhpoTrhtr7xvlSwYcrx9ssJL8tP7MFB9uJYXD+6XVx6K8w2Xv3nc/m
nKEJiRz+D6t+NFMJC7VV0ZJL5tXtLVnIFdMXXJL4kpbIKbcL7hMb06Y97ydBvbCfaisRYFs66W+r
ubDfFPJ6BopCgPNLkQUPB16xEHIcYc81UiXkE/Vp8Y06y6LSL32EmhiDSWqqPVQcU24IVatJC5qK
5mmhU177Jqvue1bgE3HakU+acrQAkECqFqIh3A/IdrYWTf5/vPiYpCzlUnc5mEPhWI1RcuzgIUeH
kWid+YAPbHntFm2mfVALSzyVfcHCLkXLWq0J2IBigLgrYAYfAVb4xG2+8KqqNIivqmB+taYl795J
i9QT+Aubs62mmDgFQZZglQXQ3d+JSTl6rSO1fKKxH75pD4gOl8MMOi6ZYEqFPsPDFPXabqH1e3ay
cmFSwDbB3g34zYrtLaDkxjpCXZ7sPMdGK1c4aEzZpmRIyLky/R3hll53Je4vR4h2SxhookZeJoeL
74qjSbuX2KnESdSitunDWZAdUb733p3lBBCYbjzhrwJuReRg3246HAqWX3dElMoou6+QTRcfRLQH
R+mjA4VpNZLtUqWE1Tzpwalfo5Zqr4qJkGWZU3Z3ZdMuxSYMINvM4KaE/W6ydvpJ6tY6TKp1s/Vi
Zljxlh8ObJhV++ffVLhrU/W9+4jPwKt2lKMWEsEqhPkkspyM2jSxOiDmw3CBo8CiIPaEkkwIUUwe
o3pMtiFxXxiV6T4ptobI1N2+H2gj0ecvgjmtFdvXylluZt3ZqzoUVWYSBwfn56lGdA8tXnc5bce0
HIkeCLxdgkARwVTNs45kNx7bY9pM8cFr49uEHxUSoC6neWlRaP/GXhKtXVRQ57xT/X8w0j0H6S1B
DFlq2xeuUM3OUsbvNs7LaZVJhEk8XcJcNDr2U8uscg2EROHnbJk1P7KgwTDoGBZxpzhjMvkyE/CI
zsmFhFJ/zYtl75IJgyTFeWLzV9tAlraZ27HToBNC30m53nbnKbWBmuYGu49kuuFuo4DcdJId6n/l
bKyT3dhsNaQUPlozILqr2EqhNyNuj59z1hLnru3K11yP6In55cM983khdJDY/aaGzhS+FMpi89mZ
wMO+6KNsvNkxUAsMQ3hsWEHLq0Q8j2w27Kt/oBJwT2RiYgzq2YDX12JmJQbErvtZ4r69Lvm8/JCJ
Kl7JrLXCMyDHhsg0FhW8LKwAPQYexGlsSVZeileTi4hrianKDZSmpzu29SFZHiXX4ZGMSX1Mmf0F
u7mQi7WpMGjsuVLJU6PSHx+4hCXr6zSud1FVO/Oq7Ij/DMdqLHaFLOyzr0tuBosKCN4jT5QFfzFu
fhgOgyON8WGgflC36Vc2qMOyxAwRbQ1MAvtldeTFHFCQeZKsPgEJqYrnxN0mDdIkYFY9lyDEM5wz
aTW0wUbJrsnYy3jFr22bjFDgKbwjRqunghZEOrC0T1HG9UOwaWuJV46HASxymsR4vCMoqqeuiUMA
N+CPGvy3eGwo2VigsSByME7tMI9M8O4j5pZmyvVz0cgMU1uHWedaZQNFeTLPxc4eMb0H4y12AyrD
4u6dvlbZcXHwakDWCrKXjjk0sBynl9mFKiO96AyPC6xSygeOe9JrRBfHzSN74qV/gLuIBgtGnorO
Ux+y1GvmWnqnllU6zy5IRsRcViqJaBl0K+9IMK1zRDhWg9XNi/HPJ2y55nUaeBirBwkVF3sVGsMN
UuLBW0PQQCsZ26nb/BFS3twHXF9fXqGip8kS+iAsUtixFKBrdmx3atj4tuzmBTr/+6KtZLdDIRM9
DL7TvC1+URLIpaV5ZpIYZk+kqnOmkmtN0upnujhxC24sitk6BI5kpjGMONi1YOLwF+VpLb4ETcaf
qWZcqn0xhZ9hS15iimokwqHeh6yXqtG7eo3fkx2HhmZ5oUL2bjcWs5pqkwZqCQ8VrVX3GpCv2f+r
dJTmP/QWOW4HAnfKU7T0eNBZCXHzhmz6FnSzFXn2VZQ20EPCOvrrjB+/+WkGT4P1Ntc+EgueC1ar
Sr8wBuTN3A6YIu59C8LNA+JDJIkkXM1siuc88t+DqBLXiaKkPWhZzUdPNKge3Ll9FrlGTWWLGDej
MvCkZJyQyU3+1nwi8SP66iRIqt8GY8ZP03OMssYMGhK+/Tru7hPEFd4RuqHfoDGD7QyuhpsJ7y2S
8+6Lhk7O/3BUteUGl7L7n3Rcv34Mb9APmy2AhzKySYZm3yMRwjEe0UquvFtcZsHJe/HNrAKwIKH7
rV0dHLzYQ1kSdk209ZKAp5w8iGZth6FxkGt4/RbeAK1XO8V4aGBiLMcCKdT0IUcRyE/wG25BnTOn
+ku50hhu5Tx4R2Bg1BNPitO/gRWUoCSmeCB0emL+h5+7LR85I+DB9CZD76EY1sugJ+41jOM7SQVO
sErigMjC/TaKQ11OdXbMCjf9Q+EeNhtOaveRknU8xe0S3ibe8fBTyrr76IoJD0aRpvKA4WN4UnAD
9l3Ud98aDNS9RCyhniM7zffNoPX8MHgYFhE/k6dBOgwDXPJ6ZVz8MIU3TrIbC9Qp+Go9gslw5M3+
lu2on8B0RfzHt+bVvvmXLLkH0bhFMDhu4gL29icnN3/lQsGUMPVJxD3LUn2ZqZzcUy9Yp6B4Wmz2
LcZ2cnvjA6N+K0F+lIzdCkgWeE/CcM2v0fmk2AsBs2SVLKCL4TDmiZ6sMduE8IYNwR6IUz7wNBQo
/ywt9BUyKE//ysVo051HPIHdplEziBp/yNQ+LkLNqKxFKLTBjZjn8LsUviwR6cZ59HNdUYoPzALb
3qdhWPIqsrDcqt4H6Ko60unBzTc+Kthu+kc6STOfiyxi9Kv7Ij1P2CK+85gte7pNWdohTLNdtqce
lNNpX4kElJqqluxKh478SfUlezA1TdfEg6xt1tic7AOjU3YnDc6A71vQ3PKcN6KGB4uYY+9Jlk5s
7zh4YLslRFy5cpaHjEsXCTNPdD18NYRYXgqcKQ3rwjb3/9OyqIntzpKShg15Kc/MDRMpkyuerLZ6
JZU5xrZAlVbsZrdMt5ULvHiXJt1MvFdfxMQRyTKpf228fM67FyxOx4UDs/B1xMZQvkeoD1iIop5N
shMUS/eZdR95JXhDkYbZJEiRQw9hUoiEjYTTZe2+8ThsO7r5+hyaCcd1jub1SoheqNahsfxH5t5J
vi0d0La/g5uNPCCwRYNhT2mD/QQGI+2udo8JhQ2Bi02LTC+a+szaePGIawGJET5MPw9XNqZPguVJ
BqCqtBaSWCLLeuH5F2ofEUSX37b1TnpePAvonldPQt4pw2T/MvD0yH2pVEwdKBjMbtI0H848v8sb
2C1VcQd1yJLlgMykDWyHZYiTy59s6sdyJb2mILQZOyGvRSQ8vbd9WFbbeXQMVLRixmvh0aMDMmrm
YzvZBfE/BUl5xKm3jM3weBwdz0djEEYjW5TaxVG5qpyEhGKvTc+sQ4rn2u/QghSeqN/iCqYJHU6b
fbPHSjHzChsoidGItBFu8t2CJlkjhfRgTll+WtcI1xa/Ul9lNwf6UEz0+SVBDmIbQt/ZpWwrsMQS
kEDB5wP8e7uBzwpqZ97mbU+tE688MuJanqnW7bdoQfUGCxhMMmwXYJgYLd3W8DAkYX61zbJydECg
JCN4/P551TCIjpB7IQby7Zz5CQGk54Ypgf/gZdA2V8RaStwOSjNLSYLZVuSQZzmrpsVPLANWF1fa
X8eBBMi1Y4rxDGPQyp+CnLHFMytEKoLYgd1+oOqYs1evMO0pjAunXJOthlmKzulYs06ESJPovZ+1
rNJLMZ9Q5sODAz56mPEBk1wjiILlF69DzDS319m24dnvuRFz316lyA8I0At7OC2oRybzQzYhPwkz
2AWKm+PgckN83yiWrAOPxPPCs1seB+QIOOMGHLQoZYPoNapy8w0zxeveLfwVeBsaPgZJO+BEgzA8
Fwxo/mgvE/SJvapYxw+N90awYOIdGG4X54x+mSa19Pr0EYWKi1BiNuymU5NeGBexLitS9ro+3jAS
+SLBfE8LcR0aC4Kk70w4kARj8S3Hlv+BbMZ6aksXTahQAgAvKJLLNEJDyaC8siI3Xfvdgu26U02v
dvReOJiEXbsHjbzhJcuA518iPM8bcBKWDbFM5GKNxKV6yGRP1qXmFGV36hg2/6y+vC1LXlKf+QH1
80yH+4IuPrD3ATZIfk2m7JiKTyXhAH5YnpQvQ2vXdkn4EOghZKc5p6gPURe4w1sW1+2vcRhA4zvu
W4R5dpDc5eEMYoXtg/vqsUdvjlO9mP5G9lH5AQpCckkVNyAOudv4bDXEOItur5xyPghbEu43paiI
HwbEov3zlI7EqEZgLJeXKO5z9dlDEt01XQyrNnbakszPheLqYWHgu4mcfv5wXfyet93XH+hD1Em2
hFfbBOiskrHvvkQ9U2x0xCf667wryjPw5GC8epPH2KSlwgGD5duoKW2/P2C2Td1j31NvjJHP2ly2
/Iurypr7r85apg/LwowO5kpiThr0HtCIH/A0yOaoLbdhmufzEVnCzZG8DyON3GaRVXFxIsg0T9Ax
3ARAUuAeuDiWOkXqioRly9Qh+LTBXFzxcBISl7cx86RFuTSNiKs3NUUDLB0rH/cgDGjuoUCX/2Ux
L2kUEdlzb4amnr5lESGvm4JgDqHfjGovnLHSO11BCl6PyPEJS4as9CkDF/Rq1+IiN5UfeStGdeKB
ayJ8rmhh0Z14GRaQJip/4NbKC5zvSeHoVt4jcONiU+cc1lvKieVZhHG5mfvQavbkSi9bEr0wmibO
XGI5gc7C6WTvbSru18xgYSfNVYvPYcYTTjfM1zTR3G8ci6aPBtLK32yyC54xOnSPaL++UaOaH3j3
2WGCQMPsvqxOFUqZgwdgkAm86Apmx8Y/hmEI/Ce/2ZpXkT3Y/RoWu7lzVB5728EieRMVYWpfhYiC
byU5sRH+ZP2hqpsQIMbovrtMFJgUjdLleBiS4BC4PnttcUP7oFLgUzIpzv6WXJQvOFfnH+iTFsQL
P/FY8eFlcW2E1Kgl8/hhMnbzrPjYnyBt+0fKVOoxAUIIk5qdXytt/O+icDusAaGOL7Gtg/ku9bIg
3GO+xcUyWVOwJ6OKOEzXg50VYtK5F05DB0a5sBUZKvo1uZ4hcoQCzSjSx4uL2J5yExA0m3QUZjrO
arZWdrpshO3pYIOkKH9vM5m9VbT+wNhUfJ91lXruuhyUFkVN+T6Gw0feVz6/rhI9g1Jec3GSRHy2
wF1eM2/CFUk2fH4IJlb6i5j/dVlk9kW6+FcCgIryEPHibT2uvmHV+274IJse1U2AB+882nTjWzME
I0auAM6l9Pitht3wQREyb3uMMju3TePpx+9rO9hZcFh2LRwBQoBlznYUwTf6WAuNnOLbIuokJhTc
mprY3ViD/RzFwtzbt04L2QjPb2ZAUyItju/cukiebMYJq6WLqo1g6cVqg4yTkyJR8siQfjuL0uzq
LKTYwnbeF2z6uuiktRzBnIirJv6SKnNuT9aYp2+zDp5xXlk7F2bfxUbvfGgaJ3oMMZjvl6qd9dEh
DGnDWdTRNCCSbjaO57mnnO8HqhHLA2clPCNYxIwOtYaomjeSZ6cTCDy+WxZNxLK3BB2/t6wxl4NA
pXEVXFaHIkvsd9QPhFsgd2anGoICCfplLDfGE5GghRy+0Weql7hoUQJVQfGOGtM9Nj5o4mp0tYf+
Hlwk4m6i1SMC5HPysVa5hRwuUHyuZoJvVYwOimk6q03reZCxytAQ+x4ZZsLEmZUPWBrGjc6i+Clj
10Rfr/MUVZgVsLAvRJWR5APRCz1FbR+QZJl/euqmb69wamra4Qu54bR1KzMhWK2T+M2KEsRqqXVd
bj8pGsiWGEj6Mopasp4PqiYQe2Ugc8PvpY0dkQMMvT6UhPCsQdi5d6gp6EajcBpvK8/CXlVTm59C
LDZ81AWIbp2j4rBd6h1QqGulGWsLeNUrh4yNR/ZTMKQZ/hQTVVPvlh7HYdqTlqC6IzgERRLMOKjH
OF0O/K7jbUde8rMfWmz/sNl+uygDNr2jrdOUmxM2a0aWXTAUf5GTqZU1uFx+it/qAnS5fF7mmAjA
MTAko0BBUJiY5JoetOJCA9L1kdL03qq2se9vGyFqRERSj4RsRJ+W8okylvoOhEDqnuLU4VB1IFvf
2yMC/gES1BrHPFRTRDUXiqXq4k83Q3qA0uIn6cguxiGM9ygma5LwVKd3IHLwRFuO9V8hQYa5+Qx8
EYfBjuGLZuOIEqySXtisgYpyEUdh/Vy2YQn7sqzcY8TI+TMKZXs3hSO2dGriH8r35reu24fqZrjk
1U1C/mPikFa2YzlfpqseWiXTjwi8+WpgIfqQRARMA0wnx9KkoF7XhR+TVtklLZd6Ln4ay6muXFjT
yafS6lYGVM9q7En/OUiPIpoKF7qcF4IQIZjndoVW3FhvXmqbDeM9cguWeDgwqrCZQvIxF8kAQ875
fELYg+Q6K/AtoAmRm6wKGSFQ4K6o6+N3OaWYCMY2PKACYlNUVDhui0q+qErRcRIZpNAe+TeM6mLy
bRv4OYfM/9+IWlf/2E3FxCPPqXMv9ZK6WBkYHKFLB0IvPXhdJm9+oLAM3orH76Z3lUP2WiaJe0/S
S/Ek2JpvKjVFAMlpAqa1RBwSbj21ZMWmqseMvjUlLLiG47Ciau9vlUX2OyXu8EzD/9mRZrpXBSRk
XPZUCGxISSao5Rd7eJNT+HXyTqsiEuuMJTa8AKZ0XzPknWwd+F2j72xF3y/H/h8jYoLLI88AuJrG
7ikP7AgSVZzf1Oc1AqCwuOFGR0jwOMbdF98zxPD4fVd9ycLJ9gvi+3XRC6bb8M7a/Qzd7DHtdfdE
q8JZEuhO/yPog1zkcUFJoJuaeUvn+9macyEkkAfoz1YtQTbsbmqFNa2lWWsLgFA7y2Rj1RbyjinF
hOiWNEBIWRtWGoF9chMGvD02rQ1aYrVtdS6xMtQ4V+1C9+tgGgmKKNpIDtt86ShlW8RVZHYRzgzE
8pbY+waADvmjZ6xhrUyM09W8d1nqs8a/wTsQO8HDST+0wWYKWS/G84tQOZsmDeacNXvAcYabwrFe
3Jndjefp8myHnvvBoCb71KHdHeMhDvTeqco91Mib+qjk+8Et7maPScNEbBe6MBl7iWdnTR4Zypik
J6TH4McucnkE9WYdc7aP7d4amBEKHQbPFSbt59Dzs02M843krhguWqjc90oq+8MC4Wbtq9wufkYt
UNxwa9W/pa/MJUeMFcN8J8iLiF6EsDF2HBApAkpOF4/5fTME1Z0wUb+WOmLeDwsCKwdAnmQI6Jlb
jEJ5opW4ydihl+ZjRxZ2hFsgZ99Vh6lA6Df9l07oovBJngobn3lLdYygqvhg+sJfNsbXemB9Gpf1
CadAvOoio94LIPW4U6aZ+fpSpupVl/NLmtxqBLLcm71Byo0OWPibGc7QNhii6ojlLH2U7B0+i8S7
hXHUIbPt28LBnTKOT9xNlFyw2PdsGhhtRHZN9o7d3fcRNNBiLuWLgVmxLkvtEfMOFe0mU8xeblK/
N3wPc31KmHxQTaVZS1gQ2NfzAl19Sz6K+sGPHWs2WmnDARfnCMH80Jvp3VzL23bDNP22smCBOfJT
/Pom58nK62RtdQ78fxKf56+OoPm7mhGNt6cEikB2swjHhcYDjt42ry3GushKYHX/QqSY3hmi2Puo
in1JFJbyrmPU9tmxdNhp79QiBBYeLHB65WDQ+nMdwVU0oSXdjJk9/OPxdZp9zcL+1S1y03zZWjcP
S790jyEciEeD6oTeTsYORv/IlDd6P1ibI2I2Qe5UbAPwLeBzmo0C0o6JJ3D7oH6icRQ9I4+OGxyN
a+EeQq+5kfWS2tzpyUzx10ifF6KTUpg3EC1Zzwuq2/mfzHkFFtJ67TUjJ1Qi45IBOySxtLnL54ib
ly+wKOpraEYNmGPpylPuhhkcvTb/md3M4VZFWu3vgNT41SMWAAKVDYixd/LqqLU01rddFjTNge4Q
iXQxNuGDY8DxRQMp6yyIlug5S0sfyJxG6/dsM//NOTZg3FBNjJ4et6geGuKwHSs+I4Bxg/VQ1f42
L3x7ayR9N3JBmIZlTijgjsY1Y16HQsaLO8ibfkDImuA6RITfxueFnGN7P+hJ/MfytD2V3pDTAZL3
4SCgds2Zt/CGQSabYAfJRP3mqDUfGOUQ8VPHQiAXTjykmQAe2EJGuIv0RveaMZANuiChwpic9SiY
rO/8KFw+kdz4ehWKJXjVqpqbTWo3gXwwA7ZRYux6xLjDqhp8EIJ+nxc3WpxLp5dtMLlK8gxn3KcX
D1he88I2y5oR59x8v182TWz7kQkkBugMOjYq2Cro+/nXOxfDqT9ZNSUXwU5q7SpGUxIhb6rmI70C
HxOHVPEM4STrSGuxhcOnYymKszETZQBbCvzqGrtPk1y9tMzSYoO2KpskpS1T6PzA0WClDmNSL/We
YoQVmIWRR2avsBWL5C2pRx1/Gjzzw0kb1PzYV1pLo9PWEOpaw21EkqG7RyIwmEPGu1rULHoybcHq
aBM7v7hJ4tkAq2E9QXiLiIYoj2WahxNBV8tiD0QvyX5iA0ASbUUJxz8qEJ0HDkZ2yo00wQtGG6Lz
P1aSdvCfqcCiGLgLeSE6RB1VYORTViUyQWRBf1z6IPLgwfQ75sugwbl4lie0IfHNvkJW5lNc2JY6
yAScENkqXCcrmjAHs11nx5s6kM0TFxYvCxZZ5mLZlDJFRiOtPst0ui2nKldf6HATMOuAMKjAMJiI
1dD7sjyMtVmGnY5F/UnGhl0frZLwAgc70LhxC7ssDnTTpCsGs1mKe9h3RbifZehFxwn2WoKis6Hm
BDLjnrQ30qNA7mH75NO9PoPrgQa5skQ3DHf1kDDBQZrfNnC3onx6wtaEcLjRAS20y80+3pfDFPqH
um9is4usfJGbeGr1p+uOMHtXFEyTONO9mIPCF4kav+rD/rm/wTta5xbmiOTVoXG+CYGJZkxyhp5I
G9Qam0c67Bz4Xl9tPqIQESAbuWtq330MM3++cbQG1E0qIFDliDYsmo995wXZznFNVZ/5KwNJ6KhE
j8txEBB6ag1vvTWHV/RP2rwQXaQeglALfijSaeCWeJ7cN6r2AN3FTGQcV9Lw+6jLKGgr23C2Z+0r
xUIz/o5wgH5Jr8MM5bIhj3CTYd2/oFPo/8fReTW3ymRR9BdRRRMaeJUQipZzfKFsf9fk0IQm/PpZ
mrepqZo7toya0/vsvfZ7W6YtuFsU98faGIe/wCEeciDtiqO1xFF6RUe083tHWQw+tj/veOzSb8IV
Xn80UFc3sk3y+5zjoNzrqUyLqKYX70dK6nPCjCAizRdIl8mhgPWWEgDN+DlhEldnIGKSBivDypxw
LVpr+UOUH5+6RDXjPlg6/weKnEmamo5FZEZ7YIaWsDbMME1kc2ycvPmvhzWCrmQa9Nb162SeTVZt
XyRJ56dlbo03vraUQmEZovjMH/PRO/ZuLK4TtxYnqoUuzim7NjzJU8tRz18+dyJHFayJOwQDEhsE
/tliqDy4K6GzGWFCKoOrIieQOE/l2rwR0JEo/1yUMFULKyPQMnuCe5slbS5JFLd1V9oRco9mpxb3
SCkt9R1TzHFxXRmfRpcQOS/sqQCDIxrShBJ2Ng6c2pAva0Kqg3+DEAhlokkDcmkU3oWOBaJS0oAm
eAvopBoJr5RViLnNLd4qWOnToRrH6scoZ41KizbLM5vNgvQQvKIfJyeiSoJexN4LXPPimb9ozWKg
K/sTVSDeh3C5wx0QAS2MSL3Ge5zV/hh1desakc8duNmvNiJ7SDCF26dtOs4cde2EXsgTQ76vJ+39
ma1T3J5LF2LwCQ9smvzXdWmV74xhGpKdMSlVHmOAjRn0WLrZSFrM4hn4OTxuycLv1vjJoDaSAXz0
ulEhiIiYJUFZMhJuJj5M8KEt6HHectPwmGPiOptQOLO94K34Tb0id2aWuPKJqQTIqS5vP/EwmugV
tVHTkuPmJXn4aQxYYfgmk4Nd5jPW4kpwbuu1tbw9MRdozpyU5Ip7Tt5HggTVh2hcWnF5eskTJBpk
UkiBGHQ2XolURigOoqNOsix56Rak590IUmvcIh/YDxkwsSZU/A4viYbYFc62k2zByYo7Y8hMoinJ
WlyaoWb06hFdq8/ONbruFTm1vhjDOiXEt6Y2O3Htc3aKoMawR1nj2WMnVs9gQWFHOrjxLyhy5kkk
nBoijfW3qPySHE25on0KInSshBaYmLdnLqmPiqUhFhpazwQOSiK+eVhPVvcKREwu/1lxRUnIphJI
eN+5rfEqMHra8sBAqOWm70yBZRo+c/o0FDWfRrGIiVIkR84BcJ4AJWmem6DfLRNZ/o2AhDptS6PS
y96cjDjf68z37f1gIIdZimdn005q+PEFS+5Ilu10EThz2u8WPbnA1ZB0wxF13EguLW2jcm/rXEom
qBJ8zIS48FTOto/FqWPkJlmaQ+qThIYoO2H1BuUETVbwUUudTOaBtcCQfbHmHdWdI0maHyzLadyn
HLHZ3Jjd2K6HsumpHrObqXYPi9nl/pG3xYQgnt1Ap0PCfRgKjcXS1DbBrG/NtvVealKR1FDBiEq+
Bz3W7Snh7f9HeQt7Gv7Y3bPRYeEMe/gg69VJavMPY/J8PyYToOk2g+lC7kGYD4syiD3NE7yYU9dY
3h9mBlZ10jEzb+vhffRPNJCs3peCKBqOPj6oAbIh00NVZlevc7S507yJDe5FZOEErt7tUqbeafUD
2pIZrVDg8i4F9AcHPqxoneQw6KtYRLnJ0vPZhr92LIHhMD5M9e/s4Yne6G7ASKJdGM87kdRIA4Mz
Ak2sSzXcdxBDmCgrzUicqcx94XeKn2fXBBXHOzswQc/FdDzlvt+Mjxl+wWO+suq/MdXMK+n39NIo
8WEq9r3hANPxfp1miCtU5KmNC75lpxpzJY1v2Ccf8GDCQS0xutd+LN6Jow754zKaLrwqdPCtxbnL
GsSw7j24QibB50oihDXGg8CCfsnRU4tthdAXtUZOT+GtC6KrcW7tSmTyI56JFMbIXAV7vGMs9+0g
rz7WShNvrWyapPaTno3i0i02biUtAIgNKuCz0HG8ih3wNNWy54rXssAeu5JGanLrX6GIRKXVzBup
aerbNOV/3igxV34GdYXYBiTEZt3a4ncqC2uTTQ1os7pavqRddcB4V4IqJtmUk2PZLwlS9y6u/BvE
SosT9il4DU0VfECO+Q/KkQOaVU8PmA75/ufjypcA3da9n7lEPYESnjnwUFQjnI/J22AMzr7weQyL
aUnpvqgyAVc/5RrgtnZ5B8QAw9MSDP9adyhOdWtK1q4Ffs1dkBXVJbDi4tCXuXxr/JJ3INtsYkcd
9ODNpAiMYxn003zDO8HbZS7eZJBDcbBRQ2DBUCM/tE9HOqsxghObG9aOovBiary7TBBxBqaBg02T
lWGTAp/EdtadGzu8SSEaXLMilfcp7reLL6gfQp2GW+QhmWK4bNXPyLQxhsxty4tebQBITOKB890g
r9qMvPxi29m2kKYaXhYIZe2+5BEwI4zrccOnp3h3LL2CvVO3xdztBmvM5iPrXDMOdVkNwGiZLIjB
8N145mtNCyPSctFG2ktHM/Qc1RbfxaLZI7jGzJGbw+GCJ1DRXPiSYY/CdNNqUGUYpGUKtoMeOAgE
WMiOgHtdROrZbBwVCcHXL+TyUS0fvdmm9Vasvd/dz0YyTBe0FnIdksCew7MfYG/YJDGJ1H1i3NiX
nATwqlqEFHtbWhO2AESfAC+l6QR7p9XljWtL8w+vl8S9Aqe4rdGG9F+QECgDHdAut1IgThDKEfHM
A/ywYhpKItbn9N9imqjglgVUo3HnHjmS7drUlOghmlFy11cYZfQiPX55we3zpiPjWdpmaaUW3kaV
GJGvAKBhM8c1HdZW4j3D0WKTxv99/q7qhuNs8YP2y45Z820hHgW8QYjwtk89MVv+vDONnbsZAy9x
L9LIpFKJywIN8b1+jPBcOs9wyAJWc9g3Esx+eZvt04KRZ8eZzYoyH9LAh6IbY6/3eB/xNaerGdJn
qifQjCnQoNCpLWc5EA2a9Lar58HeE1G1gr0N3OjYBKBdcHekWiOdKJVfCEcotR8Kdiw70bc0VASy
bwGk+EZ/74y3zgyffvq3ymix8w2kRp6UU8CbhTCINzjXfrZwkrSmuadaBiWRJ4kq2oyiYvvcUblo
keSqu/QXXgdo5tpf4i8TgBmek0FlKgSJUbJ9suPuxaSr8HddeqDadD3xvse123DB9xxx+9m0772t
yUD0h6mzJFDXQcY9qaXPKBekl8+OmmWlQ4iriMONyWJy4+tKRV0Ed3JYQ2yxXBHxKDMGUvqr1xCW
twWuD5/HfGjhWvxZ/GG/amRf/65ecmM+c2iSjqYpziFvxwXrka83cVZv7nx2VgEVMEwEQWZQXiNv
eACcC48BhmdgdDF7HZ4nszhOChDWVvdL8GnElmFtvfwWGcLOWrvwTpfOYtXQt594TEG0MSGY0ciV
gnIcCzcCtdddMEQORidcn7a/NDgwxt5Hb+I+sxsaB1KTVQKJ2ox+CUJDKystzj3iiIvw3bjZgY2b
YR5dS2Lj03FbwTjU2vd3czvwCEGPkeOWFVdjs7ep+ic3xyd/C49OJpg8Dj/OFBtncZ3XXG8FM74f
ss7ixCmFoFgnIeYoYVJTk7vjc2gKwDRx6xwxr9jJs+Pjr7tn1d5TuuE27vzpCrtREexPa9wXpW8F
W8wj0mUviyeLQi6//055kfQhpADvJrlSvrdNMR8/z1lJXyQRvsHdJ9KY3B1DeGe/ZiD7zRfBlcuA
Gu1lAQkGns8QI0pZXEa8gICQGIRPhTS639kebnjzaq73DILJ8+iRGtm1jSBWDp5m9i+mFJlfwanW
JZgGV9fLTs4NDFoPUyDL+eFmVWUilX9wiFnmMTm4/mmprPhvdsecnqrSzn6XVLSXik5rpBQgL/zd
V6eMqRXFU4klKMAL1LFVZckCYewTL17TI+Na0I5IuuJZSxPDAJThZd9oBlqj1LaYlWIlT1WCP4tU
Rbs88995jwHu23a32tjpohQh2tqSqe9/WMTORsiootxwNNJ+vEe2LVI26UMNk1VMLrfJHlfSnZX4
lfthxCR5jkuRI/A4nab8HTjkWGznOB8veiLgHy7YTuodElOrtglBvyc8Edx+8w42n5G6zlu5uMu5
w6jfQ5VtvQfozdTV0MehBiog7YmDtmPZAkQLbyEQyjE90GDQ/5ljk/8YfcYsPPV4KY8W+WJxcHlb
vyyQLP+gFMXqobbIyW5aq1qvI0PMfdfn7rVOWtYRMYcpLJupMR6TpW2MS9Wr8julNf6fMySUgqkW
hyzCQEtVA7WgTgjTX+LL0z0lk0FnwFPTpv1zcxDydTWy/CpZKP4H3Ej8YlSvH/xkwaGWk/Xb43YC
YmsmNq1iLKxgwHX0jxD9y25IrcCTI2s0u2Bec4RgmCUEar9T5jLkW0Zn57FUQM93RS2xrbWGw2qz
a4F7PYPStNqww3H405rcyymnMNs3QRGZt6UwI+uj1FJvBUf8f5aPHgcGLfW+SGJT4uWKPCEsTmIV
DkmGx464sDa90FvSlM0qqYShrYLvWGUdMgp8pdVemOoUP6RiWxNlrZRXafTOK4DMp6JZXqAwPpRZ
Pj8Y80KnQzeLC/YyaD9dmtyTmF2uHU9VBvF6Lo4lhtyjtDSuC1zL6bHXvYx40RQHTNnqmeKf5YmF
/rrjkkd75ewZXxgZzTP1vRzR1ih3bU+VVw56KhJ+v7wncniZamfCupDnWzu1vfNMhOhO1j3+58I3
TrU/m6HZu58rz8oudodnBbImrKHuYU+g8A4zT81+FvGRlawiTBN4qf4gsPDOzt7/LYk8PRoDrAJG
/OyQ4qikEboMvloJLCkRmt1Zi367iZuy5GAd+2gJHPnlglV6N9L6RrEareqhFp55Z09pvMXR9RX7
dNbAivRarKstDAjUEHUh9vSy8tInl+fDZAqMLiS0kVN2OGe/jQlabllG41TQovJY5TAazLJbHvAP
UprRGRQN+X53xo9dnYtizH/aNgH/kVf5oaMq8N7Q4/ou+V6G3GQ9kkLu+sWtfTnyCiXikMIcfZ8z
sotI++4/rzWHM1SlG+myi39zhvkw8dfuHChfXSxSSUTm+/qAj2t8G3GJsdvt1X2gPC7YHahIw/SG
l44GOUAaJE+A6yz8XvUPD2OwHbrKejUxkW99V1pH0Nz2wdGD/Rbnifw3knXbdxalQbgQxIMl+uLV
dXP1Ybs+V3yrES9I6vVJ5m6+pz5M7VdlEmwgJ70zgKLIVuV7UbX/6GSpd4Ak0PFKVImz1uDC4waH
tKttB8EXF9c+hpxADMbpae2h9Wi/lJhkmVawh9k40UJdFOKuVDp7gwpUYppmdsRWMkajkMPBlfV0
B88Vyu8o0QCoKEJLDBAYSfmxvkA5OcI/WPC+5JPPlmf2N0zMwQMvF1lBul686+T4zyMJk7siXZVk
y9zJE/3tySe+3CdyJO2nPZLHCdIRu2wzH6ltit+aIogMdLRPlxvReekra9/giSBiimBLjq4/8AA9
kBf+yHrez6I0xj/igKRWuTaWztw/cMx9evWavReuM4WQaVGjLChQNc2LcJt7BHZkrrc5A2if1qSA
uAC4e8tRnAvgBcmr2r1nb2NKlZ5KQFIalEa1E01QHoAJqwcqyUiEVpN3XMkIRaUYjoTuTIwjbZCH
9IFzbxt693XBFvLJn2KiiMF4bonofRoFtwb8E/WFvjjKaxxsNRD8RkJFNSXQh9ZKnYMLko3ibzCF
7JlrlJtkWn8rkS5EAAYdrUIRp5rGd2GYuMcpmZUsZBPYCPE0IlVyF+ANN2XLs6Q0nGZcI3mXnYq3
C01+L4VO6QldXeX9wEGZ7gubReSm7vAJ78jGIcpjFbV+kr53QwnRSWzcdsgpAUjs9mttq8e0dQEL
9PKiII3itqkozuDfKMiOKXNLb+vwnqe1fuZvIje8sr29IPeOxuzq/0zHDD68CS9kOgPBV8qtnN2a
YOpP4IgB/cU3E9ZrIl7sRRHmcC3CnlZNGyoV2U8ib3Bj53m2rng5vfyVa0i7961qDsu1hJGH4bw9
ygSEedliWHAaRFiJkUFBxrwvXZONaN+sn+ZMPcgcY8xnX2id2dAOOziIHFkWngsP/vpRxcHH5ML6
H7hAPWWJn/2he2KhaDMkALNo8sjLpBeSNCDzwVgYI7u2w4/loVsz9FJ7gzhPsY/yQP41Nm6jnlmV
kIAgMErtED6IdgXeq9TJT7HeFDLg+of4ve3iQB2Sqfr/nZRsBtei92w09QdxP8Z3dlbNidM4/SoT
aZ27Tv8zNQYFCGlfmSPss7IozJ7oC4hisHNbMVgaxkedXNliEQm1WZuHGLZI9pfmEpnDUF/JrACg
KDp2KX1KbrTJZa2ITLOdA7Cnvoc8d+5yX8f3wp1zXIJGujVH9w0ObPKGBsMWGtPbvWGU2eeEuvA4
i45EYQU1XgGivKON4J4yA/uh1J7Yd8ucPdiG0O9WiR93KMTgMSo4RXQr+L7MRqf3QQCxl1nQJvcF
VOJKwIQEsBz1FpmneWkcE0NsMaldE8TWFrKTjpDc5EPGd4KBOaUdEdc2KbrV6/+KGAwYTp/JfmJB
ExMl1+Kg0AZDqxzip7X0gTUklOZhVYzvtEfrMDdqSpPwetnfZMGI18xzz6TojJxWpDTPcFbg3mDU
mN+AqTVJKAMunRvXZNs2JLZzWZasvSPFyDpfJFa4ortfjaQVFziT/XmefXUiU6HevY47pBSe2iEG
L19dkj4Ci8RMm/gPsHG/TMdtsaKi120qi6iOTGvrKQZ8EQ3u0p9tq+Xtw2swknK0j2Ipn24h4R39
VjDrC8tgfTJM+yXgA5m8clTbdkq4nPluH2w0JrD7jFjlSWNxePbcQbwOQyfhyJu6H3Yxqc9hU0vu
wGdeSfLg97V5ZHoXh3npFPUZ3PCPXJtMxo7G+pSrHR8Lsv4ntXL7Cdg0hF0s9W7E0yFwKnfd49JU
w6HO5vmdzH598IcarBsfrAdjkJ3o86za9S7o2Kqbs5Geu6CxX3LL56f1+zxAWeIPfENqjPdGVxjb
wkhf5gzaIUUCFuZdiEnOdjKpjCCxVSO9GNizifyx13dQI+GyOum36uMmFFMcf2hzuAIQcx+t7EYy
q7w4Ptu9TO/LZqxe69W1T/NMIzkxFOsqmpVgKrcYKhKbkH6d6hs7gBNylyejsxLwZvuoM072hgoM
Y4yfqPxguwj7+IdabucbuMt+4hJ7cyD0xRenMaAPDI8RnIJgJlsv+q2fDMxJ+VTRqlNqtp11FbPu
x1l4zDNtvGLHUFdXGXnH1N10BLXjrtpMjrQhmWcWSUyeo3xb58JeMGLyjokVU4K9yuY3TfWwd+fB
extmnf3iF8ZwAeIrdImX/y21wBfACdJtBjqF95lnvw8TkddNsLjTFJJBL5/QTQrQ4a5pPFvkUz7H
WmssE64RR7Jx42s2SarBF+4NOxqQ39JBDVRqSOcBwxMkMs7zgvlvrmkRcAhn5FRwENZhZfMRU7Tw
wh0Vc5w9JCF2RT/qKtfYJ5UQf0E+gf24sddpCkiZ1GP3xaEDnmiQpZ7xM3fQBuNlh3SAbFXNA5XB
FPmwRyxH5tipeyJCsz4CVzO47i8eUl9Z6mMGiYj5bvHoemj9kPrBGEtnMn67dmVGjd3WT00mg4z3
iZmGiRDcOhKfOoQmbhgWuiwF0BzII13YwVXlQ/c98GK6TKXnvRLMGsMlGdgScBN3qYGyeRpUtxbB
BnW52cbI2d9FS8U8u6n5IlCXDxmBk6c8pUgxLAb62/CjBdMDYcs0oiaTxVthDg99C53BKtLst7Vs
fFHGeKvYip0zBr78ugYz1ZaL4bzVuGHDZqjGKAkEHXYpIuY7Fo/ulWVlfLTtKn5b1HhtmnU4DTlA
/5pqnJ+Eq/SO7AenyNJbmzTnyICcImDv+HRFi8IYTpgl+39er8eI/138YvgmF2TlUk43wtk/WUwS
2N1plMgSb7nIWMzHOuE1fnuuHURJa7hmjEktFbM3PJeu/puWerzWIP3uXJdQGfZPCOvmTPKwrPJf
PAAc9llq3PC6Wn2PM1WzSHynGXrWBvxz8g9tq7jnVtB+LrOmv0ZpUb+u2nojY4ee0dNQuG0HZu+g
9cb7APJxcQuM12fdZcDp6Wx/yKu4enZLPb4qGGcHfvP1RPApfnQ8Y3q2Wq2uPK9z6BY+/4zVMSR2
Bf2Y0k29OzZgdR8mbiPeMORyAx3Iqz/X/8+7Eb/qn2Y/0acBJEl/olRxPNBEU911EEI3cuL6tQGc
O8AnK2uD8zhLPgt35EQhqCY3ZTKXUTYl3DxRi9/cvuOMCHJWuPBbnwqgnnsaynyYUeYNkLxObRpy
X7QqyHaMbTIuh2XrqAZ38lgBGBceYnORKO+z7VG5NzkooEf6JOPHFczzkW6i+anBTr/RcyZPGYbB
FKP9ZB5TVuD/bJXnF0DUzRXxdYkwjgePdFXEzxA7GBdX/m+z3ly2A0I0e+jG3yVOh03QLGyArUuF
Fsol4B2emMnAlNVn2CVMUTwF0sezGOvHGZXzo3X18kLHdxU2pbX+JbfdSkt91j+2jDDS28V9Br0A
fKJPofr48FLD26bhIU+nKZqslbuRgzdNJbO9h4LWn7UyoDioRbPLheKw6TxNs3uroMV78fQipzw+
r14nCUfac/NS0W4Cp4JtGi7aBJjdFqyICSguriECJ30z4QjvUtbRPETody4tLpa19xHHyEuI6col
lMmF5eejYdmQo0iUB9tCxRJAX+X8tTO3crKhbXnhyAtQMhufGX6cbW6u+EkiJ0ORnVkrEVwFhaLK
KY0IhTSHStt+Fo1KtBHJJxBHzAKvTh6QErVMcj9Elh7i3sNYgin+SOTKPpoccO+kEY3TMur6CdiW
C6DeTf+M1UseSKCSvi1M/x0LrvM1tOnb5KfW0QLOuZ18mBDDpIo/itHr+7RL2b0kREU2flFhNdRr
8GO5pTwaw224aqz2NSEdjR1AV0MER5KFAd0PpxVxGdhZUF5zl1lgm+SsivQoxlOgevdJ8eGyE1EG
fHCmw70PEORAZCpfb0jF9mDf2tqgEZn7lkjS2zBa4gr7U5ySaTF2bYU1p4YKj3Lc15G5kJ1JWdp9
BMjuH4XKrV01LNN/jB8wDsq5pMHd8kKfXi6MzrQfJiFKcbObcHN5qC7d8Ex/KTFez24+zbo3bsOo
e1wgmrzPI2Ac/JOY0miTeF25/XBAcmV4VP5Q3C/t6nIi0vDhK1Pci17Spa2r+p3eyjocYuc/cF89
DR0QXvuqN76NiW6g2dbZwQOtdgsx1J/9bLHPuLV1xFUqkfLc9KfACMNmpLbOktJLPl47A1BAAg+I
SeJBeIPp8RCnOMg2UDTlMdHShnFU5483HtlGp7RuyYmvaC5amCPEznrKAKzSfyBUPryQ4e7uai68
dJ4WUTthax7tAyUJXhQQBdvhQE6eGqJmr5aeYoAaK9uPPNBEUG7+29pvPswKWuoy2MahcPr5vspb
+gJ49A5E9roTX5aUphiWJxt4h+KvIqYVKg+NycodExZXwE0FX+RnUHeCMYrd7zzQr1a1RbDy4xeU
yQQ47zEOx2+aa2iwgVD3TtCEmLpBguczjlt9JQg+Pa5pMhxrpoOamDEVLI4krm8DKcE1DS+DRdbk
72i7WKOxkuU+C+Lp1WUAOlMuXj2JW5sLjBMHGzELc7ldxQI3xyZZkO94ATnksAoRP3Ys3i4piJ9P
v3TbB6Mxybpp1Xdb03SJ4LZAY0O5sv/qR5LNdQO1/Cwx04vIMvAybAA+rQeh1vQwthComX+cDy2t
xd66Vle9wJ3jadRpblw7quiI7syZy2qjz8ZfECXCwncnU/6IGB13XZNhkQpmSa/ILaATOVjQ3utb
icAjar6QO9B71gkzHws2NP7KpWfRdc1gly39+MIiF01vqDxWq1lOO94PidDpkfVCIqK0majQmLD2
zGc77TFM0xGY5A/Ymizaqrg5/tpSmPa2KtlSQUcyWdPR6oEBcplGD8+96WkfZ0KKd0AUs0vedOHf
3EAAtOpIZx2JliWvbDKBxQRtkr0DCYeMBvklptAJG3jAxXtYZ+NOlzeEj3U7p/Hi04rFvr54LgJn
QCkUWcXqq9B5StlRik2kCrrkccLs9QSnCv9JWhjEzafa2MFl5ELl2XZ9aHHOMO+Vtd9jfxQd29MA
FNWxMsSNTuoF6z9yIcSy/HWYTp1exXqCFNq+gLkGt9fhBQBQ0dzm2twTsf8AQpennJAao4eTwnMC
AVcYMGvciXhqwM0VXbEmKnq2yBETysmGisIopv/yoDnkUr7XINcI2LZA9eDfm/tJ9uR/8rr4mPAA
M2STSZQ3yzcNfLppg/OadfxdMpOjdjJuBzecQwtZEnMEBmXkBa8KWClrJ4Wmogz4Ibt58c1/RW/Q
MUMUzTxnYBfEvcnxG+ytatJ+1GeLgD5Yue5p4g/pXQlCtRwjraC72jQ847wIXcU7S4q6CjvwM+25
EoF3oADPVMepKGEMenMmvm/sWO4Sumv+bHfyokrSMbLJWd+8sNnuVzp+IFNEisK66ZwJ0/kz9ci1
sEz99g7QhnNP+Y33ntCchTyAxvzSx1xAdwJnN03KoOD2btUADApKmAfZZHyCkjWP0H81IrZVNX6E
p1X4O69iXx0iKWJ4oUBqP/FifbbQsn+NoXilmRlEThKgU8MLIDDiQKfRyzfg5hOeZizvcWEtuJbV
/AzNxj9zXWR4S5A93skm0IwRQCLGmEqzaKF3AajTTWnZ79zKEW90Zey5twRvWTf/LXaeRZTScJGW
I3sLpwoOihQDvQakSNgsDOkjthbabjF4pP/sEdsMXwaw4PJn4fR/B5x1cjmaNzPt5o09PZgTC3GX
AD7ovQcyqE/+LQ0aMJETa36XvYs1dJ46auShDu8qbGyhGCWpSIiSNFwmVoRBjQyxbPOD1fclb15/
3Fv0UAL9lEy/GBEf2oH1xjamAw08xDJFxHg+8I9Od+wEzHOetN7RdH3x4QxDfIJCSHWYbwTN59qq
4K7QNyta7LyUI7PZaAbZfwuiyd4kwk5sGZxLwylBf1k+OHpjFf7Fn635TsBz3JaNKeGyEhDEMpK+
KPaR7sYZsN9CmHxCuhdviK3+HVpo85vEQj/4Tf8bd/EdaCfwoBhk/LNXivbekEATN1i91gMvmJZA
b/I0W8J/TGHrguKCTVHdmtOmrq2gFqwORJASoBgI7vfK7/4CbAsR8KD4awFV9S+m/hzVQTsPLsjI
qIjbeWP7xoFlIyuFyuf9b5J9uoxSkOiTPe+grG5eE8N9HMGJHAX8mqijmvMKOKNgW80RxRrxkBSE
dvogNqLaov4kZxnQhTPI/rtau9WZtj70Tf+JFWyGdUXJMwzmmKxxaqZbZ52exVouzsbvoEOXE92x
NSfODrWefQ5GyD3+HS7frAbRkkYMn4v72RE62Qyj/eazumOoYtcLHeDea4P4aszWXc60txmJtEfA
qPio+nIIl9XT0TIHbYjKXu9W7h3b0e3bHzCJQ4RbeIh6x3lPF9KmDeoidyGwnczTIVGlGyPY8y9Y
d+XJvekdnaCbrIuxM+qOULmlg5cygctHczPUHfmzki4Fmalr++zhUz/WaSrfcRyc3RUfvuiyjFJq
F716FJ/Lov+zVHHXg5jolbZsJBJTne24yve2J4+YgZ1Q+m6DXhanB5zf5S5hvN34jbtEzdBZD6xT
/LObLWfAhej4XBOAFjmMVutOp85yxsb6lYrRYx7oQI9jBo+wlH3ncFy2mDhzlq4jSA7a027uzYTc
7Wol08NoolOVaUD2IjZPdJ1gmppbL+xmRxBhtBdHbby0Vp8CS3c0qQb2spowZZ8pRfXkVnu8G/hm
gLwVYjP7OKRZnrl7uFPWo7pZR6pEVrtgKZ1dr4F7TDcWIccTJvWukVeFtRa7v0hDkwpiJEuq4SFr
hIKQOWEDazhwEcD5Nwm9SXX5r7J5fLjPGU8dQ+XJN7v+ADBn2nZ+1lxie3iFFeI8J52NjJfjINW0
vPaxvW89e/4RpluhGvsXD3WReyxYJggiXQTXDnAZWcgDZKni2kPm2beD8aNBQ2+KKR/wYBNl8aXs
6SHhKDp4Wef9UOaICacop+bMUcyvoNntlYHQ16VN78iDU+3umtzC/KVudrazxMfSM5AOGMSzU1qP
iEXOxEzhmYL1EBmRarqR+OJcURlMD4RDjJm28lxQLmnIT0LzA52wY+mCK/HEGFkBbtcN/LSBfK7I
rgqqUwS8S4UqaLPXVBg/oPDH6eRnBmBSwud/uLnNx0pABd8TqWiwpWf0qhv17EZrR18wojQSH2M6
78HGHs8Qg4xD7o3tA003+SfqCPazTDl8lmiZWbs0DxRteBfL1lGw/DpN5qC4dVzwbxA3OB9r2PsN
KVApLXnUASJQbo7Fg1/a7ibwLeOJ1w2+oOlb4WvK9zPi66djD/I/PfpYk0SyLFudJ711ZLWOpSb7
HHsnvpe8lc5othFeDf+OEMnFtT2abfPaScaQfcx7rck58IYFATZw68hoVKrmEpd7M5LQ5dlnAflf
1jMT+oEqQv5DcDLTtV3OYq2T98ygKtyPLW+Lf96ndUl+L/byT01aP6oUudWB9bKhrezH9LlYNOl6
8YvEvlctVjozqS6qUh0bZ6vAG16Yu4pKpO26+rzMXNdvI8ZR/5WVO2GZcnQW9rejsc+tjreS8oKL
f/MwjBlt2tRW3S6pifk/js5kO1IkC6JfxDlMjsM25kkKKTSWNpyUlMkM7owOX983etO16FNZylDg
+LNnds05K9PyAlSiemV3RcMvj7Xx7QYsSlq8Ma1xILHNJCnI8e8jbshcsL/zyTxU8opF4prcr40g
+MqHYhn0yat7d0fmoXmhDT2mW5y+q41rm3ETJORXK65rX9jVKIgf+rfWwnNY1WFAaWIDk0pJ7lI2
G3wd3WEuaAg344wnezAfoU52UY+DrSa7tBjPIFbUig2/W/0m3qwUzSkWQBvJlZANwUOf5fK9WKjF
MXN+tUXAK0u34lRP8a5si+/OKrcLWGFOf1CcM79MQnxCjMlvZy3DmcAUbKuJ8xpszvjoR5HHCiRr
93Pa33+GLrkGbnp/+QWeuFhh0u0TJ+teeZXOW3tq4Kz4VV9+yiAIfmzj5D94OwDWpFmzzSF3/otl
/JRlZI22w9B/dt5yHYO8u5SGDeG6p3YhXYLuFrhqT8Pjly/b7wSr95o1YE4ezdiHSdTjhcXjvbP7
zsspGDCndNwKnKJrXiHf3OBOYF/NsVk4aHxS70e3nYnkmD7JVl1Lu90wqmqLoF3vxWCHxPSG+y5J
vbFhewnaIiZwk3Tnwq6Lt46FwdMgR5pR0ZxHtrJN8dZ4nKvSSkgSw1U+DGG0B3b/t86DBVB4ty0n
vmFZgX01A51+5DHxHxor3ZuZcN3k1XG+6VqpN23twgvPhslixc7OSKi3FqvTCk8C1BqHS6+xK0Co
glakwr/X15eLeCTAONkrjFjrMu7+i9R4gHJSsbmqGkg+0VORk3aTMe4WslK0nsk5O1JJmJ+5fiV7
gyHlMtafOKVwuQ+vFh1wAfAWRagL+4fHkAU6Zp/IJuTiXXcjFXhQXC2ohvthws1ZT8XB7rSz09Kv
nkfimNsmuwuveUW/VldyGa6Ca+LnB4d8JMld0/0hHqH3nm/NO2oUuXy7Eh7iMKiHcUlvIUoCVxJ4
2RW0bHVfKriOaL6JgGc/XdG98AA51KGW5rX2yROwwRY/ooXvskK2dG6FKtsHl6gn9a0I8W44fLVC
kCVajU52SycXk3oQJXepmEtUAdQUdnm2joNMXaJ+vGLRfFYOnvKZOsgVSJjvaKybM5SfZtvPKbfF
8V70XrCUP7eW0sc+yKKNSQh4ypp7W5Z8zxUbm8U3/g4TzGvq1FelWl6lQ8V/1k8TeZi4Dt0GNsXE
sAwmb3Z85YRI3Y3SeiFNelfC8QC4+J/vz77z7t0RgHnENQcHbHmwRPq8sDrD5VQ0mwRr+rMV909l
AcmYS4W9RfqxtyrU+a+NR4Njhge3F1GxN05lbzlBWoBYOMC29IeKtdHW8JwNw0iJUrcQZaMBGrkM
ux5JiiBDqCUSREHavUJdn5OZNTGUhd3Iz6mUL3fkdZj0ElDHDMCgzVHa/PrQ5imArBiETxD+i7v0
4mNVhy7LzqAI/zAOBMcFuMvenTwBQr4It7qFoWz4XtQxL0cAMc4WSzQjLcpgP+1UHE6voUiaTSbC
/JVmiZPWunrwpPb+EltiDTrk8SciznTHGcLZU0O4ZV/5noT2QIiZoShcDc5scEI1C+uJaJonVouY
rTf2/dKxsWJurXAPKC5PouQE5vkxsvyJlQWoncKjiOK0EDt/KGknOMkFPCXfXCW/okp2t9byHhWw
CORF9hxHAhXYP9Ooz85pSN+By4VjRWQgvy4FW6hhoLMh5+l4Y8GXrY1yus+F9SfyB3XnQH+yUzYk
SXCsEDI3DXoId3mbHhPapKY/oJEYN90y9fYE18oNz1qzhyPREhiCnehT5wcCW+IF595JHxWgVz4U
Y6wrnEA+GVFan9xCqRogmbfGhfp4J3Oy5Xark8JySnhn5tV4dqWpXnyT9G+jFvqxKRJ716XL9OrQ
tZCw7yO73QXoFKKaz+VIXVHjVtwNKV7+Byg84jo53SNrktqsDa5L+GJVkg3ljhYr9ahV5+2GzvlT
RPVJhP30MzLDnclXOpy9ZIsMu0Ov+5fyQZf7ovIDbJtag13I8iXu93RnTGyu4/gJd/xwTsYkyG8l
Yo2/mwRq0DFwOo59xchMfhYVYpWqrnPYczXyXRNO2fqUcz/JzMLhufQY6fGT1j7vgKJ7ljL8cYYs
RatqvX0JrmxrghnLd+FGAvZ1gGLK6LVbuEjsUfYxrA8SQJUho5XQrEQ8QN+3n7aBNUSoGe3bL5bf
sc/0n7mSv3PdBftybIst3oK0wKZZ8Syjtx0WyDzPuaisr1A1MQVddzwA7mwSvKFL0TFEac1gWg4r
AL6/8JGJr7q8be7wunVBtemewalf656qHn54YCPpfa5nlm9OXZMo0AXk9v2EBjwc6r27XqL8KOoM
I6JuRxzHs75wZIJ6wIyP090e5o9ucBv4TYTUOCzpDy1fB4/F70lOU44lpq35mgIPwwvas0pKEBho
38n4RHaYoQK5D23THcsa+9U6wJy3xxXYsiTOqvadzh2S0yB7fHGqAEs006PE+sYa3RrG9H4fw5Qy
kihuMkyO9nBZcIfDtQmk2C5V/B+37eXmE1O3VzAA3AMS1XgcoFe8kgmXsFswXL5rOdKCgM2zutnj
NO2LNMLR2vOv23aX/IPxOWwjikZPEAe+CMbUh4V8wN2oiIRdwZFEgM4FqLHE1qx/ZOPfuL3358IA
dsPYhoAXjU5yjYM2QMXme0mSAPOLmlBr3fyTFp7ulLIwOTDgtqBhZfJ/hsFwsmG6YlRAh8RUUdnH
2BpSLJ6UHdJFQp7nm4geUWQvDd2V7DFFUcCxDgkJIa6hmKzQHIq9bTlevi0dTDFkJVLnzS3G93yu
kSHnGYQQVAUPQ6TQ/7q0AqUKCDY3LDknOV8LCoxXQ4qFi+dnY6D+P+JjCh5ajNCAogFhap81+ixo
rOJ98Jt5g7OLqzm9MAm8J6y+VgUYP0A9zHBHvSwD9hpVxKhyo5xOaVwuq2wZyztMyXHOg80yteMi
fCB549F8BP2VSgCKijR8NYyB08k4GTE4Cc+9FOJp8ZoFFeFgaxYCdZSmhz7UhNkzKOp+2UWbFh0G
Cy8n7xe3K7ICce+/xan7wad618CxPq8SK78ssVw+ah88ZNNN2AVb114TDaufnMIet+E4Y1fP9Y2u
VywQMejse5+Iw2JSjqAWS7746HsO3AFAH/xH7rsGJG7eVIBTQd5ITl++PXO7CVvsUcpuuCnlIDrp
04voPtT1mY6XgcrPONz0piu2+f0mGgODpHjEhCgtpBg2BI9XjZdzi4wmOrmgsV9VLv+xHfjbw0kg
rwT4pbdoFMP9VeJk7X0Mtgu999teSJfZSeCrBf8I7zTLm50b1ndX0lLzBy7ijYifTV+BDLL/eJE8
k6Glw8KBEQAQngs/lWlLr6nlsuLbDHKFQMjcm0fev/rZEHydjyT6PZJq/GPGsTFzaqAB9hTy+E+5
65x6XMUHRNXqkOc9BSwuFYiZwUPYlwRYKM7DBu0m+dn0ZX4LI7NJYTfvpe1BNSvt7yWx9qNu6Qgt
gVjqqUTfSt3oeZ7orpCGSpdyVsdQ0fSFwc76TGhJhqjZ2jFEkGABzKidr7obUrWjuxUqywSNtQ5E
v+cS2p6qBRsdxaPqGraze2iz6Q7JoIovckdSGl50E9TPn2ta2J/yyLpNnttsfEjDeI8tNNxycg31
SpoUQTt10Hl6+krDO9J2/lK02lFrYEWwTStgNvfESfjVeKOYtyafl+psw5V/kUi1zQnnBXrF2HbH
sWomgLFtGD+OPY/tFQxaU25NUwDSSOdqmHYiWEgdb1gj1h2ppso9m/Z+eOtRv5jC3HLXFhtXj99k
toxazyNOVvQhbn5qoWUTsDyZY+xEM56iNMEkKCA7bAyT4aHKIn6Bxha/po/UKUanwzKK9NeG5Ztl
EexMZnR0G6tdCp5+1cITSEg8m2JdGJOgTZb1Oi7sAu+KXYJ+iklbo9a0TnkOF9pzxVxOl8Ivgeo5
MtHrUoUVb9t8st01zg9azufJfedYb/5yC1g+FMOl2baLNC9oreOLv0B4z0m5HxwUyVNp2e93CvmW
Co9um9hu9Iq1vCdJlU4Y772+Y+Npq1Ng6/DIZQKiSGHkFis/gp1LBc4TwIq5JPKtc+LmSXwRvJWK
q+WNznSmN2k+Aa4JsMWFqj/gWZkiVh26XufMqQfJYvTBcRbI3b0sPueqDP4oqppu/lJ67x64wRUU
ZxZhLjtEnqKRYqY1y6qECE5MwXiFJBDBj4Dlqfz2LecP/tBlo3bD6G9RK9iuLuSgd/yILteyUZAx
5xSPl1Mg4+yWwbp7mEIYcWhigMogcOZml82GPFA1iWI9y7H7DZvZWndSIz9xUu3CgCG74btrVdmc
bqF5ANfXxP0OEAI130FGPFqBcYtT2ptnG9hc2MyzcN7YpHAOWRXJx2Yp/oPgnmwX0tokD6U+pUH7
WHXLawMJzB1ZGcG8ovzHWtq/fYJ6GMlmpdqAFeAU+JINY1VaqyCoNMSNVAz3/9ZrXGflT0WGdRvp
QeNqy6KFjLBV7IY29g82DG38sGXzsQT53s+qpyDN/hUBhwB8A8LufU7wgzUE7y816Xv1iJB0r2dW
vk5SkFT5ANU4Abe6rTsENPKTXfU+9kHBrgzEOTosB2yLM2xnMfYf7dErHpYRmEGH+oxyw6JIxdEB
i0JxKJgSJAHC+WUIsuWJUuqGL82MCjzocZdFvTgj3zA6y2rYN4TFLwn8pr8gmgXAZphayMkR4wfO
oauc5+jAgtrFz0bGfzGs4DsZ/pU0qZ+pWOLKAcV+z5EDAFfkfAg8xjtpuCPgFl4I2QXNp2KTEFLy
ulDx049iLdrBOTSh++ZEpmyIDJX6P5PEgnh0w2pxV2bSfca1/0xRhnfq7jSK2A0fQ2WJR/yXbDNZ
LdMC7BQUA6Txc8qWckNtKC4KUgo9bSuDF21Bbc5veuid7yTAYO2GxM+GvHGuanC432jI2fahjtpg
I9qmulZRbjYewbEbvEgR7Wb+73rVed4IixzH2Jklp3r3hNTtbhzT6aUYS/dxyWO+rl6WHwielifu
gmxIApf8PWzQ+2adyy2rI9qzJwuLQ6DLfrxNUqg/fZv4/3GP6U9FMlt7NTr5OUr7PkDvsPw9DDPn
BxE//WvPDmECRPJy7uoHacqHyR+vDYskSAURifypzMrbUg/Fjs6Ue58NmbJ1NAUeqGOLanCqwI4V
Ey//49egvenpZqtA+Umj/2YZtCW35VhHiOWFB42ALWGNnLNa6hoG7+TcWm34Q3hmi6grP52807uJ
aSXHWTABIfBlvCN9T0kbLSmgTyIMg2w+j0JpsYe1aLEKCZodV93fiE9qT+aJdPfED0z0Ky4IKy7Z
OcPltrVNmjOGmuVJ91NzBKucwOqbUxdYBHfNz4UtPKaUYJw+pCXGo2n0dJNW1L1YAIZIhQD/EXP0
3UZoqG4OsZpkbggMIJ8lnuOYIcN080MS5sN7FXkCC2ytf4Ik909uljb/8gQL0gbLKPu/3plgdQRA
fEnhTl5MeNCZ99JaXilnohp1BKmyoWE2O5ADZvPvAw3CuifN3ulirNmL4HzSU/f/fmPShXzv2axg
YnV+UranVzgYVLorfiX/UrmUx6GcpMWOiWO3tumC2U4CNlqINfAMlCza8SSUT3MlfkfCndvYAXmd
CmiVJEdaPsyCFw8Z+TkYUz7qYC7/RoLMILkg7AA9Wta/XCUI871TTvtOWAdXVCUpzfrZY8Yh7UBs
BWGJco5EpVh5IMKxmnBYxjiB5e49peMLHcnZC1j9bl7RD4VKqwzEMRasO3yY8FJMjYs/GAPzsBDL
RpPSIkZIRnrEaopy64URQLQ6aA5JwxoDb7wXLa+i79Jg27ay+xqVXZX0clRztonNYOk1wUceflwa
w/gOMwsPkd8M9kXSlX6K8sKKXujcC7bS0VB3ayg5W1rB3X8Ome/nwE9ifuEOmueIweEz7UArrorU
9x50PPf062Hs3+VRtsR7Ugx1ixZVjfdmSdwChenRcYzb9dkLg6jxttBPkdVrHVabzjL5p0jdYucx
zQRf6ALTcLRGNeU73+4onAWbRlop4O1xdudMPzctFDIg17H8outAVk8pQqr/0gmf/RYsjyZ9Hnkp
NdsojlR9hakuGD9pCx/UaSTja3ajyC1xF/PSS5dR2KmmLPde2K8SX/LsJOxWAG9omlwzDyW7LCaX
jlxEXTgCnUsNuFrKC3Fgj8ry2gqZNYyYxwlRhRpnNmYIKcfKlwXKC1ZXTNvNCCwto3k7VP5I8r5k
FlxJtZj2PAeuU74YCD3Wvs/kZMcrZ9QNukwyf9OJtvxpKzoIz75v9X9IIru7shbJcsVMm7fbNu6S
+Y0rI5wG9P6s/gn9Tjxz+azkvvTDmATrgJDVVaJ7tEq7cNaQlabgk/h6o66ecsSyZy2By2a1OGiU
6zkFqaNWiF4DgMsCwmtsxQT+MtfnzdvQ+KbWlvFLw+PXI5kz9tncAbFhR3TYN96RRKr44/s55fVR
x/2UVxXtvnHuDI8ZC83ykkAlxtGD3+245G3lY8CHuvxAL0Z9YwgtxIFBbOL4Lwzx8NiBJrtKU372
VRGCJwMQNID4nHhtzcgavLWjqCp5Wn2XSolBNsrZ4NXJPrmmehRn2qp6m9ti0B8y4ne1hXKC6B7n
7P61DGV8oirOdo5V2ifmwq5/FhQ6M/Gt6VBIP5qqbTju4oGE0shnfqky4U8nxcPewQr0wgOGtM59
J8BNaa1PN+w+4Hr+gxVyfGcfo8VPZvzsMomeS7JgjbsFz1OcoBT113Jy6oN9zwo1NqVjK0uh8qOp
BPfkBhikd0S9gqbRWibxV8OleXoOsJNzfFEfDg7Bp7Gn6er7xF0NRNSCLs6mf4ZIe4M1M5V6hwfI
9N+lNUbJd06N/XSy3cktLmUvh+MYINpSGNWWd9rA1OIxt5L4pDA92Te89uZG3hTcY9uNFKAH1UJt
AX1HKQPYI/4pFzNexklhvAwP2iL8IbvUqrXyR7tyKehMZjc/eWQAFPyh1GdRx7g+lmiYVHUcajvH
uO3opMCo4yW3ZIzonhBli4t4qEpqQPt8vli48nt23iL7sPARziu/pv76qr3YKsA5gUkLqHOXD7lZ
wo9hwAu+skwVUeLVFe9aKbGpTWzfwkbVR5EF/Z/EjQIJwcYVzokZjxVotMARzjIIxnAN57EeqOxF
dEGyzptsjy5HC+M0JjaGYI/8Cmc6aRIOGwp8+jbGg48/vfnygmTwuKzkI5lOg13gqBJ7+omClDdt
gaiakmgsB7OFDY8k2yaQje7ODydWx7jTLq6ysltw+Nvabk454BUQukUyoPf543Nl2PxADQcKBQzB
W9zl2xlEP71TMpJ0u9w0+d1pkmZUtWiThfm+nWz/oUUNWG6eE5RPBQwrWa+IVQnIDtQv0WA1Kv2U
zrRtYGWjm3HlDBYFT3WNDrUdWRcjA7Ne6M+d1Q8+mmoiw0eb3gVe307m/tcwT8HShFjo7FMK1E4a
Wd38R/+E9YbNGdoEnSxDCNH3TsxO163DxpxJsnPBBJ/CgtSFRsXKaUwv8wRngx039/Zyp4Z06EGF
xinBWxurqH4tNAQN0cV99K6G1ov+jWS/hytx4obGADGSZbLYr+LGeXTmzkZRbWxZilNIWe+uiYmj
rtsBPtklmwZ3pDXDq9OjCrkcHAasBltsk/2b12ag71TSMD/fvT5H6cPksAIoQjN9ZfKHCaTbUvGH
rykBn/oUuWxPz8rBPXjrg7vJsccICnm2Zbu6kpLCp8fBKUNS9RkZf0rR+l7SEmEq12sIV47RUVLK
o4+jc/cm2nczzy5XUfqPDhQnfEQxDapHPJ8+nJTICTVZbwfxHzU0F5KsXj7x1pGp3Ts7j7WrvHpR
krLcYWOy8UguJRvuycV8MT3v1ie7aRHe8Drps6ym5p3AjuGWVFvdR2m7eltklXI+U+lUx4yLCctv
kQRgfSzddm8KeEDK7sfD79+yFN27SQxnLUjDY1618a+kjAEZf1BnQOjxiVbu6SIzp4KFxE/gU1nd
eS0e054cT86KERaswNHQMQuyb+MfYA+9tIQIIUeDsyyA+0AmojMbPxWgH7Fx+TjYPJ8dMGHUdJs4
5MDPdRWl906TfljCc+C72P+ngTBSz3eBbGMjhnLfxZq0E0FA+y2s72huMGeom+6SVduCRWm1jvRM
IQKBWkbJklNlnY9alpQStt465fr+ng0yuvLXZLWIj3i4W13n9CrZr7krd/D6dM/dv6Mbrmk9cW2n
yDtaIbthOAIG2yNQW+x2iRY2WxNvfvccP3h309F5LoaCzf1075x4CFuv7R9s2mzqhx4VKP6pWDJy
criS8xTiIP1lB6ZcRE/kLsq4EpmVVraJSMkmJa8Jvr8Ha8o8Xjn4Yl4TU8mLlP1k5Ss6iqzyYbYZ
u+CPpaD/Dee+WnWVJT+5lDrWM0l74JJF7pNGtSHH7vFcle8DqcnpB38whDte6F76KXvuJ7CLWjXd
6nxOqfkxElNRQHRj01IFcS9ylj7RK9k8ewCJSYy0DNGbwO2JsHUNWZnzUuUjRrQ7m/djsNp8y3Su
bnwz4vFCHNN9pWOGonk776NjxppXslwXyWcJkH3eYNWLeMD4xcfnGF4ocV2lt+Be8J3XkyXXXmdq
n3WXK9LgUYxMaidwm5VYVmBzZoxZOsnuoBAPwMMbCkuChdxjMTDHESlnO61+Ayfkj3VxY25ZrE0e
5jPu0AdiK9GRioMerwEPy9aeB52cPcNgvy5U7FfXXAcwPtDUuPyWkw7AWvYu+0TXLuC5NDLoLKxm
QkiCk6Er0PY7zMFQTqNgS19HYL4iMLSPlsPv0N0gYU/vQ91bXr0hLdJ9wkSnGl6T0wCdxmb9nPRa
nlAq7sNen91Vi8Dna+fnfkvs1IEtGq6c0Hezo/AhfhzrPJOUP1m8N1aIwfgiUxlMW1J7ywUtevlM
Osdu98OsAzSgdqb0aVjoLSNyOK1xEfqXGjAiPEeR1jlhtjuBq1ziznrHdhofQ4mh/azAk3m3xq21
ec4I9Tb5uoRCRfyv0Ekodk7vqPa5SueJHQrEW+ZQgReWL4Eewc144xFheLzgDHNpxp5hyFhCXCSc
n2iDZ1pAIsmbzvnSVAgEm6Hl2rzOYdDM+GacLCpBjcl6OjnRfVnWpC7T86aBIhMxz8tJzMMmn/hO
soajXrykbJ2HggFs596LThIziO8ctMJDyLf0QP+67GlxXBpz8y2bsVhPMcD7nmwP4Ogy92EotGwG
Ai8y7UbM8APLVmPuxd49fbOtStOfUFEu/UAUviRd7FIFuXNRVGPsoHlX9M+pP7DV9/qwLvcwnhxx
Q6ynpWCSXr1PdUx2ptMxMQlWyw9qhIhwCGwixNu8yZszToZyO2pbHhKD/3VTNQhhgyG6s5J1Ku9s
0YSPeWkfaJ3mMp2Iqeu2OPy8HZr+hPmLlaSGf5QP1WtvwqK4EBmaGpz2i/0bpdr5RTGC3NxYXuTw
rwOZ/NI8MGKztACLEtODhV9lQcWOuy/9N+K6/oYYxwA2rrbONql2rnaIlI21UWXo1LD/yrKk3Byu
BoYit47/LKabtiMolsEHO5csEFr72nJPOvHte/yURftAyPAtKC0V/LG7tH3Amb4A11LNHp8ELTfs
s3IPA9I87KDJGVwHzYCABBXST/k8cnfYgpJsGWtU1++ExiuPfBpON+5xefMGow/7A+/aURIJ7bnb
KDHzLtBjGIQ0wmIinRuDwZ1mh2TdUJWKmVpZc/FMS/gS7seBC9ux6/1YHMImcdQrwS7OCJODCvpj
xtnAfqwhiuV3C7dSpwUUHZl/absDk8GSZM/Y01v/GVDaRAMOdb1M41FqwSRaNaT4phP8zLSlirHm
8vMKI5BBauMGd+BpE1liK4JsYOm78I7sGG5Unj6FPY2Tq2HE1Fjg9S6aCdsWuzAqYegf7bZKTv1f
v7wv5HM0u1MrQ3hGzKTUm7m9fmuyJNpnwvH0LnGdNMRRJvzXynTRSz8U/avTRulfAznD/hIQOO5I
/9D5xf84YXcvxPjE1T2FO5OSfgONrSde5ykYp5Y/pYsaFFyrT9JXa5it/2p3mG8RAlJMoUgIxxg8
I4S3Sww38DlmWv+r7Qi1iLMgeAV7HhbfZTEN87UEgP+gop6/PGQMj3pdf6ySra+0z7KhLiJYJ7GB
BDoEadNuK4fU79p3yvlM3prFSaKd8dUQgPsTYQhzdlju0+opVDbI5DgK7XqLlM3ZZhvuFAlm6Fdg
pJY4zX44GO5AJRh2KGaiqQG7F9ThsIhhdWgPUfRA+EYpunw1FVFVQAfSucIRXNKmS7MqIZjUd7YD
LS1nV7EPB9dHrTqrRd5+W9yJsXkirhR9Ekwp39iQT+O2ZZl+lFVAowP4p9visgk6MZ4G1SlhEfud
2u34HtojLA403hklI5ypP3dBwkaJM/VfFJnqSZ0XjTTU4OnijfWYjSwiKYi21PgflUb4ZfAULWzw
gErGxGkjGy8bUOMFnYzDHZ59iD/Hbyx9NhQmN2t8Amym0qGbWFNSS0aDswiDFrY0dkHzODrReB11
Lx/drKleAsiV8dUyBZXEbjwairKV7CNnUzuq4w4Yq6jZuj2DPsUKOjtkgxLvqU8z4RHPgOxeO24y
8AVKN3U2EY1BkrFawUpeEVedoAlZFDM4xs4Pcetn3yJ19JvwW1hG+Wj/lHkZnXDl6H99ZveXPAv9
syqTpNy70UgdVkRWA9VuqrLfau7ukF5vSUbqlazgUcbs2h47ElARcyLX4/Ms7Na9YMHu9MEb+Rtj
IPOzdZTWBXOmCTMN+9oNvC9/7K0jPIVueicfHdlsARhOQfa3RMr/NiFXgGvlV0jPLEmWJvoVfufn
D+U05AhNLjA3aiN4seD7iz3DW8bhBrCpaYx2VhGYucM4Ltn4wAiCuRsUAuOCyXOAlXTXqoWu6IVb
5zEIciy606wiqu3nMbm1ipam7TA7BeD4JfW8K94ba8Ahy/X/ZChI4b8x52R3Yi+cHkdeEs+uXOYr
jdGBeqJdqvyvrhOU1SlKAuAemcrWi77/7sARY5yqSalvukmX1s13YZvUByehJgaQ/9xG6hlwItBr
KxdgEldk5By3uTdB55QNiDSC3iJj0WCSlRMTw4o97mQBalHCQHLj5z3FcG0p6xBqqMYPiwVlSsiu
V+TVUKUykxwWAvcBNXLLfRHt02t7sTVnEI5KdDnUpDl9T0AIKtABzdJuWPMT8EdWMfLNpwAP/jtO
FoLRUSf7DDokfCG14sUVtRfBBuwjiA3Ulh4cSIlq0iQM/NVMM24OvgNCiPEb8uvg/pkyhSjohunJ
SzofVdX2oCXmMU3sB0bKHidhCUSYnb7X+AWRDXIsOPdCf7FYDuT0a8J5R03l1mv48LomOFROTXAk
aY1F/WEojl4giw5SDHcT2L8wboKXe5Jc/QWMXO2TSai9pxm//0ri7HhmqWM5yshlUUr+tfoxuefm
DPrOshlpt5cbqtv5Nk6DRm+FjnGPaUyljdmpYRR5zCypmqvrWoPetTjVkrUz1n55tDpjBzdX+TUG
v6TAv0n3IjkYGpoOhu8/EFRvCuy/REnDck+wjmMzZ8w/B1MCMzkrSn0FUs4LPS6UeWj6CDTyqu0T
HbyWREH9F8IUVUm8NDDWFqcdrkYFtAz/YTR9sJj0NtQJ2rj2UY8SrCXKch9KLuBvDjeR6nnJ6+wl
QLhljkM+/qGWhQte6Cfts9O1ebOhSSM81zzX/5G/XCBkz1jGGM4QjlitOqZYCQYQAze/qYJz1iT8
H3QaQJKkYyMEy9pZrXpk25dBuk0XTwfvgSPnA9wJnyxwTSUlwp63GmQOz7ku9LHzVGFdOyYhHCWO
J8y14TxlQctmoVo2ppNJgAkn8l4zwI8YtLKoLgnwF8uaoLga1Gaqcrd9wNybVf/VKWbeLz8IxoHK
Sjz46yDu+mldZLYVP6UWeSUW/T73BNK+jRt8NsSnpUVI23PdDzJJ7OzwmEXFES+UenCND7+IlYP4
E9EHGJOQouyaSidOo2BvLQgZFbMOGv6D5cRF/Ddq0LDA0nEoA1H+UvxGgwOPVdvTU1HZjn7wOsqv
30eBDr7LB1c5ZEJtKbdsxwjyJf20bAlFUDctWYsRPu/9RV7CGaoF7JFFPtQ06ki2QTMySLQt0XZY
44AxfUX7SrHTsZblKhJCWSCY5TFKNWQyZDGc8hAH05EDbQluNLjrBA6OFXfcnBVrzZKSRu9aLl69
VrGDw5JrY1qHbx2KFVO7qqT5RUXHVcv8OWOiQHpUBZIkBWhm/OtF/A3Xjp+hV0Rm6F6LMq39dYUy
9DlzFrOdtYK04h42m9eOK/ZTuYwWT1aqP0Am+QetnGG5aEGeFit1zQIIpEby5ju2QdhYnCL4ZdLw
ydKx5XJfylSHHwuFIEmyc90FQovh9IfpIp0CBJof56910yTxdbBwCFOQAh6/K5aXwcn57W9sF+rC
m29KJ91G4wwpl4I6XffPvHZy/NcVRIcPVyc8noRy0v84YsLPbp4k4ku5ODERK9d/ciwR2WQj9Dii
rpUL/o3K959npgT72FOE8tWEQ/g/zs6rR24kXdN/5WCul9gggya42LMXla6SZVSqKkkt3RAaSU3v
PX/9Puxzo2QmMqEB+mIwUndkBMN85jXRF/BOiNWNVp1gGq58+doXvgFtqUpIjMLB/MsQASxmNUHx
JWq1gvcWaTb1EStaci5Ojvt96kckpKSuHvGbyB5qfWEAUDBNvxDGTveUgiF1Kmm3O/y5EcbExqFF
9A0Uw/SUWVP9Bd5GNL4lKh2mGl0Kg7+5VEspQBLg/mhprS9EAhuPM+SIEMnqSnh+eVY7u5m8Gf5N
QEa4mVtXRr985EUfxwlfTk+P3YKWXdLa5cHoZsJQBBjLQxh1Mb2ZunKOukHoCquX5heW4KNtbvKh
Uc84ghN4Q0ih0ZwUmfpKB7z82JlGj3qKlfVNv2P5NfGYu85Qf9WRctI+DdDXtc0MAW0xpUVafjRS
Msm8cLQe9w3Zhz8d4tP0WPe4Cxmmgk5EYbuv7yV86R4lhyQDquU2SflBuWqAnEe+pVl/U4uyYJpr
KFmUrykQ7mKnOw70SERQ0UOH7TzQZbW0NHiRGkJ+Ihpx9thpc1Op1yCuYbgSw/gbOp2IuqDShkJZ
BIVP2+l16ZRP5SAK4NCKmxn3DIQoC5/kfuvPlvox01nCnZtT8Ckw2gbYR4LKNvQODZtUokIj3TRz
NrhbMiND/tvN4RNvUMqmWYzEE6IkIFijipYT+gx3oYCYSNGATtmbbDVMSSqaoTuo5XQrByPbWSiy
dbSWHPIAdNeAwBjhokjsiBZmDFXeYD9IOOM9crVyI2nKvQPZF8k+JjpZGvZiUt9z5IXRAUG8NN/T
m/bh02L8641DkX/K2rqm+RF3UwDQcxFpJccFYLgPCVAhHHcI5qCeGKTfOm6w8YNKXCN50OMuahtE
LkpH+1KisOZ8LTsXCc424N3xEFgDLFjp/G8KepRS32ebWtHnkOD5gzF2IpnvTAmq7JcQdsy6cbG4
yE8jwTffwy5oFSI7fOK/2DX6/AXygh0gkxRnYfdW4BH5Rgt3DDDMUMHfyKl3yceqUiZi7gAnDqnG
GhIVO8CvRM1/5RvuXjqOEzKavk8tbtZhGtBshaUq79QUAAl3REAKQbMCSK8eBPFT2QXFr9RXLmUA
HSwD7NXI3tuqp+K0dMEnD7S5VX+po9H/RSdPFd8HHgosQoGZEx5pfl2/534o8QmgEvjqWxUFggT1
J94PQ83fkQ0r4egR2MEzxIYeh6KSS8fqQMk+2aMY7tNZlA91OPjtO9ijUb4uogX1oTVaNBS2ZVdN
eMd0PveIGULgf8OcKgvfaDcZjCkSKLBSw5voMKGG+QsfKtLRWLUhbaa421eucj5UZp8cDSepdpUe
i387sAyh9kMUAB2Hi1H1aM8GrmQUx8CLzRzJPbQJIcB0RfNBL3KSoI6zoUbUNjCtQkomouyEXIiw
5o+1Bupra2bW8FceZKN7SLApnRDm8l0cMmRMTWKDAH+O8SSXB3oReDb4xjj/ldMQA7eq53M8wcrg
bd/Qn7IXnVMijLvesFT5TrNOzccAPmpC0jMp1PW4F6v70Opr2khT+URrMq9hCFm5/NGFdvlJaZ1u
Iso0DdYMDkjjX2zzqX+x87p7BFPk3OOPpEElSgxwF/mAMsLkOu5S/s/RUnLzfv4i2zJCoUyMwxcB
PduizgRbVfQZWzhiXc17gqUAC8rcfaPZxBpnmoo1LjLXgm2KC5sFRTiL9eItcBGMOUZccSA3u4L4
2rd59QHEUmMM0ENPd4RbM3AM1yzlJgEUnB+Kjo5oACTaRA0fuON9Zo9Wwrnva+srYM8ibqk5xBV1
gXkGxynvTdgPjBBPIlQfAeRGT3OTpQU6C6rXXvpZDdjXVa4tPoyV3gqPuwxOI1lY/a3G6eglEVrp
f3bKTgM2Iyn6HEPfMPYVvBAvE/b0bJoT/Vktsp8mUqsG7RD6sRvqccZPai1F9AnvjflTpTlEbeSC
zqZQLOtHvDCjTw0dnQ2w3NL6SR9iLj2cUt2HrMNFaYO8rUtPKsZ2CmYzPhYPGCwkL7wLMKVICaS2
i5zKpZMdZ9As903mzDBqhogjOnoV6ohIPpvUf/E5xAEX33DdRs6lKSmSxxs9JXowwLv0oTDvk1bY
TrwNOJ+EupnVOW/xQGaJZso8kN3LSXsp1aRBe86WsvbjDLodebEY4hCmWa7Vf9NR2Ezep2ZMAtQG
RUNZwhpcWDvwvqgpI/bE4FqPs6rYSMwrMu2uM0t6MpXC+QXrgtLwp/4VbkIwV387ou56WJR9OcHq
hKXVjlQvC2B0+bTtqzDHmhpp5Bi3d1+jzd+8RxJVxM+tKvrxCbyOVgY/XYLt2N/TS+OAAUFHPig4
qA74M356GQzjZ3K9GdMV0xFukKKrgS7FPe4xMDGsiezzmcq+mrddYRTfolov+kNsahXNJL2SZneI
ecg62IMjfKV842QgSuU9raMw/Br2JjfW/YRT7FTu9Ry4ntX+/a//+t//7//+GP9P8Kt4KdIJ46r/
yrvsBSxI2/z3v3T9X//Ftb7838ef//0v0hAESS0HiRmiNtcS9vLnP76/Rjj68bf/l0yCrIUMVn73
7baqtmQ+wyEVqf7FNsgnIB9CG4fHjwV7I9yJ7KVWdPHHhB5XBErp+q9xTn+M4VDqxhnEhWJqu3RT
Vz+GTt5kD7z7XxMd1MdWN0v3Lx2KTbsz+mzKDtjmwE6ukpCQ4g9HRiPAsgzhSFvi0WC4p8tgmHSC
tFAbvhArJoc6mzDhscHqOY4dPHaD9kP38/JwfUx9+Y/+tvYSNUGpdJPKOfp+Dut/OijoKUpJoFRe
sXsZmiclOxuN0Na0sjt6szSgUAzDgeAO/pSlv1gGNFhsDyw35XWWyILhDNLRz8iKQtzbFGtjilh1
R1CAneoCl9QwN0/GuOzfBr3zlRdkJDaP1yex+mRSuNKkFW25pmECuHLl6RwMFmi2gl68To7eg1Iq
x29II/a7xhBIoUmCmr8mwwiO10dVq5XTDaEbiprZslEsXa5GLeYmCS3fLt5SvJehQOYqe+wTiI6w
mud2Q1HYodeMv/AxVHix3Nim1oXRpemY7FbDdKRrns65A7pbN40o3vxiaF+TTFpvQbOghhG/vDGU
fWkoZRkSfJ7tMuLpUI0hNdoCZvHWtGSWOSCQDdymet8l7rivHaE+XV/Y9efUDZMNCexQWexLfT01
C/2gaoSN8YrHKDSK0F2aLdQxNuBM83vK/nSPbMLj66OeLyijWpTxTd0gCDeXP//tEqLGwURpwb0W
CSH63azZ/w4bKtj0zrT5xx+PtWxT21GWjsStvhpLYHVoQaPzX+1wQDtDxsiowI6LHtJcVuLPrhXJ
cprS1B1l6CbtVnv5vL9NzISTblO6XmygFnUB1AG/Tws5CGUiAzodyTomommkT7vrk9SXLfj71fI/
Ayubr8g96q7vM8xeogRMjv/qBKpHN1EiuRxQZ8FMvcGJIBrm+ntm61/MxY1pkzQtjhI+4hk1N60N
B2Mgl/PnpYE69YX+dP3XnW9qnnSXm8+2HVdHTuB0VaqwDIYGEY3XCbHD6S7MbOpx8LbNh7zB3jNK
i+rL9RHXNy3L4ZD58gUEIiWWME5HDEmTZxVq5ivfS/8ic3gMLdUAcNq2SxkfNat709Zo3kODafcR
Psib6z/gwg7notT5HZS1dNtY/YCk16GrdIHzanejcUzNhhJSmfqAcfvuxlDrJ33ZdAsuiAsWVJvF
u3Y62SAefSThS/s1zEN3W8Lv3YPKJhmkm3/I4/KhJOS7g4crt7ruAyQvCrAB9ZzdX5/z+SVt8XUt
foxg5sJcbf4Wzx74BKP1qg2ugYrxqPRjmaZ/weonxC8Q2O1TMW3h6kb/wcgm76kr2F/CVqtb052H
2rVK03wF8UEDVLNGZztSeNqrGXlPulEf6my0fkWVKh+uz/n8O1s8STyHXCymREL4dO15lRS0hUZ/
NWKiVz0eihHdqXDeyqjp/319rPNjZDuOwIrQNOiyWs6y/r9dLliKFxYxsv8qgDPuReMuSVxoHUBH
t5tcjPGteOXscXDAVkqHGw1StND/2Xi/DZiBteiVyOjsBZpePmBfGct71F41ysGRb9V7u0VbNsPI
CB2rKcDIEM9OVFCxLZxfqEXPn6OKeju9rdxJN07RFY9hVEN7L8swfnZDy/3wRytk20DZDVRJDFYI
KoW9umj6Zurq2dfzB2PO53sky+r7Qsv0LQ249DUIxa2jt/oijCeFYfNJdIzRTKFWX18ANsLwPqno
SLp4EOcD3Hm/og+pBpoUiMer/fUJ6su98ds9/8+IxJEOgmKKg++sRuxBShRAl6oHesftJ9fUsoNp
GvnGDsV4jOQs/9IGM8HpbwQIUmZtcpjpVm8FOcvOMozx/cbvWU7W2e9xiBLYkEgr2qs9CR0lAJWF
ohNImTwLcW2t5c8hLv3wb7+k7Xasw3GRGRJpfMiByiAaPSXam4kFlfIkfraf/oMfBPhISYmAEYGi
OD0ktOd04JItnyTI0n6DwjfwBBMnLjanFYsPGIQCIqYYi54SXpyT3FudJv5OS0gt2z4z6S5e/0Wr
Q7R8Md1xXRclanBgXBanP8gV2kCgP7YPOjX9vTQN/Q0Po3QRrCjRd5/lL6FTKbo+6Or9WwblPdBd
2wbubIj1+5d0WBx11DceKsSwsw0yHbP7GKDaF2zp77lfVQ7BlTpZJTGdoa79jpNqX9/YrMZy3Fab
gyhWws7jFrEMd3UtN12KNVATNg/hmE7HFjtCdErF+NmN6mdCfRNNr/BDgUfxz2zp1JD8Sh6nimK5
jUnuPbZY6MbT1RlR+uUawV1L/R30qD0FaD7f+aEdvU3Sce4jmYIGyagvAp79fn0l10dckTDz6VCm
NLGyY4uffr7GTIQkZ0+PJT8dWyPbQknHiT7wBjob3ZDy9fp4qwfFVooPhgAJEZOpMJFbLoDf7tzQ
qEMHlXftqJTbCxinlJ5HuoxVAPHuLs0mXvA/3KFKLVEZzxfz1MVZcmXDUqDSr1rPbEV571Dvxttl
QjypNZuNbVXjDuHH4sbmWO9QxagWWQCxkSVIhtcXmXKmDMgnxhPKUfQNM6hy1gc7pVlyX4mynvao
j2nacWz0sqVdD6phE3f0fW5MXp7/EFegf2LwqlosuLm6MHIBsKeG+OXhBSiGR7psYfuaASzPeMPt
rvnL7HQbjnFHuW+L/vaIObjft+P07vSR1Ty2tFvFZ+q6FuUR1I1F9HWQiy0SsF7kP59jgH7Ja4U8
iL8VdNXcH42JCuhOB7zPFRR2tXgtUZANN0HeoCuCO2gGnFnZbUiYVk5IBhG+l7o4NugU4eCUmSMd
0ykutCUDjUTkDV3W9Xh1RuDsN5CltOBdDohOf4pB2acvxNdoI44oZHfGHUYhKjte37NnZ4TM3LWk
ZNs6gtx1FYAaQPYiPwKgZDc5rdHEH+w7eotI8xhz+ZOKirrx0ZbN8fvFwt6nnSYMnX8U19vqYkka
eOTYzmWeGMb2I8K95ZtyneDGKOvAmrO4DENSbeiYITr6crX/dhZLpGRikOeZB1IDy25KhsfalAE0
GjoxPu27o5Yh+IjXe/gclMYzQunOwQmn5EaQuQqsl99BPmmBjdEpvbjG6g4aE4n2JrYPXuCawyez
SqN9jgO5l+O52N9puBXhSF+UXtJX1a01WLb/aqkNalI2dQKH5OKfmtZva6CjEliUkZ57kGoXwep4
fs7QVNoNyy4cYXccAfs47N0k2QlQyZuUgszL9f11ficumY1kc1E5M6nJnn4H+vEqtqnHefOko6kF
LhRdPAi4R9dHrvr6WBf2sgG2TfBqAujlUjgdqx+KzsF+nm8+Q1REcHW0n6TyJ2sfxEPwBXQ/vg5/
PCQf10G9kThKyfUTEzfhWIZZGHqNiQmS2TcPcAnB13cAzCwDz5Prw13a1qhCkycRH3Dvr0vAtUim
lq5Y6A12yoM6JjU3nc81Mo7JHvGJbgtzAOWPKS4fA58uwaRa1KXr6seNH7IOjdjXJjc/9WjBIebB
O11rSpfMETMWL6RFzL1BgI1gLyo9P2AqIjqdqMlGWZn2EeDjNMNNnrZ3tXiI9e8YYBjpY5Kr/M0A
y+FvHNVET9h7Y66A47DxA+XTSeyu/+KziIZfbAnHpm5OCG4rsQp3e3ME9lAHmYcUrTEfh9EZlQfb
aEz+MvHUne8qfNXkt7EBbrghBTSirV1Q5r6blaUFP0Hb6SaFS9gX4KLdera1O3oyltzWuhsYiOwT
EcdeHOEE8jyDpeo/VLqDZIIrEItqNpnfufK+yM0a6BCIYEROr0/wwu4ngSJmozpt2yR+qy8yFQLu
bRN5SGfOEjg1zsFm4DSfrNlQxVNL1+Hv6yNeuNtsPj6CTdwt0lgXL0Y7NqiFa4k3TG6/xeLJArLq
RF6c59G+lEbz2MgAy8kyiD9dH/nCI2JLZFe5WnlDeL9O59qkOgZZVRR7FLrR4g/xgDJBh7jpxz8f
xzGIgU2YeJIw+HQcaQHX13Er8RKpxmMLD3KjT8mtN+LCWVqKa4RS3F5UtVZfDsC1HDo3SbxWmYXz
IdSoWOwG4EhvRmDQexzxjsRfohj9Gx9Qv/BCcHTpJzmmQellfSYGTC1YOQfOqyRM9nPxDaflFOou
Ok6WHaAlNiEAFTo9+jLoFWwyc3Cery/xpU3EEyFs6j8ElsbqWM6gdtzWLGIPH6mUGp9RHFr0kbeh
0rVt1kBvhUhlbgJjHg5/PPKyc+mo0ftfwp/Tj1uXppxqzY+90pb1LhmQA52AnD+OY2z/GrEExIwj
KKCfuIYob7zNZ8+iC66YCrqgm6eWWuPp2OC7g0h1s+HZsN42BX/r42z4yAfGIruRBZ3tLoymaBnq
9OpoFEix2l0WwIu8qYTh4bBtQJnDVYuWvbvBBR11/NKAOI92xJ+GlQQ7y6gEYIDwqXaczq9OwdRP
Qjpeit7HA9kQyld4Md3lcxsdWhoUN9bz/GEkDSIf4Q2meUspfVmF32Idw8napXhicbuD74fKiJ97
HP9d2VgXJBNY+zzKmH2ZI/geQsqAmmjsixGdm+ub6sJqg3JzqC3RuJBcxKe/w7TjxPQD3/SatnIP
TQv8EgmJfGvWjlw8vMV7DpXsxuzPzhCTl4SaJsGPoJKzug4jHxnNUfjSS5vYDkHYdjOIloGw+s4l
wvYQRUTB2rEy574GX3rjW1/Yyy41Aio2pL2EmasTjMxzkblGaHoKltevRe790PY9+uxAbZExub6+
Z68cU6V5SfeZNNuhOLNaX6HXPCex5VnGXMVfkK9DtgZ17+IZlFaCeEbQwD64Pualb7p0hPSlyWZa
6wnOGo9MFvSEdZjEQVGp4p2vFe4HhR/LIVi06IDIZvH2+qiXlvWfSoIFmpVbYpUoYVxUguZoTW8S
mRTIZTU4IsWBT6lWD0HWXh/t4rqiV8l5ZdPCmTld1yx1uljTctMzS66hFtOxDW18fR+F03eJ2qJ3
fbhLkyMtoClLaY0e5vLnvx3XDoZbhDqVREliyjatgSMZKsbaLke74EYGculwUOuVBCgOSdg6w630
aphNesxQDn1zY8JsQG05j/e5k0ts16b6k5i7aUtxE+XG67P8p0F5koEtxRnFVUgeRtQpVtOsEUYI
DIQaPIkyfKbAO89lsUEyZ6xx7QOiDjVmariI2LUYK2PcbHJwq3iO7o05biIU2X34/Hf8uzEinugA
TmI/5yhSfAJv4Rs3AAKXNoGDygJXKRVYVCJPv4rf+n5QR5CEZwUssQcOio6Gk93nMckNbkzajfU5
C+NYHgIfeovAkR3C89PxZmD5ZTUFqJ9nbfsTD088viw/uxFhXNprimYiLUXLJelaX8mtGishatNr
i6p9wwMqe2hb5KeiZjZvXMTnQ1GLogrHxfRPE3P1vbFOsFBWShwi4l5s/LA1dl1lIkYd9fLGrbtc
dKdbi6EkJ4egkWh/3eCpAyvmYmgcD4MMA9B3o+0cI2o/Axnv8Qc01A5svb+dZNltMVSrb3y68zuR
4SmrLEkVDVt39ekkKkwoUuSuN4VqfkxL8ykpUeKl7ObfpRIgohGiL3D9OJ2fZMYEa+SwR4nH18kv
apF50E+LmgXlu1cxj+isOYPEjdPJn60Cj+1m6CFmF9qP6wOf79MlUONN13XAFrpava+NGsqqAh+E
S3xmm0+l2aDgjp5zlXy+PtCl/bPk9UsWR5L6Tw7727XYI/ZVTZL7Ihz6wTOAIj5GdvipFizt9ZEu
bR+W0VwquQLIyurRTsJWRJMRKK8Maw1Mm93iPRrV8YM+DGjaJXnVf0xSJ/s6dCL+RSFC/mlqRdS8
RCyUamyDyvnqVFINKDUtm2wPSan5g49+IU5L5NF/fseQIBKLKk4K4cIap9bHjqk5KCp4sTnXWOxa
gJDuE0qOf3zLMA7vJ+mEYXGhrfYIJd1ZzaVjewTY6ptjzvkD5KKazFH8vP7pzm9pwgEYmgZQQHr1
ahUCOWaIzznn0uPt0Ha+0LM9vUzr8wwFYwmL8htf6sKx04kuuWhsR55naHR8Fpg4Nw0E8uwrMkrx
1qSquqE7132FoZEdEBvstkDLbnWhLhwHipQ0w+hRAsVYp99FhAEh1mmOF7o5bCyNNtfUpsm2G1R0
+PNFpUJpkx9RQDTXny+Mtf4f+qUHhZh+VuBqE4LUPeBTs0d+RcPK8PqAFy5QpqUATvLYotO2eipc
DZ2qsoy5U/QAhefeOnYWfqduJC3kT/BMHo3+xpCXNg6NdWrBNBnJOVcbh8xkqFBpk57bo/wdgKN9
MA0oDMIpTGRnEvfGHXPp84F6oPxuE7/yMJ4+7+h0z2KSlfTonAI4AIaBJNmMTcqgflxfzAsXNI1a
0mkalsRbYn2ZtNNYlaKX3lxY7he9D/utssbixhG/dBDQ/bAoPbkLbMA4nY8NUquAt0TQqqWfKjfT
PmNQkG+DvqAyYjVGs0Ee8lth1+ONaPnCXjGWO1oRKZuWslaXNZr6Ca6BBOc66N/8DjKs/bkp3C+G
DtLaHGFH1Eved31NL+wWg7IBj9CC8QUQdTpbhCScsOwT0jpKY4c2SIKt6Rb+e4dAybaCoRndCCku
DYg0orANl++IeOfpgCgVQOMeyGL7tjGxMI/6o5Eb/hG3pHTvWs2n6/M7w2PQjaE8CDyGni1XzBrn
JeJ6siK3kx4yP+3GCmLkbpDq2EbDADlhJB646yOJ+EZvIpZZ9PVTsVB9Bs4yMg9hM9xY8AtPskEF
g24RDxblmtVXdhA1TIuulB5+1FDYZR0uriYNrqL14Jb7Bh7DPS706aufVtYj+mjiVtfswoEFoEK1
hhRAmXIN9jP9WflRVxv48wz+IaKr7o1V3ezCqghuTPbCliZm5blcOo+gzpY//y3SQUtQWqgnGl6c
KfEA1QSZ1q6zPxfkPr8mJ56eWtmLw/VPfmGFgdjRriAf5NKVqxVuXcvpndEyvVygLozMudvNmFWg
50LS5fr0gBEZfA7aVi83CMY7D445hN2NmZvMbBW485qC7LFoiS3t+9OZo0MZI+NH0gNaM/gaNYsD
eB8a85+fJpA0FmXVpV0vjNX7UqQDmnyFTtrrO/Qw0I87FCXe8iKBlydzOr7X1/bS3nG5fIGtEFcq
a/W44MI84GlL76vW9OznqJm255u19lxAQLjxjl0Yamn4G0tGz22xDoDQ8wu02kxNT1AY36D8OuKm
2SLqHBghgurX53XhViL2AI+zpB2S0OD0c7lJPPey5NHMgKu/uz2Z3B0sQKyfJMYSeM+6yr8x5IX5
Ua4lr+IQ8qStOznwYmJeM2V4MLjEY11YJdXEBj0/G63T67O7cCIo3HHXLNExWOvVk9ZEOM35sY/3
lL5gdSz0NwaCHx1+ZTRD9Jb9+FWTg70fUDYgrZys1+s/4MI9AFNOUT/kNNCHWOWRU5Q6eeSXECyB
eGuQ5OUChkMAB/ENY9TRKgLBk2ygZ6nqxgm5UDPmtoXoBPSaRIgSzemnhclcNVURpkRBljNBFvSR
nhM2llAz/uA4imkKxb4oTJ4HQ483dLKNnZpD9ctsHXt3fR0u3Ao2QERkIjmrFJBXHyIZNUEmLZIH
AAr6L3ZGtinT2Pp4fZQLEczJKPJ0xj2qRB2S/cmDJWJ/a7ijiRdJ4N+1Kis+0yd5naOy9roovwXq
vvSZeVgcThK9NG6904HNHGinC3X9YYAYZj5MNWIO725g6W+0ftNv7SgQBnT01BlvxGwXzhJcDMIY
aqhLw3D589/embjVDBupyvgBIYj6XuWNcYhjHSONILr1fp9301wSWQJdQgqHm1etvmE78GcS+40H
p05NHF7g42AlFGUZphtd2bXlEUvBzt8HeFdiNjzmPPP3VQXteMbPGl7R/vrXPr+6QFLSXlqaAuyp
dVRM0JPM/pRlDzFhf4VvaT1FG5ZI/ziV1vCha/NbXJ/z1ZYkUVyW0DXAta/RHnCjAktoMT654Zgd
8lREu8rKmi2A//TG5M53lATUx1lZAGgEx6sdhW9si/UR5LbYrprvoR7laHtyRNH1yVuY56GRbcXk
oqN4fVEvTHEBFPKCU0sAWrR6D3q77GLMbX0P0SokUyl1ZU9YUuXFpkwSgA/XRzs/sEt1xiJbA8Pt
cE+ebl8JcxUvFPC2SN2q5xRZtJ1fdhjY4DyOnu7Ude3GKBfkOiVu/8f1wc+nuvQLac4yX8cgiDgd
vIDm4QyYYnpWlFHVS7tp0f5Mn9Mgqm5ED+fX35LYgCSgorgghVaRGQApVOwwCfJav6JmaqXGYQC+
svvjCS3wDy59QkCDJ/Z0QoNjoOeLp7o3Yf7+MpQIutHhd3c9NpV/vk8sixdNUKVxForHavGcyElL
0E6Th8hQvg/nDE1qVMAhKie32n8XvhM504Kf5xzxiK62ZDzkGjYCsvemzom+4/2VvuSxlm61eY5v
7MfLQyGqp+ylaa5WK4hDSClQu+qR6SzGFyRF8nujMPMd8uK3cND6srdPA2UybUnJTiyNRWMN8oDa
K8LB9nuvatvORsnS6rE5Hf23wqysr6L29UMQgmq7qzOKGHbAk7ItM2O4N1LMaLhVS6xqMeW9vofO
L1ULGseCtCGsds66CarpsTR0swE9hCE7oDpb76rExR/GVVwBaH3vro93fs/xkpASEqIxIpHI6Z7N
arzqjBgHLsQOkNUwpmDndH7ihYjJoMQxHpAINY/Xx7wwxyUYXBhQy01urQKjDphHnqLP6UnUfP/S
ADV/HqsQAU3kIPZ6g3ne9fEu7CqiAhcuL1TRhZNxOsfWHdHWyaLOaxCN9nLEkY+U9Od7x2n0w38w
FJB2QBGk2Wc0kyEtywp0XYt5b1o9t1bgH6UW4Asq/P4/GIprZinjA0akeHM6KxzBO5Sv4tYb+6h5
UZruHoh19XdqHOrGAl7YJA51ZyBE1KYceNmnQ0WobJSicphVNSI/r9Xu/eDg8OqE8fBUVxNiVXNx
K5u+EO9Qa7MpVlBNhLRhryYYuE2tnEzUXjHMYFm2CJ74HESBdc33udahMfaV3xp4q4Y6lQzkjBeV
c5n6P9FnKZuX61/2wqYl+OJhBtFjU9dZ/vy3SK/rUsyX6wIwOGq/08cW84PwmNcVmnRkORqCqJ3p
p5vrg17YuaA+IU4v7DUO6mrhnWai0jCbjefIbDxMmIHtI7Rg7k0N/aTrQ12a37LO5KEu4aWzqhsM
WC2GQp9qGhnYlOZz5O9yPc+PbYhYZYjp2o3xzkMPKo1QfJdW1NI3Xz3JRteTOIZW7blcACj0w3Sf
sM+4L/PiI7ZH0X2zOIgh89PcODcXJ0o0wPvMoTmDWyBamE8ansHe2FjRO9tpeIFxYoFYTlLkFct6
d31hL+SBlKiXw0PsS7thHbfHRBtl1ZY0T2BmATWLE/zTU0zONtPQIjfT1BiWBFOkkJjM5pGUKQv+
ndRa8o2f1Ny4e893FCcKuhGAHsjdFFJOt3E4IXKOLM1M5a0aAj5sPz+7fVJNB9Hoxa1Ndf6Rl/PL
hUHkRVK57iL3YR1PZloJT68KG5WMBG34Lfwi+WlCUfzdtRHgxgwrTrZ1l5Q3uMXntxZ9gX962Etb
F1rc6VRBM+kTEkvCo0lSbZwmLr/pQx39KnINdRl3cTC22lh9v/65LywweHRCah5Tg+B6dWvFccVP
GTALDnTE5cy4VR/yzGi2KmiyGzv50lBQPpfQlpHgEp9OUDVWFZoW5amhSOS33BmnI+IpiBAKRPiu
z2pJd06DJfRB2DTkCArG2rqQE/BULjr7kxeAP97TTLUQcs6t+xSA4T1WvMABGs291+JyRG2izHfX
h78wUwc3Vz4nL4JF+Xg1U2R5s4Vo6rkZAvQNycjdgFfJHepy3Y0Q9Px6ALwN7FVSsoeatw5OGqFJ
QtCk8noTaRkUjpAXxLVpn2GZhI9VHe2vT+3SeJBSF1QHsgck8KdTq6kC4Vo9lh7mLKaxM/JBdw4B
mtFfspKD/FBzXIobb9mF5QRnwJkE5QAg2DZOxwQJiy9giCdlUMsWLbnUypuXFrW8H6VbD+kfUm8V
LGiiLmkS0y9HYjVai0miwKI79zJ3KLPDXAk328sFCPbU5lWhbwoqvjeuuUurCh5r6bcu4g7/xBa/
vdbUBMs+VVShE/zhtoj+J7gqRth12eXPXHNvwR0uD6cWrMrygK73pz4uFkSun3l1JZsne27KfTsa
GSSsKjsMWnNLQ+CMbYDqsm0ugicLNt6CrXH6Bbvc7R2sjecjXjKB4d73NeFocqewMEn3qMDW6kFR
rBafchOFJ+o/qi1xCa9n1KG/dtgE6M/DrBQu17YRaV81dKHKvexR7d1pAgbuoYFdENSbYHQxxQ79
Ok5f9C52EJYvFnrAN+UCLHttMABG/i0KEY+7fiyWmPz3C4ceHditBbpBx04Rdp5OMJE4sI725B+F
AHUU82JvQnvKPl8fZX2tsYxkmSwllUOQFeYqCBFFkYdQweUR966mvy8ndHc3maxttL07VHDzQIfZ
l1lqGwJE2A1qHG7cbOudwy8g5uIf7iyeKLn6kHqHLLI9KvM46WkR4DUgMUfFNjkMuue4FWmX3y1N
RnHjBjgLSrg6uOG4y2nWO6Scy8r8dkDqCmvlOQuMI25MLcXwasyH99qqh2BPlyIfXuYhGdTe11zf
35eIr+BDlpZJ8DSU9Ch2IUL/0Q144FnAz28i3JILvhlOGZSP098UBnYAyricjmlZWXdFENQPI53p
jQXpaINXJNZBMIU3CpMuaqBJcCjxq7tVFzj/IAvKm6IYm49Mbd1o0omPtAiA8XFgv+wcxYA4xI+e
47Q/BA7VNyL8dYS0zHmpqbDLqbDwIVdzNiccozKjP4b2MNYvSeamcLvCCV2aPQLRYYQHYg10Ntxg
oRdNtIxxmLixGdbPAb8BqB31HV1wXxKQn/4G1P8jDEnM/ojfoPG3PU/p57QO0+e6CW9hRM6PNU0g
7iyib57ZM1mEGdtE0QxWh9Rg7mDcUTU7myx2f/1YX/iGXIrkF0RhZBHr4q2bWTlIhqE/9n05PdUp
9Gh0P/D5SUdxp9AIvBEzXPiIi4YNIcr/1DNWH9GN4bnm+twdJV9veO+TgmymyyRcLqwjMzv1IAga
PnaTuFHfBWlrio/XZ7yOdbkuyS4IBDnPbNs1uMEuEwft9qA5ssli/B5iM5/SPeREyDdJ5aAflmtR
h69oJjFmvyVNdX6N8grRaNfp/rCJ1peJGbkRCOJgPGaDGXu4wXTePGB9O7aY6DRaGm6jQmse6zyW
e6lH2o04+MLwvBX0hZcqCGpxy6b7/S7DyLgwzM4HeI22/13QdBDiZmH4WA6J2goPSHIFA8VlQOE7
Z0wMEwxpFrxd/wTnmwC0ISQRwg0TwvOarhY6RT4u5d7j7PiwQzltgLB7+k5zmPjfMQ0MtkmQdi6q
XXZ7i6t+vuNh+ZDQUMMD2wLw/XQJ0OYrkbqZ3ePY6/gFCSt7jCuVvfQ60o+VYtTrk70wHu3/Za0Z
kgbJescjd9uH8egcm6TCbLmQssf9tIbK1pQaKUATVDeiyDM8DUUuZrfgchcmF8Ch0ynqpcx8n2vx
KFsqMS+4sP9/zs6rN24kXcO/iABzuGXnbkmW89g3hD2eYQ7FTP7685TmAEfNFprQ2QVmFvDC1RVY
9YU3zCX5hzrRJndEYCBjKaKSXgZ4mjgmep5ioMlj3dfP5Lu2iygt0hcIfiRBtJJpvrUaHm05W5Ib
gCsvD2CGTAA9e1YDX4qzEo5fkBAXu6BX08e8UuJ3xwwmDRMbmh7YVgARi9hoKBKnxRjKOoVjkvtR
CzekDCd7p4Xa6E8qHNT7m337fQF7o4JBLg8LkxD+euVHk3XFsCY8dyX+Bv5c6ViVwo7XftllUDyI
3rKx/5rM/iuy8BgWeXiYFMf7v+H2guNyY3yg6MBTiQuvf0Nu01cOjAa41qiVx67BUT6NowznBiom
RYjsYcb99M7uLkeO7q4EEgFkplWw+KoIhBqOP0LOuJArOpQOOEAHq+w7XBKzxnsvHvW/4RCfZFhS
3SUOL6fFRoFiCM8o+nnbnI7twSudYo+8wJrGxu2TjwYSB9WlCi/bSIuZaVVaYXOkKxTCleYE2Evx
i9xOf8zE2Cu38xthHfcyqEn4eOAPyAOvt64KDAxGtQ43N8ua90aKw2dhh7NfaWiK18NgbpIRuVR0
5vBch4yEO68X7e8fnzfmSyLBPC2CfCpRi3A3yJRQrXrPO7VdV+6HwfroTnPyEABI2d4f6Y27gDoJ
b7EUveBCXlxTceZZs4W6zalnPQ5uXqiVXxsYJmyKPqs3WZjDJb4/5O3k0PQhXKUWTEbP/K4XOJ5N
BPsHBUm1UdMfAUBY0PQ1cYRU1q7oTbyxmbKaR81Jds5kE+d6LD0cci3EXOE0V83k7IRo1H+oj2h/
2X2KX0qSZy1CKbZQ/Xnq1MfZVJLvmASaK1fSy6G5zg/JMgm3aLVIbRZ1UTZJ8rbwBpSO8USJ4ZZJ
h3GlPCMc7thfZjwjRtT/gxwVcSkhc2g9UyifRlxLxIM1qKn4NxDKZJ3teFLsTwNuphjM1E1u/HKS
zg6xzxmMiLci6OL8NOpT1e09bShQUY5rzIb8RNcx3sQjECdeH/+ceP6B80+kfo087Aiqg1aLJtpb
ZtqDoIfdoP9Q8Xb7G00szBBdpLydXTYkYfrsFmWOzx5CGWt6k7fnEJYAIZGDig75zHKBqnJuDRjl
4jRWioudPOrioekoZw8UP7iN7Nv9M3h7PyNqLK9IOiMGT/RiPwqj1Fl2VituquCA9/yneWjHI02S
fN9MgHvVMRhXgpDbc0/YC2WGE8+/IcVen0VFMbHAtlOUXXF43MY1LTa1sGxfhXiye+/0wE4RX8Ek
A9dCNet6KMwu8yJS8uw0ikn/ZmJoEW7b1G3GTeDo3Xio+hHA8lxzm66MfBtWyuuZhx5IKXX7JZI1
98K8rvHRONnIAo0Q1UMVKIoS4ulCHzndu2aMoaTosXadueH27543/HO0CWhnsszLTCpUDFFTZhtP
Vp8biHW7zo60eATSMGHFkrnzx0LSvu8P+sa+enQn6LJRh+Xfi8XuwE03pYFNtaOPkTj2BbzBo6qX
EXrZzfsfXcrZPO6UJ+mDU7u73tk4xBBi0pr+pArV2tkNTuKEN54/J8ZarefmG+ENBNbj8F0CPAB2
cz2Ug47zNJZRe6oAXmKxmYkdBoDD0xiq2rlIshSb1XQNYHqzmBKNIgsZ9BGB9y9jU4eanUlzrzm1
QYgS/hwL68kRk1chqlaFX+/v3E2kiOwSfFSgS6BLJargeobxlCRzjVfLqWsGb4epbPqUD5Xnh+iW
7Saoi9spJXZ0u0J6eAtz5e29fZ1kBgbkEpq4yWF9+fNXmWAag5HCAUmcSgN6PCL53sEshgwN6rmO
PsAYyzYTLSiTX4Df+BarYqHjNJKsocduF11uNTV9Wgmyz7Z4kVOvxGDZ1epTPhtIT7SdhRkCPuF+
hs7tl/trLg/o1UsogYceFVI65OQgS1R9Z+mob5ZtfbImA1hrgZtm4iPil2K2ys2yNyMRaCtf6Ftj
AjAnzqG/RjKyCKdCE1mN2g7ESTRWFR2rXIvGr3at4HddUuP45Dhp/94eEOkOGSBBq0XRFiHPxZoG
TjYqaWcJqlRd+Y8Nn2pjz6H9deoQ9ri/pLfVUcbi4eQgE1nJLOv6HFdJHNhW3kHlZoeTjkZtVWTh
JqvbhvqjEkza0Yh0L9+5VeV9tdSysnZRGuvNJwVn0yDxG0OU7f7+r3pj0QkrAWEBgadkuNQcQ8Gl
bTG9zk8JVm/fwSf2P0n0I8UHw9cfqPmHzfu3mYosaSYtXNl5W2xzVcyWo5RGfuqyXDQ0qkct3kb4
tc0/AzM1vxktRpIrEeYLY3JxnjlT0I5hUHCkl9+Omg5GbNGCOM2ZyHLHn/lw4mpj4WE4IZkiWxB6
lFVTdDYM3Is+2naRDHthUel5moSOhk5rTUP5t4bvjrGpLK0NX7wXE/x+OptyCFKXqtfthsjzEKLD
FWyw/KjCxOyL6oxjfRSzXbUrSdAbeyelcokh6GWgSCCfhlcXU1QajVOMIgOiW8bHQrH0Y6rU406v
rK+VGyUrpXSZUi3WkNqnCQ2EfQO+uriHqzwvtSpOmpNKq++cjm1zKZxprUdjyc9gMQxUP3AUPGm8
1EuBxDrykK6axXDCiKV3TpQECjSOVQxH9sJ16HcHCsB+ezsq+CZ8EcipaueQWA2NaQNz1h/pjPnI
M/XCIfg2aJEXfUhMHOGmreUVBr1QpQtx/0uJyzcY344VNm1Yadonaxi50+GGuujETyIzdlacBu0B
yD09Pk+Kl/tFXQhYgaAP9GNcmb2GQXTlWH46Z5PzEdVbFT2eIPPmn22Jey2+mBh9/S4UTY12eaCb
1VPkaXG8y+jaDJu4wSdom7liHr9lponATKzr/b84UuTT01xobXfJpkgxULE1olmL/SkqCuVcewKN
IV/T0dVIfSAelveEDmLgbkZzwpjo/gVxEyoiEAcUAH4wlQkUTBY1Er1RVKlCynxxGc5/Kxi0N84u
d90haR+q0UpCKTmUqU9zkucNL6ETI8Fw/ze88fLBqOW64LiT1yxzUaA1rAN5z6lF73c8NpU+4iAe
RnG2gcPT/HN/tJsZS9Qy1RLZqZfCNItzDo0d8TPa5whg2kk57Ut9MKWrHrB0nP7GOP2nFWHSaVsl
qvNqSxdaE//e/wlvTBicODOFLm2T/Mg/f/VlK0OdgY+eBNWNsfhuwPH4XmOFgxkrhi//j6GAaEIW
Iqygc3k9lFfkzmTHRX3CvLYM+g22bE61jTGOa/4a66Qz39tUgEBHig9eSOod2ssi0dCJpMogLp9w
qWse8xqTOii3p0yru0e8YJF3SnVr5fq/jZElLofjIy9/bpbFjpoJokeYZeFWW09Ft9W7Vq83tmLm
X/uwUTa1XWI3j9HYr3curSSzSW1wHlZKqrdalrZNB9ixQdYV5qODG/c5pvuKz2a7FlzcPAUvQzkE
qbReUcRfPAV1EgUNMh72sYkU8ctsvLneYf+ZPut5a5xyY+5XroU3B+TlkTr04EuW7T2jjBq6Bop9
tM35d4Ai9+OAi9hWc+c/ua7GX++v5G0MDpyaV4eCKXtIhUa+Ta8+CAxzZmwvHfNYqkr6Uess9YfZ
EdHskrSwEXQsihL/5mRog5OuOK3mqwE6WVsscfXd/Z9y82lKpD8IAhQ0CZuQKbv+JV7X0ImLcV8d
5gbOvRGpB91qikMPpOb07qEsyfKSbU15chefJk64eNsjK3kcac6VFIiizLA/Yzzt6L90ZKvr5/vj
3Vx8lHak7o8kAuFt4C4OUULzcxpVpTvYiT3smtyOfk8t3lJUmepDZFbwtt02vJhmFa/kWPpNbMHJ
xWUALA+1XDQGFkNnxezW6Nu0h8hpkIDk3qDwMeDDrBhBtcPgrdrCdkXfR3PafVRpOGiKgA5ghhkj
Vjnxye5K3OVMxETps+db9PAQD8ur8pQh+Exq5gksUPvO+mhVQ3hSB5wPs6DWn0wtcVZum5tPQ84F
uyvo53SjyWauT0gM6CM0MUE8sFr2JRJCnLJSTTYJ7hB7bM7ilWNyQzogBELowuXVkqxIqknXAxIO
2MVQJc0hNM2o2k9FGdERNoIuQ+JynoUefh4R8ezOtROk4YcO9H1GrAA25MHFvUP94o2Rqxww26TY
5ivoKZlrud1LmHAV1dmkVxR7pCIA/SVr8dkoaAdb7djVhwb/hrPWTLpf11HtNyLG7Z1o7VdBEXin
zoPxOJYBaSaqD9tWoPCbV0ly0DrV3WpmiENVFCUfseU2941liW0zl+kJuf/0AU9CrEGRUP7qtZW+
T4WVbim7ascqamzfwmx1DwJCOWIiPK2cX5mz3MyOC549IKOhTLDYAc1FQ6hU6kMeOsUWtlX28OIi
Xla1vg3Srn0cXavaqm3XPhBLRSsn4OZOkotLwQk6LB3zmzc8rbVCU8aoOeTlBP5UxO4hqsW86W1j
LZO6vSNAmtIVMAgYSAaW2tAalL+xso3kJHLVq/utliZOsB+sekz2xlwG5ZOr24nxMwijYgZRTwFw
rQh985o7SI/w5vBtEUXwz+vFjq10UDPa/ieRZuMlCstmg5to82gNuTg3Nh+60s7z8f7d+OagTBgE
mbz2l2iEAdHY2rXD9OTVetvHG3i1VrIx1DaKOH1inv9OdT1P0k2RmnWzJkB+s8FoAXG6ZHsECDDy
lNdTnoa60ktNDY7KgBxYZ2FvkvdOuqPSlK4c5duhqCXSw+MqsSWJaXGUI9IZO84n71g2dnakiKh/
RFDDAfoQj7v7a3pzUUoqEi+pBJhYDoIq17MKJ1yRVSfwjvycZheiVn90e92+zPr0rU71dKW989Zw
6DbQQyMyUeEoXg+XjiUeTBE0k4xy6k6VckAZempHJcI6S6mcNdDXC4Pl1a0AA4FWFk00Ynj+Axzr
ekCob2pgGoPyYI4mmpqBKMXwkONIk+6jrncFBcTcCXOfglpY+7WjVsVfeAAP6iHFNdK+uIOpIiqL
gQn6sgkNhD1BbDf/qEhL/yWpxLo1mS0AzDMJbLIz7dSeDhbQgLnZ4keVPoxDqtp7bazSyPcwBBCb
oB3HCTOsORiVJw8y8zMiJWZ3TCY4jBtUuel5mAEoh6OTVNa4nUEph4e4DZycJDzXZmMN9LG4UGAZ
AvWQ3TYAmRJmtHgYegsremo/4YOaGcGhrutvfWvZX4xgdDaOCYcu6R1gmlO/VvlafNFSmgkwF4AC
dFTQEl4qZGrkkC+VZdTKQnQ1VO0XjBsFYlyrn7TIHI5S22N//8S/MSaanNzRhjz4QOSuTwQGynFl
za54GEPXPoYx8gVFV7mXOjEn9LvDdAuabLVuLJfw6hxS1+TyQAqCAh/ye4sl7gbpQJ2Z86VqBHhd
enjGp753Zx3znjYraaVpU/SnrIPhL5EqBk7LZZOZGyTE7U8hvseIOiRw7zdC2E3jT+iGPplCFPU+
yCPHeQyr0P1mzbUefi+TXMlarmMAaginZ5GBd3keTeK5bFmPyvdCPJefkM5qk20/tY77RcWBt9gK
tWyrj4Zbzdq3eij7/MHBUiylshJMabkpMvDVSJjPXsdxlBLyITKBNY4WmD4MICk/UeBDw2OjCrsC
s+NU3ii2WtgU9bbDlejSNJDa9tQF0+99hVydT/N8OCFMP6u7mLfzw9iN/Z8Ui7d/ytmy1/pti6sH
mVkieHnOwIi/7MX1vnu0S5oRcuql6urpk1XN5V+t3tUX26Cd6Ukxu/vnbHGJ8z7Rl5HJvJTqguu2
OGe5gRKQPlbJU9mo4b40k+wyzxEkhxr1tXcORaeOrwj5YvJOaumLaHdOA1HApg0eBJngZ7UeYc3Z
UfsjG8c1VsNLMfr1QQbrgVgB55iPCEX8ZfDREsepqDJUF9UUrQf2oQiyQxCN2qfObCv1E6oqzl9D
4+ohtLZK0/ZVohTqFgnNvNzGk1mlfj2XrvGURIOzr1QIbz4xsqPvWzt306MxlSJd+eRv7jeJokDJ
j68dbsQN538OS+q/ojcuojSnH2AIqnPfG1i/q0a2oxqi7ya9+KUkdbVS2JEL/3qxyBglDYPiAwQx
UGSLjSnSxs6Hgq8e9Ep/GbD5fRxaW6xMbxH5SssrqgDIgrP1WNMtIxPeIzsqo2K4pK7od7lZzltn
Vn6LKsuPWmW1z2EXx/spniFZOlWycvhuvysJ7Cat4JRLcNOisJNMuNV6s95fzGGeEOPAN3rTp651
QG823Bd1aa+VIt+ar5QKkjaistsqf9GrQsQ4FXOpFMSduMFjTq67AwgZIxshiaJ3GYpMbfwxb6cP
aoijTz95a+fp5tNGW0eGoZSsaPfefAOKhrw+rC/t0lhzv1VS2/ZJTP5tZ2+Nxf3GVGkr8E0jccOY
S6BaC5MxLbKuvURKKLC+oPGhYt+8nXqoLilAzb2m9vVTMTo/vNFeyxhfyqyL8yvvTVh28OhVdDOu
V7optaCd2qS9CK8uvolwVMQO5HUUfDYMXBN8UCDmb0eb68TvW7Mv/dbrTA+5Uz0wfPkAa19COkz9
UXRtL7ZmZ6Vnt9aV77wsXrnLWwko9lpMwmwtDgMAVTVmGQ4O5fSCqLQnOyfvu99mYavpBqGb8iPS
onq6V81pqtAY7ur8YI+RZm+6dgze2WFn5pxmAn4MESWZ/YZEomqjpYlavVj4pR1yhDr93gn6J1oD
g3//Br/9iEBiSq6fdNSDbrS4KOqm16yJwvaldPp/C0EmHQyh+cJmT3yrUsu/7493EwRxfSOVxzcL
Vh+Fm0UyE4CZGzDHRb4x081/R/x+dp07eOHeio1HpwuLr3o1xyv1yqVjrTxKvL8AmqnJ0kRfVhCd
yQjiuvTMi4Wk8rYqzPDkpfkf7HXAVGGktLFakT9qlaYMG0eKAc/z5PgAwKufhTu4H2s9mw9GFa2p
iCxLmy8/jHcNByDCAwuNtetzntMVLqdKMS5m6I7nhBDfL3UEvwc7jb8Mmhi+k3I/u3ZtfYgIER+C
2LK+3t+R2zuFF4ouP0AOdAVZnuufwDokGe7r9iUQ3byLsH05hd3g7sIxnlfeizc2HxzHC/AX4Sy2
/3qo0OpdM9RIbowgpdyDoOexM8dkIyqUMFTU93+6Csax9+d3e8IBxwDmpz5G/Z+I/3rQ0osGb+aW
u+SeViP6qv2apiB+MmFKH6c4MVYKgG/MEZaZrMWg9HbbQKphlwUjBAkku63k0gS96cegjdCWy8R+
7qw/hcf39b4pEhoR4kNvQyuQ9V16ves5WgL2BLkp5i9PPhZd6mrbBibT7yqKquoZroL1zqaDtGoF
kEJQIzXAADXIY/XqLZzd0ep7exKXOO2z37iguPlWqdvq0UuSrtl7QT/9fO8sefkkfELlspIiu9cj
OqPSZNMYYCXZi/JRb2b1SIei/o6uZIcWo7EmLv/Cdn79CMkpkpVSLMCwEEmuxceZ5q7QqPc3F/5P
JYVxw2xz9IoH5aehJGblw2eE3Fcmzvgs0tQyfQWpRO9Q587w1c30MEVaAbe6Y+sCLYCdjiSbmDrt
Oy+b9k7Wl9wOECaIZ6HiBb5t2TQkxu31Msf5MwRQH5Lqa3G7DV0YDqeyxn/Lt1Em/WrPlbIZ9G7+
/u6tAURPxRsgAmnOMjByrYIyGNfVRXHCQduNrZL0W6+rvOhxHEp1l2CLHrz70CNpSw7PgJwLgH3X
x0GabueBY2FgNmXlt3Egt4qN3v4Zx3qg+rGrNJ/uT3J5URI1OGi+STCqrGYvQ6LGtAkUdGW6SEru
MaPRv689UJtd1syH+0Mt7yw51IvDEjpWgKGWELsq8PQGnZLxMlSasROmWW7KyVMPYRH+PVP+XLmz
3poZUR7kOeDssuN/vZQSSjIYMOIvBWKb0aaGiN9th8hsf1pV/F6hT4cWmpwfiG+JK0Cx53q03pti
0wXhfcjGecADIP8+QBDe9kj5PaR9Z648/stIluH4NCTfAs13RMEXwxH+4abai/owdEr9FDZJBIZY
FXuihIK2DE47o01xVSvM7OB4weTf38qXvPT1LSLHBzANxYgKMpa8i4vSJXIbANeKQ6kNEdzbxPDy
p7ZzvdYHZ5bBHNPj6jBWGGr6YVEYtPoUpIyOOdynz5KcFqFyWRWpL6rchY3T6MNHV0vd70KpG90P
UHz9rDaeUmyKXBlpbUNJdDcYZ2e7MEHbFOSeGH8NZT7tphAlwU3kVPnX+5O8XmM0bKQcJTrdYHZQ
wCKUud7SQsta3aXPtZ9GOz0Geq6fJ2VIdgblnHY7KEqF9FtcHIrJqn6EqbqmTb6A1/33AyhuvfTB
CCyXauiOJbwwBVm4N6hy7Asdjm+izeqnCGzxFj/m+XHUXetDq+f9qdaacCfAk24TW6lWoo3rjP+/
H0IHk9xMsvaoVFyvRC6iTvFmV93bbUCjn5oYipUher2daLpzUGniWXROuIc9Yq5cGjJU/7+Dxk0h
i6jEVdSCZZNimQ/P2ICDpoj0Q+rY4Zc0mIOHhoRm5Txf3xUvoyAexENMf4Ao52UnXr37WVzOamfO
xsHOJm/b92V+0ia93npJsFbyub4F/3cowjbyE7rSN4ZCAZCt0olM4xA7nf4hVlrerlobfwTh6O7n
OViLFG+mRmeAnAscJNxl9L0WSaer9K1XU8s71H2TPI1J/C9iyu3jQKllc/97WXRtmZocij4WckHc
TFBdr4+JZjUTZd9OPwiUTD/zjiWQ0J35aKRGTUEYRLNqFv1R72sFMY3ZOWaFXdMWVeqda0yw5V1k
T+//pkWX9uU3ES9JjwZAR1QPF6mgFRJX4MeoH2qrbZ/nrgu2muK6PpoJ2kFtkz9pHlW40Hb1t6DU
bD+0IvdRdeP0i11gM2VFerCv3cTeiwKGLJat1mmysYLXnSR+clqvOgi1/SvBTvBoRQhbxQPC1jVs
y0MfujmEZmldiSDCrrA78fH+5G6OElqulGGBqhAbSQuR6/UOYtco3NbQD7BtNKqBDXg9fXiAZ4xv
Ae/9yi1wnQT8t5TECYCOyAEkcPx6uNKeR8jNhnGYJ1Mlrdb0C0+U2KRwTM9tJtLYTyrux/uTXN49
HCo+Ep466AD8z6W8WRrBN4G+Yhwqvs9zpIGKSYwo8B2nmj6rRqxcombWT4HSrHW7lvc/JUaYDvBJ
uEQlQX6xvIYV1GBgp/CYkRRtwS72eyPBnhDNKcu3q/5nXqrFvrEdcUw7Y00T+nZzSQhemm30E8mC
FqP3lVXU4NjS4+zhCF2VTrkrLSN6TF3iNBTB1qrei/Fo3UnXBhm/UJGGc7eIKLLRROomrOAiGRUq
KPshVYjNclJX10NveZxRWSV36I/3t/d2WGp/VIOIYjhU8OWuD1XtxIg627V2zANDwWTSVTd4t/8x
xTDu4zlcA3kt9pRZMhxFIaZKbE9Ufz0ctIouNFG0PuJ8Vm8bz+l2adkb340ijn5aitce09G1t6y0
6ufs+On+bBeH+WV4lOok/R5+ME2z6+Ft/Ki6CY2DY8bDfu5SBzvxWBkOoko+xHmr7rI4/SHpkvv7
4y4+XTkuNQp5UfAUSBWX63HDQo29JjS1YyaC+LuL7eXGTIfwGcE1/TAbBFi0mfOVGPXNQSHVARiE
2EoIdT2oHqPD53q5fhxry9grue0irMNzYDYRxH8Suq1otXzlunhjg1FsQSqXpBrexRJBHoIutufc
1I8RYLYDtouBn2iaOBgJcg426dXGC7rmGJSltYULpP97f6FvjzOtCc0gn4eFBrlnMecBvVk9nh3r
WGfQv7LOyje6MyQHN7ISf1aj99kTogwIh4fTjHqHIYurS12UKdaNdBCpfUzc0d3Ypes+RYBGCn8W
iF5u3j85pHCoVGB3JFVfrjcUFaNCmfvOPqac4SPWzPWTPkiI5GAO33I+nMP98RYch/9mB5kQOgeN
bVCKi2MrynkkWIud40yV3BeJMT9Uw5B/1sug9vVaMw51ZBcHPTMxkwMZeZh4BP2E3PXQ5+38kAR6
/6lJcHcnIyqfjarIn1sHVgqdtGhDhprHm1olNhqCcMjfF1PKraGHhAoD/wYMsuRSU3DujTJI7KOj
Dfmz1eXWxtAQBRY1kpz3F+r2WuHaphlrqrxZ0PP0642Z+0ArGqfH6rt0k6Onw8HRgL08D40N1AHK
76bMYncfC6Qi74+8iC5fJgltToJHwZZzNK5HthteycgtnSPGLdZfs8cP8IUh0KwpNO3L/bHe+LbM
12PJVXgVpFd9lOEc3jpHJ9Rw/XagxU9OZ59tWAub2uydladpIaXB8ZNUeMlCQesH4uNSezOeq84O
6PIfeZq6T0rVPxdal271Jmq/DLUX/RFectG7yjr1CJb4mDbTQJLFkzZVxErwdbPQIMtBfBPA81ra
N9J+To/1tQpF+Tg6ir1J6t46wwx9jLzG+Hx/mW9HguNJxIy+An0abpfrZQbqBv+Z2P00eUg3KMms
7IbK0U9xqtsr53a5o4bUqgCywuLKptjyQuncdi5F4Wkn3Rb5pWijX4pb/YmzMf+k5eq08jQsJ8Zo
vLgvvEdkzMi/rifWdU6gFLFhnmypTFE3XvLgFRhEKnOt7e+v4fLpYyhqq/SQJeqMBtTiqPb1VPfO
yMGI1Wbyq6m15ZmYN3kbaLtoMn7Xuem8LxvgAWBMquWmrJfTm1/cztaU0MY1G+sUof+/1+k2bvEx
LTaxXce7dqbadn+Oy5dWjkdrTSp4cj0jWni9nE2GxUBBbeoUuo3YdgjPbNQRsOJW6Wx1Y9i28tQr
SOKrY+7NcAJ7vtf7v+CN48PwGi1F4mMolosQucwrq/PcwTrh4qbsi77Wd32r6SfVq8RGhI5YeY/k
3/eqFvGywkwXWRV5Xm/UMdSgcLp+tBgvEuPHXG1QWAlqrMDuT+uNc0qxBUA+KARg0EuNALOodDul
xnMqx/KrWg/9A6J30z997LhrBfa3VvD1UIsVtNH4rdo0tk+J4YaXGhjmJxM6woZefbCP+Fy+vX9q
5BlMjiuMXHLxCVJdgtxXD9BWBDWrrC3zJ4eXaiu5F++8xuTxpIgOMg18JKMt3sREHYrABThxcoM+
TfzADt1NSM/I8Xu7KFZC3be2jHcelXGqVURG8s9fPU152JhGpkaILuFGcQgzQ3nsdEoFKSDYdw+F
+/WLkzEXtMxhroeaJqOzkjpyTlqc/8kyY3pSk1n4VVCN715B+gIypuDbkqnSYlJdP7hN6XTOiQ5C
9AFWvoFNyiBFDZEtuX8ubu9LhqIIJV9c8FDLAmPawUoLQsM5GXp3tjPpzuwOLUA4F1CcgwqAEdnz
1/tj3u6ZR4sasA3plEZ1dXF/Td1s6rU7B6c2rHWQoAWKn5WZnACJrimvvaQ61zcHrUzZqaeNSVtn
mVyb/Yj2VaYpp8TuQ78BJfAHv6X+oe6Gbxmabycls409xGVjm1dCUtZqcbCQm91OQaSf+2Fsj8WY
mkc9aYyTNqfPYpzBXIosRNLeNTZ0EOu/LOwBNxb8xr2doSinKHa4s63E/pMmg/2IHFW6q0xzeFTM
wTkVYz4e+6rxtlaNnfWQOGs+drfXpQfNnl4WwSH5/bKXlQf9ODaEQ2cCB3s7FXX47JipsVLhW1Yd
uZUZBkSPlPSh9bKskhtamFmTOYbYMnr5wcmyZtPMWf8pVqbJH5K8f6oEjQoHPbNPwoyTDfH4EG1m
WwdXD8epo6msY1//7tMF+ACUD6UG+SAb159paecNYXmnnMCgjucsQlpwSgqLOlln/b+G4raTKgM0
zBffaZnWjWmVk3KyeI6fILgjbQ3I6Rz2xfv8pqlD2RLWAQaTRgC482WFN5vbOkVkJT47fQNXKVH0
kxc1qu9EjXIyXCh6pok81TuXkkGB0tNio3LDY7+48eD8cXEYY3JG2Kw5xJ3VHAw37g+Fmay98MuW
y8sEGQItZg4szhSLSyFIh6a0giI9T0YxtzvPmMOd4ZbJhKyui+Js2yQj3u96GntY8dTeL7vp45bE
O5//BoxTvM9k778Fl31Z8hB6i0Cdr4+Ro8DviewgOSttiRnPaI+Pgz62m7HJixUy/E0swDK/HmoR
P3ZZb03W6CbIqrmdX0dasZsiI9pyIH6HIX3U+7u6ACL879QgftBGhBPIvX89NW/KqdsLpBD7rrQ2
hVKW2zCNqp0+zhPUgSJ8GCxgNFbhOPtJMTpIDsoMRBrBCD3Rig8e6kJfprCvUL4hLyqrLHxvRM2K
OFzXCElw3KH1XP/CwCkqLTHQm+EFyj8knfV91LXwR8aYe8/MyjXpRvn3Xb0SjAcogy+Y5q58Lq7H
w1QnHPABSDGZ6Yt9Usz1U1J0qLIUjuKj2CAUf9AjsZkJHAt/NJvkYmOEtxLl3ryLEoVJdVIG91Kj
ZrEvALLgAVVueu5U4JhzCG8RjYB8b/GNvzeFkENR19fgjZBxLh1n6rbskxLrv3OVZvpTmGeOj4Fv
sos0Z3gcA2FvXPwXniM7Ui9BiLfY/SP4xomXjC/eDtkbwmDjer1HZATLdhDZudD6ce82anQuE7XZ
VVM5fbboaK6MtwDGvRx59he4hWMAFbhRhRuHOZirvM/OvT0anKp0ALcyt8IfPJzU+GdkbWY4BuFm
zjp9U46o8/AlrFku3mRuLDvoHh5LisKyNnU976CqvR7wcXZ2Rmf8PAJt24c4tZ3NrPvGnwzfDcXL
NvbUxBu7xRHove8Vw0vHRwI+UzaTFwesnUU4BdWcnc0uCygUNe5TY1fxGeDEmhngTVxJ4AH6j4iL
Zgr/XQxV9VDz+9HLz4qIuFRganztSzwnFBfZP6TfNnoXp2syxzd1IxB54NPpI4On4da4AedpKoBi
zWvOY+m4GzVBzrGB4w45KiqBUxWIteTwDdXOy3a9YXQHZHDcj1DEre9Ob662ZZfXClGIdJAiz8Oz
RiNDud7u0VPyArXF8aiYaAz7ApDGMaOtvuG8VeiQzPlTzDqcpqo3f9DoF4eoDZTj+741iqCyQglx
jIYaekGLM+fWiVUOJdy0zvDGJw3bAd9yyuiC7sd4GR2xVhhf7jzFJLJJIBwSugVDdxE0YKFM4FVY
2tkzC2trwhzYGnpNEKarynOOigEqw4V9uD9JeZxeXeDEDFJdEt4IkRh3+FJCwEJftwsgcD9ElVAI
2J3oWWnVHmn6ztyUbW8dxxJzEIXQc+WbWkz3ZWQyKOp1si6PJtNij8eQwtAEMU9LLfVchp57wJsQ
yVIna78WVo0IPM/cyqCLAJ9B2UjY2ZTu5BW6LFQkaIZEFFzyxwas0DbttWCfDPU7G5NyFD4omrDk
oZJZtzg5VuM0rVfM+SOqJN0xUlvDD9sxeqwbdd6k2qyc7m/i4v17GY8aBeLQZNeEJYtwOgftM4TW
lD9mrpNsbdbuWI8t3uOzvtbjfQGGXx8YDijYYdrMvAtEGdfb1kVN02C7WzzCckd0uQGi9jGrMxvL
rsaE+ZuC42qT7IChHiSxqslPOBConzW4jY/gYRvwCSaqxgYVnLBy7W9dib6hAyvd2Ab5/1D2Zctx
4+iar3Ki7tmH+zJxuiMGZK7K1C5b9g1DtmUCIAGQAEmQfJt5lnmx+ejqmVNKO6ypi6oIh6REktj+
5Vtmb/P7N3N5f62vBrhRH/ORoc8PctTbrwuI+eKA2S7O6J8ESc40uLqecdiutv0jMoLgFk/aPbah
zs6QPgsIDKi9d+LGX0wPkJG4NdCXQXQWXpxmUrW85zQVZ1Wh1YfGeJkkRFgoyZbuIt9LLtd989ME
rY4sOM7Rzrv0/Zt7PG4yY7SoWuarOprPMMbKvsvB6Y4DfP8AWkNk2vLsY58lpZtXEQokEOuVhYB0
8Pb37/8iXvnz9a9nOJqLCCEuRWU5C0MHfhTiTGs1p5Bocq5DplFFCMKrPlPhx98Pd5kM/RgPItLA
XqE7v1Y83053bz10yx1XngGIkqhOcA+C+VWcJ2XonpiDYKUHPu5zl5rwySgebFQTyI8SgdM7C+9X
D46LA9Y/wDuughpvvwg8Hb3aZ1aeZSqfYyMV1K6W+Mh84O5skr6zwn65zP863MWJYwc45UWxkGeG
RvJWTr76xNt52YzYnrkK6asZZge8VgilpGXTQ76rek8R4NdPjMLbCllaXS/ePrGMaiAN7YiDQbfz
VVBl5QPao/XGaXunQFc7E+/Epj9fIFABQPsAYCmgObFq3w4YGLs2n1J5nhsI0zK3Y8W0Fi1GiF/t
3QTi9THk0Yrfr7Cf70sMivIIujJgiWD0t4PqmLcDimHyrFnX3mgKp7WSxcPOzv0t1NHZJgTaZQ//
+ffUd345MFAYK6oTT3xZmmoQoXgAdckzb5oFdejYP0DZbgQYI253UTfWpOS9QyBk/h4+4ZfvGZDk
BKqQaJtcZle6rtEImSt1pmxYHrjTipPuqcoTLeBeGlb6jrXxe9rivxoUSh5QJEB8svoRvH3P5eRx
CLd08iyazNvCS2X45tIMrWHbsM9TFpUnWBjbd+7RXx4fODiRX4GgsjowvR11Ao8SCq5Kntslmuoc
9+e8MR0398aLvsO+Nb5OjfOxA13/7C3e8sHzTF9A6OC9fsoFUQqRIK6tv36Ri+AI8IS0nmcU/X0N
kXo4uzsP3RBBUqC17Bag7brPq85dXkTYRFtAkOguYdmMKVHqUJaq3aLtS0+YuPdKLr+YF2CnwcTA
vsN9eskwaGO0WIdY0LOA3UseD+lcJJEONp4OBBQXvXkL9ZjwncP0p7WPiGNVzgeQYxXxutzppdNW
ooaXzdmMtIL1FqDkxB2U2xPc7+La0Z7djlGVbZskU/e/3/A/PTDGBhBorYsiG4Y+0tslgbCiMkgu
6ZkliXhIXQV6GGTSD420zwxgheulbt45zS+GXEEJ4LijMgxYEI61SxRSO5k6sE0nb1r4drGdLkF9
awjAtipSOdqHSX/rlv3QbDO/n+O73z/vxTGOwdfa7ypwghR0JfW+fV6+UIH6UTLcqG5RV0juPiCk
4UU3GY9AWmV6JyC/HA7h0Co8sqJAVu7b5bE2tGMcqTDq7/HfTg8z/WSjui86uJftgWYMbn//dBfx
P1DZqA7hLFvrRCsx++JYMVCIn3jVhvetbFVhoEB1V3U8e/z9KD8/1JtRLiFOAA6AohSw8N4EC99k
4zQeFNrfN70LQP6EmvM7l9LlgvnzqcBQQaK6atuuT/2XXl4UaiGi2IT3XSObmiTR+Ogg69vOaVLt
VddkVwiW3ktyLqLaP18l5I5QLgA67yduzFxH6Dr3U3jPPBceDwwc/7gHajrgLHnn+S7Dmx9joXuN
Wj5AXKD1XWxCrZJQZoEN71147+WTL3kuOFQjYojqIWyfpw0PY0gtDWkNaHpid7WyzsPvJ/Xycvjz
S4CFvTbfsEMvTTnhRsBkvMR4y2M75NKLuxweYtC/D9RcQEm52sZc820DLZFHBSnd3KeuvuvAJc1/
/01+8eZ/GELgNPJQer20hKpNuhoT8OiexpXcREPHjr4B+31R6j1hmF+sLDRo1jQPKR/Ku+vP/7Ky
gIBvvQWqr/fDzKuDhEv5d19UvJAWTP8ynLM8Bk32b58JoDKisL/mMIAyXZbA4qrpAESz0b3v2WsK
nj0JMgeglGasgdJKpu498vXF/bLOLOqK8KIE030l2l+cCvB+C3jtD/E9XOiAK814f8imAYrbqg/P
SwndiFopwAwmqAv8fiov1DTSdWjAl9f9g3Rttb95+4JL22topnvRfTuD69vEHZTjQ6i5l5Bj386l
awtVV2wTJbA8Qtd82FoqxjyBuS8Uqlmz8RffB8kINlDoJkCiR7bu3lT6PUj723WAFY9LH1VJIAPB
6ln1vt5+TY/XlOKWjL+hJO5mVyiHNv5VyVzdZUUZBIABj7Ln4wcxqCr6e64BPwbHsCtxGFE3AN8X
VxK1AeqvsKj8NrUJ29awgzjindKiBo79nex5nen/Tp7/HArAVCg6wKlwBdK/fc6Qz3OTBlP6rWdh
ljMXUHrrNzOMcJV3O3BH7NHu81qSwpmMcDiq/q3bF/XSH6hYEABxE8Ja9XJrR403DSiA81c1BSrd
2yBuw69t6pfQfuioZ0viQGVheW8Vrqvsr4+NwwzxJvbcDygWwHpvH9tnnZz7sPNfFyMcUNcyGtcb
6GHF3SFpdDsa9Pgjd3gIQEZMbwEOdfn1bAQ1JPRLAOGhxVFu+hIJ9uH3++PtTYpvBM4eGrdrNTz+
4Wj09otpm2Rj43D3lRt0dEgI0M2mNykLi8iI7tllCNj/1umKIjdEAEAtRZa1orF/kgJIHYgIjklE
v4PuCkG0ebJP8PibiCcE/fb7p7vcVT+GWkMFBJbrDXrx2mk/YMN1M/sOpT8WnHiGVVaA/ZQ2j57P
k1vYRMLYD3stid6Z8Z9GXsPKlfoJ0B2QUZdeRkBk9kO5+ByGlHAmyQGKTQ9tl8QiH1uQyDQULorY
1737d18usmZoBgL8AFfFlUT+dj7HEs5UIqPwQ3US9OSdqo/ytmoqUEFVtfv92317qmMiofmz3pCo
wKA5iPz17VgODjI8ZqcrwqO43CspAAJolCVz67EbuyThjQ75SAz0A9+J4N/e0Bga6FvcJOvKXYVD
Lvv/ehlREEONChboYTpfV9lcbgSSmBu/Q6/w94/501grch+GwYhKVrbjJZDLMGcAFkSWeMyh5J+X
eCqdXK6oEbGYzLxzN/88WozGFHbIShj2sT/evtTa4yitL7WlaOaie0PiuBbE8CbLiMXF9c5oP00h
UiG0BgCFw/kEusB6PPwl/HCXsFoqv4kpcavQtRgNyqUExo9liAZJE9UrzheEhSya1TmYw/T59+/2
8jpYsyEEfGsfamXUXrZkIDkummAMSkp6hTbMdRKIQO6ATh+TrZoyWIxpVfF547k6/UZTOA6QUeNQ
e2e3Xp6CSLhBlADwCz1INIYulxOFy9iSZDahZEgCthv8pr/qFehccZdIOCMt74lK/HQ8YPkCi43N
g3MQ1fOLGxceJ4lOxQgGwxRw8WkW7T1shYMnJV0/X1DwOkoNZ9vfv+yfJhuDAhWLsstaXkO79+1k
++NQTShpYVBpe3M/CjptqoAPm7BpygMKyMNdFQe2iBAH7X8/9I9l+5cLcJVLQH1rDadBA0Wh/mJZ
jyXDHaQCl5IQIb15cDtrpkJPYpY5/h0+BjGd1H5qJv9T3At2Fwh/kC9x440nA1VISyJVz0+RK5lH
pkTM7YlxGT4DqB+dvcRMt3qgoJSzKrLOzoBjOn3GOWhPvQtCct73IJTdJpCqGP48cP/z6/Q/qld1
++czmH/9F/79VcHFmlW0v/jnv27aV/nQ69fX/vzS/tf6p//vV9/+4b/O7KtWRn3vL3/rzR/h8/89
fvHSv7z5x0b2rJ/vhleoPKCm3PQ/BsA3XX/z//eH//H641Me5/b1n398VYPs10+rmJJ//PtHh2//
/ANXx3/+9dP//aPrF4G/+p/fqxcJ64b//b8u/+b1xfT//CMJ/4EGKyLa1QNyFb3GhNvX9Sex+w/o
iiEJWBlZSELWcqdUKGhixPQfa10b3a8V/5/gaDRqWH/gZ//A9sQ9jv4OsH3rj/7vN3szQ/89Y/8h
B3GrmOzNP/9AyPd2wyPvQbd5JRrA+gxAk5/0zYe2cqEk75QbT1p+glXN60yroEBpDVRZGudNZI8d
ekpHhCooD470Ux1yd5uOUe76s49qnFZnFU9Q8jfwu9nCw3gYyFCBvpercj2nh1Rnt0MEJccN4GAJ
I7avbHNb88iMm46GUefiUzoU8DXhE1x4v0YGTbJvUQQ1jGUaUAZtM19VH9HbEs9jn4znPky+JIOH
dqAUrkuAJmgkSamwIod616Ya4uzQxeCqh31ZF65TpXc0hEufR9TkyvZs0QMuDbFKA6jWA0x7ylKW
LnsWinxAdlNAmXI4timK3gbI1CPQ+UMedXbKe4fdJsvkFlEJTw6XddcCBzdxuuCKlsPnGd4CUKAM
fUjFTEwfoQN7MpFkDVkqLymaSSGh9XW8i+VSEw8oMmqCK48OfNfUbme2Y9fLiGRuOajcySQYgGMZ
qQ9mMZAg8wtjPIVTYrXaHEPIkrlLIE5eDJBdBymYjRYZ8JpVE98IMHOIK7zvgzOfuTD2oerENape
prpuhYUmLApl+oPWIYkgznk2+MiBoOZQewcgwzHu7FK4XaGzhIOqoeLVzGMY5YCktXarffiakIn2
1C9EDJ31nJrog6N1anJbVQuFUrJd8gkionADhwW8GmCn82GePfowZEF/hW7Gh45ZCDTGQyi2Xuvy
7eCG7VWE13br8vYwdEsBKNmtkkO/mb3OLxrcnAUSha03mhfwUiFW5hl3F+FKgrdHbba0gd44EDo9
J42XkZW4fANSwhBtal9ZdEOxZMaj7SN6W6UVdYmD4qc9tLSZn2DSCkr4zNprEyX7sueACdiFbpOq
CtHWWtD32VANNyEYiyJnHqAiRThP7bksm4Pu694QGirb3jWCLvTYUgDQCzBurN5GjU10EYFEoPPQ
cQnErJHMQB+HdACoRblvErYzTnUYJlt+zvyxyhk1Yz6CChdDvWraYFvzfArd5QFIaaGJM1kXGjTD
o1cuCaB3Y4VKXOIrZK0xA5omBRQT4iY3YEWRoZS4V9r4yi7VUPQtdCpkOHVEs/kzG8V3iVu+9dSx
auG5uXB0ZrMvcR1M27pNegKS9ynxWPkBkiMlQVui3bptZXEHSRixYB8xeANwOPj2OzVOjniFQCIE
+w1cy0Hg5e0EWbX6GEdSbmkt5UMIlTVGYCU+nKGMmS2E4uipj2rspluADTmEmfmYziTgclxyVqmB
TAjHimnh5uj4rrgH7zt5qEb3FPutL0nZOvNx0CMQcJZfqUCajqguaxQMXGJoGLN4BL3WKihazwAS
NVtUrswuhWkAuD+JS5vdBLe5F7dz4PCJnpQR+WIm+AaFbIqOgz/Udy4Yk4ClG92eK6WYjyh+lrf+
0A2KtFNLnV2PotaXsfIg/5RoOwnSJCqJkNvOeViF6RbJfPV94au7sp77As4WqKDZOr5z5ooGpHOa
7xlMz5+bDAoMu5HRkQx08CRptHATQuU4b/TU6L3uYrlxrBPflHUNoBBy7VPdUHtMnNHsXOMHO8Eq
XXAvtaA1dkyiKTrD1m1pVObua51q0o3VE+Kwptqgb9lbEk4N3/VtGU0k1F2wumA1GQ67Xk/Eh/wD
XjEUKRprX/qm9fPAgD+FV4mFhZqQUqMm8zKp8cpp9QBGXO1JSWxc6QUaNt5yVEMirnkSts88MRZU
xMzs6oHqwlZM78HJfQxSM9Biih6RDq/NB1Mhyi4n/QQu+k3TghrsjOkehnypJBQ0WrARn3Gi6qNh
yXjKIpuH7libfTW3ZxjYR25HGpSWVj8ud4LWj+6rMi1EB0FgPUG+jJjIL/o4Gk50SfSV49ibKKOd
hr9pszoahT5juQDAO963jMV3tSPaY2CY/ASqDH1aBvBcSOf7n4Ksu4PAUEMknL+I0O0T1jV0G8fk
DhCoitReeAfy/gwbW9qdyyx65XP9zU/QdsgT5IwFXFzcazgHxjGEkuWEowGwuzb3BbhGue0CCeIy
it6hSI9MNkmhq3A6d24rHqXwAV8PU7EJHLc7QQd1xsJFSZ4spUbwzgd/eYEbQTFC4FsZbyggQsxJ
ryUuWSbM0aoMaqasmzex5wsgBsaxaLUOutyB6cJIWpjLwDFjCTci45qUxp6UH8AXuL2H0NjSb62B
KWKM/VWWHzuJNByAd8hlEhlnW1Cjdg0E+PLOdyAQwVgNMSDmDZ8Xb5SPPYS6Dqz35Q2sKpSTc8CX
ZwIenoYhFlB/Sx5r+VgmjGMi6YJzMoO4rbpzvGUikNGtg7ysOsOPFBfXy9zDqAzUwYDqHVxM5wef
M08QxsExIL4/fB0TbNVtiE6qzFOQcz4sQ8qOgcROmiOO2GL0gu7Y9+wazSNcJYspLUlMA2p65p4m
VkHTyNLTlCZORiIKnh7nkXRIDOTVpxrVGw8yqWiYb01Witt4HoJwUzZuc+5rEfdXrmemiZipPWUg
UnxKqlr7p8n4156u+a1p1I6vRpa8kV8ldws2jkGTl7Tu6tyXXf+4sNqdCIpIJxSLBERiEBTWm2Ca
FxILXu3gx8BRkw+yx2CYpihPKwGFWL8BRBqXowTAk506Gtyz0gdwHcuEdhvUubNb6mJytgx6ahkp
G9t8qby+HggaxtwnYPfqPoe1SdnmaVtSyClnAs9R+6GGywb6pu2un+JhAMjFDfschmeyeqz6OXlt
5HhXcrcHtz/ok/kQtoilCsxg75MFUqrqQ9gmbQW/bqP0NhNp8gL0intuByQzJEQYWl5TEC00uJmc
DaRt+myC1+bqi2b9rASbXzNnQVcW2hDbScem243Qqf3OvQSSWY52PjB4zBYzltLeMa6/BWINRTWn
l2OwNZGKb0YfmzYNatgQ8uo0K5UeDQcgianxo6ZUb1vPh3oVzlE65F7WlUXGZEgmrLSihtwV3D5h
juOEMR8wVar9OMGQtMrn2J28Aq2zW+OVJwlVz20LvsRVKfxx65SpQwuZDvW0A3XacYuKChdAdUH7
HI4EM+TQpqhqSKeX5QD/H3a0nPoOOt3dvh98u0XGp4nHmteGhTHhdeBfoyqenMt5tIC9zxWcdBzQ
I0F5k+MXoA70Jlgac3ZFB/GD2BQ8afkdnURksBHQ60eGehXVnr/DLCNMD0R4ngPo+GSD86Anl1UF
8C3myMBT3XCun/wqhgH5UtOvC533bi0kDJmN+ZBYOYEsxNPgC3h9dj8AkfQdE9vuq4bHO1hs3yHJ
mDLCJJMpou7yY98m0wba89nnroOq8JZOhoGSY1P7hJM7HY49LSEoFmm7UcKmTxQ3c0NGtzUwCKgr
+2V0YDoVlI34bBc7gmISAGk0NhEsmtrAOWQqaF5oUNd5786aEt947ddFSQ+2CcBXRAHilo3k3bF2
hlARCGlCkG2Zork5DUGCkxLwzXgpMsub52UawSUMknE+jguHZJy0w5IdUqeF/UzpeFCXXQbWoyc2
1I9evIwZmPdAS+xSqHTK3ML3TBAYj8bVOfWXKDrTKByqjapBt95rjr7amAWTzWfZhfI61FU35XzG
cUVorBQpQTTsC/zeGDwAEoRDI/GEfEUlJvIQbGc28AlaJN2C1lXvzzvQMNu8Fx300sEaGXOntLzw
0yn+wkcx3jbA14RbahHi2U2FLSZnUqHRsTxkI3xYP+smQUAddvqAg8AKSbKuHV4W2CF6+wGCP/XJ
LEyRQXAndwcHrks6qru7BnYh3+qE+ozAuGkVrSvD6LEPI4ZIckiidtN2De7deZrPogtD84hrZHUt
dytdbhzVPGBaE3Ws5egvm0kszaTJAMWKaVPq3nzrKOw2t9a2N5ltd0lABci/s3mOI081uWNo+jHy
RxzsXEOWEteE0TdtouqrEvq5XwTswkBthd/RpzFsZL+hMP2LtjW0QPqtMLTOhda36P1iEwc0e2EN
8qEcEfAdiITA9c1x329MhROlGAegP0gg6wlaGlHpI9DMnDHaCFgSUQAuW+ZsXdxdlHgupn7n2hra
nLhU4UfV1xxNcqiYxTmIDXGy7SznFpYQWZxXjq3DbY80Mf48jaYLNzWsS+Eh1PbhhxL6MCPpmtnU
q3y8mAls4aI7gUJVt6WQ7R1OjILeGI99FROq2bpRhRDfNYzjm63KuPeEAEbr3ITjGiVV9V6Oo7wu
RaW+THOSdsRzmPsxhtcmEquRyuzkhrW6rbM2anawB5QI4gIFsI8bjNsSeHV+jpCaZQcATj3c+6aN
3ecsayjYtl7rnBtWxftRjeW1dh1WgQTH1JOs6Ax1+Kof75rS679oVCHzdgnK70Z247b25pgkGXUl
VsuEOBYNoeCmcS0oRZPXqQr/T1oIm9KKX7tT0Nn7yIZNXnnREhAAqdyxKIHVQeOGlZKfB+hOdghJ
E8SQHTWg25dDinQoGL05hKBamVabqOzDcjtApfUjvEH1fbaUQwzDFMv2wYgz4FllpVseQR60BoE8
IJ0F9U2ocx7558RZwnsYVR6byq13XoughsTd5N+OWQsq61zOg9nRCEEBQbevns4yQ/Ecriq9C2iw
ZB/50k/imI3MqQ8GFs2Ieem8FHWzVNUJajPIeqyeAlSiLSSd52LRjD6kDSg4xdTBNfomCNmsSOfZ
2B6c0U1gL+Grtj/TBVnZral4xgsn474GYSngXysJecZtTUFgR5iLm8zYtv+UhWXtkH5w4quJpz4Q
DhWiGt1w526mjcElhVYVLsL5Pl7FiobUZUUZBmhLAnV7DbG3+IDSi7nVTb2KyQCB2jixfE5gFHpC
BJIeMqcKHqBIQz831RSuwNjUIwGyclylq9slFtzYVQSmd6vVkj/Zooag5GlsPRdRjlCb2JfmCMnq
5YaFmAc6seueomOdOfCkKnEcFJMsZ4qqOQ/7ve/BLOehaZvwOwU1Ej31boQ/QcadGiYsXUJRmRpH
D0mWzHQh4yqWt2nPlqzOGxWDKEz6ZJLZFydA+7HGudrVn0cr2pPusO9uktaJxN4yB/g04sphH5bp
xg1sWaBs9cBb9QCJvI88i745Q+l+tE2CPel1j5OC+Sx8iG5lhI9ymzvrVnuRonWTlny+GRDuPbSI
tNGwis5lK/ZRmjrw8Kk+9DWuPfBju1F8QcwK+4juLjPtvfa9V+Hxkz+4SV5zsVFmevGpwwAS6Q9V
udyjcZCBl9m8dKsLGhAQHx1w2MgYqVudKgC0xadIhw/MdW4sXGpPqiopamgBghmqbsRkVuDplc2w
yLS3vERKfQIlzS3ShEVb0bZwP5i8nlARfe3i2v/WwKIcB12GNoauXia/3oD2eXKyFjWZDIWTJpny
aKgY1PtNhyoRuB4QAIeHCHJo4hlQnkD+2YuWPbpQQ0XhBUEnVvurRXOAeKN/T7n6oA0SosgsZI7b
Aek4vLIrVhs4bbdIc/Yud1XEsJoaGz1lsl26jWznAV8hiXVYPdVLAOjDok+4n6/LWeOOC+aeZMt0
A1FRaGPF96jinJUnD1bGsAhGoaOJcG55SCnQ/inKpd63nWsO1hnBJfD5NnGnK8fI6wAhfFnzmCzx
CC28BfbiDT3Z2BFn2XIXgYG6cccGYUm8WqYEy7bWbIB3HcsOPp/wTab2BvGWgc/0SGgk7UYMabxx
+/4pm5Nb7WUKWL3qpJBIuTif0AGA9c1T10ff0bwKTjjY0qMdkeWiSgNx5rpbrr14ukao5ROVJPtU
eyicodvK4/K1kmEErfLlBV3qTx50NTa2qQ+KOexkVHU7TgqsWv967OfwPmjQenAjQHBacLOOEqv5
YCCqsodjwgjFP5SkkiENCNKe9sqHz98BEIfnjDrbtsUXxO1PELce4exk83KB6r7XJbupaa61F02H
mPJ7BTZLgRyyxOLr2Ek5kQk2wTrnkJcFK2z8ApPPkPgwVYENMt6mapa2gJZ9Sfxm6g9Abt14Dn9Y
RIO60djON1k9zl9MmB6g4/wBpK7PTA1HAfrhLqjnGxQTOgIR5HsPwbu7QLZ7HjnbCVhBBK0X7Tl6
VifqhfBAEhH0W8wyYJ2Ny000+e3eJu2OKTESXENYTji988YX5gHDtJAExPZY8+l9or2XrkHwCwqa
JXXbJkQ6wt3HxoMbovbP0rfDTYoSGhna+lHH4j7i5achhfBHhhsc0QbqAm752qAKU2fuORYITEvG
erxXhmtoyO5MquVR0VAiGmngeAahzcFs7GrWDdpJ9FzN7rRFAeSmp+nnoOyulBd9hvsDpJjBcV3j
oiFvssqSVAafjANgUsWW6zQBd332zKmK6/5zRsca/HV26Jrw6PZdSmBU1mc3cEC0SCN57Jcb1oXU
2RvYQ0d7FPZRGZURcGNfA+l3zTedeXa30Do7MSC9HoxSLula6t9pmgaP8cKX0ygrH1rU7kcYjNQb
GjUAoUK4p6hmh9PcmtnuLSQMPsKG2iWoiiWbhOlkOwCcem9KuhyDthTYnpOzRQ87IqNyyy+DQD3D
GI5AUpqc8hY3zTh1D7z0xFZDGwHYOnqVWFsfKuh2bhPOJelbdl9ydlS1ekzFcgc9/scKYT7phi65
GmFQCw81sK4RkPohVAL7+CxXpUAX26qgjI0kgsECYHrU4opLHr2673KUmSSR0HS86hCk7FMBq1OX
XmHjxqTOsGeBPvqo3YUfasPEXvTVgsyFL8XYJmLjMYjFiv6cBChOiJrdDNx9mrt475q2LUJUz67A
EO9eHXT89tUwLegkC1ukOjwxaSK4iU8HmQ0Hm0xHI0T5ULXDfKogEK2LpA4OVYwEsgxq8wx1TXff
LfwacLI9p6I+B43tN+jD1ic29vEnaKV9DdMlIlAth75B2j8tULp+RO/HLWjX1lub6uPEJ6i9UPOo
EyFzqv0jfCtJy2DOkgZCfvRZMpFpUF8qp/rSGllYOL1vRTT1RdbY7zU2iarRUyNOo8SWhThpFySN
yCYDlDeQkeJTa3/EVhpMtW2qUBNrE3gvuPobh2J/Ap5Eo71dhHPkwMLmGxIcXPAODHw7AYV++jyl
ZR5581MlOiTQ1fAUh238CTiAYIu1hy+fmkrm2VifAUz9skBM6ZuNlh2dks8lkx8HvFDIFOE7d52/
m+b2ENbxYarL81gur7470lx0VqQFjG1hE+pPQ3VAB0zkZsjQO0KVPITqXK223QTv00hJVRVop5XH
AcfUh8Adnnkf9Zu0Sz8kJf+E7OR7sAw39erS0fn9NeLCOR+DCAWdIcghSVEWkqJgg898SOMeCQ8M
489aLy9hiANo4F1y2yX1Fs5U5zFIe1QTvNB/aTg8ToECDKZyW6U93CtUByc11DGZJGJITBFqpLds
inscLLUCu0b0yY2lPWYzRbYAybfoBDRruoELwA4FmGRT0Uw9N6mKzxlm+VvklubFc6JndzHWZBAw
mFPs6oabGxjKOw46jFHJCjTzsmtEXDLYQx6khG5tiL74prV4BXlZl/rDBFblHeV8C+NTexwr2UZk
SZPlCeLLMycWJuM9kmInZkM+NS1k152gGdXNiKJChXccLaJMSahUz+/HpZuizeDpgW+RSVl6Lxw/
avKoR39mjsb0qHF0fK9Rsz+7g+WvftxXAwHxi01PUd2MLk6ERO7TLjDHWi8WHkWenaL6jKdL6A2F
nkp0hNqRuxUobQH/VPfBDkUz4FmbGraxFYtyyBR/noU41xDEFFBswkUKFnLW+jNcJtwGABS19WWd
bi3E0gIC5mN77aTRWZTS+cqw1m49wFUBZzaF9udxm9kSlWa4AUOz+4iecLn1KucbjptruQSbJumj
wqQVONb/h70zWY4bybbtv9w50tA3UyAQDXtSYjuBkRKFvnd3NF9/F5h535NYWUqrN3qDO6iytGyE
CATg7meftffJ+nmn2ixqkqSwERCCMi6UML875pTteHXs3dz27RMZOmwCcrrukwJ/dpsSYbjin+2s
uuP8zRNGGq6Jc8GhRzI4GvLSj8zVV624wMoOhUqxabUTZwor3ZdFUnll2KkVoCZsRqtUvNymHjle
ue4lqmi672yVPHVrWb4xy81W4I/ObNACad1YulXk28mfxMt/hC38WxjhF4Dht3DD/4fYAtTAb7CF
9X14e82XT9gC/82f2IKjgy1sVhgAUbwZsJH/gy3Y9h9kPjpA2oBZjB7ZrEt/YQu28QeWACzP+MoZ
ZkHy5f8BFyAasCpztNrCJMjh8e3/BFzYIJn/C9Fs0fD65rtkmCixj0TJfoKE14yw2EVmeuytbX7U
+kR7Rsir/2Gk3idk+uMym5WUDFmLGfDs8b9yQk2gDGOluReXpNudFrpYsdtQHkKiT4+LZX+fzImE
lcFkkRqb5cbF8HGcS6N8dedKXKIFArCLJkcJcUpeukooWqrJP6HEv+JMHx8Tap7Pga8e/vBzfEDO
jI/RLBszdix7PMzM5xvDeg3Scynm9zSrksvcp78jgE3+gZr78EN9+iG29BdmnEJ4OuDMn+5QYUz5
4pdmzMGuupuqUTwK/FpxbtEMXKXHvtqK5LVOUgrATBeMDM3GR1tSU9XuEBuVWv6B7fqbR8OBweRR
40ORnvKJdMWdymhOOPd4GUzSpGZNLzFr1fW3n96Wv1Can9GZv7sM4NjHIEK6W5855n40RG2PYo7b
rB4QwZDgHYdu///DVXhfMCyBJzLQ9dfb27odorDfz3FerUFUYRnc+xxpf3+RXxG8j8fHJbIb8xmP
EFj2JwQv6cvJD8p8IV87sS5JmV2Y+de0dyaeMwYLJwx4JdAn/v1Ff+UduSgrCNjRllkPOgui++s3
M60xaYRKTCrO6aUr2/xm9U0al0GTvphtQ4T9Utb7sbY6DmCt8/D7q//Lr7ddnRWEkDvORbizfr36
urJRMRzXjF0yh52g9W7cRMm731+EQdP8Mb+8HTDdG54La7ixpZ9Hl6cd5wHSG4u4b7VlNznZdFm4
KSFSq1WhXnD2fk6ChbqKbu7lMFnpYTVrmzVmrXaVHN8DcxYvnb7Qx+h1OsThZlZ5SSXFaZU403lW
TtUZ7cwCq0KpmAzDN/I4JUOp+AtTwQzcDGGySvc56dUEXFHqwA/16HCcK1QeK8dFk6Gpp5A8mal1
L4cljwdhmefj4FS3m8QaFdngPpdlux6KIvCw4lTFD6+3ta+IwMteyUntFn7mJSpZlOOidxVZOV5z
WQ2FG1lEMu4dhr1RJlfv9Ki6dxIaqSdmjrl0jJZ40pM2BmFOruq5HVHb5sI716cqOLN6oMdQKGv9
vpK+c0aQZHeW0c64H3n/UTg0Aq1hut08TLlTdeh3nfEs3WICD2welYcxqqVU4d+BIL4o6rwlqExA
p2FqoSG3oCB1KSMs0nHsdj49jn1QLeqRwONl62YHO22t7CudMgApelTra2osGpTEOG4R7YRaRp2d
ryQayPaOKDL1NFoVzpo+70KYesfZ5e589F2ZhnWLWa5auv5EPYcoIBhn79laeRhah7AEEtuKyM3n
p6wdVOxag81c7zk9diziIbu0cRq0lhzSwiW2dvLVSdqSLggfFDOP/gKwut6ApjMhxQp2rauJGyay
BUhAwo2F3qpja5f6zoTbSVTyZZHaXSrFcup1Hf3JWyhq2/2aj82FZFaerai1E71Gek06+zhoykSD
LOUFDrw8yjCA05pwjmIp8acWkINa344vnhRHy02MiKiOeOiSsG4ALGC7IznljxU15ljq5zI3qccR
DFPbuUGyuyvcYo3XNO9o2aXBjQsLfGo12zw1bXWeteWV0RRODLCsjkRQvBDg3RbtN2FVF6MmH5qU
IiZdxFmiN09OZ6mTn3LHKpcBEEbtqJ1JfywEXVoiB/g4B8kgWicdHBnnw5ZZMI/QVWiQztqFrZiL
sLXNLy1ehqM2FPoxkEG6K228UG6mhckibv3FSUKbJGEmolrXul9c5etk7gbdrmPMXUXYlfSCiV8v
xis7oY08GsEJF4m1k4253o3abJ6yXiU3yVC+MUyByL5Fqkszy1TclOnMbHephRtVslONF+d1vVyi
ZFUh/T/Oyd2ojmNrnS/9dOzt+XnU9ZZpDc0TUc0pcKNzXazNrUa34j6g+XdjMufxWcHSnSgmrul2
BTdN7SwMYukbRr0MjGoZ1HeH7LTF8vjYTnfjpvOhKfPviVyTkAGNw46actwpzRki2lP3rWlftM5c
nSclNy0wXlTeKcIAlleKmmWnNT6Vcnc0RkOhjUEa+XAmpvgigNaovEhBVEz/3Gm2XX9LneWAOnKe
9p2OuNU+GfAvjxqtRM2nN0NNtu5IDDoSyblejbP2TcusJKqagDwwq7CW64VDX9hNixXxVBXhovNo
CfKZ9rM7viUL0nrtZocpyF7AB67bdnj0c1gcl+AfZi6MvKDbIrg4J9OhfRbg2CUlHwqk94JDaSQw
g64W2/Nya+DDNvrV2beaWUWKURm8TtXNrLd+ZBaWw3oAKZEFLOCjdxgHcTb1xVtRAKd50jpzUrna
Yb28ql5j/IBNQ6rjJ247CXCQDmE5Ls8y8K4kFWfcT0G+0wcniW2rsd9cspT5HASB53p234zFE1FG
/4Ths9H/y161Td7luLsFnBvszL9uiRWR1cjQXhcHmrYueEunrtmb9G95KZwkoIlpzRVTFzNn6K/A
ewExGMDnylPgKjK0O5qpCFWt2Sf7WYjszqfZb7NYuusSVXXbvk3IHq8Jk42cPdxmE09KTF8lsVc/
UhtJIjI0TcNRWPVYPftRLi9LHmRvWr7qaTQyup0DVpMm9T6VzjZyUtSvpARqMp4b1/nWMNH2JmcK
dRpOtWbMu9Xz6x9epZWvElEHd0zrCy5crF2/0/WipcRPPcJgVT7Xbzx+5rXQ9OFGd1KaNCbmf2e/
0Ei5aVvZEk2OdRs5RZcF5iwG9Z3lo5ocUhsyOiC+T+Dkjl5PeQWg5d/Rsl0ZajGaqjvN+LleM22i
IieNf32dZDWnbEBOvt5mupXIWO8RPHctTnJ/F9hT79EkmIBvUo5lYzjWW8IjSb/tt6T2eqIVlWZq
u2loWNjsRNTXvl0QBIlE5txjVKugQ01R3lAnW+wujhq5mZo/+2FamcGFVmYjThpzprtO2q2BFpXo
DKnoxeQzBjnQ1Z3ltl69g6+zSd4zPRBdajAaH7Weoa2S0FFf5mbB/GXNHUByhGnN4szSvSmIB2ty
56jWcwSarmvIqpiaonzEAmaShypVUO5I6txyHEzM/2GS1rRO8KTWy3ngEUS3HxyRHBllBtlAHq+H
tCjt2aWz1QcLqWyyovTq3eK7ni5mQEZAyprlekn63fEalcGrpT3gnFpacns1J3/HuMN6T6Yg6luH
HhT6VdVwWsgImN9UQB1kWp+6mn0cnDoUBfDUkf+pF0Qa0z3PaxIWY2myd1y5q1aXF54z+Mkc1nYz
GmeVr5omjxp9HhIC64q23KlxXhjTnZr5qVCmWh8CXzFDO6BEfdRGVBCAIXxcMRy8fVa4vT3s5sqw
ZnRu0ukiujS2FYt6lvdDo7NGt14yf5kUw0Z3GdtDF/bOxBR7j4fhtsf1XRELmtZkSZWZEFHnlNBx
6zIacTesZspdTPUZEMsdWOGx0hq0Mvy04xErhy9um4unzDC0Wxe07ok/MpURg77Lb5Lq7bVfKpqJ
S+/c8NzTi1Na7sjjYnpzu9PTQl0vVt+YoVzp/UaGHBgk0jGM5TntyUUDBwqGMlSTRx+clTSn4STg
i/kxgOJyOc38XOU4fRtzh9VOSyR42GhlUxbXjjEYPLTKuctTb3BpJoMZh7nCZbdnTfdcYMa0eNRo
xqPf5gPZYGu7qgsfBPhVG9WY7GZC5DipAZMvvEij9kAqEDcCO96s4srolR+2gFdoy2lLtKPhiPLa
M0iVnFPNBLLjrH3RlF5nscFNSRv1k8jWsPaDUYSalSaXQ6AvdHgmYcOwpKP/MlkNg2V4YQCQhVeq
6zYtpyEkK6V0DqOo6S3bicQIMJRW8LTqXlGdAwuR6A1kZrPlr26G8Eearglirs8nTir+q4MAek+q
qwn1bjBrno2bcZF71grnoV4KyClF0H95oD+ysopJUYemgOJHXFu87xUTsuJZGxjZy9ht7Wpa9ORx
DSrTPQt4OvIYLtye2PXhoM9mu4DHXudUUj3kM6vRwnM4HRtjCJgGtA50AMhAWa7nyRzpoyxlctt7
gqluhPiRs6Ya3hmaMt5aR8tQDTrghbauONtzplbMtW2GXUcduRNGr/vhGOT2F8tRaRYvdDRugIVt
/0pZjS4PJSbKK3Q/248ICMn1kNhTbB56w4EUbGCjmjukjq+Bk9tfq8nS8ki1vZ/vMn8GNXW8frp2
+2V4C4CM6RWmbl+F+iLWW8qO4ilJs445jcqxrm07wYNKwE765vKInGqwCXo8PrBxFBBUBqgfYAeO
msLiMGApYWmhYQ7DA4C3l/IybjMkZoqvgZbOpBfA/dn0lrWdVoPhaLaz8zpz3AVuk0KGaHNw17Sr
ZUWd25vsSTjiLqaq62/9QMu+dbbWfVELlUyU+M34muAWONWlb4Mn6QSBRnPjKBENfLNnbc5WM/JE
0feQJFV3v5i5yGJlVFWOqY2PQWIllmaOSdJxDoQHJd/MfrbfddPFl2pZmroRfqu9B44mK0pAsNId
NOR08NuU7bPpLOdFhw4ScQ/G8Viz/JdhpveqjbF5gFU3frK2F7UxuC+rTLs7OYl8CCtmq1M4LH6P
lA1JTISmF6wAtYvB/uQ1OXr9ZHCUrJaEdWyyCAI/0IMr7yuqiInW2dylJw+17Br3V3E76FnPZgC1
CdHU6DRwulIa0IaG5HSRcp5ZT6WtqlcrHed9Ouk5b0DqszsxDAQo28uze5ooKWctt6xEzBrSVrwj
llGfiOzFYFESotExps+nu7F26EkhUssa90s2fTVzDa2cYM72DmBse7C24gab9Vc4x+lOuNKad4Vf
1zeTCCYOHeyuDJHHC4y5yKWO2uV5Vb1liil1UYuVXe6GcRgfSjwa11ZR2FY0eC24st9kKg/zYNrS
bRnlc2sOpTeG5bw1vAOoC4qaNMFfXM7Z8tYpBpjw3dbyUShBcTN7gm1d05SN21mpqj8we7rPvrp1
BfFGYtuzVhvuHKaFps5rT1bO+aT7/VWJenE3zA1OYdNM4INJoZBZVEm7Sva1AtuLxFy1fYRdyv/C
dgH3VPqkFEUa07qDfe5OArJWk2Po6V6S8G50xes8T8CaDbYJ/5FKKR93iT+v6/2YWGZzcvIxPfMm
I3lmfHXBNA02pDnK2CCXGPkSBKZwaKRKWQj30fel7U/8Og1zg/1CLSEzwCc0idkbxr0wzOTJETY7
dU2H8pb0+NKPPU4RMqQxIdqd2QvFI81J7mCpoNfivF36Z1jOPNgvJDAEl900rhoMCqkkIf2fDThK
PPNyJALL2eFkmnOW/VGv9hZ/48DwNNti2CztY4jMhEIhn7J3xvSxEU5Mmw/CNsvoi7oc6mCDtQHQ
Mxjt6h2gu6CZW4KVhoygAl5P6Zxc27hoZAgJOvzV1qAh8W+sff+qPZH949muqWMWNPH3/Xqex+Y8
4/JM4RZtp/lq2kQjhrmTE5rp4XDbt71tfO2c2rgoMJLhEBJDLOtO9mDnitelCkb/1BModGI2NHMd
HbpQvMZ0lK24zDXre5H78+5DMPvfVsx/cfN/04oZ6vcmf/3Zccq//2cbxnb/IOzEIqbD0F18/luz
5U/3qG39YduISNsQCQIr+Ec/t2G21B46FiS9MAPIo3fzl3+UNgyVBEFKYPk8qlhI/5M2TPCR9/ST
wqmj3hoIL6QTMmKVhs8nGRf6XizkKxQxCEqOkNZlO8pLFXdr5kXorilOIouOSe6Je2g6/2DW7guN
pV2Rl5eZVrqsXQ/suifcO4/W4p6NWXrugTeWTL0U8DNt1x+nKadFac32fraTcEib+qEE+T3HYAYp
gTerDpLIGgZ3ZwR59WLVgUC1G/detd4mbpfszMYyz+jL4F9JXwk0olMysEWQgLIxVgUQ1fyWJm0X
2pwHI23bmyGMv/S+OuYFEz5XOT4wzTqN7A7DYO8U5k02GCM7xXonhHNI6fNc5nbj37lFLW+nYi0i
vRdVDMlrMOGx59RIt2NMtPZatl/GhNFFOGMtNvhbExdW2PQFS5acVTgnFHbQHydg4XZfJBRRzeAG
96PeXTOM3sExUV510hLASmm3Z+ps9TYqhk+Da5+UJ7HU1XKMjCbh1KDlp6lYnjErOZFhIYSu9Xyh
TPZPaUCzGiU5dvkkDoAQBSfQVJ4PZcC0HP9+JMRr8mqBMlHcE0Y0HGuo2VtzlG4ckLhJJ5q6YtHA
bp5btahwmNl5wadCQnu8nY66KFbvsdPGd8tkpF+jBSbZCYzm7jtID1AoON2DM2HlqtlZjWx9STZX
SF3R/t5A3LBx5Bczb1hzmjFtw7kd7skJbkJHg2j0PaE/aa4lYAb1+8BHicuuFqF2bjk+NR2bmssZ
18CMMLjphSvGLrKBdsOUTTQsyPQSCwYTe8r7EBRNPHDWDq5GVAkyBbsXBMrpzW7N8dho1b0avDsN
onGNnGK9qQuQ9JZcik1ZAvKGctn2jQuTwm9Hagb3EZJRrIl3QXgDzimTE1PaaDdGUrw3QXUoF+Ie
u9o9s1qqap+qCMtHeZXoOI4wUmBvkG+F/tAOxcPgl5i08He+ZeQUhEleinAeJje0+ym5Ntl/OBjW
2p441PHozZl6UMjtZzjLlxibX7EnUPMOekKLep9ZOFZTZ7uCXZ1mQulE0p2S97ziicmT+Z6IICvO
i8G6shDnI7oZtO7AeHd+s5rHdBqyuLOT5c53kEtTveawhd5nRIyOAslDvz4P+rn/xomivFQG/sk1
xyOoikglJ4JngstqdHNe0up+JXwiYvmKKiyXmZeKW0ze3VMz+3NU2Xp17ylI+qw1eDiNooiISeJB
IXqjsdKaul7eqcHvyRxOG8Yf9fWtYy5vARNbL327rc/QdPGlGEW+xcH2XeRUArEPGQowFZCh2umN
11/mTr+EdWKO9zK3QctSMzsjjaR5JGsuuKlEYhlcbyAoEOMaWQqUwq0HFVV1VtFGQ+FUl5ge11td
N4tdbgh4E46ixb2hJcZ12fSe2tUfJ9x6lSYeBmcp79SoyvuSuw425jV33sfxGFaEo3IZ9LhUcsqV
CCXY60O9YwK3Wk2H40PuvtqZCf+ajFp52dsFTsBg7fey45QRlujEzJpPVzSPZqhNXs/Bes1xOD8O
XldZe5DQNh6ZJhgbS0Fthk/haGolj77tz/VpdGdopKbVg9iYx+yhZjTqDqbGCJWuaxfMfAfKtxLu
f17kzmXh99PNjLLxbbRgefNqlqfVycVb0bfo641Ipv0im+CEL4NlRuvLN1t6RiS8ARJ11iT4/uY3
Add3KaOtOtuvDqA+spWrHoi6SzHMw8RG6Yp137NXL7Tq1cYi3hp8zGldd5Y1GOeDRHODw2OgXZ/N
t9Y6u3dzrw/nyWQY7wzDQatcMzQ66WTz0bNS+7UyE5vSYtTptfCewBO7ymdJD75ZVlkdBtfor4Z2
koc8CVAdgJn2DV7Yk+NQRg9LV12ajuY/QUhXsdaIiYTYJk2Rnx2KO62o28is6uS1R2cxUYgq9VJM
nPNNMxXHvjTGWyS4CbJMVYeEdY6pf7qN5rzZnxhwca/zp8dyNeTJdZiKtHZlsi/ZXFHxPqrMxaBE
WGrhvBtOLQHrE/0FYZbv2WdewhnbWyHwgjGiE4jmjrAXzd0Qeb49I10q60KgU14i4csuZFOnK7WK
xj4t8KRRgC5PPhNuBScTEG4Uiejx8Em0fGgEIc9mO4mqheF3HS/aEjFEs6lmzFrxXPoZambpFdpF
XeOmKiaeujqb8JRUeN4hhZv9LAt7N3aaEU+lYTzho6zfFi0vvqYWmf+WNM1z8jD481FAy5AkrG4v
Xac7ZYZMWQLAzo697nR7UMfqRkslkQKrmq7IZLh3iD/A9eAQ7+QlYI6uXd9yMPJ2opimw+zZYtfW
LHpVp4g2k/RSkpIshoxYpiOBNpRkta8d/Wwb9FG21suCkSsixADniCX8vaVhcPXT5QdxLWQtJKt7
1OZa3TuaizAxjvvZmmKjFc+Jxs7dLUG2q6t9opr5JCcm73j6V5ayuLS7LmY8QrvzpuxgBeyz5GFl
keD3s8VoIuYaO+jgNgrqAuSOgS5h3ZtESwzE8yGJHjLlPmECm8PWVcklHzXyHfk0bjy6PcsdWbk0
GzuzelfjWt41ZlI8iBluX1KBPSWux+3Rmut6cTGsF4Z1yZxiHTLCzh/9WQV3C7AhoDHaZOtOQUT4
x5Y0U+hnHBzubOSrcuKQlTvWwZ2b2PA0hV7gXdd2tq8HP6LprO/KCXt8m7n7ytXu3HpIwrm37zLN
fl50TTwxBve51mbjwqFHeoRJOXbyaCXmznfGvQ1cd6oYadcxKitqlqnaC4xOPhL7CXPID62vdxnF
VdQ3MGRkr1v4rhPc9GMTuXZxtIWCF3BpMrU2OKfbO3ns1/1XuIfu6GkeJ4cyiUtSdnByYOBe+nef
91RM/d1cf5HedPRt9xmjZ0zX8gpIn4ALRsR59ELq3jnI4PvcLnfDQOg1DRqqOFb6ncIe0g9ER/rd
leSkJXMs2ZOubka2z7JQ1T5FQ2JDPYgeJ4FlzbErTW+X2753zuzhfanjDTLH4B6pDJ3DW37oI5qL
citqS2XPO8YV0/bXCuBFtFXSXA6+cuOGo/MZ4tmOmIkffWryD6cvjA2h7vbMrr8iEG3fOfMP/O73
UnfWHQ7llQMR+nGafhCxF65TJ9iNuy5q1CjJEXcHylYzODg5HMboSO1JF0Z+sFPaxhC2h5WJIO3i
7NZgsUI7Ldejpq/OnZ97590oJ6xlyW1rAn2GwtL1g5icJZQ2ZuDcaK9Tx2/OWHpRCDvsg/lin/cD
inWdsYDzGmjetDMX32hjo6++rlpLZyFh0NBigky1ruTElqUXlUe+CFLnIdDzH2IuqdBN5Z7opiNv
V7TisKLijZ2Nia3CXR/TgLnfVMnykoARYmlWig/L9c8DrfCPIki9c0fV5BWUvtY+TgNuxnSupxMa
P1iFrVYgf2md2oGxlcPQaBHPbnKvJ2SwqCrwriVu8Kjwy/YM9jLbBeaMkpBj/Oh6S6NZ29pMuxTY
s9rs2tNbSOVKmDcGfsFLi7TB90HK/i5pnOzJZjvbm0Jfz+lgrfT8Xb/GAKGjPzfz8pVchJ7ZX4pk
hC7A2Yl6v6IheiqarcTm9Iwfyp4gVseltCN74AQ6GhjOaI4U6n3Cdby5zLG/9etNv/Y0L1FijKs2
wCrndV1xRoPJID0jSaKuJ8ZfTLr5SIRAeQGbXtw0HKx2RiPEVYfBJhakJIYdI3VvvbbwQtOqtCeW
AP9FlqVzDgedRoFny3NfcHsm05LRspSvtA8xKNabYcRj/kvaT2XoiO91CkHrJjKSnfHgd82hyPLY
Mw/Lmj+2pH/5648Etgo+74ep5xNgPoZMaULOyy0cPjmaRXqZmCy9JR7aok0OPv7VUvO/ilq9c8Rm
zIuRGaFnT8+DneT7oRDXWXmzGOvRcDk/qXY51P2GzFlLWeyGpFCHYSIeJPFX/8T+utk0gCnUhKjv
ypoz/6oiU/ScEtGD4zRYq9gd0um4IRtPzBKn91szGY/pXcAgs3Mz5GToMNxxYXnNOIFnrfZVJVVB
78p30+868QixHAW2P1e1hN27ZUfZUnuxo4/+DRtYjbgsxS7zPNxFk/BYtRAMjs2wkOE4z+Y+Y0l8
F6tkLx6sgLlkgz68rtYMvZ7Y5vRYKDd5TTojNcLGau2z1WkxFaHOYjKfu5U2eJZeWQ5uXzRvPqeB
pxcgvs1ucxUEcbNmuCxLseZQxJUZkrFhHavKlADvs4t1TndXIicy3Nf2GNQ45ZfuAYW5eEU6blZu
MTEQxZy5u57yOM7BfbcUDssPC2vYAlAMq0aQ8ptjQk23rzulTjmp5BdDkedHu0uYLVi2hXhvJsV4
b5wsx35usM8iUu27mulMnW+Id6bdpOd085Ibi5SncPGlvEALzYYz5dTVwd2gG2PDb8oNxOkn9wlz
0QEz4xySW4n3yEGL35AHP2Z2+fSkWrdF421XhLEN9rE+wJ/JANAoNxpo/QCDEGqtq2yjhaAjFxbi
Uj2OLAx7bYAqIqk22ScfqBFj6xSKKdqkJjgrVl3uX7Qcr6jKp+2cllWP5Fap7YU0njVckDW4Nd0I
Rj2AOQ1/Ik8b/UTkVXe2bEQUk170714C+xDqAlOWubFT9eqAUSEWM2J6Y6sATu0lBsZKzuq5unQX
r3vHj/Nub1TWuhk6yw9Sa2O28o3eouFRxGTggHStTKbe5RvnRWqV9pX2TfEj3ygw3UvXAzOEnWc6
z6z9mqhuG8aynZv6mMdyY8mKD6xMfiBm2UabeR/gWbIxaMEHjhZsZFr9Aan5dIpv3Q90LQBiQx0C
Z8P5j6a0MW7lRruRdO0cyUiEF/yA4doPMI4bJV4ys3svdWne9BtEZ9tBfxlsYN28IXbFB23XwGrx
IIDgub6z7IJleTXT9Vk5yQ1NItZGrT0XFTNlsTz8Scn+r675Xyai478XNsPXJq1ev7+P2c/a5vbf
/CluBuYfwOAuMx48uGVAcnTKP8VN3/9DJ+TOZhCg7pGHuSU0/sWYmyiiGAo4iDI5gIdwE7b/JxyP
QD2ibcnydtBFYdP/E23zEw+zUewbncqpykDWdLfP9nMgaJ2aWGC1ID+uRWvvUXcKzEzMdXLXpjqk
Fmb9n27N3wDFmx7/k5JqkzvN8d92EFKZxMBoyV+v11gGi0rTpMeFbklkG2Py1VZZfVpWVVwufqaz
F+N0/P1FN37480URlhnCYBFSyFzNXy9qjv4kVWunR9E72sVYlRn7vGuFGn/5D9/vE/C7fT+EYsh9
XAMbnL31K34KWGUA/bJ2ronJkuyIi2C1tR0khI3xqCz3eEAxbglvPHz8Vebr0/3vv+mnyzPOxvCp
oGElsWT9q1DtQPFh4vWHYyk4CE5Vbe1Fu2o3Jl1AAMiWvCrOK/YVbY3+DX5uPPz++h953j/daj4A
MzYcw/ZsLBD8/yfLQjmx0kgkhmMitx+5nM17yXSwlxJH2C5bwAhZszP7vDN7nFG9PODYdsCAZhPd
TInR+OK5cj74hpyepsWq0j+bL/+2YfTpef/4fAw2Zf6m6RBRr3/6fHnrkLdZ6f2x9zOYBkyTu9GZ
3aNfqTkWm4L5Dzdkw8o/3RDfIXfc8bbwfdv59MBrg8BsJuR4hLIls8sGvzBCvpmLmT5pKRvbvrgr
iBuCKybT2DdFAhnhLRdzW5biH3B089Pr5zMHU2c0BQsOthKDcdG/Pp4s+u2wIVxHeqs2XPCQBm1I
dtR41pPnzwlhyAoCCWAUc9l9d8nbPIyTu8Zjtdhovomf3YHK6y/IxkMOxDykKB8M5nhIhexOA+ZL
WuG0lzmyC4MaafJ54VrWl4u66bVTnfkTAjAKEdJBm1yS8aK//P6Gf4xD/vmGb18RfsjgV97ew89v
YCeEQU4oxlIHTdgI16YfrZ0Q3XxfDW4ZtV43P7RBz+F+kUZwpVcYOXvqEQaxYythCxYnEqjGN2U4
2g3BFdWXypE6I5IWd3NObxEuRvfM6BgU31EW3y2jEjj4hfkqVw0sd0Yz08kEU9aDjdbOubpZsdbX
ihjQNKi+/P7rfkL8P35QIn7pe7gW5pjNivTzeqOpKaGsy6rjuqGXLvPoonFx/mlI7+e3hntq6Lws
JtMtNx/BJ7eJD6ggZx77IyVZ+qShi3WJGE9qWJ13f0vu+v2X+rReb1+KRrRvbAsZMvnnkTkepoVs
HbicVbfpJa6JMz7YTIk7q39YDv7mfWBj2HZYHhmXtO9fb1/N5JPUGsfqCPiQXpLdMN8Xrl59WbV+
PJNWXn2pjSy/+/3X+7xIb19vc6DYLEMsQeanu4kTK9Ar0eDORQ16Q7/zqU/LnjcRr4FhESLjWg8L
GQnPpdiEhsHR/ukH/bs7TMuUcwmUNwaR7Qf/aZvSpq1k1rcKrPU0jr56y3MjGzgyE8Hk8vff92+e
Hn5J/Ei0TiGhP895UVYBtVemw7HTvOqLnU+stPnkHVpOG2FWCfHt99f7NFLT254fi2MWTiK6wNzg
Ty9FS6B13gd1e9T7fl0jm2YQYUhe+9/UncmS3Ep2bX/lWc0hQ9+YqTSIQPSRfcfkBMZkMuHo3QFH
+/VawVuq90hRpDTQ4JlktLpGMoMR4XA/fs7ea6NXccmbhiFoFMutFTBaEUaekDjXhNmZ8R9NkkFk
YX5omI9c1UnWvfV+279VtsQwLMYEyGbmG+fE1fL19//oX34j5CGTGsHi52L74zfCwLjwbRpsewaw
Hjd7KpMkKOtThGz48fcv9atFz537UjqCasZu++NL1WGmOsVbohxqkyvL7qyrvptGyKMqPAK8qU/C
Gfz971/0F+8P59DFKIS+1od4/+OLLqOrCrumLzKh9t4GTp1czWPn72svMf6QYv+L5wv+NLY1Xsyh
VP756xczGUEg+ADcjqLeVn6en8k1CjeDq7q7XlvzAWifZmhP6vx5DKv0Dwv+V++VVycBJEKhEP4s
Mic0PRgN3C/7ysVKXaHUh1gioxsc79EfzJuX9/LTaQe1BO8qsb8EXvxc2lKgQwYUS7V3ObOOU41J
u/PhJ+GnWZznFJl+HodMM46G+uNX+ovPGdEF7uaAF2fl/rSOVAjAyRt9uc+UOewc2k73QiGXReyA
GTNfZvaubLSncgWcjmevBLkZ/35V/Wopg/T2AjIpvEs45U+rqgtBHIWe3LvCRNNMe/cw6sTcNFl3
V6UGcIzSLv9U0/3i62XH9GwqDIIEQA7/+KIXB62pOjbPNHej6wTnEI03dNbo4Pwk3/7+HV4+xJ++
YNyXdmBSPvoBt7QfX0xyQwpxLjIYola7zqr2aej+WKX+4kUg9rNWAyQzNm7nH1+kYpgKM0CwI6RI
R1eQzSJ4tCkNlt+/mV98crbJuUMuAEEI0c+fXIkMEpUVZuIJTfhzkTFYQi6LZHkonFr+YW384tGw
OUu5UwUR1+ifryLMOIsBZSH4Xd7xrhJRZseRSUW70HY+IcUzbuGPg+KCNIxs6Z8NgNu/vp7f2GYv
BxCNKgKxL2/2Qpf58fM0cv6Anup2Xxa+EbeD+2bknHq/f5FfrH2CHSIWv4XK8z+d4RFI3GAyg2qv
DI9luFA0LOnUHcEdg8cuFE7ILEr/VLz84jDnWccKzDvjqPr5ArW4Am1mmVR7SKPuM21U4zZkKvYY
Ok2+z/3qT0/4pW/y8wNAYAj5FS6nBzlmPz0AKe7kqlz8Zp87Dr4FjAeJWuUkI33wMARPbAwRuvIo
Gp8WGSa3UT2S0QKGD19W6uXqQ7pW+TDmNreAtp6DHXoJB9X3KN48N6P2Lzw9OmvKAmYxoYpgMeFc
I+TP7h4pXOTL77+0XzwB+NQvdE/OXhOx948rw/HNTrs1djZbImQF++o7cYCx/4Vh5XDzP36ty8bI
wWDzXXH3/PG1AjuUzP4KilvfSBGkj8t2aQ3akpdexP/8peAesD8xcqZy/6nDMiMDA9w/l/vvHY8O
Qt/aBAUbu4nI979/qe+Szh93RJerHW2Gi4/boYr58W2B/jZGc0p4uKaUG7UmwoR+AaG9Vluan2sN
fRSWi9csN7qcOXz6OfTJui3Kh86g778uWWe3czgsZx3I6gnOFko+vhJEKY3RvP3+X2tfDoOf/rXs
QVTapo0W0fJ/+hKUO3feDBdvXyGjOMnRkV9KDFtn2U2kfY1Zlr71pmgftadSpjugVtdNay93aSAU
Nkc3XQvL1Hdto1G6gZe8b8p+iDH4dkciCcK7MaynHSMjBvyJX51GmDB/2LR/Cou8lNNcMDnhKWi4
Wv+ncsaSi0HBytwCURT+3r6J5DoHmrzy4KGeK7afa6MWdDC0GNdmar3NZb4cfv854ln/sZNC04J6
Dh+953G99/jqf9pUw7qZZZZazT7QTC7XeatSccMktAXimEtUXUZ/E7A7IfgYn4McHuYKiQ0ZFpPI
PuyieZ7aJldr2nH6oZ+MjIch1xiLGgQFc5uv8Yf4J1eXN0Pd4onGjNOhRzBG720U2SoRw4nmTdx2
w70ShKXM4skPLsvLmQ5pFe2yCKCWAsOJtPpC3yxOZo3WnoAQM+oBS0PQUGLjivpGWi20sXzXyfnJ
xAYxRJ9tsjaMEiVekd/N43DC07AcyGNAa89ADzPfEC03QMCnPPZr/xDmCPCZBNBKmQ9Lq57B9KLQ
8dfSC8+dnaFkbw8aN5KT2xut1TZPy8PQVd/6xNiAHNy5XQ61TGy8YHh1NKRkVJ8ezQtBpEAqAffl
xsZgZrQqC2O/gNibYEGaY5duXOQOXTQgPsu1wzTc+9xjZ0XnFD26ZhIX9a1DbEfBdQm4bYFMorvO
tJXu68U4z564d9sI60ZZv9Z5CRcLT7+XvDmBuptnd02/+xMtjVja5jbwzoVO3rPK4ENMH9U8HIRr
X8tg2VrqJk3t0xC2rxOkvs7H7A7ce9WOxc7Io81cZfgsw02SJkiN5lNrTEW8DDj9tHckqHaXqftR
njrT+zT47+7iDis78G7wcm7b+d1tDBSLtKbXvrSPvjS/hf3HYjvH/sIgIp6EGf2ubC9IJu8Q4Nv2
6+6URRgeZyd8lhZGh4gW7zK2V3bZBFwui6OlrPsS73hQZmozNOmjrfwtqxijqctYDjyBqZJ6ZTrL
Oi0GPtd5uCl7/yllOZdBDrGATKNKxn5S4N5ZUIBYX7F7bD1CA2JrSq4D+I5L5z/Jonu3BaEGOVCS
0kjdXeCJleMz6qq6V8O0YS+C4G/x03tVc+0gr42TxNi5RIK0pxHpIdOAdQQp28iNA22fNWi989I5
CCM4Zmv/lAKBcwBt1c04rZHjHlXLsBS+6XaInhCsriEtPYST4QE9qq8i0pGwU05oIBzIlFm2Qdf2
CnP3K7MIPN/iVGO71iUoTd+uThgGr7wG/0VajZvJggjLNvmUL+rBHKs7EnC+LpbaLdRca518Yyi5
lq21sTTP9tfMKk6uV8RyyJ9z81N9EfPwmGT5hNt5eI66em9E3RsyFYTaroJaJj66sDskjbVyjOZd
DP7ZTtq4avkQJrzJQ7vBZuICJAlP/YzPvx/2qZ8cmgLEMLOD9oT3ZVs6GpqIDYIzACblPZbeAMGq
9niz7CCR4mfYOzLmeY3hvuZUXFWI0rSEFoX7zB6rVQ260aQna/bifuEDlKo4kRi9AnmBBjhXAKiG
Qb46s9DVrmwEweCEd1gYtAucDNs2kVel8F7tGqxwmW8IPlnNtSRRoUD96edhjMdxVaXOpvMlURgd
1qAkpPZgTrGKogIqqe8/lAHINjU31yQ8vA2QKZ7DTm240W+VGX3BeHpGvXGvSCigm+kH2lhXgzvu
c52CdB+CHVzAiy7yXM8441LNFmT06Q1uCgy2hfuOW/mRQei1J/gHy3S/ePteKRJA6qKJF9Tt1Mur
TIo7s3i3mhwcP5yJ6IJZnO5mDQWyCj7lbKvkS0AoaL7Cl273DerJ2AoWkoEd4b14S2AdZttNJPau
k2zb8gZhQr2NlIYbW3UK8UOF39wsu+4xHVol2HBS+yZPuUATnBKoZd3Cxxh3GCGbN0+ABo6bxM9i
HaC8CGd8R/2SB8ckKoInCynWxbmLttptIvAQ0z6xrW4zKQuWDHPW8iEroZIRLOBQpeTl8C3olvul
qD9MqyHkaA6WjYD6lc1F1KNzSbEOgiP4gs/WOIB+dIGMNsF1aRvLppkH+Yg78T0iMeLKkREW8s7s
SBJgEPXEI4rs1ymFf7CjbrhSobH0O3JJUHawzd6kQpWIYdF2YlVOjEfVzNmn2cbBij4dbJPwJuPD
szuInsDDgfaBydFnLyujx0w5yU2N4orSxa1BmIQtPjKpkehr2XnLxgAWH+e9RBefBIO+Qg/LBu/3
yfAlUk5hbgem0Ug0x8+Qqb23eeHFV9qr5tcW1eWhyxXmdhpSxa5PHEFgQet7m3rs8nsaKCUOh3J4
pYyuvlqTBkRItDyK81I+R+kAbtrr4U99x00XdkE8STiKL5WbPHQBD3xVVmDH3SVyt7YLpW+V44W4
6cYqWOVTGbUENSz9sML7iCuwzMpmK0zMpxM6zNhebHcdNmZza6i6O2dc5l4gSQMXbpPsGKLaOhhO
TcpQ5YZXc1Rh0yPcOHz1XYMcmu6y9xg+5+k4fAokBGokQeIIQeE9bwdvm+jJ2Ve+Q2/GCx/cqfkS
aF3tay4FD3oo2kcvD5x9t9CP7G2Sa1dNWw3XFdlRBap0R2w6RL2kGyn7je5Vd0cGgFrNg1scmerY
hxT3OBpty9gsNDXPZiI2pGg8Erycxz1OiCOjO+yePhj0uM5tMjYsjGcNhLBN1iXkWjXFhEM/96NM
bAEHztvEUsA7wzwkeUAw2Vyleuh7qCuTVJx2Jc20cDZ1QtYz2E7uMztLG+HbpLKCrhfhQBB4lnUx
JchXa6jbcglx2S9leu4XFJVBIIYrgSKRfIGsHOL0woFAKjiDCcBGe3JcIiLqDBeyNXghlOqcuh29
FwbOHhsIa9w6VBSBGLgGx3jGCYcCOFleWiQ6u2nKrG8Z2qePJPXSJ8P0m7dF3SWY+7jyUUTvrKhP
t1Bg8ptpSeQZ/6YA1FHpLFjT/GrWnq/472BEnYiqklylUV4HkWW+yTab9jVo+uNIjXyPBS6lHDLs
zVCONdbUaTm6gx+sotbjRjRKi9pRD/Y3BFY4xRnExZ056a1X2y+d6TAwNWrFXLqd9IIUS5jzqUDR
JfD2Sj6uBpAGNYkKnpLR6F/cgo5fChZi2MD2qCtgBOawn7Q9fw0BeyO4mbjYFqOpStQ2aC1BCXDy
oNt2bmYvBCniVe50VyfR8gKxxtp79WTHU9AP8jZz8ISsejUZb1Y+Z7vStAVylaF6loLTcIJeuVYt
ay1GP4iP1gH0ssay6HTroS70TtQZJFqK7L3LvfbokUP3aHhANTATw8xiEdvy1qsdYaxngct1VVSJ
u01NXXCad/AmV96ohmzL1Tg6TxXQBLNHw5yl0nn0ZESpxPdcHPjybEXsmhx2aVFV7z59q4eB6cBb
V39MY8G0GabSN8ZUDgzd4FSQD8kGGUe56911DpvvFCTBWqDEXJelGTwoq4pOWvfhKgCXjnRvHNjM
haOSLz6QiRst85pUoYEoHXzM4Ls8s//kj9V0ZVXaX3uDOHltWu6rKTdJtHeKrdNyUM9RcCFBt2rH
Y9tvIUX0m2Vxea+e3YNGGCD5Vr57ULO+nCBcJz+PCErgYTGpechAihSfSG2mWA5svbfcERJf38tq
pfT8zTNkf2VMJSJ32EuvHreSHcPt/M6WXrvrwkA+lLYHYjswxPvs1suzJPBjo1S907Zd3vWB+9y1
MHtNYxwBL13qQ2FPM7tXk1AFk3DGO03otL66pete9aGXgpfufbRzxShXE6rQgzc7JrpwxnlExixk
30lwqgQ41VaxajF0nC/Vwo2a/bY59trz7A1/wYNcNA2XiL0yvVvc/OKcwXlVGQ0nmxfhMjLhWzza
Y2Buk9SZHtvGCHeJCIdN6KEnQAR8TXw3flRMVQw960yHD0vQ+GQtB3ligEiS4aMIpuoOPJ9Ua2kb
ItuN2qJR0QXON2G26dYtnc6M61llECI8gA2EB1kreclUTuZIYoygROHTL8+uaexnJs9vRKhFB+Tx
OU1t1xt2fjKC2BdDW56HeeneRaKEwGftpZB9XCUZh4906uI0wJQ3UQeBWinrj9LorWvpC+9piGrv
Emc3pGj5MqekFALAg4t76GPMaNIHMO/3d3jh7P0SNs3BRkCLWyyzT3MUBtChfHEtZ+eytPvl1Fa8
TUAcdMoIy7O4IVl4tFznS0dLaB1SmK9no8PYC1C2iEcf4ggEjOrepJDduJ6QSHOkWk5sWN+EE9Wb
hWrl1NWpAkw11F+GKWXBB2ksG2M4aB1FuGzUcE6pOblzOkCYdJBuGAnO63AiDVK6DsEsY/sC8Ie7
ydJbn7IOP4JOgmcLTvY6LJS9YqBgQtk3A+eQTcQhzU1V4IeP8r2/NGKTDqOOERIb+2yco5hcSeec
UCLY49jgyqOLSOFpz2D/OfcNhvg4KpR4QFFR7fK0FVeLJn6F3x7qLdYl56aAbnXvFONybciZ1sUY
aWZCF7M4AQUPLdIMDXsZuyKmdtQ05hweWPvNi3BaI9ZjmzxPuerujLHJyXFqgmZbXT6iLihmeiUY
R4LMb/dBO6Ybp/jE6ccuXtup9ehaxUIHCK7QilkgTQQrrbOrtPNRbtbpEQb7l1DY7crpsGbYIMX2
Vk3IDRJh3EYGstd7CpwPePvN52GpuYeI9qUnTO41aKM32grDGtrEW0fYyX4svIwrjfUZAk5z67Av
bOq0Wu6DQj8bY5Jsc9vI7kS/QFSQeTrvUkWgIMFrC7QTf4x71McUIfRY20hXV6bfRRvX12qTqKo9
hREEIdGU0TZNxnXV5e3B5ZJ3RT8KWkdAYkrizBbWgiV9gaeQ4sOhBeBUj+UM+X3otDxyr8Ta7yb1
OXKIyuEZ0LFK3LceHyC13YQT0+YXis1NTWLCa1b78PUpHmOrJYU8D5cmVosIN0YO6AjjIG0FvyIX
KJu6jU0eBIVmezXnPWbLVj8D/+Gi4ng9QRumRKwMEGNtWVlOUKmfRfQdEgwDcMaf8rlaYD8bipSb
wJLofXG4wGhKkQr3hn+Vl1qsraUZdkNlGDucgNjwhirAPDZVN1Puya+yxk0Q1NND3yTfsUzmVvRZ
9dKP6bAbJ2jIdjM+qmiymfdL7/kSInfVpum46YqxuErJ3ohNPCRuPR9LU5oHuxxN8k31sBMgm/aW
SsOVrmCCKEN2x4VL3lcw3OZW+3kHEgaLXdSH05PrQpvi85frQLpYADG4Yq5wPmdcVmO8tcum1CMr
3EpausPNvq3yhegXSIIkXdCCIA+2vo5GLTdFC1XOHpV7ExI2dLBE+dXqMv2sE+Xu2dGHY9KSTGrh
ut24hAi9jcTP4bioBZIYp3imV9N/aQ2/uYugkn2yB2hpyqt3fRU6Jz0mXYxosAXWEg1HY7DqaJ/V
tJUbd5KbWTod3115caWKof7Arp3FzgybCq+E6Jk4ZubetFtxHflCEUrJoWsadLwM0atjO1NNCyxi
28BqzJivrFwLabSU4BByojHcOXymtIisELUebl3V6bWRFd7GIxowL0Kb4hP3qzGX7bYai5yQyEje
T0UJwTBjLxyrot1IhFL4Ath7fO4wBN5VzZUP4GJTmCF35igr6q2lFa4rtGaIp1MH0B6FPdE3eTFc
zViGbgN/8E+069vt7DsL69Q/thgo6zhyxubGyi6Br1SAe4Oq7hAWPc4D7SRbInHTe8IRcQtregZE
42J1IQ5JrABj7UuDJJLJlPQ6OmWSxbKcyyZ7M2fTvy4VBhbs6ddDTYE/GMu7SxjyOoCrDnWPjNnR
tj8aAem9V/V8twReubXpln5ystk4lbjlCOeaetJITL9/Sga7PmMGmWPh1dd6GD4zHsZ03pkvdYG7
wOibMu4JfVvZ0tfrzsRUUEJ34S6rizuJjJ6hbQAIR0NpxIlKXy9x+yOxKBkXc5XsTNJ6edonshPc
JHoeLcAeZZ59LbxxOauO0RVU8SVYk5qQrdxBzztvEdX7QG211QjcDhb8jtsxbyBn2Oy5gUmxsqJd
gFNHEdv12R0KczVWpbGBbVg9GV2XnEJgJltwcJCWZkDyRC7jaJrSmZgM/w3Y1Bz3S4blvBXBW6Ek
7tk+t/aRcN3HHmX5qq58GVv0zmm3VMTqZn4ZcHzkC0xJvi3IFAu4yAzyYBSdraKnKR2MBJN0k74u
oXY+VdA+OVCahJwEpziOyKJo6Mx4jSAdPWKW283N2B0iV2Bgiob2i+7BYpjtdN2UuNjJK2pWWFDl
nZ8SY2OW6tl2x5owigCW/gyLZAmn7BhVib/NA2wChZ/h45z8rj+3SdM9zIUe1z02hHE9lhOtSzll
xclJ5gIbofhYTIbtfWWk0I59c73MQ3U0E0Zs9MLktCW50t7ip17ivIJuadXAE0JGGjaRLau07+iy
5X2xtz13+ZioSM9GEuCiXJIrI3P0g0Nqyxa1AQpJQhPjzgqadyeBYuAoo6M64MmLROiRQMes/DZH
KYa4k93xJcimcee58tgXQl0TyU3buJw+R0X7TWR5sA1aBgqj185Y4iOTFL+xOk5YItxVKf3hG4MP
q16DSxie8mgWL2WYE9mtPvI24K7pYXayE6YFtN6qdWAv1WtKHG1sO35/bIfRPRZqGm4Xe+YIGWFq
b+wk6vZJboW0Owkx25Fd7a6ny11eirShlecn9+nI5pWkS7nP8HI8cLrCIJB1EudA0NaJLKYGzJ7b
bMtG8yQVcAxxCqqOgrEp5OekGid6azqhE0XUje4zjNDkPxwxY721OOSO7Rglu6JUjA0Qfd7MNVC6
lcjNs+dE6XlsSpzDrtlE25aMBZMbeisw9HLDsCDnQHtZkexEypg7twUYV0X++cZzZ7wzVtqakEQN
Jce4s2f6bSVqjC5uxmXVcgV5pGVcbxuGloegKG6FFzibJqUEFwsDHXcumOoUOFLNZikOyEeh1KhQ
Pi9VM+MHTQhLW3PBg/2GXXDe+rotJtKxewtbNUDsTZ9l9/SsGA5j7tFyphwMggJgJTkrsePjPEwZ
yWx5mfE6Cbtkh32+v56IMV3bggzYsgrWFqJcXJWkG/TZlwHf7Io0GL1n9pRtsbRt1OJj+E1g1S4q
6k+jE1187u4tgWMtXRocctyd5JM5uODUzIkwUHBoxqYZk+mFOTmRux436cb01QfhhPUXrIb5XW4M
Mz13wvigiIkd7nDnqmeQ+an2iQxYpVTazqoCI/hNpqm1CxL3cyQlFszoQqbDQ3CwzKI8BIZ1Shvv
BYhWfcCGIuNM9U+NRV+8dEHLRtjEYk+5y6aKQv06+L0f7masVjAPYAgiVHW93Yi7+IG2aRGXTq92
jiz7qwl98lFi0NkK2xVk67ASV7AS6Cx3BO3ZZdJtAhz8H3aYZdfGoEhOsHHO+lR8x55VeqIyaICc
BNG+c1Nj3WrfPVbVYlLDaueJlgIt5rCxSUz3uytvmILbKEqZ3Y8Rq7AJqcN7Wtpbv+OR5TqFhxnj
+t2SZP7tNDsFHng6Ol7a9pdazDt10+BStBVO/wVwABAUwlXdcDXxGT6Y2skMOGmp/54h8Mlga2SE
ldkTB0bLkElTNxyTPu2uOKwZ3oVJcFLal0ytLCPY93ZRHS6cD3sVKPo7yuuST0sgmkMeDObhwhV7
tugxbYulICMzMUXP1josXJERPX5uE8TmeUYMq2VGAM8DTFL4EEbiSOogfzFDp32wWvfCHm2pucuc
QPP1xE7WkNxlgAmM0oJZSZqD2kmbmZ/d+kOVxjN4KUKT2gCUeTl91QKvqK/EBcRxGUglzTLeLIbR
3jVJYZ/KpJaPOUneVBP1zF2QScJGCX84AW4AHJDmugdLsETMTxac7O8jpMwz3LTqzaz8JgIwPeW3
wyzoyIMSyfxzpQForELV5GcgDAi/CkW4UxxMmf3iZoP66PoC3Cfu/vpk5yEHMyau0CDK1U5u6zHr
OXq5cZ9N0LDqqg1qw15bo+fvlTKD9znDTLGwL36kc5OGJ+owf285LufqZFgiWfeRdQEHF219kj5M
lTjrDPVopMJ9jspKfzVreYnnhc8PElEjlxnZqj73HVGKJG7xz+1z0sDSHulvATz2maAQ9QFayPzM
lxxA5suidjPahkuaXk4OEWKVFM8tWTEkszkGilB05oQjc6Wjf1/Y+0Q49oMs2+56BoBacTJmcw3J
jVAa0VXIFkZTd9RLeLicWPQXh0iUTk/1EqKdV02FZcP9/u9yksFbd6Sq5VsKTPXazZNHxmwx8KvU
7HjQVHgnVhDdEJuUXHmkjtMeiUSyn6dgemoS6Mi7sZojQkOXRa1svy/UVVoH2G6RfWYdWX4j2rnE
xDMdVChmSGcW3cNACqu1davc3ZKCWguot075wKwyLQ4Y2EW21gxgndhkGgaasqodkiAjl86GzVOf
9Jge465j2sqBINDPV7OFzzdMqlMAOO0B+qDeyb4inEYHPR9IN3d8pBbK05TyX1rullWaW1u0E1QW
VYeKh3xsPm+Z0t1YJwS4PtDSSD/RhucGHRnS3fbWaH5uuqA70j/PgQjl5bM55UMBXc6Fu2I05OfW
s/7ajb2+tuZpPvpe3menCOXPNQ1ZfjyoJSzUF/FKqCPWKTf6BAoKC3ONVQtNdtTLV9j1CXReTLmk
r6LUVUO+DxMfRU8dzOmbZaT5Getw160GO6RB2/o0nmDMc0GCKzbYw1oiQ4AwCsX1IaiY668z6L9V
DGKF1ZgSaPqOLZb/2TpJdu5pjT/TEYCvR4Rvy2ZREoHYRJ56zMdaf8V+aQe06BxCE20U+l7jqEe6
mgaXu7nx4ywsSIbF7DI+tabTvmD8BHFn1eEzdwafPMmUHK2yiK6a1qc+ACbvc8jXBgPFjv0KBQ31
eALgmswqmfbbXOQIhzvPXpsT8bvgcU3AQg6Oz/VEc7ZY532JnN2xQOHHtkwYHvROiGcRAIH5SUK7
DOHiIAang8XKaofcfQ7p0Nd4tx2+CJV7DCUIj+TLBH91GjKcGs7cdsk9YjvOXZrB1U2G0SFWQyiu
ojIqbyNdJ+UWdIUL8HTioQfs09AArUAZIWabxRGtsPfsqIpFwCj0tbS1/+47Ij8LAPm0IeeR7cHU
COC14RLTTcYvYYULKXwzMwaTh6dsLpLFXMIvj73Six4F2Ad0OREr0JCKL6HumRxtO2gwwEJzzwEN
CsHsOR0iq9rToxqfDDBCexOt243DwOAhzdBxlCMLl2MhuRKBXz7MMBgfiygU5FJ7XfDOZWck4X7Q
PBuZxo1CQbCQPhsZDZWZRlm9o44GhdRA+mzWC33ET+UMV+cABc/uDjbZofccRQrQUVsk+YGs1nzf
hkGKEoXno1qPjDg+i5KlXTC9ukaHonez1xRbKHrsusWcfmI6xccZWPZc34xdOFN0iHTZmEyM8u13
DVOPFvkD12oD4SQZ2O59KBeAAfLL800Ydq+uieJEo0XC7/aia/S4ZNckuljFyH7Pi/BDo3l8KbF3
45KK7PZBO/PIKCrJ9Ta/7Mw1B8CWEMvpbHoEGkZ1I+9hcE9MjixySijqOYEKn9+m40wIGsnPV74Z
tnwGWEBuuyBpvM9F2ZaQk3KBo3uir37pUPElTVWpd00tuAy1VeWH69nO/fJG6GnYKa2ag2nIBoS/
YR71IvguOOSkv+YLpskNqpEMiIlfY7GQbMcOnyU3peezR2a41OkjJA2biKkM55krpbkjX13FXmqI
+5b1faMumWojTsWNFt6wN1KLYdlETb2umoUPCfZppU/B0HSgpeuaTmtthIlxnCuznFdNw4Kzob26
cNsx99s2M1cC6RXFtkmXdCcY16DA6ZeLH71gJ6mDEJUvhiycLrpXj5O0eBYvGLabAW86KWs8+omK
CGR0SCmNx7aBdex13rFhnsDEPkRhalvSe3RZ3buCSMWUuqzxvpQcKFTJWJ73Mh2v8grR1JlRKEeW
9vGb1C5CcIqHfB9NGNX7fPJQKHkslYEJ7VqGTD4QdnFemGIen1xT+9SNLYcUyUBI3Z25fKDQMkDh
hymLV5P/S20qiVZZj0HJgUl1aJ+4xvc3sxoAsEqBKEJ0HY6ufLKIJdA3PalwEElNa+WjmFgbxoQb
Rk7Gse/H7khrgnfjAeLv1rTGjf0EmwJIZjCwxw9s/3c9l6OBFvXUmac84ru7XhILA40x0mPbTJOV
GVcoDy653QSdeWStL95f4v//Bcf17ltz/aX61v3r5Wd/beTcZqnQ//avP/zXY1Px/z//kR/+Rvdv
338bOGf8RX/54T9IG4FVe9d/a+f7b11f/vXT//En/7u/+X++ff8pj7P89ve/fW245Fx+Wpo19f/r
rfaRl/5Tjn35h/zjr13e4t//FjcV/r6vSLb/+mGH97//7fI3/nJjG771L7aLXhEf8IXggBnlP+zY
l99CK44EPmTEgIjfRXL9Dz+25UGoRPOMBNLGvgIY7J9+bH6L4w2BPiJPkJMXd9z3D5a3/g+pOJ/a
f2lQdX50VaBws/ClYgbnV0ZcqC5/lLeSp45dKrNUbOvK3C55COCqZP6Ndb+83B97h05RIMWMmamc
6c6JFD+/R4xDrIoqkHQwzfBbUeeMnmeClctI3lpMdncQzUMAk1UTohIJo9hmH+tXUSHxbBawKaCi
hIO1q3Nt3sBAY8mKPHXPLebpcx4O84tsbHZ24TIF9nvLfqpV1e/6pgC5o7LplOAQROuTzFwgKp+I
haaubiW9yP4vsfH/wrL//y3LzsGY8V8v7FWvf8qxu/z5f0IGLByMQA9dBLsW7qP/WNVABlBkmzZ6
Ola0j0/mn4vaJq3OpvpAmowVEeoqf6lrei3+/rcLf4BFwP/5aKddk5/30yL+7aL+rtL/vzJoA8MH
jvBLfNqPqzlN6sQFaGHvPdQmx4bjKc6cqLDXGaSrvQiz9mhfbnhtzfYN6svhKHWxu86rzAFQ+ZSV
YfFsmN6LIE2E4ieSGnS1nigggk6EOVOKQNxhphxKkGLBwPTHN6y7kHa9xHlfRq+TJcXn0W79+/Df
qTuT5caRdEu/S+9RhsExLXpDgrNIkRpD2sAiQhGYAQfgGBxPfz9mXavOrL7V18qsF93LzIwMUSTh
/g/nfMfACwe4GmuKSaMxWEyHG8nGeOpdkDt098kDKhL32LPffLrbmAkyL1nJr2qDbXeRm4qACWQo
MFSsWR7d0U7e2sCO9d4hAhgRqpfGiKHstttaQuoncuR1djVswnDXBslQpFZ0fijRTOm8XjO8JacS
fnTB8lAE9UtBuMvNlVgTUVpNRydEEBw7JXG7ArK7s3j1ObXm8pMOSR9dHHAPDOazvTeDpeLKNdbg
fbpmbWUIXOKhr7cAYGgmu2XaFVbanPu0mk9JVTIUtOwdlHqBytxNz61fOaSkKnbKK4fs1Z3bzvYe
HO1dnUeva7hvHYzbVRvM8brAVb3Xrqspj73M+ygzo9kXCQcF3WZ7qtqqvynffW5bbD5xTNaCwA+3
Cz1NURUQJZ8I9wx8Yf7JnoApq631RRT9eERERDZbYYgXGfj14+K2TA1Bo+AsQ9YRVcHYvuPcJx6+
ZBy1siZFViHIHRiL0q8hyIuZ2220kPEm9isODIa7C5ATjwPqtjihiwirKPuNQFIwRxxS/ZNcpL0a
rZHdX9ujVAUzlC47hCWAWI1S8P0x21Obqz1jbUaPLQs4mQeA9sZCnNLEFO++g3+DOvPdSMzxpK1C
3J3eyTsxayikFxXeyZUt/HPZsjigBF6zqk3vYeJ/hFkE67Ty3nMIUCygUrGHfUD2CnJCX6yYO2BJ
QQ09sZSuDGhwhgv2hQ4piKcIOUCBQGdpxJdKa5tqE7TwgU10ttFZYO3CTkDilp7Q5zhnSeMMhShX
y4CQeFXo7h4K1E4myNNypsVJABZdcYnET9niMmdbuE54vTFpBWsyVJ3HQc9Jt7mHLDYHxXYmYPid
O1nEums61WllnVm2LW++a/gB+4ZqlPuBUeUDMmnzJQs9Y9lldTBtPCUZWbq+KawnAhfYwq801mww
Qm1usW7rR9vg/2yTo1cUyOaq1G2Ok5znbZ2gdIscSxg3m7wMNje2vzOdPx67qTXP2nAVJLRcktuC
soBfsoHy7Vrs9fzAUzuSDWRF1FgB1W8S+dkYpnTtm1N9IuJWkCdmwN9krUNyeVCLFtwf4CPkkohu
N71KjVfTckh7G9mH32/YJ+E2NodSi6IqrcUwrRyyag6IsdyDA4Pqt6/D+JZYcdVFWir7RbHLJ6QL
NJoVpRYNNbRUY26YmcTdY4ulhmCr2ML666XSRsaO4f7ngF/64AVImFa9MsprmiuSljBXjMy4J6Kw
5r73WUM5bvO42CScNFgotkYN+2zlpkm/M8lsO1DJeqxm8om0BpmXdPLU/fPEOZxYnyrIG0Zv4VQf
tZ5YNjpBV64U8osBwmUgrny59IPNJjkmaHuROXuhzmhXZpeHUcvtUq/KbEz3JD6nJ6dx7Ksqc75z
HlBHIqwaxwL4PNoPmpUamu2gQH4gg2DahX3lH4jCBuzWT0V5cWPLfzDHVlfrEor/oQ+1iKrEbTbh
nNJt2O1QoX/plVqFpjIOljF2jPoxM5/QAvUP0C2Za9CpaZ7HcazB/eqnprdffTTlz15YzR8y8Nof
wTgxS+W9t/djPE+//riQ/63S5L8uo/9Saf+rcvz/wVr7bpv81yXJ+nv1o9F/KbXv/8PfaxJ4FECM
fA/HDs8wHj6cWtOvXv3P/4En/2+OA3oI6jtd5r26+EehLf6GN53/JtzwjuvxqMH/syaxzL8JRBm4
je/uH8yw/r9Tk9j/bHoljVOAA8K2ZjLrpLj/a2lio5WnGRzVHjBYcoh9D0Q6LSJr78U9sWSYmEu7
pHRA5torYhFOPqi7W6/y4BmTrMFhOpXX9o6LxQba/zRaItxan3uxUD1Wrqy8J2Ki/LyhUSwihG4v
iy+YUXai/G/MUf8b1oVfhZuGZiYgdAiz690q+iecwzCGzJfbtN8TZZB9QXDzttpCJeZMyH2IHlWE
nsIJAyXmnhx+62/QSzx08J5/Y0KV7WYi5S4a/cMlqJy9SDoad+TgHxw41iaLOb07586oA5CwFk7T
fUy9Of0MZjfbNbnHSGQGTmwOTfbfOPn/8A3+r7IRnAm/mGtbfEx8hRz7n+k5Q9e0JvlX3b7z8ypC
Nl19B4c2b5iLNMy3dXOIbbPbmTFOkWzq0y0MQFZVieUdPW/KdkOeDP+dr/j+Zv71Nbki4PvC/MEF
8uT+kyG1JALLnlMLFvn9J3RhmEcg60G8hJO9XbyBeQlDzd2fHqv/bBP/7Cj+L36o6xKAQMYq3352
Q3/9hJU9DMrHurqv+KA/MiWR52aLxbSEBsu7Anwd9ljVkAL++z/Xc3iGaUUZb/+z6S5mNAPbkJ/b
cquvCnfhOjaa13zu+HaYJGJmRnn7P//Ie7/7l7c4IAEC3AxZwIKdtI978v7o/un7TDq8qAFOTnu0
U0dSPftuHSSJedRZqr4GlTs//S62PsisarYKTw3UYFu+dJ1IH9iqCS+qlKkZP09i2E0DtigDz+eq
yYZYr5acXc5OSj7iaMHmF7yOKYYTFzzecxaY7bFS/c/eS2fqGoq7KYXN5C7o+CjImC8zuOvfB1ji
ahrbw9yVepflaf0Si2DZOLmaPkvtN7vCS3yiIv1VJwuA4YAgMJ/09AvKr3swUNXoPtjchC+masmm
VZLQagJ6g35lLCCUe8N1jmm13P/ZSVi2OwTKZVHCwhqQrTvvGs4zLj63/M5TJzY4QlDNdd2oDspL
tbEn4XX6NOyidyNGFh1K4cpvn2qrqr9brPLlijdwFmvEdCmFRz1nj+GIA6cbZvWIGl69GNJx7vKh
9ATwud32OcohnRQ5kTMz5MIq9o+aoPuTmS6Dpt93XDDpyrO/Gr9FrVuX3b5n5JdvJKCRmCLnvTC7
b6L1bA+HYQv3Oc5kdWvR6r+TzTy8lJRtp6Zzmj0xVOW8CnqeXCdl5VkPdnobh3TqmYRq4Lgm70LP
RH8NRRuEqVb1L9QP8izwuewYFxMON/D5swK3j8wa1WOf1bEi4UYAN1AgNsF+uk1MpJXlHhN2GV+t
zMVLbFTuKWRBH/UzQi8/JU6OM7J4yH3wwNDBShBYqVW8NElOmR72HoTUmFUb4Q3Op6UyYq6EHRV3
kW/oJv4Gt/V19Ey1V8awnLM52dWj714BnpGFwXTmaBNxsEoa6Bxz+kMX3sNStl9Uy+k2TMpH4quW
HX6jYjMaPTjYaWye2KOTDemywWoWwW/tB9FgT88OvqpkK1Hl+FwBJG3qon4hLyd5xnOSXi00XwR0
BOO5HiR6Ppml5FQsKoj4mNOtD89crXQaD/GqLURPokKsbyK3xSXOh/naYBHd8hmpF1iBPrAiPgwm
R1VDbFAieQYXETZ8GqGOD8ngKQR3S0C6pcQr2RXIGlwbdaA7L8azv5jOjznH2UVta10TLNmPnXDC
cyihe/t3tRcxW3rndHnj7ULDgssbS3+Lsyp79KaOyOC0/opHI43sAmBawQnxqIU0PmsbFf1YQK0N
6jFjlIuXJ5q1xnWl4SoPxWcWUsSK+qpidRB9g+rDF++t2T72rfFmz4GOyAgYohgt9QsRk+0xr1v1
HHZ6jSS6/tni09qbFRfSvit9hHJ3CvqvsUzax2Hw2XC4aJzOiGk6b235ndw7g49vuEYIgnGGrLrs
qGuCOQagA6Wsr7mFztkKDOQLWbXMz2jVEYe3PU9PT2KXoclhte28/NYSrKXXHs/mPSG1KtlHzygj
VxDdzQwLsDIicKFOGXU28DHU9HgIOPWadaXrFOlKMT+lMRZTewhIbtI+FFZzQIIn6vgBECASiE6E
x26I8VaxVF/eZ4tM615kP8a5M684buAujL1j8rdioFVTesKej+7LatExGVkCIX4pw8to5erWZ8RQ
IprA+zfAfBnxxhDo9orseb6ys3qwje6+HjP0I8aU+Sj8+ocav+GlCNZM5E+FzhjrQ2LOWDoZLySj
OyhSbW8XsBLcsL9z19U9qDdp5aOcaLvwk7kvjpyJkR1qm1in5RLgAGBXW6Zbe7SqncWt9VM3TfXo
OUNN80MSxhjHRV3hxCx1i+aHdJwXvrg+yKVq2QcdCPeNtlp1KYIliUIod8ZOMjA+Zg4b5zVswYBc
hQZ/W4QEQ62QaOZPM7/iK4kWzQMOo2IvSClAPtsTG5L6J841b2WixcIRTdYgZkKT0cBdrNwRDrHh
o2ze29j0bgjEqg2QYvKia9tXK4ZWHaZpk5lT4Q6HdOShH2JSwhhATY3uH6xRYOQgsuuyNLHe9Qi8
GrW8V3p4CdXo7B1dHxVilGy1VINc65mA8Ci3loOTyHybu222yXus4h7hK3wcBgE+qsF03o1G5LXa
OIQjd6ey2KMZdVZsnM6+ylCe4z5/y4b0VilQRwQjVemFIJdkV4F126dD/UfW51Pem4jZ4OZuWcRw
RZDuiD7JJytpIOv77gukZHGNsd8kkOZ/lkU5rDMn658C06ieKFhfOzW7ETrceAcy3L3ZS8ju0O/V
alQgjGuCOiKzI4O2sWX4kI9ttWPMhTMzuMvS4CRwz5hr33EyopHst6SqD5NRrKDYAz+ewQNybDpo
HqbAjbwlJuPCEu5KSHVK9Px7iLNbURnnofXRp/qlQDgbBGvXMYCCMY0h2IDZgg6s4rrcjyM9/Jhk
bBw86OeboT+KENFkWwY/7AajtTO208Ex4H2nXuueOG6nkxysYdMO+9b9HVeed228dnypuE2jHHQ7
kuwkfkiClhgLQlhXrT0Vm6B3bibQmm908U1ksKLcszE014lU+aUscLG2BdGkBv+qmDEjYxxeVlon
xq4OrHqfpSFzJyO8ysD41nTJzkuxG5RjfmrZg2WjKHc9lGS0Gn5wIzmn3SYzLOQ0t1XkhY3lrHM/
nT7VMNkbGbNkXBz/lWzIF9Uolv3dd98eqUiW5UtO3TOKluQWJExnoe+dW+IPNyO6AUzXMmqDpj1X
HYlWY9Ul6xaSIqf60iJysML9kvjgRGK0tiPz4sRlf55Khn4oUtLvZhmrbWzOPY7goIzayXsDLfvB
mwvhMffeStMZVvcaqWNaRv1V2mu/1TlH64RdO0Y8RXW17ivprlnAPxWe+2pXs4ngt+wfPddottqc
35WHrzK208fegls5dV63yzz5e0ysbYgMAx1bejRieTLvmimspIZHkYU4hs/p0DO+6hlX5kH2zTTr
WyfmicCwABe8j9wr0Um1dabwQxGbZRlo6ZBxuWtAN1Em9Q/t4UbFybX1CeXjNb+zgDkLOzgKnvTd
UKc+1pfE28ONU8Al9BUDafEQFs4Ifr4JP/M+fO5JR/w2l2RNNP5HZ8j3vK/9fdr14c0O5Y7MKARm
rvVmMXJaO4a77sZMvDaoFrEyKWAxYTrxCKX0fIUp0Poxy2psJHLh4KdoyDyPiKhkfovb8lRISCWW
i8nUilfLSHSNHHwfDa5y2L6GX+i9RzbiHXpP+wduEvOEYIE8qKC2d6QiH8wgWc45XrmoKOWMXNqY
k2NH9PDe08VjQzt+GvUsbmj1H+8Og12qs+eQih7ahy+eJB/+AaFlu7PVcvCq6ZrFP/wimyKegG3R
FHGUWClxKCa0vyCgDXADvAXLkumb0UkcPgIosKmGajUn/pqZ6yY0jWPNsu1gk5fFxXou557trgUH
IsiCnSV/itJ2XpKYgmhC1HwtmDutZd9c07lZc7GsyezIvre8MVEieAqJh3oeaDg2QIKzfePm2Se7
F55fwufJMSbgo+6seNfq33OYooR8U/QMiZvuSmMG0dEjUSIxY7ws6RCspewoC+W2nuSvur7C9jkz
Msm2BEJ3R6Iw0QKn+DAAYHkPjXeHyXq7yaAAQ5eJ5b+3hkvRhczW5gQRmnSweBhpih55tNZuaiXb
Jiyn7yJHmI1rhiRM9vaX1CMlx9DWwZv1BgUNRc1Uh89UFHfDihcNVpc91SGEWT7zovmo7b7aSVYq
KxuRAhh2nAKH3PbuKDjrufDRyg4OWIh2tt6YPsCNM7f2pKqN25s/h8k5Ih8sv1kdXIgQiVrm8Lj3
1DC1WQ5fXTgcfI275hU1NfK1H+6gI9Eu5pqbV0SmpS8ymat7Qe+tO2yYq1rjsASzUBm7vCklJ5q8
Io9ajaEnj91ywuH5CiNmN3n0g8b4ygT3ZC02OHWPO9JPX4wcOxYkfhYkTSQsFy+iic50npYJTUVq
2CtSoeEplJOBOJt594oFTbhJHKQkeY4M1Wdl+jgSmnR3vV7wuMcTx14C4CGdI6MpVna412H5szGn
CLkEPZLzPIXt2+KgsQqOeVnnZ9KzUKQ82bmMhvm7xCGxZgyLRHxGjBNYz32JbGPUePcIc8eFsbJk
fleNb93EfOPs7NaTdSxyj4/D3auwOtDMwvN/ZQuECtxLKH2Da5y9YkOXPMni4A3dkyM5earuYIS4
pfMXHjI7aqv3hVzXQ6ad74lIL0h6oWaVm0B+erNp7QPng5BTdzV2xc4T1/kOveLb+dUPff9OIIl3
gc9yEIjh12opomDK5TOO9GeOP5wk+MWJsYqToNggcIZYkQWaZkMNpJcMfoV0wy44GEJmVssYE1JS
SIBgQDNyDVc4RNXoEM7s+kggSzK0YDSgtkMiY84TCIkhGCRZXC1hpXZK/60N5wGTsn8zONpWo+ml
IbIPKA3AhOXDpJP0KxB1GeXaMg7k8SQPuIkimGvVsRqb2WCZJxaoIWTU+CqQG6RlPXJjsCeIFRDc
+OYNcPj0WAszeEzIvI+ytP9yJ4NoOVBALPfqaYdmMY7U8NoDctnHFQndojNgmtBtfDDtz3icdUC6
+2SN38rSMfbAosLnav7Wgov/MJsUK5lHpRBjQV8XolM36YySupiYBjOHfWz0itCQfDaJkCmEc2CP
bJ6mu/8uH+JHJ50oEoH3+U9dWrmHqukfbFrDG49+Fzk2WU62aRBT5abqMLF5O7cLEauOn37mdrU8
V+GUw3EnJKsK6NhXKS7f7258p0AuoI/Y69aTJpLSsH8Sf7xyQVidJ4VPVbdGFKeATtn8TsgGMTtM
hypu62fTHLwj4AqyBWEvcGXUyar3J8Di6Zis/bg/V/iUo86xuqu/4M2xChzoLMI5MQIzv+BHDU92
bBd7y5sPU9xaD6Dp2U35i7xlBi9SsGDLCBrxVAawZR6/K3ws7KpQV1le7tIgt3VxaOm/t0Xfflpz
gfhyTNsTvsbkwXETkAmuHH7poA9/2nLE5a8x/69bhVcadFctHojVQsSP8HlYdYaerhCy8tdZ2Jm3
ti1NKWA3VvAtwxPDDVq4xTWHq72idZHvdrOYL7qyiJHPu7S8OLZRXTPbq76Hdb1gDURhvjiGuGaF
WR5xqTgrt/L9+FLUjuEgk6sybuN46vdNZjxLaCwnvw+JGemaOdzHWhKp2bQuEXQNZ3OUNZqeaSBt
bojjACN09sPvlA+fhWsnd+x33+n87xV9PsbhgpRtE+UqC6tyvDDKJYltMMb6QNWBhpkZ6MS9V7qc
N6aovqPIYgyzTFt/JBsEB1ODeJS349MmVzJcsyhiu7/QJlRyeobd+M0lN9JSbo37vvaTVTB0A8LG
oiUvRM7vGVvesxPkztYYbFSY2tk2aVe+x47CKUmRydv/ljgsLasZFWssQjZt43CqzCUn3pDunXrd
PQy6jctDNYLIArSQ79xyxE4Efs1D1kVQfWXdlrx/G+wQ/emy6FtnYbDekEv1NNL/bUfyTC5L7oS7
Nkz9M7aUU1Gjz8XsXh/u7Xjk6kU88iXVm9TLDERoxpJcw7QILxb3s6l9vUac5v7gUyRvyS8+6cAB
ZABVAmA4W35xIRrN2Vldkl/8lgqVSad2WX+nrR0R1bBuR12cASz3eycb6ms3lsYT3kbxzj3QPk/o
68l9BE4W6d5B4T1ONqlTnplXhMOjgPzSIUJjTBBiepDQgMgYJVOVJkf8wrM+PYvOgTIhLLUSoQFG
p8UfI7I22GMmMB9MFIhP00QMqFUUzhZ4m0ujHKMz45QF68+0b4vA4QyzCheCOVOv1YHPUJLbhvzu
vs/1IYfA97UIEM30DQUlTz5Vn1lMpT/WiXU0lrR4K8ZEvf4x0SeFVb22y2QcpjTs3hUp96te9Aw2
rAa80GwOaBjbvImYCbgnA8v+1tR6/IjJrz8JoZct/dJZBZX8GBZlXTw5QgtDMxivy6Vy34Om7CIx
GcBBZ6PamMmI2tuPgzMNNdtPCxf0g2WUutvwQTcgeyq1/OwEwGYaheGe3D0Hp6kI3GsLqhL7LVFr
rUUEkVaxdW6zBLoyihvmTbn4ZMlZnsc0r1HROmLC3FFPP6sij8FBKOvVKyf5gSo2AFYS6D3cefth
geyRruJYjZdwIfd9tXQVo9nFjjFwq6VRr6EqwESxE+1XKjenHWyaiop+SMNfhkELQfFVUnmm8qIH
Mf3URAJjTtMkGAWD/5Qm4D6wN8srO2qxa2vjx5x1AAKMxnFPzF+dS6utbps4DctqG4beZnFT/7dV
lPMmt+RUR7D1m2tVWcVZakphaoXix9zxJGd9Fdxkb9mHqffsH1ZrJkgWLHejhb1sQTVZF7fmEv6D
fW7AjriY+SzY7qiB2NtAREkl1SuOtvihb9zH3Fflq4O946Eiiddfx6YJ2mpwy+BWopU/xO1Q79w7
zWXFIK85FGyBNxjNq20mUVusoGUwCKbVfx1IOu3w0C0gEbJBJOfJERUaYEM8Vz3X7U4NPT6seuRT
DuxyIT3OGUBIlMt6zCf/p9KcC0TiKvkhNbbEa6buOYOGX/lbE4flLfZDZESFquUHOo1gM3dO8B2E
jH0HNPQNTIs6RFNRjd4W14l7qVFGvoqZCXmU9OhgDaGsw5BqYptt4aLBs/QeQAj8QCA9xQpZOaSv
JDf/DrL+v73OPmc/Ozhuv9U/a0f/f116W/eN1L/eeh+678Wf1aV//PG/77xFwMrbQScaoNEhBNr5
x86bTHIU5ncpXcCm9i7R+8fO2/H/hmuVsBj+q+V48Hz/sfO2w7+ZIFzZ/LlC3Ffezr+z8/bM+1L7
T8tLBpOei4DVEQEvEc0qi/c/b9Z8xeMRjyYPaWpk4M5YFe+TGr/IGvAZlW1W7uMm7kNQJa3w8Ph2
U7p3lyRPX2GggU4wUWOkN99qq+LFtDC1R01Qd8BXeVuY0vSNJF+zB+xwYQcX5lu/1tw6oCNnZPtt
ljL7qqlRjt7SOylMqb5z2s+hrYR+IpocwJELwbFk9I4S7E1oUG0lV0aioKF5lRXs0jK1PqBmckk1
BcoyHN247VaxN8EcHxJOtE0XAiiIkq4EnCWH0jRXA/ne16DrOSLxtLLnD1VplJtEdoN+TSv+0Cqe
l4UJLUsN/owGaLXBbR//zj3PaTdIg4dmN5oa3+J6xCxHMPNA1t2tVXIWryTuDtVGt61SHnqzDGFt
5OOuno4uMbokMEuUw+vcrkEhDIMeRTQNfuLvSOeyXqC9gNcZU84phl/FcDGY9IHXGApChJ1ZpwGv
OdWPRLC8loXLGLlD3Ps9kPP4SHA0epd6wEnK4dI50zrwIRkK6ACnshc5beciCbnFVeW6UYxOA1IE
JJEqQncxynXnYlkHHICEgzcjw9m2AmghJBlQYiEanV/0VTCWo00am/A8lpXdH4r8HkzD8HBIfmOZ
pfxS0gz6rUPjg2ViKON50wasG1fx2LOpG1ufst2Pw5He1RE0okp0GPeSgq9TkgwVouGw4kcLsjjS
Tdl3jIznBM/bwVV18tols0EOJLrpilbaXu7hI2Pgo9jHDpT6CvtMi8Trbnorg6+48E2bRays86hn
cZU+tNqun1AyLCUjQCf+xaJHvxFb3SnmroZa9jkhaswcq9mqIi7ye/HoVrh0cTB+JCbMHzSYZoVx
LPC6I0XQ7O+8xOMrZiO8IG57nIt8W7MqIKjc6aZt5iEjjGp/TqwDIEz4ZijCoGQN1j2d22Sd022n
ugyeNDEcsDQlNpCwsSu9ZiTPPGHQeUOdNPVc9HaVQjFMde5Rx7ftx8CmYCC9SlN6EMLHYjd3q5Zs
e9pO2KEiQdLdT7jBztpmBAK+kMn8QVaj/G6bvgu0wkrU7yBDGBEBNprlulr6+N3j/ozhRDjydUld
kGoxDjyDskhNFyYXYbySFrFZmPREfBZWEri3rIsLEk1TxL0rGdB1gxBKAjJTwVkwQAdS8BlaCdVY
7MyTT9N0VzkWvdc/m0ZJ1TDFbJ0iuCOF3I4MFGhCHU6PM0udfiQIkRz4qJKG265RmIjXMPftfuME
JP6t+44gccyLDvFWwKWCIhomjaAUJkUSpZ079YyUhLrW2Ep/FCC9vqRAmbM2zXE6t3wVWL9O8A2A
u8ATXrnjYr8zEYmZ3xTArNa9L/WHl2GdWSVM6/lSp0zmSzMdG2BJMd1IvoQxZ6ErKbIKTLrDOpfO
YB1Ye+eSVR34E27ztM22JbBqsc1zXsEqFLIK2c+p5ZINU4jnD6DqPYasMBV3eHJvF+zUAMYkvK7a
E34z021yljNqbPHWtdYgqaLiEYd+yNgoiRrZV7zxSUhzOXJ6XEpBoMu6dOwu3mZGxq44pdKC7QSj
t52E881vyIMhb5gQQz25nfNHQNKTiH3DID97wDnvAr6hfAa61uBStG17QwIi+Foa1gg5tnpCAUGf
mzjZ1O2gcCh+VRtpBDNU0kaHOPfpteBLjOsQpwXjxGUooWoRUPHNtZMmJhu3752VXThWelcT9Qle
QMF3zpkK42AHCz1NtowbO08fa26qzK5WnoXhdOVk6avUmXPwSbBMFzu/OJk/PvBxJRutzFvhJtNj
ypAnKUBdyjIpnmZPnMq8ba9FUD+VgiWyrvyoDgykBulzDP6P09U+KS2v8cQ4CN+wWHvByGAQ3hBq
EK8A6Ia6VppYt7Rq9lXqkCZselY0yRaMIAJV1nMHrHBZxO4uQ0Pdv3HHFbyA+Mmvg/yVDOo3ZpHZ
xuRFeGa6LsjE/UrMeWdV9htN0yHOUra6zEimJPYerRg+Qwh3eplefGUwvsQmyiGCkmL0Fh5ZSuul
pUsoemOXLfmPxitee78a1sagSPLqxS9pzci/BRxEXNbHGfHpEg1mlX8jcvvesgMcUGOfHLwpfWn5
GyyCr+iJSeADMZGbEMh0zfedWdLQsjJwLsWEQ7JzvHVlCvzwklOO8Rg7C/uRlQAB4lnlxStLFyCi
RxeoMAv1W1h78MqWwuNeAfU3u+Z3318K6FQNSpKeBjrJSrLsm6Maq2rtEP0uev1YZtWtZJ0BFkEZ
gAbc4mvo3HNhVPlpSar5hv0twd4O1Zm/6DoZ8wUT7/DCKM6LrAr5i9D569Rl9ZmPfVzdF8IPcdHb
zBLAgTA6oJ1pg/qRtcaNyjvbMeLV7g4qyI6MGn9viOK1Jbw+in1u3qxMs6jIhxNo2ZfOrsJ9K4pz
HMbiuR+BHazQP9+swQ7Wk+vc5q4NVxVJn5+u3fGzcRZeY0ZNm4V6fV0rrurK7i4KzBFps2HmYN6p
a/U8TrL+7fq6eYBVau2KMdVbPZgeXtS5eTQ7uM554jCKqqNG15w72mCtxaPXY8ef2199Yz32dg4L
p+YI3ps6aZAUsGAuZhP0Iz7LlaYbveYoERMeKoY2TctKRKZA1pAPSWYs2XQtZFggu0lfujl9N6Uy
bhbyTKzudrfJMvmOmncE65H8LEv1aTrtne5EvOQzAvjmxUO2hBm6cL58IqRzs1pey4ptK7NP6hcA
AcjFWQMBBNhY1bRzRvLDgRQU+4TboqSUgAguvgaDHRYy5ZZCdpOFCaqRvOTWG0uPcUoAMy2PH0CE
F4dZaV6/T82aNQ8kXriXcqmrte3M594i6zBL3TDfwYFwDkqEB6Ng9RBydzVMzw4aM2dUEpCzmuxy
G1h+eR2A8H65TslcfgGQS8QEE62bYUz6xXaL/DNRwH1Zwru5hYPFbRdIt14t7V3biL4+5I1JpNCG
xDnbwtCe1vGP2NTSvGL4GouzbQ1jAChVFbP7G6LDMlecgplAZBa3TGYrAuj6p07ZHkq3oFGAToiV
tbPfsct6lQJgGsHz+ZQKi2SgjcUxzfko/NHnYi3A/f3EkK9ktnHzlJCYKGw9WAQXdzEGKFNFm1XV
EWvgwMqntCvLbVcIsavilqeOap+dbDbmD7eqEn/aTNC6pXP0iOXM2LVVaWOJF/phy5bXgC3QXDwk
TWayeSJOpgz661iEdpF/j9suIcG+j8f4t8lEDCowWDxeUi+96VMk+bxCpkqstz17WNyCUXjzbnCk
95TfW9jK7Ipyy2LpP6g7s964jS5M/5XvcuaCAfflcpq9t3bJlqwbwpZl7vvOXz8P5XyJxIjdkwYG
mAHiIFGiYrFYdarqnHdp2cJ1gCeInaFDrnwB5509KYqciatE9iTxEQQTZZ7V2y3uX113/3+jjKnc
4OZvqveF/5+L70n4EaHNr/y+rZrSH/h1KHjUiKxRINpcPH8jtA3rDzxMuZD+vsW+I41Zf5gKN1IA
3dwfuWCOJMk/AdraH5YsKtQZsXvDl4Zd/99cVidXVRWyF73iwqpDUdNJa3y8qqJ4pMukbLuVVDTa
raXDLqqYNOmiDOL2N6WQ/MPfLMz38NoRs/vuWvz7Wdx5LCIRGOqpH57fRWHiAyXDh4+ziq8IySUw
zHjrNJl7EwayZL/7Cp/AeT97N0C1BBVu9Sr8ko/vZnRkbRDe6lYlx59l0yLGG8ch148czbrjjxrt
UKavhhcrqBsyC5YqT+DKqm8IpazL7Uq1HOtGEsriBzDY+sFgQ5cWeeQ4l0VgoqRCIbo0fq+o2XH9
7OHQEQ2osQCIZW3yDREAtso+F5C/Y4/bKkZpoocwiMl1IPvpJe5J5Y2IHMwuiJzg5fh7T+D9b58U
jq8IfFySsdidZDqQ2QTSYMjdyhGC+JKaSbhVstpfHn+K9BGqDOF3pE2SSBE1nbkD8mvyJaM+0voU
5YGI2tAeiYb6wkQPlLJ3jgBMoZqrEDmcZKFHfXijl5Qv0Z/ooaE34EWO9+WTN5ZkMNqqhfkdsOmJ
i5dTqVXQEZtXuQDhAHiVYLdIGp4wt3trZjKhJEVk8WNUCE3ZmjwGDZvOD0y+qWy2WFFwGJUuhjzi
4BuoQv+M3yRlWDiVibeuwE2TEVFM9wE8XiWdGPwJKP5t7HFcxkVTBMsKV/Xj2MNTgO7A8Whl1aSx
TA6jX5W+7g9y62Lg3jZUAgzZuvv3ozyyLWSTT27Aavn4UBPAmZANUY99b9CtXMt9lXrLPQH3/+xT
8gEV+LAWwhTTh3AaM0ITcc5Vm1HBC3WPRHUGTOVfvwoAYZ3oDwOHQDT5kkWtZtR8xwmjgDipYxec
rKNH+3//FAs6vYb1J/PTHL/iOzC/rLeO3kh5t+pCYDglhQd7PESfiOCfzAVgDgQ504AjAZv541OK
UfZBlRxg2qWprCTJbdD+x3DxCxqaowdQJWxIwlUnZuDY6mQtKDKOVxKyALAypsQbJaQO4xclI9j2
8VqF8Ga7DTFHjDm8HR/GkYw9fRYzQZVMFh3fSh8j0btxRH9CTWIc9FaQAypsTCLZ2pgDej7k7FTE
vDupCammRw22Q6nRB69SmZXXZGQTbW+2eGXhZyCFp4gpn4wATptYwY3ccl2aztQh6BXflZVqVQDN
2lMbRt80ra09SHjvxCf+JPLwCdXR604lKW68JbffjUDViA0mEoAIyLBDqM427CwPvtDsJdG90Fry
pfgmrGJMZUIB6evj4/+PJYnNJkaCnJI0kL4w0z4Of1M7Ug9aG2i1obk29bYY9BvYruNP+cdBRJc0
KEXMJEVREeGfLMkG9LhR+Vm1GgQlsNMMB5eCNPsiGlzuS6awOv44qFTTWUWZCACNachksjmyTU4i
LtdipRKCdBX3qgf3sgPwaYucJhouMJWj2B66Uz8zlJTQjgi7yF9KWMX4WzEzwHWhFucpC3dUqlpz
bendvSwCw150uV7j08F1YQsIOX0h/dBISxf5WDJioJiodY3JU2BiAfDXCs/43na6sbzm+6ULRBIu
rL/GZwFPHkMrm5+lT37NhnZU3qG+PSBOa8YiLl+mli5GNbInoNzcyWSfXXiJmLDnrvFO5txG9ayW
ViA5oIIWGEFZZCI0M1gaSeorS70hy3QDyz3tD0OS6iZVW91RVr3VMwDwhL0XuSByrgw9dH5kQSN8
LQfP3+djKgWof30PFD+4D00HbUpZ6sgstoJhxfdJE/ilHUBdUZ4pOwAcziA8BEBeG2JEhlAeMHJX
4tZXlboLWFpro2tk8UJ0jFDxvEnEEcpq1nr+PXIgXNv40yVYAxk8LfVyxyNDa3DfqsqoQR/X719L
Nw5SO8Dc5tWBfzmsaqKuiIyQ6nk7h9LLRVBbANViOMHaSiCRvhwh2aB6QjMEexDixKFeyfXgpodc
IxV7AVIGbs9CN3uyFEDbBCW6Qq5TFZd1M2YOK6tByAxEa8a8qdk5lgZZY/CeBIBw1whOiWC1IyTP
ulKhpO36oUumIUGiHMqL5O0oZ4fGKgWkskblTAR9bkryFZd347GqMnJBuGY4wQqvicC8I1XQBHuj
koVbk3u8RGYbJQsKJInZLM2SU8gIpwdEGUoVmrgd9KGG2lAO4gCQqvU906062hQdSo4YU5lFi4pP
5Qv7JsxVg+73KBAmlUR2O2l659A3nPnsHAmxfc4gZ3baBiqKcuj+ombZCOicykQfzBt6R71B/0Ap
9uDJtGyhMJoPfTR06d6EAtGDhA6L6pAaan0dQyQZq9iS72K0ASIXMFYv22bkelxs3U6+9hvk3tAa
QqkT1erkF4eA/pGY5yUbX/NKqscJbPA8cyivVHKt6GsvdHJ3Q1kgiBcwOP2XyjQCIM/I3I3yyZpk
D+PpeuEMcfErIhBYyzLKgNnpHW3g34JFnBd4wGIMlMTWQC9z/b5D05A0rEleH50YPu2qUCujuxmo
ksXgtIAsectKqdW1pWWZYGeZVlbMCCp/tU0xSNCWSKCS0pMB0SHqroqRuUtNvWUiExtau5OjXLiq
+iirXww39+IvZWcheGnpdfaFkpXePXluUt52jUn9riIY4pvlkXKmmOYMzlrAICmyk84DqDcqzjB/
dU3cKXWtkZSRgehdgL13HpVS0Um4uSSQ1rmodvdv8fNfZQz+z6rf/7/lFbi+v9tK/iGydJkmVfla
oCL9oRA+/tLv1IKgy39AsEZHSVbB2cs4cv83tzD+J2rko6ExPG5V4R//KoVL+h8m5CEEmiTkjyiJ
/5Vc4L/ohs5hnx9qo7vOv1KkmQjSkFYYD4mjgie6g5oMaXqynZtAUDo5pCqnK+UXhaPrS6cTpmyz
gMwBfKnEyqoE/DJ0+o0vDN0+UQIBanFbf9MpEx1CPyQjHKl4GpBMvePQAj3w/9rsal6Lqi5e/3P5
PSv/s66Tn98rRLOmeIz/B/UFODcem2fbNHH/cxj/9j/u/tfqf36YbONv/qk0IKl/jIkUXeX8rxmq
zNn5dx5LkpQ/OEVJGKTL4514vJ//Kekly3+gtkXuhbO0QnJizBD8V/2IuYvGAMc9EBvG+HvnJ7KE
39pHIo//OMVEKCawhxvx4GqlPapkcTCXheW74TiZSfq78Ulap+lLhHLlFvyuni70uvyKN+quseQT
B0SG9N2l4+/mGbb3l43GoCAchqV4sMBD54iP4VBwvOMfD55/tzw+8d0h3hSzQIY+Kh5y8OqR3MFR
GA0c0k3fXcqY+PjN6/EHzb2C8vFBiSLlsgMRGArQJY6rBgXY4w2PY/D35e/vN2DevH+DtJYH2Udj
7lCjytbhEydjmZmaw7+6N//d/OSe5ytmI7T5OEDdUs++GBnJ3b8ywJ/MmHExfNrvyd1CCJBEEbNM
OkjqsIbHuLdQQkEve90a6VbDmaEe9dS7zlY6d8th5sYocqoV1oI9/qKztGvkbFacnQ5mXl3CeQcO
jsoCrIUOqafjffx4m//r3ad5UcBDZmOkoojfbPDUOyKCNd5yCH9ZaryXMFo6/pSZmTE14ZaiRuIY
xwhLyTNEY6SoT6yamZkxpsbfzwwsPcAYlax4Q/zahwhOdevYPJF/m1k36mTBu13K2VWk0ygArjL8
zAZO+9KL4VEbRG86PfEKxswsmabd3SqVjTQaxIOmvIKCPpDZgziArFTU4viMlVIkmHsFX1spjfYU
vNauVH+JkVWCHm27JvfjXlxi0Y0ftQNRLVsLxnCd66j8AuhAyWcdu8IKR5vLABkr08SQyWmLbcdp
u4E80mTCmorSYlCFTeFalIQjEB1fu/4xq6u1B6TXyS6BlEHeCHHb8a56kslQSZEeH9YpmkM4Z1y1
HZ4UCCooSJWm8jrKwxWoF3L7BTYxIrVP5IXEFCuf9kqonxv4L3rxM5XFReP3GByDJjN+dgN3RCew
B3SATfUuGDjdKsXt8Qk4N08mMTBpA80zh0A89Ml9XjyrwYWE68nxtuUxvn0SntRJ3AMSVnAZZg1h
Y7CIBzxCK3BvMUfvoQy2Xb/rK9i2cAbgQcPTWGeJtlJ6c9mi4JR1gDkU4P2R8KAU7tas6n1ooQ3F
XrZE1Bp4V3Nioo0Hrc+6OYmiSenmNfg78dDAUWnlJ1TCAd49jxKqafE0IFOLEvuJMdHG2PnZwyYx
lWXZDZJQiQcARI89er+lSTK+ADIMAMYScM57lQKDpaVdV3oVc5EhW6EbB8XHcQy0QIPBZVSLj24E
EtoDQO8y4QtJQ22eKirqebAWt+DebTzU7QZgZQoaIAj2lpIvDPUbkEyobsKFBARBy35JNFI0OALq
UINgmIL6s5M43cjdYFfAjVzxvpW+krnHERU38QczfE0hksdwiY/PkbkAONkJQJPXLVYu4kFGIC8Q
Yf06J1qeqCv9FcHf5E3fbe8pYMGOOjGfFTarBw9xTAeRYvYK3lNadYJgSwX7PsYB0jOg9jc4iKSC
pevtwrMWOvIDho9RAOByUUKf4DbRXaQBdAq/lXdiPsy8/wjSfR+n4fcpuaFb/QFF262rspsJL8dH
dmYDUyY7gOXDpELijq3Fg1CmrEAT+crPON9KsXTifDATPJTJRpBR3IAOySZTCezYX5v2uyK8Hu/9
3LiMj3z38UJwgmEJ6OSAoV/eIPN4YsOdG5VJvMuQu0A/hnZ1wgiQIugmAAGKnVmhhVjcH+/83Lgo
HzuvR0nZSCUPaZ2bVEdE/kUPro83PTcuk1iV6i0GhG4vHrwCr1PUwJYn2p2JS8okLuVWTpq76UTY
mp4dB8UGnZqV3mPLK1oks82d4X8rymwhF1/8YFdKjh2k6kNbVUiluGiolksJMqlAjagtwm2DY6qF
PrevxgAJ4Wg4yroZ8o0QQ0gLpQViOju/vin97rYxrmSM4cv4e6kmK6HfVYiNV9nOB/csrjP3EazG
iTPd3OBNgo3Q4L/ZOwaHokJYK9h/I/5yYvg+j+rT3LWe9WXh+/F4SbkL+gsF9sfxhmfmqzyJD5nn
RDHy0cMhRmeibcO12Hjwt2473NuNSDz19We6P4kVeTUMguyEhEpvI8i7Qj2xEOZ6PwkQSMEFrDgO
AKGP/5B7MQSPQ/+rd0eXXenECM181PFa/T5SqAgGaX7gDIfIfamlA2RN+/jQzzU8/vxdCMqCImtl
qAMQ4FcNmrPZiQ7PRIe309K7dltUcSBGyrC8S3yEpHaJNs41RiXn9XoSICisoPvvMxyYRi+rZq3g
kXO85bl+TyKEG2JIJYbWcEhxNS+FhepwCm/TE6MyN1UmaxNEgwsWv+CwbyEdFT504o2nYlTCni23
P896g5Hc8v6LQg+PawMhoYNWbCv1iwHFD6GwEy8wM13eylvvPqsPW4/UPSs1HSktK+/UHX+u3cna
9IYmhiNIu/V3wNbqqePRXLOTpZlVpuDnljYcWnHr9StnWB4f47l2J8uRqqGLFB3dreAPtNJ9qZ/Y
+Wam31SJT5DJ7Ndjw6573Yi3Encw5beLwSxGaK7Pk/2akgsQjZaxSBAubpZeenfeWEzWomyVAYgf
umxxrxm2KEad1+50JcaD5VbZ2F9vY9yl9eq8ZidLEFBeWeQ5zYbY5ip2M2zOaneqGAnc02qLknZj
97ZTnvM/pW7/7WcTJ3tjFYJI0S0CUmR872Ae4yR0XocnSw5hhlyNUmKo2S2pq3vhmQMxWXPU1qB1
NupwUPV7ebivTl1gx359cqecohE8v+0To2IgguxWD6vbGtPyDk6GWJi7LjHOHJVx9bwLcG4FJy9I
eYoHH70X9ino3fPGe7L+sqbMm6HMxMOAIHy/67rz9kLqNB96jDlXyF8KExrfXs0OrPMWijhZf7WQ
BXWu0m7PpaG2K/e8U6Q4WYDKIFHZDokXbYxa5No579KAnOnHcUDHRqKkbnWHuAXhv+2FEzPi88QJ
NM6P7ZpegiFiyjgM1ve2+KVS1u5H9gxGm1aBF0++9qubc6aIZE2WZCghSNQUxsA9mVRS/SAlP443
/Pm2Qk3v4zvEeZsZVcaaFDHVwZ1iI/dsA9r6eOuf7yz/wIKFsWNFostZr5MRAhx1OJ7Pa3iyGANw
QVliMPRNsdKNrfOns8m/jKmSNVmKVYJBttOZHE5R1h9AAZzb4cla7BVZR0mAhlWkjpD6qQ/nDcRk
LRZKHSOIxPdDHzYCdwVB8cTsnpsZk9VYqG6JMBhDbOHJbHCxreWbBEmu4/2ewJ7+m57CLO7jxBMN
sKFwrYeDFDyXvXfjWbiA1+sewXhQ8si24peaL/IQ93QBwgwCni7UN2nTq2sF+3SpF7e+757qzfhS
/9xCkLn+2BsffKKgFPSmbJAviJHIyWpEP/DjUhcWK6MKfBtNBkAQZ8V8aYrFhIPJE+KoPziRd4NL
9XVxIujPfDZzsqC7ptC8LOJNjHozkh9T5xqe5YlezzU+/vzdHliVlK7qcbZVCsooUbg2xXvUe058
hYnq9N9zYrKqI0NHMR2xloMMI0uAlFyjpZvote2lz07pLwVrdO4U9nJfH8DZL2ItWGaYX7Squxj9
IjRZXqeSf5UmwjKCqBsa+MP1zYnuzQQzU/n48oMulejZsYQ9EYnZYIfo+YlhnWt5Ehy6wcgjDitE
HYST0l1inAi/c59rEhxUdEhxe6VdX9p3WEKpuPlg5HZiPCCTfL5oJhEiD4o+0ceY1iIN4AfROoTZ
22k404AblIcNlnK/rOBRbKxV0PxIjAdV3mgwkLVERxnmJ27Nh0aFHPmIlOKqLMMl1IBNJuvLYNBs
K1J2WflVE+6OB5xx/n+ywo1JvCmwmbFK3FcP2CIuQv+2bLMFvkY24vLnfUVjEkMo99Q52rz9IVXT
RRD96qvzYrwx2fwjTcs8KF79QaS2x8XkvKu1ZExCxSClIRooZO1a6iRQOhc9sprHR3tmRo+spfeB
wkc6UuoCRrtPDxr+iM2JrzjX7vjzdwFIkbShKKDvHyoDU3ETmQW80M/r8mR551GMB0IO/FSn6Amp
/fG8ZuWPPbYaVSh1sIOHAQPWG2Swzmt2srQFar6AoNUe1bildnV2s5Mljad7BQ7T6Q54ZPjNjywq
X473dyYUTe0LMi1zK9RCSbEW20D41pn+Cketsy4O/4C+10EGJLPt0KWLbGqGxXmHTH2y7pqeozGK
/P0BdXUSuPmZvZ0suw7RQj4fzaJ0eAcP8/gAz6yMqYlKKwo+JCcmROLdILb4HOEUfaJpbeZ0pE9W
XaErf646By1zqflmsTUjKpanzlofdpioATx3b8VgtFXTFloKQL2yVp75WjqJXaXZKnTuBSFbpyn+
zrdMXBuLLF9+CItHrNH5n4G4Bz0WnpgFDXg5QOdJgpe2EBBG7LFz3mr1XdXudXObWTsH468FmUZ4
XtnCQvu3z7En1Ve4RSyGQRypqwsL4TbBw2L56bzBncSGSjNiNPvb/gBCudRtp1geb3dir/LXiWe0
33kfzwzL9/Me/YGDC65GN+5dWP+hJK7j9skRbkX/ZxS9CvF93j5qzTPiEie+6NxkmUQPrxMrJ8m5
acNjgA6o9ifsYubanYQPZH7FBHU6Mg7fG2xhztxNRpTqx1HqQoy4x2Z/IfIAnPz46M8cCbTJhs2O
J/XR+FWd4FHnMBcNd7r+4rTnFfelKexQwbhMN7GOoGLwVdEXvnoiFTzGn0+OMqN+1fvh0NUMNYdi
6ChtJ4tGRLMI8IQa3GnJtyY+dRif+ZRTwqgVVQoncJKAiK65yE9kJ6b8zEagjc97t4PnBpolhTp+
y3gDIQbjMAv+xani0lyvJws1RJQghiDCkAPgSHdttjs+VZSxgc/GfLJQHdzWE6GC0pg6F5Kr3Mr9
3m1VLCoeRO+LBxhrUJG/bzTkhoMbHz6vIF1JlrD2EbUN8PzQvGKrqf0eBZeF4oarPKuXYmrcSgD0
BYFbSob5y2uN87GPmhd8Sam0kWewB7dYRmFnH38NCHEz7zFZ+WojNaaMtyQFVX0JlWlVZ+rSpObc
5j8DR7IRO0AKSqE8HNueaK5ixAkGVE/DbtdEkIVqY9dx2i+LqyZrgaQlS1Ot1wLK9yEbe6GvZHEA
zIMMDLaNCtCtTE4u9OSi01Q7TQnYYbSyJFRXfypyAObmyciEe1Vq1pocX6fhD7H6ivrEqsSQz3Px
4BP0tZIUKHX7aPG8ZP4FPu8gWvR1hby39xgFa1PNL6VmWHaIOJjaDqGaRTPcNtFo1ZcuUpy1Cw2d
HfOLgoZf0X2PMDZoxG8RHhUlaj9eIXKnLGyhVxcdljYmloVu/GXQbgyEURGx2qA3gfCZs2yj1SB+
QUbXjl11FYralW5+NZWLMEVmp7eWVm+tjHYzGmh4gXhjYt3R6cKqQK4ljX/BsIfd8axU4U0JgUrJ
y/Ni7uhE+35BDSoyh7k2VlkUmwpZk56aK+OU+GTKvy2FdyuVorIZGS1n7Sx7SM0L82d6gQCP6dv+
sM6krRvu8KA8Pi9nZqUyWV2+5nogCrlJOtEefh+Et42en6xMzsTLKbajkYQ6tUxeRBTwGMcWgWNG
/ytSLrLoIcIzrd45ym0V4WFvvJTufZq1+6i8F8J1rLWoZGAVqhe2lo+yUZdcmrZmlN+Ldb31JFIP
hmebWbZwzLvCTb96Bay6yNbxfYtlCXENbKMsiJDhBgxaC7yuXslJDjitXary3sO4w7jFqqMyNkJ2
Cnc4EwOVySZcqUbn9ILIhIB+5QhUwW+Pf6WZhqcoDycq/AKhbGKHZfv9TdE8HG935uu/HTvfTbTB
0yU8UPn6ZnkRFPsu2ArdCazueEL4ZA5PYczAw3MMctkqMYoFKvgzd9/IZYiaB2ukgZe9nu+xtl0e
f5GZA8UUzuygpdy3Tt8dQudGKx+K8FJF56ZqTrzMXPOT+4gp+dnQpOxBDspRheCvsh7hWt/W2z/5
LrPp75mVMoU2l3UjhvV4YhGTAxxnJHp2Trln6urhiXeYmUNTULOc4MAVVWzQXNWUeh21q+NDP9fu
+PN3c0iC2amEENIOobbuvHVcnYiCc+2O54F37baKXCPnQcZTR+QIZxftxCVw7ltOIl6SZYWUFKhU
k1BdGkUCfDrG6emmJo924pA/N/cnWz3mD42Krg/pufxrlD+rwlUR4o4rYoRECkxEYTxLTh0s5oZp
EnOQPauFJCBF1VWJLdfmBqDZeVFnimNFGDxNVK/sDyZGyP4hOFVtnJnrU+gpMslK741VQR/5e6nt
d2nq23ktMTrRXhTU5fGJ+baHfRKCpkBUVEirJkJM72AoFwnafp1yYRm5PYg3aETbfZRiAP4DIRIB
LL3pbxUVOcPyWkM1YZTBC8xkUfVrp5AW4pAvWwGjS9/Crml4QBI0UavNgB2BmbyG8SX6i5iAFesc
k0bdXB/v/1yWd4py7fQuwYqYlZVUT1E/Cjo2uBRwx46bVeL9CBAt63Q8HSky5Nlt5lxH+q1h/iiy
ws7Z6gIcIkRcJeQwPwzk1QTLWjbBunLxPvFupRAB0GVsnIrAM1uJMv783XLtOsFEF5yCoxou22rZ
bJTgvCTsFIloelKAUzWf0UW2B7pxUNQn1unM2nkb+Hd9dip4cV4+ThDzJUlvhPbb8S8nzUDA0Yj5
OBpDJXr1gJzXoaBYImN74hZ3YfscS9dFQp6sd59dKgJR9nyrYTipLQ11H2VfJfcZixwYCYGdk+zA
KHCDR4Lt9r/Q9lyIwVPU5jasAWBq3yR8r6JoVeabAMMuFcc4VNBsudJWjaEihC2N6rLYY/evjoAH
+cELLsT4TsoutfiQJZficBlpaD6+VsU2U9eS8E0P7/3hRihL5Amqh1IEfY45wSWu3HdGgWUTpNDH
UA253+0L/VvfXuOEudTM56q4wL3KbR6TKPdtTCxWQ1au4uGXUd2pVbGovMtBbxeeygVFBfGu2bli
LBF9WXhKiWq/CBTuwegf/OxGbh/y9g6H9mXt3ojJ/ZBc5M5OFPBy2LrxRZZf9/l9oB50ZY9p6dLD
mA4XpgCTF6u9DmXEG4sv2NJnys8Shrgu7f3ewZp0JMf/RGV1JarGtZmXjz2kJ09/xJvTLoVbuq7W
P49/+bkZNVkFjau0eSpyUINYElRXvnDmGhif926mqjG67WlHu60MGeVyOBWK3xbRJzFyignNIYN4
rtfRsOisKYsuhNpaeti2xwLuJV8iaamET8HjN2etDReC8U3QXhysPAZzZ5mPuv+qdfFdVkS3mrDV
mnDrGfdSUKw1bqepC8HuPGCU9Mbne/f+KCOgAiSBwnCyeKEZB9E9sVTHjNNn7z/ZqpEvVIIAZsxh
iDRq7Usv3zTdF6XbN+ISjaczA81kk/ZxSawLBEAOMVaLyAmc0lKbmW5TXKmpJ4lqZCNSYHRoXUbN
8vg0nss7TzGlYaTjKjgCbFDyWRSYM1jGd69Zy2wpiYC6iHTXuS+K8ZL3+8ynalPWSxRM46RfF8XW
wF41RwTBQEIVMQe0eX4U/RUpjcjsFlUuwmpaqsmVUF4piCpIK0QcF6ITrXz5l2wF2yR+FcxsVyfJ
VVY4iwirJtyFHHNAKbVZDNmXsriOnFVVXxrutaZcaRoKDNp5X0qanPQxnu2l2OFOn+d3iHohe3Rm
w5MdIWg6KVRdZrAkr/SX2j9xSJibAZOAg46OgmUv/RWFAuuqJ4fM1fE5MNfy+PN3S643o0yoBYdi
yQsS0VedUZwAvc6cFN4y8u8aThDfRAu/B/GBLVLCTdnTH5rulLDX25f6ZEW/aUi9a95LPEX0NJWr
oJAvCnxH1RYyVSTKZKUqPDteTQqYToKP2ijgEocRxxUxXvh5cFVlMluz8IwO/evoz3feQE5CzAB0
HX8fBhKfwp/Ko6eoP89reBJV3NYJcRFvB5DraMsvEbY/q90pbNY1ZZSGCtqtOc56S+/1vGYnSX9f
oFwVYER7kPXHQtyfCUqWxMmSTZVYz4WU7sY6mjfr+mTtYxzHT2aSOFmyjRjUmYeYyqFCOwbRZpRZ
vpgxhgrJRWg0C7f5lfRcLKplkAu26t2SyLQDFeZod5eYL16gQevt4fvK12kACyV6yvrmvoVGWWFI
yS6D2ekqkTadKS1EVLXLUfrmaZAxsb1x800UbWtpMzTc1qvrtnxSXHF33oeYxIxAxhk0zxgw9VnJ
9vkpIdGZgDFKU7wPGGXfBTifMVxCeO02G7E8sX5mroviJBHgNUogVZJCHV+9brUekaOU/Ai6v76K
93Llnbeapphdt0U3ETIeYUlOlo1RrUvj4bzxngSAtBw0pMLG9dRt63J5Ut50bsAn619IHXdIEaA8
SOJF/dSe4jt8Pt7iFLTbKUrtDkYDur140OH2Jik10i+1u0rL+3MGRJzCd5VUznTRrckNVvFlXZKC
rU8c5z7fW8QpWlfDl8nSZPquK99y7Jxk5aIwrbO2cAytP05wRUtUJNRofNBWdb8uxRPtznV6sh5l
7FGr3OcMqgXfdOtXRDmlMLzVeWM9WZW+k2pdKzNJctjYjq2e6vTnkw+Xn4+DYYicm40U1EO1Vrtt
km3O6678sdkONzBRr+mu4Xx3sSp0z6rVIM38sd1BKDDMQNntwMUQF/c6P7O/kzVo4kWmIrZG0JOW
crnQ/p1y6H/hCeIUpNtjv1EqRkDGeePcNF/OGtx/Ym21Qhx0Gm0uitUpwY+ZiTDF07Yo8Q6R+run
pH2O99Sca3Wy1pwy4Q4gdd2h1TI7CE0QJrH+o5VqG5n5fRSXduKMWtjrIFLsEBEaHy9rB/tI07zJ
EENalHq6SblhBLcCYLUkucyTr3H2hFjVtk0Q/9eGpe+2L4DlVjkiEUaE9IKD9VJVDqN3yL5E8kDz
v5i4BcA4KXZag/UkKZTrVG42NZ7ZRvEYNfkuVkhPB99AiNiJOCg7LBWBv+qRZItQY+xONBaCm+2c
MN41abn3MLjQuj67LKurVk72ZrWpnLuuI6Fy8NxtGckbGXfYhdTJQF0xkSBxucwc/2Zo04MvrHq9
3crsKIuybxdqPOystN1ZVrJBSXFjwltOWuvB8nVtkXl4Y6dKdNZ1AKeujwsoxdvDwKWCUlG4xC0v
U88LflP0VC4yyzuD24BfXZTyk26EKE+cB0oQp/Apy639LFFYnZn2s5bv+/jh+PScidj6JPiVWSgG
VTTArujXjSnhL/tUMKmONz4z9afIpDIu2h6XGLYZeIzB0ldPFD7mOj0JgUXcF1kjMdJes+Ekjtr6
ejxFHe/0RFTur4D1DyFlPyoqBJTYZzoBQ1ZpWSUWkfZr4eF9mzR2UXdYbrvLGCPG2vwl6E8ZuNew
dDZq09yioneiIzOjN0UsBSaKooFOoBfNJyH9Gp95ZplClnzRlywXtMNBzr6W5rVSn/e1zfFrvbuu
SnXZxUFL+FTW7pf+x/GvMTMIb1H1XaMpWu2KZ/lArnfOuj8xf8aV/s/rkDhF4atlZuU1liwHY7CW
KjntoQIhI2DKcYqvOXPyNOWPY6GhtZu3OdQMxdHXCTJIotYtI077fvkQ9U/njc1kGfjAStUuYMCj
XX55Xo1CNCfHgFBydDUcMaAIPXzJ+eOed1SegueFEgV2DFypVqrVKlbuMsgVx8dhJhxMQfN53Ra4
4lDTropd3amUkIDlB6coCjMzcIqcB98nd1JNv5MSUM69CAvtvG5P9iHZGHrPxef9EBjPuTDcmhHq
tnIUnxiVuX5PliOW22Wb+MyOfLgu+6vsFKbH+nzxGOPz3q1I/Ls7BLmppTqmY2eg1CgK2SEsmtHF
URDFZSH7q+IU/3sG3SpimfnhcW6dDjr+N6wkbzNk1rJKnzsybRp+W21UbtS4sZGSXGVFTlKWqkx9
gy798Q80N4KTRazoKc41PrEnvKNkc+I8+Fbz/CT4GJNVWwSAzKyM4IMR5sFDLztMF7WpXSdk1LH9
XeZ9sU2whc04O+HdtsKzkEz1LlNBnSTJpjfRzpW+0YLdJpvQ/BqL10O6D134ys3XwKx3LqwUBwSh
IzU/2uZ7WN6H5VYcdnXerDvDtAvrp2CckpZ80w747HUm8SKIlT5RtGI4KBK5nr0KYjzN4hWW8gvE
ww+gcNRw14fXsBficlTwvvXlu+PfZybITvkAgYfXXxlw24w9zEJ9RJF3pfwYWYcWW6njj5iZAlNB
/B5Dm4p5ACTk63AXrs9rdHyfdyuoKIIyihSzO0Qh39JYNf2pNY9XwjiNPvkeU8Cw2oK5idKE0y2a
51Vty+kPvb1wxSezfGlBF8bK1m2uMQazE+N747kU3fdgSNAELew6NBZNs/XcCwxJ0Sp7bI1HU9+3
0hMzdiHGwsaU0mUpwGVEbs0Sb6TywlB2Cr9S3yRYF9aaXSvFZkjrjQDAL9W36LtusURG7Wtv8SfS
7zrV2WdWdpCKF8NqFj62zboiYdmK1or6mmrlTjYehMK8SrGLc9UrUuwrUzM3nZhtZB8ViNRfNml/
N3TyMsz2lXPTSvglmPrSSZylKDh2IWwdg6uVnsH/Nhe1klymFh6ybbmi5GxDlV8WwV1MYiLGf69D
vaxx2zsvE9ea8DXJXjNDoqDNv1mb1kJO3IxWsnOfuHu02/G389edcjMMFwCb7SRfIte6MITLNN03
/5uzK1mSFNey/9LrxowZtOgNo89DeMwbLDIGMYMkQIKv7+O1qvZ+kWEWm6rKF/lwAkfSveeewTbC
XFrI4vuatZ2ZF2FnrOySJhyJQG4mg67rYpZ96vJNKj9AQEEwG+VXj0fkTmNIRxlr+oEg7k2WMWcd
MsLhnj9zFfQ6vD1nfa0Wkc46LA21T9mo04xdl7VfTN9U18R4/1VembcFMt3zxMHIqzSfmn5L5Geh
r0XxaHZlqDc9gMY8mrWD8qdUlM4jglcrcPg5b+6cBuJfLGCCUTaVCfwQIkRrRs74Jbs+aocemkUz
1Z0TKcegsA4MYbIatqVAzolBSVJTpHN4HNGnTaBlPBzIgPt+r8q93RspkqHCHuoHQ/WRXyyR7V2A
mgExCoTy02wewrGoQ4I5nWluOa+Cqfr0WHGwF9hnQc0prQMMywNfOCG4mMjYfKtVCv5xJLmbLrkR
eAjuxUEKNojQI0ZiOy7ti2OeBLmn6n4qd1N9muZE4Y/D9b8d7WonGTIGZ8mHvjrgny3+Od2TdIwX
lmByykkcVnlUAjdv5ADsPBUmD0z02dN0mMBDyTG/cw8N3zLzeUDyrMJYV8Hq3XwR1bslXn0/nbKX
OXsxxq8aP/OQBgjru8KDzX6t7esyLut9trxm5qp0wBNukDlyUvWxrw9mvUY5HWp4oAbJoF0GGzPK
5L5p9ryIpX5HCh2G/uDMaIcMXIoy72N9PgLHSajGVsynkWiep7LF+QKlFKoL/tqU63bk+6yeYVSo
Et1sk4GBXAHRS66Rld+qVWMfQQgOB+3gIOTXHcJhQIQcJNXNm+/cI6w28kQdzXy8R0JChNygEC55
e9RJ8WAcG4obFhu+aGFTPS0dUn9VMtHtiHxJl7KgcDYcIY42XlINaQUKu86ykG2P0bz24kHmVyI6
E4GMxoSnLcsKwbAEqAi4JYsKfVMgcyG1sioosJzyetyT4uTYR08/IUk3nCJw0TEOM8YctglvHj8b
ptpR27xTNQgolh1o1WMJSHUByanFWBctut9eqqFYEa5FcI6I4Y3aahgNg4Bbj3dN/8EVkp58Z1PW
XZBZZWpZd5nfBHXFg06DPwhmIwoBqK4mA7Nx0IqOEZH3CCEOemHHHntxeQVRK6jnPY0Gqh5q4Chj
x6PSuMCSF7m/MuDkYRSgP2HZ+dSOSK6QiIGQzgEEqbcCoRiUecikbVYY74caTD6QfKVZzs4Fyb/j
D7YBSp4oVqpeO5Cce1MEqQE4VlXErUfiXjLzcSz4wYTrJIXUkYDRYVp9AlZ93ItXOgFyacUz19Uf
A2Q+j2h7JbD/t0t9tc0MO7cJMj6urh791BrWHM3SVEF+oPcvHdjvtWKBDn7EWDtR719tm6rEFvcz
awMyZomax4gjTtVrnaSc16Ietn2dXCM9NKDDbtqqyzJBkYqoyxE518/SPo7s0TWh3T9r7RPQU63f
OKh18DcUQSyC9trmZ4mXh2UEndvVLRbByWDTVxYytKvAHC+0wzjepIk7pTmP/e5YSmBUj2VxsbFO
8nbAlH6TmWSLuVjYkjJyq1fV9Rvs0wRyM83KAc7poF4bca/fTYaZljj0JuvB8u4WAZ5lHdUSojP2
1GWQeZIKn7SWFD77XWwzG4haHiOtDHHgry3fGEhCsfI+ahAG7EBZBoIWzGc1+Sr6D8dcWwL1Xr/u
nHNP340FoZYgOCm5KtlqqP8Yw6bELXV0A57U2p2QdgzxAmKas/Jezqk2jdGcPYI8ZHRGRGzEN/eJ
7oF2Vbwr6OuIPDsiouJC2DP3k0YdkbAzmsV6GO6A8+D0RIrn+2IbwYQYZ1PT0nrBW/Titm8CbVRu
cOBz3mbC7lr28FIo12YJQfW+bQ0YKnSou/iKIm+u6ZJ6PnRjGbAWG1ceCeNkVF3awgiWiSXJvDIw
KI0L5wQd4LqmhwXgdS1WUvt0YV8Ivo7eYfUbwDx5CIQQTZEDcz6kSQRtO4c9spavW83SIc5aDPcj
zndxbqpkpkdkbiLCMofC0itS3UpxDoM2FlZFHxR1pBtvur5S5taxH5bxaNiPRn2yaiSQememgbsF
7fJoB5l5nHw/MTB+ggUGcrgDmT8NNOJIuhsRo9vcFdODhmOP+zBRR8Bq0iwcuC0+A6oP0tIjpaBR
l9qWD2900rAw7UBOfG2OWVSCU9bp8URQi00rrxv3fi0CjhRoxMPGbGFHRDwjCSQ71A1GEChYmqqK
4Cwc0mGNnfng9dsRu1OHsOKC0jAnItWkE5qeRJUFR9UWCctQxY/9hWg0qaZ9KUVKWg3meGNAigQS
slMO3CoXQGYx8S3yL33eI/ig6T7hEqkZpzrfDOMla8bAYS/DksVUnAqGPVjt++JxKeCGu/AIaVwD
EGu7eBHNU2kmFSJpvTEZIa3xK+xgFCf7WCYebFo6qWMD/+LlChqlsGgLvEQeEsPgiYIdQD0Rcl97
q2U4MKeLWOGk9bjtSHMwenmoKCha8ARC5OCOwU5sANVeK3C0IOYETdEnRMup6sQdMpvDPsuiYqnT
fOrfB8VWaow9/NIZ4WGXsV0jJUxxz6gLsRX4CYg2bv1mNh2yiYoIicTIlReJYd6D+BO0iLRZ/N3k
/DGNdZNdn6t1EkgSn7CGxFBtBzwCF81FgfyxEnHAdtrqPdLi3xccbQ0KlwXlvOUDfsBLbKG4Zlae
yMqJzPmPhiLbhRHwyA8zfetQR+swp/Dy1YKnjJTZMHeW4+ggOsa2rwuA5OOKCrIfoHGynA+Pi6Ty
/JhqEIRl7XqY9cDiSLXBe1P23ao2XlXbR249oAYIjb2BBJfMMWM+FIlRuPEkVpyzSNXQEWpXG4xN
Ne4rd7yU7pdrnzL3rmpOqD0HIVLeyXiptoSCWWKwsCtX8IcJ3RGJB8uI/R1ClGZfG06ESKWgcZ29
3VWRYCgLO3PV9HMglibtahxsrE4FgxIMwTUuYl1MbM+DjaeGcGDu2Ehq/pAENn8zZg6T1z9Z3sFS
SAV/RrmwmnT5ihwIfLy1pUYVQpKCzU2CuvU+96lOnbgECru4BzV5AcKpQjXiZURF3rPpVDR1KMxz
K0XkI8dn7IdQQy01ugr8bIleQKWG95Qjc34Z293UOsGcKzg7sTOHUWXOjZPt4MiRYyBYtTWtFm2A
F9NyW7AoAwxBahKKyQ9ZA38w1wYY3AVkQWHD/VAUXujpa8ZRKFa4QIOHwhEMXSWLp2Ao3Z/m8cj6
NukrsUdQaYiEqxUY5KEG4wsfF/VAzSh7eES7CH5i/srqq90Er28Lj3nRlh1pQR2znZcaGyqHs46B
omgxvxBFHCLQPiBdsxZy7ag6ZBAPKYLiHh40plPHVqPuqkWmLRan303wX0HUPIp4VeUn31D7ZYDv
huXo4dB+uF53NIst796ElcWub+LwkpE7i5WHZCYzP4gO8iYftZsWwH86hoke2lpI3LoUrsZB9oX0
oygbHkeXrHTWJnAu31pkg9+jNp5yJ0+RiU1UbFlI9YTj0GSlc+N/lhNcckgbV56Kchr1V7H0bpRD
0s3J4B2R5hb4EPS1Ehz1cTyw3otdeWeaczoA/ul0P4AJX6IK88z7ZscGcCE52Ks+esY+Mt0cc7GH
Ad0hdR9p3oUMvHhUjiXNYp92cbF4UKrK9eSzLw+24IFEJCB2OLHv+wuMWwLXPI9d8aex89OMnQYC
yJYhtb0IwVxoGlgiq11rTCju4ARuYNcuhGrXDTxlBqs7EH/rQCIGb51Aui3kWh2Iyf4q6+8E30vq
Ynd8LsgfePL1QQ8Pz6rIcaSh+SkGsPexi8MO2BqNg/QB8SychghiTAy9iypu7SXsBTzDirC20n55
aCGUpDh4HXmBg2Lc+3Apz7p76ah7HdbdY12FmPdA05gKI61tfOCiIV183hFNxpP0EsREgCMQjjKL
WT4Gbnlv0DpCBGc4z2gl0EPKcgkllqDK2nhcHj2BkqCxw8Z1V6Q0cKATLUXU87rBVlkNsN3n6kQs
nK6GMUTMyR4XXoWNkx8Wm0Smvtar6kTYl8+QSQXtprBUtECZvIBmrpQdIs8rmH1xsOf7xTq2Mtsu
gxmbPdajsyXZeUE/nudDmhE0wJRF5mCHiJhJ29xD8sS06zv7y4YhPQz6WXcarMRrD9TYwA46IMaL
WTxO+XkieUCGHfYtENl5sWclEA02ggSduHDVRyjevZaXYZaZYdXVJ0y4UD8gg8zvU3cmZ6vMV9lM
1kNF9zZyjR0kkFeoUN0p30nvcZ4YBlWoGEgD9AWJ5txKSFOELVSxbYXNw9VShHdudLCwxDSjFwe2
AMs2+EKbgWXBfKehQY9eAvPdxM20beYeLHQawsMcWd6P3oJoGnT83mKl1NpPLrS3Vxv7TgW1y2OT
dIHj92GF3c60jWOh5XuJabHUIxsqMA2VTkMhTzIjzUTGwOy+Kv+L1PmWiSowij9DWzxgIHMEIALf
BmPT5jjh6tE7+Da/F0OWgmmHbuHkd92xz8+lurv2pGGDYrgYrLCU+7rFbNkz966cQ98eUJ4t6Iu2
1OWHHhmP8/IGR8TQa63AbLV48V9LwIkSqwiQEai4dY7p+LQENYbD7WtXQ7F+BXHyu4G/lUBqXNtG
ZVZHjH4h+AKQFg0F1pqAR/1svSlwIk0MfF3ynnn5xUeiLApoZ/RX7ohWhVm7vLKi3kWWzVVFw+O8
cdKGxBx35smvznMDTXgrpz8AbAwNfPVwEU+pv8pbD4nAU0i0InGButmTjd4eawKJAIMPeba6bjxr
i4oVjIqc4SlzOTbZrwUb5wC1Z5nRQ6NNK4qitUb8wGhUIB+XyD+sv1QvQrDSkTtwviIiBs4xaQ+X
0lz57IB5GwQwcDVrPwv2RkS2LfQhNRjOHWM+IYct9uovbUmdxknMbF37VqoQsZYvPNXx1pYW6k/l
rBxUD+iNDWuJ8xnZflK31szz0dd2UdnQVVNPp5a8tsZ46ABEOY4VjBNqdaofFtzaAGWrQApD4T03
y0b3niawc6j22c0nIBqzf3GiKpbFBzf9HQEgVHmHWZCkQk3VygoC71fTeWuyjQTIzldyaFNhJwIy
ZK3aV6jkJvFctusO+IU9xo6+z4oBGXIM9fmfFh7KZe4GPRYTL+xkWb4UCpYF3aWCD7cldpUhYwZs
uISfkgOlE6A1MLblsZHaE+LpV2PVHkrs06xGbkJTr3NkdNZkCYwSTLT+3E4qqpCX2KEvXVTUoNMG
7XtHJ3/n5dYK+cw4pGlA1GszjFs9O/ZFARH+saN+pLExGsibLWwYZhX7ElMLHfdLdRdPf1oPdnXU
HIbK+KvxJ2T1TvHEUP11IqqmKZpogUifDEjlAyLyVsRPfYy3XAT6FF69bfgjItVDsqC26pzt6ENN
owPEHa59pLNn+bwhIoQkIOQeaOluE2o1WCWiCWdQ1Ell73qFTZzwwM1F3HUKKJMB3YMMG1QFitkA
68BBRdYKm/ACMgOSF4iUUTnx7lOM7aNHr6705ZHOXqwjQpW6JHJYFjW9xF8do7xkYW7KnfTxojTV
js4HpATelUyduGohsscmVmqJbRTp1GXAASDrb+WqwlbFvVcEdAYM1Bek/kFKhzIE8Zm5iX3DfRog
yTI048xs8ujA0AXoxAMEuiFs3vdsIQ9VK9e2MPaDPe3nTKUCLFodoLaprZsajvvAHq9/vbQ1VONt
7KkyqCdtjePQnHmOHhPlGJ32w/xH3fmDtR2G4cWUYKGY6ELHTCYUYbGB2zmQAmuXfAS6hhDNwAA4
4uTmSec+ql++4ICHHYM3FSs583ed9GmDjE6mQ63X2JvG0OKhc7RUNq9LZm8dMA1mB6klVWwiWBPi
J+j+kUo5dy9KgA/N5oOZGVE77Tr4c6gXy1NBld079Jlyshn7agtbu5d8wc5NZMqXOXRKLBD3yZ+Q
dGN8semJLRVgYQ9RtMjPGbI4r/q4MeVR8FoFnpvfoSkBMSCaWjTq5Dkf/A1yKt+UBGvX7fYzc9ZG
xWEmoWtVUHoDplEYQaERktiIqhIUeIn3a46lrYUe22mG3Fkcz3i+0Hnna0dV4itbibzJQ50+INm3
c1HmkwEJBT5sKszOjWyHI8dl0UPGzw7s20atpCiinHDJDnesWL56O+15jxQVDeibQJ9B+JBI9P05
edD5nVd2Z42xmFTmphUzoGuWCDj6UAtEKHUhKFcFIxvem+jN8Ib5yKwtlj5wi1cpLg2Ai4yYG33w
AGqyLhi4g5pp6SLNPpTVmvo2fIlsvAC8W5nm2V4OOWj4vpRRh3yG2KpZDSb1nUOhYJnaN/8qaqzG
JCcm5l9jcv0zcmISC2Mqhn8PmA9c/3yViWbdEi8oBqXhBz0UakPRXvseGCXhws1ooESsYSdpX6nY
ax1OLRbbDSgYEF979hDJqTl5qBnOl8o6GAvBhUY0fugij3ZxT1AyRhUmOtVWNgBhOEppZfGL6LxU
SR5IDJwzpSd0BP5EjhQ5ujr4LqPOwmEeL0hxeesJpAccsbbNa4Zpq/py+L2XvS8jjknNSwYH2c02
kGDYfEz9h9ffM2/TkAlnroi53Ku8TcRYxNZ4dH0t8fDX++UT3XE8Of1mFGMqiB3B5xXyCRKgANgO
IyKk9oyXKZ1f23mdO9vGbIKm3RH3keki7qUR0EWPNKAGpR77OmSahhkWrgdV/pvAu98D4jUwXjMJ
6vAOgPEMGYUBwpeRp4XGn4vJfOylU2M5yhTQ113jb7R+VXk0lsN6dpY3HWUnEmbhMQXtI11ncpUx
tho1eHq2epIXQKnGMckMJ9GxEGY87DH/UFX7VogGK6yONFfiqP3wZxV2yn8sLDhMEq+6+KURGhV4
9BqoZ0tp7uEFk9DKQG29meQWx8YaL3g6cH3NDewD1fTlYpfqRL9ajHuK1BIX98/w9OdiBMSYedHs
22/DMIEkV5wJdQNrwhnttDDS6gAgLUu7aie/iTzdjtRyRkaQERLAfUrNcWsVOxi2nBEXs5Oi2vnu
ssoLc51p+kpvfXR19i4v2rMBDtcwiDRDTzA1dsKqaWVPCB3BxMKo99R6qJBtW76T8r2UbxRHgAFb
k2o3WG+dBNQ+HKlzkO55Qs/WwiaYAokEYKJpdVwt76V4IvNTNX4pKK3a+WBPK2D4YAjqfgIE1cqd
2K2gUNhfJ9fcoFBfnjBLNHiLK5yoefaByhB9rQ0bJc8V39P+YNd7I98Xxl6f35V5tfK+4DWMpr5K
Rk07ww+0xda06GVYZ9AkV3J+zqHpFN5hco719QS8Z3l1N7toSFkT12wK8TA+uu6dO0lvgdkocOKq
WGUkVkWInciHeUt+cVHvOgDh2xz2njRiVh8uYKXAG3Dj2WjAIJO1NkhfvraXMzlV2pGPQI/avZZZ
d4vFdw6ONGpjCriCIzmmbqlwoBhG9b+cHLnOmi/4k4JpsRv1d0OjKwvZ6b3clyWy5B9V8cAVwqs3
gApaGEZV8mpRI7amk/YWiZpu3qD9r/3r970dPeugFQcxHB0briUY9GKORoFebmW1aUffeikXM4Ww
aFt3r6YiO2u8s4WCDXOrw4iGvI3deHQQMhiR6c3RH4fcSNBpJZQUCDtE0tUQt8Mf7PnnhZKVrVn7
qzNOPZ79/KkZwWkfH7TiscGoaLj4fVT2/sbONz5K85XtfWjy4ry05VrjIhaznQr9YDRHqPgx1ghF
6k9gmtKYZvDqEdb93Bhhjf1YZgzv7cGqp3NRHTyRx/BGT2sze3Hzc44dQXfg7YMaEQMDNH5+EbRe
ytdoZxrXDkf/Mmr1WrPQ/+j4oB6hTPcgScb6CFRSu/T0o6HNO2FdvExkp1t065rLzuwxdRYCIcse
aL3wXq1Rh5PCjx1s3wVLXMwdEYJSAAW4VGhJ7bZMJPKZ+eCPMc9BWcqtyJweEAkIi2CBcfNWH95N
LhNQpgIT0EcNIMNp9GgwtIvqP6C8YgJYRo+ftOXDKLuLP14M/adI+W94D7f2YHZOBR8lOII1oqtb
jO5/sB377ro3pKRSNR3OP1zXFwkj+977HSn+1hFMLwq9c2Zct8QMc1zpv+VK3rCPWqSXmb0P8tfM
4SONr+gH7tc32j7dueEW0YZZamg0HEqWuy6L10mbYsM1cMZiGGvaqapYSGszacgn4ugvdS6CHvgr
JTyiULu3f9yq+uFevvtObghJEPg7dXn9HZmD0VRU/fKrviEGTZV0/arDV6I3hxmjLMy+f0WfufXj
8ReXTEXTQCxkRGMZIxP+79f9hhV667xTWNyvMhPSZhw2rdOkln9A2x5k9fID7+c7bo59Q/wpdDpo
U6FJGJgCrmPhuAwp7VFjYy4+GWuv1AOlIX7QstboGLeF48S2+ZTNNcrQY0swW5mwDwMZMbLuoPPp
ODQ/OH5/e2s3ZMR6qhY9pyAbN0C9kRQLmfoKtgO073fV+IEZ9JqNq3Z4ANHHdvc93NNdGFhozIOD
QxXU6CHQCSEQcJc196bzO+Wufuv0g6+jA5iAaD/ZRMCcEZL696/6m1fevv7v7293RUvF//yX8d/M
b0YhdJBcB4xmZ/Nz/J0lu27f7Bey453HF1zYTrUhQHzP7+73ZrfwZGXYGnHh1miGuoU2NPrddW+W
vsftismC43ZnM6IgHjqAQX536ZvljzA8s11GiBDbYavXSaF+t9PfWvnkSBJo6TTPW+N9eeo+/n6z
1jdUwv9n5FOYmufMHrZjG8Qs0Dwm52pEC/hELQUG1/WxaCyUgNmZaNeZNTxBOOaLst719gtGEJq2
s8tNgWqiL5GIZdrIpPWhq0OO1fLRTnCUlepwnc4XOkkn41nP3iZ2R0w9dbX7nE7gQm2MxYXzMBZT
Y9z9/de66pH/Axfwn9/2X6+5Z5a5YQLx39byMsOmRPIJMQxCvlg9eyt6/Ip5pn73iv5Dd/3XZ82V
07g1w6vklceFJ57/+Pff4ZuleuvGY7X22Bp2gd2e7rry2iv8/brf7Pa3loeuPfaw2cSzmbQOGzEC
GLUMwJKP8O+fvGH/oYj/p+d/sxtMpW7pzMEaKM08XNpz2+10+76bXoeaAGXMMEBeT9ZOdDuvfm3F
Ecd61z4xTQPHrQqAYgK6rsOOvTfTK9EumfdUmC9IVndnALYI00AIurhOLTU47FBAO12ddOzTwpwU
Idiu2eM4fyiqR6eIQGMOfIxsSpIa8F3yWB4O3t4cU0+edOCI+p+iPDvGO1legD6HU3401GlxrzFs
p4aTg8a3qjwUHWgHHcOQ8bUHvuMyfqKtBUokGDz0Dk6GPl8Qr9tdlK1HffM4ZRsGajbZ0PEHwfd3
dPB/HLL+9Zq50IMN5Qg7oqstB5pBEJ8wqoGt5qwA9LvgPZLQoQbCNrqoRydsA3wnNP+V85x+6wIp
FOk0CY3XVrE9zVbyJxb1dy/5zWZpdtTONfAHtuOXf9//cKZ/t6ndei3Ohdb5EwNTv52eHCSLggUK
eCyE4ZZNIfoVgONGnihqRMbsBrq+IFwaEwnqRb1Y59Ua3b4cUqeeARriYWOq4TnmnnbLs16II7Fb
sA3cs9/mEUwFUwPgsircNV1WDbXCvCl2M/Dkyto1iGUprJ9E3d88q1sTrcGuZbtUBmqCDcwH5O8M
aPRbB61JYJrNc1y2OGAaV/xklvKNNuXWPuuaM1A1Dd6YzMFY7gOaiZXLf3kW3uZ2FkKOnMF2blss
sF+Im/KHQvW7m74++n8tMkNrILbucd2cNiGZgHSATCJ/F5uomze7oo6kjkYf4VduvGM6+rtu49ZW
SWhmK2oFmYj3nN27f/5+Rnz3qt2UR5VLhTaBpnO1JRFlJH7ZcZk3y92Vosvk9Qksz8vhJ5OPbw60
WwelZvQJsbMGtRxhKSegooOD5OmgSfhD9KvnceulZJfYUGRtqW33Okbt5+8uetMUlTBi1gsfLxt/
Zl4MFOd3l70+pn+9ww0vPKJ3qBPBYsSYi/xgy/DdU74BMEyHck2aJlo4a1x5IAA3tA89YaVW/ZP3
7ncfcbP6KhO2mj6YuLCUx1Dic3LPJTLqSfWDadE3pe6tadGol7mlGQP2z1nuFJ0CUsutDzhzNk/Q
8fyuTL/1LiprW7qqgmmu2YBhviIDTX73vd6sSZPZ0zgLA3L6R3qv/fLFvl2QdoeBrY4RgWNka4D6
kLP//W6/2UlvDYjcjMJ189qtFNWqAskJ9VWXt/HfL/7N9nQb3mkSpAk3EDpe0Vo5rWfrd0/j1oao
n0sHyDgesRDJfOWL/9AifPPm3boQwb2AmbAOm5EGB1LwAM/6Cpy5M5vLOLOXHz7km9VzG+RpupVP
hxIfAlj0yuvAfMEG68sSvztobr2BLAdRIVTAzsFloghc24g60A1/94XenIzU8Y1q9PGFOhmM4GD6
8EPV/N2LYv7fvdCHlXgzz7hn04nku1amf7/df0Ke/kN/o9+sRXuQDqmIVFsdcrAZdoAlOGmK7koY
s2rqY6ETGI+QFAloNWYWaUqHemvtgnOpm4GLcVbdgc11dE0fBGDIPFielr2FoWeTyuXBbufrpH+b
+2YIsuTVGNTq8wfS2LE/u2m3AJW1UsOdIgBmoQ33jKz9c1VHaJUOqsLrgiYLQQ47F159aqm3tj6A
qnkRoHYXLubnMJJtvDeM6GMDXRYF1Odi5JLXbbrUam0OPB5g7ee3kba4u5rOa1Lix+Ong2Hq8LAY
NMkhSpqak4CVf2bf+SaYCY0JKeoDvOvALvihCnG86/P8T8/5ZnuCStgwUJtKmHYPkNk+ZurBAd9I
A4Gy8y/djOeTvcpSS01irWcyJEPFN7NwMcPYeMOMubxcNd6+zYygBT/Vhmm5IhiV98Hkf1xRiarb
cA86IrNLr+4jyoor0ACovgFVMKU2tDr46bwcWfVRmm+QPkDhcN9icNjaqwWzZzUmygaPZaFwNowk
a6ICPO9CvneQfMG9KLSFCGqQhT2lIAFa2UaZVJhuLCAl1RjUOx8IjHbl1hpfppqkjS9TJwdIAob2
/Kcz/5QIKVFyXYKXYRyHOtEIeDeY2TIj5P1amV+A6UPpjg+VaI+9NmznCkOlCZNK6JOF1YUclLIM
HJPKgv2rfJwFmNLTaQZlnjZ4EuXBw0wO2jRwpGCAVsBxXxvvRM7AAbNXdW6HatbuugGczzfDmIMR
zWafd0m1VI8K0d918dgtKu741nKTTsesHlaOo8EjDz+UzeOCFGTpyLMG8Tiz8X82iwkMWU2PLBDG
x9kMsAx69wALrED1K7cfAi7OyM4I22KMLfu9ZjtndqLSbUNLGk+tYFAogpOOu5oK648LB3ekTK0K
AsN1OY2JviDUGpqUJhd3ivVX9pfliLt5GiIfSorR1CLwNlJVnMCb9po2ruFN7mlGKItpPYGFT706
RKLk0iNxIl/WGgRW9gHZelENOjpxKmRk+KGBW3Dw0QxMlomCinUdMMamnUV2xtdGJpJJujA5JRsD
Kk+SKWiqmjj3htWIWdtQ5HENskLFVcrcr2HKkqIgq5Zh4pVb7y0FdRoCLYoBrd/osVuYUVtfZm5d
3WFCV4OrL68PtflReKcZUgaApCHgEFBTCaLzmtD3xvWQO+F8lRwuGchEzzXpz/4COyZMUJxAgx5B
0/akHPY9Br9MxY39PCN5dyl2HpzvxhUaoRPwsqO/yJ1B7oz8U1EINQ1QEnow250uVPa9LuWGVCkQ
JcxFs9QB3wIfHSiaYErnETck4KCDFkQE0hv20tBBF2tBwmTx/3J2Zs11Kmua/isV555TQAIJEVXn
Yg1ak5asJdmS5RtCsmWGZCYZf30/SKe79lZ7b3f0jcOWJbSAzC+/4R2GbP7c+RCCamCjprMqeGNO
8diMjyYrEWjUyJAg7MN1HpZApfJVGxnrZkJ+BMeXOZArMTwiedwm8VqNUExykKlzfjWIownMwdMx
cDamlhVo3wwSwHOpBIzCQ52KVSwFFoko/OWQGpvrZBqvEIBCdXCbqnuV+wAHXnvhrzCnsdqjUcBL
p0809rzw3lsLpIKEeedCuIa4g3K4jXJW635ry/wqZprhp5/z6a41AZhHwZqXAcbqZEMWDgrw9gHr
mGakVo9G3iBKJOBi2Pts8C+RG9z38gR8Kwf2XCXHATHzarzyGu/cEaBl+9XI4AQqaKJJuzErdJpT
UivEthibgJ7NYrXN9NfRZX92wHQwG+nFK2KNa9uEgDU5m8p9rkG36vFBj8XOTCSz14vyUcz094CD
LK3WXYxt5MJ77NWxnD9ZHGFW8th2oOLT58Bz9lXlATds9oE06c71qxIWZwbw0zDZdBB+Pnn5pVQs
49Fd+eD6zWA/BedQ4tTWSsSiy3Wvv/gW6E0w9ptSxa9mmh2j+D5nvs5eWg7EwQUAJR+doSBEFttZ
R48h0y4NLDgP8rMXffMjoPAsOA1+bsAaZjUBGqrYoqb/kIL0KHDPKdV869XmlxxM/JTDLB4L4nIa
fMsNImI8qmaXjd7G0+O6cek9u0351PTeoTevAaXGCMUg7wBrGPFRr7gSyUn3L1ZzTrKzbT75w3iV
lpzKI0PJdlHLHU62w7H/Y9L1oa3ETqV3YA23U1icqQDWDu8NI5hG3bsVcszQAHUAvlYzPArzvSWD
c2Of++alZiIfDWuNbr2nkTCMqu3kH9xmXNXyi/a/0VvapEm/qb0HN/8pvPs+fcIybONAJYlIOrri
RcJjmDHdsVt5adLbqsUpJbpPm4c8uWJH7YaQq7lZco7UdDtgB5YYRzVIsHREYDC4yKqumbhAxAPV
pNIWOrB/bAtzPeSAB/I23XbpXVjqU1/A0wCL4wHzrsFuemQmFFNeEDyF052pCnC4AFii+HM03/Mx
NiagI9PvX0QfXjfmxXC+DMlO0xOGSjUmwyEzjjKkJxycFSOkChD7opSST/J7V3Li9K8l3Lxkyq7y
brzWEqpbwP6tv4aBdRhjpqwtyE6DxZqZJnyZcOUypFvcbI1kJBUeSNTu3O534nlv/f2PuQk39VHe
LcY3MYQQM5yC6Ua31iYhNrcNpPD6pzOku4LUSgN0SZoC/yeY7PAHMP7dRp6xHmK4b8nP2c7vVMjh
Ft43eb7J3Yg8z96UbM+0pO/oH3TXA7qC657odRMb+6YrQYUHcDXvgwxkaFFeeRpQFcDgv89soQP8
IuXitj5KR5Y67lQV93R6e/CKGYR3dGvqS2x3+9aoNwnBGKbxfhC7upqvfeup8X+AgV3ZmbeRZb+K
Z7iXELEqUB5j6kLG/oS5yGqGFjHMEEiNbe10J2CFyXhJq2xboTbvqduugLSa2qd2wRJWJKiM+rQD
IV5W66z4rKyLRvNg1sPGL8XWDKcNteqPHBJqoOarJEKQiqHBdMEr/aqEyJkcBnhiib51QTGJCfsh
80uPKqOETJKG5yz+DpTWrfrj4N2lnFPpUGwjakm/k+dUgUijmx+SWUFgY85QKhwSB6jT7RGRIGuV
1wls8qsGtv3AdLoBFEQ4mJtvc31C7odMCLqyLB9NA9VrWomLAm1nXLt1dKcJXBNMgLG9Cupz4N40
zUYnF7uc92Z6mHjvLWyuMAJVbJR7YUdrwGnkBcew2oXZwR7atefFm5lw5krwnJAtfAdwtlVtHf9T
QVA2625l65IoDuQTIpF4drq7Ib+L4Z/RhS2XVnVyqQDKIZYRNMFVokhA/Z3hwVMT5nWS3czGN44M
EJnDRpA5Vf3dlDInja7M8DxzeDb1vT/7m8jeGeNquJPtuR7nVbjMWsxTNF/s4rO0bl3VbPE5XjkM
yZPu3MmvLbzM7DAS1jzSZddiJS+4eKQEFO99Tr756EwoGP/tfTg8mOYljl765pSkjyHc6oS1kLP+
hHtTRS9BA5eKC6efyyZZzK7JNQi4Pqx9RlpYK4SRfxvDwhkluGU80LYdRMQmNz+P2aVkri4xHQBo
u/Vz+xDY1pXvhXf4cW9VcMIDw1fNVVUBv7fta13Gh4LqJwQiXmYeyCleTzAxLqgfyvZbHt63yRcr
D46QhNACFJ/DsftqmNUpY0uX8vvsjZce209MF3B42xR4nrX0n7rys6OJECZEhrg8hqA/RcIDgC2d
GNE9AK91C020NzkEpkuZh7iUjas+vJkw7qxAutXPoXXX2+WqgYgRSKQLnC8u2rR5AlvWVNdO9aXP
dt34NVXTpuyOKJUtHqGkraCwHAKjJc4FW1FUFwyHV2wyOPDwmHFtYLM/W+ldR3ph8vaDL/C7sBzR
w3MTngRTYfuWdgnp/tYGSKzns+tcJ/248/1gg/iHNk8T50fufEthOozBg+O/Wrj5eUm5jfryTjrR
lwKydoLCCPInGgX4TRcCjY85gRT1Z4Ss944vWhl6DlO8y63voZ62/kgaACp83Th7J95NQw2T/WQx
xMw8at/2UaUlhGgFbq6D1I4CQ99+8Y32ZJb4xdSxpmb2wv1Mel127dcYbWwv6OBgxTsnQMiAKZEH
B7HX4DxzvY1gHbRO/dnrggNy+jcDrH45gWrNNrmHcpoF8c4K1gPuOulSig+kQrD/O+/WhfwfhzcL
iwbdlNC/0mPAbI4wHsFWRlggn+MrCE01NcCwJHM46gXGeBUD9y2iceNDmpDtMTGv7fJhpIEmsgmi
yLxWIRk5XA7L8++qGYuQ5X0G067o921/WA4hO6t/Jk62T0OxhnK+9hsIEc79RAshp9tkQMmas2gD
4QO1ikPSAYP29uN4bFP/k3RyiLXJWQj0cTNAhbXextEuRW/Fb/O70HJ2GiZM1HQ3oSOOSKbtnHCh
Tfl3s+MfZGee2oy1SDTy0V8e3CcDyk9YEJzauwhwf9N865vwSuZgmz9j1VNN4fVUyPtMDXvLB3WI
/s1vjrK/OMgWbMAf+uCwlngQ8KVPE6RCONFx85u+/dtg4Rcn/0eF4sHqvcGx6/Hkd/oLgewmRJ1n
9MhBBaIQWENN5P5+DuDTf0WqgfzDW0MsO82G9UmN/sFs54fY/5kG0U0Q/vz7u/1Vv3U5tpeu4B/u
tpmDGuy8h1pY5qwUCdACTx6q8jedUeuvrr98/Q/Xd5Tf93XGOK8yxUbP5pchOhY2DkXDz8S4jzqL
ofzBGkAZ6+PAedhN6U0mb+rfuu6+zVp+9dSXHt8fPgG65KXH+uMO6aHMsOvtKYcLUm9BkR3DIYBx
gblk+WnEPiGB5dxyTuU2J0xxrasTMNcRRQXfNv8/+vzLA//QsowhgSWKofgpNnbW8GVOftNb5GTl
hn51ox+altIr4G5wVp0g3q9qrHXpxMFJ3AOLuKdwhhhSnEh+cPDI1gUT/yL5Xmfo01sbc27vS06T
OXY2NQQ1zoGtA016hLOQFZS+l756EpFz5XrdlTM7x7jqt7Hx5IAOL4X/KSi/DlW/nqJkm+cP9SzX
g4IJVx3a9jqcHgpdbxA1CmDDWvpTk6brHEGRhiZzHd4K/+gTSYln68q7hvVX14/K7GitoWuDh9AI
mYzI3paQgdS8ltUTMiFZCJPtqHsAQ+YGBEiXSxJHKPKGfowJkiNso7HMly7COjTa1aIwUHcVGcWz
ikkUFSBdxDMyDSs09s/aGw+GA5p/UenY+tl1YG4hsDozVMX6Ji4P7RSuXdqDNj2IUeT7FP0tRUlQ
aoj01sGp1AodN/ip5fQl1eWm6eKDDHwEtp6kIGVPDqo+VrTXcFhKoud5/FmU0amC5FPHYKdhMKLO
YoudO1wHqFSX2BkwHrue5+SmSRJOYnJ2TtTBStkr+SYaYX8PUBmjXXgVuRYiU5JXDe11fEod+1yU
P0VZ7zN/2mTdwuw/VvHnpJmf1EDi48EZ9Kwt5ea6SjhtoOi1xedenW11BiSKplOYXgXTi8it7WSm
d1K/BvF3x4431YBmXC5peqTUWWrV2OZ6LPZGdadltZlF9XNoi702Zuq1J+mcAJFDddXXuRBbtEwo
4p01Ykqr3stvZ4jkA1yjph+vhjKkeZRdQ3Z7MxaP4uzJB1QQZyVWuV8VzeFuoVainyjnlBaSPOXW
TTyfNZljM0VfXONxSptTULzKGEatm29GUW8nOAXdENw4sTjqSLwkgu4DoI3AfDV6Ae8YN63WRa22
wl/9MYWzhahYV10FaGsUuXObSvM3M5BfDXKWmu/DmVKrtGfJhAMZR0/H8H6M4o3hAx+JYcbNv0M3
/EWs/SjHjUhrYSMgNJy0+pLjLuy21wGU1r8/KH41Ellu4cNBEcwFBQpZ1Kk092mET944/a52/HXc
8j8cETKyEoeu7nAa23PX33MC/ObCv5psLR/5Q+T3AlEOhaRL3iEN0YczgmBox+FxXJi/O95+NWhY
fsWHaO7KImvV7PJiYXFUSmMd6NEqO6bIlSTpl9jcTYVPnEnWgeOv//5N/NVr/hDnixkflGm5rSZ+
FnLJCuHzQf//+6v/1UP7MKLyVRznc8d7jlwTA/LTaGvIp2jPDT/+/he8IXl+cU59FMxNQw2K1hWc
gN60ROpD0iQ3qnJerIgGPY68CZFVW99lP1LaZjd5+NVvKEcWAzzIdigsbboK0bBo2quKatYsXwIv
P2i4lgzurpre2qZpdirIpH/zif/iLQcfnonpTZEZViNjRtiFXsxIwSuvh+xexU9D9TUaNQpr0dOM
HJeD4Eeg0PORBnJmemUMILoqaJ0tRCS/NBknPRfG9xTt97//bMta/sXDDD5MutowtRCV8+kjgjnk
EJnoDf79lf+qo/NRf7imBrY6h5Wgi/Q2d6ddnUfbQA8H25t2JZQ0w6pWbZlt0KtH4QcljqJ8CCAH
WTS0o2Lvp8M69b5ZKSjKUhyZNK3CGDxqui7lS5QSudV9vYiU0NK0LNIMrEBN2MEDOlBRi5SWiZxb
qPatr7ciflLhs3KrLdy4fTWph3Ia9wqocZbcCgb5Be6qXfAtDJ11G+yKBNmHeXxxRucOs2g6BOI3
T+UvtsdH6eRJBXFUo8R/srKSBki2HtEJxuONKe6/sev/+SdD4PZf/8W/v5fV1CRRrD/881/n5HtT
tuVP/V/Lj/2fb/vzD/3r5rmH9F5+/J4//QhX/vdv3jzr5z/9A05ZoqdL99pMd3DRM/12+ei1XL7z
//U//+P17Sqfp+r1v//xvewKvVwN7cziH//+r8MPqAIWe+c//3j9f//nzXPOzx2KH2Xx2ibP/9fP
vD63mh93rH+aViCE7fsIodpLaTW8Lv8TuP+0TcdGmlw6IOScBZBelI2O//sf7j893xQE58CRliNc
l0Dalt3yX4Zl/jMwXQcfGssObGljvvy/P9zt+/Z6fyM8jH//+z+KLr8tk0JDfBAfBs6eZ9uuJbiQ
L4Xv+7a7JAB/KDZyYZmFW6fe2UnF1KLEaARNh1Di1AAULb2I875kFsW+qRwc7bqkExpRmsEGKpo7
Xrud7NLwjnbY9wzdNXAsmsB+hBOPM/X4WrYe1GzDR/l0hSyUiS9e7IQv8dy28UbZbfSShtiur4a2
dSFolmO+SKrlTS0PvhhA2s9bjYiG8a0LSrN6kQysmi1Gd7a9GpJ4kRmYfPK6kfZ0fJ/NXQj73rcF
IyvPZwC7Xu5/3idW12Wfl/swV4aHkqqNxL9R+PeRH6YP4WLa9FINsijnc6+VlZ+iscwoXZGfNu7T
QKHnkCNBe+mCtArTrQNIlu9xRRBhm2XaDYpFxdCbOSpSqemVaFBahYckWAU44YyMSGfcu6KjPkjG
EXKvWZvLj6jEm/JTkwWFiRlLmkLNDI3YsZ8GmQ7lhY/JV7w6w0RUOTWzYUc1ZLyNzY9/HbRf+Sg3
yci5D3UcPHWtgTq38qo+aeBESxfBO9mlKqZ0VEP3KiCGluSfhYXSlaiw9TpITwgcKjmHzK1ppGa0
peWrxouAJ1m/xLVG5UVMjqrO4ZBZatcnc2g9do0bPdZOptCbM1tH7zWKuC2s0NFtr0LTNdm2dpHT
ueUfMM5sLz15MpqGQzIgRPWQ51M2fDLmOU1fMQQxnfNstQVA5EaU4061PLqn2kgG434IHa9+KVzH
Qlw6zQrEekve5GmQc9Suhq5K8yssTYaQ6VBYP8RRGeeHrBeIwZSqMtRVrJStKJLLxC2+CqtDPUuY
buXeuGY9da9ZUvGuC+Q61A9hNi3yMJ3jpM8853i+tLGn315sa9JUySpfOg8dqP0B6a86z9qnxok6
D72JYmKhKXJ+EkzlmczU87Sa7U8MCoJ4X9hhABBgCmSwixIdU5fFjHCzlcUuz0+Zj0grfshxKzal
HWfxbdRmPLy+KEFdgwFBhEaPMvg00UgtTioKwp4KTnrXiYmk4qPZLwptdlBkwb7LPAHh2FCaDeWn
hj54tQswP54M7rb3U35fz9vWd5XvQjcsWlKPjYHn3yPK7ig6F04fXFmV8OOzWQ6lvcMdM672sTv0
1vWgQErsLD3zmuHQ8WeSVPn8AJRMOz8mEz722DiuOr9/6KKdWb6dJ5B6lfHI31ERnc0Hv7NRaxoy
hnKOB8vsElomb8GkqjDQmcLHdN0zrOTB9ebcvVpvKzKyu6E4zaEM66eyUel4mYosCbfIXCpjX8hh
8o54BQ3Gt1bFyY8yQwQHDaHISe+KKAtFvOrchCbwyisYoZ4io+cS/CrbPUx1X6FmbxpMFuNKIItY
CTWuhJWokX6tPdHVDSeRIYytIpPZ+VAyiAWKI6ND6SXp/PB+p2qkC3vpHCXqlwp1ZNa/Z2nzWE7a
3OZR2prfeiSR7WvLcIdhh44mj4oygnsPaWPlpxQ1bNAwhROKXRA5PDB/crT5ddR0dpsoQNvONb32
VISOrU4yyRBOkmVBJPKrKO4OSdQJ6mGhSzqcmaODz2XUFItKaQ8sqo5EfwFug1RNm3vQnbXrsvAs
a5Y8nXaKkL2gpvfJEUYwLLu5IyBfGeFssQOTilXUGaoK2fi92oVMIstV2hkzxfrQ/Zgru4zvkrpM
52PXm3Bom96u231Amb9CgK4WuwG9ItrOGRvybAWzUd9NTpTEz90sYmuHH18U8jtt6zlKqoweV6ya
YrxkKXd1KMaStWyMOXHUGYKJzQNDxB2PzuAm3REaTFxw7WERuyloFKkMIvVkEYitqTbiB6Zzo3dF
nVCMN70MU8SfekMizr+anS6KbtOm7/pr18cTcEDGzGZgl6FZ1wMwzNti6RN7Vo4SojLca4bJwtsl
Xcb76Q1vJL0ebRdciSFHAWRgAjS4GpQgCiRS82eUGQnxfRKTXe/aNkIXhiXpBfRr2pY+deIYkDJA
v71/ez0NDmqVb/travB3PVlDmGX3WK5p7/S+7zQBcNrL0EpQmoMVE1yKqpb0BoSr5y9pbdMjqLJK
dzfT2Cjz0mUFcq1KhLW4LtuE6xFBwEaoVRhq8MGbKkjYpZEPpc/YgFrv/UvQBVH3RM4k808zOAN1
NgefpqPFVMindyWcJNzHTu9LqEiy5v28b/5eVT1HX/l2xXquWJjvf2911Rv3E6c6R6oSQE7npESr
Kyk9VV1bYNri83u4yt4Ovizw1YyW5rJNoj7kCB49apLpCtXhZUOPCvscOs+trDU6R0j6ocv8h1Tu
F9mR8+fGpE+9LcmyHDI0W1rC9z6UUY09iE6q0DoOBk/jMDOZLXe1NFCPqrNSPY6+GhAbMKsx1Ixh
86ZfCduez02FcAgqUXPjD7BnmaSe5dx31zlnE1qvokAsBmBXBAwg8+dt5fo0ipzATb4FoSBy0M5m
C/ZWx98bUpj6pXV8k3t3/WlACLJvra9W53PsIPrBxQO2rzrPpk4cgCl9+hntN1FudThVaATiMYSK
ZBWPrUZstuu+GVk8hT9Uq+X8dRroaX2ih14av6n2l0T5DxXe29NzfTOwSW0DnqL1odVgGtNcC6OX
R9X4YbOlrCKryMVABIi9MvCOrhgN9+sYp2RJce9F5ZfISBPrRWZBnv4s8pGf+vs3Snb3pw+FhKXj
OsJzpesGvmuZH+HaxRyFWarQ14rbMBG72Bwq9SWLcNm5c6BSzMfScRdlYdSI0bjOFJs9jvEgdVfI
KjkPidk0YoNQkEq2GLtB+zRQZQbrxfQ4a9a18ngpmJnkEvdnWYIwrdIAee9mQKhknsIO9/nG0d1L
ZTug1YxU53SmOpAl+C9kyZF4MN87JedS2ssf6BlC7nCzm0QE+XYKyhqVM3U3JvNXt18Epjg71wQ0
zXDMXRfavbHK8jGbF6i/ZyAOa13ZKr4qwbgRG9ejVBgLL31Kv9Y3WW1cuopsTzFva6ESaj256zwK
LuaY+mfRIVSbB3a3qjynR6BpUkd2e9PepabVjluIj3dhKOGSI5nCSBcRMbcYw3VhDwWAMdVfaJ4e
5rw/FIX3zauGB6BjI2oqKNLge3Vnod5luL5cgaaj7eB5dIc9IImmg5BpbHntq2tJTGWHyE28zWDP
0W0WFr3+bsrSTW9i2uDt+j31tCLf1/d5Vd80BTrdk+fuizE7j1LeSuCrkTDONLs/RSbIz0QY9a6q
ppeuUSdvBOmZBEiSjsFzW3jNpYZitHMbJ9mIdHBWboe4UCSYJscTOof8OrYTyC6zHjB7ss1NL9Rt
3Df3xpygr1z+EBON+6iW7Upn4nMTA4+zKKS8IWakHR3Bx98aITBBL+uOtoWQ/din32MBTrPGSyFL
QWAFDW37tr4hwUDVFK+xScnbaJy+eYZ3D1e5PVWyxy8wmv01RYV4UF376kMQmD3H307RIhSduQ9+
0P402wxYU9z9iKLmiy06msXCqJDaHH7a4XzxJEBDItBFzDlawcGW9nV4XyUk9sb0VWpm7VUFMIcx
xnFwZ3uT1nWvt0aAbOGu7clA1kNtGSsC840V+jszBdjnmj+EZ/fX5JLIJ6cpQol6OKM7cJU76TlG
y3qVtuG8kRrxz9zF9qOV8jl1rNc5qy61EveuCglLPCUUM0M0tRNLbrEfxNomd9emgR8W05qOE21w
6uSFwZidsLSbEpOdVsztrmb0QobmeCTn2O3o8LqsjRFZWvRD5KesCdGKwooiuQZQ1iJlbnF+b5LQ
stDZ4cjdGrlKfzCcAZvVRK5OBlL1RYyWoaf+JtM8PefRjI60H2ov/E2XRixB8X/aYr7nBsINTMu2
UGoKfCr9P9fjFQBRwH8q3tdWJPs79HpQvTRLPxLbRJQl8rSRmVsgt3laaNxHRmHv4lZxSKKtI/o7
vyRbOaZjJ1GwLJNGUmeScTp7t7WQ6o+aGBcXx63JUqM0yMKVdGkWXnexayGzqpc2lt1lKHU1GJaE
V46eNBpgPF1kzQaBlf17WG6KzDAOUrWRuunezilfmGDoOtvT9n2E8Yj7m8NYvLXV//hoPMK1KRwa
FrYbBCadjz+1KuZWGo6IFagiXcXzg13BkN5ZVWc8Qk7geK79jGKpHpzY2dtVkkY3xDu+Yk7I5wG9
Wo7hbkjykKjAzO22qIXXbohW+lz0QZUAai1rMEzOGC/8UGI1PgGjP+O99pbPu6EY3H0XjsBNWztq
X/q5c1Bsd0P/8p6clnNF8ua8FW3JYC1ncuKzUEdncqe7cNao5/HXqN26+L1grZCQHjmDz8dTXUg6
jh0Bfy+NgLpKdwFZleI5tVeFrnhhJNV8xQmrfHyxW3PonRU8jCLieElUB5Cjt6kj5FgvfN1Rky1P
4B7T9ZxGWj1Z+dDWZ8sbuUY1tDgggMnszfqlNn3Jr4gHkk1dDMn8gF4yDdrcDFv/JrMk1f1IjYal
TNmTlxTTQNHx/mvIOPh4Oo0RssenziDHz9EP49AsJSWyOaLm/6QRIyg/TVFOszuAUNAiVp/zwjwv
Wu6t6uKYPspbyRPEwaJIWczLY9Dz2L3SEeNzdaVbt09ot/BjQxVTaaVvKXgWx6ReJkY7iF5OMTj3
0/tvnqsqBQIfO5BikN1/a06810nvy7UzAm6L/Cttj7kfVpjETIYDQgluubatXa8lR/8ga55oZc/c
Hjq6fDRL9DHNDpVM+ip7K/mCrC7oqPrFEF+Id5LurR8wVgSyi8Q/In2OHvtPWaTr6tLbRVqj9+UF
Dgp3k9TsM1Eui9lGDRpnHVdY5AKRGmf7Z25V2YSZSOzJTSzpNRy8EC+lrZxdCr3a9XmdpkKUod2M
sszkY+WGIU072tLYABhGTz+pKrJ+w9vvvGthCO/NUDjwWxTs+8zuV2h8Ut+VquY9qDoE/UdzZ6k8
u7Jq0QlYEtDeKfhKGKsZeF/eL20GWmdPiSGEfol96X51ujbtjpm2aJfQ1+GF1PbEtRA65eO2AYHy
4FnJkrXPhc3iCHKrYIEPbczJ6o+2mO9qj9TCozmeD9vCsylRAjBmxd4EeasP9DJa+h7lhLPTlhOA
Xd16ExtGVnn1FI1DtWewZMa376sFaC/uKlSi1Xczy5Pmk671EO5Sewr7+yIb8vbJMfyROjLPUkHb
LuReTthNhQ3bHzyj2vaGaRk/ihQLBmU3KnmAFWrmq7oyB5SEjRBs1RB6KbYRw4ASvCWMrjjKHnFL
lOfzBnM3X4L6LbKZDfjvCNnbgrfnuXiDMTuIdb6v7Ejan8dQsSeqt1JnLBrFbmjrmOcEa5boIcNm
2SDva5g2HjcfDQM3HyMrTGnZ1WniPOSW21J2h3i0NQmeu9JP4+kz9sF8Y5RFpBVr1xeTt0G5Ovvi
zVMfXaxh6EF3CcWCfZGmN05rVonr/HwvLigOXRQsiulYDl4G3rD1A33IKS1ZJ2/Bll5x5vJcXbku
/IYa7f3hOUk8ROskjqyR2FBT2mOEbMXrIOqXbsOIMRdpwQzON+zrZDpL5RKsmqkS4Y09j6O8DCON
FOZtDgItY8hpGYM7C8rx2+w6mGswxaGX/pi/xSzZuECvsDvNe1xyBo+I42GMMd8Iris4F+1qfnhv
yWAYQjBJus7yz5T45fep9uzybJJ0uny7323C0BqRki2tZbUOdoONQeUEqHyuldVD4vDYDi66qYZA
K7SyVOssKoHtxLw000TWqMkQlnLjpjOvpWoMnwyvq8cdzSGv3XleMhWnSsi83AeThh2Hnly8iNUm
EICb2u4XAz9HNJv3mJPhuEoIdAWL6L37G0ovNM9uUjcAzxw5lTuXo+AbY4wJYeCsC2bIMnluwSCh
kzTuO9BpkAiIsdAPmjmv941PT2A1atTLd6q3Unvn4LDXbErfLB1oNFQKm5HUUOx14M88LQc9KuTd
qyLvrx0qy2QnHPYCuMeQE44ckpVq2WnaHWynZnY2JfVipYS+ckV3xBgnc2dC50IDz+Gt5OtQNKJ4
7FvORuAaZfOUi5RpgOX2ht6TdSfx0v/oe7rhOh3X3RS5rPi0r8Bc0x0qVhRoy6ZN4Xht+9pksEG2
skQDLyk4JlnHb8ckf/iOZZV4DxS5/eIH07KNlhg/Xii+RPmYJIbb7WZD5GyjQXYuGpJZ7xvykrWd
ExY3Y6HpVZt5PJe3tJ1qeRe8v4twXs4yZVGPwwkAxzhd+bR4aDnZuVT+TwllaEZXV2f1dJ++RdbY
gg6yjnEww/FistoZBkvNShBX49uxakcWcec9TXlPIdy3cP/eAR2QIOXTE8jNm3CedH+JFMHrKq9d
5dz1HJvOrvab5jcyKG+qCv+TdEnfN20bBpPlMiGypPUR/E/BRYalcfhSSS+dfWoBtCAcZKi+Ymk0
kaeakUBFhlunWg9Mg2bFPMOKxr0mse39QAYSXkFScZlzemMs7wyn6L6CT9Kgm3pDoJbhpMh2GxHm
1+d+HpHDtjjbAewElTfcIEYCM+Q3bYA/yyUtdyVNOjHEioBpEP2AP6eSJtQeLX38794zjTl1AYDn
TZiaG4uUoH5ig3MkJlMyxnd9mqWStKCywuc0I5kCmqwyg3hme1bg7fMpsTAW9kb2hJYDeyJ+a+FL
RANeJ451OMqyR6flekoaum0EZtJ1zAiL4K6H0lbvrXmecWwzOiv6X5SdWXOdxva3PxFVQEMDt3vU
3rIkS4odOzdUnBwDzTw006f/P0CqEm2/JdV7kdQ5SWwj6GGt9Zt+r7ApaZ+4u3oUko7BIn7/Z7fe
DrX42S3LNgnig15iCce6NdfrZr+0rB4G7uwUFIppagYejqETyljH7WCn430P/Tf0fLoGy0uZmg9t
byMYm0oP76z3H+eXLyF93xEmC8sxkQne0gHI3QhqZBA2w25tll+FEKiWjMyh9zBdoJ1TnFFdXtJc
GT1kNIn98fsPcEP09KVPHWG7DBNc03Mk0MnbtWD1rVcZQ4EFpkRsXFkiza6AROq31rSG7IvngAA4
QznExzkokuQOOCGyHslT06gVKpUUL2PY86CV1Sv7BbB1eHICzbt7/znfvqjlMYXwBe/JZt3ayHzf
PiaNY26LLC6uDsYRSu3c9c+wVBMkx8QWpDcJhM3TU9fUsscHz2Udvv8E9lsyGAM9x5YiMG3L8RyH
v27GoWKIsYbNQ+cqVE8pHDIn5pJMOptaMVAqjO+VVE3yzAhtnTcvnYtYcc0NQ63W9sgca/xUKwet
LTbFXfTCXdpG92U3xeK3CO/HEg5lSdqMDuWkT31ZtNV3B9N/70uZq7n/1nupKA9M7ozoE/N7LzsO
3hBhedWPY/kBS+XtuHD9kQHmfM808RJhfd4sDjYsJyO96DWYVNDDLLSXps7Og+GLY0Mj+fH+K76Z
mbI5ZWA54PCmZJOyKG/YMbAS2xQACGeAyYvkt4l7k2+NBZDRoDiJSc4Zw7r6PtsltC3syvPuYTt5
ExWbxnXG1KEcPtiivz6UB9GAIxNJs+c7we1pqXJwbs9qkvMGTUL85lRSuU/RGquSs8x3Cz61VeVd
9FdIe0idPHdz/RNaRIt1Ltg29+sHb+rtoIQ35cGrYCrP+DuAxnAb2t0ZU6IsK03ODQyX7i88fYvm
75q6E6QKO6roTBlMlqJwQ9v8HIreU3dYUIjiU15kJlbDZCMOl8DRPHiTUk1+QJz89Zj1bFf6Er0Z
t6ZtWzf71eotgijGKD2beUBWYucVcws4XRakXniRi7bND6Td/uZOwsWLKko7n7Q6iaLs3nNHj8Pl
gxdmc0D8e5OzsGjj2b0WfsK4TFi3PlW6sqUpZAiF3IrG8LTcujmEcUAVuNdy9E+lUYfdqc1VB3Qx
0rPvhmLs4pOfDDhUl34ZdIe5cdjaHzzZ20+5bDKHs43B/HIfkToBR+a/HBSmNjAygMmZQeJshx/V
2PbB50xE1TP2ZvTIA/xND6fS8s/Y9lN0cpmye2bO2Lv/GPqKgeQ+DSA+nKFDwNh4//FWt6o3L45v
yMsDw7AZP5kr3ew/FJmhs7IhRe5zFXkijrnfmcW9P9goazyjbZvTVIZULh1p7y1OBLhIN0D63i6T
CEaPUxO6AQGlUWB/wie6Gi8p2QzxpS08CwZYokMhj04TDuhni4racZet8xOaRwKIZ1sMRL12Yeb9
NqWhDj/AQ/4fq1SwuRmnCYdBonO7i5LUMewwBdKFFS/tR8/04uHSDTorn+phsvOjY4oa/veKANb8
J/Jslw79PKZ8S9H8/qteN8W/r3rZ1NxxYuVECW/ZO29XQlNCj6H3UufEJxGNYXYTk2I6FOIBOKdB
pwkVoa0Ye2eh5+3p3TiB5TYOCS2eSkeC/b/BhbPvgCu9/4A35fByC8PW8pYN5FMWA2rdPKCyzMYg
fPuiVeP5X8C4ig7qyzyNX6Z5YGxKLgP3ROGkPed2XdVGc0wAQpy7eK4sjAySSHxtmRLJa2bVUBDJ
lhmcCnWJBbHg3h3wetvVQTKb53Rom/ahzSZPEAjk8XtvY8i6EvHk7N//wd6yA5efy+caE5DKnACg
8RdYDFheinHhCbBVoXAkHbidzIldvrYNybdfwj7o7I/OyNuCglrUDASjbi69wOIEePs2I8K0HFeF
40WTyOv+ORhuWH037J4Wg0FYzPRHloS66FKykeJ58VvtkvbIIHNwL32cl92u5WI+xwDK+dnUNoLx
ooSoWwrUQbjtFwSKvf+ilrPo3xXKi/K5BG32C4clh9at46InczsryjSCdTCBZwdksUHdkEGt0YHF
Jq2rWeSHOusoafOZzL0ESlb7wdeCKPjLY7BtGWryBJbl/vLmUs+p+V6WeXHVBMvKktESVD0R33Ap
JzCEl6bMqB/agswga0kPBG5FhcAiquARYAspstZ+UjPzWTgEK35QJT1VTdj5S7+WmPzdSMLZlTuG
aRARYNoRyHYqi6JOHtzCjwMO4OW/VdbEIh8DzV4sTC3rE5xGLziSx8kq30ZfTVNREDeB4k8o0kia
F06YJbQ6mMQyde+qzyIwpP3K+/eMs4rttPyLvnr4zEvQ9udwMhsCbdbnjKqRPzXyl6RlC/ZCeGpF
PkavkE2YgAlRmb+PjiQJVVMplcSKJI7+Mo2u0R63HyFqYXh8scywUD/N1OmWAks6OcF7jkPEjRZm
ShhiGrXu58YZjQw3HCshQFDHbfxgtBB+27VDilzQ3pdKxhgZjL10CNqFP3eukqZ1pn2BJ2R5MtN+
Th9aUEVj72ZO4UNRBzcuz510l4H62jXb+FLaT5WmyDsqaP/NOUjd2GLQSmzLZ5aV3cC9U9p+amTC
T00M7QzhZWhKoPSt47RGI3C/RfHSQxtB3ZvxzmHdfAp6qUa4z0aPvMpKxMQPm7gJv27rH6Z2YDUY
RWS4xwHzF/mNPV9b0BjAcZ6UFxHz2Dk+v3dQ1PRkc9LxkH6YEpZsrEeCrzFAO3amm0ynto0ISdrq
i2KY2MaNAZD2tP1a2y/d/kX0JSU0wCXrjxKYz0fwAQtl+5RCWpyVW0M1eiPLhRlU2HwLSi7nU251
tcRhKoy68pJmoVXdletbyw3Jw1l+Uqmfw6gj45z6c2wfrVbCJOiiylSsTX76g6Y3C081AXDEDM8w
vTKCRgESX8w4y5KjRy5C8hBHWbGkRdqY6c64UXln8lj79L5N/EJfKeJ1+2rlHlGB/iiLEU79nLqo
9zPg5LxG/FOYaFJfw6wdyZ2C8XrBzid4HlXkYku1fWgcn9hOBupJ704gL13SRcmVbD81jcdgXyiv
EV9F2iyJsHwwHT8QCSz0JUXtHkAuq6Za/ZR1ErrfCmu0h0s697J4iE0JkRjSiUedNheKfU+QTO89
RXESMpIvmHUdLK8ilsku3My+YwWMDcE3nq7PkAUhYOySApmt4ccFY95xxAUFL/Wof23KhtcrvZ4V
II128IjHi1MYmm4G9IzxyLIXM5ZaCNcK7Y2EEO/yxWeeCQ8aN6grshd9O+XXxzE15a6Fb9j9zuSY
rSAcX3UfCWnWYcbb45oL27UtChPaBHHrnxoFbkX56ojLnKngh68dVPq+8jpydDpvD9sCBFfInr+3
tVubl4Im8psSRZNBcCiwWWLCPlhneLTJQleEaVFGLK8vhe0742GsR7jLC/swv06CffNSGF2Yvhgt
4aD7uWrH7FwboBZPItdZfYDTNhOU01vBX05ddN5ZUPnG39E7VkA2ECALuSuHbsk/rHOUyLKQznQw
dWCFROVlsCtonUeJbNvNyUqJ40QSfhLWfvqSFfZIngTLubhUAITTp2y0R3lFdjxW+2WkgJY5wmyI
MXRPNpBfysesUZX8oGG+qShpeCgjfRdeOpSfgInhTcdMISt1n8/TKZY1q4KhGjLBog2b5EUzkCPC
JYEk+UAeGW7DmWqs9r6XWXKpPDZX8v95W/MwwnY8XwpLUlrKpSf6T+kuQ1djER2MJ1oYVh24WW+3
B9H69sluhfVo5BkMCS42Md0lTPMKMtIczcz//aLBvr2uXYBramcPOpmgtfdvnkNXjDXyqHZPQ14Y
P83QG3EHcav8yR6iEl+qydDTWWo3Lp4EnnsY19gxcw8IhcGYzffdCsqFZkuJuw1XPGNgz3hjBeai
4ExBIm1n8ahlNemHkEFz+9hMri5ec88WtThAvnKnx2Cq6uoHrNKi+qCU+6WSCyzX9gMLEyKKlV9G
Q3m0oOWydy/laIzfE3NOB9AeCypPFQqFdTQXTIgn2ti1f77/bt1fBmOBxdDddmEGLE3amnfxn2/s
2zOmD9D4Lttu5sivbTra8C84EFhRdFDBf9RphvAyNSjZqzyOXkIBh36nwIysfRQq4ocqUZHMymFo
4Q5fUkiWyz/AwKx0PhNx4mmsGoIAz78c+xeOFOzqGugy6pMYYxHtyykXybV1vIxkDJ102trnQz+U
D1Hcx8OLMpz+RZYesnkPVLJheiW716jvfThWroba6zEHoNh39HMf1sGfXdqaycXuJ/c0NmYBCFYw
ecL0hyPlkMYlOKUyh7A7ck3kv0lyWvs9kyoMD5tJ55j/xW79MIRsqSsNM+RCC7L6xZll0mAgNob6
ALXFKWlC0v6HnwX64jVV88f7n8ZavdrfHL80zYElWRFLzUel/3b/MfqPjKgjeB4vJ+ZEJjBFuyQo
gdROIl/krGMEGlIVcJRxLvK6RbzsAIwyOCKnYnJq8VRlEemTZWwRG6iSEZ8GCasIRpqVh+6dHVSu
dYA2OZR3hNM+Oct1e1WcdYpQ1AadQFGPZvk7KpGA1K8SgHygJG4fXepqWqohMAHIG6v53e0LaZAd
y7dNiUvOsi9Ty8V1tYtAV5+E3X+Jxjr67jLWr3e2Yl/+DtjBelm1oJ86GWPM3OdcJcEcc8RSg7Ud
SWaZ198VwTwOO5QU6rUjQyzYSwA8/2C75mI7YcKvBjLkAVXXyPyA8hKdt58GPCBcbLuA/gQ3G19B
s0bhmHA9REZMTCHBcIIpjdNK92ukB0IUmZZAI7AUJ8oltooeepNvEnipdW7ap2jx8wjTZO6OQwQf
/r6pRxLuhtqsy4Odsz8uZYJPzTSXpTpkRkY2ctzFbBVt1J16jW2TVQRoHEOhngwYcUSmoWUj/C7+
y7dz9VhMZNl8boJsthkdLDGrM1S3i0zC7NkiGJmvLxqHUnTOfSZgkEv+TmVDqVJMbTDgxucH88E0
wf2eyfbjcNs4IiC4fgK6pBBUQA/zmksuxix62IgnRS3n+pMUbvMP9yaS9GhPk8zc+gdXhEaeYc/4
BYVB9VPYaWQcM02phQJTGXcU7bJ7ar28JbhYy+FUtqETEStQlNNF9tnw2VCN6vdJL4k+wDiPRMew
KzRpgRNH4kM5JsZBUAjmkNPq6UtXGAyjla2n6YO27/akoy+n35Mew1aTkdmtVkvI3EyUR3ubrYyu
7YIdqwErIDlrEjih0HLlZnMxuscSNYT+wAJi9cT6734O0KIxoXEdaioXcGt5wv+ctTXytQ7Cfo2z
dJP/DVNEja+JjUTpAIRVf9sqYN+vZX2WK3e2GDqsVeFER/3DuLLiB9NwaCbDrFYXE54Y3E6kI9hO
rWMvaxsuxQhwvhZ+SUvJ9zLS+7GqTAcbMMZply4JGvsCK6jOvhj82nMzmfb0iAJtH+XK/Iaj5cBG
rgzUYIQ6Ll40CRZD456wV1ZaU0PleLWNyqnanW0xeE32m6KrrXQRYJQ9cnrbYorEyeLbpgRORxhq
lb1wQV+aHCuZMKr9s5tOmdS0x0M8HDastlWYLdxH00JQicOQK7rrINv9SICgg32oABUf/HkS/yO0
OwmOQmiMzYjIJmwOMh5o3EYGM8MUYtgmCxlW5lXZSEg4ZSWXSrmKmDk0aHOK7yoglA5jjEWgAQFv
Gc/B2UW+4c7FTMwrBHR9X9soPhCb9vF8t3DOfvd6p8FGZI5oa8VkpjDUlOqnH9wOTYUABKcLHCqK
7FuPOL88MW5dpuS+ERv7yKvM+l5GXYB5kz8oMz06HSlAL9tzhm0FiD0LmanzaBhgM1U/tdiWjqqG
HdQiR3WLg6VHYgVlM9ntRwPNt6TzZYLouB6FJ+xJeIK/YBWA6EySzCI7p7or6j3bnpkF9sTmU6GS
lq/oD357JeaYlbBpLWiRbdTCQR++sPogPLx/Cd6gZssTQeMEPKEHAemUtzNNL9QxNLy4Pk+N56XH
AFOIbAfhZ7HFNjXpY/XMpYjiPvqE/4UD9LN9TTgA2dkhjjuIYHLn2Yl4ySneQUI1oDI1LSshTwcB
K0clxnH0O8u7wFeABTIp0zwXFfPFfeSPwryrnFESkpp2iLxTMy+bM1nu8amJsuYjp/IbsAgCK4QB
BvmwZsHNKDluRri6YkDQjyo8NdACkpeqRmqFqBSp/JeqN936BEoaDl+2YcDW6KdZm3S/qbZq6qem
k9P4QR3yy9TWtXgo3/WlKU3fgTD49tjqDb/XUyfVGW0E0EdlOAzC8rw1hiNc2+YZ9lwByxbm0f8k
jH/bRiTtmOmpRKhkf2PJi+hn0KZd/mDOPu89WgdRk9em3kknDMr3pUgJ69V11ga7jclgObDJjgO6
DRrh3ggU2qL3V9YvyLXLy/akyW8Afg2if1NddU3TCsM0y/M2hZSeUX1v11ah9it6rK6vqvZaemli
/yMXUSAckDnbZqFUYhr1pPygmq5TjGLiPI3KrpnJLcLBD570dmrKkwJbewurmduDpuztB2hiViGU
ufKcl3OeH7vYQJZZ+kh4vhtUV6RMK9l2+KnNpXdmytJnsLB7s30OoSijjO8d677NBX642odYf24z
aTPjyOwSfhlSySekk4hVlV7yzO3U/RCYlcsTvrn5OEyCgGJJSGm6we3dq+tG5PmYi+vAPHE4TMHg
G3uk9czbgmaEHhpBmfXvtPA0oZ0BV80DyGP1Z7Ue2Rsbd6toBHi5teiJnfqrw+jUP5lmQWi8u0CR
44ol5YM7BeBdEVJdnTRGjb4b4AC+TMWx5QWTOd4Hsbam3xXEERJ4kPuCxFepkv2r7RvJbyG0P7Hb
2LGobvmdldczz+mtusKLlJeaf0rNLgXCSUKK2WfAhoUZR/QOoiKvWaiVIwrIZ5a4EC8SEuXfcYtC
bm80hZk9GXyqV0qc4HsttdUd2j4crhMy90crKHDzsWApY1PJtOIv+FRzdMzrmY0TrwpgCZF5ulTM
OPGmTULicNPFfs+fINvelYMbTH/4UOy/fbAIfxmagzIg1HEXMN9lcn4LN3Sirtq5qRAzcPu336HJ
sdIBN3iwjQeUrqdqlzZz8ReD5yo6WRpA4UmVLdK3aIIfcfYc1D0XF3HPTyPtoyW6PAjnIxSQcvqc
qBD/MARhRJKMlZ21v2cqH10UjFKok4OPVoBVkyy8o6pwSt4ZuduS8a0ddDQbalUayh2OauDn2EFF
csKnoBpF9NrqwMSXkQIv2gdIykgJ1LIt7/qxxCAzXuGyTYNOLQMwzyCqqX4gwMqnK/0TnpsipI0M
ka31uErNXQ/Vd1bOo5k5puTiUNZCh3UnFthWhCR9bSUIeMC1ftto4bqIBZg5MsEnrywnODsojVOI
gwyod1uhPkSeH2NmneR/s7x0sHNXhSvY9whN3TXmeB/GDk2LwYaFOtk0Wh7hGVKppcqa/2Q1wSB0
uBKRu/uyyQ+9raAoe/OIhDmBLM0Numrkonbgf29K3o3A3DZh/VOJIXMfZT/KixcaKXy+CjdHryFj
7rwhq/BkGb3zYBF57MiFcZhy53r5sshXQ8TlZjsQhTUOxd6EyGudmFEdLDszIZ5EdUjsVWC3J1gq
8mLMja3OfuzGdK9WNMWYh9Vw099fuGs04duzxwULlZIawqWKCJbp0n+q7jizyrmuHP9qIs0Yn4uV
rj0DDGFLsFbNoY+K7Th0eQFR0g1XsugYOH+UXVHmP3Th/tjouhs+MIW8WRImF31RHE6fFFwfHDUZ
I4nDOPXppyRp01el8xlf2Di1MLaXJWR4DS/7KeawwHEs1wHm8EEFD7vNcebfKI6t11L45qvyu7Zc
84KpWzU9VqHn/mG5WUCF00dWfKV1tBI6rHoOPuAS/NIiWR4kBxfpDNQQk0n821eV80OFmEgYV0Yc
aAuNsERsQYdGpF4dDuqxkR1X/1QpDRAyrJjV+x/rptxb+DvQgUzmYIH04X7ckmXspprwAGiz+5oq
fbxMXlB/ayM/Lqm0GQU/qSijaLN8OLTnzgpzLAkg2fV3G6dKe/HypteOKPMS3Drb3BuxOd/IoZlj
hfdlXdnWobMa+loSV/jyUTZb+sGeADV2XaPT6I4F7diw293hq4Hla3bOVtb2xoL+4Cd+y5FaC1yk
kXBEqbEkI86bplDZIAgD/gHnIu1zTO7W3Zzb3OgnLuWxvKjCwKB0U35QoLGEtw3bgxjAO651iZsH
2zQ55AF98xFojgTy0h7mu3asJTF/3sQoIMjLgFSCXOKgbDAqp4tMKTLPUd15gHIMJ2jNqpTi7u8S
Mmn/QcAPfe5NDeAHvliqefYgSnva8LeLq0Xp2I9FEl7KVdgwW5YqPtVlptQnPaaICoLMz9GubwXg
Zn3QwCScv46IOPkXYmgWRbgoyvJhnGxTf60Ll+6rj+yE8lAqnxu38Lj8lih46PiP+AQucncjEy3t
00YKn1dZuOu1lbxkQ2Q5jxvJrl1pTBvgauQSnXUQLTYCToCRAvc85K7E2Yk+i/r/VTE87hesRYT+
XvaO7q95n9fqaM40S7t+rRhMHwLIfdkOcKqjMBoo2eR6Zbpox1GCi9mY+GHdPmj/uUWzKl+eVs/z
5Hy2UO/VfzVObOoHE7YkypRQZAwo19pUonlg/udOSdf+kQL6lk+OLBPENkwT+5ewaRz/jxTJHjOd
GSj8vF1K2yLapERVMcjFbKXQ3Hd6sWS73zrVf3RQKykt9nz0AFGwbBMf+xXY9H5pVL+xfTvjkLMI
YJJ3yjIueHbE+MhmIQIo6lMwNknOhjpu5LYpzCJ1SGH6q4X9T0Fl9Iz6z5tsahOgORsnZtsAGxVl
e2oAJ757mYKaYHK5EuYZ9Tv2o115RnfclAPbxxIu2Heyr9Z+nxFtiyel9jCUR7Bhj3dg+NojE3S1
cEiloozBHCHLpx1WAcypsIEf+XnTBC3mWQ1DwNhxE0uOSuJUnTA68k/W1sVsTgtbEQuRCc2Z1/cB
+RqoWY3kf6IK8XIp5olTau8LewgPmYe95rgz3WFOxn3RKCT6/HsrZUHpoUX9uaiHNlZd7nm8ydQL
efOBUBGJUNrsqdI7x4uDJxEPAfDEan8im6A2ribmOuWxoumRZxxtUgRIiauXqmSR7OBZUMiKTYAe
YPl/03r/bUT5qVH07Vt5jWklPOwFJ+M/2jqdAjm2s2+yofUvUZQDqoOvNYDJe5JtOsLLShrvdAdo
GSCcao20jVEaLKRve/WrYJiyDC8MlFjpA31kmX/3y07Zz9vpG2/v0aB74r/KypoPoBe6HYdxNfKG
bCoD8zoi/ncf/CZ28nsn8xbqrKknL31AdsQRUcaM/srdlIXS75ng2s68b4Bu1NWpNSk4sVGF0T6X
tlGfcrRtuJZpm0n5GHU+kZ6GV2cP2/Lf+OUyyL3FtyapjOhvO9fO/MKG6bIzjdbk7RymDMGxTYyp
fR5AjbId2eRiupRWlzFRMiA1lD/KKG8UebBNnxF1YetFeiSSmaed0mrxsAHQdJrXwMyHl1RESf4Q
MzbdbdtzU/2lrba+pqaReD/CuOboH3J4UC/Avx4wdUR4qz5D8BqN3YS0Q9zXKftzPwljFgCW3tST
crsES/Byk/mOqoMP3XVT6R8ADXRy2domsh7s8r6O00k/a1xfdjDJsOaHoCznY76wHk4e3Gb7tO2F
liHUuc6KlBtKSO4a7TFN2iEecfDB7xQ90ByM1Xe5jok2TRPUUZ4e7FrX+6BhAPL4j9YJ7gZwJsUr
2zYFiqNW93Wv78hNcJJqpyrXzvcF9Jb5M+ZVmG6ABYxYlECDqb5J11fWb8GqCNh+P9LFuQTwDwn9
742Y+vi+MnANec5K35rPW4m/YYBF7yzVVtYzDluWSjdeYpQXcPN8qJIXpTAXwEU7s3GFnm1z+g4J
C0edoNNz+IURatTtrD6KHmoojQeZJApfKCvAQH1zJqqkQGDaZlplZxE70oBOsPiALD/o/BXtclDe
FXClrKuZhMkApNHYHYGwS7NZZg2lN2Y6agn/mfrfOSL84PLPnl0Fdtv/3tRDMa5P9snv7DH/wrep
wxN00DE5RtUQGNftoM26dP45wnapcMKFp0NuU2LoezhyWh9SZI649KVWZt+XuW/7u37VLmbmlAKQ
IOuGD7TR53yqN/YZVJxF4aUGE+VZ1tsYU/kIrjnpygEdEt5YA7/jXNqLc1KEHQcJEH3Y37tVi5fi
DhsOOsLeK3mhnvL41cqZuRRBuPnFLmRWpGDmrJhYWAXT7KsyTEYF0h/4ZRMvP78XJp39q1/gPvVQ
r8c9pkX8Ftsm7srB8PH68jp5N1Uz92aQcTJe+6oWWGcGNv0HCVEZir/fjcjiit68J2xMzPghtJmj
lAyR10DWKl1ff+5Wvx80yE72IGEdiu7orrVY7ieSN0EIMG+CNJHUJKLNIFJqtx1vvjsEbPXabzt5
3sbc28tB3spGwXOWh9uU1sOUMsjrQxwxdsrI6KneLzVv+KGw76BcLg38on9wHfd2kNeVBrJMVWaw
LSg+MN0JOSCcPM1j/IythvOdLpd0HjydRv2TMmTh+owYHQ870Hb6/BRMmEinycfoWbqLCv79J/Ru
kf6l+Gf+CdZpSvqQW36g2ZQQKaVorpuN0ojaEmU6+ktNGEZaIc233Oa5jATVLvYZGmYKBM/mjMec
dedrhRBvKwdQoCGaTrFuaQ4w4/Lo5KXBrA6LdVV8JACPWw5yTjycO8PMplM02519VzIThL1ldqI4
MwcN0V9IMz1jPzXhl1BGpn8t0R0F7OVFiNsri36/lCZptbuo1WV9Mtsihb2mJbdGNqrmiMFa1X5R
eRWymOvMIQIs84v+3Fa+Ll5URM18zaEXh0Qqt0SkZX0asJ4mzDXhD2FdgAWm4cHu1hLM9OvG7F0g
S5TymxPaVtBOMNJQrK/nR9WFy3G6jSPGXFMRbE5AheUbDobgQTIcsRyb2wN2THV9tk1cbb/2c0Gx
sdkR1RsheOunkpKVWq+VhU/NB1F4FTUzreWfJw4jlj06YT190I06C6/jTefOS2QOjlsjHDk6rpvB
MyruAcWXnVwHJ+L2IIMMLCvPh1ifaqZi/rOLuvIZySAzCzxl9HiE3ybHb2buegqtvkeC/LioLjoC
uA2S1GywHOcMBAcSPKe6nJ+339m3apk/REONgZdejQMi182Y7kHXQLa7b0aQzK9zj0ZpP6clU9LJ
SWwc+6dqOkS9a3/fegtBpaVPaWARkpUVbuNdHLMXD6bOIuvBDujYW3gdojZe68QY8Qig+S9IZDIo
+zaht8hK04KoMLofbf63wjU6a7jJAuYoGijTp8O+kQnQgvpWaTbt1QxiyDxGnViM1jn0YRhuREql
I8s8pOgCwj209bkpdlvHayaMPD7oB38h9QQy4GMwDV74wBiV3DyPKoQzOaWb3UfxyMfNYhuKw+bQ
JaMiSBePSStB6l0xxT8XYYX9ET4Tlv7f9s3KOeCLOtIt/hrqXFrnf6rV9VpPO4syi/2JNGK/cTxN
O+UKcSDR+UcmL2Z4r9d1nRPfRxMjWv7490+zX6YpC3fOhqMdmMxSkNu8bXhjs6dhwSoAWwgrNg6l
7WTPcQ+Odk7MDnpxxNVm3Xm5FjAcHQfs+f0//5fznrk1oBngBmgewPftK+b7IjebHOKoawe2pBeH
8E5dNCLwmFcQp1W5RmuvYwNj26mGONXGbvBUzUacPvseAp0rsk0KNF1ZH66Am1wMViQzAEABaTHn
MSGr3sAaYdjgoiEs49qvH6IPU+71bShh4qpSvnZGFV0gRKrhgF8BNJbcNdXj5lqE4woS53B28msO
UWP8JFz8iI7TlMzcBGah5scGYb15ndb9un3r99/vTfLC8gMsOjPLt1BiYZBwO6wap9EfDLil9yJy
s+zQ2kYESLu6d+aZaQ2npso88VitJZFrOVPH8NgZyK7xy6z9e7MCiLK0py9ws/Cap2Xjfv5nKLWS
MAzYyMbrNpSAFkUcYph32CMlht81Z8jXHMApeGJ+b5TCvW9pL8iNzOdEPeECayz42nJ2zxhUymvX
jt5HF/btCc243Q9AjsB0mB3eVhR2nkAK9Rv3XnGwoh0vKqL4LHshKpEmseg6dW/kznNUjVb7wYl2
i4pBjcIcDVqqh4/vr8iwxv2qnhvPwPqxdIafXdJk3RNTUpPZpGBht/s2HdlUSZQ4xSHO+HuLDdmc
uB/wOlYe1r/3FCM83zGdRQnNicaSup0wOwmTw25u1F2HkKB6caJQ6E/NbBI8UhDenN4DYwUhSTqt
6P4IW25fVPxTlT1O+C1kv42NPak/60bnhEtCFYYZvIkN4qYuvxoR47yzXhiwHxzBv4LNKHYXZi8j
LJocvuLbAyrP6ZYNxlvnra0uZMbNltQUNReMSerkj3/AEDnRVAoohN5L55TGfDLxoosOHs4of76/
peRtAQj/C025C5PVWWSjt1d+UwP+xC3Tl2lQFJwb8dQsOy/6HBqVTL+UWa6ILewHIOZjj5jHvUYt
NhdhQsakpjwXd7CyenQZpW9g0LSpLPr1/HL72u9fNgkHIsflgqsjjZph00qPxRhR6m4U62g0BNm9
qyqJvFf8aFagElLI6u/krXKOAIePBk+iRZG+/UEbRtDphIXX8Knx0l2N+Da/HxmRM3ntco7W64BY
HOaIPXUEgKaxGR42UB/4f+JixsQQrYK7/oKNjt63mgA8N2xD8QlHTq1eSlv5UAEVXJl9UbV19TBn
jJ52G8xuhIgZ78hw4ILf9mJs5DFKKx0t/kBuPIfRPUmBKvxUYTKGplHgG3bKghgLrPc/K1ZTy1r6
d4/Qe6B8wp3LlLagBDFXe6r/oDBtN06YJxrRJaJ3zKZ9nVtlb+GDZGYpwZeL5d8LGYX80QDVA1tg
00EMyuOZglVNHynYp4dNezPYgh9lI0M0BZzjJyOCZ/azmhvecA538UcKBFs9gtD7r46w6voCAVF8
T7EtI+G5WIqBdBZ9erExn8GVehWEpyFV/+uo+qZ73Eqjcr2Yg96p/kiQv8sjmrpUH7ZniWVAKYVx
MjR+/uJ1z66BzwNEBuATmNPOY2vOkceaWx4r8QPZv6TMnSoi4SDcHv0YV9vD7AbcCcNgiu55w1xa
bzFCgESxDHPXRWbOMd/R81wM1b1QCuMn4PXkHh3+nrxiOISx8vY4aSr/j7Pzao4bS7PtX+mo99MD
byam5iEdmPSkSEnUC0KGgvf24NffhczqLhJqinMzol6qpEJmAjju+/ZeW/qPVhvMDzPJUPD4rjXf
0aP75PgySzJceWeFjl0mMezxbAqMyh0guylm8RHP1Zjc22KE4qrkLW7qrWnBE/95dG0f0Qc2kT3D
tp74wbtGaYX6WekcQq6TcIZwHh/Z0fBamyBV0KzXyA7orLfuuRuTHXre98IfHrJq9B+PXr/jiSVH
jkWrrFIZPY2kdTlnF8FUoRqqONNV2itR+kVpM+BbtTHF1LuC6LkMcju/VdlXEVukiM8oPl13fxzY
lQG+8/G4750hHe2FmWkEIuqHTd9xvB/9h2YIjJS8YEMRV35X+WCx2oN16LgEDwI3DXnVLWt+OAXq
DyQAfea5+kC+jEW8cEl2RiPY0+t2BWpFB4eyhzvZVN9ajdfjntOgK88yPaRwGWBX/7cxLMtDmZ1N
Sav0H492nJ6BQWQOKZ8NsOCDlShmgjJ3dtQ50Yegbh1cAgr816vKqKhiA9mGBfpZiwemgKPHSsd1
L+Gpy0juU7+dadUDkFUizz5RELP2ah4TsThp2ofUMaq13k3GarRLDVW3YRNdG25SFHjIP/3rZACW
WWeu/hxoIlw3zLzboRSzdrO0MWsQBJcnIrzIIlleUj6e1q0W8GgSA/55Cdu7Tc0W9mebjLdoJhwa
mGYT7OnSBNvUrf1rM7KfJ2TVu8ypW5QW433SD8a3IhaYMarG+TAFY4dI2R3PK9PyL8JgVK5E5NDQ
x5FO96cOtpAYp2s2leGuauzurmzksFYUKSHcioLITCAz9pVqRiSK+IRmDmW3pbeEmTQnLLd1OwXq
8NSpK6Krwi9sjqdzG03fRqcwts2lUV+p4RRaHDpK47PWR8o32D/EKCq2u1YIjUY2IMKrcqhwCFat
fiH10fBilaG86gFffewMKfdmVT0gZCB4mVU338BOiy/A0hC0A6ho1zO9X9eg/gmS8TOkfpmxHUWg
7WrsTxoZkN2XgdVl3SjSufMrEX82kEvvkVaocyps1a19CXyu0ztlU6k0TJtaJAk+TwBejRjPEzUe
t+GUhltoP8MGXY6rzFoz5UypqXdMrkz1DbtdYng5oH1nEqayW8N7PBda3O3YtTR3otXCvauzK1HS
kTyuXvtUZUVw44SltnN1bChMt5eFiG5JliHckt351o8lZDY7MiZqFFO+UyTSwk1YkMFNDzzotjXu
7AiL3aOCcHkNiy7acTQIvk0DoRtiUNPHrhifFT8dYYuyqYud/Cu+QkVuBpul9wOBG6G2lr75KbH7
4MxUSZHGEsZsw31uiLUes2lVN8PthCBiFQBHwyqea8TKEM6yRWE1eZ0sWmsLpC2uN3LM8PHlk5Ou
a/zlD2qmwTPVksndFUGpY7mdHI4fkbsOTbqzXZsCjY+Y36bGQpOrowbqp7A+AxVjf8E8CZxOzdwz
txDPta4EhCia1tq3K3mVC7JYNWGIL0VixI+4w2Go91V7SY8k/hSLzi5pa2j5BQGKBJaO3desRYoS
6IXj5VihNwBanWrVth2pETYzLxZeshpLjfouFVhf2dhObd8VcASGTYhg/R6dV7BGus+dTzV3i+ZE
Ddg/kKaldkPwY4iMuzhR/R9ZbI+3ZqnHK2yC4+euD3Kx1q3B3RaqOZSfOiXRPvmTy3kaLYC14v2K
H2y1dy8xEWsXRivufezJW58K7oawpG7VhfaNsCmynmkAogg9j4SCJKokIQ6ZlrkLDCP2JAGzeycV
ybVeQptFdTl9Ju7DxHVFTlvd29Mjno/0wkpdn9FNvJm0RwOrgEgvS8snsUGU7pltTXTcYnM+B5Qx
9aBVnqb8od221c8ssIOb1qVdoapVfZ4F1kcjqvRbnR1JSogUp7S8QReAOMzpSKFLbYKEK11+AO7j
PyH4IM026hHxJypJek3a3Pq0FkgKkMFtKJVbo0rqdZd29T4eSphvTasSjoA9rREBHJ58cvt1qiWN
1ztFtCll/0EmaXint9az08uR+ah396ZvyjNdju6Z3yVRuGIVs2mRpOOXxM53DU3pyyGKjLVWjOpX
q1InbdV2Q7/GIUzgn9UHD7qObF8359zbdsi0j5U5qddBpfSPuRvXjy4r9X2mBynSOAwg10CkqQNr
efO9TvPcI7CEagHDAF6snXil6gKtsnAtOGahr82ol5/GxCTteOwsYsul6TxooRXsfJ9O28R0wi4r
iL+4QTt9mkpUB7M3K926SFt4o3ADfc4NEoQoRDAVtiEZ3JMo9gZi452Tl8OHznKuHDy3ex375y0Q
ufYGg3/skSrpb3i59RsT2/Rq7MPSo0hISCqnwf4yjkz3YxLBv0XcrX2ENBDulNjUv3fUXfd0UIsf
XdM5F3ZVFxBKtbHe1Xaer0uli65p6xtrS0iHQFjRrlPRV7Tswr5dTUMK/9vIvma1kpFcB60TGb4r
LoWsSdLsOWoAL4g9LRzw0rsjJLqx7K875G7EvoTuVR6EwSejJUcZUMD0qaNh+JQEh1TWcCIdNZNf
iI1LemT6ib1NKmUgb1Cn7w+ozP4+pNo1tIv8KZeKDkRwIBXLqmGKrNleGuus68INpSCXRiTshJ0a
Z+pXMwjY1/nC2qZI9qaVFogaT5zTNQrmrVSnqm+LGREddjeJnrafK1kVd2mKQnKLVTgKPIKX2l0y
Bs4HuJzOtii7s9wvDM9nN/NJgSVgBnq/TSVxjIMzTpfQztx1rpoox3MmdpbJ8o7VsTkzWldusLEW
lwl70VWnB2B01STbseiku0JPd25GPqQR0jUezYl9dKviibWa2OM+XQuwpw8q/p925SOYuRZlRGbM
RCo9HQ3S22NkY17WtU8m7SyvQ2S4R0zrbnM31OEwgA1PwvJpZIrBrSynTWRaVGit1mzO1Wz8AjDG
umJPcS0H5gUa5GJXWdq+DIlKzCqbrTPbzzX2peasBZT/lZMM7huSS302Z2tEn8XWpkO4cxtUz8Po
kPZdGfZGt4LmqSr89BqUuLLmKJ5eFX0jrnkva3Y+LTn0rUWdasTqxxqnRfR9iqH5ibsu9xxbTkT6
BD7YOhNbrdTV72YQK5+sTHy0tORLV3T6WQfNE086ypjHLo2H2R7bh1syNvKvSdLlZ9jenTsjKawH
rAMRKGbiqnMaKqvAHjkRhMVwQ+EGhs3oRN8RnZqe66twHCPaVqtYOunOUXMkO62VX9OKHHGkzsBc
PWN9CrtrQOEKerDMusAc2lynphFeOEg97t22V3eW3aXaKhlr9wMql1qexX0fXSlGYNxyrQQQVqPT
+LSeBPkk65w4BTYTlnku2qHO15WSdxO+55Ht5UjqZm30qicBEG/jzoju1ciqrksUHltZVU8RMMdN
VeHja0G6rsvKVW41Syp3TWHVhC3X2U0NgvIcAnLFEGEa0XH7PzLZTFcxJOpV0wdPKoZCRA9mhHiy
+GLBtSWSlNMpVPKUN1qCf+cY2VR+ttN6siMDkxYvBy8Cqx0yd3ZtGYOIRb9HwHJcsveMnekD1ans
u2rV4inPFH5AnrkXNFeiBx3oYIYeEk9zrHJCyBEBn3UEtnz2S0kIKI66Ly6K7KvBrPrLKYLHS0Et
39nwEeb2e1atwKcY4xoUpbIF2WmlK8UJag99B9NZ5F9Bd2Xvx0n5sQIJe5WN1E54HGIWvmV4+BIT
26wfm6zDw3lPw/CHqAreUzu6GUxZfhlzEpoAYWSfcy002Wyzb0iqAWZ7NAAK1xkrNpHWo4v8o3Z7
7cKSYXk+TQQipm16ZXKW+kiSDi0Hoecbdun2twpjPH1X37zuw5jwIxE1X5ECpk/CCDWf4UB2Xh4q
Ltx1Utgnky9cjTouopIGU08ojX0vcYpcI0IdaQoIZ28NjnNZd9j6Cl3DO5/V04XmNPWqjEiYVugO
XtCJq6G6G8DJY9W6kG7ubmSTf1cA195buaGAVNY6fwNaWm5c+nyk7UxO+KhmTnoeK0Ld+PVk7pzJ
7pHMlmh2MQJshin5XEd2iDSvKS8CJjFaOWXeblqt5RnqvfuYaT1m/wiCIYoosz1XUeluKaOCvZxG
pbzFdhY/JJqN1ow4jjW1XgIO0y40dmPcyRsMl/2lEtaGBzKi7J6mxJg2PoaxrWvH6TZr2e2h6WnP
jbCowvuky8wdVrFqE2TNRxkpjmdFtrYZ2vBHWQXtYzpm8Vf85e6mQU+0hkGmrRFDR3t7yMSWYjup
G6RgU12zUQUYdknowZRacjsh8z4PDWQ+2yBJ8wczKV0KSQf8Bso61j4tskzs6j1v7b3b2Gr1reuB
Ed2A+3Ez5muRE/Qx6johRUFezRXOQ33PjJLI92o3cfPrI6VHwU2a3Q7JVCm7Eodvhv/IIWURC1BA
CLGPdHo7TLHuniXwFxEFlqlKMrwR6c2645CUPhwZFcca2DSMvriI8MOy+U/i2NkRRDa/8U0oVeWB
1n/xqGpNTOCZqEX+WI2m7MkgNiprm4+KU37MBikum97gTF25qNPva7egpFJTPBsfqZ5QD9Ajs6g8
pZvc/URmVeBFehtaN6IKXaLPExw9e5uEyh8aN2lbN9QiN9T5I+Ui0Edu2hHvEfCqaJ4G/Dy/PhYI
IyeBTZ2UFTk6s/uI0hHOLGpM6O389rzQc6vwhjAK8g/tiOvjRjQd3+ZYkzxy5u1gtDhhhPEobrqm
TaluoobPcU1jx2NCrwBa7AJ1JtCwfLdP7uTU/kUks/lZHqowqdP0QHhpkJbcZDQ8n48ci/FQP5oO
jMkxdajXHCskoxmykxM1BcrLnmXVOLMyyXvQKaPUzxG/99bNkWHigojRbtJKgz23poU7Zye0sSUu
rIHUnA/lpNg1qpFy3I4+LFRzp0D4zB9NHBjTHheYHm8aO6J4S8A05dT28IiOT71Fq+e3qxLFWbYj
hIlS09HziUCW6lwUK/LrTDuMr2cA/HgRsbGBPjbiEiCLr7coFolINtVzFlI4KtlCj83lyGZQnOkw
McI5RgFEA7ojrnaE/RSEu5mfVdkNdB+OFI93SqjLdgc4YpNzOK0y3VQp2S+6ZbVaFqKjarg/CnGU
gFXsKpglLJ7blwCjG8QsJSR1vMGXvUHB4Yo1vfke2VU1nSGtyuxtw0eU5z6qWXrb7JkVlCkudUf6
CykF5xsyK33lDOqME3oD+XHN7vc/YvkbXAQ8Ck1RhTqwYSBDed1wGJD6Uz6VBSxlvZiuE22c4v3g
1nNmSaX+cAOqgrhQ8eWddVSUCB8pgSTd//5L/JpL5NKU1XWasho4zl96DHGp5kVbg78UHO/r6zy0
8+CS8k2R7MizUegZZKbTfzENChd3fRzOUkgFgZf4UeUVAr35RSBV2KoT806AoEWZcBAgHXVoaVqC
I1lrYRzJtTayOJ7lCjYztKV08qyiMJ/8lulI0UzBFhmbAASL3tDsbZQaqNqzvgy1c9AKnG0KW9gJ
L7vjxrvGKORn/HkK8m2Q0kzrdXfbq1SK960plHwjRrhpV/S30YGYMsYOexwNv7976i+ijNnGNTeM
QHmhGVi+h6UDpN1qJ/fCqlxKyEaUdtklEOk62aujFRG41rn3jWo56kbD1/BQtUR7rvMRntNlnxk5
p3XYAdbqna/1WkZPLxZWAuMCVglOj1nL8PrVSqRp8srY/oUubArVDR2KYo1SnLxNiTgFSVUad+03
jYN2cJfTSiLfLS71B70bWUWNwO5oGdl+YrdXPJnM2AEEoPHtVGbLavX7L/urHY6vqqhA2OYkDpWK
8+sv20djP2+Aq8vBH7v4I2f53kah2+f4HIKBJfnyaHwzWQ7q1THE4iCpRN1Gr9c65BIeJ1wU2Eik
/lLwHayvR6OV+pflAUOmJ3Q1lh6NF7sG0hEm6TVhl3W97lkd/bOO3dyw0d2gmuazjF8B9mFIeoHp
amJdNOr50VARVgj49ybfrrxsdHIXdghXQ/YJQ9HL50GpEtK6YK495/gdus2kOdNHRlPtX+qc46oN
IgM0U0j7iBQuioDjNdaaqN3LZCJgeBpdhRM8BrNwHSjGMKzifCB7QhN2mNDdy5p0ZwmYYWvdzUHl
IqaI1n3MIFwZQSiUK62Oey1baUrVdJfmwGF3DSKdFhtye2Q7ESWA9wR1+qJbiZiGJ4hlhpYv8Eem
k9fPsYnCHDyU0C6ODyouOis+D9Sy7G4Mpw+sjS3Y4awxd/HUAg4WxTlRq+mXib4MTkuCHBwikDmn
kTUze9AJliQA24oas7yjY15/ONIdSJ1jpNmJQvdgFbsNkENMI+U3vcNwfn70ZWWHKDO9iQIySUEY
jHAVTeXrUaJ/TBe1hiCfbqZsRKdWIzrVPrSp5VsXma708h2izeGnv+j3cWtAY6IOgMKLo9zUF8sV
Gymc1kloX1S6EJlHcIruTbJx0MejjdbVMzXqE/XmGNmSDb5qXzd22AebGB6Buju6Maj0lvaGhaRs
m5VOP7fhqAgY7dIWLn6uUecwtWYYhwbcQ4NajezHinufO5O6qVOV/5L34A83ma+ijoZ30QeXksbV
uaIqLSXKIBsEN9OE87/+/RhfiAJoeJpMkzNpYl7q8OUs6Iwd0YlZZMmes3NBIJHS1c79aI1lc8Gu
SxsJJ+2SYoVeNNurJLI8i9HA2V63IFrWDiA4UgCZI2bJpTmxIrE3om/UDd1umtgsbaTQRSHemZgW
iiFGJyIGDAKQMmBUMI0uFAFBXTFJZFp3fuxvwgBqrDs3CFi+jv24I0jvuOdx1Swp9xUvwL3MDf2J
DUU068doq63/LwTtX4E4JC3z9WjcGYCUYZ4vxptlaqPLmWw477DGXQ4uLtXbcqpsAPpikBSqtT51
6DGGMkdB3qOYYUtWByjXXSJKtQ/8tFI7O8bjkthMJsAqi90n1yS3/aOhIdN+5DhljDuQZsoNe6I8
ovYwTM0ZTe1EvagQRYx3NP4AvB7DeZAE1t0lG12XLKQhB/VMkbua2a7HtB9jqHx9XdV+6l50JC98
bmH2KFt6hDT3kMPHyhreRdV/x0NvVeeWI/ocykIO2x4DQoV/U9dXiAacYOcUZpA/+kUZdVxcZvkq
CpVc/mhLZdRoSvpSOOh0E0yixGgIfQ8Zjp0dkTLo2+zKxLp+VMI1o87O7iiabjIfJy5kyfirE9ny
X+Y5ghnZRVhmWU1YM806An8ZFdVaAZaXbSxeQemFBHHyO9OuyGm85FA4zoRhRvk2CSr06D3fS6Hn
HlN5ZCFJzp2xlGLH7gCJN5iz3r2IbHId8Tkf7DiCfZbtFSLzMbked6ggjFtKNg2nsY+k3AzB9SwE
ImNItUS0dkjFLWms0Re78OEwz8UzDvlbBAikwjsBXty1KCwYb32jVsZlZGJaIdM0kjWZryI962Oj
qYnpKHFqZnbeaqQRKrm9N2nXkEtMyWSX2Jzi9gx0gY1OD9gp0JTOp81EgOwdMYtZ60WTpTOtB201
qxEjeYeOLo/PUJnk2LFlE+I7jkWcnCdN6+re0RamYSFCm0AZCOAMWJpHOahTuvlLGW52E8G+9TBS
evcb2MaFNubpl2gyu+gDjohMX+UZaWY3o0020u/nLe0X1SIoBJNMgdnhPU8GizEGeytlA+8CiA5y
tMlp0VR3JqeNB6GYGJoAvwzRGcX4VDy1Tg75yFcHOfJM2PZurUFiz4xLYls3xIOoHTVAKinYfgJe
TqCeTbnB85Jkt5wHi1toiE6/P7ozS41VaO2Uvrnx49y6MwZh7kDNFZlX8HGPtONRJ9VOwYv5zk+e
94Z/r1XzrMdu1CDkhVAkJr/lWmVOeskC32vnzsG20KtFlp0jYSMGKCqaArX35LbnlEsYNuCrENT9
5RTJYsfe52lVPNZg20fPdajSXWRCtOYe1iVyxsmRqb0ZTb2tzwbSjJI7rDhl8iFNqTDmgR8F70ht
fhElguljc20CyFBx0fKzXu9JahfLI1YV6y+a86QQhfHJsGptB7mk7IBpBGZ+hXW5CC5iuI7OeVjZ
43DVK25nrx2QmDNOPZ3MbVeYDyVBlnmwciuYpTubdgVGw6oV08eUQydls4NLUBEl7Vmbgu2XRGLJ
1cKJlXdAE1dcRBFU22cOYXU4T2TwEL6XqdTL58BRBI3rww73/+t5AlFxDBYItmQsvhyYlzZmstBq
AzmgoH9B8/mhKMdJ/2AkCvp5Gu1spcTBZ37UXx59Q1alR65KfRer/LatBv7SxAINwaEXNSYiqKHp
ejhQHrIaNMluTAKj3yQ91X6qiklSP4TIUwAL+cC53oPgvNZuz5tmW0ehZ6qI7OAgLgGIg7QmFa+n
itRtTjdPDm6YTCEp6wpFDsnznKar6JxeIfuksu46gg79VHX2ZVsP8FQPQU+TRjTjNRFAFLlzFc1m
ib7FhH1V1/Tj0gDp4gqPrih+khedUDBFWMrJ9/fPRn891jinITi06DVDMXGNWdv/+vXUA4UlTfjN
+TH32yUPGK9PYlQAyeOwmcv+Q+lvCGls5LkoJXRvlNElDYYemTI0cJizKFzhXNAWMbCB6GOm6hdH
tsfxERRdpM6Yu76Ndkc8h0rvGn5f1FZeV3USBkLNvjLPJrXYTQUuOs+kT5KivpglyMfYOjlb2IKD
I+wIuTjciP/6Pv538FzcHqeX5n//h3//jkufyknYLv71fx+KjH/+Z/5//v13Xv8f/3sVfa+ZYn62
v/1b3nNx/TV7bpZ/6dWV+fS/vt3ma/v11b9s8zZq5V33XMv756ZL28O34HfMf/P/+of/eD5c5UGW
z3/+8b3oSLfmakFU5H/89Uf7H3/+oc57zv96ef2//nD+AX/+sc9/RF9/+fvPX5v2zz9c+5/sNThU
4JblqM/x+Y9/DM/zn1jOP/l3Tv+wZajqKPOfkGDWhn/+oZv/xOiEMBduB2/c4X9qCiC+/F//pJjG
fyTCBjbEXEH441/f69Xz+/t5/iPvMmAxedv8+cfrs6A4xLrM1IRF5ghprsTWpaO9bc0wJaJvkvJT
qFnj9Yvb8NfHvX95rBKvx0tso94aRpAniIHr+n6wJiV4CACP//z99V8j7P/19bUlk46ozASJg29t
qd0B1SpRqcwZ2zGyH7xamYY0oGr9d+qA//leacvjRYMhJOYQam3HBuv4ClxQgOdaWs6X3/+Y12LT
v3/M/CNfiEzZMCsERktEPGppXKkor7IPgxIr1qV02nz0hD3RDcxkVd7//gPf+kGLQx5TadnTLre2
fera4zktUb9bGw0lle3vP2B+zH9vUf7+RfMHv/hFDmADQDCI64aESt+5JXVfW5dJo4Vgf8JYu1K7
pEvWKAxzSbcLwgUetDzs6/e8JK+XoL+/wOIcX9oZtK4GoWkX0FlaYw71bF39WSY6jUDk00OPvkHa
4rKApZBsO419Ke2uAJ7lOzL7t+6x9voWpIHMcLUN3AKE42u9Ln7aJlvQ39/fty4+L1cv7m/BSB0c
2ZoYRxr7s1LAeffBFryzqX7r6ou5IXXiyGp04iwTPYqeFSb6y1wQNvtOreGNyy/LiIUYOKCFprlN
W7v/qCI6wHQx2afNPM58UHhxazD8x2WpVeYW3+g0bZVRgBuxyqJ4r1Ty1tdfFBs0ZA/sjmNmg8IA
xiItazRWVcVQ2vz+4b4xtx3cpi9+AVEig4mpzfaylKb9PcSqqvuog81RzlsRuvYdJiPd2v/+w976
NYu5hzxFMSe2Cg/wqW3dNlETth8zimA/T7v+YqppHKVThpHA76lQSbPH+08TNUqa+p2Xab7Of5hp
nPl3vbhZLurDtCPilSM4LaTdQMMJac8g6a5WUWi4J37MYj7RDZz56IZtD8Gi1p7Rw6QdOeVqOm7L
qB3G08b1csdcFT11lzFzvBLN5gOFtPAmp0jz8Ptn8da9WswatHwcdWAv4mkCn33a1LZOSJEsqk+J
CYTmnVv11hu1mD1COASgXUrHq5Eu7EU2KTdAwev3tuRvXN5e7CwKPwL8Su0dvVSlQSWJR+PJmory
nZXrrcsvpg86GgUwIAuXdMoTaNOANKSO3sw7B4q3Lr+YPLpIz2UqY8czmj7hGUgHCAaqaHQgv3/G
b33AYjwnrjArjgCOR5mzyveYj3PcDrE9DbenfcBiQNua1BtVoKJ2YTd9tPHU345RUMkTv/9ioNly
lnZjV/NKdJfRGeDh0V2FCVqh04aYvViXoYJVVqvVtkeMfWnsG8QuzgppVv3e2jy/Kf9hRrIXo0wG
cUCHiUdc+RLoexzgBLzNBEEd52R60UCBfi7zz4Bd9S9dHgz5OzP5Iozh33seezHw0jFAZoJ82INs
k5bnoWh8YsknoEY4dtqBvNVV3sYTUOvQKjMEkmgwN5Yx6MWHXmmt7rQbvHRsS8x5tpOAq81s0W30
aLARBSLW/f3rt3AB/vtXWosBavbtGFVa5Xq6MtXFdlL9HqiFP03pWenqtrwJwDb+xCg8ZGfG5OTm
NfodLb/SMETGn50EF987X+WNoWYuRoJe9mbZJnLyWl8z1oOOwbXJ1Oi0adScP/XFwubkFFt7rKLe
7FtYJzoyMosEqNO+u7WYh5w8NssCybxX2v6sZpzc53Ich+q0L28tZqEUa4YKWdb2EGUMXoAqNl0F
EGp+/P4leOPOLx3MnVpbTgxcygvK0XkixrfEsCay05aAg9nzxZ1HqJLHUKxdz0w5ha071cGDAZFV
Nu+MkDdmiEOf/cUHNFElaQnVjtfiXNTIq65r5dtYqnNEhIY3Ct9YV9ITnqwy+F5mEzCA0+7bYu7T
hzxlANQA9h0/61ZlpQHHlp1Br+O0D1jMfZMxJVVn1fa2o7+2pY0YbIh2FZvTrr6Y4CzfxSBfjZPX
dEHrTTnuCAsXxjvz5xsvlbnYWFiqEoqRbTbJ9uTqaqAYNr4stNNeqkOgyYtnzokNlFNUTJ7GmXel
hOqnnHrvac91ySikoZQbJCNMXmDL9qqTucLWogrV+MTrL4ZziASl1GtmOuFn7l7rx2Tj04jxTnqs
S6ACStWaVJNm8kDPprvGzYN1bxrT7vdXn2fj/7Acm4t3PvdxDE+qGDwaM88cO5N+Z7Tk2nvtYL8n
53nr1Vm89noPZjlO/MHTefkRkRfxVjWK5LTjuLl47cnt0Y1hsgYPApi1J5at28Q0Lk8bssvmtNpi
p3emuJtzfo2LKM3sq3JMT/vqxmKxZqH2k0TVW6/Crw2vzNSatR2O0C9//3DfuPHGYhkzfaDsYvYT
l1htz5M2aC87309PezGNxWtPfVRAFIvbXd0FQ/NBH0Bn3Zi1Y4Un3vvFDiJBTII8WEMrGnTTOinN
J+nK/J0X/617M//3FzOOGYuE0Gm/32LYhw7VdAQkuajzTrvz+uur63gGIBg6PXdePNUa+7vcHf0T
H+tizIIZrIVorL++ugH/aGX2pG6c9tWXo9V0/M4J1X72/82EQ67enH5jFqMVZ3VJBCBXH8mtWXdO
0q0sS3s34+4/z2b6YpEKDdMpEIdydUN7riC374IoOLGydUBSv3hjEhSjTkSnawsxMPMwVJFnkljj
aevrMrhgbJE5pjLpt2YLd2xUe22lln572hKlL8Yqkmf8mbrSbXN8uiv05c9g1dTT3hh9MU7hx4Ny
DYdumyUhnm3DfBJ9815e3Bvj9KDWe3HXFd+E+BhChJ070ZtmjL42s6z7pHd9qRGogJvG7Ca7LWm1
yHZjyFQdfMETr669ngRsPRYkSpEqabudetXQHrmFxZ2+ow1468YsxunYYeqkF9t5k0qzcTXltNA3
ohXOe8m6b33AYqhqFbIsogJ7TxozRF3opemVg9Z+P+neL2WWKk1ciKQZK6vfpLAjGnXTJLE8bUN5
EMS8eG262kfZI83OQ57zBXLsXWPod6d98cWqOoI7zqQUiIRCcc30+CQ1dL6nXXsxTt0IQb8KBhZO
cehgjzEfisQvTpsElsGfoF1F7Tp4KUVEvhMs30tbq5QTv/n8Fr244bRvQSKOjthiJ/kRSfUTeut3
FBNvvIiHMPoXl3aiIRCs19Ljsg2mXa0B1yAbPTht6j1E5by4PoEVXZgYiKPRKCqfDUJxQG1AHDtt
p7GkHxGAo2GmKjqCXuppU4z2N+jI72Vwv3VvFoPUd6LK7qO680xZy3WWlXz15L3O6xsXP7DeXtwY
l6hVEIvI4ejKu1cOyN2rVPjlp5Pe9SUjX8NRV7d1xOsYYuHXs+EzMPbTHulBx/vim09G4cZ+mHRe
bfb6SnXGJ5J9bk/73osxagzGOCDd5nvHzYPRySuI5O9ABt+64YuVtBhw2bd60G6xRYm1AOIUTcqJ
Z2x1/tAX90RFy2eT3SS2luLeZNJ+cmqZnja1HCTIL64NGrtnNueepGEOybXYkfN22kx+sK68uLRR
ogEeqalvi6mHFIO+2zxtBT3UUF9cGbgB3HJiLzxyaC+dAuspxJrT3pHFsIzSdgy7ji9dZo8TpuLY
/njShZdKqxTEA8HaPEQjTL7Vo3vnTNZp85SyOI12FSosOVitJxv425NsNS/u9GZz2hdfrJp6jq0+
JkgTYA1SAi1Pzlzf/XzatRcjkiDbZs6HFISCs7sVivUVp92JC5uyGJO82FWFQ7n1SJYmFqcxxMZ1
7f60gXPIZ3rxDmLEtFvD7Ik+tggTh/Zw4k5C0V+P9jAIAUiFsvU6BzHHoDflSq2sh9Nu+GJnO9B/
l6CMmq0alihg6e0D5W9PfFMWG1uEjkoC5K/ZOql5q3fl98ggCeu0L74Yl0jJpFI5brOtM/0WbxmB
yP1p11aXoi51iIgFG1VKr5quXHZOEJ9XxmiddFd+iRkNG6NP2c/OGdmTtZqU+DG1wpM2WL8wbQGu
GAMIj9YbddnGa8XwcdcQv6JGJ00tCPdev4zlkBk+/Q7sZ0b5FVvGJwr4j6c8UQSDry/dYwmtLYgq
264LzE0FVAdPkWaftI/Aofv66nXY29R0R774ON52xZxYUZ02QtWl5zLObNgJod4QGaZfpQgOtw5Q
1BPv+GKEdhjuLbfrW08p0zsDMzbEnJM2Kaq7HJ+myMmBzRpP00xtPWRqvVaN+Odpj3MxQCVV+cbJ
WiBKqfUUNON5ZJsfTrr0Ulg11i1BdJqoPammA5kkdrWb4X4nbVPUpbCqMPEJ4Vav8UIq0yafimtb
b05r+6vOYvEkOIVQNnWovQL5CzCSrhYXolfk/Wl3ZjE8B0HgbWV0PNFe/mjYwY2N8+20Sy+GZ8vC
E5ZW0XiJFdyTWLxXsuy093Cpbep9UApxatQevgTsQEOgbUSafz/tey+WT4jLflOPwLzcsATGLK8z
571t5/zTf225qEsV0yCoB/fl/+Ps3JbkxJkt/ERESAIE3AJVdPW53e3jDTH2jBEIcRAgIZ5+r5qr
aX57O4JbxwxFCymVSq1cH7p2hTLhkuqINw8jH+A+dgVkZ8fef7dIQzggdBKkKMAk/W+tCD7D4eTQ
5g/b1/cxEeR4oEajUmP9m+nGoH0CTc7Bsesu+Dm9f3oFT5pa+wwvHtDPyqAzP/CGT4cGJdpluAIA
D6mBoC/CK7D0tPmLC1IY1wp5bJOOdus0AAM+XmA/gMZn76VW7K0ej53FabRbo20djjgw49GlS15m
Uj+VPj90DUWj3RoF6KlUYNajjbxUrPBiNr/QytaHlL50r9dkkSGhQZteUZINSC49FrCcPiYYA2Lk
/WyBC7MHmxQwUzszkJSY6Dza6lh1mO61UDMAmbCdwZAjPN4Zx+7acD22hvYqqMRWYAgBul5EaMhL
o83dJRpugMem+W6BJpglaB6VuoAZ8/PVtVOT+dh779VLusbtBCh6YzHx+HNN9Usrx0OHOHS7vf+U
5QpmTTU0uoAJ9ojetMqmo1PxsXi4V/TMfgNb1T4ZcW8jxgx4qpfFSz4eGu+9nIcQnLO6kIxFVfuw
trIoVJwW4vGDA7Nbng3aeDfTOKybxAE6t3D+oa3JdvCLBu+H3cCytITWbixA3mAZnYJH7KTHbs/p
XsqzeB36m+FMUEx9At9rxFp3BcnFiZGHajhoJHr/+pFUsGAG1hcM4vm1rgBuk/Proc8a7rbQqkTX
a9tWYxF1ybeutzQVQfAnod51eH+RBPDde0NWTJJq7TBnKgGT7w5FPzjPBuOx+w/Kdy/vJNoFtSqH
IvYmOcIUZFA/lySyBw+7fBdj4JwLO4/EGwot3JTDaxUedMCMnI8N/S4JiKIVHZiGDHAwulKdOfTw
Pk7tx+LjXmwEfwyK24NuKKYAtIMUHqvyL+ngi3fw+bssYK01R5s3xqYXYL3Vs/q4tvTYXh3u0wDW
w9UtWjDuXTzcuAkud7btxc2xcd+FGuObK8HCDkVThttnELCqmyCKB3lwYHaxxkd8D5nDZ026ckTX
9QLibxqWPR8P/sAuHcAlInivg8HI+5O9aB1/BF/x2J0C3QuNRpTMY29RQ+HrJv4Gy/kVxo7KHBv6
vdBohvuY22DrW2DGJymH9CX1nBedDn3YvdJIwwxuHlo8PTRuSdHWfwtzoT9MyX8V1L+IZXuZEdwz
IPVFT38Bq+GrBazqGizaqF4lbL+SSsJ1ztnXBWY/FyB7PV7MQozhG1rcovEZlKMJuMxI8RuJe8n+
ppFdwNOorVGMB9wBNoHpFjSj/mhHBvNr4sZO/tUL4Y0ZR2LJchqi1n6KhmVdcrjDAEPBcUu9XmDW
EsO6N1pFcCn7xrqMElQTvnhQx7ozhU8p3FyjFc+0bT1v52pMwPklLduWs2JwMcsno/zu24qO9PJ5
Bu2x+T7BBncs4o0lptAr/t58mNFU3xATxlkXMQpfIBdVyw2Mmqrknscd+sLIuLFXFgPEYBjXl6Ge
9FaQPoHVP1w9TZAbHVThyQAPgRJ2K0yQVcAG98hnkwTuCbr2o1T1taZ3E+xqp3NL54jcbRhtm8Gi
1Vy2zVOPujMkyANizJY2cGjaXltwAaNjWcheWqNVZYwZTF/IuFo+6RgeIlp18Xxs5e7FNWNXz1Dn
Jz2wC3BHDllzDxTDsZ4butfWACoJfGc89AXQ6/Df74ltinUk9cHkcq+uoV1NN89vhgIomHA9senq
cQuXKDnmh5bvXmEzq9GWnpj7AvcDPwHJuQ296ZgYne4FNsNitRld1BcCLI0gnacIvfg+oOM/j737
LiabcNx8s7ChaEc4UaZRD+8oWNWCZnps6ux1iGoNgNBZ/L7gIZzWsD3CE9tPDj58tyP6QelwxGmH
Aq6T/5SBfC2j+tiKCna7ocEd4doyvHe4AOOQtLcwlD5Wtg52Yx4aaKYoapsFWs/XtPQSEHZb2h8c
E/Y+59ak8rnEdXJRMfhirnL8CU7H26HZsjc6adB4bbqI9OA2LMMjWgfrG7j9qYOb7C5rFbwmS8f4
VFRaBvfAdjbo64DD+KF393fjYoeupWStkCAQGqRLZJtTXdcHE4R/PTj+c1M4AJnUbBW2cNzR6AyK
Mhhie5YUx959NzIWPBU42XU9Gl3b9pb7JpxTDjepYxp5uld7TU1XQcjUY7J3S3QLl27yDWdad6wU
vFd7ReB6bAoevAVKWeulDMqliMgcHYu+bJfPM79dkvoaA2C3CkdWO1bpMit1bDWxXUZPNV2XFefk
wnOd/4+A2vyfTS3qmPKT7kVfIfO7RjRyKEL4MnkXeDLTjJTWhn+4O/xNXx3ofe+jAdpNy5KDwlBs
LfX12yBr0ITLqGNDbqfee0PD2SOIh22TI4uTcPZLcKg7Cy8M+2Nfn+5itIWfE3D2cNev9ep9V431
f2gPi+/Qytirz9AFzMnSILu1bhRx5qkG9hZKAIp47LC7l59xAsARG68bMGBOJVhLFTrD3Ohmkh37
C3a1gA0uheinZV3h+7SWV5NuG6SNDMzBTZLtgge8YzH6DD/gFgZR9LZ8Rm/Aj0Mvv9egtbNyYDht
XTFoYBnWyv+5zeHBF99L0GCOSqdJRqpA5nwGu+WWsekPp6Lr9P/FoWivQINdGKks/EmKOTBTJr0A
Fxl2+3BsUHYxYxatrqg1XVEuOj4tglWpCuuDGeFeKDY1ILiABa0KJP2Pkdnu2rH6g5fL70Zll5iA
7jXCtazvimll4pa2Ok7hNWSPbWJ7qZiF631spK8KX8Z9lcJiebwV0dKJYwtpLxgLkrX3eUdUEYUd
2NlJfAM3LXdsH/g3vv5nf9eA6VRlUndFEgh7P2kVZNHcmJf/f8ZcY+EvpuNeN5ZY6Qxc8lFe2IIR
iRWZquQEnC2M9zly5+5Ysr/XkMWOlzBzrnoY5/vzkIpwbq6TnyT9sb34XyLlf0ZJAS0xmqTG3AzZ
6zKTDxUtjwV6sltUMJeYYwIQCtpmwzCvNUr5wMZ1xz7vXkbWYTJ6EqrAE410+cE4b3jtRHismwkG
te834bbu6ELY1F6jZPwyKD8s5jqMDw76btWCHK1IqboWl+GoSvRj/OIFVX1wYNj7V1/c3LnF1S0U
ArBwytB8OH7dWvAYDj5/t/vBkKYs4ZjXFpsGqaSTDyoSn///RfWbaLZ3CQsMwW01OgTR+NmXYJpM
i/nH+uOxy0045L4fmRp1hE6U12Ef4hIFxym+KB4uh6Y7zNXfPx2Y2WXdNF6+hNP2KaQMmEu5HttD
/sdzOOEwkw0n1N+onanLuxp6BNivdo05dMQle0lZDGrOgMy2LajgLoe3Mnnu0c/34ciXJXtVmeM1
6gh29PKKVmsPXAwljzCsDpc/vP2/lZv/jcf/Q5fmgc9WzhdMHb6E6mmkFObGtTSjPuMgtrBzCJDd
lI9hu/agkeFUcD9EIGJ9ZajgnBfOtksUeC5Mk61c4FDgAIR8Ul24skyNo4PDcSXK7Xtfuno5dwP2
3GwJm/WHr4LgzoC5detAQDv75WLxCHhgiJQogBzfBEV/y4u8+lS8dXU8TDkObAHIBgrcPEGg/HyE
Nbe35fivp/oBdJ7eHEr1yF4QB13jyK4NyaeqpM2jAT/mntUMxKBj33QXaHpPhj2qo7KAueY/nI0v
Ca2ejz16F2Nw1nTgu1pZ+Bt0ti0LLqyf/mSkcd1/fjVVdtn1sniq2oDuLcYBXh0XPW2tzRN4EOvc
IocHbjXhrThUwyB7kRwdk5AHJpQF6D78FEjbnrehrT4eGqe9SE64csEZ0ZeF6QORA+LyeW7Yn8bp
1ykO2YvkKKnqRepFFryFozJU1QHgpdX619pQ7w/1o9/9xC5FIGUSVWyAYzHctiXPxTzqsU6NRrH9
Ult0tP3hUP2bT763mYc8oVoMb6tTVc9SnpdwpVCHee2pVhvwTlB0H6sqgTTyfheoBGonpW4xaB24
EDLgnxGIDm5g8S5v8GDagUJAJwuKG/TZt+fZp38I0L/7ErvFHPnQcm7owc3hSx7Nl6SdwnMfJ7g/
55VpySF1AdnzR0I8m9d15MHqAkaC6HWvvsDb9lhrK9kL6SaXjDV8y0FDjML5DM11nJaCHjusgFb8
/ssCZIzD8kJFUcNWGdQtp/I4qQ+d48heSUf4QIGUbMucmvoWxLU06P+El/91UgVj5Pfv7UAem/oZ
j9624FQm41nV7ND5ECbSu0fDCK2eElnmsmZ3UejdjfxYFQ++tO8fDVkh/hJel/nQ2PG2maa5APn5
9VDY3EvoyhAMDed7mOy0mk7DADapS9rgfOzpu1VKEqnLkHh1EdVA3kH1+nms3DFzWLLX0FU8qjzD
lrpoHWvPSzJ3N2Rsj0lRyV5G57kVF3tK10XdgEUziPjei/R0OjYuu313bci4TH6f5LMK6vXMmP04
aCmPlf3IXkongHkd2wDQws6Mj7Lti0b3xzbxvZTOiXWtVIVEqgVVPO2WjmRbG/4h8v5mfe6VdID3
wQG+6rGIJtOnUI1lA4ej8KEx30vpNhiGTWBMAJQZK5d11dCPaam75JggDViA98s0UQ49FzJM0GjV
A60ct6W+A4igPtYHCUjM++cvvCu7aPSTXNkNN2MvUAH8YWT+rb79Ig3ca+kCuMXD4KkSBch+vrkj
tQrRYFTBy/MNbkN9AULy5qfRaFR44qiu2WycZWjgkDlwdx6XhIynbaAV+0tFITNFGft1dKgCT/Yq
vC0UdpwXM526DtRoeOHCYyIoj/kokL0Qr01mf/PjcDrVEbjOYTnDsdiTx66Pgbt4/8l8CwhJK+fp
5FsloOGY39Cwuf7hq/1msexVPYsdYcITuekEPhrAvwQE8UgejH57UU8oF+75I0Z9UzCAsLP7SbQ4
1p1E9gJFYJUprFTm6wlYz9Wl9km8nMQkpy4/ttR3Z6aurmcAPAQ4Glpw7DmuATFLhJz6x46Te4mi
nuWyAZ64AHkhhhM4HzYHEeRQeR+usO9nDbJwQBd9tZzo1Q4NMF803wfRIck82QsUh8gEUznj4WaB
HXcLVA5QDuyY/BFmoe9fPRDgmYFeu5xYQ4fMBzY5RZHp+6Gvutcn9jKOCfHL+WSYUGnseejJWwNy
LFXZe0pWkA+TwPPnUw+xVAqUVvXYRv786di774J3YIfBp3ycT15yJYDLrTrVLjw4MLssq9aW9rhb
n0+wHWXPILnK75xs0bHMdi/B87ZBjWXrL6cK3TOgHQvgTBlaOQ8NzF5hs6ENoqwNEqtoYN8n5b8q
wY61V4Mj+n42CoWScj8Ey6kmGpzugZWnsoSM7v9/8+tTfrFp7jU2LZUjk70fn0FOCc2zWFStzmBN
t/oc6AG74P//M78L87uPWxq/DGiDPyJkMYDeLKzAxlyO6W1IwN4P0QA+8jxzPL2qujqPIbbJkt79
fezVd2FYNti8oWfUpwEkr6xWIwi8qjwWJf+Ftv7ntiYZAjKrMNQnIxdzVgIYNxgYb8fC5F6S6BSo
oZu2+jSLrT3TSX7caBMe+6R7QeImVLD1qPWcgM2NMtWuTQZJ6jH5PNkrErvIRXMEFP3JU57Omm3o
wLx2x5ybyF6PWAZBq2nDhxPYOCIDb73NAA0+5ioIcPH76bhQh5KzruJz03Tb20aG9VNDuj9Zyf9m
Ke3liKVvLV0gVj6FmqIf5bo7DYz+qUb4u6fvFipwYShXuyQ5Bx5K58a7EvreDi2kvfpLUkZL8DOi
M3y+wHw0G2Sys1inQ2pBspd/AU4IHBTRyTkcVAeZY7Nycc9p28XH1uq/CLL/rNVhihekfENyTiYK
Him7bcnBbXsv/oIR1zg7hkerAMnqVbHQHVPGkr3yC3yGuhTRmJy3q/WRtDTIAhHbY+n7XvnVkFbM
m+sDUDvLm04Pz4QfcxMke9kXziE41CgV5Bzyh6bz7oOufjk0E/9H8gUbIaH9LsgZXxQtggHw6ouw
avl47PnXxfWfmdINdGwAiIzOQU9XWKgHU3B7bdX7k5/gNRH9xaa9V1zVnhyC2Jb8rAZvuplLYxQw
sqSqTuhTjcpLpTYrHuYNsLs/fGca/HuY/NWP7jbZyLESROGxxRlntd2a0bZu2XCSEquuPYtylW06
9gq4mrTzR+zta+M0uJJ9O3ChzjhYN1Kl7SaNuwhQO8u/fN9CdtcRaKtl6jduszZFkjOM95LTeHgw
U2kpv6xeEI0y1VtbeXVK/KT2KxBjowGJUM/x6dIwGfvqr0ELtdA0kFGtLv4mYZmcOxzooyp3o7E6
k2Clrq+wkLOmTkMJxA+ssl29Tl0K7LjHgzRxsIaXN3SQHNb3CjXLWaXoKwATDw6oUd99HJhC1ttE
TfxTDQr/rJcRRDwO3bmfLhghmRljWQ3q77KCuiSJP3V/9SjaRku6avCxbRrGvBJfuzqQyQ9grAH6
QSPn1muVwu2rcV+uMjqQNJVb0w6mUVNmbT1RmUdonCxPG65s2Mlj5TplZYyZlmQGAMpQ5cxsIbmj
seHJuQZNEwhJ0KvdDSgBXRbxwfCHhix1nJPaB69SRHxEFharOAeWs6vTdaz42EG/2fSiyucEh8Mo
Q4VkrXq82djpKI0Zj9A3YuqiDCKkjYglXC23+Fq9qFMdI7NLE+q1Kl9Ux76Ns+K5ddsa/Vjqzfnn
QfehfNw0i/knMbIoevTn0vfvt1LES5W3G3pUgnNiFwpHhI1HS/uADo0Y32uo6wEvV5EtqZYzgasx
sjFF+k3eOO6v9vsYqxow896gGHyJ0IGUvFGQQieXtR3wvqcq9q42kO3SdtZDF8sG0RYcdKLFLCeH
b9n3FxaikMYuXHaxSCWXyZlLAUo1X8EcxNHbeZO5ZpZmuiPLJE9WI0Y98r5amrd1ZVUHEkTV9exi
ANcMsr4SAYNLrHBtjiqEiL/Gs9/1d8m6oUwjwBVddWqHGcX8FNz5iCGDmsER9jNQ4PzmhcpY8zMM
VuR61zFLUdW+Ynrthmvm2VRotyRu4jO0lhwma6RdvrPWQ8+MNlEwvEYhONu5KKew+Y6zT9xi0aig
N/nUhP30KIE352+QZ43q3LgIbUJJT/rwdgsB6b2nwsrt77pr+wUdM9rrg8cRi1acukE4dhkAKhw/
C0/FhCG8yYqHaQR++vBI5lnS70FTlrFLyypRVWGtMeEt0XXQf2ksd2EG33iCbvTK+jSBtXPI2x/l
bCtZpXKU8Xcgy8fhM7rLwfTF7RL2Lqjpe/cAHesU43/uveBH32izXQA2du5NbqDNZ4PASvoBdLbh
N5Vk2+OckOpM2Bg3T7FeIn4icT2ID6MU6/ZsIaNnHm6i4RsQA72KRXOZ7Nx1PyVubkBaBxrTFX3f
tGUxsoTqu2UERzVrAj9gX0EjDZK/qZXlI1rIvVtcI20/0ECg0saGVV7BIMjL13qL7S0YEma7gXmQ
/6VN6iDJhxYdgy+RE233SIFCpRfb16AzArnbrDeJu9KLI75K8pnwUpYfxJhUQza42YMnYkOSCa0K
ik/m1mxTqB8mss3k4g8cMFKAO8r+aQG8HZR6IfsIFPjGIHbaMNbiDP001Q9jYviPFp4AXVaivmSf
xEo0QonoV3viYT/rKie4rTJ3soHB8bmslgFNDF5kqjcRT0lwUcMw8HQuPc2/C5E0Q1Z1k5ybNO5o
ScAeCvz1AmTnNOezZcTL56ljNO3azQ5f/TnBG+Rg61LYGa54i9qrJp02qzd1p+5qyZPC0G6Tj6NF
Y9opHLT9xoizHHi1CizGDDgF/oB0qfqnxBKOsqYVTGVc2bD/7EY/DGFwpBQsz1Jfblt9sTO6Td8c
+HS6BM8bKGrE+22wfZ82M7Zpm6LibaYfks5z9cGILbkDy0JjV5CwrEk+tHjU9WsO86JPYcJx3Xnq
LFNhikbKLizahCbyZEzlty6t6Bxvd3adKhQaV+ClkhtSOiSKaGcT4jIBtealmwYlGJxpqVkO+vbi
5RMxNMkjt23NJ002v7kx82aTYlG9V+ajZaW790HweiZ0aupXFHuZk2ndtnNyhnV8Nd8mEseYRwCV
+/gcyBqb3lyW4Qg5diDWe1WRRmb9pumcBYMGfRTog6msLVrotol+mIlU6Mjognl+rlfcUt30uDdu
HnvY3dVjalwAig7MxdPR6oReqJ9M81M4jV73F6vXuL3nrT9honVCteJvv403TAcF37bp1Fdxbc74
y9bmFCoZTB+5NKK8naq68S/oSOXtw6IZwFsnxKSW5+Al+eU/G/ySYWw+iSa8mfq6qiBBRrMLJgqg
xs2taGY33AyN8iHtZZD6gi4+AH2Ymtl17LXzkvjWqDb5FAPoOqawSQ/Lt4CK1gP3u329il5vYKXC
3Hl2OnqF/HP9CeYzsTn1sAFmpunkzwFdXp8U2jDCG47wTFOTjNLdUNt9ljpoctgh1x9wqoFH0kY8
AAlbvakoS1aGqa8IoAePZlhNNkxI1p4lw7XhuZo9ltumzhlcPV941Bn70G7MBSBHN1P4qpIx9s6i
94ZMrD1LQWQgmAbKthlZwm36phuGY1ncwEglm3EWfGhm9H0+iwBuijlkTuWdxT88bFVb5TVyJ9QW
mPTXvAm0+yK1ruZMoYHI3cMS0P9LaL2mQcMfhJLkYqbJ8wv02Q7+ZYQC6yaJ4uB1owpmMCLBqn8j
FGvxSjY3mA9tmDGGfZ8kTd3liDrT+Lh5S3wycdJlCynvh8ZTH+HZa56iBSE+D1vl5/XY/9iIGFOn
yvob+CTNfWAd3M7thPr5jeTaBcg45rV3OdGhP38eaYX2USRaG3jn3gzHQXj1ScyDtLde8MbAW2F5
bQfa/YiNj3jvoUPqbmgmiMobiIaru8SfV/MT+pq5ThPcsm458ZgJ7+Jo3ta/o07Zc2VmSJdTAYP+
p3icucjG1RPDi2gRDL/5vSpTPXmDLzIl3QJHFRCX2z6VOhqq243RWefQHM1LYSeuHkCm78zPbo6e
/XlTNO8aWikMlUBrept4Y/nMhqFczxBGdt0HaNbm5hUmBPxekLo0hRqdc48RXBCGXK8gIYPjO8Ym
VQuzLPXXcRRflk5X5FstfPPU+Gx8HrTeRGphwT4ZVKy3lf/oaT3S1xlARu+Lj6swD0xsRFLYNs1z
iC7aoOWhy6JaG5ZVAwi0t6LedDaOS4TbKb4sZRZtoTnH89I0BQ4n2/BgoYl5TrDZRjo1VkFqVYWP
LFFd5iIQEzWo9Dni95J6zVJCfiyWjOktOq08qS9O1Vlpu68KRLE0Wmt7sdDRNX33GWo8lzm/DwDS
DiSHuYkFLkH3SYvtCw1dcVOCT68Xl1dtMCCznwagAE1C70Gu9VwutCA3oYX+1pW4FA06Pp8o+n6z
ttVjWvshDBg07z4i6/3GZfi0UIAZ6IwlGrirEluxFfkn/1LVyYPxk6wfKVYGpaQQEjztbGsaXDV4
JHilyo4XXBtIndKm9QsZDEm2oJHweSJtfOs1UaczUvWPOGfMpmBtFHKDb0bU+DiIUaB9ncIK9jwk
Tds/+GqwHvYKOBXcJbzy86Yf5/Uc0jowT7QjGobOuLhP3oK4s+JsWuCLnkcm/C/xBPROPgUlaktx
7c380XVDGZ2Jbix7woWm332YZr49hUHb0mJo+95b0+lavgCNnmn0READGReGDjibbF2V3JUImcOa
ATNePTsoq7xs5Vi9H6bNjmi4b33KbAabzFJmUULr4UlOqGFi8Kp2PPkOfdvtGb249BSXftflmpRs
yGgtWvoQLMOVFMyna3IdQ7orqiyJTchytYyELngIesY7NUenJm5hzZVuCg2IbwNaef1P1cT7e90t
SOszUTVeRhtYD2LqxqtJI8sRJNgCj4qbitsBSWW0EpwFqxk3ufAJ0BacIj8Ac7vGy5CXpcfCzFjI
x1w6sXSFXLGffA2JtubMItlS8Lg0zPVoUPtx7qJW/EhMWKWTT7fzEi/rl64rBcORJyyb6XGBWg8R
TyOlr2/9erC4+y/dU+yu4N1Nb/7dFMeSnGLQh1akb0h1c70FfvjJtiDTXyTvwvltaUtqPnR6oRku
ckb2zbWlNVm41l4+SPExWReA7AfvHyfRZ9XjXjbVayNuxDzAICVAXz+SPT/bthlM8wgH8hGyX/k6
a8JumGS2WPslOVkV+XfST5LPLRKqbHXN9wpG1k8UJa1nQRmvgCmYX0NrbvseO8NtbCv3Nx0a+mns
wljcsFqgvWBrpi15GD2mn4mF/zDs78MHOIcuacwd3EgWshVIW8ZPFUpO+tl4AwTm8xpliwfJRemF
n+K4m1LXxw+4s4LHAJi7vk4nUt0hxJmL0zH7iOhenSRruEyVWmdobwA7YaH1ssqCAJFLLB2Mz2IR
M8r6pl6i6oSJAegWr9ztxuO/47iaXwIWBLecSEw4v9VZTfhLG2r1kW7t+hTzoXmpyDBBSLW0Uo7p
SurETmmF85s7O/AQ3Q03rPrE6Trczo2Lk7zpRp6pbdnWc6eb8NZBkBt8tF4cvVat9QEaYHMXeTel
ioxt0xJrJYbxgxPk73ou3fwxDDl3qanVGkOcTI11eX11uLi0bt1gBBRr6gawosdxwixba79v8oob
6t0aGqCLGx37ltxqQcvkcfLWaT4bOFeQTxtvGc8SF5j5bgmGsPqGs5gaAc1gHrsZ6qEO7pvVtMAX
V51BaKWDjj/5SzuQp9Ff/OEEryDXwWRj4uLSeyZpv3pYmQCZha4O69zGtl9Sh8J5eUrmJaoz3SLr
tmnpe77fpi50S/1jjUN/vDdrb7bvQJVZJPhijkPs3i0WcjikDZrUmhN8oUpW6Litm5eVopp16rvA
V+c5QuDLcUavost4FZSexkgx/wmNXE14B0W4T3OarGFyoWjVW3/W2EXV0zLN8UAyl1RG3E7j5BOe
wmomRv63Nax1Lyj2RAx1HYiQt7tpaidEItFFyKEGhaX/KlF+sV9lKJNLANI7Sj7KRl/p5Evvm8L9
Mgo/ax8C64lrFZFhdiDzT8vFSBBg9LLmRlU6/szhUjF/iq0g8ZdpGhPW5GE0ekhWyi70zCu3W7NW
qcdY5CPLKbXKktJv2eO0xav7GZRN0v6ta3RQnuIGbMwPrhVrAguNsNfPoJaHcj11Bn7FRVJ7rH/m
WJ+IwcTX1wQBeKQI5W/RwTHipvGJsDe+FJKoPNj0qvu05ZxXABv0OFHj+NKMmUOSisQaec9sX5oZ
KaItEllJ/amdvN6c+8abk8s0JUuIL7YlVucja1fzTSYh+km5kMn0bbZyNOehIsrLErnQu3qsSp6N
0AHM965pggqfJKrR3jrh3ijTgxlxwho5jIY+LVuQxPCeGMv7vmJjYcs1/jD6zM1TOofbNjy5tm1T
DQBtikbEavFBnYub/uxsjPQlxonF3jRk5SfGt8BLRbJE6TRbJNHpvMx2eomojcRPA2JPfNokISLn
Fp5efVpNQKfcbFyF3x34j3WT+r2XlLegjAc8yKZ2azycsBzxinXDNC4iFtLodsb20vyVbLXIXQf3
k6eeTfpUe+O2QNjjld4FJzZ/zgjK4wiNMVZLBtcw/6NvZsgqjRXVcEnEdY/CkM0UpsV9X2fYCAf1
KcTNFDk3QnRzPnhhbU9mRX8OahkeGju3SND6MW4sQR2odvIR7Q3LpS1r3qVLWC63PUH97iFh1cwu
SLrbb3EjevvYSTvd/h91Z7YcuXGt61dR6B7eGBLTjm1HHACFGsji1OzxBkGy2ZiRmBLTa51HOC92
vpJlW01Z0rHujmw5os1mVQGVyFzrX/8wdm5TZZG3rkto2+weIIxp8gU3FzqStGZLzYu+PI+j7qOQ
wF5nPlaul4XtthK3g6hJP+Rub1XnbrSG6twnarhSbSuLJ7NfvHInvbJ/BEuxdrVmUYrxeRzvuG6u
6MNqEfMHG4+d1950dD3IcJXJWclUO0E1u3VsEaauwo6GVYYe8/qJ1ERvYWjB5jlQk/ZLWCmAkBAP
Jn8JEXKtaWBkrOBuLc0qbOF/wTzHNsc8S78ZQQ1HbfPrkztPdvZpmaduu94EJ9573GukeV07ucqH
cLSmNr+SHuwwnAGXJdKdgj0umcStSbplNEl3KfDlSAiFbqgs3Hsjs8BkkoFmP3BIRTxtRaItsGa7
aotKJumUCsmINu4laUicOZolOGKQ4H3ivcoRbI3zjO6F1MZFh/a0jexxZ83z5fiOmZvZX8+4GVD8
ziSh3giFWVPoeX0739aMRJ/FRnv7pUntMfuYyRTJXDm2bQUbsBaPtenT4pALTCdQkpQCEESqIhvg
1H7McqAPgOYhLge1GgEbxZLkwQYgbUel62RZdbXOLuhJgMrM+NIPbWOFEnxlul3bdJvv9bbT3E9z
0jXqVk25n5+8zKev2dUqKfPjlGaLkbHpmva3cqaw/VKu6VxPu81v8couZbe9Z3xQw5eawJnqJVg4
5/vDUgwzj7fZfTCtzIqZ9BhXWCxwmng2RudBMzvKfc/zMFc7PxszOhfPaJbr2VNN+XmugWQCGlkl
zoZmOs1rW/h+GZUy6c1Hzdzq6WbVvWK6SSQ5b/ceuKr5E5qkbtrBsppvdjP47mEx0koPhcAu+5rT
LOXEThfbnKPEcRevDUnKgvwbbgaEtXcT3kb6ycGnSb+yMSepTlRMS0twn740Z78FZQ2c1ppxO2+z
/lW3rTy7MbekgQOY6GVzwHZeM+9QPbqODMlw2mamN83axiTBzn0MqamtQ2Yitnpu5nrQiDfcRu+o
VeAgn/Sq7ugiHMrHyOj9tqCBoaitbxToXxmijhgHFWDpY5hXUNdsSnd71JqDRp5q9ty0pb9wVU4y
7uc09+aot9u23FWW5XWRSZ7MWAZdX69ZTDVV0RYITMigTlaXcC+yzmRUZLm/nJIR5nuIyiP17Qgf
BX3AFT2pmUYzyJTpyZkWawvBxFpxYJ+UzNo7zrEAFNUoA+SeWxF1daOqWCzK6F7d3C4rjTrJEKNF
4iteON/asq5QY5XMt8YhnGrORBFqVe/vHbM11+VYGp7lfVA9OSzXlzW3tFx4LgoRFsZiyVvbzavl
o8bV+BwNdHxSxRcvaor8ydsmcaMu/clVosly4aCB7Yo91Jqk6e1aGwOFWa9wOJgYLAE2uSGTEnse
A32o/eYlX9myoXGtbq2/9uOkdbHCP5bikMccAICsGdmfBl8q79bOiinlWPSK7WuZMUv4UhSzLGOR
ikajGe5aqyFJ2enze0Fpw9Fg+q6w45atvXvNWmHPXjBiwb7ezK5Q3qMBsJYT3gJ6Pz77mLGWH1pN
Se1Opoxr7ie/6AYcAVavMkN36nAlRvTW9tUxq5lasUhEa8W9S5Hn7EhBVN0V+r3UnsONCZCs8Vjr
3dyNdNsZvau5ZQ50TSXhOdelEmJ411RF2Z/c1JrlUVMknX+xdJ0e3WkWB0mOrDUVVK45a9dSx8Hn
XlODyj9pG6mCoU8V0OxWVXv9TT6MyFRqW3enx62CvRZ6+sCIJreqBoOYPtXGF88Z2uTRAiAKzYZ0
gmLaTtpG+HYfWbj7Vce5Ta01oNYottBwl1EdVtn41qEHI5/3Vels+gcjG237lJfM8cJWrxnf71AD
6z0NXgNMD3g/LLYWd71pqtBy6kILeObOTjtc8KjGxn4i1g2I0V2cawbTGqdhQLMGFQFpXrB2S2tH
feba4jAuyt8OrVg0vcGQzZyVH5RWStIZHZhRXNtGPwwf7AFP9Fc3Faq+1kG23biyM+W/m2cGK1GV
gvGhLYROdpc3TeVcJWnVlO9mjxtztZpeOZx0RSAOaAX8cvLI182+K5Rbp6el6P3yPUUtUBKwobPm
HbCCV4M3CxzWcj1UPMytFuKt4axtxBTP9fy4hHp7MSB2P2MZqg9G6PvYQNa7mkHOoI5uPffc2NEt
2v5u6blpTDxZCUSSm66/vrO47UijfDsrt/fMPkC3Jp7k2N8299qm69KuTC0BRgwcHe858zKE88y9
XjhOuy8Lt7Ovt0qimzbMVY6f51z54HelwpojHolqXrPAmAFimVCaUKb0bvAmLO76evhST8Iz7ySm
CYMZX4xaDfq3xSaa3es3fypCv57nMlrr/pIHNw7Ojd0nojkKdLjzoWtaZUXptLbNtTngMhMsSakb
R7G1tnWtDYahxcwWxzyqvNSnuG67oQUes+rcelpc0t+vki0tlgdQZTECl2dJv321GttKn9tS6tVR
t5AoHvV8Xrszav9+fKywks7ey8YWy7UhtGH9tnZ20V7nk6rd3aZsDwDEZ0YdMKhTzERyfO2cpBvF
Wen1MIfjSuDnsecjFJHaTLMM4bQ7zLqFuHAoJy/2oa/eVBPp4u/1uUyHcz9uRnNyiaujIgD2TtAo
+ONKovvgiuIZ5EQDfrI9rR2ACCnBwqFhndc7hkklaANb6KWZmS+ViK/1kxWummb0PCZe1yNzaO3L
vfNbevU0ALn1bwd3qjRsAnI3/6ouJ+NXVwG2oQG302MnfYoQnZ2uemf1vTmqUKTA932gKoERw2yR
7+SCh+qRZdoarBgr7ZIbM3PHOWb/xMJwqpp8eh2LpV2u5ebW9keqAEcsQdEV6rQCSC4fPbdup1uO
69Q6DNQpQY2LTBeQ4ZMuUWMB0HPYMne8oyr23dOQIRC4YbRRo1MntWCjf+9KWnObvElhj09KaZ0X
oAcyZzDNtgS16LvsAXaDkUbTRK77QwEhkQORaAwsF/3JS/wPbqv7sIkbnTEUMFfSd3IMcmR6IpAe
438rZGTdq1e65RRMjK5UH59oybZcC5wRAkQR2Gyv4xaklUSkEeAt385pvKDqJNOnWYSTfUYYDTId
qJnsmW5f02vkRTh32H7PJ7rhxTai3spgYER/jujyhhvprKKpZTNUO93/VIhHZ/pzNOa3fjl2ZU3L
QIO+s/IHj54nt/+k/uStW47EUM5PcteNOaV0+lV/0s8Dm+UfZbP/htsTx8H33B+6bnOEzkXdrfEQ
dJnMx6t61iQ2bQPUFjCxqcBT3/U7824ZQIlCsnA1PQSapef4/a/F+ff8oLfWOukC0JZrvRtLokCr
KEc+cIZ514WUS4ztGLl5x99/p99gIhmXT/ALplPfDesgLMuJUdN37rtxlYmK2jR3BNJrOjFg8Eyr
KAqXtfkDifFvMBTfmlkVkKvYzE07djwCLUY8W3YdsNYfXNBvvfob6lZLHN7gZr4N7aJ+Lnvjw+y1
yR9wrX/rtd9wK6mSu7pNEztm1kW93q/HXFXWn3zxN/Ss0TDGRirHjoG7drAewVgN8I3f/5p/65O/
ec6ThUGG7edOnOrawJE6JfTdHL5/7tXfCIzMsrWg1nBf6NQwth19Iho3+e73X/w3VuhbXx+nZ1rT
LgXLJXN98+vQ5PUc6s5qEsrjmXUbtAoq8wE5id3+qWw7/a3HT+als4vhiR2TJWp/FF0/3BQG6Mzv
X9BPC/3fEPH0y5X+4plzi9VypjUVce35GTiX36wzOC7/eV2N0fkgKHz5fxphNM4+b4vHYssfDVaa
fUiGXGW0Cmm2I9rw6zJZWWsGo0tF9PdP918vy3+nr/Lu759j+Nv/8OcX2a59nmbjmz/+7VHW/Pd/
Lr/zz7/z/W/8bf8qb57q1+HtX/rud3jdn983ehqfvvvDjrJ4XO/Va78+vA6qGn96fT7h5W/+v/7w
h9efXuVxbV//+uMLwO54eTVstZoff/7R8etffzQuPO7/+uXr//zDywX89UcILU8/hFlPt1I/Db/6
xdenYeQ1dPsvLq0+Az/XsDznovadX//xE0hdPrRW0zd95+L80JAamv31R83Q/yIMkx6TKClL2JC5
f/xhkOofP7u8FrFePl3uT6/4j4/43Zf0ry/th0bVd5KZ6PDXH38i1f5rTXkkidsUlpbr6LYQrvt2
c/WtLQWqEsahAxg5mVXZM4fVMASKKO4imfvdFjRJnfcAA1YXE/4RGL1ePtWTNV/X+InLwBj0Z/iR
EGqd9A6F/RrCtHpAja3BqhiLHiKZ6T9OabK9TN1ihHZrrGhwxUo1ngxnOc3l35/D/2gt/i/A//6p
yp+aHwLVvz6pH+S3H96NTyPfV/7yq/X33ZJlkQ4tf/Op+uGyrH7YMaP5/2HBXowSf3vBnp7a//O/
v1/hl1/4eaHa1l98T7BQ/7lATfMvPtw2XRi6YbNO/rk+hf0XTDJ1w/U8suQAfDgdfl6eJiv3Msbw
4Z37FJjIff+D1fn96eN6loNvl3v5WCZ+QO5bRjjDRFo9YkruNAbYW2SLv+9Z321Zv1z9/+b1eYws
LoA3sX8lOC9cxjoqnYp7xkD3JP19bNzh4Re3+OcH7pdvwV1q//V8/XQJv3yLnxzif7F3M6q8zOkV
3M7C+KgK/+jn6+eNUdPvv83bKxGuc/kqeIp1h+/sV5qxhiOvdERx14UqeW20PwrOsaw318EbMJLB
M8MxMc/5VahgjkH8umVFwQMOS3mcJnnGtcZgHu22oaknRN1f4AEE8PqOefwIRVm3vphKKCB5+clk
ZBzA1JWh2RX2fd3UDHx153VBnXeXS7+GXTC6e0xw3Z2Bdz5y5mKNhmxDeFESYBR4OagNw/UyaEvP
2g2+ndx6kzEGCEO32KkT+yCZE//Bgf722/v7VSNcNaEwCuet7+Pqmd5iMMS6m8tjZR98eWPJP1gg
/+ab48bCIvRMwpr0tyKZSvq9NTtpcZfeMD1z/rMSC7IWezr/qzPwdhz6xcsV/mL9DXWxZP7cqTuo
5IH3CPb3H6+879/gTUMACqNVxuUNFj3o16D9o8xTltavbxGPPhJ6/uE4BJf6/hoKxyr0VOvcW7cE
p6sa/HqhbOSH0YQ/KxcMuSqxlp/MArCQOZaAj1UYemBmPmQmf3aDxkjLs38BfLppB0E2CbbJz+M2
z17swXLA0DKAFV93k5ighM+6XjCZW0CZI+xoxLGXE7CE1vc4Gs3mjZ4XSzgo3Bh6b+6idLC9K6iT
7hgoNcAFt/VqJvPdmG8UWM+d6pRxXOelSkOGSN+WboFL0WCKcnKtlrLMnsTBL7wl7melh8tslVGq
9e9hjE9ZMNQDaVhT7njM+OU2n8pNVDFj6nZnTtmIDKH93C6+vZ/QKYBx+ryCufg3uZ7VGAH1eShR
Ra2BDqcGduuYfLQgbCJmuoQnuSI7D1UnwLUmeeshcH9wS11iWTB4MKYUTHo0F2iqvK17L7qlO2ei
dk6uk/Y7NeDTUTaYYeWwt55z9o2Th5M1Y1b8xOzKc79SYc/hgkwlSttZ3y0pc+/VM9Kd5Xj60fMq
66iBJce9t77UOXDH0Eyf3QxtkSjVuPMvvIZqzbo9iegeDvbZg262n9KsuUgzFicucLsLZ6YDV+mQ
wjkmrRkWhgW6I7uKO5WI9qwPWrMbnakLFw/T2TGV8JjrzD/LSmw3XT418Wh3RaCQfkRpv3aHLm0J
2cndcZcXAuAq7dVBTiUulcx2mLKPqaJAgkPsMwo5d6KsjsTZQ4b0Ku/egIXowGw2i8PWjB+MUYda
pxVlPFiQak1N74K088YjTvT+lVEpcW30s37dO7MdlJW9nXAm8vd2kuWxM1VtuC26F3WNrxWxNrSe
eC2Uffb7ZoUqpRdBpZfywRG6YMko8epiNix22QVUGurtEzF+yXHx+vm02pZAcTHkYTX524O0/O4K
ucb8LVXe81QTV4oNgxMPPvswDcLC4LnVbsdx3e7L2S5DL3WyA45V5Y5McAsCzWLwnbrW7dpVzrFw
Bwv+qjMEILpp4KSdFTU2vwbt6YO/pHCBB/Y1idVnbBlu/Y3C1gxaG9JtjSX8DiWRc7XwuB03o69O
JfNLUlLW9tiQFoSsD1cSZ2QsMhRiOl74xg/Yg8MqzMRg3feM5QC8PYYAmg0pPJkSBsppu6s2HKRg
s0L5LweaptVW4cXqo6dL2jUWtPJRtMNB6XCXjBQ2KTe53tdzk74CYfawAqwssPFcCdxSYb2Ud0/e
Ono7Ys3upbM1kQ0+fMxSJW+0ZeqOpcimnZfCHC59zz92s7Ve95vhxF1rWEe6wZS/7OiRIaGibr2T
B86q5iIQG2KRxnLhhHhivsJMqw9WQxWxkaL+lj2MHdlmsWhlHRZObWCBu+anbhBOpJL1hOygKZ5q
5/2c8EHGPA2TJJfXzuoxu7HaOiixLo5TvsHAw3i2aB692Y7QE+zSBXqj6uZ8N1nl1z5N3o2WM2rs
mFJ8MdOlj9xheo98g0lIk4CNZxLVFwaWt5AgkkPOSInSfx1Odgk/3pmL7NhPaj3UkowtGELjWa3t
FgLqymiuMEGAAJNCjRir6b5v1QuzNshFyejd9R2JL57oRdRaWNTng2OdV20pjtYo9UBYqjioSoPI
VqFL0hM3C72mnyKYrH4GU4oZrDe7MNv6kc3LGDX9SXPs4QpyDdZQ7KwkcmGQklqIm4ps5dGcfJhO
TlfvqqpuY7NOZazbkFPIdZJ3xuybO0D26tA4jXNGyrLFWdd93YrWv/YhHsP302UIZQzjcGnbh6mS
hP6Sb4t2pfUCZHJ5bE9GCkTbvJiTrsLNFFs4jx4bY1mVz8taD4cFIPXe6ObpFWZ0mcGfE5dcLzU9
Tm1XXLEFdsdxSMobtzXa21RS/M5lke/BfR6kQuLdwmULkdVB3DOmA1bJblxOTX+YZwaqg7XCx84K
f4/3+LLTGpnHyloLlFjAy7PGPWQg43/OAd93skjrI1z/9iCcJf1sLDAyHVnC8DJVcQdd19vlbdKF
FuZScAdShepgqsOlFTn6ADODnNcSUNhorfsIoTkNK5kMh8G8HHkJe1toMxoKK8a1n4y1tM0g97SZ
rZ2zIFhHHDjR/MSV3jsHXVnlO19CBw3sas3jHHnJaesW/Was7iQjteIMQWt+GUiKRgXkq6gvOrF3
uu6hQxkWwyCaYgP+A2jV/NpIWGpz0/invqglxFZDh5Q6KfauDgIt7v/hWGSvsHJZzg5JLHbS6Act
a2CoajVzNFvL7xbXesYjLf1qTrMWWUMy3HpuIZ9hQ0IwzhwtjzRzaW/cwjLZqu1qX1vTcGRwYoSa
MRdXi6dz6xQ1g5LFiyLU0dr1A+BDhKinvM9gT3Lv5iLdA9PnZsCp3UU6NlX72iwg5ZKhPAUNqp9Y
TnK8kZQFO7exqhDyGzoHv3f32MMVsV5nL2lKoKhYOvNUaOLj3EvjLGX6rHMRkG4HBtcrDGQo8nDQ
VICnx0XVY8l3EJogv+cV53WDwVRoJ85437gqQ3Zp6zdGPlZXHsguiip79QDraj/Q4ffCKKlHcdIy
1CfD4jKITvCPY80P90vFXCJNcNaG+EtAFNNLpC8ItAalD6FFsOrOlVP+aabSP9a+BnbdZ7y0bX7R
1zGFxCARADSatoPrZ4A+rLAnp2yOuglVzjQU3wqR9E+ZbbzOl39nu49YOOMpG3DHD3vINWc7nZ8K
Bz9XTHUYTXtmdVj6rnqlezWoITweVkt/EUX2JGdLe5rgDsdK4Oqjlbr5eHHuxiIWL+ag1af1HSOq
PmySaY4q30oPk8AO2x29OczhdYVz3g5h7q1aOCBY26HvqSKvbygthmm9U5X+lCIum4Ms7Z8Na3sV
dqMdW6jdI3G+ywpu7uZXCzDuzqmnPpyd6dmqXK5Zn9k8RqR3IfMyjkdtmm8wwrQDCxZmtJrT0kRa
K709Mq9bmIE3Vs08Whe7Xnzo00/ML3c5EtFAY48M5kkst7BSnShR7Tet3l57TRtPqRqY3xkW9D1s
sq6oMmRc07IEjJJNKLuzioZSR9fiuKDBTj+Fwh/hmLqFdi7oR6OODLIDNXB5luw8NzpPUrCsowwR
cEDkk3oiQ211us9Wo+uUUczD9zgmzPuJ4UxE8Z9GdZGssYLFdrQsG5So1L80RlkdcEEqQwUj4mSV
lsKFtfZP3ejonJIpt81EfmzlqxdXi73txZawKxMYFueV82IVTBgtHWjcK5RzJZPZ3hNXlr3HzmYK
WotivcQT6QgNdAj1AoGKs/n+daa5N71fbaFsNu1DWq1ipwxhfMhxeORR9RjlcKzCMC+wWz4p7N0D
o1wdPtqynODUQU/rhPewemIITEtbzlW1oFMV40uDwvl6hv14zivx5BiUWnmN6uCicMthUaXykHuV
CiiLZLS1qB4g3DJtb5R9SGtnfCaTMblZTK+7ztYWEnTdGg+9oIA1pLI5YLMjhNV7VpyI9MH3bpE5
lnfVQM3qLPL9kvUsGzjVF+vU/tj01sfWG8VuNBdjp1fNN321xyiR5ScIlfneu8ggkcBkKpK1WG+r
jvAbVwxVoLf5tMvmZD0acsmGsELa+4G50Bb7wqBt8fHGCaGSJleZifqSx0xBQbMm/HmnPrlzKjRQ
U2qnZ/a59TB1FcRpu8CBpoMCRhEoY6PNyVRLYVqw6SfjOe9QL1h96xxLiPIwofSmcQOBtvBhGCz7
pW7KYle3eOiWzPYfL652HJoduhq39R4lS2XnkYSXhsJG+9B4pn2Ugw6viO7ohHDU3g8DT2EHD+lk
6N5XWJLOrmtqG1Gvme2HLsuiYrLSmOrA3jXQRoJEwOQWIveRppiHZOvxecslAsZRtmdGDWWUMykN
icfL46Vbn0sAlKAo2vUA0fzVrr3t7A8s91Fm/jHL7exmXWw0flNTB25PqWiJCWFY3Vx888w0NNvB
jJINB98gKczt3YJS9jZJJgO28+rP0cS8/aAQj75Y2zLGFnED+25Db2m3SXGoVmN6zhsLeosu051Z
6urQVc1651nZ+qFginnqNubEQtuKwGegeYbUSle8ClhC6+R/qpyueM/0H5KlOy5zlGkaxtH0VvsS
Ot4u960HO1tlGi2opwPHLHv4Icuj4N+pfAdc7Owp0LKT7Vk19ihEC9LwJZ+QLiPaZay/t61hjpoh
sUKryQGVZg3d2aa6YIQ0Hrf69s52WJWzppfxNjHAINsSnUBCNXdYkwSuU27MT83QOBfewHC7NQzc
LWMt0IDQDetG+kKg4buyoD5CBD8ECfEYh8oq7PPkdsWDw/I5QrhI92LgxKIMLW4EHfxNt9mCdMTl
c21iEtD6eRZnylz3vtOjA8R7ejcZ2EvhhEAJWCq4lHblnGCzDFHuUIPid2BBxTAIBWvr48yDu3e0
zYvm3Kjjnl0S4oC4z0kYP2Ye6rqqmvsrR1/KeBoMGbGbmddu0Y8wqdPsRjZOf9+YlXUymsberQ4m
caZ0jKgaqubQt3x9XbGMaHRyYg8bh+C9DQgLRqj0P7dZ/qpJfQhkS+XaZdQbF7BhhHsbVob4iJyw
OnTIhgMdjveVCYeR1tL/QDMlg26idprGzN+Zw4R3wtYZUTLBPd8SS+zMjZr84pR9LEy0jMJU7Aue
xcOfc18akRuRdAUOk6mhR1nmvIBnPMKpoBKzOZ3TfpvPhT8B/Q22j5TTdt4LjBv2dkp0Q7vMDO4W
v3wsECDtFzj2QbJpVP5Ks98vYw2BIt9SjBOMr4lmlWHr++K6LqrnNbH740TWR2htyXLLTHbZ6+X8
qlzl36ytBk/K9i8bolyw0YDNkl20Q5lWNFfScv0DjLN5h/trFg6rS5xWUtAoZQKxqXLFJ4TL2PXl
pv3Z9BW85zKpH7hnKXd7KV+QE15WRP1FTNbC7mTd8IQ41zjXlbAF9HFnwk9DY2W1gZKOFfWSxjNr
UcSRyYajgkTloTw6NHztxc5q1Ihrad6H0FLhHI1lEqaTqgJNZROPC33yMmpaKNwNEiAqhcCZxtcE
mwlkM8pBcsyiEF7q7Qblq6tkVunBN6CcK7KKTzKdy9jLyaTqUFxKYzjqXWMeeDrCfBZHuIb2rVWW
9aPmbeSsje2H0u+TnWjaNGiTzQlwzC9i7Oq5FqOaQJzkvHO1QRwREn0SGTq3hsothrENz6kt4eBg
YxAie5/PLeAlB5R5UatqO72oh9jTrXkvTMOMgY6Bs11pLnsQLx9f5Sbj9tIQH2e9HMM10chxMkrI
42Ni7nDZa7AquRSoqAov9Sk6tW2YYJLp9oV6yMYtTR0EEPMG20y1oyvVN2uwkSZhlR71lTvsBmPT
g9LDy6KcRPkgC0onF/nCPoPPddTmdSC/e24OtZLpwemgXk3C73fo2cYzlwBBYRHVmdQa43pJlvGp
KIzPU4sU21tGRNGiQdM411D+BbTMLnPFHp8VuvMkXQ8AVTToeVYELOj62h+y9lGmhbzF8+CbNOiZ
UMKq0JnQm49zX9z6omgOfE4fmSratwaUdDfNsr8xW+YMtusPd3k/lFezUM8u/7DHAZJUZl7e0r7g
KTt56U2+biV1EOvs2OHwEkNQ9Q9lO8grqKX4CYxwzLOE2w1zqji5Zu1+8lPdfBo3a91BoVfBNjDV
GzrLRaTNI1pkrcvWjQ7mOkmTNGwXG+CM3TkQ7fTeMwjEbboCc4p+NA/psNZHl7t0y5yAJ8IreliC
nXHfjl4GS2DQqSsT9n54+jvGp/ASEuXH0+gNgYBSFYJiEka3KXVw0mqKu9z73Alz3DdAX3eEPyw7
P++seDFZu5AWs9vCzqe9TBZjnxocVxstXYwq1thJGgeaXLxhKHc+YWQvD+Zkr2iIeBvo2tl9Kgx5
tDTPOTdiHqLEQhy6LaYTwc6tEM4u6R6deRYkbV4ek6oEdSi8MlKrKaIUpswhFYxQZK3gjs8gCc1Y
G3G7AjMQYN1/hWufvcO0uYkcFmpgNKDVSX7BiekS51DrrXjLgDTmfaa1ESdaHuKtLfFfsYIZgSjp
kJV5XU4VXi+uQe8PA4UqLm2aKyi3Zpwq41OZdXqYFsmFxDqqIJ83QmxKDbeETAFTm34TOHoPN1I3
l5ObkR+VaBuQgyvba9Pj6GW62+yRz5eBLRx53ip09KPrlGGHc8ddlnryMKec8JvWvDJhro9suSqG
/DhiS6XWUyGwOElHtAjkjVd7vsjkMKWXFhFqfdRuNurlavKi2oUonVnOcpqJzjvhy2A+dmQl8sIp
RGov0wkMHp7Bx3WAl00LUmh0yMzbLQ02pGOQYziflFYaeyXKAv28i4TTrFqw3/4DJW8RrbRRu3Up
kgCpr3tMLd94mFeEiYaYA0KJZjxKKNwMcbGf8UgfpnscgfHo2iua4Y/1Zi7XraU94iA07QYXQnSb
kkLpJcrEGMStKTYGgKitexEVkMGkDe5u1jsjaIqtv7vA+KEPsXULTHd9nYeJsdlkqneLP6wB+Q3p
oUSmGHWi0z4m9AnXaKubKMcfO6Kq1i8yYxH3oHEQEu/0BhMPoT17uGkGmhj8XZ9j1IXg17kBqswC
afDdCktbz5lBjoI2EUiDzss9LrWrHmE8W+w9urpacl3sByvFhX9pprDsOywWddQSizmugeXlbeRb
ZhdCnmJxUJddzZJUgKnGqgkhVf8pL1dx1VdG/051DVRrNXhL2FalOkvb1CIEMlaoadL8wKBlghdJ
RRg0sksZIDQ2gCgSk6SW/5e0M9uNW8my6BcRYHCK4GvOytSUkizJfiFsyeY8z/z6Xrzd6CulBCVc
hQIKdVFViiQZDEacs/fae9S3i7hJkltoIU9VN9f5+wkpe0Aa0mT01aV0KZdkqq9eY7R9N9gyyxsj
5xCLf7Anlzp8jCavOXQAwEDGZg46LG/ALg6MQq4kZdp1ZrDdsVo//2ZZmYEdT1cNE8X1EQXPUdhK
4pG0c/06G9yfo5icbRn1gnJUwtYQksrKRnF/EP004QGV5TYyom7Tc5xfUljVF7U2xhuOdtYe4G6x
GnLXZ+drI14fuwCnTAjmalg4MF9uKsBN39s41+gcsdVqBkSiOsriBS+Od2tyUtygujfubU+gL68k
ZTJqB+BnAgImFR6CQxM6/TXE4HoD+mh6qpm6Nw0Ws4CzoVKXZl88lV3mr5Soigf4EAtLtC9eIRxa
EnxsTDtMfqpINy6EF/Q3DnCkBbkS3c4LJm1l16H4odxU/8Px8Lsde/01LTb9B3ij6DFy8hYJP7XV
vQMAZGGwV74rKcFtiWQFxBGijQSvzRqiNgKV+TUz79Gsc7woom/TBx1X2cIKMA0jYZyAcMHDIiBZ
YlTKx6TAxQf/ia0OkyWNwIe1lbRvOF2+siC2N54ZCtBWzZ3S/GgXRyArVMG2gYxHa9HlVMUwjGMi
xGm3chsEzJz7K9ZbKzq2of1L78PkwImS3k3pdTeVHnIMLaHgBDWFQy+wvEVR9r9s+sXrwE6DLX7U
jg1pIrTLkdbCSjXFsKqZJbdRT+Ggq+2O4zOnfmGFbKeiyrxM9bH7KebWf6JBFJK+8yIdjx8q0264
wbaqrUFNGHvCuilrJJpYpholaqwk0E1T8HUbMbr6nyntxTJwjeTOiJPoPiyD8puDSvnKjFMM2KmO
P6h2m+8NXXJDhuvkhyaGicUVF6KrUnxq/YB5O4y8gI9T2P5qRGJdUFnubxNdMStVb7p7FqRkGcsq
eHLDuNibU9scej6PyzKaZi+Q0q7ykZ4vhrgdFkwYrHS01pxkK0pSGhnIdp6Ny7wwzAPMnHpbqKhZ
FgRZcAaI5TbFQ71sfdSpKzfpx2+tUBEnkZKybCUDjJIGfPtGNWKLrkktcqLzVtjY1G9t7JqNk3vz
J5pzlzH/WxbmGs7YnOs16YwVcfHDMxuxQ8j+SijNtKcH+Dy40yMG0lep6RSo20CZwFR8DZePCAwc
jLgw8nzQmy0zlQgqTQcIMDT1sNSpEjyWmrBeo9IYwxXOPXXpxYHJ7oGqVR46Kd/82L+s4VEex2RK
6WCVcq+wIveLrVfKQ6iMYquTGXfF75oW5RCZydZIy3ipSRUQzZiLXT15YD44+nQoHiLfhAERD+O2
4TFtHc/vvgeRGV0SB0cyQk0jJhMZjIvUSVYmncBrChwTOB2n8/EQ02tcBXqfXDiYop5rNB1radv9
rqkyjCz0iDedyGgUBvq0cmSF/b+otX2jxnRv+J2/07HwbXG4lJxsZLzMpgAbVSXF0pR6dmdLu93V
sSfWiV+4xxIP5yoXPJa2HMadzVdlhY3JZ29ryU3aeP4mT7uJ3jsrQAtOZGWB5cLMkE87RGTeSvUG
e37AJMvOV1AmYhOuXuw5q66nnkRH5EcYdfbWz1WybvGtmAuzjDhtu9WfUHMnnOW+ZVDSBlOzrOad
mpn5+AiT6SdCTP2Vqrbe8LfG6r7DQLpuW39YxmCnN0Hc9JwZUhjLelBdNR5sF7BTxkpTfbaRtbQP
WD+HpeU0RIjxbaKZHb5y1AbnM0XxmvRmbOBuWq1CfDpbs0UJoxf0l/Rm/AnHnVN2CgiPRp+L5Q47
UJUtm3b81QvA5VU1e9U7/55PnvXojWPKFTnxE3dcvLhlCuStKpEjxGbISQ2UEx1QLI95/ZI4Mr41
aSut0yFxlrErkruxde3nuEmHR622m3LVDRRdXT8xVjWmgQV2iHpRNtSMZew823VOKkLGCRr6SICz
uzMOGExhnYQo9mwl6TRyFMJZ3sgZHlfgHtLp4PzUMGwHmyjXJDJsHI2rIR5+EDqn8HtEOZFDtdOl
bFJj7DTsP65HX+B2NgT1QuFUG0P1zY6Eq4bB226X+r2/t1zwpE4mjecxEba+iAKLPYor+5u2RH+I
Vyk4gEjRf2iJxT7Jrr18Y2eDsXSd3lwNpoFJiVPLA8RAG0xIqg5jayMlUCJ/citmcGSP42p0rGZZ
eTrhPDpt6jboo32qFwYdRWfYYYTDXKOZctPgUlxrfd5s+TXDdoRstHFwuD3x4lAL1z1rH41WcZ9A
pHrw04A9foRTx/FpPmKh/AWhsV3UTpYu4wKMT+q23SEo6mwTiSaN1tgO8bARfstkZa9EHCDQzLCt
qLnKYkwetDGJMM0Y6lfgWRFffgBGRRHmG47v/TYdRHyPTdHdCb0Mfw0x9DwYe9128nDwwXxo1pNX
xA8yHds7Oor0SnEn4mNzc2HEi7jTb1rDSxe93vUA06ZwPPIRpAeLQcXA1xWCXKQmwKSseGq4ytgc
jmpr20W5cVtTX5MlGEH318zxQFFwWnWBpEPXWuPGNpNrM8q6m0Er7GVTma+pBOcAjsa77s2sOZDn
HF1gmW7oOeWzqkazX/Q2pbBZSJ2yIF58TFJrGfRTtcDF9jtgtw8VTvOXpgFWVeIsn/RsEXT9sgtt
Z9HhpeKMOlCPazSKP7nvRfcEyMi7OOmjV4pybbuxiym8pYPoLUdela2SxoQz34U6yfQOli6us0Vu
VsF1QgePmvukX4AOMp9Enrh4g+P6mJWdgdmzNW5D3aQbWTg3HZudYwaJp1kaSs93Xstrihsrm/e+
+trQzfIij5NqLaod9v2DH/YzV27kJQnSYlw5pg7xlxBnbVFIURIySIMCohFG07QM0r3ZevmrBdSB
/olmHpzccL4HHazt0U9qdhzzno39yYaqP9056etr0Up334jG4oipfsKYmf2w7Vgui4qlpAANU0Y+
OR4IA0Of19zKTeOGRoTxPeWwhYNxYs9ez2A+mhoz8sgOMe87qh8fi6Kpdwb8kYTzYOhtU9BTYBmE
dh2HLQorGVRrralt2lV1+ZDnNvfCM8dma1dN8qcTlvfs1cZ0jOBRPRIzRa0q8tl8aUWzdhJ5h+HL
wukesVR+rYc8ceP8o3tzTdTXvLEWbQo56xnf6N5KoBF6Q1rZLQCQK0kLuB3Ctd2mB7scbywz+9ZA
QdCRF+RFt/567I9yNSggAm2sYMVCsHbinQhCQWfd7rwbjPHoIkfnr6LX5ktzEcLpSinXQI15anCw
aF5ndmx4N7ZnXcWgFSnMn7FhvfdOSLSwSNMdQ6fKxljWKerdduZs5NzXrnHlqteRSNFkO9BkMs88
pvd+Ja7DleRHCJt/IfEVtvH+KaEQ88xAT7x7akNsZfisj5I9z989EHTIPAVdR8kskQ/yBr4fRcup
02sYk++T+jnxnrS/cg5Jphl3Skc6jXgJ8a2a58ObqWbbg6WFNITuuh7j2hGxzJm7dKJCZQBpKCTY
Fio/h1bUif+jDDH9W56w7zZj/KgHJnXP7Azi/MMQhuEoAmtcYdsILd0TRw6mNcfERF0dZTdSWlx3
CAnFuRfj9GmbBjpawd1y6PEo+zSEayih/+lGXxx1u1834brsdMQSjymSgb96Ayk84LmmhWfZ0NpQ
wJ48cAFZlcqo3d0Z+vTTLuzn4O9CfKVrsYzCyFCzdYI35DQ1S9S53YLhzI8FbREJ/Gz5d1dw+vdP
VbVGkdecvPJjkhzxH6Oo+vrvv3/e6N3p3Tq2IS1K6JZrnkYK6tocFjkgFC2zLbgZeN5NfOate/+0
5yGYT8a8XIGIxs1y8hAwpXhibDr3enIXw2s1rbx6TeTF19dxbpCTd29Kk9zyTAaxoD6XK3pMZri0
o9V/N8p8N9+84ZxwIB+kvXvNR3rqrz1jaaDTac9Em77/bvzjQUBPjr6ZbxZvin7y3UBHMUHxCsL7
PCSh2B/68joaO//Mkz+9Y64ShuWwEDo60GL39MnXsagLXS+nW5ogPj7yMd7GYZVtiKxEyIMB6My7
ONtf/zVAKOEqgywoVq4ZlCDQoL+/d2EPyhM1rbhNyahPN+4Y+9dKL7KrwlD+t1Y62a8u7h/ANZ01
RZwY5v53bGkp1mZ09TNQ+/3YXt5iVnVMcZvJXazR7tHB//U/veQ2mW7ToObY8q1H9wVOl7JBeqjZ
VFYWLcbwzLswK9Tf3wRMJtJwiV8BR+yeJhuKHpopRcn0mAdPqEGn/tmtqRDcGvWzB0g1RWj19Yw9
2f/Ml/5uxFPfCT3+KOiNLD26RuUtayu6rFxnUY7BK1QoGoUFJ0zaS3strw9p0R7PDD/P1Y8XjGFE
sdQbOODe3/nRDBsal356jMpq7w3lczuhxKEq3oVhiGfecxZth7J0LJw97pgHjQPhmZ/w2T1Hss86
x5fZxb3y/ieEcWWKhsPn0dDM60FrrrokoqRrTH9UPj07BS00N/gJ9/kqH+yVjQVo4WiS4nX0M9Kc
XQXjVwFmHFK1FEZ1oIf/H0wKV+iSzyIvPXaq9z+w7XyE3Mh9jiByj840m8ddd9HMxPAMpaEDDLdy
mhdEVWcWmk8nBwdrwSffEA6f4vcj10UtYitK0mOMxrIe2dFnrNFskFP7G19Ls/uh6kttOLNvFQZ/
9nRSvB12XpreLKMjZ7KgKpgUnjUsM21Xdr+G/sfoH+3AhVz87HlI2usbCusIw8+F/rofFyI+1W8u
+uR263mYo0NN06MWU/9Ar35IAJBwKEPu6KS/OgcVfQPXfNEHKJwoJb5QkPmddM69ncglH7tNCdUE
8hnnSvvC0insDKJA1VS+9EGlUVPUb21tRLjdZuuiZ4xqSm9Vaaacqzl9gjtm56U2Y9f+yVPUjHbm
L2fxByvfSmTo94gXj8Dtg+aproPBWlvT9Iwy7aBiGgSqLxBZ16s0DzZjk61MkwnjB/GyN4Zd6xW0
U83kW+L5D06m33pxscQ6MixQB9JsGFeiyPaqFGtrLO974iLcnCLwkKlp0adOvC66ANwVy5+Frn/p
kSSAvA5UUw6s0TF+d6X1E0EmWvS+WVcp6IoxP4R0kalTI5bw/YcyrNtlVBtPovYPUv2OKcwllvvo
WHPrve22AOU40dMmheQpaI90l2NuPQxaf5lF5TqnObrsMF0UtX/39UIwP9c3s47tvuVSuHZdRzcM
hDQnkz32OYC0RBwdO6GypZalxXZqdWMdJ2OxJjGg5V7U5pkArg+DUsRk7+PaJvrD2Tr3fqp7xAzQ
WG3lUXl1u/HgxS9JhYgPnd0Th8Such/3Wnxuyfv4bWeKu3xjhMOeDj/Z+1FZ8aY8GZzkqDvqliIX
ODx3KOivaPvBN7bBiGQzRW7pTFszmg5i8L4FIXhfiqaUA35mrXZEcXfuW/DxtefcZQj1z/mFYvPJ
vTBzSmZEQRTHuHy1+eYxIy0K65r4xrnVpdCrjT+b7sEkW2Wstl8//H/oG2+ePt9BejIc/212Vc78
n97fElgpUecAzjnqnZYdJppUG1Mj2y1srIkG+qD/ATs7/JrcJt9WsipummT6Rek32E8CXJSWmM6+
7d3mpipHNLQh4H3SlKyN3sft69e/9Z88qQ+/1eIA6dAcs+jSvf+tCrEYnWM7P1buRdi9hvmTmvCt
uUDP3VtQ6KuovYL/TU99kZfXFON/VTDn7Cm7rIYbD5MkYsCVqX5mMa3H7M9AHSjRQGYLHBwJ1Q9c
bb55Cex2OejxrRv9lVly3nJQmRAGSQQ8azb9Jy9aGPkFzq6xOE5Wc/DG+BY6YoiBSjsXXfjJ94vT
neCEQZ0FX+DsP377IenDXFQGvcxjliAeiambvdJTSHaNJl+HbEhvQtcarvANjgekMsifwuFcNPjH
rwk/AY8zM0q6HG9OfoJD5FAPC7M4huXj2Nt3WTrRIygXyF/c5MXSkzPv9sfdDOOxU2DDbpscbk9e
Ig26uG7H3Fw/c50Xq58SOgJTsvZlE+zsfDC+pXEFwHYQKLHA2p85AX16udSCHFfqAh/mybPV9JaW
JtSsI40HjCVg9KAlZ3dhAzkSCvGF5Wer1nXOvL2nJyJmlDIs15ZyfiPYwr9/zrUeeOhO5pscJMA3
k5Umh7/fC70b4zTkLZReoaEmLY6WsXUp9jajtSzsR/QVCHwh/LrrTECxb7PN12/7fMdOXna+DBTZ
XMvEIX66Qy5MgQnEU9xR4T50StAH675NNAa/HuaTM5DNQY9yhcks5d9OFsAyRPZhZLI61sK+qb3s
G4BfRBzJzg/qe5SIKzzfD1j9Lhqr2uREDdUESAwmhgE3Le4gip6ZSfN476/7/e+ZZ9qbTWDSF+k4
KVWx9yRPhNWJmYMOZKHV1aaPH76++o8fxHkwyYeYA+jHb/+AIXoKAQIeyVa+0HN0N21zAfhvhw7o
zInrk6EE3mLbmZ8m3vaTckc4sv6N9NnQE0T3jp27x1iQ7+dHxh/fG+WZu/hx9tiMxsfedU3Tsk5r
BaMkMCtCA81obCuLeqPLbJ0aZxadj289BTRqs9ARdErNHyrZLhrmObDxWEDfq9P2p8TPZJuKVSBe
R019iXTuzGvx8ZWfh1TUhHnpqVGcvPLaWMlkEAwZT71xgWhaO+il1j99PS8+HcW1DI6Huq4+HE9N
d9AIR+RhmUV2zDrr3jSDM/dOzF+Ak4lOpcWgCaFguHwoPiB2sZCnTvVRpX8qI1+WPWFB5eugOOwW
mDuGlZUdJ6SskRucmR2fXd7boU/eMRMJoa/U/NzqYleKOaiJgJYzE/6TKUj9Hs4jHyTu5OlHmDg2
WSK9sW9l15V4v03nCvNMepjCZDqzs/j4brFzA20BSJUS+4fHpUUdWjgiuo+tLScmHnqTwMSwPfZB
virKeDq3aJ58bekU6NRq5po7Xl0acCefO7OkdJIMunaE39tf6JWIN02DX6vNBU7f2hc3mgz7Jw6U
GJnZQO6VX8fpsuri+HmSMSJqI5hgULZ9ciRGyj+kSW3cTn7I93vIg32uxJmffHKLZkoLz4C6tKLa
yqtzsh8p9MRo/SbXmFE/43HVYhqqbuPxzNfy3CjzVv/N4m2V9gRIONOOvavu9aLI751gjl71A+1S
13Pz7xYDCodcDp4AvlzQZKiJvx+OlAhz1oyVx3ZcxAMxL2em8Ml78uHvz//9m8spiSwTpe6Wx/JH
g2Mh+C9//sksKoYpl6nGz7fGtUzQC515zcV8/W+WmA+/f35cb34/iEwYyaNXHt3pVj264sipmt4+
lG2cSR2i8hxP/8J6mrS7v1o/Pww8f+TfDNzgismL1iqPOITEsCraM1d27sGcLGBFkfYBpkAeDK87
Isdz5dFzf//kKzNO46TpE08mm64t604/l5p65u/bJ+006baNzNGCHtl8oRy+LrQzr/vJ4vt/D0BK
PmCc9tXpZ7L2mwFLh1Yelbov8+1gbUX98vUznp/hx8n1/0P8cwh784z1uOsSmfvVEcvoOpolIi3p
n+pJMwqEuudadmcu6J+v6ZvRFJYrcBO8itSJXcTj9QU4gK8v6NwQJ4sXsnjXHOe3HQ5ARuiUuGyn
M0N8/tz/vWcnC5aIKh9MBkOgMUSg7P4dbGfupMwL4r9/fx7/zV3ySEXLYjyPxz7eVem6vf/v7tDJ
gkXcQyjiiUfO6TJsV2mH7+M/WnL/vYKTJauH7e6EiSqP1YMxsDqdeQDz//3DpFUWppZZIYH34P0N
KjjCQv+oq+OQ1lt8OBCrll3+TDbT8etb9emTfjPQyQqoamgGgLWroytvNFCPk39m//jpbIWKwfab
ghAcwPdXgoBqjIh+rI56ShBwR3OivEnl1ddXcW6Qk/mEoGtwIJNURyf0N7gu7uNO4uXOzlT+P11K
XDDvMBDBGtonmxOEXp01Iow6qi3RIr2zvDXHC9jlX1/Mp89+Zsew5UaRcVrqg+OqqcxhalliH3kH
888EH+n56zE+e+yIGDhKuhDwyFU9eSpGSX6P2VVHTV7h+sLP8B+8H28HOPnyoVJvqslhALeG0PED
2/OZAT67S5wXIYJRk+USTq/Arnzu4FQcgVr263zYYj8v8jPl78/mlSXo/RkksFCsOhnESxpv6nyK
Kk57qSXPQ3XdiDNb0flGnL7p1izxsOBq0sQ6WauUC5m9Syns4sV+MNzyUtPVtW3P1Ct/n4TBtLDm
SvPfP/63g54sL0HRdqWvUcq25cvCcH99/dc/fTRvLunkro1+avYp2KfjqFaOfwEYAXVe056R+nw6
CtD/WRI166FOFpbMVxE7U788jusgvFHBi8WZxTjzJfnsPaGzTvEOLdl8knr/ntCUadqiEEyAeF9s
TOfMw/90fr3588b7Pz8pCAcYaHn4fouY9sjHqtU3Xz+NTycY0VjzLOZ8e9rCmVJafYY1cGIDzD9M
1VYRngRNiCD5rRHvbPM/umX/P97pnrEuKicZY8ZL2Jak0/1YiuXXV3RaN/9n+0AzTJqUVuY18uSd
kQ1etQZ96bGSO+AAYAdstakBT+Cdxb36S5yD9336nN4MePK+hEGOuKtiwMZYdNENmJQ03319UZ9O
Zxd+rYsai3rqyUyz7YrOfMYQGg7AwcC1+VraciEvvh7m09nwZpiTGcdrb5M2wDBeRoRcvfWrbWls
R6IYQNGQPGGcWWnmd/10eaPgoVvkAho2Kob3M7xMCc0juKs41tlt7L2m3jqWl/BeknM6ic/e1DcD
nda/pQN+11cMpP7ADTOtM6Wbz2aArVOWEBSAqKrM9/XNjlW30xTLMiumMjfKwTC9IJTh60fz+RX8
O8TJrRqi0CVBIeVFBXfmBNvu3GL22RT79xpo+72/BgtUguocmh8+7kEjRUEdIsmziF1IzxFpP71d
sEH4CqD6pPz0fihq70FHmz4/5hNWqxfOvil5aF/fr08v598x5Mkb09Ux+CgMEkfchZb1BCqmtNYe
rpszw9Bh5dd+mMT/jnTatJIE9I1eauZHXaQ59hBXXSdR2q6GEqVsjfvxoqfSdk02UniIOnTyMPew
r8mBrmZZRasCACCCHP4fsDzVRQWdBWZgPbsYEi0Jd5bZ+NjJLUTKAC+AifkZsxgK+i7v5Xf4NCgC
i+l3rGnyGNm+s4rGsrRXbSChUxIQTMhKZ7i7LE3go1Z+vPa11NvkJgUUioqziSgQLCpCLnybk1CF
kxVz9LekapcjjNEVbIBii7niRTUVkXk0Wpd+Gf7IMZ71ghJcNJQNKLkaHl8NxCuceue3K1Ou0yAP
dsBOuE1J8VkixzZAi0XBcRrGfTalnH8bfanAqWjYpQgigc4gl9KsrGXokKK6TEj8c3YwVAi91yoL
Kf44QI0JLSJGDFgRRuy4C1eU2UraQGQo4boAq+Boxcbg7RxyZ26NPHkhpMZa41mS3yXe+a0J/26b
lUF7gzMO+4IhyyXCY2y9OlHetUqNdR2iXdDjGIZT6ERrzWnsu9rs6oNe4DWHUFFfwvIqLuKs410J
S2snhJd/l41fb+2+LdfS4NDn5nh9VGDKfYaTdTUlibau8MyvpAlPw6u6H7XlO8vMbsUfz4KRY1R2
/20sHQMR3zi0sP18cj+tikL6NBthqsLD8KfMeE2cTriaSl8sBmvsy0WrDZjHStBrrps13/KGpIo4
zTzQnqADL5M+MC4NP/1TCqpA6CfURdd2hGaOADGrKQLqmgHgwGNngLfl/e9DNfwIOxe4GcyGta48
Zz1moUn4E75l3DLVVRgrtZ+jk3a2O2JaQeHOs3TEIfDLX0wMYp+M0fzuTw6WPaPGzdLOsaco/skv
HpN1VI2vRn/oPX/RZeNDKYnYqAIUQ0UQEGnnFd7WjrxoqdzJ3g3t+IrvRcPsr3geKitXDlyZZBUk
MB8Lg6xjaPLRWtVZc1E7TQGeGWtCeNnFe5ikWoeCGSsO4UaxMLZ4P/xdVvfWDvEkxEFIPNiCEhOv
aG/FSzNu/1S99qMcbbrA5AltPVmRY2qlSJ7qImBlHOUztKvRWVBcBWFAkBWl22ra1kkl8brUAou/
D0YmDLTbrM/VAalzsyEbdiCZEtNV24bDoQfBtXEIJwN8VvpXtbR+a66OR0c1NmnUeEk70g0IaJM/
BhEh0KP9teTs128SzdNJYhTDhSBqF9GNGV5VcdBd1J7w7jx/Ci/qIifnZyjzG3fE9e9OsHpxWIOH
zdLwp2ZAArEsIFFEAGGNTEIBCsBU12FDhkeIDZAzrP3iwPHFToxhMS7VL0iugD5xPC5VbGC6Sz1a
jnlRHSBjUPHX/aseJM9F5inEZrjWUUUEt0rvhlWQq+wRtJdcmPzjxrRaezWA0Nx00SQxueYT2iyS
JuuIBKNQ641NkY+49IqsWJWtnixCF3pEaMzO6gE/Y5rMVM0UrUosRv/S4R/nsKd6QVpgCAyyKl58
DWoAaEJgr5bU0Cu05bhsbPk7oBZAPmpTb/GKB4Qt+MnSbFS2aCISaKeEiHZXKYJsOz9fBY3uYBZs
6oPjheSCVeDher9s7300M5tmpgS0xZTvA8XWucsg1Dj5RAhTOSFrjEtvwf/CuxUTJlk9KL5HbWgu
yY6EelOHrHI1wbWaCe4PwE4D5hIvTRAEsAVcz1tXeemu83A0VxMMxE2qkeHcVLr/0lbEqxBa2CzD
Uv6o8KsvrTB+7bP6d4EjEWFl9NrZ2pNZtNBgB/OFaAMPMCYX2lXsGnk+L2QWlwtpeMSYty0AaTOK
VlOLajVtiuCeRjPIKQkEiwz6BwJq+ZmlkywjEYhVmerTIg6BC/pNynuTVljOVWZuHYA3i75k69AR
tI7gFCpb1o0QRCGu1OS2VbyJSQhe0worWoWsGN9CWWN4tMvkUabpN6eU9hNBVOmhj/VyP065f/Bp
CJF7L4DftSFvvJyRMHhotRfLJ7I6zbBbY4vugfX55r4nwGtjoABYicB19pkvf1tkpXFtcX5ZSxc2
Yl9rC7qZOgLAegCHQdfXn0O/QhKzt0ZvWesuoiio855sgLo4d1Er+i2HzPoKPGNzXRRWtK9S1t5Z
FneJ3o5MziHoceDbf1iEilXn+JLlTkv5T+Sm4UKINkXnjttUg4AdUA5javctehKsrThdsZ5b5rjk
Yzvtja7tV1NdG/dFFDgdB4q2JZgaiO421PC29robPZIowWfdYPP8ohWQmBagCDs2CRU3U+/9YzTM
kHCjw17sovB1c/XTjbJmAaUXXJE7WdfYgAnFCxPpLAx834CKrfiSHtWzrO3vdts+jjYUKyJxwztI
uzH+LnaBdgdv1XFGd4HXqDokrebf2iF4FDchn7CpTbr0Q4xhj4y8ZEHFLcU/GQrL3HlJxEMYfbva
Z4WF8FTZNq5VwigNnhpCSzfYyDgb6Of59qZJ8EtmM20sS3j5ab16iwRJ7VLKFlhTkCWLpMmm/SCt
YWNUZnRRYya+7mILnbVvwcf2rN9pidS3xkW915umWfciUc8E0SfLsRiDXcHeYylTaDlE0uNMJULk
uQb3CLQCWwFGwcl+mEYFoqG1Ikx/vujuCDVPmfN6diWsWCx6LflTgG1dBBHtqJqES+jPWngz5SCC
UruLd8hCp5sib3lLarP2Ly2i6JZRTmDgOCupwOX5K7543n3dJNbWt2tr2+jpsE6AaWChbIvHjETq
XZuWCtukKTYanodtk2H5JlirqUDFd+4N2Azm8Vi6L6qSOTFGmlhBknRvoXqrtaX3eCSHhrc1YfME
Qj7AkF88GiT4/nSwS2MojccUKuyUUgHQJxZ7I26hrVi9fhRl6T14rQ8WCeP7Ns6Et/JJ5lk7Popi
N5tYlT3lAhDV0jmBcPQfdJBLd1bAJ3BsCpgqauiIzuo8wv/04sGa7eRkG6h1o7H4wJBDDT2Y0caJ
OrUNlR6torIDS+Cidotade9kNZQ8j/1jMGe0L+RU/jZxPW5HmAq4hqCDJML5rVtIf8uM7WxdoW7W
+fz6i6SL81/gou0NCl6dbDvP2oTRlK6KcapudHJNQWG4XOsiSPL0EIWieSjd8adT6zW7n/YVVKF/
NQ5mddVVhr6KdfE62PNDG1DbOIWB3bcn9rMBxAN2iGk1DFTjkKcKLLgs60UZiOsAeeZCy1hMVRNO
m6Ky0Qvi6d+QBzvce8NYLDWCCPkNybe+FPEKjdsfZUT0b1Cr7+Fl37SpWBl4mNLNS6EHD3i0QQEM
CH0le69tX9bOsgeds9CHvt0mvhsSPTzGiDsdQe6nP6yBVhKuGXrJWlrMU6cmj3yh2AMfRltwfoiS
Zh+GSXlnl2m0KweHfGS97q8A6jc/ufHj1uhirLg9+RjrSP6jFChrbsGQHOYoeKAMsfcADQM4B/bq
bUbBDNirgpbNFkTQqQ2qgxGJ9qnJlQFCLIxXbpGpK61S/sae2DqZhdPcAvbjMKCThfGjjjh4bOJq
7I8FvJ2KzWpXfpdJdTkM9g8sdgUeexVkOE/tsgnNlVeg/Zz3cZDeIQPM85Hu3iIlChkUh92tS6fp
5tOT7RK4PUBUtpibw2MNxO3K6fkyd44lFykkkgu7wexugF9aQmRi+zE54BQyy1m7qsh38RQ6C1to
35OaROGEzMMLVTjlU1wKTjEqDUIM3XAAln6YzQ7nSGdL5erhImowpHgJMR/LpDHjC1QT47pLo+BW
FF2EUN6r5D0RxDDHK+u+61WD+B1lLAu/unVCaa88SXGhrMq0JsS9lM137KboBtBCqn3BNvDC7LRw
U0LEuYgSDAga++tVYtbFKuz6VyhK9nIM6mnh1jFFCgtWMoKLFBI9GyDdiV08+oV5ERXyyXUk742q
fJCPFYQAlrZFFnjfE49wPyu2DNjWxGbG/bwo4ohfFE4UcHyaAz7JNL1KGzIulwZhkdcpbL1o5Xp2
zBZfafxSkbChgbTE2mlH4xXoKhsWTWRPV0oUt3GZfG8hme96Bzf5ojXxiWuJWwF+gRomB71aBQBU
1hhi0w3UXb4TgMGxdDNHAQEEj+wJ0KLDUX51An94kbrX3XZjZG9tkWdQvprgfzg6r+VIkSCKfhER
mKKAV0x7J29eCGkk4b3n6/f0vm7MzErdUJV58+Y9F6JkWQKNVlMjk94aw83UWt2pqHguJWkCZGhX
nLKYqiNXL21jb6WztdPX2HCVkPxC6pFxryeDdc3ClmOgvAfGjpBbiChsCr/tFoLEAGRescYTBGl2
H5Fl/So5BiWd9uQwT6Xy5ui2sm0XpfpyFnDgCa5XH39IDXqaGB+liHuWukMFm7TBKjxHhmcqjbIj
/wN7PeZgV4Wb4Tdh1J7kRNCKatjGHdpsuDUtv+6Ce2ddoV6UrZgmBWgB+ZQ3tZttlymYHoALVT0z
Sle3yEhvtTsLA5Bhrcy/KfOcuPx1IgKR6grKgVZG4B0p6/xEmHBI42Tx46J3/MZUhF85w3rTzUXf
rwmBtWSPLufIyCQNiFNjKmrbLYm00antTCJECtMmxTQZrllhDlv2XIfPRV9W8vpVnUEgjQ4VerZU
VLVvpXbEXkK2JTmfmwJGyXvMcXQMdUDo6ZyRes0Dp9+ogQkWgpiMWlANT3o7/Y4TKJO4Hx0XT+16
0uMneNyhTSQPnRJfjp5pH9S6I+cQJdK6ruRMGsZwafvaCmL+f74e6cBRgXy7E2EABN3Gceari+28
i0oSv9Eua/ltrtE/As2nlxxb875SF64gtViqZI8pkgQ2s9FAbdhxL//izJxJH5w5quY0DwA1J8Bl
Q3ZLNLb4QQt11aXr9R9pGMqBFNHZzddRJ/dOp2mLScfLwpGTYa2JCcpm+VlKq9/dOdEPqyU0KsWW
EI3KwKNcQgmvSV94ddTlzUrWeye6kGXa1RSDSq5srUGEXlYg6E4lxS07a4S9ZVXltWBWNpKRKeG8
fUcEzPqA0jEe1Yi1Gszq8mqMggVw9hg32pjx+tl2v01EGO3spmwfY922nvilDFdaPKiJzYZVN30S
tqj4syCKQqXeclkcIQOpH4eAUbl4GwBdBkufG599rOsXJ830xG26yGa4mXd+z3l7HAX7SXnfkYqm
hm86KbAYZpSShEeytXoCWf0yb/Vd54yRT2LB99pmY0CoF4kVtsHJujrTJnWsMJja+nse2/YFKYqQ
rmiJNlj8yKEUfMXLsojH0opf1nSaffQh4ucMuyJ5Yyl8RErDFXL4nXQr92otq3fx0AqOJr49lbDc
fbWY3aM5lsqxNSvrGBFyeLFEvm6KzM6ClTh3BN6aX0O7CwTKh1MBcs+smaK2hw9Ma43KEYW8qOY/
bqBf+E/k+mEe85gs06EqJDnOk+n48r5WFSWJxSULEqORU3W1EqXZWyW3YukQblNrMgb+ozdBpDpf
WM+bjTKUM32k2X2tI3JlXd5LsW7a6KIqLhSQ49tckglotGHs0l9W5LWa7TYshuyeukT/sNYy+4B1
H23KcqQkWcwioPOBuKIuxHbUfZ7u+qpyDpGl/zX1wiZiva5e3ZhEdAr7r67VhiD5PDssymKe2bMq
fdFPLI9FkdE+NsUw0+rnPfGwrSDEm5XkjT1Gg6dAJNjURRe6Rlp8YxiKeW3bn3gmSIsYF804yJKn
f1i1f/foEpcVmGpjhyHJyR3wmt8sBMpVdaZ2LZjQBzAB0O3EaPhDf89KTu2TtZJybgCpODg2hwIC
2HCz8gymuyS8B//86BpKrLzmS6c+jIYWP7RAxM9OZlvvIBoQsmhgXT5cMBY44jYkYZk7YXWLT3CH
EQC5KAIhyaxV9bT3lWjQifyruuKj72V4JGe13cWx1uxCrYtvxNB2fqmtZADztXhDOulHY+SriWTE
sa42ZlBNZAYWYbpuq9TRjzoRLySUarVrGDAtHEertv+DkNqo26zl+qXEg4VAW89y30+YANnTxXJG
ZbfROlJoulohOmslcZeija8jn7AVJELup1ns7Dp5biSBNDHk3SAXPb2bGqd7jPXNxYHvcNBpp44r
uc5cMq0m/jBV1R/S7t/DOo+PGkGHgNwJe5uT9CfqZkbyEwKxWBujRMcaTKKuMyJQrTz3sU2jaDW0
DsLK1CskDd5vk0SXJXLUoKiMfsfLaWwgNYlAKfX6oLRz+aSHqfU+r/a3Vc48LyrnDdGk/aaySLmb
ldLeC7OpOEua8hkLReeDl+OkLoG4aZmSfIy61Z+S9B5lnijEvlMgesq6zn5a5w60AqV+WZMeXgwC
BjQM2YfhE1+GRoOY145XdiTQWFo9B61kTVLrpPkBuH484N4ZSGOd9btXVZ1euPzEXQDW96yEqNe4
RsOgSBp3y2jdA2q5NAnLxy8Ncd0vanoFE23+h5X12CHOsSn+xREJU+WQF38ItGyU2S0H8jLM8mxD
iHuMARRwiwpyYAXhEClJTb46hhCWnMzaEIlAto3gwb4SIB0fWPCDkhD1rWeHywxuqB/N8yDR7Fad
rNaq097T9r5WMDe/epNNOxhlBElJ1RL73uxrPJ+EggTqVJcbQzPis95WE2nYFrHvDuiIttHFG0Dt
d3zGKpVc/WlmcXfln0MhIKKr34Pces9GQ0d/EUnhGoWjRdjIMylJ/tSik+2QuVfeo2p7tW/f9UIn
+astOn+Enq2X7/ew0ql70ivB1dCX5p/NoX+yiumD7db6AIjMLcHNIxUqH0mB8W6OYJOhMPTe3OI4
yuFcBSS+c/5SGX+kFiGAekF2Ju7G9GnUqpZJQoMK0ZbWJkzLeDfVmu5VOPn20KWKQyexaPPKmTGL
ogPFo64PzrEGi/5hrnUbgpLo9M0ikpfBiWljjOkjru9YAzGrtFlGJZ5sRAW3kGI2vaaBpbgtikIQ
bl8Yoaum4WMdT9PZWleEGCcng/+lHOa+B3g0Ly+ytbWg7sPar+N29dQmNtQD6cz2fibk+i1s1c7n
tcWtLbtwHy1oy7oTvzJwUL3SjiA5aaa9DXVF2dEEhXuS1jXfTKPpxa5Am60Yrj0l6vJtOkwIfc5Y
3aO9Tb+x6+9CLb+zqtA8wpVnojMthLjjSMPZBnk43HKbnN0K3Z1UDLXbNCTaIQBn34PGiTjWRY4e
IRi3qIMVvkVzaSAfinhY76yewEk/kdiq8FSWA8nypPNP7NiOfZJsW3ZOL6siF9alRLJlIS/xbGLF
3DJr0cIKDQyKVOTPmhFyXk5Gf1BE9S/Mo7tw+dq+FelRNhvt6f7Dsxnuc1dIeRSkQgIyqQA0zMV+
VcnETTGLNY3gBwrhV2lGo22lRuJ3z7yJeD1wBJHUUDbqxQmWeugPFiv/azQq7pJmL5rGtE60rbZJ
c9t8hLf3vejaccmy55WXfauyCgmrCdk+h5UBHvIspkWDqdapXqcmv2TQl15hHa3xVmDBMontRQ/V
C0kBX+ThO34z56wXjII8a1Hiv1pMw3Mq7e5TI2fTd5beuMfvait3u52KIC368cFSjfVg68mnbXSv
Ua1CvciJMO61EaEMvvMxnquWL7dMPEfUHC+Vw5KYIIbzOtTqdBQVYZSox5NbJUromwqadZkgXwxl
FSEQ9+0mvbesRM0xSQG86xojcI8o1ic3LwGh5RriP5JSzhCEE3jh0/LERObuWOsjjJch2RA+yC53
VwCXWjAiFAaKDhglbjRhDc/dzMilSWLrmKfLB2e5vrWYingGMJUrwInUD1mt8Up2tSUvPdFlrsry
BluDiESuMHiXFcKREYq4eNy8GLvfgnQd18jsKqg6CrVQk1D0puh3tuY4gCW4lgGjkPeGw8djCENk
Xzh/gZtJXQMpiYGNSj1C8v1GVwQdYlLP6o+mdN2x7lWSLmGHuRFij9uODuJ3XU4+Opilu1w1PLmJ
8SPEajMNIeLpkdTxkuJ4rRtvKadPg4PKz0EqeCTAfdkKtIdWl82CqDsIyAKp+NIjWzsz4KnOJocJ
P435XdEuH9NILqRom4IJi8MCe6fFPowzZrhFmNG95x9qFDWASVLngEb93cfDxD+boiGmZRPyZeIo
9fN+7J8aAu3J+YJ2QVe8ohsXkWdaUQzGKxquZdF+AfrQA9E4rC+mXNZUcrmbkdg9kklutQvTmuFN
FPBfSBouzsrQFvWx0LPirDJystjD72cizMcUvBffkpKuQOgitbgYc65fa0R/kkpLqkV16F8mkol8
I1VmeByAvo1Ef60EQuCiT2MwmGZ6WC0nO0j1XnC3fCFMXumn9ajZNFEW+63D4dmOVrtjsgMMsClj
bBtzvlcqR+fsK1XXQYf3w9R818r8FbaozavdxcGahPoOSCGU1Fmnggv72d4w01weR4Mtsd6ajL28
B7FPXVecqrkl2rizaW35I0Qwk1eZGZED61HyPAo5n5XVsY9WxN+AnvpZdYTKzpnG4EDVowCLL8Qr
xcIO0JJqbaBFPcRaG7e+GsqWbGQ1i84tDAmGODxNDN7hDXThjSNFAPkLtYPU8mw39iLZ3fPNaW9A
zWqpQ4sAXCnIZtL52aevvWlB7yIyj1VQE0sCuQYtg0qr2BE1qnAzk2owI/lu+ggBXSU06lOnGGIA
EmUe7NjuOOPHOqpmon9l4PtcUBSoNS1pjeRMVztbjPmDRk22jdLhIQNGvE1lA8JH5Nq5T++r3sIY
/Vjm65Gla3GQ0qz3QiEJorJDCIxt0n7GSVIHqHe5J6g+vdUpdMQ6zv/lfnH0oTo+GSMzG2uC6QG3
BS9b2HeBWa53M5PGMrhmVgyL1751nQXynZOt685xIhmMo4i3Uz4xhV7f1mZsd8CWqsAaxfDIIb0w
USInLG2GfGdoYXKq9bY+LlpNPK4xNg8IjzaDr2WgsFsZ2DZReu3a6UlQbO6Umdom7xUBD/U+wBbq
l+m03XkRRE+UVi/3HerHUz0O4UalqPAsCpmStEcjTotrG0s7UJzpJ8nk9B5NpYzdRS6cRxknQT1F
P8W4yE1mJyEd85Qx91b5C+M94LWcxANNRPTVm0a5hcgJOq7PmPtGTeplqTVe2DiGV6I2KmO0sCEs
InIOcPmcg7pAjYqytGZLuHhahjqD78J1vHbZskV6bX3q+ubWZvV0LrUi21m2PdxrQ4WNAKaIclCW
nabUJa4HSU28VPABpiV2ZWq+5PXgbJkCtYdadncUZqPS8Y5EN8ieGOTQ2XdWFXpKMs2Xeo4qMAZ3
joLhVPDWnD9IvP9a+hBG2P9MTBl7aSv522SI7GFclslT22gIiC0U1xIJOchGpr+6GZWH1MnMA0Ga
yTYtspdUWDnNp6YeO1Of+QB6YHNlJlyLoQ4TKcIz5MQiHgOuZa+bYfSWRctP2TcfRI7EnlaUhI9U
XbJhyqpuLJX6SSiQp+4oFn82LfUahSw6O1bWbSpz1V2YXrqfcPacy7yLEbgWZuhyfhmrHBe/EwMQ
Y7x6mWRYwBbQlFeAfHv2Ny9LpSUbJgYXcMA2nZL5Oep97JsLN6yt8YgT5RmfHL7VLb2ZdnFIaH1g
4zXzxLwaPns6ziYccvuHIk3bqvANGCllDqYRu90vnbL6xmJ+thR0O7ZScZw4IZn5w2y4Jf3wJnZM
jVfB+LRTZoC12TYkc9/7sUZ9X8WUnJwyHA40MuQgMC9PuG2VCZsaikDCpr6niZLHpU6NB/iW2Vmr
CUZeYwJU1jhuAi2pgdxWrXZlQS7bOCUdIXtXsWtK0LBEAhasmUib5K7pbUIw3fCQxT5aF0Q5rTN3
a+gwoZeK+AtV6/8Xgb9Pn+GFTgpAwVJ+TJoVsoLrD2ceSMOYhuGccVjvUoVfJzJQfepOvOI1iO+h
LSvgTHLm5Vo82NPav0l+NB9Fim9c1cOjArbWz/r4A5cP2fYCV/aYWL4WxdMzV7p1bWLeUDNDUEpZ
jN3XvbVuOrlinhpfq5B5YzoBudPaIXFH4lx8ZiKhZ7djETix1u/1Ie9vgxr22y5LymdnjA0fSJju
sRQDJ5Y81NILm0l+mrra7UZ7Md4jAuhelNqOyC+ugMAyUrHJy8nR8XASeR39VGDHCIRLQylEBDuo
jVoOD61Rro/jOBJLggAFR2ZwY3ZAz4Zsui8Yj+UJLUpgA7DC5wVNzJXNRB5wVDITSULmn4zLaDlb
9V/W2bQ5BK58r33YvOeave7mOLU2RmwgKTKdrBThVQ4GLpL4KNR/+2p6i5XoGZAi8KG7h2fO0QBb
O7Qxqsnp1Y74P8z5WAVNx5AxXrmOhakbVzOd2m+1b8ZXTe1GL6XHhXWwDAHdSYZay8Xa2Yp6oUOM
oJ4MljdkU7SLSbbzHWvQgsjBoDCHZYTdTOrP2mD8sgKRkgoAmn3WjdTTtCZk2ZBbsjMr7SGlHnN7
yVwDLA5sMp1Ch5Qb4uqZYuw0o2bgr+D7NcJp9OCnEpddtOngjhAs3rFK6ZtktF7sTuqPhqj1He0W
Dh6ZNZzwNVeLbYanMG3WzTIVKRys8CkhjvnITLF46U2sF+Vi5ydNHnBOgYfLlPQN3JHl1ZUFkLmi
7RE2hrOYSc6jkX2SyYOG8xD2VyoAr+VtVVGck0w/ZxgDpte02GhYjhg0npvy36ill3BdCHe/JfmJ
aExVP6LNuBUqQRb9ANfgrkTvzaEM3Of+NrzbF+yOG1O2OyGfoXbBXNT8zHyqtaNpnqzyGsUHO9kR
ip8wWVJJDnfsndlQ2J0gAoUwmpyipO8RbpG8C3h2hsLHu1vznSx+HOuBfstNVFqG7oT6qK30QOqx
R+8shyBpuVXOCvIVDDTroVJfDJqp8hon285C0jP3SwXyLP8tpl2O8tQpno71u6xOC1JSwhrn7T6U
Hhg/5mPPbAQRjrut7f8G4DCx9tspPgiEdjjNxc9ASJQeXhD4taIlFhZImIOjJW43UfUciXelOWl1
ujeZaEvxYDXOhmvvVIV3B04V1HzypN37YJSP6rCZu58F0cLM8DrSUKnT64Ic1UXBNGJBoCMyqLiQ
s/Npp6UHsRztmEGsyH1T7NT8oayfS16dlu76bPeo+yQfj33u18aJ0Z9n97ZfjT/3b03Gf3SX8JKJ
flsBCgWmfa3aN5UDM6qzQ6ZvJ+0I6Wxf5GRA0z1zMgzqv5T4+wmrqtbRTDreOD2FEYknA1rq/MMJ
5BbawRoQ4ER9aCcuHnAiGWH3avlaSTL4YRXowk3CyW2MQ4wbiSeGi8Tnp0bZa7SbAgFcfETVLdf2
ffxzR2WQSeJNJh/gWdEh5p2d4j4E+0BYmawHB95jZx4K65/Qnpf5leQUl9lGJ86hva2ZZrEVr2DY
6bcpHpvCDHrtJ09JlOdaBdyQrAqAxnMVXhIBFhA/V3a2ucglcD7Rqc2mos8FJ4I/rKiUlsHuKF7i
0Sz3SLpfeqZnF7KJA2ulocrOU/Ec2yBGOdv7dsYuJW62qXiFAW8+BzrOoQMdQp5CvTnGQG60fJdb
pTtB8ovrBDINmDKyJ3HwMlG6r7rNZwOEnuDIc17GhpPXYbyWo56GrhhfIC/4BFh6DeVgmm0Txs0T
YTQ4XXdLlJB+9DQvN7s4S0hhM5292b2nyhsr9y1jX9s4ZwRqOtnidf3VnF9U57EJtykmzbX+Q5Tc
Ku2ruj7qzgv+/jX/myDqRPe0Je2ey7dTxxTH2vaOatJNKBzLR9K8JLBqR3UXRvNeTqqXkRHaVARt
OTBHUOqpFhgb7BecOQKLnAOKpS2fOu21M3xDKBfcIkGl3/lAsJCSXwHYJWeiUvEzITC49XiXv75n
ydeXnla+rSHZ1xFazhJ6bAh4g63cMB75+vQ6s/3kOD86p8Yibpb8wSDoRTE0EStxNVT2Vd8OBKWm
HLcLo/r93SnJiLKIz86iUZJwIPIM0Cf5Sl4GSae8jljUyCd37fAhM29znO0y41PH+r6U5Ktje4jq
zymii+ufp/Z6vwrne+svWFRQsArUrsMOeppTkhYaHpZn0NoqzSFUnnI50+Ru6gkmZhweQuLirdDt
EwgdgKGMQEmP4Ald2ySSZ7xpUKTHlsk44yGKVQ78xp+q9diuurdAdo1NPzJey+pDVfkoZlodDAKV
JEt6w4iTb+pZRh06x4XYdUHUV2R/9vrdozpfsqX3CyX87sbaR0kGvXeWy14p3obpn6nulmKrUS5l
zqF0virzRnCYl5CSnhkVZ/OhpScszW0J8W6CP5hppIU9cKEm2RY5MZ8Ub7b+rRy2U/OvzZ4t80Rj
4Zr1RzR84DMLWMej5GFSpl3WFIf7blLO9rwjc6+3eRFuA7TB4l2pPtCp/FrQz1pfSvcU8Yr0yaYo
tnr62o3/rLLeLvhvMR9gfnsSZFA3mA9LZQDPnnJWl25bfInoZnW1V1Z7pjHkHD519dtiHws4Nf+n
m0Epo/HjH75TNb9r83anwDrKzpSP+fzHqKPqfjDf7qAw0CsXrqr/FAvEW2e7NKe04dbk+O4J+bfw
MBrpdi2eBxvT7HqV5o1rbUMl7ZH6GP41yCN/RLSDTP/tlW0Zvabjg7q8F7hGtP6oUF1FltPv7q5j
7BoJR5EkWz7F2hRA7usPOQS6Ld9+70Fjq4LSkPGxMfLbRJoKX3y8oXDx5PQwTtgKB1TB4qI5aI4p
2TWvyQTP2Pxnzb8dhpQUUoI5E26/Rnf2XcDD4C3pr8KUwQZQ12O8nmLhl+J7MZUtciK8pTf8ZoEM
1wsMtW2h0lDZwNMyM9AyMu3wQeVy+Fg0Y9NF+8J+ZzxAE51vCvMtDn/lpSfTWS123Ze9b/qrrPkP
R7pkdyy2PfM3dif3U7yXsGBqIurj9XR3+YzLi8FxmhUcFveTQfwUXFDhzJQivlkFyR+wM6tHGwZR
DbWl+uD0cmCoEopcZrkvoc9zqEDe85z1IzKfuuGUOr+wYvLxEM0nYKyu7M/3N435My/R3qHU1i9J
/RjqjN9NKwAlyb/2W+XBQnmHLjJ13w7qFzMT7pzWayOy/ZOvNDvXOA0IhFxlMJAYYF50/bpo+7aj
iVV3YrY2I/eFYR80helDtxHpRTISmdYHnKuY1i9L+7hMX5bGE/ORJ59KbDKPxW0P+axWzkPjM+sP
WnxB6vgxWce1uknlp2IMWMckYAAO/kLnUcp5V+X7onlWDSyZX6p1lOIxnF5AsVXRfjU3bXwsike4
SSSReaK4OEix1XTN05vAhpv0n3nS8xAcTfsFBM3M9ZVE7LG8mPpzlN6G8aRGh+Xun+rfU3kgLHNY
bQqVICHQiifUzeSjo8NrJiZ8I0eT9/F91a7OENDC+Wb/j4uIyTaZ1eAvw99ZZhujPNkA3s0cbIya
B22xdejwRf8QZ1qQ6NDZUuFq6kY2bNDgkwq5ldU7WPFcABWMqv1gPabqdBr1z2gIt7nuIE5DX2wv
tDKetFoantIdmVfM6pYQIrCzdUB9TqWMWk3pr0gVlDz9SHwB0uRa3Lx2+UhCGs7UF2O5n3bpYQb/
kXf/EizVRQmaotwX2m88Wm6jv6UcALqakheVeqjQBZX7zOwwmn6HJfaVZCHya7mmXUE+Koqtxv3G
r1+DTaoOefTO9HM7ODcWLigHos16J3xSbcxWYNVY2OSTLvNNMnWPQwQJZRUcNJHfhh+zial/egnr
cx6antIANESnWs2/sSv8NX6a6q8wJr4Vy2fKkVChWLaKn6jXzjFvq5Od+hq4s+C2igo3VDBS87lP
oNQdHfOi5NAb9Jcm54GuciAd0T9hMKJKf5uxZACBpR//DLdh61vDYSTxh1k2xy78EvTlkn+yxMwS
QjK3UI7S9mkc30W9lf0V2gduCw7tcNOWPwYT9dbBDif+KjuQA7keYfiCKYYuvNlDsd+M2k/DUnjo
AFqVhBgPWIBqFE+VvR1Xv/t9lXclnfdVOezxltzF/eivDbe2vdMwvCmg2ZaZuyx+XvQVjGEboPqd
dGOptsyeCKL9q23QxO1rL41XPWu+VlW6udp5wvhpir/YtI4m6J+ItM4if5/ahO4cCxxjP4bL6wgN
9VYr3L3xa+K8xLoWDC2e3/V7xggSPpfLn9NAVGQbR/sYIFsP/MTxTqz7kj2YhQ4xl58RjOrWT1d1
N1rjaZDPU7ORCXUK2byp4mrMgOl21PYHRu/QfJkGEKr77hgDmmNTbXLtOljbUe5NiyAA6D+mHWCX
8HrqQ1km2wHG8ITRT1cf+vY4iGPLHFzGP4VhejOKca/sdUajNSpuqr1YLPor2hZHqKvSRxFK6aUY
Imkz71YAL7l3Y6g2w+tsQAIaIE7nD7P9Az7xewUaJArhFeJSGc+4Wd2kmhF9fjnmRXhplaNm7Yt0
O2QwkPnZmJOb66Nj/g1g6xH983ZTxG+TFRI6z4HEmtJB4SliQADH6cTE2TB/y6jGQvrMdCTB6sZi
C9muaf6nzme1eTYxsZYnUkkYW/BAqxdZ4/PatXcalH2sO/oe8zQWfwYT5QhqU4tYlTzLgRET0Jy6
uYXyJZtMb1wufRMy36cye9Owei1EiVro6jR8PABdeLYS3r7yqRhflebJbh+nZTuSHFPaHtIvkvnB
zPkD9a3tPnS6F+Ecu0TdVygZ2UIRxCZikb/CG7/OCWE5R3YG3W59zK1jId9T4DfrgiddgrOGShhP
BxU06Erw0Mp+noGyWtBOx5R2avo34kyth11Un1MYwElFi8sFXpY/DuygnIlYom0hxBp6zILlBZOT
36Rsj0T1bkhexwrEoNoyrf6XTF8OW8sxNgPFeC/176Ydt7Gx+Ia6B4ODiYvneLWHh0EBpE5gv6xm
X8vjAMpaECvjZoWLJhv2MwQAwGz6Fnj7FjUjfno4sfV1QGoIXXb9XuEoeSuHNYbr7BA6CPuKfWGj
0Fuz8pRXCwNy1iDReiBcJUugj92hI9ecz8NqaXgyHIGivRnkww6awrpcExQhYYCN8LJI/bNbPEj6
HChC/XAilosQYktn8EbOWZwUB6tfdj0BS+rdyAQrEe88yyW4awTu6fWfFurXlqDnElOsGJ2t0fVB
ot3xSKPflGLXLLzs1jLt7Sp6H+bqXQhl56xjABDgVFUgpevVQwpz5ZLfEDMDY5wPCPwfJjWidMYD
CKAHYLD+NC2bpI4bV7cqUq8lTA1139vKqciiY2wom5Jxv8so47dV5GYo5sdoUZncM5+adG81u33H
W5M4ZBQVxgdWF8oJ8F1cyK2bZIpHwO+TsLB8xXJfGs3nnNky0CtCBp3cOWjcuRjBPXUw3EYxgtVR
HM+cMtb//pbioe+epBipktfS1Z17J5e/Mw26TUm20WZWCazlsBIBg/3tljuMhQxnW7Yag0l4YFp3
LgumeSWT+aHdzWF405ORmFbi6Ie1uwxrcSyV0c8Y4oUqcDmUZTDwR5sD2o3W8IaF8DyT/VtG5pte
9+7IvdlnOpuAGHH06Mj6Euin9EUjM3zW15du7QKHP6NihxyWyHPmNBAcHA1o2nVZceQAH4scPyMC
WTG1U1cVO6PjPcVDSe6W19pWwKTyo1HsXVZN51abvYr9yw7UJ0NMkPSLM71i+d/Jdn5EinybxuEg
stA3VkgGGvRzIlXpfO497VRR3nVo8iRh2UuFi1dc1eFnCM2toyu7hPskVs3AZMwM1xOdSN1gdSdY
jCtY8vaSCnWMcwr4jB25Xmo3Qx0D+T+YDp6B6HzsZF4ct7um6wHx9dtBnYGxAedkoAeue2/pFZTD
kt3F+/vDz87FjMX51wHqOWnWodNWn3Dni6wo2kZ9ehoRkHqr3kQKepyK6jObs5+jwCNL/aqL85gQ
cuyZY8wvJfPftuL7tosAQxJCk0MJhMvMoIoET28iG4RLACEIN41Ovdyn+2zKfafN96pasv2Zbpu5
/GCInPvhGkf8NsqmbZnD3E2GermcGEwgikwzmIRww5RYBAORhHEaqWh30B9DbgNJa6rL5JjZE5S1
aBuO8+IL0qc6hIh8ro9VxFlury8Cq+vYUxM3itPC7GT2Nd7R7Q5KoKq2RwxF+2xRgpJVv9CJ6Una
e5u9xyo00NmBFJfGE1RQHwbfFf5d7qbsJxRt9Nbw8C6LRlju8FAaFgwDUdQbRUufjP41G2n0Opbm
NcnmIB8nR0ZTP5l99pEuEvPf4uGD3M1FBKiRymqoKetYGMXxWOIyK/yZiVKo5aeWUVjdcyRT/fB4
/EfSmfU4ymRB9BchQQIJvBob22XXvna/oOpa2NdkSfj1c/jmZTQajbqry5i8GTfiRM750Y3t/YJN
UqV8Kaw69LE+4Fgl1Y0LfOUtH2e0N/JNaDsGDO44bp/e1PGwy/EF1Q2rbKIPNGzigWzDvuEggoaO
8xphvj2kvX8SiKt0WRzySR+KwduJwj56frUXbn3HmHlDCpjLFnPxYIQJqG1fEG7vJVkikpgeIcms
RgtzKExmOYC3IG9CtySwNXQ3QT7tmu3altLqXlnq5DD19mP16yqSeJW9flgzu7ZpuZ24HK5Isq2H
zdmnoslM2dDT31LzxpRki+qxQNUTpABFitUs8DHWdgcdNxfFnZDG0NAy5og3w3kzny+q3wvMeMFc
vrVjfjPq3AwxyN6vaUxJpVM9NS6+REwTXA5JtuVO/aFIq3FlY8liY4LNLfO2mxDKfX7QEsMUZwm7
WUYyl29feiS2dZhz1r4rnyKiKPmlfRzrEFp5ZMfebpQ+5gE6ZktJxIwe8xkvuIccX7Q2sgl5VT7P
BV9TNufzTuF6DHsDD/saH1pcU+U6V6E0XKSNvNpLksttb3LskixK/T0WrTDR25W9C+26vpo+KWSL
N0ujahxKYhek8tsmbRIuhROmDvt+08cqzVFqFha5Q9L8Sv00DOItP6+xznyg7UXL/hCv5sFG2mst
+9ZC9u8WfhnJpGiv7cWldtYXO7dP2LmPrVDPlJ08shK+bfnlTFoeR+OggwY9NJ9P6eKck0EeSVPt
yZkd2Mo9mgOjKktIn+QghNJH8JF/2hlTqM/azzJXLhwkM2TK2jjY0yoeOsxw6Wg8BTY3uLk+D0zs
dPvSq+vq8abs6e/siUIL7xjofw6n19TyTyM8qTDl7uJmqvaDJO/A/2rBX8gGRmEnWTG7O18LXG8c
9p88e7xgyRY72I0Hb/goXTeyy/x+RqMbdMpGuCYAllyyvjuS82e9M4RSF/eO05ytkbhcMx2FzJ/I
hqOFsppla382pThbTvDbyYwO84I8Tlo/NxSvbPt12wyQZfhS6GA4j+zKq9h5aMDTEK/np1QVBczY
C21eSK73sRiI8IPyQDkaf2a8g2EMGZEgk2YlxB9YC5ZKwXvRxtd1JL42Dwl5/OQlqPXtUI4kC3H7
u+1Q70ZyC7iymiPyMiuNjBghXdxZznqBw8EhuIjTelumGHAGSEDqmQJIZGCRF1SETHh4XA/iPslu
TJvlyAg9mDd1qlgDxC2kBhcDd8929ZAOmqJE3Goxl1QRrKfNq7l46jYVwRHe8cUbl/HEeu3b13bk
ZvlVIzRWjji0iXw3kyka4965m+cGBdGHctEE3Gn8vcdCOZZU9U7UhXidv0+2q2O1cJ0ns2pynZC9
uuvKmEu4dbXb7Lex/Z/AX2976k9aqj4dRzEX1jdzXxxoSQ61SG/cpDxt5hdm3v3i40LbdCBkJYkW
Y4ke2USvO9tNKGBGfG8MTmzksAGNMtkOQ4PATcZ11ekXvEYDl48iZZSjazSXoDSqLjngaIi0CEh9
0KTLzj6aSpauirB5rfvm7KTwGqEtdNpl6HZQWMAprDZ6+DAdvbLGVDniMc9rBygiGJonYyG7nxOz
u2taSdUKVW1ck8zHgC9oW1Y9nd7+tiKaxKPlN60f0ds8HKssJe45lf5Xrvx/Zm8Gd0BI2T9YUMvf
VpsVlnCvSuVe/9pg+ngHG1Ue54XTYHZHvNASc5BN5csp9uqq23VN8ZlT9nzfSFxf2Iao4jnGaVJf
nZH2AKILBrcd92OcnO6i+/RrLdR4JHuYESivJQG5vqCwNY3vfcsi/5msKc+0nQpMeGh5ApKF6b+1
bS8+CPv7D8JZqiIcdS+ODrJ2aPi0R1s1ikMxxfnNJNybNiC25fSErVcxW/9V/p50Q5YoS5CS1OoQ
eyObeWILOxy6wsOwpDDqaUnkeCAriXOIGBN5NYV8/+NZAbbanKpv2/fEJz3KmLQmTPBJO7Dny5P4
RmVc6qti1GRVA8HaiZD1E0a09Jz3hArQSLIOQbbLX5oKpU4SGk/3WYB6bAU2eBdBNOcxh9DhQzZJ
5oe5zbwvWbkATJYR0dOndRtqoXtvuU7sbLOti89peWbjHyUJHcLe4kF/UEFP7Ntmhw1opvryrXWN
xpwPziwhe5BE+hy1MSd4ohS6zgSHgGjlPi9dzO5MU4o355I+euvQ/BbrwPU245cGwlvIANO1B4Mk
HMjy3Tdl357m0Xyu9Pzdmn1+U7vWbeWWMDtSj1EwrwuKIrejdvDJH7twVx6CrPUI4A1BtPaz9cHW
OXjBjazfIMAMVKkXGCDJeF561U9RIlrnYgZyfB2UYAMcVCsZMI8MD3asx7ww1t9aleWHiSvy2K16
OtUsS+lPkHjI8zxmoQMCkMF8to1vqbDpB8b4YicEi/yAVkarIK07ZtwtyBL89+jXMCt4tRV5R7C5
M/mL2/mrMOGlbCzok73Yz5nfiaM74yBhfmkL4wa3iolGrdCt3aTiRWWhDSMLlm8EbDfT51q7EY1w
2RVfjNgLwaaiJbHKTFYP+kztLrYPOY6vk56IYwQ+OqAZNK9UtjKiTgbv6YI8i7krc4cIXU4wHvOi
crCEuMOx2bY97Rx4/4Kspzac1Be8gKkjmFhQmcK/OtuXrasRMxKm6iz1Q4tGaXRbXkE1WO9n/gpe
UYINeGNW450YAS3vYOewi5YJ0TrEhaOash/auTJ8zTPSUF0EJBQ69l8p+C62Hi0tuWXDT2PZyqc2
hkroslo4dhU0iCXFbeujiub5uNwb/R07OtI/YzbfZ1a/MaYoJMs9pgsvaE9tU3zZ8fpSFZrwyu2U
yQc/hR1PUhNkR6AXrH5Ya05J3/A6F+1zziw174aU12m15aTd2K0fC237HEp1SycU3bxn+qA37oTl
vhp6RNmkpTlyY37TRRwQCFFyeRi8qj2rZvIx6yIz7LUw/kwB19iRGfijWKyGvKWYzvMrhIF0ivjR
+3Om1o5XABosU+HY7Kvca+neLpNvO0j+MqOst5aum48ScchZXpMSRCCTeQp4I4Z5QAQ9CUmi8pKr
4vi3N7vyyRz9+GdYpJWwFI+zsxf79zHn4PM8O/3FMfAVVgbF1XDhA94p24ujXK2DdrNQxXDaGGsd
nyBq2avpDFOSzX7iIIcw+eRuaKZzYFFINcrxoPoS1gEZ2PZkkyIKqdBBZl2ShUVJ3pk9wVzk1lwL
zI6IV2G9JmnEx5qcjaxL937G4WznFg/galjuZQb5gO2J28K17D+q/iMiNbKfwcjddg72YcGMhsOZ
Be1EX5MhtbkrBoPBWXbrh7Gy7nZmw+aZcP8umqdlENlhArOEGZaLCx1PMYq+gZu9R+ZqbfV33tAl
4ONU2PVOfFQG0KhS5F1EGSKAkc6PGTtmq2L8xnc1ZNZMx13JeEddH4M6oT7q10zAVmksieTi+OGb
bxYRtli+Q2NFhIhd964XGQcSteGYoaXYj4nJXaZiUk4M73Ml7rAvzTFhsnWLHZNcgFIVkwMZh7IO
22yBY7T5AuOAHC5muy5UaZ9gXpCPCXGRJExbPBNjP8Q7BK68oaE0jvv9tLa37Tz8mDT6TE+SyQwb
Qpw/9LNdnlXvsC8iouSgpqd39oBdmqCimH8rjnOQYLb4V/veN1JWcGjniisWE38RBjELwCCZbibv
H/5d/AVVB+PaNISBvZb2Ik716r3uXPFIuGH8gBRkhvPmmJ998XcYmtw+ZOVsMfwNkMkSqGdnFgfD
2V9x3Dj0ujx0m/MxFwhVHvebgzcQDy0TTmISWWSVHRU8dKXAxaisS1lotSWQWvyVWYdwIw3CNW35
4a8l7B6//eT2OuJLSoqWrz7TydRTsh2yICDj7+dpcQvIoGc52/ph2qvivl3lbzxm23zr6i8Mvt/t
ggFKd959IA19G6cxSV4r4Lbkmd00HCDeOZxnrVQ8G+SrkKoQ97WW2+I8MMyT3eTWZ6zj9gagC51T
S1A9EJ50r9UI3GE3B3PKKlRo963CCHsACIB+QMO7cStSzI/+nJkbcYi7i0bDWK0yCC6NlHnwmCUB
a2vH0HzjJEK/wa5Ewm1JdPCnG/BsArKQketm9wnqdjdaYSI+4oHrBGJL3NDpOetA/BSl+wQy7Klz
RkTCdnqwZ+Na90X3Fsduju2hQxgYJ5tzLx/ZhKjpuxLKZH3svM5DyirMq96oYExvnTQZX13uIdzl
NYKtTU59iYPHpW2eyFS9lD7BKYewJGc5b9Ld2nXvA1jluypnAnSkAe4og7xTOM38p7Oxpn6RxXlZ
yQZW92ZbvnXJFhBbPNZa9WxYHnZ3erBBKVVhN64sCHxOCx+FYldNw29ZVz+mk9eIUliEpMs2ugNU
xXclT8YpbG0DUIPJYxofrYz2cel7Dj5+m4F7HshNT8ylYdcZ9VFm418XqskR2EZwWYZk65sM8DE4
OWC3PkVAXLglhdC8QKspW5xGu8G1n01BY+11XtkW61bHolcwV7+G7VWHspjAN6y4rsvV+8pQ5KK6
yf60bU2aZOEC1JbGusthuITj4nWICCs7Dx8kxqFe0uqrrczqE47a5uQuUCcPTs/mrCs271TbW+Od
dFpe3GJhG2mPXvtkidziim+m9ASYfv6CtsH1k2MMe4KSCfJ/OnWnLYRTRHFqIK7mvrbOTV7PvAJi
C7thv8RQdxKs4m9cROS5b0nuTYOFeXC1chlBfRhx/NACtotXZ32wknn8Kvl+FwfDN96n0vi71to7
QpirI9q44Ep5k/sz2eXYhLWY7+dJTW+uFeB/lgqj1IYmrgoaWrgrqhfWuS8mCcl9GRsekSQxRF3J
Wp/5OyXgYL4B0Qr0WSzxiqnH/5l8TgluPd5hqrhGRx3kprPtruR/S3+p7tWCENd5geL/5HKNgvTM
eiXOb9NCPa494T6GOcFkVnTOY5XWLCeqxWRpyvC0K2owsGSfMQsEfDDphBEpU4OHmNK9LnL2Hw2K
WqMpnapLLEdxYLLpED2pnvNdSvZ2npMGURcH/U+xEdywoTAxTp7xMAKf+oaipa+D40wXW6j+nGg/
3qMBoVcGg3eSzursjcocuJSY45XvWROWDg8cAK35JHEn3U6B7M6Zn/nnsu8RyZ2c7Oo8NOhnlsPG
Q9f3/cz7pZpQ2tAs7U09JnTUAy5B1zNweW5vD4BQ0wfYGxkW3ujeNbXo/hSmUjddHxSPSufxrbCn
/N2EIUN+1xjDuciWaFoKFlDAr248FhtMh6OTEj/plxvHNb9WrGoGnLid2dC+VuWBcZ5Im5+cRIwH
F5kszD27PaGVYF4QJu90nx8tTm1xM9eZ/BxNeL+Lm817Aelgbxr5a/F/fxc+QTIMxPfoBh0POjMQ
2wIrjqzJ+lnH4UMuZO7N3Fz++mg4F1sT3mYr39zQkFc8rybGOrPU+oqfWw4hwRQW0Kp6Wd0MSoxE
rHQMvGSGzP+1Ts+YxOS1U8Hg/HqDyxeTWTpM7Wl5IsYlQs3GakfWzNqx2EdsrW6yYNlAQ0Yb6iLb
DOtTyQmwzulBYf8HCMR8NsQEh1TSWhGFfvW/1Cv0iQg1PgfsLZU7HPj2A/2IW+/Se5b4nQXRZqVH
LkhDZqxRxvz9XTjm/LDAG983acf4D9vnOmrroTSdH4hmatenA1sqZtyAoaGQ8NimOo60lzisIjrj
ufUKd19ITU4mtmta52ch/U85tukbg0bwMQvO8NzM3P5ENHJ+7ysnPzZkaQj6ESNGDeqa99UjIVbj
ltgruKXROFnyN5NPTlOcYunOj10JVjKqElaEbZBwVoilv+lsI4cJYBpkLpm24a6VH87cmQdukVg0
6UbN3ikyXriAkIUMcai2O3ZN/Z5yAHGRRo2ikmJzYt7mwo1qclMb9R8wfMV+FuqlVMa7FVA7i516
ukKz6l9xP6s71tE26cME/coq4ktAmI/MYJd8IeC4jDCkU/w27r+6BYSIGHmmR2SGP02zmshXMyrL
2rtXHq02yjv7p+x6l/DAWJ3SylnFxRVJM3xrz5AZuVRfXUcvsdDaRXbpcXDdZB62p2qSM6amvH6p
BnKkXrnosM8X1CZzERPTLgmmOAy4bdunGs4u+e6qwMuBxjKVUV/NLAiom/HvEpXPyNKWfekcUo9L
FS+nFS/8s8O+FMu9KiOqoOmzJXBwpcaClWYum70IDIuCxAAmKlT4Q7m2xn71vNlDXTKxu/dLa+88
XwJvKkwXo+3ivw8ZOnwh7KTY1/b6Zq826yPQUjZiaZzg+FzwI7VxW5wGy/qsyO0BZCFXvVPdsrL2
zNv+Yy2yESO9aDAOVDqlMr4dIejQkPDgW/2E5C6cuzRHk4pNEE16wiOjRzZxML/WA+Xk/TGfk+1v
CF69oRz+CQu1TSkCAQLT2Z51QRUOoxMcqrUov9cg7q9Fm8fQ5eJylqGy2QL2nrTuV6f1yXL3btQO
uX8oubjdVG06sPdjHaVkzXyQWu4dZcLBY2e6I5yfgZo8A7Vuxq23ZCBS9Vqur0B5m9PazNaDZRsy
DPx8eCBuX0etWKtwUZY+of8XYSud+F85MXOgUjIxrLZ5JP6KdUPxes/yDChXPWSIcGZ5LP3GItWO
rk5kHMOW71v0GbuMbWr+nHPV3ud15X7BDQDt5iLkVyAgV35k9nyr7oxjqrw0lAwN+16zRpXaqm7J
HWNbsAseJ2iHLVoBRJmCnruoXqyM7HoS7wdPJq92zi6OA8Ow38zeqM5u0KrL4G5PFMfCEcGOXbgy
qyjTtfXAt2DbPaFpVil6KGw0CgynKgAdNP71Ej5qtdbzJuaWB8vM0nftLeZNZY79SzW2CwYht8Jf
KQsuPQYb0tIxDeybaQseFRoyfcJgPFbWYUXd/7XSrPuel0o/o8SPJzIlxaVLqvaunvSXKWVyxxhR
8VzhZQ76riMftdanQLbzw9rW8kIYGJweC8i9HFzIMnZSExwkGzf5vNLbnm1HM3U2Vx82c0GG7JUN
ibUvG0UupwMPjKdvnXEig1IGU7wb1nrZLZAcokTxZbMQ7PdWbzJYFsn2APMiWxZUjIF4zfpRJKPz
qlImNdqxAbZNg4QF6QdR6TrVyUS72hF2+5BlurW09BkoDmmiWFCquqcSrH3VuuBUYk5hFQT4hfy8
PjogFX9TfGS7spnjk1kRG3UrTHgTWA9WANxqrIyePUcWBNB1kEXsxezjOINuhYbU3G/vrZ1H3HJX
c9Qe6OphVzc1sKrG/u9iYs3N3PguliTZ46XO9z2kKXwr6W/GwLqTlv5YJtzFfR/bp3QuXxmThtA3
jefSZmLbVbPTvSfS1HdBl5jXtc6+Hao5+SH9JLlr/MKMtJ55voN0fuDK6ER09aqPri3RqB0bl1xr
sehKs59q9VkPZ8P41nKC7AW9mWdzcYxzEjuKmHLKDsh0YOt5XnUD0g8LSbomYjvYOLBc7Zv/uMCi
I9kGPhXm5pWlE73AqWRi6xxLHv2Ga/BsW9Nbktfxna/G/tpk9XTgWoStb66yZ9YahMd77MEZSON0
t5KH2q199i+osuYyNX15wZTBjw45iYt/gk+6GQfrWhYtAgusXsaNBMIh44BTPoMks0/jWluP7IEw
eKsaL9pERAG/zvY5JFbO5LEOrkJx7ey/7mzWdzxzkBbS9Ad2Bra1zIbmE9sYI7JGrL9ZNth7ZaOe
InWk3HCI1LitIXa+U78zCQb72K/sgyZ9fZw6SqeTrmfL6jVI66LuQj5dmtRHZUNtFOKymvhr7BTz
MQZOjGBDQ9gCc9JOw846inV4KhFR0ESqZz06D+WYtAcTNPcRBKj56W2OcnhfwfbtYWZ03B6Hrmve
ysn4Z5VzH2XK0R0I2LY/5Lk13YAdmSkJzD9JV8dhVZlYeQUNObRzmBE1UsslXR3EhQlUEfC5KepG
YXLnApzrjeknUJsqSjBXQDsr9LWpG24WQ4CdyWD236dOyyBv4qMIpKiO2aq8Q7KU/RBhSmM1zb0i
tKXB1VHg3vJ7zSJTD5eAcOxy9ZcajlfsBOn26i8eUhT/f3QgvCJVEfxSjE6XtmlE9ViUA5RzlqfY
+tm5qZOAavZjqSF9zKTvP8QpVuKeBuZ7CuM3IlXcx5xHRT6RG16aBt86pl1yR1y40s1ZPuD0+GZn
7N7FtU7vLZ8sYI2SDMMEApdoyx8zZb+KiE2Yj602C3IwkqAInLeO3vtTCrDkSCaWSL9MzEsbBMg1
LaBUmazOYWEqPxqCHJCyEG0xz8q9YyefJa7K8yqt/poqN9nD4IZUOXZZOPNWDgsdyMtUUyPt6fo9
KZUdJQEJ30qg8xlAoiPhN/FL36wE4maGK8sYykgs82bE5GOtnOZPnvi4gn2D53niK2Vb6pvrLCvV
VfgHy+jw4VZK/RXTEPDdNrdUAkZ8vh9gimY1kd5g7HEdZOMyBoWqSX5QQRCU2a2Lmo7PLTAJJScx
7TRGLvFMVPDmUqd4sYnHTwe1ZssH+Q4VBoq8M9jFaRfLjXBuLUx+sFJKFoKMPHNZMEkOc34T2HoJ
nXp8nr26ONnw40NvNtgKA406CW/yr7NDRGAHEJC9XNcoHqE8EZpld2/K5VJlArzspPOXuK2+eR1D
Pq/ltiJq8qdxifWzW40N7yjq5ULfwzAuU/GxQF+7OnopmPPx/QQM78Ap0+y17nLg/Su+jtjTaZSa
iPqOjE38HqvdHPElMOj7wU/iVZ8Dl81DNVjZcaVO4dLqrthT+svU1/YLTwsIPA7CDKMAuqP5mgCm
2HkLdl8TyDaJmzXZ25pl1C5n17BPujVDWzbsAVG1q6zQtPmVDasnngl4Wk92lWMCsflz8uwv0kHA
pbqa9uUcMx8AG8LZ2sSnlYQB/l/cdLpFxTNi9h75xHrXpJFuLTODeow+/Vsaku0BitlJGLq/CWjh
2+O9wFZdw3y8obNy4JA1Bs1Hw4ALz7C4agOwezopN+KXlEaLG/wYMsUX3iXBpbR7rtx8g6CNtys3
8MxAyA3KniEghiOexARWUbSn5VJOHdj9rEmOFvewaFkmJEydbEwQaBOslvMOjneiDo6tmmPu5+7z
bMvyeckSuApem2+4CnvnKgKXyczGZ2Re8YSnorQXfybFnm6BPwty2yJ5HDucYrYTzc45Fj/gRKe9
OY0S9J5MrOdEp+rN8gvcmeR70NDVgIyk+FcpAzuEOYz9Te8Y+YvjMzGLwZYIJuN46GusZk1WDn80
cJ2nZkgge3Kaf/oZwdVi4qYIWRxq6YxToHCUgL8LY3H1sfzVk7SP7AQYk3ugkhB+NMvAXD+CmbZu
DOkOn3HnuhtfjH7VyQILYviFCq2y/UZksH+m0eLlzjruIEXO7dmH4LAaBVYOogQEYxy5izuuydaY
Vp+yLOzDOOvhox65YsAiYeKe/S8L8GM4prEdMVDgdvHdHqle6fEx7bzs0owopxa2NW1PW8LFJkM1
mlbxx2e5z9Ud38KwdMZDl/rVfenL7lGgZ6GqogrblkPgR644MvUiMcoXGUUNUPZJhfAtj3ybqyAr
uJGWi9nbp6ZY7wKXwYLUIHIPaxXsTQcNd+bQ5W22HwWKX65/cJrXJ98YvIhQ8XKEQtifpo7eAROn
1mcp5nnFhO2oU8MbY++sirero4vrQjYZW6wVhyqHYR93lHSXJXqmjdPjlrsziNmZQA54Kt6FjfXD
IMTI5pbbodz3N8pgvFjpoj/AjJytSPlCP8U+Plw4a+mDRdwcfj/MtvNo5z6LQTc9GY03HuNuHeBw
eMtnT4NERFie9wVQQA4DIq1sDIa3Ml3gaDmVZCOwRU0YFk4W66YXPWAjN2dzvTU5TgFBSOcIExZu
sMlhPFvCuBO+M0VcxMRp7of0Xxuv6uRaYxWujf43uZbkoa6y3xroHt5HrSIrn9totgonctG6Di62
MxQnG/ilw7hbURoQOfR24FB1FwZzSznHckFtzDNx1NC7d4tNSntKXJY/eTwcVlt5eE0p1miGSX70
7YxSt71sF7J958k24htfo4PvMt3/LQzH/+ssPRvFRrbNGUhwv5fC5fMAIZAkf6oRFyIOuvrAKiI+
eTkRnJgulUNtNvmFbJBxKtIkP2TJaPByTeqDvWBR7oT/OzgGRKiNA4bYA7knLcCZWKB0hrVDMgS7
wX9FaGDjqYynxGycS71k/pMGYAVwASQJORQ8C6NrneOCPd4shf/IdofDz5d/mDPElc4A4yLhCjKy
AJkKbejLewLDP2zpNisVlclhZnrAl1RDw0dRjAAgiyA/ly5O7hKAmgwuG8mHgHRefni1AYex4SSt
J4I4abBaF6No23d3hDgjyZ8dRh6ne5uB6CaHBRD2EndKmefJrcdW6jrz6HNIDTMeCJIBdUGj19TA
DUzdf+yI7AfC518Y/1DmVp0cp1kO+y6x5THgMnhDU4V18cWiIs7f9liuvPzyvg7IfVYzBmYni7JC
BX/YyNHdtzGU6bzEVCopt6A1UoVZj4DCAxiCLkM9qfBVtoBDdqxh8n9or+CQCATcMjAWIXdzQmgG
60LdNPgvDeiV8LOdba7zXgAEkJIAGRT6AfhDAi7pFk5f0mMq54rpnfbnXBpfHPKZA1+MF9Ocr06U
x15yxfGKJ3BFJTXsHJOt1TiRMKt35K/k0CEphsskDMZPI7sg5KWHxUBlH6rW/F3T4LUn/vIqS4Ov
VAyZ+tEbtXlLxriPmHmYsEi+Eai3vTCGaQzPAm8fXeX+vl8x2KSVdk+JwGaSAFToQXx47GHvWEL6
71YCVpo7ynQRJk/H2qztPs1XsF4p4cHaTJ4AkpzWxSOoIjt2drWumMiWEimMOKMw6vJYVCSsGQ3I
CyjDPKgSOHDqmXPYmLV5RuoFTlFm7cX0eA+FwdbJY8+Ld2+YuIMG9CFIYHzBi8Y7mnE3XGJyPB9W
qcwrfO41zCzEgkBmzSlgkXHCcgvfwGKciSoBMEBn9ZuqWZfzwk3PNgxFD7P/wgjdQrXcaX/w9jM1
Nge77rJ3p14oC0E6xLuJkn/jG679jtXJjdQ2VUzT1B4HgfyMLuZcVuLkpxweV1Rp/LRZNoHdmDER
a6dq3orMq58Ml/gtF+gF7xbyd1G2L8GiRcRbAhYc+5fTUJjeY5kaTYSbw3vD3AnPo/RZSmFQYOvZ
WKRYWdPocoQ+D4w5om8YyVSzMt3724JIroG9AnItsDHXVofTQwWozv7A2YCplD6F1jRenaKCWVGm
/atRaeBYrAvvwEbzKx7a6hHUO2wOB4SkWlu1j925BRNuIsAXfXmNy3Z9aRjArm6aPSwwK/Z5Pf7w
UpnxHVIsSNp/OcaUn8AVYcp1sf3sJIMipRqIzTDYUCgo1xjK6dxCCbzGFRpO36FQ8svkEh53y93U
tBtqbkxhHGMBi8upNfeeW/zC+myuWeuPTD9Ff1QK/y5QDutRJ/MnuZK/CrjFeV7T5W1AKd+zkZ2i
JeEPy+ohYBBI5S07teao4on7CVlpeAo06ST0I/3nySIjDY4tQLgIQcoEu6JgrVi1sgltJTvwwpw8
va78rwLq47XzM7aHE2Osaa7pLRe7jisKtren1i+qoz8Fzj5e0Ig2Jw5xXzo1lrIq73H7zeHMK41B
GcPP1PgaLCeCpqozHOFN7F21aInMFte1e1QmxBMo/+Yftx3df5nY6Fke0SAJciXMdaZurZimKzkW
S1SvsYx8M+jf81khKnjckaGOQ4x3U33FcG598cUndpqXHvU0BQ0dXAluATdyhnIvI6nDFrqsg+qK
fbRioGoYOrrW+Oo343DTwc6p8fgdUxDpl6IErCG0rb7idEy/jQYCZV7EWWR12bRLug10CYyz4Skq
mvNgo2lN7fiWYfF6N5nVsOESN/UmZKtdENNVlLdj+spKOGYaL4unmdKRxyDGdUtEfYBXNdM05nby
VzoYbviP/G0GnnBy8UWcuxHRMiyMWWKEL0vcsBks/WtX1B26SVedeUmtr8JujRvB9v5YdiNvFmYU
iwYcRkiHK2LuEbuLzU8oNe/KTB5H4O7Q/hGZyuC1nV8bD3HPQsm577TnXygfZd4d8NPhcwX+YmMR
LJKiuc2lt6XHhxqX8dqYZ1GNtCug1R5tUWQvYsuCmZ6VXtHLip/KZgtt4hy7Mxtcpixt9SEYdHnh
dtE8rLpyIoMetAgqC40FsnjLDLtrQnXKGxpf4MMFyLQ+6jp1KXs3gZl8qvyDjdPROafVLdlVaCRj
zFakHQThjhwdwgfzs3FRhrds2tgaPlDTfq6wk2DyZAuAkU/b2Qpxv28OvD+yw0B/BH8F9RczN9X9
Yowtj4LdY7Jv4vUrbkqHD39zdNRZd5OoJP8faeexI7mSZO1X+THrnwCFUy1mEzp1ZEbpDVGSWms+
/XysBvpGMgkSVbcw3bPIBi1cmZubHTsHjKsES7s8VogCSzzrw6Dte+iYdrao7KOlsVJGARuBDNcR
9bL0A+ll+StyR/rJCNIXOS/zA+ne/4DmaNSGh3mjdDbqR2H32Wqt7IEGJ+8791n3ABYEpA5coLSN
6vRS1agGQOxUx2dywv3HJsUVUHlFJj0y3+d5V2wKk480ivNdGxQ1RwqHBx1M06AHRP+x5+G90bXO
f5YoyRwHTYXCIKrYKByxu6BmGiCCR4qFDpSaF4iAvHDUXiELld25AOk3vkFQhQTMvi6dfULTbKvC
dpdX0PvapDK3lXmGpTh/nwo4eDae67l3dheKWxB82c7oe6qdstY/5AEU9g4g90clIU2Gsl90dGub
DdOYNjAgau7UAVHi6O3iPifpfKae4W9TLflGw4q7hyXaPRterpy6Bta4gMohWCI1viW7SuNtrKbH
RoNTzqkL96nLje9w0Se3StrQ1au1FiT7YxWdd9ojulNcKwDJ8RQ8z5UudV4MA5Ska2ZQpCaQOIZU
Ly8JGKq9yiPn3Jk0FvgKyQathXmoCjLrsWhKLk1bjEEZDR9BJ4ckDVm1XqZzKQz74MRml/aIR/on
3wJOxVtNHcmdk1PNSdyUCW6qrWx/5/m0oOhVVr7oPXyX+BKoX1xEmQAwSvTgQJHJK9Xn/rSyb+4Y
Lid53vy01Kb+Hhu1e4jQAYNSDgoWT3KaI7nL5CI3vYtWjKiobaFSGgRgc0xN7slWQzjogC65q0ya
rR2FnjZFhVhAID3sq0V1V5o0Cei26D+UZq6SW3TELTgc+sIN5bMFl0QQmDyDNbXSIW2rPNi5Pfuo
y3L6CG+XTzcWIA5E79od6l41iIuMTFoEiFiijVpx6CyzogxRhcTpIHuCuqeyIxnBREXcZkDxD4bW
2Dd5PGRHSQE9Uw9SceLgEUKX5NmrwPR3rhpbdxFw2B2xHN6oqj9lQAlPJYiZl9waEGmtUVGEQSE4
kIpub+D25LiaJUF6L1vvHUV+MSO93QVpL+4HU/+kNjrc8RGXapVQnwBlab3UdNLdhxVXXVqxP3Id
WHYk1d6JwkoAYQPaP70t6IPNwV9RXOWQkDAl0pI0CGspOT38RjS3oUbbDezaPGRoxS77ssfVl+md
YtMioNU0ikKgWUP9kCQniLRkIN91QEVUz78SpRLbgECFBCaMalygkKsbiLXYuJACSWCVeLDG34Qo
ZEgCvfykB5L/wL7SblBuG2CPGkw6CL0S0b40+UHgQ2usWWWfUUmiZbiRanOj8BwFpqjSY1IA+yCJ
x5Pc1BR8JRijLixoRArpmJEAnr9oHC5coCJ2xkC7SiMK+qt8p/xYFEX5LJeIPbq5FR7dvlN2MKzp
O1C5X8s+oyIIv+Z9ypWzNyoXivWshHmB1uwtWB7zFAWQCGi1jbPv1S91Z+b3JWV7uouo/pQK4OUI
PPemQcpo1yrtV4TU5CNt9tbBikX9Exkj41axAwpHtvwdZr74UECx+mK39lfPtECzFaQLqJ39ANSr
7Cnc8Cr1o5LEEcRuVtYCARE12lqNQaJPTo+6gD5KoQGcTKruHMyeVkCBpNdOIAN+NG1kutJOTTnx
mRafaklzz6pexS+CRyKQ8aojZ092+pZN9T2vKFFkccprwfK4iJxG3reqDIy0VOSNaUrJrqN7dyP6
BFZCordtN9CNCRQw3dcuNx9M1hXyTzAI+bbfHTvJU0HQkX0hddNXaGhBfWjrZnUbIHCxYyl4d3ty
v7ei5JeKruIOYqfoW9Vn7bNu1tLXvCUrFKtaReuheMmJKx+prUE8JTvdF4K9z8DLDDKs9MKggdrt
iposUdsAUwiC9AeD40inHf0do7pIGlCIsjKvvO0iITZlkRfPHm7n5GVQY6I9Q3GCkqqa0LsO8gZF
FWoYKn1woR486oPPwyGmc5Y6erY1O1RTNqrTOzcqUiaEVmYPlJg7TR6gnanR+AAgBYqpNIvh1rYb
2I09K/xYOWAlLZV6QxlyNehyyxyS9tpWqSSRaCsKaPGLEjhO+xkRSvLIYWRCLCJD2k/7SNelJyo0
0jYM6XtsFA2F9Cix6COhg0Ju0R4aElombTSgdlVTaciAl7SlFz1SCJQZ72g6eQrC0HoP+ifY5klu
HsG1wOcEo8eWTL9H00DN1Q+4nk4ZGZCxKZX3emXk1BvA1VAhELwq6j5z91Zj/nLtunEpjnbd+LaX
4K6iTYrWGX2Xtj2lw9wBngz9LURzgdHXtwbgdJfYT6+rAmZnFy+3NSxCSSqjykdQRh/ze/QkSUJp
SvqphAy851GlN1RZdYgXpTG959tl+LmtwWOphgSzOayF4NRc/bbMXNInYDV+GG1X/3INqAoFnL5S
lP20yMIewd1kR4Th+vHXxb9oLBC7RqOO76mcbtghoA8c2UplHPDWt6Dsjj34fuR3OXSZm7Qw6BOP
RLvLDTk8FuBwbwRBFbznRG2bkuuWZjczPBXIPkFkCquZb9GsUtsqRMChUdxTvxo+GKggXPjfIlNQ
edI+rn1pL2qvp3/PRnYtK+UfUg30kuxb/iM0NJ/3QajyIM2ZGm0kPRAN9WhDs7jnE02/Mw3geiWN
Kzc8QRt6CoLyJqzJ58Abb+1VqnUQhWgmrCCBfqsqoY9OaHfQcvqPMwqjkNM3jaR+oHpNP6RQrWNt
mMatcAgmuSFoZlI0d5/FffEAXbi+L4Y4hxUCMQCz8Ollw83FnQYjkM5HnIIYMktH0g+y0aDNfH8r
ihrKGkMHu+nCTmQpjX8EOEPFgP52uiyL9l3QOtVnFV4uaFRJIz3nGlgyRI717ZA5sCtrbL/Ch8MF
7ckPFjXwg+k82TQvENaN+iPyAKw1lwDP6Lw678kEQjZMSxhIz7FImtTii0t48ClPUsbTRPJ96yX6
2YvJvEpg7F/kLKMzrbNt2uqBsYJ9LEi+65RzKXnTbwXI29QV5c5oaZOElfzzUI/oSBUCWtmnhZxX
Y72vKv+z4CbcRA1ZCXLopFxpZIH3sxUQ0ABNgzE8OEJgBzZChoNtJGKVJMKOQLapsir0GhG+2Q86
eiMgYbriA+9e5djQD04HNIoot7micFQC5OgcJehOKncW6FepezRJY8unLgd3jOJYaGbPaUfrrgOC
ChdEMkxVC2tjRRGMD5nFssU00/i2DuO9nsQfwZB/MCsDL9PESBz7yAsbdlj8hJ0XnBNP3RLaWCPc
DXEPkxjixBs7pxu293DgUgc9WcUP3Qa5pL8MwKGA3/nFR3Rg1KOVRe0l9HSDi4RtV6qUT6mUDVSQ
oY+xfFXcqSoIdq5rBYyKVlNIJWUlRiIEv0zS41Bp1vc0qJDdtKgDuA44qWUZ8Fl1ds2yBE2mwuTf
//y/awF4kG5IKfsQFEOKBi+h8fFPP69rqmarukaVR1fliZh5LVzB87pPn2l9fucO2TZV+i/LJt7q
pWNCtwnPNdXQhTzRZCehZtZB3qTPynDfWx/oizNC+pJpd1y2M87Ea7V0BqGYtspUaTJC169nykej
Qu9jO3nOgieSFCJzdzp+ufY/57QVLtsaf/OSLeu1rYJGJn/USnzuu8+J+8uGINam1q2QXo9iUGZ3
4MGWLc7NoqWZiqLaGv+ljfvk+9cXnxfO//6P8v9Fze2VA6J6BqlLl1mVPhIQA61YtjL+7sm4hGya
hsZJtgEpj4r0V1Zqhequ7kvJs9BudW50yGk+9fYpUk95+2PZlPJW3Z7NcGVrMiIXhU42PLbSFpYF
wP718Ez3LMjFn4CBt7VEVplaRvvDti9dSDa1XBns26PFD7BMW7NlVcEbjlN+NVjkrWIbxCBH69Yk
lExOywOcWbFXn5/sR5uKcaH14SiHdY9SuBwcJfc2M87LVvS5FbsaxGQnWralWFaLlTy+db3dIG5q
8XXZxMxAuCzYfEIoGqW1yQGOOtJpABSS529R+qWhIzGxCZR2y0YU9e1A6OJSydEpoHKhR329GgGJ
V1HSZ/YcfjU3P3nG+ObZim55d9fSragfgVJ49odlozMu49qmLr+2CXxDiyFZSp5NiN0BroaZvXfJ
7kTpxbHvlm3NLNQrWxNPGzi2OmjorjxbZEJbWjgFPClK/2nZyuyIqI4IEF/CRi/h9YgS9PpC4JfJ
s2p/GInb2p3UjCK64EOGb8um1NkRcXoMnb1h49tf2wKTbLZyxYiIdpFMeYZ972D80hEV2b7LxTtd
c/ZN/d7Tb9B+o0xKvl/Q6PVkpw9c9L5D7uEpgsmuu0EicvmnvTnZpiqbMttI1RR9/L/Xv6yL8kqS
PFt90ZvyU6G+B63+699ZmDiv6r8WtPQ5sc//8uuTmSWnatMKzu8vFABA4U4i9lv+/QYz8MrRT2Zo
/PuV7yscg8yyjAWTykCK/Ncm0u/CtTM9awWAmWqM7pWo/7WVRqEjCOEz7YVsCFAkOGpUB/ahBqh6
3X6XVKB+bvmsdtEXhWpep+eXEdjpBtHRsHiMNzGPPB5px+Wxv90dBi2VdJ9YXHS2ak8cc5g6nSLL
iNHX9kfDeB/c/rvPTwYtoFwMW2o2lwKK0/hQ/+mtZTKZ43WlySphlTrxI3RzZaBvdPKtw6nujkG3
sjNmZofvW0BpbFPmUE9mx09I8TiS4ryQ9E42hvUXP181DJMLBVZ9YY3XwNXGAzWqZKZcmi9F+VBA
PLziZed+vVCEoC9PlQkDJycnFBq8J33nQG952x+K7s/XVtXHiEEXhsDzTS4pJUv1LJAi92LAsKdy
cP744IMKsVQLGJGG89Im39c8AU5MMqUXHxo+uOBz6eGPN+e1ATG58WhTV/oEpWTY34AaHpN0JUwd
5/e1XzHIYMNbMSq2GrIy2T1A3ejQqFL3YtP1h6gbmT39LzYoaCBDJlbAw1vjFrjaQZmcBWghgHUp
3R/2g0qr+vIUvXVaMJxoBnuTcFuVp08iXaoqqae4dcEDIeEKfk5DzEf98436ysrkHChSX1SFpvkX
H0ol+LuSlVHMHIRX359cgfDS04iAuvOlKm4q/4ZE7fIsrX1/sgr8ckJbX/iX/oMJh2C+4qNnFoHr
wrZoRxM2YfTEifo6CktDp0WXNNkBC4/ueGGhaLY8hnEzTjYrFwAVLUOoFO2mIWeZFxEleYzINeLp
VDSSe3BQhXsAh7lsaeZYcCIEJ8OUFQDTE7cU+yg+APoqL7H1yDsRrIKwn5ZNjK5hMphXJsYZvToW
eeoFePW8vIQATA9dQm3OgnQBFbRBPtthfSlLHXJSSJjIDMekmP/cPO8DmSSCYghrGgxSrfXoiFEL
amM0UxQD/M8G4vKPmWpWT0GGHLc8+AFwHFm/KYm675fNv90vJg5HBvaq6wYLOhl9SWsF3Y+uCp/F
zn0MDt0vN17ZLW/XcDShmbqma7JiaJMT1fZJTNFZKBc53sEpC6I7cE/Lo3h7qEw8mi1raCVqMHhN
tonpOOgq6d5wScF1xTQY0Tv8FxbY82x2XeimOrlgUNDLvCFOh0tF84hXBZsfy9+fmyRb03UqXSq+
czpJgBa1iupaDzlhsKeRzAmkvdT8xTRdG5n4HiSCZKFUWX8Z6CLWgNTulwfxdhkM+3ovTzZT4smD
LCSluBxyFGSlT8tfH13X9KAK/pHLYaW55F8fVB0Srh60dXHplA/FcMkh6EZWFFoV26r3knuzbO3t
gjAWNNKgC1JJwf3Owly5BQvgG8gZq0CjHvAxNfhc/6ll8crpn/GktrB0AsYxpjamnjSqEvoOU724
0EXpNP6ui3+2bb6BqZ2Sw/KA5hZH18GwWBxzW5smRAGU5LnVdsWFprSXwnBvW11bCZLm5gzMMaV8
cq6GMp2zIvG7wQoKJCmhNXmByFM9h0oFHWiA/NPyaOY2g6mqDAeMz7htX28Gl9KYHGhpdQFRnAIu
+ERXw6k14MuqQJ1GpvKEoNTK9lbmptDkTcYj4vftOnECNDLWoIoxGoMjoSZjHDzKvtEv6D4PLvab
uvnYBvW5pc2lsWE39E+xLQ55Zb4sj35uoq9+iDKJRqu8LTyqINWlgoHQaJ77FBKc/OOykbmL8drI
ZIrzOitp7C2qS13tBukp7G91E1QE5AHyBWX2cu18z84u7puXJQ9fRYyDvjpxkGXoYdYzKBkwVVE9
B47zx07csMnx/NfCxD+ZidMoAlnBC2BJlxoJFEGds3LMfs/91E2x+0FeWaQXiVxeD8M2bbkVel9e
SukMzCkFm+UrZzv/rGjJSTgniOk2qKWuOJLZxbqyOp6Xq8lzzDJOkn4oL1EHUr25ScQHB77yAdpf
yq51tMlB/CzvD2XcAG9GqnPn4iUJHqbZIgfMOgS+XnVBPXEnKzcxMtrOOXOOECvG3k3jA0aUfoJ8
Xxnr7Ea5sjv+/Wqsrg/hb+b62PXEE7Xwjw5K4ctjmz1gBmlA2bTYMNbkpHtpVbZS5pQXjcew8RBD
LKselk28zeOb7MZx8ixTFhasgq+H4Vig/X08CkI7DXVqmEftZ6M8q/W9YptbpfyVmt8U90lq3nvZ
Y+ytmJ+bREtWLEUV3Ab6NLJ2YXEZco2zAGerTDNgvjKDa9+fnDUr6Ft6s/g+2F1gSaJeySjMXQDX
v39yzAAQhVFI5+6l7imDOBBt7nLhwn1pKtU2HtGwXtR7F2mgdLu8cGsjmxw14UEaGVmMLEWzaEDs
ME5vli2MczM9WCwMj2hKLBDWT3af0tOTGMcZO8Ogr/6DVRLiIJjyY9nK23GYsjxKbQqdp5w5TTJS
frbRVRHlRTlISP3SK7VbNvD2EI0GbF2R/3NJTxz6AAEKsP8GAx0QmaMKhx2PqL+wMWZIgUsSrolx
kFe+AJnyLlQ9t7y0cIqH+2jU0lu5Nd6uBsMgKTM+LwD3TO8l2+2cBqK/8pJaO/plZJfbcB+GK7HT
7GpcWZmclxgIeFEjV3uJxadAe7Lj/fJEvb0gGIUNHar8n5maLEbdaYTPmc4FkX+i5Ev0cgRARiPE
fVye+vzRUtbCpbnlHyMz01KYPGvqQ6mtxQNAlfLS0/4gabCjglpoVhZnxYg9iYSURuvKPjLLi5c9
oaNnQzytvCzP3FtPQ+6BDaCQH5Ut0pivt5gTBDkgFs47HElSBe/xtgELEaCXAP/xilebH84/tia+
Re4sD4qpmAilOpoqVclDYK2cyvHnvnYur4czcS5BIHcDXWPcnjD1Bkjl1SZVSV3dqEgXFsVafmMm
Snhlz5isUAeLgEsLeXXx3BcHb+lLt3LmbkplV1knk50oRXd5d9spKwdq7theLZsxCV8DJ+/4Rzip
KfdN+KS6O2Efq3plNtesqK83R6PXBQherBDtdcFnN7j3ihfuouUtuLItjEmoQMuBX9uQHl08GG5H
SkvkRVcc6Zz/uZ6u8e9XjrQzcpqreraFRbMcjELqyhDWvj8O8er7Rd1Vg1PmDKH72Dl0+5yXp2j2
+yOKRSX/o2nT5U5TkcrQ41UX1GO2Xvo4lD/+woAqTLKqVLnkafVLCjxNbnONVGTw0TsE2Ye/+LyG
p+TCNHk9TJa46OSgblqlvECWiCCmuuLEZqfn6vPj36+mX1BDt4aOz8sqHPI3Uh0fln//7EEgewVs
gtvyzYMcELnW0whSXEwY4JLhQ0Eik2zDvqb5e9nSrAMbyz02CQD1zTuxtuRcoteSsKIFH2e4B8WA
M6hQ0c6qapoPouG0bHDmSTdmnxkWcECyjNObLKxgIgsMgXpahJyxaLdB30DTf9TM29BEiXZk5Zc2
9CIv252dUmplJPLHp8ibrCZ4XYhuSQ23IWzWcEKI5jGJP1v6Srg5513GOjMZfZ3C6HRnu5D59rBx
kQEPeekLZ4809U3YiRUzc1tQNdUROwRK5U0BVrL0mpYBrboYUMBAQN4eI3+w/2JzXBtRX+/zjKbv
SopGgmOSgjVMEnRtlPnntDlkxUroMfOAI5i6GtD0yJo5DT+Bia3k7Dnv4JEA1H/oka2V5Its3pP+
QSu1j2SoQZ2dH69ccPPzaYPaGzN6bwrOUMmAnQTocNGBmA5l/UDD6eflHThngtKAKlu6EISOE6cN
14YSamVcX0jrbc7wKK+s1twOv/7++Pcrr+ShWi9KwfdNzdtG6KxJ+aNZo6p6XB7H3A4H2MgjgQDY
epPMjXLTAvOf1hehImtOv2KM8ltUt4dlM7PD0XmEjBV0mwfc6+HIfQmHrgRvDe+IjWsgyLpV0Z4n
R7dsZyYixQ9R5EPGR4XBdbLxmrbTXBceuksqsq1Bt/+g3LT5jek/qsUuX4tJZzYBxB+8D0lUq4Tx
k4ARUcc2yGJKE4b7o9oWydflwcxMmgLuStUNLg7SSJPBFLQQNEgUdDhuVJgOQ3xTDXS4r0zZ77Tb
JOzFDCkXlWZy+h0njgEuPDOSmoE5g71Ic98H9FMn+osUPgvzUXUPeuqNNKibLDC3KHju6NDdCnDV
sFkilArM+i9GLcSYLSdiMad4glTIqZFXfn+p4yO9ESG6V85t8GXZyOzKXRmZ7sdQNEorBz0OKt68
T4e/eHwrVMT+O4jJnMKrFYS6m/QXmhNaqP1iRChXTu7s7rgyMdkdtKRUOu1UDAHpTohf7yV0nmgC
/3cTNU7klR8KOqkfEATqL155Qq7WL5+Xv782iokfFVWnuJURMVEoXdLK3TwM9r1t7v+dlfFXXI2C
HnXNDPywv/j6neFJW72hP8++FWu1l/ltxWklZNBpYJiMJlUbp5e9tIeDaqeYW/XPUYhgXcQ/35+M
g2Ky4lst20oZDp12CqKVp8LMbfDq+2OAeTVP6G/FIFiK/uIOe0ehUY6emcPyUsya0AEjGaQ+6D+Y
TJFmuXHk1RCNIQKkZfsWVWVlv2xidhWuTExmiW6aLi5jt7/ExSPa2UP+8u++P5klr0C40GsZAqKd
yB5y7pa/PzdFgKI1A+CyxpU8+b7cUStsKnW46AbK0d/7rKFReAUsNH5j6vR1NhOIGG5JUHmvV7qn
bTLp/Ey+gJBGDuriJjDaBCfTvPWbbmXJ59ZDH1tNBCE7I5p4KqXMvDhtK5lnyV0pS9uy6Ve81Nw7
hAeiCYaOIqSpTUEIBaQ9qcsb5eIK6As55UmoyBu9gjHChCU6QFZTLb/RV387BGvozLmYg3HRjwJf
kf4GiQMldwXPbKBc7HKE/FvBLbLAkTjY9BQ6KwOdm8prUMrk9MRQqQ5kXNVLLeRdDfAVztvlzTfZ
GBq0rGA4+A8pdmLC30mrKxfAA1KqUzd2z4lhuierdz5knXjvNwIeIahrbwIJbY4/NwmuErKs8YnF
O/n1XoRU1MrMrnHPtp64j1ZvQ4tnVPVd5CP1FDSDfbBJmf5aNjo5ZL/HOZavxucrNbopvqAohVrm
ELSebempyIpv9AB9c9yVWvysEQUpAliJ6bCxJstVUs2s4E106fT6VkGbE3TvO3cNCTbZE/8ZCc7C
Gh/E4Hcnxwvhz8qge907OwFEQ/BMyX+zPprNM9sgEqVw+3p9UGgpJciwvTNwgu7Ot+9ETof+x5UE
7+wwBO81wF6U/KZH2EwtGxGTxDtb8ueguPXQ11xe8ck5/c88/WNAm6RbsxZaiAHBvXNj/IDYDjQX
rLo28sHQfOsrp2h2MCbRqz0aBPPxesrqMIIbqXK9cyHdSnvLWkkYzO0rEMkaCQMQMtoUNAxRXVon
KBg85Qb9mnS6Q/FmZvdI2K3BcMZ74Oqe+D1pV5bMyaShhYrkW+pIT+WoqV4+N3GFHkEPtn8l9Jib
MQP4NukPgNZvkJNVLztG08vu2YJDH8mi3oJqV0lWws25PXBlZdqeg+obZPkBp960os9ISjymNbyp
Qr+4oXWiGLi1wx/Lu25uqQz47+QxVwCUcHI6c7XKi94QWITrB+pqiBs1sTJ3c4uE3IlBj6Jik+Wd
uBljSEPbQqOJCvmwUeTHWIEnzUTVZy2ymjNE9ElhnHYHMEaTwTSQSgddiiFHz26dFBJwT0jHrpJ3
bjpEK+d1ZkeAxSaHM24K2oEmo3JtWISj2PaRGVW3NCmjobm8NGsGxtFeXXW2D7N1I1v+udVlBFWQ
TfkLN8AQLIQOAefJxFmvLQxw/0qpK/xzEYypr2QNGzmzHqBpaKOj8QQs8DSKg+ywqqymYYogxoRT
gK5+eOdMF0n28uvyZE1DrNETWESjYwWB1Io+9TnxEIS1g2b02Wmce6tIf+q0VHo6LHp1e3Ld4dwg
rWhn9JKmjbKyFcZEysQLXdueeiEDBQ/hptgekFjSuvsYUp1Wvqugmk70z3nhQ4y24inmNgd3Hm84
UAZgHSe7LzJkYbtR4p9zH9GI/kgVYmX7zXgGi4oJ0nYADwleJ4epRPGoQyMCojsTOlwbQs1W30UQ
Oy4v3KwZhfwUKACinWmRnm6EDiauwT8rGpA85Lksyzl5wl6BS8/NF3AJmYhxzO9NTyt3lIFWsOKf
NfMEr3H6h5m939sPyXmuPBUvKk9nK84bSFl0IzwPYbzVcxTVT3CVNHQTpRDmxPoarHkmDgYQOrbx
qrT8sQ9eH10tziE5SLTw7KJm1AfhxvitHkVd1j0Va/mJ2cNFywCYEJNKkZim+lIo2PPAzsMz5PUb
KUN/HAJNr0FLDTYX1UcNr36q7J+x3q0s2+/M6/Roga6nBZzmbPtNK67foUCDamkIDs8274QKsbRH
rfuuQqBoY8gg0w0ts27dPE0Rbkc7M0I1ZdPobX9rGTFpDiO5d/wiKKCMNYMXtBHKnV0b9j5H9xJ9
1ey2bkW3z4hfVwLGuY1NOZDHCu8UmnYm2ddEtWrdQriTWy98l4r+nMNtsQlRElg+QNNqxu+td2Vo
GjQYYZr1Vcji5IbdbVLZvylz/94MH+T0qcyakyKy+6KFKyg1doqbHhCVvilJnC7/jLkDZo6IaGJK
uummuF4jyd0mk/T43LfQJHvSyQv2/86C+nrLm11WD7WJBbrQSvmuFsfl788tGGd3bKXjH6+i19/X
ilyLOG7xuY6H2yJ6Z3nN0VW/LxuZnSaeD9QrqEa/aXjIFDWM4ZSNz3qDirC0i/wfywZmQsixOf6/
BiZRg58LzcuQeTkX0I/UUb1vYVKGlaT7pesKIt0wkPQxBF3LVqfN7L83IZEQWQ7NoBY5TYtDDd7k
VmBHZ4fyMRo5iM7DAhj+1P2xp+M2cPZ28wRh3sHMf/hd9Rdn7dr65AlYRw28Z44Znf3s3ilQONLc
g1Wu5KRmD5qlkt8gyODhNL1zYdxE8iBw47OG9J2ok5PpZjewpyHQG6k3LXkB6F13eLPbQW0+Jr16
Z3XBQ1q7P5cney6sopzDI8Qy8CvaZLSVJnk1vTJs1Bz2CGEXGV0U0Pn7hlnDpailK0d75mBQO7dM
QjkggW/CaimJtaq00+RcAVHWDZixzReleffHg8K9k/EAhsD/n5Z5bGTyur7jAi0DON8QBodiW9nr
NZGp8Yc9oeNmfWVrEtrABjbqBFvhGTkUAdGtuhLTzJxBhqEQBhh4E3UKA9Vqo/L1zovOgfaCDu/e
ye6r6FcePdTxF7riVqwpM+HntblpLEAtuyhcB3MW4vS08+U3SoWSa/Sgy4iodg9IEdria2bVyC1d
Kvelhx8sUb517dfG+ZUYB8n+tbyWM07u1Q+abFCt1obGgvzwDJvd8Kw0K+mFlen97YuuHkaIylsR
FEnR2SZbaw/PlfUi589N+uI6HyJ5pRSnzO3+q8X87RWurJmJUjaG7WPNz1Ca/lS4d1n/RZZ+ZtZd
6VQbCV4H6J2dSt2mwVOEii+C3tChL0/p2q8Yp/zqV+QK4QtXe3SWykudbWhtGta4QWbcCqs2poSM
sVXdHKf9ygSCstkwIAR/DnUEKAcJmZHoFNrqE+Ct09+M5h9Tk9iotkPag9DiOsvRHcoJ0PjeVNXn
ZRszETLJBhrzAOEoIIzHGb0ajtDo4kl0vHVmxSRsv9ittevvo23prhia2+3E4XwQqideMpPdHnYm
F5rF1RcFBzpErP3yOOaW5frzk7DHE1VVqBrjyIMTpIey9QABZtX9efAzcmJxfcvgvslnvJ4tNoVd
aQitn6HelqObtjjl9cr9ObeFr01M9ldkw6mOAFR4pot6F7lQhhPLw6K4PF2zq0GTs6lwjQBnm0yX
nBvgvBTIIm34dJC2/DPszu+rg2AeWW+LxxCpn9fzJFlBPVZqCbah/e0eQzijln//7CzxZtAtcnK8
8Kfbti4DPZdbng1uvAtdeRs1EHWueJO5cI0YUQfzNzbFgkF6PQxZUZs+cZmlLLMg6PNvUrl5sPQB
gR/IUiVUTNBJFKULjWmewOuRbFXbWenfntvY0PaAToJ7APaByS2cizbN2jaOzl5Sy4e2cPQ9ooLx
KYzD/ljBh3pZntlZeyNDw/gao448GXMjbJg9syg++8xoT2bm2HifCmPtNp67nbQrM+PPuPI74Ol1
ze7i+By05n0bGxtKyo9R6O0TYd55Ar1fD5VQ0kOeOdxqmTqq/u4b0XylgfhzpUaPtZ/tM814MHLr
3fIMTCHdv3evNtYBwZ6Zypts75giU+Xeic5kfb8DY4EEIPJRfPVTGGdDuaHNAwLNXIY3OlGCe6PM
j5nbNyu7b3Yhrn7F5C5TZGdQR+HRM5wNG/PDICMEJ6FDJN7/1XDZ3mOvDKs+OayIw1WZluvRmXaZ
BwkJc7gqjyibV5sgQSal9R6NTrwUZv8Eh+J74Ew3yz9gfqD/tT/tcUAOKFehQiV06C5a9+JqG7nY
qn+RQRsLa9xy5niWpq7bT+M8R00vYZRIm1ePyGJu5DVox3g4JnmYV0YmzrukQyuSIz85N/q3pDpJ
zfdBXXGtcxc2DDmgZnl7v62z5mVvm65rxGd4fPdyft8jryUb3UmKIFk2DstLM3sUrq1N7omqKRF5
hAj7bHpfKO1smtbbkiTfNFqxsxG+cIE/Z/GtEA9Nt5a8m3MR17Ynni/LRSbHKraDWt/E4tLY3jYE
wjay15bBe2pzK5fKXAKP/qd/5nZy5ExyALJXWDHM7eGho4kVaIXSJagSPVudtuvzvSKgW0blaHma
57aNTu8VEGxBM9m0BacpgD1EQ0XOpjO2lnbbR18VuMOXjcxtHBL+7BkyNwSjk8G1mVlmvYvHzYfi
gibaXZwot5UM+bnbmTcgVXfL9mb3zrXByU1SIl6etuimnmskOvNNCH0q+iXWEfXFjOSj+hwZp2qN
vHF2KsGO0FfIk5IC1+t7pdelkv5C1z+bERq+0VfJvyBxsTyycaamp3wMB8aSqg5odOIwNWOoW21I
/XMFp/Ux/UOaid/XDwgUyF3hqHtLNGRHwi1Vo6MeNKDKnD3k5Wn598/NEZUPUK/k1ygoTHZCZFR2
Nfi+j5d6adIbqXxxgpWoZW6KfntaSFeglxGjz7+63qu06gJLC/2zmtzFzUfU9ZaHMOcbCIbG+wqQ
njFFmzidr0LQzRAS10PbWt9ltfRMEmhnRMNZKxrUu+OXZZPauHWmy35tc7K1gqgx1dyPR5sVgpvh
VjPMo5sC4SnDfYj0nEsmvY6jnWuZB/TJD47h70g7k2zmPWUl5zxCgYq/WVV6H1fefZwFN4mOdhKM
7/Bq/whEuPfV+g5C+q0U5zurrm7S0r7THPMmF8ZejoeVMzq7E8buaINUD73gk2Wymn5wO7vyz6K5
qdO9maJk8xeHhaOIzDJ1OJzP5LAQJQe65Wf+2UWf0N4gnLa8LLNu5srAtDyrppSwG5+tBh8lciw3
PXIzOiqxhvQcmfuyfK5QJoqqjWytzd7sJvxnaNMMo6bCsK5agX+upX015JvCfOd256w8OykM18nK
Ws0eqStrk+0XO62hohjqn+OqgYOs3zVhuPasmk3jXE/m5M41ujYJ7JiCqWOEp6Q0Nk2ho9ZWbHxf
3CDHfJMnwycgFu+Fmh+QnXmO9HpDBL31OuWgtcaH5cVdG/P49ys30oTUpJBZwJv7EPpX1K6GzbKF
2RNwNavj368spDQ/y+bAoVbKdtMjJlu9aGsd9Wv7ZHLKjEryVbNm5YK02TriHcrMGze66cPmEKbf
FXvlbbU2aZMkRQnRa2Y6HAipvtMQPgjylWTfXLnRHjv5TGCnvyvrrycNYfPAG2yWBa0YdsgnJ3hH
wkJ2HjsFacdHi76Dodzk4fsm+xhHcMune1E6W8R2oZk/ptEnJf0Gr3qSr9RB/4+0L+2NG1e6/kUC
tC9fpd68xG673XaSL0IySbRQuyhK1K9/jzLPJGq2XhH2xZ0LDGCMqossFsniqXO0aSSvUvTshwnJ
JuFOHtUcP4zYkIhLNy5Em6LmqPIbveWbyhj9oTx2+vex+qEW31i9i8NfAPcXssai/886+m+E0FB5
OUJxZBVakiHrZaMW1Ir9MABC6CdasbNw9hkpZPcM6B+bzUYZKOji28DEz4XS4EEL1VscYn6sh/ni
wIA+EvjWqcdTvP0w3oIbkQ/xseWdb1BQ70YH6L9uWkuy8S+up5mhaS3M1tPYd+aoDX18NHV+W+Dt
uy2au45TSdZfWlLAY4J32lRRhxV7B4dUCeM4w/7PLUhW5k8tIOKVFfl2mvog5thn0IRZH8HF2Jqb
FFbxyOMI9HXI9hm6/JNu57lfgb0OIBpIEjUY1BFlASj6tJ8HqJY3qA0pw9buH1qIOeDhXvZrpgAS
I90B6ATob2C5rpAamqcYWdUgpxTjG8RMB4iI5P2hqx4t6Cyw6ptJPw/kuD4ES4llblMYAVuPM41N
icXykkPlx2N8WDewOKszp4TMVZRtqI0ETll9tTVdNyiqL56t+GNLN5p56qL9ur2lKxGOkCagGniw
BG75MlgpxEYGhyOKmirZs3rY9KGFR6D+k622j5zoEveWx++POfGkYujQmjN1RJACfbXqYDKJO0tr
D/D46WEbiCT0A1y6UxAFdUkVSUcHhthie4t1ULXcrY/Z8jqYWRGOCIhls+uAnThWDC8s/Nm074qc
7Gm5BflawZ7N9DHU71MoajrVS1WieNaC53mX55KD5WKwzH7HNNqzTFMZjq5AaBm3mPE+f0XzFGv9
SXvTvbcdmc+ykZ3+PrPVdqregycjOcbxNyV7YtYP5M8k+Ux45Xvpa20dKd/b6VfwnTKnQpts6puK
5MqzeNCdyKkBQjfxZiPCi0ZajEqZYnUYxZNKz2jHBL8F1Nss3wL2zAsTiF2Zvm0/pbJ1ufSmj8IB
UOkaQCvoMRXnfKzGJBrN+JhnYCOipuY+U8a/ptbUE+fpP+1Jp1mNIcpp2SCP1LP0V8LR2d0lxXdI
+8gKNYtTjyjHywUIEYCnuJwOpx+cHALVWLdms60j9Rgn7kbBLSxpyC5rCJoqZLc/kRzv960c8Nw/
NoXFhSzceGASxVFUtR4AptoyokPlqNm6Kt8plG3MPH1s8/bbkIYH6BRukCo3FU3umSHjmpC5L8yG
7TK96KebgAnNNs1JgsS+IWA5sZNs27sHtXpbX/KL0T9zXVhpmsIKhelIk2qLvA/9bNuNf3En+7Zu
RuaWsMig5oVmzm46tzaHwvA2WfdaUWSwsA4iFY95UnbKKb1f7aEzv4T9zCpqynOCfJxExSmsix/g
1bqJofUD6pjeNysz6AoGkVTZu+6iXRTaQdWOmjuIJC/D14VAFUTAMZ407j5BnPq+UKsvpgVATkbu
VKW4SSCE5bBM0scyuXPlrgv2ENSWpubqaTecJbHSAbZTK8L4qHvkkIzlTQ1cIAUep7IsyfFkMWJm
pqapnpuKtTI0YywWI+NbpinP2thBaTWXAJqWPfLQMqaiwe7qrSofaGLWKsyQgqIP/U4HXAOS4jIk
0eK+jcac/8wIcVLwTq+gk4p9NaTfiGL+SktH4slySPw1Ic6NEYU5RKmT4xC5n2IjvtcrkBoqHIRC
rWpsSNa8jYRvS6hQSaZqyTn4hgYqEOPDRWHVRXZBWN/y9Gg1ELRKIKwg4+xesgCuWZR+AMC97jfo
qy7VmAlQsVPc0IfqnbINvxPz/PNCdvIaJUVxAp9X8q88+QbtvvW0tPjzoZMGBgogvUHvfxnLtFfw
80fA1usIKnRR84QltFs3sbRcgCf4Y0JwAb1zmdFpAJGbkIm1AvAlxrJRWgqwuYmraS7BpWp1OLXR
8M4LvY2DhtQQb3o57wLNJD+xjT4qkYxEZGmFTqIIeE+GPgJohS4Hr4zGqCniEfWkBFW5kW4No3s1
s+gBAGrJIF6bQq0cuDt0aAC2hv9dmipCCoJVkqdHhCCwlcnXGieRNnSeytK1N+sTtnAWmwrzOGYb
hoYivYgMUJJ89FItjY+QqQzG8QcgFv7IoWIH4fj+TdUqLCPUeuxkmyqym+iio6AltSe2Hu8KQ+xA
TVw3wyo+Qga4CipgpQO1r4w9TmiN5tuVU8ksXscnvAUgwEOhHbhO8X1q6IHJrnRc6uteOTs1eE9N
gkKPpHSw6BdaLKHRAXjslchY2I9hnY5KfCy4V0KbqNlmkC3OOu9e56ZkUV8vB3g0syWsONtWRs9q
sBcSJ71NLeWO5PqGcQ80OhOVTb5Vaf3U5OzdWzDMYu+dIgYSBmLYjMSu7IZ1aMLszE1TDOiJjXrf
S+gtqaF+vR6kS7MGRRjbAtQY1Xex5jOGQ2WVhYb9vvrhcSBFsdKlJE7X2RGvbCg/oDMFG8hV/4ve
hFodtygsWXwcUNSq8bgHlcl1T5aMQIkBsDE0GCAGhd3R0UGCalIcmEr3hG4O38p1iYWlsZpbEA4s
fW+RECQ96E1q66AogRDA6S8Jje26I8tmJoCwrem4u05/n52LIj1Ey0WHl8MRspjKTWH7Qy+J7MXU
pP8GIf9rY1pmMxuQ14zUhuJUC0V2f/A2bfOaN3xjp1Am7/1efwrpA4donma+rDt3fX6fpHX+OifM
UjdmWjYauJakRgPtVdOP1S8xmlorELPk2G0gTP2hWftrUZg1hWpRwyxYrBLrpcubfc2yTcpR9F33
bKHmcemasI3FTgssOYehPAf784uaFoFXHjT9Vxx/bzKyqbO73nxFF6QPgcTcxuWhY6ClvnHi0/ov
WcqRszEWsTKl08SmpeG5wlGhNqv21rNedLekyXZdrd+s25LMpydsqEkduR7e71Hl9x40fo/yvqcS
P0TN0x4hcf5j3Zosbj39Mm6TloH2wcL1b/QeSfJTBdeTbSBgq386JfJDUFskxdQ/8I8m6xKUmhaO
eIkJ9RK9n0a13qjlG/DYSfWz944MtGBK+MUYP0G4yrf77H9LByIkQ0M7EonBkn306DZnT5V2M3RP
68M6LbrLS99F5IodfXXy36LEqeiVmPpN1MSHNNb8ocs2naNIVspypv6zIj0h+YzeYISmi5Fk2q+h
b33OPq/7s7RxzxeAkGTcWLFSr0EGVaBzGisgu6KutmEJBdVFfNcq7kNn0mPffQALOg2kB/AYUK0g
EhRiZGjKVMkznE4MN94TLYbEdL5vGQv6ogzGakf02yxKNjTfpcad20tethanESwEOlguUO0X0dOj
prXWkCMBeerDEG7skIDF62QrLxzg0/URXjY1Pe9BNxfv10KuK6K0YqzCTaG37yD/TMtNGe1je2PJ
3jAW84v5x5CYyyC3rA7phAwIjTtHe60g8jCBHPPoXjd/OeXzulsL4C5M4MyckM5qKwebV4HI4d4p
K4Cdy0vfBJ6xulWNH63zKU8PfS251i+m65lNIadFJTgFSlTNjqBt29fuvV5bfks/WZ7kXLm47GZ2
hODkRqzGRoH6NNpoeve1HiTJWTZVk/3ZmcJMcTeudfjRTJSnlQ4KV2frMG/DPeWm0ctN3OBNe33C
Fs9KM5/EsxL33KJwgE2x7EPc74ChyY3NuglpTAjpqqjNTk1yjJs1jo+Fm2yiwnpqjeTWqdpNjrtk
pap7PIEftIFLbC8mMgu3gakPGrpYQiIr0IqrEoJlphRt4BT3EXBBxZHEpzBlOzf8XnJJClkcTzzf
Qb8GT8BozrucQ2Cs9RjopQTcHNoOEsff+jzdoE73c31Mp1C42nDwVjD19LpIVkLIDyk1mVsgU2Vp
FfTet8qRvIPIDAh+VFrJRjvCpkmV/G3obT+3o+/rPiyG+8yH6SfMwt1V0h56IzBhWeA3S57d0d1H
rPZL+qSlr+YgO18upomZPSHUU+KA77fEmNU6qksvca/4vbfrWtktZ3HoUCuDjrc90UQKKTAOGU2q
AUwTaRdAVih09+vjthhis+8Lc6+oNOWeiu93bhD1z0cLROjrFpY8QNVlOmBMnAsi7q+Nc4Qdd+BB
Ym9LPLCoMtmXJR/mFgQfOq50MeEudiUwY3hwxDSqPZ411/1Y2mTRGgtxJ/RyTqj0ywgbofuX0kLB
Jgs+Eb2BynT/BRoM/mgaAWklB/nlQftrTEg1JW7tqd7CGFr9d03yqIA7eN2dRQsoA6DdF5WbK/Iv
Wldek7k2jn2p5+cdUH4yVmyZBWFaqiSjeT1YyfHFG8+p87r++5cWIDAAFtqJgGkCkcLldIQOq+II
mNhj65fKgfcBHlQHWZ/DUlaBLpmOigzeX64ahEeT2c3AwY2V5D+rHMkxSYIKTBEEK76IfCOVwDUW
Y8zFExMqDWhZE1e7V0d94vSwxxFYYf210swgdT+Xmrnn9pf1AVycHpTHUY7EARkVocsBLAGInrgI
USHUPlPgfX6sf35xftDKjfI7JK6vlNfq0FCyjODzdm9tFTqAxtsJujAJ6l5iaWmSwMyAMz7E11DX
EnaXGq/WeqfiRKAzK2j7NEiVT0V5VzX99Aj5EMcyktmlkTPRmAKMmAm2bZGRp+Muq+sQt2womjI/
U4P1kdMXHUJ5Doj/Sc5UZN3xyiwM8zIlx5R3KloYMrxaRyPqxIaFt82hHzdVAjY7PL2+aQC1f2UF
uA9iK6y32dijcBOxMegtqu37Nu23CgjefPT6VuA34f1jYle9P0bosw097Yc5EQuTqIIcCkGBqVW8
AU/FhrrJlM79wqpwlET44thZqEqjVX0CMAv7ZpXSzrKjhByVOD7oalHijo4GkfURXNoQ8Pj6x4iQ
qksIL9djhgFEZqhJ6rsopfbGB1L03IiQornTJGCjgBHFL9zdIOtbXRwo3LQAlcO17urJwCi8bqgg
xArSDru9VWur8odRkdGRLq3SSR0ZmjiT3qO4OZu8gSBSEaHrU01v1QxSpawAeyb3x0omu7I4KaDL
QgsUXi3B4nSZbxy3jXorttKjalb8MNhZuU/q0PFVB6z06/P/u/AknmgB/INqKeQ3rqUyjcyxSaaY
6MCkaAKyRqyAfHCMR8sshoDFbu/6rlEMwN+F3baFCoivDa37GUP9ReW0CFRmlpsW3Ec3jsJMxA4b
fdWqDNRHveYBu1GzMVQFhDu06T9nSUnukqbht+ikhnAN3lX/AR0xC0Es1ZiPELb5ojIe33kDyzco
eZhbN0vQLWl27icXTzTBGLvOMcd+H9i8/Ay2iuG5UYtxbxndZ5RmvnGVk2ctQqdlCpjRHXdtsqVo
/gH5Eq49nHxXeR3t6ZhOlDhAeEF1D6UvfTixuEkPzOj0+8GxQp+qieWPmfnQ15F96EvH8mkPoQr0
3SQ+ZdkX1eNfY9CsBEBXjLuYvObDizs+lUAPgutkD8IzviNNF6DLZfTjMO03PdBLqk9aBtIkHpSR
FYSl6TNo4+4rL883dYtOS6M00BdtohxYGlkZtDp1b13AwIIaL1TQLSnrjyQAvI4DVIfO72vGm67M
xo4wXAZHsGzoTR6M5lvJJKlsabOeG5nS+OzKUXaZ3mZRnAJSrQa2rb3qmbcdc44e2GiHGZcktQWA
Mgg3sF2jJII+bXBjXdrLKHylGU2PqU6ZXyRhf/RipbwpbQ+ijgjqQIv5sHUU3bvTOjU+tTVemYJK
HfpP6Ia1dwZU4m4HXJ73NMoMSd1EWN7grwfrD6C9oELUHSR2IefWvUFDJe/6hw4TW6gPjfnVHGvJ
1jjliNm6/m0Ej3B41tSxOYLG+nIIXKDXuiwt+UPaKBWuLOoQ8EZtEMKO3t/GtFTeiGlGz4ad13cm
+LxkFQ4hK4MX3wGHwF9RZGH7ohkf09qD8oCBBQcIsYy4UMjHV98XRjHjeG5KCxCBe9Cd0KrBt/Qn
auVom37flfz/DEGWfTox4RQonP4MPQzrnjB+IumItNIi6W/Wk/CCK6hYONjA8AB9LVED8vrB6Y2+
h74P2Wml+skAQisbrC00fyUNtiLYcfJGB+0/QMG4nF3r0uR5bGSWUfenIWyLjeoNGtjpkJvMwlW3
hZ6Dp5AhvTpKQ3e1WXlPXTvUL7pdKIcBQmMBZ+rAJOt10f/ZbxKmklsqRIYpflNdJAHNfzDludYf
XPXb+jCLBbEr34VzSDKg70zVmv5k5IU/kCc1PUdJ4g/VsXafmLLt6dm0pV1H0+VtthL/tYrKOm6O
UOu8Euu0NIhaNSRiJ2KYvgPkn96gR2Lj1Ntq2DtR5o+gylKLF3M8NoZsFQqZ91/jLmCkrot/v8K2
Kl7We4rrdCfN+5ZqxOf1p8Ld4swfWpKstjiJuF6iNxUnViD3LxNOO5AQsO2CnUb9V+a2/iQ2XAHC
mVaSUt9CYgH57nRZgiIIWCqE01GatWNnaR079c1OwWl+3K6HiZCefw8ZSOzAEwnW7Wu9GceoFbcc
hv7UYf8Gh8R+1JqgMWQ6oUtmUB2FBoMFzPEVJ7tq8LyszXo4JfkmTw6t+awZp/d7MjchrKsGx24n
6mBiABGKGijarfRJTOaFsKRQeuHtMMKEoex4cje9vMtCeGm+UWpFUAFpZVyhrOJ8LLkHKydzn6ob
V5FslJLP/04as7NJrDtFpRr4fP/qmg9U1layOEB/f71YOzBtmg8hcujJokBL3RVOUPSSM/zSypsN
kMiFBT5OpqpQTDxFrw31x9LvOr8gkj1KNkzC8h4B0PfauBlOnbNBtwCS1s/1YJUZmP4+m4dEi1vm
TOvBHL4q37Pi1wc+76DjfOpyAgOs8PtjWpluW2JVK4Wfda2fhu+s3v7OG+hY+mNBcEA3ATJsC1gA
hkC/Mcj2Iw5MlCkoAk9qTpfjk3PdLMa47U8Vzop41wlkIoBLWwVeuv4z4Ah5tXYz5pohdkfXechA
OA9Z4WjM0cLnl64EDLd4CkGRHuVCkMODT1Y4U5VDOnojIFunrDnhVS9iN0Z69qo90++pY2ypvo+S
emPhvS+vfWlBdDr+CzvydABC8gW8C2/OgqdVZBRloyf1Sc+47+Hpo8+6YEqTcexXEeRYZHO3MLR4
lEIGc4FSBWeAkCVtntKJcas6aXiWbcODGX9SmsFv6hjtx7KXZ+HkP8XhhTHh8lO7RhiBX7Q6/b5G
Fres2yntU5T9IPHZIYZvD4YkhS6N59w9YTwzHHG6OAmrU1hkn1uKBBTrO9ryW8O0QXDKfX3sT+9e
DRDmAY+m7YCT+AoPm7TgAh6ARD0Vus9/lJKvL2TUi68La81gCoBHDr7OHrPhlTs3Gtl7xXndBRGY
8+9EzXwQUlLbT2RUoKg7cX7oUXszk7cWIIvO+wWqm9gDncCwD9vb1nwnbf2VYSFTWc3g5vYAw1UX
dNBQ+sCWejF80544S+UKKhn5WOP7UHOluR/JOqSm/15cvy7KvVBXn9oBRaBpGOeMQq60PFnul6S+
193bhnxfn5yF3WgqHeDkjBYWiKOoly5klDmJEWfVKbtXxo01SFaM7PNC/lOd1Eg4z6uTyn3GPjPw
VX/g91so6KEQgKcFWzj6dT1o1hXFKE/cfPDA2dDYEgNLKQ3dkHjew50G3aqCBwVvDYAT9eaUlOXd
kKQ7irZMgtJr1Lpbveoll/ClFTkxCHmgU8X7rphBIfpVUBqjB5O5z0oZBnkJgJd6ciR3i4XIAtIX
rLpA2gPQKEZWlihVVLVFfUp+RY3f/gM47vq8LKRK1KOwEdhAMk5PV5dxNVI2KnTM6hNq7sRvFPO2
7Mk27bpd72mbpqIBAQ3aus2FYLuwKSx38Gx6Xujm9anOf4aKsokhivG/WRAWfK45YaH38Krioe/m
O+IWEgsL4XbhgxDPee+WXVrDB9K0fpzsOgYetT1IrBz7bd2XpRCAIA5qI1MfGarElzPUuooz9GFU
n6zh5NJPNZiIrf26iaVChDWzYQnZZVBY3afocjg17Q1t48BSzlB98T37aIaPOTum9dHSZbv0Yhjg
4gwmerxe4D516ZhaMpuMjo5zgbsBOMKgm3WvJN8XEW8J1ZHQGnw/cz+Z4MIafq5/fyEFALP35/eL
iF0QIjWaHZnVKaaT8p/ubgi5x2D9b1b0y1GKYlb2UWLASh608Y2pb0Iws9iSYolsrIQ0QHSlzjoX
vjBGP9dGeR9W6WHdEZmJ6e+zTRiymPW/w1XF2xa6m1SyhcmmQ1jziWK3ZmlgoMYWgnxbpb6NwGUg
W40yL4R1H4YhVWsVVpxon4N2otr8b6M05Z3ZKHVlh5fVaDoK4eoJCYuoux+wk72uW1nMXrPQFY7k
TVuNNsvhBakDpt7rynOi7lI8T8i0ksWXj+lod7FIhEVegk3MMHIsQg+ye3j63vdjlvmuRje6kZhb
4obVdiT6PlTJjat0vu61b1miHmqlvO8ZlJ9Y7HxZd349UK7YYtJSC8O0wBCX+TYuAtreky9UBs0W
2WwFx0H8ezmRY50nakawosJO08CnoWR+WIGVi7RJ78dVNvo47j0TTPY2icfGdxN38DvPAoWOG3FJ
gl+OWlzDTLTvg3RRiCottr26r3HfCxuQIO2UThK1S/dnTPNfA0JAeVWljTjDVyd0ozw7hG4TiFy5
iePXrbYFC8dBMb0dG6zbHl7qsbdDDXPf1OrTR6b2788Qom2EaA9kOrGPld29w2I0whj+QEGFSJyP
7P9/HbaFHbOIQb+FljZkG/N1jO9K9ViAGi+6ozK04uL2PzMkxJHnhE3XMYws0zekRt/1JIe2PmrL
2//MhrDHkJD0RQhFyVNdct/Wznb5UOcPifppUmlR9330ncd8u2508eA5synsOBq1c8WIEJJDWLxY
Xj9REAdKF920pNxqrv3S67FkFciGclols9wa6S6tUFPCgcO7N9qH3EU94EO79Z8AFM/rDq1tvZlM
KIa21ZruCYiZG162u6aX0qRMsyLcOudrTrxSjRGH7C3AJac4fqD6j9w8O85rHza+SonvVf8w/QxQ
QGbtTU8W/csp9K+bQj5x2ohlzEBQttq+pTvVOxfhlnS79RBZnC8L/PWQlEIhUJRqUzKjGgs6Yr6c
NkiecCkJJHlrygdXQzizIPjhhpae5hF2J6u58bqDWQZW9UKUXR1vI+2Ot5LHzsU0PDMnZEmDNZB5
cnpsuzYUKH0U+tYHTPZ9If1VGeBgiY0Bq8n+DRw561+XDJZYgoCQLlG5hsGKtQ3qaA2IPH5ONDjl
fRR8RLXXQkH0v7kX2R4zJ2GAWcIVS4/9AZC3WLJVSILrN//oLBnU6HZu7Y5jpaKbLzpZ6qMUgiqZ
DrEHgGRsiFOwWZxKkGQ+s1SmsrXsgomiJUhfwSkhpNBKz9OBezhiGM0hZMzvgJsfZdiVZSf+Gpn+
Phsnayg9I6PTsbo5gLeitw7rUSX7/uTk7PtMy9uuKPF9bu2s5CaXKVYupip0ZP83SNPfZ99vIYOM
YwEGSWufiHLrxF/0aO/k72S2/Pe4NzMjZBIHrXjMJdMwRdvU2qPXOHIlq3v6xHWycpAIgcg3wWB9
6UmIp7u+r/FK4A5bpf9Fir2V1oHufC1xU1iflOVB+2tKiCyGx+Ckt1BziNIDN98o+9yVeCiQ8bAs
B/BfM0JsFY4W906OQ1QbfbbLQLHvCJHsIbJBE8JL74qUFDaOGT29r91thqZsM74NWzewvQ9llL/e
CJHG6wL8Q78LNZ6f1XgpCpT+I/Nig8kAoGmQDXhClOV9pQy4USHB12QTGfdu8amsP9nd+xrcfgfz
RFaNdwzAi676H8H3VYJGZkDyjbfdsFdl87544JwbEELZ8UYvS0NshF1zT/LvXbnPHHBPsWfqPFnt
P2BjgrKsxKmlmJ7bFGIaGnT6kLisOtnWrij8kOx0Z5s3b+srZyne5laEkMbDUky0Dp7pylvN92m+
CdHfrG3GdxKwXM2RENg5tdOmzVoUCrzwlNP+tq6bXabFpk8KLjnVLp3V504Jke04nZWXFE5ZpY9T
ekhux2Grg8BRhbzXeX0AZdMkhLg2RMBvMPil6RuePNj9YRw+EZmG51LmmXsknMQg7tIaPEOEtwAg
VhuDo24bfMSRSYYZUk/Xnb1arQ6QlMKO0Nn2vVVVz5rbAzYdbx3X/QBgzTJBT/N/tsRSZ9mF0aBN
p6XmJjqohq+kPpc8eCzt03MTwj1UmZDJeYeqiZvvNfrgmh84B8y/L6SELkoyUPpMVZkMVAv1t7aJ
JBMi80BIAONAhw69+CjdnUBNrH1Zn27Z14WF3wGYBbAFzpN5ubfbLRDq699fXhd/p1hY710ekciO
pnBSD0r3ClHCpvqexBIgxPK6+GtFWOlWbHcpOgCqU1Qec/KqJs8K2647IhsoYYGDNdoBShZLb+C7
yAhkD/GLFcd5IAlL21JDwrwQ09wRUIWk6DImrzFQlUV1p+RHc8h3AAn7rvPdHG6Z/in2fhrGDnh8
yXzJ3BTuYmU7KeNEWJIdQBwUqPLmtD6O6wEBHNrlcRCNP50RTRcYXXsazEOS74b4EQ2z61bW3UCr
5qWVEMezscxhxcBNzzgY/AMPD39n64pFV7OTPmsq3JH0OmjZTSYDZy4GtAEwM6CTaPwWecpUNOy5
oG7GNQ+UH2pq+O7QfA+rd/b6/rsbz8wI2atMNJ3bBnattjk2yVtoyVC7i/MwMyAkL/C7pnWMkTr1
FfYq+tMuP39gomcGph8wuyeNLu0pG+BBPmy00e9kGIzFcEVHB1rw8VoOWrPL7zMtBf6K4wyh5UHa
+Jm915RtJiOXkVmZ/j7zQldclNeh6XdqXOCotW1vfUG3pJ85ssdLmSEhi3msSFgcYriiCERc0YtZ
vDDT9Hn/+oFpwfHBBAcK/vGENALharSrp0j7owLoson4BWJr3cTiEvljAviMyzErCTS0whE5X/VQ
2vHH8K2RvQ8sRu/MhJBFcoeFGZCKOED+M+Y+/bnugOzrwuILHcUdBo4rPnRkgc4jkkQr+7yw9Bql
MWu9wBQozr4wDtJS12IozQZHWHkhNfQmcRCzhb13d+WXJ7B4rQ+QbIaFtRdVLK/t6SXcygKePuAB
uZTtRsuD5GgaGN4BKBSLg2i9A2rJghN4DCd9IJUvXt7Wp1buqe0djePCtl7jAArC3hp1ojz162RA
8+ldYj/0sbbTEg+8EQz0Gs8O/T5atyS8r1rDT717wC0/Mpaz3yEsSKOnNSQJKvyO8Mjpzm4/A2Ky
Pl1LY+mqJtBejg2+bXHPLdKQFhbrc2CLtIMHaRuzlayYpYCYWxBWTBmO+eCBtvs0Gr+i8sGsbwww
I6x7cWXDRdHN0S0dHeroURWrk1YW6j2UMMozqZTkEJeRfYdqj3NTcVumwfK7f+6iNPbbFtqGYdG9
Rl8OxFHVrBzLc97qQZqij2gIiryFPtSha++7zADRAAlaXgUlJc8Zf4RayEFLinuTgDvU0YM2IQDE
q5IhuCoG4GfZOHUA0GSY10TuTdaNXKlYfY5ax0cH4FZJX0pgibX0J3UlSLGrLCLYErJIxhq3dvKh
PrvuW+wRPzNK8NrqfjK+s0MTYm+XXgnZhKs2qWs8J5/tKNzyOIVMYb7tpX1Ki4Pnol8P92GAHkUy
W6T03OrKuj6n5g+lqoNce0yiyOejsinKaLMerFdLDj6hJ3Fq28e/XeG/aydME93g1ZnY5atFkzuo
iwT/mwlhzYERzjYVPP6cQ1p+J4p76MJQUqdZ8AIiquglxf8NDWKqlzu5yVltKXlRnSlRg+rNBdfR
ug8LQXZhYPr7/HiFTmdNScvqrKehT/pbZI3d0HtbS7bnXsMnINwxd0U4X0V4dECzEMGEjI+WFt9r
HgRSB5zkmnYDMvUUrEoppRsji/cd1FhI896nOlBruKoFaoqp0fJKrKS2SoeVcV+ejbEAS71POlVy
81mI7wljD3oA1PJB4yMcK5y80izexNV5GMI9S/XBBycvdI7BYJy3aPkuWyKxuBAeoNgA0BZ1IoBL
REp6V3HR8hzCYqHo2KG/D7LT95IBcFAZv9t80RolxJ/DICCUWlZ57uhXHtdb5lk37w5Az4ZkJ7r6
UFK7IsClhNEyDM3ybOG6qz75Gy15Xbcw7d/CVgILnubgOgLFC5HHJbNMRoZSLc+JlQdm3UPn4Z/C
au9oNgRabwfQUh+45O61sKwubAqpgQzUyNBrhq0S2oTUfKbqC8SrAktGTLFoB+Q0wPpi6ID5vVy+
OYgGXUY7BDXQVv0wNlvQD8ZbiJWyIE+lr0gLJwAw76ChwAB02URrzaW5uO2yrOYZOY99jecWyGUA
BFWrVLLLLkUdzpxYqyr6L/EQemlG6UihgGM9PcfWDd+Usr5I2eeFydGjeOxAwJGeq6wpHhvLrG4d
W1reux6r3zhvaHlN/QOa2IDU8FxX0GAQn2kf75S42EIbc9toTJLAp1PyZXSjQ9VG668JbiSoEAhT
0hgD+Kn0gZ7RcrZJjQMnX5341rLuVG9XZN/Xl9L1yE305cD3ogEIAHaREru18w7ccTgBch4FHWDe
icSb6xQ6Mc9rKsoWLgDsItqGOWXX9aNSAedi7qz+tczuUxMaOeNXp//ybl8uTAlLZ+iTijaVU50h
nu7lfi1rIVkYKw1QSM11AfPWr97yIyMjRgsA7jmF9KTvKnbmt00hGa/r9Y+oAV8/UrOLA4JIt4Sw
SjlVaXem8UatdnaDFvrAlakQLLiCzojp1ItmYpxqhBtSCzSjlkBe4xyGvf7QDEW+nTRJJZXqayuQ
I5qgpTjsgKNABOBZuISNTViHL1FDrY0HsFUr01SWmRASi6vGSq/FXfhixc/5cJIJA8s+LySWUCG8
phE+X/2O2oy8u60K90d0qHjTC+70YiwsdrOwcjbQ2n0JWb3lD1Frbt+7KC4NCIvCNtKONVHjvowu
wtWN/OG9b7aCB8IpsAExoYnbhvsylO0GaB3/Hy/HOWksN+uOXGff6TiBu8ZEbAUCf6EElpBe5UXl
5ueC34EzjvgGR71bf3/MXpoRAooPfckhrZOf9X0dDxuok0v8uA4poOTQKYQCKy6cqJRcboUG19Wx
6T1yRr+x7x6YKgMgLAwUDEyVSKxwHPTEGbfCkBidQs5W9og+sVT7mnSn9bm4TlLYLzQc/kGlh74Q
cTsvWq3MicsI5oKi4zYoIUYVbyuPSJLhwlhd2BGWX6qFGfci2AlBkVR9S8CluO6IzIAwGS6BBHzL
YaAacE8ezECT6XJfWYC0BVTRkQM10MzideNyuklUG1xjdv9iVFtclTfuqElW+NV8w4KlTu3p04Zh
i81HueuVg5v1w4vZbWi0iZxt3+zfOUyXJsS1h5tWWtgpTEDS2Hr0ZHwHV+EkfF5YcykNncjt8flQ
u+1+hSmaD6rb8t1tG5OViSQVHE+oNYntgJlFcjvlsJLcKmrm92joXx+lJTemayjeypCprhoBIXja
tokxshf+xOwbFp5D/tbFkjf+6w5g7BQTSdW0spFDxJasAuZD2+11cB5gx+gtqMnXgUnocezo1jb7
QFHCncnNXyW6w9T/R9p17ciNa9svEiCJosKrpAoda1rdji/EeGwrUYFU1tffpZ57z+liCSWULwYw
BjAsFtPmDmuvpW09uJdJ3vfxKfJloDqhF30KpZjjzBWFCYIQ7tfUCAk58mkKUMILBuu+Tp766TFt
48CYDgzcg2N6tNsIOqy3LvayDFjthTEa7WnLrfiQ5uAiQQCY9earU8VBO/Vhk/DQQYtfOR6vj3R5
gzGSgeBvITxD+6piIwTaIPQENJiv9IveH3V6axZjWc8Pn1+G/zCReTCsgdf4PBnGHZD8SbslN7Z+
ZHBeiAt2L6iOKU80FVrjuoJiBhBsGIbKr9A5ztIddPyqeAeocG3vy8Hx680WjEvbhMl9GFmpCDAQ
ZhI+W+Zro9/L+WmIH9z05Q+2B3Eypgc9HGQIz9cP/Z2iqxLTfE0bMOMFEAq8/v3LW41+blxpvHYo
fbuqeQVPCotruOwoauxaceQPjTg6W4nHlXVacragiYRvgy5PZRIW0yC1Q0rrVZPDXar1jykZn4SY
99fncpE4gTjo0trtIrZwXBATn69VLhO9NXRpAST2rbPuKPndogOHeafG3HMBQBLkTK6PuHJ5gHkC
Zx2UyBDRqkZXtHNZeiWhr1WaBNJ8GcVGPnVle5DLgnQkkgoImolywmbpyFGwxH5tkpehn/3quwSk
s6ZvN88D9paAlhakpC4o489XjpLZcSqu0dfe25taQDZmsbJMZ59XZpGbnkDSFp9v9BeK7Es+b5Qe
1gYAW+eC1wf1LV6/898vhZdKnTH6asvK/+nkW9iHlQO8ZPzAO7pw918IUuUe62XZcfs1Hz/JlIEi
wgi9G4nucXRN6hrLdaSgKMROnE/CK2bUqarRftWBpIciGo9/3rzLDrwDHKhF+9Ghyyp+sMWTWaaQ
ahfOq2XsuyS0+OHm7yMHsnA5et5Cs6Dcv9LUB5IglfdaoBcHZcVdtrt1AIKkPJjUYA7RNakaK7vz
BB896r0SKNmXgeA3P1Zn379wBBkeKrC/eq+68dD+4tWGfbq8zJBiBfhkuccQHyPK+pfe0DitbbBX
SA/5wpufvbF5dvrvzo1suThJ5wMpJ8mSbtLbJgbK4l11D136bMPurc1kIcsGtzkUai6SeKPpJH0s
OEAnXhkY2Tfb+hT3vtFssVlf3mukojAGQgzwaVywBLXo1zYyq47fZiso2UNibUR6699HxQ0SQwuV
pbJQvB5N0XRt/IbEYN4fsy0esrXvw6tCnghpClxs5Ua4AxapImn8pg1lRNvxPgeX5cZebIyhHtoS
tDxxM2CMCS28g773nK1zezkCkOmI58H0jlsNt/jcbnhF5mmlZ7ivbQjsdbt1Whfrf5YRRpbg4+eX
w/bBLBEzLRMkRdzXKd8N5hiQQg9I99wSJ2DECOLbwz2MB2+EGCD+v/St2zitBeStvdcY1Nt26+03
YphlOS7m8+H7ynxsb+ZNWTPMZ4ZuTsi6J/329+58Cup7PfGCGDmGMG1okfv1lhTc8u/VKXi43wv3
GbEv3lM2j008O7n2as4jhKfgd1ZHNz4OkIRj8c0eLvJEH8Yyz7d/TCF2PE4Yy20iZIW9cgstsHJ8
gWCB2IOD4BFlR8U5gNiD49UaZa/u56yP0eV7Mx0jfM73aA1QzhVGUT22eqjhtuy1ua8ssDiTYXf9
3Vu5IWcDLDP8cEMkQBWNZA17NbL8EHfOfdXvaRFKM7TN9siIu78+3soJPhtPufC2NnJu55gQp/rP
JO+OaVIcJ85/XR9mbWMgToPys2UslHfKRelGUcq0wLQy/gLCD3sjdbv6eQ92CyWgRYdDMb5ZYaXA
CtTsNWm+lej3h2b47b8f4CKQPekGZA3UgzWkRiNst2SvsgdQai/Mm71aC/EsFFaQF15JfaVWN3V2
49FXIsPeCDgPr//+tW1GpLQknCHAe5Hn7CvgDuLatl55XD7nFn80SXeIhXdr0X8JyT4Mo17wRFZD
h/AQ1D6h/o++1ZS4nBLFVp19XklgUJqAwgcB7msJFkiR5sHsZEFM8VBtcRaurhcIA2CtICWM7rTz
a9iCoCqrsoyiJ3H+oefeU4PGoDbbku5eO7cutFwBXgNC7qJo2ddt54Be2341+jZoqv3AnT/ZeA8Z
rqUws8DDzicCqgzIQg0Il8g8h6IWoC/dTVtGZHUaHwZR3ihLL7g19BgEFNAozbwU6UaObGsAJaqs
s9LN4xgDdFOBborM/wNHAR7Cf5dJMSB6U6F5Y1kmkJeF3pPj3R7PLJRnEGlZqtPI2ioHSq94ZiXQ
IX4l1Xw3pNpurjci75UjezaCstOm1XcMzhd5ZdqXqdlJfrz9KMG4ElgpMANCr1lZI9zU2tTb1H6N
2XinOSyooJZm9vvrlmplqyEFbaGJAjhG0PkoZwlKhAuNOLNf6+TROllbjZlrn0cG1EH1DTUlpFzP
7wM0UtjYm6X9OmSf3ZNGvtz+62FKkdQGkmvxFc4/n1RGVQ4dzhHSxeR7Ov24/vkVAwhJDKBpFriQ
d0FoHhOv4HOtaa/2d5v2gcHtoKbQ0/C2yuqXTbMAiZkGnuuF9R/4LWWdKsPh80w77VVP550+7Mry
QRfP6XhIjTxwSKgjIe5WG8/HyhF+J2pHFtlzKGoC56s3m1LXRD57r0P8Rdh0Z9X1kcc3B4LQhYDv
9n+DKFsUE33O4mWQkp6qPb8ZGgt6YiwcEJELDfzF+Z2g95LMIPh9dfLuyerkU57ou6YvnsAhG1w/
DSuuO7APgPIAYuOgTVu5Kvkg8zntmPc6o1/e8X7YdsT4HfmcGVukPSsbsxxnkDkZFNU5ldJJt9NW
4nGB495PB4k4ypBoY2vMw/UJXV5OECLbC+8oSDXRsaYYSfCQJ9JiU/uW2I0fDfqNSnNIliC1Z9hI
TQNuiT5ZxYKNGqVz1RftW0l+Fgda/3P7z4ea9FKUsyFkoQqvdFXsjGPpNm/e+JebBEb1//y+8vNZ
PVdENvh+7AbOp/rzrb/ehnrksu74/YidlPdj8OZxHpkXf5r0O0n3zc1POGj+sfQI/xcgqrr2XsGA
aHJS+dYfHbvYeXKL4+ny8Ly75/DSLQNZVbWUr5kTQ7q7EG9A2HvJTmc3ZwzPv6/4tq0e28yiXICy
J38qoFguNga4vGRYeRAqIF2H7Laplufc3Ihnt2zrt8qr/267KfD6pVfA+n59ny/fEBj0xUABJ4kS
igoFToC318ueN2/N8C2HJuUEDDADYKAQWwWnyx15fzpsKGECY4Z69bk596RMBlq3uM79QXi+2CJh
3Pq+Yi4gK6+lpMX3SRyOjp/+vL5QW59XLsRI3c7hQ9O+aagB0+8T3eqyXhkAgEULQAeKVD1Rm1bs
oakFc/X2rYDklbwzhq1axtoAeLzR2PN+I9RaSVX2VjpPDX/Liq/truy/3bxADm4bSrHoYUA5WVn/
2XYnu6jr7K1zwwYCDxuvwcp9OPu8sv5prMEDqvD5kNPv4q7s/p8/X3k+edEQpg34vgkimL9rN9lf
X56130+hKg+ibsAGkdw+P/7TZJjzrOXZG0921nQw2G40N/KPl9kiYNYg/If7paPTVc17dF7hxrOe
ZYCsvblpFbQyCdoM1MquAxBQ6Q9bjbUrJwq4UcCsYaUgQqPGxVZfcTm7SfamD7pfJneyf7u+aJcD
QO9xqRwjVEFxUkWNDg1Dd6pG0eCav0AYr705SDr//DL8h/TalOYZWuHw+Tkb93Sc/MpooQ5jb2z9
1iyUm4Eb31RILJRvwq+yEHpH1xdpOfnneZDzWSg3YwaFIgIZfJ5bk0+tz9pu6r4C6+tfH2ZlFks9
GikpA944aqHniwXsHygsUj6+yaqG+F/qy42naG0A1PjQwomM4CXOqOK2Qztz7N7swOpeuHmzp7+I
5qAEqsMlQHCv7EKjzcTtC314M9JHqKIHSVzevs9LMAHEho6fegEhQjVDTlPjTW9peh8fEu/mrOAS
TPz380raI8nGOIl7fN60v3TFm727vr+XBmoRCYR1gnwoog/1eZD1JDRqV/ob+PK1+0o3Ch+pLhco
pFZuUouqe40irgkIJCC0FMbwQsjI4oi7CkHmN2Hc/cWN4/WpqDfi/etw76iFPCrQx0Q5qsY0zFkt
5je3mNwTuPLryNB4c7CF3ms+z9mWwuDldDAVFzwrS30djHjK3ehcZ0afRjpEydfK3cViIxK+nM/5
55W3IwFyPsskPk8mqFe1X00LDcf7ZKv4szULZdlyPZFGTDFMD/1H15+9jRO29f3l7z+YWwQcsdek
+H7poQw+PTR8I6pQjzA8S0B3cfeAQkb3nFp1NRii634c+sgQb4YXujou+cv1o7Uyh49DqJmQmCRa
LpHejAzTlyLY4old/TyqVYC0LddQdQIzj3QiJ0UfdfrBLR+9rZLr2veBY0DRYgEKANV5vgWdJo2q
TZM+QoYTTHGZf/vyAKHx3uNHcBsMJSg1QaXkEugSREtTYYpe4GIj6l3csI+PHbYYZR0E63j4LQCw
lDPapn2TUsAnIlrfaQxdoD5z7/DW5drbzRuNLsKFhw7e7CKRdL5SAAZz3GjWRqntszg0NlyPlY04
+/zy9x/uQu64EHKr8fmBf9GG79atpAjv6/Th5y9X5eP3p7QvhwHf1/Vvhoyy6PrqrFgkwBuQk0UG
fOleVrxlzaaNO+VlF4G45buom70zaL7WOXvIHmz4HSuX+mwo5dkrSEFQTCi6KBV7o//J+a7q4o0x
tqajHNuK9pVtj5iOkYQsCzW+84SvpRshjOqfv+/JfxdNtR0QBkklGuW7aJSDn1aaD9Yef6ZNkKW/
DXHXplvTWrsscPSWjUJXw0Vn32TX0IeMZRbVscO+G+4IDcqkzq27hLPpYczEdM+NgW/RL1xgqTHR
haYCoLx/WeGU5dTqDPiL2skiKXPrZMjJZnhNSgfEGQOkZBzv99Am3Z5xWzzWWPrEL7V2avzRtYe9
JjtI97FsLqGd0hR7SZ144514h2cqVgT+qo5kNlxCYNqV99rjouBZUuSRaGtxcNArmvp2a9j3dTmQ
3WSCo7V1LZAairE7ChftuNww4j20Xb4BS6n/6vkMFSyt1p5KhOx+xr0cKM1C/Lp+y1aO/tnPVKy1
gbYgJtCSEjVT8txZ5S8NGhxm79xdH2bFFkHWCVYbHFWQZHOVYbKsHb3JhJUwXxxjd7MEFk6DAwmZ
pUUW4BVPdSzntKX2KE0ZtXuNvXl1dPuvR9UUWCL0DVwWZxPTKITVCBnxPqA8pENw+/dRCoRHgUcT
cY9i6oqhd3TR501kpQ/ZsSv+YPE/fl4xbyxraEUafH6ib7T4IjZyAit7u7CtLHUBABUuOiKnItXa
VNObSJLQzXaxs5Gm3Pi+WqQRjVamCcP3hzy0mD9s+BMrN+Djz3eUi1q2aV0NoHKJrKa54x3kEb02
mGbn5oDBgLeoO4g7kZO23+tfH17LTMiprXQqo5Ie50XuXkYplYGX/bh+lt6zPIrhQbOCbYHsw0YH
oVrPLAmzRWy0ZYRfQwK3dUlglHYeeBU394mWekENOqYdh+V6SLxShjYfe9gmcNb+BMpdvjrJ+I2w
qfg9T2l2grzF8FaJJD0YfeyeROaM+ybDi6LHY2H6oyTOlnG/3HDTRV0AOel3joKLBhVAX+LedLso
d8bjN82+tS0FjPsQFn9npYBUM3zgc8fFGEZpzdXYR/lvLdnrWzQilwcKgRgcyAV4hAK8rnze1OMJ
bJxzH42M+E73FQJHQTwZ/vV9XlkkHKOFExWl5QWGdD4JObasJzVMXvrZ+DH/ff3jl1NAfg84FLyu
+A81/POPD1ph6bFb8qjvhjsL4u9HwdM5lIx8vX0gdKWiNg6IEwFS73wgq6gKx0sbHjV12f+Fjgf9
wQEP/8ts1FsdHCsOGBYMSFMLmNxL6gvijjwtaq2M8vHY5Xdx/dinL1O9EUdfbss77AUJy6UdBZqr
5xNCPQWSpoVTRnX6aLj7fKutem1nAKv5z/cVWy6glWm7Fb6fiRfTexLZs5tvGMStKSiuFRHdiP5g
DKEbh+lky/D6li8rcG6f0K+DwA1kFnAaqQoQ8orOTFqbjFFq+ab1DbVd3dzFyY/55/VxLqex9AUB
ro7mM7Lkd893op3TwqEg1Ymq7Jjucrlhz1c+D1TbIigOGCvKaMpGNKZI3cZq5mjsfidHeWs/BWzU
4jTClQFKHWdJOUdjT/tcj70+aqAOQb6UNyNX/x0ATEoA4SJDduGR9SB0tCkfoqH5aTo/+c0uDXoQ
kAdFiA5vFUnF89WX04zKqDYhXRWzID+A8X9jgMuLgAGWoAOQOVRtiHJKByePAb4VY0Rz6scycvVX
Vtza5IxFskDsBxwVQPbwbBR8CEcHW+aIlEYtRE9h/9qNfPSlTYLiIeh4kKAEkQxKcuerNHc8QWdU
YUf0sdE/uzXf5V61o8aX61fhAlyzzAMhNG4DlmzxMZVxmMXaRKROJJPI+Acc15q1l7/76Sd4ko5x
tRH7rFwNjLaQMCGncYl6GMoEaeQJo3UJ2FyjqvyDbcFkgBxAKRNujpoCmmPPrfSxbCNu2P6TJ25l
N8Zy4fuoO6GOBliN6o/3UGWRSdK2EVDfgbmDStXG4V2Mg2IDF1geanUmOACAHz7fDzAwOSkat9vI
TgbgSk9temqqB/eT9rnO5931zV/ZjbOxlDNWFlridQxjaRXSiWmgiVtRsstygYEDABRvCcpVdh9r
1Cx7auY2ovpz15Cjm/f+6Bh+I7c0k9bmgvIBOISAIV8aPpV1k7xAECmRW/y7tQ+xc7h9qRCgwnB5
6DJDqeL88zFSBlqc5UuOxu+cnd3cHCkBNvXh+8pWVEYChBvLuqicH7Qs4M4GKn3tWCHAQE8TYrHL
1G5dEwhz9XkfZdavavrWJD9r+YPr34vxNzW25JguaCmXbUfvAZBTcEjAU7RY6A8RDe21YQYzZBd5
o+eX1k7Pjs3LBKbNVv9i88DjdyW/r38IEdRTMLAwK17RyIwIGv2s1/ftok1b/SnKuagqz+tMjXTR
5NSQQH/ute9T+j3TnnO+qGHQNpqTk5m+XR925QnCBQaPBzC2cCtV0lbQ1RNZ5AnM0NfmO/AgQG1c
H2BtP0HYiAoTDs1S8jtf4bHWiWaBCDBynHYn0qP05F0/y8C0joWX7iv32/XxVidEF9A+fW9zVp47
3RUpbwyviRilJ6mxcKynT/3N3CTLbiG8QD4InBKLFTyf1jBmpTBrBMCgWdDqg7YFfV7+vWpd0eQK
zwweJtJNimtgzeBu0GImI10+NokdDtNfnfto16dWtPvbVwwwRc9eqpkL/vJ8KmVtsS42TaRWEkF2
s1WZfjINAqKfzhYN7LLZyqxA2bh0bCPZBYdTGYoyWtnpOHTRADatr2U+Njsj+VKxgYSmiLcI01fW
cIHlmSg1AnkBp+F8YjZgKk4BirNIEwCUpmBMv3fNYzKDTu/miAlrh+Pw3kaD51BxpJPMSax+XlLW
8Y63bdC79PZQ2X0v+KMQjMhDDZUbg6VFMjltxCqGhylM5FYb2HKi1L0BAhDnAAf6Up7dy3g2Vlo5
RG1c7MEJ6DvZ+Kz32bGfvFPuVE82EcLXY33j+F2+hwD8oksWNggtaBfo76Wp0q1R6oz6Pn+AR/GA
PNzGm3JpE86HUN7Ermpc1sDagLZxCObKPUKx+wkKRxvIA3OxLedLuGCXkQhARgYhm4qm7MRoTYQ3
acRZU0GWa+zB1c6swJm7Z8er7izjayyasDHjnSvt+FGwfPo7TrPyhwsBhL2X24M/ghHkIG0rXthV
er+qSivsSjfee9zaAltd2mbQfeKVXQDRKFGpr19s8sGa5jiN0qw4xJYMXONQztNd7453NnxGgByv
m5qVkgdGhIlZiOGWPKLy3na94B64NLMo57oRWEbuV+ajH7a1F2Z6PewcHg++qXkkzFwbQKOY/COF
NeIBzPvd0Kbdxuu08uriBy0cVg7weOhyVuzs3AiUNtERFWXZp4mj7qPvRP5QsXt3eEpa4nND37Xy
h2dv1esujRMahXHT3kke7YvW52Q2h1k4eR5RMMnO9fgFHJmtnwyu9POWvJSkCTfWfmW3kTdC5giy
YSu+jmnWdQFV5SyCCp4/NQ9znQeJd+wTGlrjl87dW9oTpJ1CYt5zcEWXxlfPAysoDVEJS6fALL5e
/0ErFx+geAgeIzhBo5Wa5M0LMErMrM+hRrxv4mO8FWGt3Pqz7ytGWYBK0dPzLo9a8ZI3pd90ws83
KVS3ZqEcoDqnXo7+8jyKU7qrxd/GJkf5xjwsxaMZi8mO6dTk0eQGsrobzYOzhY1bnQRI3ZaGZryY
agdOTBDqFHLKo/5n5u49YyNmWJ3Bh88r9reBp+ZxkAFFCKh6ACzB5rbFNHNBRw3KzKV+C5o1HClY
NWUfBmrz2NasPEqn+8Gr/Zbui/4RfzrWsSzyMC8Dp3ux5q8j2+KpW7nK4PVYmh5h9BEcKUatpOZI
pVvnkek90nyfzkXgwM/QT2gM2HgsV4daUuWLL41EsDKUZfaoZVgCG1WHMQu73GfsmDO/7m8uWBFQ
mP13oMWT+xAYdSYVpVVjIMt4ceun5u72u2/jYUdmE5kpR62HjYPshdny97vf5fth48CtLpNNsB3o
ioH3vPz9h18vhxatnVTmkUYCyCtrz+RvCK6VWwJya+cagRMyhAbyg0gGnw9jp5aouYXHYxpDx0PJ
2Ufj+fWFWp3Jf4e4KLlVRmH2tp1FcbnDblfmi5sGPdvxTf9v2VHFeQFd938m8/5SflizjE1sgAp9
FnmG32Z73u8naEveKly5XNOPoyimQNaNcMvezaI29YfBr7bqbquzQIwBbxz4MM9RtiTX3UHT7SSP
2BwQpG9GvyzuaBVd35XVjQeiBzkKIHzRjXC+8aAIrlAepdgVSAbb8WdnvANz1/Ux1mwyaMcWbm4g
MDDU+RjwjToy0bqMoIxkpPt+C2a4tlIfv6/MoZToJ5uNpoxm7xMFkWeKjFcMcHfubYnbvEeQytEC
JyKyLEjqgO1OXa66KFjquHEVZTxpfGewvvHEhQyGGeg14N5ddbQB88lJcijr1m+F5Tck2zXOVjeS
sm1wdQE/NW3kkKHccinbotWxJGluzyeQnpuoXrcBH93SF3LYqD0qa7sMhDOImBOlIeRgL7OJwpgn
NmknYj7O9ZdcPpP27yZLwutHRH30/h0HDw6qdKDAg1zm+Rkhos1FN7TaSa9MnJPRn5F69eaHEjKg
ViGDrDfKUMqRPiYaa47wvrud22tbvqziWf77Mxz0H1P8cSnuoo1TZfGi0E5zZyBC3MXVrk+Zr7FX
uO1+LfbXp72yjYjrUQBdcggu2tbOZ51TW9MNE7NO+X3m3pvsU7dFXbExhCqW5IlUo0iLaKdaf9by
r6Z9aKzb7vf/Ltp/ZqHWM3hXdNSSg3bifD8AxLXllWxNQbG06GwZaiqxSn1eQWip872W++aW+tna
1kOJASzPiCzwCipVGUuvCq3QXHZqyT+JywPD+2to7wztwQO7jxvfmAZ5XzRwieANAfIXuF/lYS+z
xCSxZ7LTMH9L8VAJucW//55//2CsLoZQwoZJgwaDmWEIxN/IuBXkcz6U90NGk5PG6+LYTEgV520l
pQ9ewL9ML879sZv+JiMNtRqcTIxEVYpe3Nnttkhs1/bUwNxRV0W77EUyVZKstmLG2InPD5XzOI8F
Wpi3gvQ144U6HprxgSwBhkW9XhINMs2ku6cpPs13b+yByI18DAqcuKLqIn8YQy1K9kmVWg0QmSdz
dI3TxKc8KHt9CurBi/3GNblfjPU/yN95+94lw9fKFtWuGYlzB2eoDtEX883Iui5Is/hngwR/aDSG
DjhPZQdUeFnYF7QH2VBD7s2sqI9CN7u7uOy1AJUFCbVP0+kPgHtVB6PADQfHtN75rt7ZvsXj5I6m
QLcKAhdrKnrE48ADHlteQ8rdSoGkpul3p7eN3dj1ZYgWTjtEFgF6iWQIm87VQmtBBcSBMPyK6dFg
27479RWIusbEr2cvKHQun/Ms1vwprpBylyUuaA8mfpJatp+bRuPXBqn9ohvl45AZxaM5OMNRH1P9
kHl2BX5drwiqztOeACv7KkoH4lWVOxZfG7DJ6+Dc5VXIY2Nq/WaS2kHMdbvrSUZ3bZ7Uf0GZBzKh
KXW+FHFCDh66asOpS9v7QbL0vqxs/mR0WnuvufCZ9SJFB4KjN6ckcYzA6Os4mDqaHVLNgWgrJ/ds
cECebTrlvTU32TH3qDx0hV7vvEQ0zwBjGWFDUntfFWhkmFKPBSmDyp0QJdazsNuw1PAQQxKW7KRN
yv1AS33fOtoYzm4xh+MYD49Vm1j3KbHrIO6M/DiarN6NeWfezYmt+9BL8e4KPkKO2rOSYKrHMRxl
R/1kdKbHeoJYYoNn8pG5IL4crcE+6LPevbmaVvt25rCTdDK2HwAXOzXotvbR25H6vK6Fj500QAKv
ITdC2TNhLd81LJe+BLVKYCS6/un6y7Z69fCqoeQMo3qRQESGL+1b8DufgLAMnCSPg8EoQqMfP2ed
+eX6WGuWe8F3IScEEMIF50Lq0hoc0jE7eWi/92EIHiyeP2kmBCdKtzrkUx4afCtFunrvkZVZ2pnQ
LaA6RjVPu7znLTuZ393aL3fXp7T1deXJk8SbK63C1+2KB2aWhbTbCIuVcOz9cUAGDcCfJXd3kYYH
Vo57Mx3ZySj4PbpcDmgOCUuP/sUSuFxaah9vnxG6CIHbAH8MxPOUEobrDNnclx02aS5+dVACkln6
B1OieLjRJAKbf8FlN2m22fVkYKcSxK2tpT86FXL/xk9B212ieRumf+0FQ78Zwhp4DIAtKg/4yEqW
FZXhndDnG2pz+5xTxJrzFq/B1jDKI55lQ8+nfvZOs3NKTTQpDOh+2Wr1XDsMH+eiPJRtQQa3mzCI
UZyq4a6ofTI+1kNobtXc167qh4FcJQNYd9k89i4GAv/Y4LwMVWQXsV8lBInj3w3dgL5srJ2K+p/t
VpNpg6IP6b1PRMsOrT09MJji60d7dRjUSpDGQjcrcPXnXnwTc7zCoKs9TXNQZX8VJNS0DRd7zZyC
pH4hiUPC+6IXNxm62nJnEzMBgAs4KL+u7t0qC0xjIx+w7LTqzgD85EDKBUg3xCTnc2FU9GXtxN5J
Mx/b4XcKL4Gk95LtvBSejL7Lwat4ffW2Rlym/iFbYzKRdSzBiF4j9nVVB079MtLvHUT4huqYmHU4
GFvUC6vH8MMslbtrD/DE5IQxhVUEeYnG1+Kzjea1ri72DRfBAEKM67Nc3cBFcGmhj4RqonJGJjsD
hjdJ2An+w2zkYUwTf2DfsvSfPxgHPDdoxEFTL0ru56s59W2cF5rnnczGDseZ+qL+jibMPWs3EpNr
L9TyeuA0gqoHXbDnAxlan2tEB+V6LXXfdHdpt9Vjq1a03p8oD08TwH7w3y/OIrIwnMh+tE/SIqdS
WIfCtd/EMGKbaNRk0w5ZWe6XTSIg0pscvIz8vL6YKxcbBcWlFddGNflCqVPLh5gaaWGfjMlp/KKP
K7QiZEPoCm0LF7ZigTEUQE6LGAbSLcqJzPNG7ypkdE629mUejzFUDKrcPqbmj86cN87i6liYFUXe
GikstQLPbU80Kcq2pzGlQcLcMGfTAYxujz0DBwnPja2syuo6YhUBAwG41VPhC4bRxoDgt/YpS12f
a/ObpelPoPf+/QfbhV5XmEfLRuCkRPB6PWWAAzD7ZFoCzYmG+bUzSXuoTFof/2AkmHrUl0zw0FPl
8A+6yJtqMu1Tk7W+w8jem5z9IP5k3QjEBpbiBc6F+rBAm7KpKzexT17XnBodWXlCYmvfW0l8uD6h
f2E4iuHHVUPJCS40OOZUw0+8LtdTOgBp5LLqZdKcLjBHZvhpLAPpPtO+D+ox0noeJELuhJ3uNBtN
LL4m61+F3ldf0jxfCAFbaRxLryG+oIXMAmlYLyKPhwe45eNeE1Ua2lkxBDEf6tmHd90G1KpoiF/1
a8qN4akxwLEa99UY5lNS3g2iq+/ShNt+40n7ADSB95gIhqQg7dH1Qj2W+KlWimfQxZC/TJZ0QRkX
U2CnTo603UwPzGyTE4MWM0Rm2nhn1omEN131u7iY+yBGS3BUSGbfgaLW9qVu9WFdJbFv06oMZqub
n+Js+FEW+AUuMB33A8pZQQOnIupMnR0Ha8zvCZJ8Aag2Z3+IpXeohU6e2r5xH1PRv8WDPh7GCl5B
TDP3wS1lcgAMu1oYl8aHmOctwod4ML9k8XG29tng65UhHiiyM5AFc7tylxKtR3DqOvd1bmTIMCPk
z3TIh6EtQz9NjjW9FFDiejPiynxoYqrvNA3Av8zMdd8aiX5f2KPzq2SYUC7JfJ+UIg953fB7MWCp
nNzz3nLZIvkzgTOBl6zeQxgHVca+Nu7wfyC3zjuoKtZpF3LSln7ekNiHwQAW3m2E78TE9rNWTEFv
tWbIHQRcDpu7AJcHpPFV1obGLPrf3ehoh5KldqCT1L0vkpo+QUXYuheSD8/2CBnkWBDnUUjJA2Zl
2jHvB+MzevxBR2GSEQ3mvWt8KrlkG4/Zij8ArhDQQS4dWiDoVLyegbq1VTQ2PTFgqkr+Set+9WMd
sjz36+FHjZL7xnVT8DXL03Y2oOL0kIRamgbmlVMvT7L4NpIfJXtOkyMlqIpVfqPPQT9tQLvWrPDH
SSpPDPze2O3AgXcq5mPch5L69Ebim/dpoWINcXSUDJYS8rlTkGYdWkIpc+A9tmEPI8zqDUO1NgmA
q0CAiWrSZT9dHptkHnGcTz35aTCyc+bCn+wthUxjxbtBDwAaqFFbedcaOZ/IaHZwS4D/OeUl1fas
r6sj+FISdLxXP8ausx48RsgXCOlmASTmzYAOugy5zMo9sIY1pOSc5iUrWvf2gGZpTVgqMQCaXBCA
0iE3+ciwvtT1K70PBKz0Js51dYkh6A3mGXQvXdSCgQPh5ZgvcxfObwBiY7BF29mO5NWWpqq1du/A
27GomP0PaVe22ziSbL+IANdk8pWLFttlWbLLVdUvhGsjmcktuZNffw89M7ekFCHC1WhMNwYGGIpc
IyNOnINUBJpHLoc5QlaUx9NEDxFlwo/7qd8AWPVFbVMU1BL7Zz0WmR/qmR1Q0aN9UoAVvclZ63aJ
XqDD3IweSWtlLvL1zJuSItlU2qQ8JAgaUb3Rh6AbubPJMq7uFcrQ/ycqpJsZKZCMc8B3n2TavihN
5iLvRu4jUpOtkwD5OOB4fU2muAyIorQbM9qpWWNNboR8JTBsBf4/Xl9I8PHh2LAh2yMtOGssDmaA
81HddKo9+WZMFRxoHW6VeoBiQ2WsHSNLM4V9hv2GxBdCEWn4GjU3ujJNMXzCU1TPTFzzdPugWrYw
Q0KACZ27Vi4nSK+KKQMfIT2Q/FHtMyg3n/J6pe1maa9hN6NzEtt6Zv69tKGGjdrhurAPVejG3aaJ
9h/3AbBtNESgu2qWDrv8vtKmCovqzsIo/e6gK9j4zlrf/pIL5yakyLMs08YYHJhA5xDkSZNhDRQ0
j8FVdAbNIGQXUH/GKX7pQ8/CNk1Iah3UtPhGekACwgIV7jBRX62qxhudRf7tUVvZmjJ3BRl0Y0xD
jR7s3vJZH37pO+EnRI9coCK21Qj64TwpV14mS8sNGHRt5qgHj7LcZ1cYBWn6yIRRaO+NZfFKBHmJ
mGOv2Fmar3M7s/NnOQcnUsWQTxY99Mg+jQn2zbSG2Vt48GPT/HFF2pu6k9IEGof0UJevOsTWLJyg
5nOMoPX2PK0M2TuS98wVuxmj3KzgSiReW6IhhvtcdE+3bbw/NOTld+aMnOwWpjamiNDpoQSfnZWA
eY4oaBet0WCU/OSg04a3wmXC3HEj+cSY6lpF4wPzsRKnLTuL2xPwB+gMyI8Upc5H5DVqeuiU1FNK
DedR7aM3KVjxdyk8w6GKBzmqF5DqNS7XhzXEOU+Vnh5UHvphLu7SwnI7zdwBFf2tssyfDRt3xdTv
7SlZOa1kYPF7DHV+HEpr01KcsqLNiGyveGTKt4y2wP7sLPtB5Y80DFrkSntn10MhsrU+teWngTdu
2//8ixE4/xXS8hWZoiTDhENZzR7Vgbkspp5iBrx4Iy318viXFm67eOUBv7Qtz4zK+FA+6BVef6p9
sLPi0KfktU7XSLPl5sv/DC9wWwjf8N6F0OLl1IoM/Q062hwObOAHAVIywB25ZxblwarCr1aSvuHZ
/dxU4Q+m05VRfb+Q5X00ZyfAbTnXQOT1G9tqWFtagfi4NYTqNXYKNvUprPe0NdsdEWXiERrln9Nk
DA91jDdrOzV5QNQGqd4wytGgo/yowfzgAY7S+UkUxjut0+0NnYbeT0c7g3ix/jaOFUEd2XGC1iHM
jYWqvnbEApyFKemGjxS61jm6pdxez9b2zjtw89rHmVxjlgu+6owBATYwS7FtH3SOI6D9TcAY8tD1
RN/ZeqltCpZxrwUFkCemArF7U9FNmekF3tqjg/WsZEcbqcVtFrfdsRchQQFzspVvKgcqmdWtUnvj
3FqMUk+4ixBUIuwh6t0whNVWQ7bBA8ey4gHPIO7wSDcfnAx8XgyA26cwbIugVITxICwUUlMyildn
jdPy/SiU3UcjKvhv0AaCzJC0caKmsXib1khn58hHCOd7NWpfJ7B0Zk1xshuOHFh4VGlzQOrjqCnV
AZwdj442Ra6eTkiDGF8zle/RWNC5whQPMf0dd8ngKsbaTljabOimhV4KSDIBW5bCLkKallkWqhbK
uFHNp5EeV46QJQPAjqHmh4cSyn7STlNLrWz0GCORZ0gDeX3qmuYeSQJuPpuGL76pxaY03CbxwDgw
NSsvpTXj89/PrkUcoGNVGo1zYMUkvjuiSTeC0TUCxaUg6dzF+b46s5KZtAAYAS5asem2k+1q7ZMz
7fL0UWPEdeLn20O65BTymlgEuP2A1JVGdGBNPVWIhg7JVASG1QbE2N22sHTBnluQhi1pzHy0NDww
1TbxM177Spa6dr7SXrToB1gUsE/QdHiFy7HiWEGjm24faCle9Ky4g67Pionlc/6PDTnqL3tNh5Cn
ZR8KNMulLUGhgEy/aNmAdYx3B1NjwTAod3mXB1OcfLs9jEvB30wT8V8HZXpQszEhpYdz+TCg+yky
vtrkWCAZmkcrKZ01O1IeehKAZmopnBTUgwCu3TxCmV1f0/dZenzMaXWkW/BYBw79cpXbdaykisjp
oX0tJkCWAOgQrmHl/hrJ4PK6+GNodvdsO7HSIqC4yegBIpDGzA63EtetfV868uKK1F3S4Ptf27GY
IUsrab2l76NLc26mRerkqk0zpBMETXlBwYAXtm7mNI+Nwv8iBIaGwiwQAFqpK2CNZg6xEXHs0Bwa
W9kp+trkK2/+RS809GaCaAMoCvmtqZRxFJPOsFHc0F0CwQxXgYji3wwVinrvPGto7pdezEAx1YjP
NBjp8t1kNBuH+Lf34KIbICUEHSLYI4DSuFxMOvpk9Qx8xocyKjZG/RZGa0wLS/tiTljMvDBzDku6
6lWhQgWiiJ1DpO4c/TsSNQHjd2Y17Xi0cpwtnctnpuTmiXg0FI7SLiAG0ScNFF916zbGX9wuCNcQ
tkD7c9awuRww4agFzQvuHGx1fALO4Gls7JWYYHFO0CeH5Cmw5FegKacmY6RZHT3EKnKplTutMmCu
WZBORM4mO60ivNzKDOIZ7l8AttHniII0mnmBW5URpfHU9jwLkbBERnHoflXJTl9TuV9cVWBrQWsj
+PuugFlhqfUayUKYECrzeOrg3uhT1deyQvWqqkXTnM7XCLQX1xeaF1HoRunvioa4s5ooN0BCd+Bj
53bWfdHdD3Tldbd4Jc+dZTa2C95A8uunx8NKoEMBycRQF4j3gfedTwY/hqSmX/FKc2la1/e5M9Vb
TRd0j0i4erl9KiyN7vlvkK4YJNFqmnQtPVhNB2DdFCPKdnB36q7g+jG1hH/b3tLAUghBo3yLNAII
WS43VQduGdCGIkVrijrImXCTMPSraFw5TpfHFsVb1JXAw4r82aWdBgStehfCzgCFx8gaQ1etivvG
MVK3M+KntrDfimL4pwktz6yzlUFd2nRzU+T/jEubTm3ARVk4CcCeE/3EKrZ3WLYS6Sw1iACCAY4e
4DtRdpcxBFyYSs4rmxws9cnJC38K7/rhqE8HXqDsmgV62weh7ngaibaNtsb9sRRo4cEOAoaZQQuV
ocvhdWhTI2UI60BRb4wp+2071WayQj9LxVqybSn5dG5LGk1O0OxbdA5gL+jpRh1a3TaR+aLn00vT
sBidTcW+LNuNPajbqUGYdHvBLs0ldAHQ/PLuq3wxA6IUNjpTyCEe7uvPRrNyka19XnJODSEgwmJ8
Hq2f7sbCv27//Ov9pqOYBO4jVN1QKZMrSqjvIFc99Aj7y59503tDtrOUX7dtXPsAG3h/gfcPZ/RV
waIaLaTngJs/cJdZe9C/3P789Vq7/LyUACSjXkTcwedBPf8t15vHSBQPCqCYgpT726YWPZnZPcFj
Qmdc5uWyZsakg61kJIcJaDu0tLn8520D18ctfAGzKcJVoJrwILo0oKCd3MrNFrAm0DLEOGynfwY8
+rvy3qBrR+2iM2e2pHETxZRA9RkoIz2PZoy+b601Gs5fuMztXHojBXxxXTVDTOANq4+x7efgR6mR
s0JdmLS/VrPQS/4g/QzWRKRQ0JEkTc6U2k1sD4wcOqaBYMPZTv3L7dkBr+eCR8jbY8vM7K5Xie5I
QS6wMcfoiRSqsMG/beS7TC9bv8FtXXuD1Vr7yKBTkOl99dLbXewzQO33ZY0Wvc6JpqdBEdZeFWn2
lOdlvIkoN7+whA3PRd6MW5xgPQgZFOuE8ILvOi1Md6VBwCYyoX1CqDXzqwStHG6IXFrAVU0EHCWN
5zqvMYdhbG7DIQ4fRCO6bWGn3S7N9dSnBBRtRh3TIK9ttjE63ruTyuM7nnJIINlDy++Y3X2rKvLb
hvX7WkvVp4ZUfJPp3AnQDfBtEmqzrVLWgYCGlw9Ka04bNNSb920hrM4NRYfcVFeMh3Qg0cHKasgN
AwPrCfBSb6yYfR9AZODaRQzd+tJofVOEyqMz5v0DdxIeIIXfAZ/DwYXSq6Y/JX3hE/DcPhvMTF2R
qgX0U9vQ1ZM4DpyQGZsR6dFT2MaZF3fcfg0VUmxC1mQ7s7OUbQGU8X0pGPGAoNb3wja/lihTADxF
TXcspuiI3HLnKREAVVoNrC6ttOxeEer3qAfHfV4rqD210y/wCdxeQ9IqBTANDeiQvARYApQ3iHMu
d3iSmpyi9SQ/6WFQIRHNvNvflw709++jMAxqDbyo8biWvg9QWSsAJctOelo+lmH4gzvNPhuSFTT/
khvYB0C/6TPxrRxe6FkNMRRWw0z8481ao4Fe+/r897PERjJVFcQVq+wU60/cPq0p+ax9fh7Ds88b
Azi/K+TzT870xQlI+vnjU4BiGwgpEHbNcNjLz/eJPUVjU7OTBeBF/qJYLx8Vn5wX0bkFyYEJ6mt6
LWYLZpCZQf/ltgPSjfq+hs4/L6+hzkiSRkAWwRG7egia7hOxcPAUZGUvSPfDf+yAOAlsE7jssIwu
B6pqJmrxmrETaR7YEO9zBeB144EmOrrzTuh7/ht7gPECowNAEJ5Pl/aAaTDLwUjYCVUt1xzNO5t/
0YcnhQRhudf7tXbKpWWGnY6ixgymuHrLsJFn1jDF7FSxDd4Xa5WjpZ0O8lj0XiNyA6BFmqVIU7ts
6FJwUGSln9P7Oj9O+vPHVwKoFAwwNs00FzJEuK5Ls4ohxn0q7cYrq8gLuxdom3icK/5tS9fegHAX
YnKog4EeDk3el3PTmZUDQh0QK+i82ur551bHQzf6fdvI9YxcGpEWwEiqJh/QW3CCmImXGi9msUZs
vuaGFFSFQ6jU5gALade7Y39wHI+gR+O2G2tGpLiK1HVO8gjsI0a1i8v9VNyrH+w3xtbESAF8jv9Z
QGzLE6+N0QSRd0yHrWymSXN7CFg7+tfbfixOx5kR/XLOh8gp0RIJIz37ksQ/q3Dl8bQ4ToDk4QWK
bYLs7+X3J2ZaQh0wTorOvSoTkOAGiywAubfdkBsv/jtY/29Hxv6AMQfY5gkEKs1XYO1M7udiOzQb
uultr/4CuAxQQCsmpUD0yqQU7CJ5MQFcBJNJXrsMEXUq9l32oDDHA7FsoW3SvkCv+oePg3lV/HFU
mjBj6KemH2AV2Kaw9ctxZ6NK+XGeXPCrI2eAtKqF2rf8CBqrxo6aQsFw9pE7hI9a/OP26C2tO3tG
FFjITswY5st1oZhV0caJkoIkKHa1EC2cK4fZogFQgBiIw+ZnrzQ7U9g71GQiOynlXegoPs3b7W0X
5pPq7Gn1Pv/oEwbEbU6lA99z6QLam/XJikl6ahs/NVOPsoeyuZtY4jnJx52Z2RlBuoG+CqBA5qV4
Fi1lGQSQSNlHp0hDFTW+tyey4szCcF1YkJzBs2hMGwUWisfKCEp7c3usFj6P1xBBgQb0L3M66tIB
hQk2lp0aA4q5L7ySfywpME8FMpYzgyD0m+eO6svP5+aUaGqclifRv6Ubpfl++9cvHGIXn5cuxrAx
yrgu8XmeeCG2NyO9T9ZQcfNHLpcTxKjQ/uWA1gi1BlmuDBSRXUjrrnjG26vIS3/MY99iu0b/8LPh
0o50PaL5o8yUFnbs6rkvcUH+vD1Y11M95zvn9wgKM6CCky54h2QpFBp48tz8IOR+ak63P78wTFio
aITEZgABjZz/aZndqx3k9aDKQL8RddywJyWutsQQ324bup70uaqATAPafJCUk59XkeB0TLI2PNXK
U95uomkD5PxtEwtDhQo1Wh+hnoDzVvZFLwxnKMEY/hwNQfm9WJPkXPu8dFWYuSkK3cHnFfGFfi/X
8CrX5x8qSiglgiIZcO4r9pm8qnO90uv02WGfDeM5zr466TNJ/PDjhweluI3AYY3LCNzkkh8W5KeA
6G2yZyCtXEClXNsOPjwRFNS+M3ASOUXs9cvzozMBhm9Nmj8filQBHnUtF78wExffl/ZE6XQm6GvC
/NmcArPf5f3HoEM4/wByOPv90p6GPFcPiiD8fn3Y8WGzBkJY2Aogwsa1Y6CKgU4ZKYgTGsp6IivS
Z0bfBGqgFoMaVGL6H56EcysyLWGdD3mVaWX6rDhu8YN8+Xdfly44bta0yEiePkP6fRqCjzJKzVMA
KtV5O8+E7ldp4070mF9k254nlHCZP36wY//q+9IUG1rY8NSK02fbDKoODwIPoMTbQ7Q4zWcuSNM8
TApIfkFF/aybGyf2E7rV1tpnFk7v81GSyRRYlw7IicILTu3u58hM42SKcfSsugwDhFjT7rZL86hI
l+oMp0C+DwN4DZ0doMyuTFA+fLbQioe0gx8N28L6VVvczY2v1fTx1CIQ2KqBChdAitdFaa6HGQsR
KjxXyltS9+ty8NcnyaWB+e9nkWDbxqmhlwLLrDoSsRf95vaArX1/XiNn3we6MirGAVs9nHZTvl9V
yLheY5e/Xzppi4iJqXUwQFHml4bfOY9p++FzxMEZPscIloHYXJcO2zy0egMMWtYJFJTQbiiylW2y
MESQ9UWJCM8WPJBkQIUdR0UWZRE56dVjuSNrAtHX1yp+/p/Py7H+VJaVmXOUH4qqfKSm8sux2R2g
VT5SGlvasZXRut6RMxPMjGwByAGqKNKmT8FKOGhtOJ5SP/6OakiXe6OzYmNhxCAlOMvBzb3aQOpc
LqosASSktjr1xMunYQiMNWWDte9Lj0lRJbaeKvh+bJzK5kk3VmZ8HoPLUwScDni3QEMY/b8o0V7+
fovNT7KUdKe8OBpqVO2HpHqsHesXQA2/xVDdtWYT361iZ6+mBsUv8Oyhgo+lBlCyNDWx1injFOvt
CVh6tzBdC+Rpqv0adT9v7/lFO5DRQHYGqOor9yqjHRSqQlk4gaJw3fmZ8EuzdI+3rVztfHiB0rM+
B7sorcpvtHBobZGxAqKM+RYEyihGGuXmtomrdQATs9AzkDpgnrlWgtC1NtYGUZ+4QicPrd9j7Iwr
a2HRBspHwKCjqQ157Mu1wDqaEtqb0GwJt1mze/2wB5CHNYCGQcfQXEK6/Dqty5IpYzaeoHrcbSIR
/KvPy8yaStd1dTrh8z190LYt+2gYqgGC8efXy6yaLA8NUnX4fKNsosAyPz69+PzcCANYEh4D0tCn
aQkZKqKPp+5BK3bdB5suAR+cf/2fz0sRYqqTsAttfH7kAaWfTPYpUT6+ePC0R5cyuFlAqCPDyYiS
QBG1EOopqUM3uxudNSGjhU0GA2hewG7GRpDLOU0x6GU/xipEYkM3Ugx3yITX9Wu5ioVNMIMvEOvO
yZwr3KXlIIGA/ayeMuKXg0/X9NOW3Dj//mz/LAoZOtUpwR+onmr1kCVPebGZkpXI0JkvnYtDHQEh
+j7neUD59EpGsmCMQhXYmE48aqe9opblRq9RqQ/RrBTjrAVeoqZbk7Zfcbf0P4U+MQQTPXhUXA6a
yFOiJLlnmlwzgyKyY8h0U+46dc32LI5SD8qq+WNcx8lPvFqdweWm2isbvXcmv7V7cgfgdbcBiC/f
Irc3eMZYpP9AgTo9JHlfDhABAj2bPTi1qyl25HHaWydu6HVzl1ml79jCb4xRWB5Re5r5dj6CL6lW
x4CNkXLEW9nYtKkWby2rSP1S7YFjMUDEv4mjJPquD3F/DEFYpdTd4FqQ/XCZikp7UNY29HnAnqlq
Q7qbHCCTXEMHlAOSpIrbVFNTepVi2l/iIk4D8CXG9xVnjVfFaX0si3H6GZlGd1/EEFrmGdg0aKLF
HlVqdVOFVek1ai+eM8oir0qL2qWZ1m1YZtZuA1W2H2pv25usIOZpMMqpd7XICr1xLIDEcSbtB6d0
YF6ZjuKIs1+NQPpudRYIU0Kw3rKBbYQdfW/MkK7hvq8XIy59HA7IymHB4zFxuRirKTWbskvMk2FC
BD7cmEkQkh8fPZgvbcgLvm/BIAJK+5OW+M5jvIYBvt6v+PycZEKSgJpEluOlRmkASmkbJ4L+kdor
oLLyF78f1EyzYjTYkuSDTTGLKm8iTF2EwIHqp5atnP3karfCgzMD89/PToQOGoGRNljmabJ+pdRw
KxYB/gqpuLVU0KIh5C6h9ItOSzSCyYYgHp2Gwjxx+twPWyP8PI5fqc7c2wO2tKg0VFigK4Vj9Aq8
QbpU73u8fyFuWbtxdccgd8Oqz7eNXD0l8PqB/CRmHc1XOOwkXwSPeVtVg3GaBsOf7Mwthkdh7rX2
M+O/bptaWmHgQQfTH9RkUHGX7ua6UPtGbXvtZIiXQXnqtrc/L/co4o5B7xi+i7wvTuyrglSqD4mm
hZ12atPBdcbfXPRb1JC8mN859Kde3zHx0KuRp9R2UJb3Q/MZKmeuIFUw5Sctf+ybx1z8MKatiFeC
nqWZ/PPLiKzWPdUtBSs2PE/Yk5hAWgwSopXQeWlwZy1UADdx3YI843JNpmRgGesr/aRqO3W8n55u
D+77G+/yKkTgA9w+WPPJDFeWXsyq2qo6rjSseUP17IK6QKx5g3gBc1Oa1p4+pr5QPtl0E+uR3/Wb
tKQbLfkVQgo+Kv4p8p1e7ZS1cOzaaUjnQmQddC4z4Zucf7fJREmNx9hRZZXnclqtxGLXG/3y+7P9
sxOl1LqE1QzfH8Xv3rADU2+CMd0DBLdiaM0RefZEaJhlD0MGrqZO9zhIt25P4KIrGKcZ6Q1VDHn+
4rm+H0Fq82iaxRMT43NTlqAha/6phjXcw5KpWakSp6MN2TgZlNDi8RUm6IU+9h34r5poW1co4NYO
KH/16PNtt653Fu4syINRYPHxNJXd0vUyEmAzmCBXEiQ9QJ2uyFb4dxdNIEOIsQPa4qqjOLby2NTE
NKGGv0Xc0/FdskbMdD1iyAVClA5sQWiuBCLwcp1FEKMtDW5NAIoRT6s2XHm09GM+rKkmXC+zSzvz
7zhbz+CDKyYOfY2TVvnk5/RBkP38OjLRI4i2EA0sWWiCvfx8UjAg0pQKaszog0l9aJTdnuyFn3/x
/TlcP/v5YqANYv7aPvEsQCuhO6RrfKayuMDsAg44FEoswJNnTM2liaGJ9ZgTFp4G9K6/1TwMjxm1
31JdMb5kXcw9bhQ6BKcBfwL9uzJtZllJ12H6fQhav05XPfCD/aos5Vkf6ctt968Xog7Y6599Jblf
hNyyWYp9FTdfDdxcfXRffrAXG/6DDgn8WEiIz9BCOQPDnb43Q/C/H4XdQZCicdWVOVxywsGrE9B8
tEij/ns5wHnMshSKvtYxNgdXRURThn2Ai+L2UF2vFLgBjSGAzLFxoWN4aUWB4snE0Yx2dACcVl1w
Ov6NG3PIBEof9EvIGVjw3tah1UxwowXlfKf6nNUvrTKs3AvXmKV5Ps7sSFvK1jswK+JSPiY09LJZ
uCzTAkM8txDqTYOua71RBbFe9tWgrx8eQowb+uawDfAckCfK0VhsaR1RjwK93orraJvb319YCBff
n6fwbDPHUTMQMeD7SusZjm9yL/ly28I8yZchCxKJZx7Mv+DMgp0Aso7GCfXYVxuNfksgn/SDrUnn
Lay0d/otREYA4CGheGmkw5Gq0rZXj6AGSePDmvjq0ijhYsMiwK608TK7/LwSERG3RqceHUN4ogtY
SEH7EdweqKsKGAog50akjGLYl0qjhvAhmcDFEn5Px8KzyZMmNizZ1WJlWlZckrdOVdmdphYDpiUR
Bzsnb7QXd7SKV5yaA1J59s+ckskKwBUDqbERTk3dvRFuk/qkJp90NGfSYi3VtWgKSDiISgGBddX/
O+mKFhkNV4+E/x6zL5Oe+f3QbZPolJfpSk5qaVHjyfkunTZT/cx/P1vUEAMFS2ucq0ewafi5+hbO
ITiiK+3t9ppYtjPTIwC/hqBEWnh2RvNSJY16TKOtZidggA9iE20eP2+bWVwM7ywM/zEjLb3RHPVW
RxfisY1iL1OS2gUzpdtr0Yo7S3ZMwJUJLh08Pq/KM7rJSCQS7WjTXaT75eQ6Lx/35NzC/AvOJsaC
jrCGXJ52bKBQ4uS7OgTwcsWLpcPm3IY0+Tl6iPNsgg1uuvboZ2s6BoujhBAIBRJkO69e6NGIjCp6
mbTjZL6Z6QMidqdbWb+LLqDJcI4QkWeSlbizqC+cLs61Y5miJXtHkdm7PQ9rBqQVpecqt7Km1o69
9aXdNGu0jtca0nNH0B8HZGY6MyWV0FuBea7ze4H6cdPiVWDY/VdbdDtCocg75ejvar5kre0zJfYR
DgVqEnsl4QE3oavIc8eL2eDHBlK0deKn6NT6i0FAOsBCOhJjLNefx35KKqt0tGMXBzTy0Ufxr74v
n+FRPnO0QHbpmGhbluzF2om6OInAyKD9A6n3qxoXqhJp1IU6fj/5TJuXz7d//dLZNpPfI8qd341y
kE8mJx2rPNLnS3U/DQ7IbrdtHwd93/m3LS3drGAzgWY7Ov5tiPlcHgo66ECMqFZxWo9sbztZoOXW
fjQpZIOU1h0HyBGj0e22zUXvzmxKEYmV0ToZOWyiQOYqzn7KwVIOOuvq1207i4fFmR390jcWkmxM
xaQex/wVivCW9U8U/UXWwj4fP+m10Gk1+LdD2ED26VPbj59aDUWxEjWXcA0//Q4nlwOGc1vzmjw7
wDPe2uHYjeoROl5+bh0K/mCLICGOT8cymIrSjUjl59XXYngtVcRFz7fHc2newNWN+AFpGGQvpRsX
tLeTEQsD42nhaXmAbodK3Y5tb1tZWpEWtBiQzQNYgcjnr1nUFqpS8LKPP3F2qJpPSvdSxy9sKAK1
Xgn13plN5TE9tyYdxkwY4TD0sAYN1TtrcoIEsjWDKTzEMIGmlns0pe6KpPRpVXkqRRv1kPqNABGx
ofltNn2LKuo1QqwcjzKvxPzMtc9+l3yIj2XUxMY81za0Fx3nlxHuuY0sX+uq6S7mjquCSCtcUz1e
nOE/Yy93A8RUT5JQYGfq5uiXsflKesUvkxoEhms0eGumpM3ZABBLUo6N04ybvH+C6FEhdsaacOzi
ZXg+jtL+7PNxEgbF8yRU+CemDZsQjGRlVjyAKgpMVND3jdCFlownK083TZo/1QO5GwX05Fm2YVG1
g1yWx2LuG1HqMjZUnsiilYhj6Q0NxYUZ/4/lDvj8PFZnG7tPSqdmzrzk07ui2NlE2Wjmvq0exgqa
01kI5QXEnrlwB5RAb++2pXvs3PT8cjgzTXmbECx/9VjVAZq3leD25xc3s/5O7U9QepQXFNT4MgXP
ARxZ6W8HQXqWtW4CQvCh+ccY3uJ4DRuyYA8YX1xJiKRnok9pJDnvnFpxGB6KIThTN+rvctiO6BvX
IAexue3afDJIJwceU2hldGZGMKLPP+Vs5OKUqw6JM4wcGX9XdHIZqdycJicaqujU6jIfUM3NAJbH
23YXbjXYhXs4IRYYZ9BBE1dhFqvHLtoSsALHnsFXZm1hUVyYkPYmkkmd1ZpwTemhIyG+AFn38WV3
YUHalonaVTbPME82GV1HhSx50f1LE9JtmeZK3+sjTIT8ua7vkg+jZDVIqAI8iVWNDYQe7cv516Mo
SjOW4k3NdL+bAmBi/I/P9LtqFYJAG4xq80o4W2FNZ8Utd4zpCA2mf3if+kAH/spXEXpLC4qCxB6L
Cv+5SniyKgbbAbeno+LcOWQrlMSd0PR325d548m75dyINBtQijHwCIAv1C5dKCyCQt0dtAeerCzd
NWekMUvzPmcON+GMGcS152ToYVwxsZBMmcntUPMGQnque19OC+RmzQJEk9Mx0vbjcIeQq3vtrQ/X
dFA1AlwTudsZsCE3IMVVQ2K7U6fjqG2ralvlW0B7bk/JUjwJBj30fNszSwyaUy4dYapR4zoaxyPT
9V2oRm7C20MLtE7H7KArgDfX9G1Wt7/BdnRvM9PrqsxrjLUpWzht8DOAU0BeCjq/MjRFdTqFmsIY
j+DYAC8zyDq8244urL0LA9LaizWzA+TYHo8mMMhpUJrf61R1s2qFKmvJD6DvZhEWlA2uamRhHZUd
qhPjcWo8lCa4f9uLpSjhXTYMqbVZ80DuDkYhuQGFoDIilOm81GY7YUDD177nhrJBq6s7ao8kTN3K
elLtHyu25zUtbV8H/a2YJEzQjMW4XCp5mes1n7hxJGlteImu3VUgj3MtkC67Y8U/qxYNIo3sUwsR
VQ0BkWl4nJz+lZvxyigvTSbabQHQARYEV7y0+9oQ6krcUo1jTTYN/WGXIDfKNsYKmmBhj6OoMcu9
gFUUJT0pLOoAopwE14wjSx+ypvKrMXHr4XdeOB6KWrcHd9EjyMrgpWoSJJykJ4ieZpB8aA3zSPvD
FILn/ZBqAKqxNbTOkh0ATgFBAsBlIWVR6WacpgPssDowrbu6cI3WRV/JynZb2gdndmR8bj3qqd2h
l+vY00c7EW7Lj7cHbM2AdPOiFgColgEDKr9Ds2+61k0gc97Njy+sLNy5c2UJsCZp9pMeijiiUM1j
oafqtrbayi21NoGmLc0ejAgpq3CqxVaQ4k2ve83FK7b0asAaQD3drZXe560lb713CmAQ5CBB867l
cxYFZFZoFLHSW8eieRD6TuQP2ho53LIJXP9zTRVd5vOAn5lomyYCAKK0jqQu31IzeqAOdJccK/iL
eQOs939mpEOk51E8NSrMJGYdaLT3h79IreL0/WNh3gJnjmQJbRJCCuuYspchGNZYTBZeFw6ScqDS
RNXu+p2WaGCszkso60Fz3ArvzQTx0obxe6p6q8iexTk5syWtwbEecGvhvjzmre5ClomWgNyuZa8W
d9KZEekN07bVyOp3I433S/04UBzbCE0nFkEyZA4wL2eDMNQeuyTGgYO5NgrlQbfH/e0ltXimnZmQ
HLB7KN0pIsFOjQt6jzbf2iOKA+UOUAC5pZkPm4/bs1F9IEBbIz+lSrcPoGM1adUc9hrTp3XmGmYL
IVvIw3+8DQEDpoH5aa6rgsdfOuRsaNBDkaQ0j4rYlWy3u+3H0sTjasNNgGeYdoUi4QZJs0yLcIRC
SfItW2MyWVq855+X9mFetGRM5mnpzMDiXlM9UHMFsbjw/Ebc+scDaXHRKAv7LoMHUb4FdL/IUazY
5UqAHvHCHdYYptYcktaZAiK0CLRFgL+VFMn4x17TgDHc3p6U+SPySW8DH2mDKemdXOpyv4CFzWxy
8NQdE/7cKdzN0KUcWeC3fi3pE8cxcNvc0t6ZkQEzBaEDiTFpBEE9UDlqibWMXhV0A7ySTvGTnq3T
v88fuvbrjyFp8EIwhqZCh6ERbYF3NRsObewoLo/T1wyJFcj6GmuxzuL6BhsB2HG1+R9pnxZO/X+k
fWmP27gS7S8SIGrXV1leenWrk04n/UXIZJFEbdS+/Pp3mIs3Y9N8JpyHixlcoDEqkyySxapT50ws
h5heNM8vXgqRZEXMJv8+pN/QBIMeHhFUUUMyB3xaqxXZ6Z4VgT9tr6+NzN8gcIETwOA+LhaAUMdv
vIIxIzKhzFftUB3JC8ULU7b8pyaEPVqk01SgG8mI0nFjr+Fs3NcpWjQUTiabKJBPQDISwERAuPlA
T27kAdqXrWMYRpSDCC7IiLlu/L5RYbZkHsZ5CkFhg7gNr5RzK3rGTHPuMiPyiLnNVufOL/zQXDQ8
V1PwBrsqiWzpqIBjRsck+DsuCKGmOAFLJEF9zgZr5PuoeupJl8YEy7kFIABQncLONNrWXxcCXmx3
SeIvbjmb27ZuyyywF0vb+FAL/ovrANkGJDLBBGRdtHRNq1ZD+KszUFZ/dNmzrdqOUnfmWDTwy6FF
1+bzeeIFLTqhqr7UQfRNyrBJQZT0iwu1XN8z0lkDpBePKB24QDEv07qDoVXQO4pcZgf66oRmrO+s
HISliuKMzBCyr1zcAKnQC17GbnT8xcuw+sNIik1u52/GZHSBQQB9MnPSK95TMuc+NSdsod62odw8
cHP2t9R7K8pdXOyq8c30v16fQNkq4RkKsRGAohEVCiEHwSMgN30NNe3hqzt9xOuuVdF9yqfuPxPG
uSM0BhCx6wgTbnuX+Vu23lndHcn21wciiw1OByIcB6TqPFrWmDFg+9d5lzyA6HZy91kcmL9BA/8X
xuDU4J9FoR6Z4PMhMQbNXahEGFHZ9MudDrHIT1TvXDwQIHIKnSeUbZpmcqDq40KfL45nV/EDpHMK
vg5EDqjNgvvl/Ac0npfHqVcaEUmGp6bN/5m7GKUiJBCDMVY5o9RHTozxH3Oyk5MGyNlFK3Dytdv2
Z0UPtSp2lJ2tvI+b14tQXLGF4ZR2sdY+P1tH+zXLnp1a8WSQj+C/7wsjKHIIH5U6NSJk2ILO+NlW
h+UvoFYI2/+zIfhEudC180fY6OJ1Bpvz+g7PN4KsHt+vO59qMEJoNQ7JQImD/QQ80B4Z48DSIE+n
4tRULQnfbyeL3qQznZkFKzjfM6jquoe48v7mUAU/GJ4j+NdFn0Q5LiYb0ZoFxwqTJ6jqtk+zilRD
OlsnNoTZctG+qWnIcwK085HOu54chvH3XywIiFOATeP/EwULCr9KclJjqozivoq/1dAG1qdYcdNJ
x3FiRDhFWW8UpDdjjAPCtK0f0HkLMT7FtSNd9BMjwiFKhyYrTRtGDO2Fk3fcnh0wOZYEMt88qQUm
3XOnQqPvSOcJwutdjaT190lXBR2XAwDPIHgfQa+PuwxZ63MDq24AYaAhhzs/rMwJKmg5Xl9rmQGU
mFEFAvoUFCrCtojJMrdabuMRQPWtN+ebdFU8ci+PdpSW0ZAIohdQwRCRaaiZ5xXU90hEmmxJHpOJ
vKEvHzCwon71oYFzfTj8UDp/piHlCQo0ULkhWwMylfP5SuIpd/KhtKKmD9f8W7viINnoyQdYW64b
ks0bdjJsAMiJZB1375PjpGvBaJG1vRXFTwBbxJXigJd/HvhQSGebl9Ivc2+AoJnibabnDxDRyrpP
f/HzeQUQCRqsvlgLaasxtrUMrXDdsinGfW8o0tuXuxvzguoiajy8X1sk1EvdYvaon9pR46IgdoCM
JlqEbx4CqL/Rk4iiMvgNRUJbiAT7rEGDVETKmXxmmT99aHOqEtT48+wSPArRMSgzeTMNAhNhg/gV
8by+X0ikzT5QqG0A1qnv8+wiLvnS2FbgzeW+ze67+biAcGxlP4tBsYEkvkCA0eT1InT0eOJAQT7D
EtvS9GgXW/q+BiH49YmUbNDT74s1uRUCAINuAO+8kGWXdN12rtLAaLVtHN+ccUD2EuB9YHuBRkd2
4XzT2GxttbrC3WV1y/Z5aObt9ZFIZsqAVhGuXxP8hAhkz79PrIrW2YQKn+Z9G6NBhR2Ufh6bHi6N
Ov8FXhY0GyWxgKSJPMCMpy/W7REXqsf/ff+i6JQUleu0ngnU4O+lBgs8UHOzYrFlY8CFAnE+zpcL
vqnzKWrtKkPH0WRGOfZk9tFZqhfs5c5HqRGVcADPca5g+58b0PvZ7HtGxwhqwSUwMVmQqeTlL8cA
E8jHc1ksyAyKr5UkjYuRWaDOKOhbnNJN1ysCoMsdAQOYIZBkgYhfF09Hd4Ak6+xqY2QW9Q6X1Kap
w07bFZ5iP6js8L+fXCIMEHqSz7CTIIxvtdAEEVNsH0plh5t0UdCPAXwCcn0XJAc9MUrw/Rkj+lmq
sO31H+PgBqaj4pJWmeELdzIeA9nKxaZkjKre2pltflew+h/PLL5f3+ayaUMbMorn6J/QkSg5N0Mq
vP1XNgwRpZFrZsBdlRBTWsKuvR1ZjqcggiMujIZciVj9Qe9h7/Su2Ue2s6/sl9E/OEkfePnnKfm+
0K/XhyWbPQBZ8FpE5pxrgJ4Pq7P7HMlBrY+a9ZC6ESRvzE5xlUhNIF/OEwtovRWBB2jjM4qhyYco
pVbA9FdepPfY9i/G4aK91/U5cb5IMtcNWZ2Dw62PkFiy5tAige2Ft5sAhzWkjOEF6D8VLmU91cZU
s+DPBfvco1RW6UdLVbySeZkHVBEeQOBQvsiP0nYghem6E07j/N5l1rNf2zs2tiGzPUW0dxm1IoKE
KCSKGMgXXORKs9xlSM0Uc+StQ+CWd1O2Bc9vaE6faatKZstc4NSW+GRp/X4C5HOOrOnN8760Nehb
ss/Xl0c+ddzJkPi9ZNdq09yY4wZTl8wfJNvN9J6tG0+VMFdZ4X8/OW1sklSE9rBiafOeJBBjQqeP
azzrnQJII7tvkPgHhoJ3LlywckzJ4Ket2c0Rsv7BirxUsShuZeminFgQFsWemZ9Tv52j1vwx1/cx
BWRfhSuQYK8sIHRMCHUhKgehoTBfVdy3XrFUcxTT91r7Uhr3a+5sLZ/3uNMgqauNZty3xmM7qGRJ
5aY5pgFvcUTsYqnJS7yUjq4xAfDEvo6ueU8r8ilnzXH1zK25OpulMR/Qd68HDuDtq9N+u+6Q/48f
AL5DHbVo7yItzNBcPk4GfMVrXyvjNxnHsC13jXanD+8e3Q7s0JNHy7w5H4QZR4vf/7UqxKPV0i9d
6cDqYrOgQUjUhEv2T2Irjg/ZRjg1I8R0DS0Gmy7OFDXeV6f6xuodA6joZvJvUP6cWhEv96W2U51b
AQ1qkLIsSD+uL5LsFIQmNbiYwGgCmD3/+8l+bssVpLTLBCdpKdvocxcma7HXfG+b6ck3kK+9X7fH
N9X5yw4DwrOO3yB/+MbP7Zk4oZY0XsHABiY5o7mDSG4wzHdkMkIIvQVFrbgXZccIetRwInLyUjCR
nNvzS5OCoCiZI/aVxm+WirmM33kXwzn5vOAFRRYb3ljj8zoDTX4augmoPY0AxSQQxkFQfAx17eby
K2+hwlOLs0FdvrfMNs2QuE3qyKrf/MkILLrNEnPDsi/XV+py5ngiBLoSyFCBtdYUXA8ch9UwWqSK
6gAi0BtfSQt/6Xr4OKpgKOIiprgg0wG3azXTdamidOeTrfPbX1AJ2xb768O4POW5lT9NvzpyXOJD
Hu2W6ZqNsAKhwSAwGwjVKBZEMlGnFsSnfJ2P0GHmFoi342SC9ub6CKTfB1ECEiEoUEL889yF087s
Bob2aMSPr+XGTBRZI+ky4IaFdjtoxoBLP//8WtrrlJoTPu8uQZmRIB+/aVpI/LDG6+j6UGSLYUJI
nEPUAbAQE3jzVIBWKc0r9Id8cvGOqLZA4Fw3cXnAQEUWBRTAqVGQRiv2+XDa0XbzdJzqSM/ykAz3
3frVRucA+pW2WbXT9Hp33Z5s+k7sifkD6gwzm4uujhpjDKBTGdR29skqfRLorDwkVakKKWRzCDoO
pOH4KQB6i/MB9g71odCqVxHVM4jHUQRIdLMUvmJcMq/juS+OHQXRjCg7YdHKK4fMxfYHc8YdeBkU
6yQdBl4SiL9RAwVz8fkwtHEpvXLSqsgzPMBg3F+kAsPoHE+qjiFJMhF5RMDPCTik8X9EuJI5GzgC
UlrjiiuCnt1pzV21LoHugItbOzjOHeS114HgR9SBMR+Lanu7h5zaF+NMKxuGaoV9J2ffW4s8llAJ
DQB62CVt9WJVvgLoLptZ1JSBc0c9nhCxlc2gMfW6JQGDa7Gp3BZB1nJoVIyUMvc4NcK3xUncsA75
0GUzjFR6qDVB/Hp9ziSfh09Aew3ZE5x44pnXLeaAEnTZRnaQoUalOoekn8fHDZ7Ogo4On8KTX5/6
ELWOq4UBxZgE3fhef/uLn897r6C5CHDRH/bdk++3WgxK1hbfj9mXcq/Tt+ufl6wwEqK4/k00XVno
Jjr/+XFM3GQoKYv8Id05ervNoTmsOthkc4QLAUh2ZC0QOwnnTDGxrkGajEU0+d6PWdDPt9+b/Mb5
1wD/ASeTpI+dPSJ6YpHhvDfWb598uj5LlxE6r0f9931hlmg3ptDNmVi0lHEw2vs5Dn0bQoVfr5uR
XAAACgKfhGY7ZF5F9FA9lWMNuqw6KvUWrWmt1QRGlUYoLL7Ho/dVS1QaUNLV94CKhEwljjTxhkMn
SF30HqkjG2rHSFajyNMk7oPmtyptdpkLoNaKlBWIxdFhJZxcSw394mo2moiTyX+uJsUVIPs8+EaA
U+RM1Be9QX6cF6XnYJckjLD7eSnnV8ji3d6TihLoiRXuJiduVqULlMUyuFmta/f5ZD2xQYUMkQwE
iHoUQRDFAuEtkqBaTkzSMTH6SP+Yu/u5ujkVgqrByeeFZVgbHDBphs8PTpi+rPr+ugNLfz1qICDN
4AhIsdztWCYSOg0+n3xYwzdTU3WKS/wVdzhCMTQLAmMnHoaUeVqTLsUQ6YAl66jWF3XoqpBbskFw
QnMOQeNt1QIdiZvp2thM5RCBIHyTb+NMxdsiOU1QuUUWH5kFnpUWFqGuszId7LiPFudhZvfZ/LAA
n65SgZLNFRA3yOMSCMmjbnDurH7fNQnVMFcLuBeT6ldn/DIA6L59wU+MeMLJPgLKUjsj5qqzvzab
oVJcfpIxoPOAc4pC4BIrzpfqZMPN6DpqB510kRbvqbFpV8WDRfV9/veT7xOme2Vt4/vQm9T8z5O5
WZki/JCc6XjUQ8cK2DiQeovLYKSI32cv76MOK9ySJbSMr131OlevyfB+82L4ENTwgDtFx+5FnlPv
WjLMFWujr8SPikUxV5fbAjADB886HxpyKN0Ij7uh8+3eyHQrApi5O8S9ItSUfB7hGa4gtAaaHGki
LMVq2CytZhMneBK04Jy4WSidZ7I5FxyEufDKEmsng665M6pMgJYkv+7H9Oetc/+/dhyAV1BfRnn5
/OcXY9MTQkc7Wp6K7jlmigBEMjscoYSOUzx18YYSHNUyC3dqAC6O/MLYmdX6BTxKitrS5akE3US8
dqGZwjnbxfQdrewusyoCvGAbpPam9cO4PdiDIlK73HG8dRg1XyATATAR2xqXLO31cphI5PXJtnC2
1NV3lXM7sQus4ALl1FU4nkTEf2M1sxdrjQH4yhTU7p22bNkS6ZYi4ymbMlAv4BCHxAwiW+H0qxPH
XSD4akQ1qQ66jZfgmhTPyLGis9u7vUUdmVUI5QAEjwMdQIxzD/O8JC20uNMiN6ja9zT+ct2BJQuD
Vg8f0oS8ao7BnH8e/aZeQxrmRdnYvw15DCMm+Ey1t+tmJI58ZsYQzBS2tZRu40WlUQdkDcZZsSYS
Aw7qI8gBolRx2RYxOD20Awk2otX+MD4bueL381k+z9JyZQZAYHgWDW8ZPo0nN0ZsUsOpasOOyuJH
0u/YV71+nI2dvu6y+ffNU4X15nwY6FwHR6tgCn2EXZY3IAFutnpyT6fD7Z8HfQTOXDRHImMvhDmr
babrqGtOVBkBRf1ElS2VLcTp9wWH8jKdLjrJ3Ih8auM88BJVU7Jk9yGsQfIK6DHgYUxhfsCy41du
nZCoAj3VBDqPPKVBw8qNpqITlQwFsC3EtGDJR55cJMKiuVZ2C2v0COoI40u8KMpMqs8LMzUaDc20
HPSeeeDGEK/Y3LzQZ79e2HLMzFq9nPH5zA5puslu58NElxBiWbTocdiNzSOgky3R0MFeaULXqBxe
B+fFyj9mevvhhKub99Bh0+G8FZZ60RgIw+sWYGPqBR1aqdzl3poVyyBEalDT4zl9HwqA6C1AZUm4
wt0esjEWSFVf4tHe+UX+AJRHkBvWm7d0+4qMCnP8N5+cJH/MYX8jmgIRArhjhcujdztiT8ROXtw0
3ZVaBdmh5KFwZ0WELjXDOWIQuuEfEQye9LqTohEpebFmMqBFNX1c/ew4Dc7uJi/7MxwPoB6T70Ww
xYhOTNPSdOs4PtZe/cOCcFLQk/i2GPGPDZxWsAKSMkCHhBVqe6PUwQ2jHY1FCww0bLaFAtElct6J
JkQuSgLscbvYg3YcHeC1EwgOQ/cyPyS9/2Y0Q+S0bjh0y50zk02i2Qrrwon2P+OoMUH0Fg9EPKDP
d1JOV8/OXBYfZ7fY0eI76/NtsXynq2IepXY4jAihMG+FE+xkwPgNernGx6Zagrx7gyZjMLivVvX1
dp9AaZZT5PNeONHFkT1OusVe4OJBOsegqFARzMsGgqgYb2joKQBCLBw9EF+P9bTtkhca90Gtr4Hr
JRvm1kFu768PRUQg/FkbkMyjLxoVJx67nq+NX8fzAmhk8gIZr4NP5/2cxg8MjAjIUwQa1cOunEDD
Zn3P+/IpLnRFdC7bxqfmhUMcPTZDNiNL/uIs3rfVNr7Yab+fRlU/tnAV/c8DkTPAnWrgwDAEM2wp
WOdA0OEYF1szf8pZeH0aJd9HqzJn/8aBxLXIz2cRa5ihEOzHx6F8hTpO+Xr987JVwvdRzeIxLNJN
omdrq+9VcaYdcZgb2MOjuak0M7lfwWT7NJg5iuhd6QVp2ncHkGiRsJpm7wDYpYooVTpQpKpc9DBw
JnLBXaYVckaVkeMc6UL3yVZJHvxh9hNuD6TteWoHSF3J08NqJ3M2zfi49CnbGpmzbmrbRxc1ykMB
LUjxdZmqKjSqxtsDNgi5uTGme5bpdrDUcfqz1/N0N+cJ27hdAzU4MhR7iMV989rEC3MSg68wz1HE
rTU809jwO0O+OxvtXyjWWE9rZwzhSDMILdiLKpUr8XSMzEatgOsKWp7gglZDqozqXnzU3AIMbeY2
KdxIr+rbwl/u6TCD5JvPCc8vUPkAQBur28NTTC8O6oJuGoUBkfZTtCAW86eEFVOhpdoxjqewytEO
aRn1pjbdl3K1N15fPQydFrRGFeYr2Vvu8DLa3sMy+YfEqe4ce9hoabv35ukJT4FtXmYHUqpkxKWT
jTcl7/PmmADhRiV209CEeHBT9uR4IfrJg0YV3kriKk6WDpwOrzRd4EmL1p4WphPtuAyvsf5WFUVo
6ADi+fYOCqfXDwDvMqhChorDPVErQyJJuBCc3JqAkC+Sl4xhVZsfmoc8d74fsv2iGRunv7tuTrbL
YQ/PEKBnwF0oHDd0qJoO0BftOC/PFGRoP69/XupCSJVwRi4TSRPx0um8rO5GY9KO02yTBy129E1q
m92GMhS46YrEbtn76JivW/oYu16/t1a3CJM+/ooEehKugxlvS6jgfAIpW/xjLlyyYaU1ohFZ63dm
M7oPVtskn67/aplPoVT85032h9rv/IxvEFsaU4FJ6b23xAHru4HeuljF6iq5+nlB+v9acYXnKxqA
85xltnbUCRxrQz+G6YFSRblEagSZZxOQbkgyiuvbe3bjzFWFQ6Kz/VBboBDaZ1OMzBgEZrymVdGw
ybYKalg41JHB5UH7+dStRTIBQVVrR82hAVvTYPJ/F/lzD6jRoCu2itwWKtemh2wSXiDntkwTmemu
xti0FAQSQxKQcghrYDkZQOWgfQyue4VsZyK1+685/veTV2Jh1QazCwxtpXaQkL2/9IHrf0HnWtYa
QVtt/sIc0mTgXeZkDCJi1ZyITzvGnwoVlApxggaABO4tG8LfKopUyUTiLkEaEHlfwhn0zkdmD2Pa
NgTR9JBOUO/LPsbY3E9atm27DMQsq+LdKDlzTs2Jjt9OWVmn3oybfw0gbTuUX6/PnOr7gg8Wble6
i4PvrzXipKBUtcSKIon8XuQpU9wHYK9FX6kYA/ac87MaMIDO+mm4YVIH694eEZxscUyneZBNuPom
Z6uX/ieDNh96OQY2mhEQ9X2Zp+mxYQxUoZlir0scFD8LHNg8c+jqLp+XEwd1ltnQsxoR1RrvRq0P
iuZeA5FenqaHOSlBrqbqtJL6zYlBYR7IQsccXUzx0dPGJzv376sK4/YRWS1LuGpEsSNE8NL/5h0Y
D2DHwU158XoGS1lc5euEeR9tiLNVw5O5Vju9+3CKT3XQbMxlgkrreGCrtQdBASDlTFWDkc4x1E3R
V2AgeBXPnEXrU8/S+MMTPBiW9jzMULDfOf3R99+LSnEP8X0nhMhwM0hf4s0GmXnxNd0y0IiiMwP7
Uq9Cq7C3HnlM5p+8HT7GOVB6m9hRPKwt6Zri5EZ2ApmQiyIKGT19Geo2PqbOaz3nAXNImEG/bUUX
jdtH7vzVW/Ya5I/x327HwQ/GrgrYkm06Um+0qtvkZRLUKV7l61Pu6qGfTEFLrGfqOft6PvQQAChX
c9PZ0PWLD9pkbKj14DYPmb7grkgDrT/WRRno8d6znymyJMn0nGXf7fhg53eO8V3z3xf7bm3u0nkK
r58bfwoQ4nzDvXDkGgRoJREJ1aUTHhtjFh/RNdKN23I5QmUmcNMVef4fzlIFAzkYzvii2c8VKL7q
PMWbedka0PRmqJg4KOf3EB66/qsM2Yrwn4RGb2hZ4eF5vq1jq1gcUhL/6CRPs9GH8/DuI+LPCVj0
G3O7rFqwkB1bH2r2YRq4k5YhsJpvmr5ubHvdWvSfpGs2VsY26xyNvRdalbPplt3S/47po19bYdyo
XuF/UtcXU4nkOXSaTZR8xLC8B7R9oNT2jzl+TUUZVKVAMZv8rqY1BO+tNn2prB4PvveePdWlu83N
7YiMm5HuTX1XWhTpSzPoyg/bqcD28kC0Yl+0z6v7mY370ToCYtr5XybrsM4fY1/cOdXPspnDNfMO
LFWEyCKRKT92ePLRB+0VUieG2IDteWvVp11sHe2eBGP6rHX3Zf6wAI8Hl6fsS9/8srK7KtnljSr3
KbnKLBzp4C7kHVMo2ZyvPZr8p3ZMQPvnxC8De2LRdd+SBLqA/SE0B8YCyTTR4a0uH9OBNfYR4rdP
/gyReAc5mfVGPdI/E4hwHQPgyacLbnS3Q9aaNa19hHh22MePPWkUsZl0nk4sCFffnAzr2HUDiDxA
ZYjGJWq+X58pmQGPYPH5OFB+F646dClX89zb9hGSBEHgdsVfDAAwNjxgAT4Ccsc8X2izAk9Ch0zk
ERDp/lD++Itff/J1YXratvPNocfXWfO5Mp69LlFczZJrkdf2uTYe4cstTI8/LOaYVI1zZKP1ZM3D
kc7eG+huPlMjDhc3Ocx2VypsypwXqQ9UFh2wTF/Urt3JmMhI4bwj7XApdm77qR7nZFuNlqlYnQtT
vBsIXZ648XHzozpwvjrUQRIka4Yi0s37tvrijLv1RlgBekrOTRjnJgyn1saRNUWUVst4NxiQo2iH
tDjWhqcCzV9cKDCF9CXPL6DAfIE2X9FoR5MUpvQpCZupByaXuoHv1Cn4ss2fA7hAr7vfxSOUG0S7
kYUUDWo4YrxMpsY2Y5/laPl/T517kn5vsYEyVb5KNi6OSgMBguVAE43//ST+TcrEKIfBzyNn8dtd
n5Y75nUPHpt+4Nl2sHv39/VhybzCNEAtCMgSGrjE07NZzSmJfScHhYkDBd00/9wl1pEZKlyL1I4J
8AwnHAewUvC+wijx2l7XPALLOHijEHD+aPr362O52MBYItC8/GtDcD+agGGYxnqOvh3y07KS99V0
7nN/RCNM/8NI6mdgCmzFrpLbRFkayGQUxMQYYUWlaqlnK8c9Cl749JMzsbA3P1C6ssYHr1NJjcin
8V9zopidViwj2LnNHHrlkMrD21Afm03yN04BZAUCdpxNmE7BCcE4m+RD0RZRYeSbanYje/GjdVKl
PWVbCpQzILjBdQRYshAYTN4SE5MyFuWdm75ayWq/0ybdj8NndOGpyPmkxlyCVBUiOtADCJfTYldJ
gfRAHS1tG9YWiol1dudPZbBoqk4YmSnO4s+7tvG4FssfhYVi/1B2LBo6nEbTl6WG7PH6A0+F2/2d
iw5xPB0BzYawTKVdD7lpauhUKhKy03I92WirvfMo+ekY9BOi1ke9t/rwutWLKAK7DAyruCcBowSp
A3fRkxMq1WinuxRWe+ORaI++IgGg+jyf3JPPszwbqqxJWNQEEw1d1a+XbaDTXy/MmUPrTjNq/Hrv
o27wbhvnjaMoEqpGwI+MkxFQuy0Gh49gzbZapxSkUH1e3DXUassWHNTQGTxoz9Blub68/D8/e/Rg
edEhBgg/Xu2AIQoTpE9AvgPQxaJeW/d1eT9PO1Z+pfVrNR9sY98sKoOS3YILD68TjnsDMxQf78l0
De1sVgNtKzQeNd1D1Sfao5u36IOoDS1MFkgqXR+g1B4XdOBITv/i1JnbtY4bIHSjyt/RTyh//qqU
ItUSL8M9hNgEXSSgbBcn0V5I5oBco4pKB8JQYLei2mbCntr48QayRy9tqm1pPQEj5b/1pbZt7exY
gPUl3SxdPjUvho2qIcsIDXBMD5/rdZ0fBi/NE6iJJewTlhCgvcUrzDvYmQOHgb2DjaX+yEw7C1nj
6FtWZW3g4D+5iytrChwQijwkKY03czvlL13jJEGfmLF7N8Qjfa/aFMtcb5zECgskTJ113VZInYwB
dEIKvL8T/5Dq+vqIl5x2NzMTrTe1QY8QvqrIzpxMJK6BMwiAcYsp2sDLj8kbyFFvyIdXx99Ypi3d
jpZ9/5xkub6dNNdIABPoRvRUu1YVoKn7NzFBBmZquoEWmMQhW7z4Pzusy18LZtFIJ2jyCqmTIW+0
pu0dJeYSpCQh9wCnxd/93EC75pBQf6PlmbEprMq+L4HXDZ2OtAFhWvlczosZTnU+Pbdl6WJeplbh
W5K9CWpjVEN4DhPVNnHru+MMtpOuwIU5PP4qO6LIOkt8Fyok6LZH4R5AdlEo3O69qgTNYBklVh1k
6wfJn7LpfsQEXt8jEv/lHeKomyNH6F408tBpHdq4zyrg12foFz2y1gPgRoGzkUwWLn88RXBH4rVl
CuFaSkzouLO2jMr0Lv4ELNn1Mcg+j35XYFC5qvBF1ahe7LUjjVZEbvI2AUlrMnP7FxbwGDAgzCtJ
bECTQc+0tKqirNnYwxdHVUaVjuC/74ula1ZmaHQb8X3L3/pb5B7/v36+2EqQ+Hls6ws+7z6YeLCr
tHP4RSFcJIBpokMIYERkfsQzsFuKBBQ2rIhWZ9h0bLgzzSNicxx1d7qSmks2VafGhI3nTYVd5n5d
gH3vwcNxYny6PleyjcehU8gPoLcASY7zS8rKy9nxACWIgJev8y4YaB2UJFS1aEr2nY3KI5iy8NQE
al54JY1pb6LsU2JLrElokupotfYhno2P66ORmwE4B8SbYP8SlwYBYqPZVlZGqTlEKDIE02QcmK3S
p5SEEkin8Bc6nOASW5n4a1eaetJGizYFhj9snYluLfIEclQHDdPxOAXxjdwNPAXBlwgxPvK1EA4W
oiNqVfA5UrdR+qKVFcjyb+Qf+WMA+XUgA7FIILUTPKF0QSbl1nUTmQyJusBW1Usk28bm1N1cUBSb
RhSTzGrfzPPeYJFthOXr6/ylnUMVXa3Em9HGjEopoNQ4vcTWt8YCKRctYrQbF8unkW2XjAKLqnnB
emOv5v9mi4uXw6vxb/Ep5FbEauiM0cwl2wz4R5H8lex7kN4DfIV0JoilxFL90mGJKp3CxdAbv4Tz
opoqqQE0GaBdGhExEnXnG1/XcMLbc9pGKAQ1YYF/rm9F2fdxn+OhiOML97qw4wtS++5Utpgg1zgM
fbozyd11C7LFPrUgXLPoBCWtl4x4jkC3OHGNEEHTVhv/qVWcaLKhQAsJnN28Qe0CZ5pm69Ius9VE
yfcmPfgqkUrp5xG3oxbDcdRiTy6IJBMQJzkNWKK/LM3GcG/sovzjq+jA+NeAsNR0ytmQmjBglXui
7+Pn6+sg+f2otyJP5OKMQiVESEBYQ1NaTqOxqMva32aHqN6obg95EPmD4oeXQXB+CM4EnZgVMKWJ
ReYA/C2QboqwUOJKZ98XXKkj+pD24BEAmV93l2vTG5I3OyfODkjv7W6erTNTwmxBwwXJoRSmFrQY
TwF5u/55yQ149nm+WCePznpYDZDhYFOATgPnXoyylEq4R7LeyBiDWxH9b8jwi+utZW2Z9okPWien
RpkdkB7NX9jm+jikK8I70cCs6eHdIVx3pTtotRPXWBGr2a5dBypaazf05TZmpaJnUDoejviHZ6GM
KGabyOymQPN6oI/IH9fDkCueNtIVOfm8sPscvUmNwXHw+S6/c/VtR7YTuE+vT5dqDMJ0EaccZyTB
WVSVO6/Y3djMxU8Q5Mb+nSKRpB2vgakpqMsip9qgG0pTATdkq41cCW8NBSvoBa7BiHuWpzVcqqnG
7HlGL7mWxdlLnyf6nWVOqr5sPuVCBI/4A41W8GPA7kQPrrtlnE28NCFGX5GntXfTjZGPflAug7sh
uKzCOM+8j8LMDBVOTeYNJt6GwKjzcFgsF7Qo/Pt+nLFI675qcx+69WsfJ4rjTOYNp0aE42xuUw+w
W8660m8bUAXdqGvwxx1Ovy+cYam2thNaSeAOJtTZx9dcCV6SThMaEyGqhTT9RdNXVpYj5Og8UJUg
HfSNdUH+z/UNIzFgIjGHWhS6LRHtChumK/OKlnNTRYtVbor+0BaHBEDF243gYvQhXAMgGnCC54dx
UYK9B3S3nNHtV8k+4gmd2+/XTUhcGaCT/0wI4/ByUuCPMMGy746Z3RX+3ov9zexvSyPZDenNtWTe
coAOazAdmRbECQXXSsvVqwwNCZRRA0XVam0sKERqJfgyxyNLf2j09oMNxwJCIwRgHAYtjG+xFs10
UBoCR2aA5pHQXf7i3QN0BW9MR8EVOp5CbKHF3uSYaQOSmniXaL8m9/bY5ez7woxRZuV9Nde4LnMT
rF2/8jW87gKS3Q43Bqc6uq14+xp39ZMrf+ipUYN+gJNdb1rMkip8lG0VnlFG2w7y5ojyzr+PtCYB
dGylUe5v4vFO07aNebg+BJUJYQ3aJK50PwFD3DQ1W2+YIjI0x6xxFYkhmRk8SaD/hpowkoD8iXoy
UxlzMt1FbYknO3zckv2+tP5iy5+aELZ8OvjG7KcTysHjyvZe3XUAO9J4m3emrlh31WiErdHEBbXn
ZskjrNuLO6XPzny3jq/XV0ZyMwPehq6KPzW/C96MZvT8tR2R3uqqLTUPqxPo7SZWHMYyDz41IqwL
m5GWSHwjB2ON/3PVuiWIyaRYe5kNFxA9CzQj6MAV4ZrGvBJIS9AiMmw0i2/KUfF9YTUArUFeBpRB
yD0ApQ22q3PfSi09X52CElQPkyCfo7kzAXP/fH01pEb+D2lf2hupzm39i5AMZjBfgRqSVDpJVYZO
vqCkOw0GA8YYDPz6u+jnSm+nUkq9ee6RztGRWo3L0/Ye1l4Ls0AlC/ccnKcfB5GU9VahUnInq5vZ
e0cOFfnZM1W+02OEkBJZoBpQy/g4Rl/gqoPLF0pYzmVW6sibbwyAi19P5OhYLauFnCPSjXDvF7Lp
o4mMVZsWaVkQdF79aZxdikS5BSmFh69HOdrzT6Msv+Kf+06mwFVNm5M76r035LZM119//+jx/c/3
gS8BHQ5m86kdMBcFVJ9ETaCOtHeLR6u7CKsLCuC89tqoPicseGo2LhJC0DABaxTcoo+zMVkZBkAv
kDs0kK8CA6htf65H/bjB8e+MMI+/3UYAfRxDGtMB7M1tpcidQ6Y3ZZxVXwHLPKdyKzwJ3pZ2y0Z3
5Tf+yoHspAJZxZmDceL0oRcGwh3Qg0Kzw/EkWzMVxHLD+U5ZD950TfMLMXzPpfg7R5CForCBVOqy
dx/XUfNUWnXmzHd+EezooH+k4fD09cE4dbyRt1vo4kAU80k/yU5tP1NiGaJ9cyoaybCODDyY/0KF
APA6uJboSFuip2Oro7ELnmwNuB1IM0eyDtyITGPic8pjKcfHr6d1anOQXQBVFgpb4P46OoGMI+vJ
UINFporH3gB+NH5IeZ58Pcqy/v9EZ3/3599RnI/7wxpuecrxyF1leddV00cajQve8GpxvfHJGRPx
eUp/mXXQr4D8HlgYj6wdEO+Z4mM+3xW9BBG2HdtutXKsn19P6eQoS1IdrjOAwp+uVe6Do1YE052d
WlkU5vPtbGr0dTfZmWTDMcEAFg/z+X8jHZfWGsInCRlOjGQ7UVUd0uAprP54/L6Dn056CHXm/x8s
ZJ/PO/TbAAyAycB/P533vrSIK4wzIaCO+nLV9qitRuhC/f4qYgA0l6BWjErx8iv+Meep448QtRxx
q4AAENMEHq/bsPj19SCfrSym8s8gR9bB69sOpdtpvrN6gr5us0ND5JkDfuo0/H1cwdcGFarj0wAB
8n72O2+6C8JNNd9Y001/zhs5MYslH7u0P0EJCa23H5dqLiGf2BVds79hyo1s+DzfXiUEfwjJcG0W
8qCjVQJJBmr4Yd7svbSOmF1G3yxPLOcYzA5IBqGWtySVj9wpR3lFBZKret+LZKrX+Zlrf2p9/vn8
MQljmbawpgE+nzsP2bz28/vvrw96zIHHW/B/n+qdfFTAuDC72s8aFUJQNjffwxj8XR8oD6H+sRhj
+B8fN9jJKqGmrKr2ZdSlP5vmTCH18/qAvx3lCLAcQJLxU9g9k1oGbCTtHpr2MYSfSX1OqPSz74QR
AiR3/zfwPjpBNfhitN3Y7R6N6DmJmvCqsCNS7eoC+jZnXNqTs4Gsx8LcinN1/G7RgRvZEK0gaLST
01U7q29fB/S7ASwBqlsXjAnH1UAnh5JHPnvtPp/KBNCoKD8nzfT5UVxGAGzaXeqan7IUvbbqGZwq
7T7pwh9hmPR97Ef2NztacKowCm408mEo5XxKhVck4F1mQrl3K5Kkcxjj0fjuxfg4wlF8PDIBEtcR
I4i+jg0niTmnJvP5LcIIIOj42w+EDOtyGP55JcIq8MomJHLflpdVA8WJbddf6m8WQZaVQmP+3woI
UmEQsfw4SjZ1vpxxzfedlmu0/9bIHn17pTAIiv7g0Vl0NI4uSJAX+RhmrN1T/lA3t923vWB0FaEB
LERZDbyYxxbcSpvZFpxX+ym9HYu4/r6BwvdBMbwQM6CO8zlU1ToIRSr2Om+T1KORtrZfL9CJjUYX
OwqmkHlbdoJ+3ALb47M/aV/se3ctrWtfXYZlItozTseJURZqevSwgF8CJmR5zP85TqlvC8HMUO+t
CFnc9zL8dc54nBwB4G2wj0ELHMHXxxH8XjYtkSN2gl5K9prze4h3R7o/s1wnDO5Cb7YIgDDgm4+J
6kuQTI4eoG97yyt3hfESy7hJq8P1SKCuHLXdz6+354TR/TDe0cKJvE0HVWC8IZ9WvqtX5Ju1lOUO
UqhK4ARAYxdB49FNH0gxj+UY1Pu0XbMUTa8sat3N92dB0bON2ApOCHqMPm4ORV+Ry8DDvXdejIm/
n6AAcgTNrAt8H9jkv82N/xyurLGBskvtZt9PL47zDm6dr3/9Z08T30ebJ4whOAqQ0fn461EbCHrB
nHofHKiOQnXFxd1/MQJqg3+Ld3jOl8P9zwwEEJVj57ZwpCAZyDiPQw/99sW5HPSpO7LA8/93mGNI
ZVsC9aw8DNNUK7e+tYoDOp7PtbCfOrGA9WGjAYQDa+XRXgN3IFmly3rfhu/VoT8n4Hjy8+DWRQQI
i4JX9uNSKTEEc8sIjmsIf8eIFaBKZ/b7RPiHDYdMNy7GkhQ4zqsRp7VYV9j1nhErsvutx9Ikk+9F
UawqC7BiNEIbSSI5nqvXnzppKN6iHxat2eD8OLrtTOS16mav2sv5nYYPdvvoTH++PmonXCC8JkuN
Bgh+G+S+H9fPzXmfVQY+tV+Fsd3QlyArN7NX/2YtkNWZPmP4T81ouZfg+0J3Idz4o+E0wqeuS6v9
AAY2KlH1bu0VDf+bUaAiuSSjwD957Jo2RT6IqcUo7bBjwWYYE+ecrPKpuwPQHfShgY3DuTjK2oyZ
sIqgxQvWV1eghV/xtoo686Mz55jtT2wQslDIAKAbGy6Fe7RixnFrNDRO+V5X48+hthM4mhHJrMjX
w2o0wdO3zwMU2gAvgwODnMAxl2LYaoqmglrsw+qO4LwVD9Kh0YR/SXr/9VAnri4EjEC8ANuwND4t
f/6PlStHEGjOgwdXI3jyo8H5/lMJnTnwhP0leQHI7OPn02lOlca27MU972Nw5Xz960+c5L+MozCg
C/fP8cWp3dxKSdsAaeAkIk28IJns1ddDnEgcI9W54BoWlhrg/Y7uf9bM2HwFv77w37IgrsZiw3QV
l8Nak00Wgn20WDX1j9Q5F7KcON0fBl7+/J+tUX7QzQFN5X60zLX2TRKMdNdU6QVNz70Px1wDi8OB
scD4sSBh4JsfWSDS5KIFIYjcU1vHWfGDOdfucF3I56oPVz579cN7ymWS+jruz93iE+4bcsl/ISN/
u3WPzgi6LzJb+Uzupftbq6uQ7iATtwqmTdpuMzOfMUt/854fk7CY6iKOAGIAVJqOE8uqDUeZjQZx
2nyLKkos2YjMsoyzEnAJ793PtsBlddBhc3IZyfY2pKsmfD5zqE4YFCSC8aYs1QB0Uh25L1y2Qek6
Ru2H2bqxU1wMlNiSNOdrJ6P3tHLWfUd/groXyrjgKqNkNaAvLUNEU00LQyx6jWxe8UjR5vXrn/bp
lyHGX5otAeDB/32io80qNuQzLtXBjDcALS4cH0qt3HxDsm+n2jAAnr0QpaSFn4Ec2R46StMr1csD
rap4I7PyzFafmgqCtKUOh8Q0rNzHC+RP1uTkTOP7dtQ4gBrXKul+de1r3rx9vWifrOiyVOjHRrkP
ngIm9XEkURaajrWrDj7ITlZVvv7259GZ5i0d5sCofBIxGDlthVR5d+CeSKyxjQEPPpN1+3QJEdKC
wxk7D0uwpHA/zsCrncmelT8cPPqnrA983BAFLq596vlR7Z55304sVwjYCxRpwUf8mWzQ6S2jqN+o
Qw0oJ7m0b7+9XAumBh0syIiBk/XIoAABlQ6uyNVB0T/ZitZ/vv95lNcgK4FaHsiKjuzyUt9gpe+o
A5Sqf+lzbtOptfn368uh/sfqy77y+4BTdWir19inZ7Kfnx5M5Fz+/fqRp+4WOhvAHKoOL8W0t15M
//j9tUGODTbNBbT/U/Xb6owYEHC2B1E/a7Ay9bZ75i58PqgLDxdiGSSfkUg/Nt+NJ8HwxbG5eXg9
jnD+/Z1xf9Pgapq3Vvft6Ay+Ht59EEkiEkcq6ehaWC7eXtYU6mByJCUrHVf12gse0nOCsp93HeOg
8wZc8C5SS8eODOj+w2bIenWw+arhK3Pmdp/7/PLn/xyqkRDR1QKf77sdlw+Cb7/e9s+WFj/fh1C4
56M6Ag6Mj9+XbljkWYrvE/A8jU1207ZVbNtVTBhgtZTdfz3c51MM3DScFKTwMegnYgARdjrI5tEc
TBtEtnnPgkfffA/7j9cPVW5UNaHhiDAJMkQfp2TmrIRzXIwHg4ZUr1GJ8/T1JE7sCV1Ki1gyfB+5
6Y8DZGkngM7uDQ4yWCiuc+v730fp3P9P8AX899EEsHTtxEjpHfS6CyWoxL4tIwEOErgJy20H+uiT
6N5clWJygtw7hOWLVxx4tQaH1jlZtxNbjbuHi47MAmD5x91CUPua4EJx99DtKR0T3VWr3D/jJ5zY
iQ9jHGVHBh1onDaMwbmTcPPY0nO1gRNGa1GlQwVlqfh9ClTdpu+h6osRZJ5U9AcelrWo38l0Ybmr
kpyDgZxYM8SM0HRciIOWBOLHk0XA7g7oDnUObCbbkoCeDPR22ebr47u8ch/caMTcARA7KHIt6jrH
ljHLZQWabkYOtv0+gnPEjOhTHziSMf2Z7TkxEp6UJTxZwq9PEHrDAcxBRmg66MkJrag1arhy0sB5
KQ0PE3h46bf9B5AQAj+D8ABxKzDhH9ePzemEB067h7xbgY9PnyNC+pvTO1o7uKMO3GeUUJe783EA
RYMUsNmaHuxQeyvIIYi44oIh8FDd9YxG0hEAB2lXCctlBofPNheucQOgku32arZZeSHriu9t1Wrw
FCq+QZQd/EgnPe1oNRFrg6ar/sYmuvxBx5ep2UGayN+WtqfXgmRmVSukMzmRAUjuvKK7IXOQrUaP
WG+dKO19UfjjmdOC6GHxgT9OGgy8oOUDrSwaZWFRP066Vf2cmtSnBz4Ej07e19fQvK63IwdTAeRb
nH3a6PYGFMhVjN2lG+VMfnNh0PEThXM1VnE4kgn0H6HfbkavErtW67eOBW+khPjLNNRIALnj6L/O
ds4fcpFaFURtelDFCAb9tcg19JfvQhgSED160ZZ1wKMwHIukUJZcmb62NqHyx30+9uPemkL/tazm
8s9cZVmUWrW/1ra0I0KyP7LN131Q8IhzIIXa1ipjFNJUPGQQUJjD0b7gafFWWCCKl9pXUVlrJHXd
23rG007tvH0vISmyG9WUX9VMI7evHP6S15Dsi/JpcmDiNJ5SkbnrWUEaPG5z70VV2kP1NeA/set+
GUF9/mAz8yhM1yRzMJdPVRg0Sc/tYe2JkIIboh7jwU7nLRclicDtUK5kasFL0uVDWYTZrpsssqK9
9TZPLlPRoGcnj4KMVX+saQRxso/r7JbS/yEn+wGN/+WDktLa2lI5MfP6QMSZmMHTmYMqnK76qLDb
p77U4U+DQnG3YlVBNrbsX8t2eLLDeozsZnKuWIgNiOoQ1DdKy/G5kE2goqDxZkgYV9XDJBtE5I4V
phcTBWV35RQAAXMD+gSm6kokdU3Znds7BoU3NDZkmR7QSjHN7VVAm+kXJ8O7VFm3bmX3Us9ICIOK
1/HGSGWyCiIxsEcjxePYsSdnnqc8gugpudNBKSOAXEVcWlOWkLlm+HtDNoaRH46NinvLqn/7bAHr
Z2kWD11a7zmSk1s3VPdQZ3vx7PEuq4vcSUw3rnhH3rVtVJQ2/ngTdrPRScd6r7nurKbfGFX/EbjS
6brVtsqhf+zd+3xo+ziV0E5PbE1NGmUD61jMxokfAEH6Wfu6hiti+SNygQa9KfzFboO7qdBoI7GK
+qex5a8xb2Ejy9yNa9B8R8bLTJy6PIi4zNm6k766CK3epyvOZQ2FAsjPJATqrFd6znkbSdo+uH5G
ZUR4Oqx8v+CbppizaPC0TGzIZ/+R5SgvyrJ6ANNEFpGmdME7kj2Bk58++rXTXExT97v1dTeA5SSr
L6WYrLjX3kuf0TlIrIB2bFvx2f49eGCzhX7TiD5jrleOnwfqDlaLg2EU9CiV6U00y7KBS8x5IjKk
SFAWfQSsjeiN1YJx9BK0x717kxIAdeZOzVHr6SYZU1riMQr9JBD8j1+0dRJ0Ra9XDfNE5Om+EWs2
DjOOEvhgHUN2xURJHbmT27YX3VS5UdB7duwXpo3rrJ2STjTuLrBFuSWQWYyRS9UJAUDdydsy0u74
xivabnxRZbFJXS/OG+qZddcpzwXnKftNgf2udqZU12Wjquva1IWDo6EenKraTYV1J4JGWpt5gGGP
O5cM0ZDy+3QUzzYrfPAqcc+dE4+bn1Ib31wqxoudNyioufZ1OdiRJeljh3eYx8gYgg2OEmhylmFp
HmpSZeZCe1a2NZ7MDlMeTFai7F7CU/fqqLQyusGbl120uqr5qrCCPt3gpN6Uimx0CvaW3il/BgSq
8PDUVALh9nLFinQEIM51dcSVTW7aChx0akzLxAzD0K4mz1xNGYhJB062WWtvldu/i8G3hy0YLdkv
By7XGkow5Feq1r1YD5A6W5HU4CpArOVmLFwnBQoOlDe1JuyH4k7Fk7Lx1BNTdLpH6f2tL2xyVenh
FsII5bauq+ln6zU5zAzv8hhgX7tbzUaMsQC+bpd56B4UHhlfe63SDR1Y9QBSi4e5Lp6hPykvmNN6
O0f4dMdanA9cZysevCGNgHrUUWERnqBGkEZ8rKf1DCDizirxLlxRfxjGSFTzm/DDxtrYVVjre6O0
n7+62nWS0oAyuIe1j0Tu+gmK8W7S+20LmJ/2ZhILvwkjY9wwokz8KkEciGaUQsRF0QzpBXiD6wxA
ZXtgaVx4VudDir2idqJbY8r1WM9ppEHAHXHHN/Dzxrt25hLktd2W9tNzMwmWoIeSR9KZq6tsVrvO
5DrSgwDI1RZvIXyMKJf5jQ5mJwG7D115Xs4eiAGk0jODG3WutJ7xaPyZXM5JrJumT5gzqTqaBwQI
Ud0TKTc0S7m9CfAGlskMBqJyM011hTOag6bcnTXNY91zEeV1iGYIr3lwummW0VhWaUJ1OibAZG2L
wIpnAYlou64jnuEnElrhSAlDN41FnRXPHRbznhXXFH8zEhBfkV6KpgrsiR7ww1Do6A8A+pNbR2V1
DG1rXFB3aAMZFaDYj1qh60e0S4i1nIiz8niZJsJVU5WkwKXEKG5OkSfmIaL5WOwAQs42YoSeANPm
z4S1jPHcypihDnzrT7TfLJntpAqpWVHXgPWcO6l5boXN18QuboECS1e1VehnGEHzDL6oKYF9bi4b
lnd7BvomWIbAbeM0MOUPR0zzT56Lhl5bvW1eQFToRLNSNAY8uYlz6II9K1X9sjvfW/uwCBFZeJOG
0UljafXgqe6wHmHQ/3ap3hNjPzrSbQGrstiByYKuWZ/7KuYjoCQUlTkk9vx0a1PVJanMmzjzCI/d
NHR2Uw4ZBYipdBcDUX3cCgcHKOwh1OSCQAeU2DPshoNr0TtNUMQVQvWNKd1+kzqluUIbaBaxfGQO
ghs9RzWr22voc7vPFLxV2mH5o9FgY/FG1l6JDL6ZUxRQM+3gOcmgxZUZ4dPdsrkNJWgPRhplBa1/
d5oECX6nHbldB67uKSW/M4GqdjJIcu/qsRu3lj+U+mZw7fxX58CHGai6VBD60G7Fd+08ierC7Yuy
jGx3HlQM/Y8d4cG+9E2Jc2yLyPfUc8b0rSzaZmuF0I1xyhzk+lfMGxOlx3WRpxvV9cNF6VtuYluj
fyGmWscA97eRIoMzrHnD6ErZ84L3w1tNp6qLnRry6r1X/chmmq1SN1er0bIH/I0OXOWvqguquG8t
tcLx6FfcpwmXsojGkM0bvLN/6GS/GWnWdpDV6MVAHaoMN27Bkjb1fmfg8QURCKS8POjdRoHioA8v
KuRyeR6FBVggHV/qGNwlWGUqmti1wUsmTf4OvWCxHiXocQane6Jly2Ph+M/z5PHLUns3hjp5gu7r
P1VTsx9FRvrfEHQkO87S/n5mabqxRY0GQ8sUD3Wmm1WVkmmbSd+Eq8kVpLjO+qJFG2WYXZE2nNeC
QbubBaZB5KZ6T0e0seB5lWioWYVmApKb4TXz6r6B72ZJD/XcuvgpJzx1EWlpfnCJHqcYtLj0tTeB
enbK7gVEE68m81NQvOcdvLbiOWfmPgXL575VGgitHBZmRzo9yESUviCwrWZUMcMr9HtkM9uMrBhe
4TGoBAk/L6pcjnJeoVW7yjOrXXmpmFbgKyuuoAKvbpzKkNsOSlnr1pcetsIvyxiSbVUYST6lD6WW
AMamTieCne6Dxokyd5jnJAssZ2055E+a6+FGOPWD8v1qBcuLuIGAmNauoTcDxBpgd4NVZa+8AwV4
NCpfYXW6MN+ABRMeBtAvL66lmivEDAFMhAVS+l3tVq1zL6Rf19vAERw0D3BsYwH5qnUp2jIpeX6P
yvLvpoSL13hFTL1+SlTaI5gI5z9hOGhYcQ/WJsCvB6ONt6pKVj4B18h2s3SK1VignWDCnT5of4b7
3rT6hTuevrdc66ZVA8CCYaARB0FXpu5AnrECp36zlnVu3wOcAZkdaDfwAgJDNTjprpypqnNI3AzQ
boBnipqW7tsW/iLUFTJD0GXWW/7zgA16TkXoZdeeRjUiAI5zS/jYuBdysH+gZD84l2qgTVy54FdE
6yDtVzlTSA1mE8p46INwf7Q+Z9DwFL+cwoMvW0/6hx1yE7WQ770EP1/TRtA9yR+tvskuOE0zk0in
mSLEfSF+beY0l2FbwehIUeZPo5+xCCpbWAfg29YCfx/NPDZtVqFDXn1vLgnaOuD/uiO7lRqUsp3K
wX/SzTwus+Ke2BAuAH/ioSL6oUFt6RJE5XDvMlCgTyHr4jSvqpuGVHU8IrR/qv36dpY5HDGCNn6/
J7jVeZNf2HgxNtyWbJM52sFlpiwBxr++JCHs9h4tYk7E3LStrzOTt9WPpgeCwScvkLXs+l2aaZfd
pYQogdPXQzOsFb8qr78nVECzUXk4r+7wlBNPPjDR2TKynGl+km4//hhatWNV5ieAYUIfRobsZeDz
k8ve6rzGKygteH2+Z70UdUEipFvQNcGD1snXHNw5+zSAhruf4de7TRO8DXPPot6ld2leeKtpko9N
0fO4LnAvKta9d8PS11g2T64Z69ieEQrmI9r/A3BibVpf1HFH0TnWjyG5h9/7AK0M/kScPHilXp5f
zp7d4gntAhGJMW1+pI0z9nEjEMAK9DOtBIAqu94ROVnbc5buG1aHdTIrXcvt7Pb7rvZLs+NlUdsH
4SOmy0N0QvYmfbeH6b3U/dXQFk3S+dXrFMyHBimMEvES2B2v+5z9omBzhCB0T8xqzoxATEbsvol8
BiwZC2pIFDE64nY1usGGz83sXIS6CdCD5rYXXkPeyOi9uWFfxE0NA+lV5M3pwFXhwBRFM8dioAZa
AY0w5lizNtWPM7BY8cRsKEf2YvjTutBqEF6QxZMKZoF0Q57tdD30l5JaPaRajdylc2ZB4dYDnKpw
Bs9Oysx/GiW6UWw+3Y7CDxJE9oj0DC9gWMJ7RdInCySRUeAJdzNzIeNppmI7G5avmyLt8dN4e+eb
ekAIL5eenbRQL2jH1gmf4WAjPE3j3p/MDjBbzMFAobacxXBvmVm8lqGsf0Ihtx62KezwTQHQfuTg
6RliE7iHOS3YQ4uW8W2A/FcROzkpdxOMxIMsM44b7isN4CfxwfedO/RZAjV6MTuj6ZO0sYJ2XTeV
D9ridu3JmjwhHjZJBbDfDzje/aqrmg4NLNR+FY3up+2QgYwQsROAshksBV7BMAo1aeMOPcQbObKf
WPo0gleCLiQGX3WayX0jXLMtOYL/YNjmtr0OuQ4viQpMDCIv3v/QulQuhDD6edV73LnkHVMxAA8q
cY1+RGKdbn3LeQ5zRFFjEz7kAyZGSw8Uod4uLcjBpBo+eJn9Cjr5bCDZsppzGl4YhfgvBF5kDEpz
kFmu9UopImJFjBKxRaDq0tKUJ4ohnNFT+hb0Qxp7lqhi6optJZyt0/rbxpoqFcNLbiFAOq9auFeh
L7ZU/WR0q/0usifv3Rkzte5aaV/RPAe4Fwn7dw+Jj9c80Ai/a5L1iS9CEU2ivkGo+eh0WbkqhwEO
t+yKtQkDUGD0ndghw3ngU0ueJ4vLK7B9BlViUvlqW7PZwK7yrcpn/0cKqeG7MpVhUvSul4DX+L7S
868ia7wNqE1q9Ao6jtgNqAs/FHPfgGbUY/dDOD7KVpMMljhFwk3wISlxLeJS2+FFK6wqKbwBpM9I
zLq/uKm9Z7zHptnORfELVZzgSgAcds0zv01GMw6gXWfu1cykc6PtykWqprJINLgp5FiY9TN0zK07
Q5xQgch11RSa74yTFVGKZsYIbMl/WG69K6+BXWDFISgFvDH4ywm0v9/StA4jkQIvl848uMi8yvcv
R7T+P7oz0l0FNcyOh8ABydKIGHbIFGOxl9kazIMFlK0yT8IXCC0wv6TId/X2ILe0K+QDrzOMlwdP
Q+gMySCYvTeGynfetxCXSGE9oSo/zz8lnoSNpohq1yMiwTvlL96/70v5q6OlE5mu3StbO+vZx8+I
dZEbjcCpvq9Lf7zES4u67xSKcTcIHqzHQb6NWQmD5A+mv+s7p/3ZQvQ6YqWqVpmywh953RLYG/RD
FejRDaB5V41IE4YviPyLONNV9zQDxnjjj06WxYylM6YFd+XSd1pOkF5Ng7VJJxOTvnDXAFA8Tp3i
7yEynrfTkD4BZudvZ2eicV4htItNPrmrOfWfbKTsxAzD6mtf21ib8levHI1fX0AoQLpQ6kyMtKZ9
SbvyPVgQMDw1MIJhRl804s0ra2bt77Rftp24t/jdXTIqJOLjFgmyBASKwwoYuPY+DRHL2kO4d4Y8
jQe3CSIYPVzGujKRcLkbjzA6a+022Sv48Nt9Acr4d+ZWwRPQmkUfGYcvkYVVujhFdBxhXRH/UmmK
Le8s4B6BewfMRSIPdQkO/XHjkmq6RcMpu3YNt5Kp8urNYiP2WplwTgpSswhag0OEBDPwsxk1AYKL
0vXj1qblmaL9qYoUKDzspfaFxrpjQKOUrg2XaqKHYHiag9VAt435frkTlLEArkCUExAZ96iIVwYM
TkVVUtRrE7uA7vQZqOGJIiFI2yHDARwg/jmGAXrIT9G8Q80G3M+dF9vn6GdOfH8BGABFhI6YEFXn
j+WRqiRpWHYhO2jvDdbzrNLLiS349/vHoF+/CwySavi+kAOyQ1u3voDG5PcX6cMgRzUeW2UTQ4KH
AcawwwtinakinVoj4G1A0A1IKVoolz//B8bgIK8DBW4/QDXl8j1jF19XND9/3bOXjgXAoMClAUae
j19nU0gtqADQA0CI1gWrzmAkTpQxP3z+aG0QublOl+PzRO7C4GKYL8y0CZCK+L/N4ugeIA+J6oal
6aGef83jPX/7v33+qDbqyE5mgBLQg4Rc0HVNz+zwyUVC8Rr8HCiU+97RHvhDVfscpu9QkzUro0lG
7nsTfo+3CNAOcG8BdgHYJaLD4Lg+nkobhLMFkBEV6BbDqYnqb+pC/WeEAK33YKYDnv+4SZkXHeqz
RegdXGQfubuqmu/2fS5T+GeA4ONZhSbCXMgOA/QUorQsScm5JoFTtwHdIgEaU9D1jrE+jmC1A0Wa
yXEPjzLE6w+K+O8fJFDvgacMMIXPbZ8mZCWnsvcPBs8gnPXAWGdGWNbgY8EZoBFgklDDR7sIWB0+
zgDFCVRLXR0cBvMD3MwgMDEbtQ/r79+ID8Ms2I9/jJJVFWUWMgwjUSBIMvF99IMDgKy3SBgBVXdM
E9Y2yHTkeRPAN/auyzHxqo2LwrBC/uXrDfn8QADQASAFegDQ945mm4/z0D7I/CsZIqxwZ76D+Mqh
pQbSXf1wjknqxCVHE+5CTwfPCzSYR/iUMJhy4s+KHhhuRyjuJweijPMGOZmvZ/QZ1b50+2IoVGhg
1QEi+TilsUQHWc9dekChMaLmtgdFBVIUU4dsA0qX2bjr+41TXcCpR9LwzPE7AXhAZ9oCjkHbA9g3
3aPzR/+HtDPbbRxZuvUTEeA83JKUZMmTZLtcww1RI2cm5+npz8fa+8e2acGC66AaDRTQzVBmRmZG
Rqy1YskiFLQpfVTuG8tw1QIcgfGz1D85MS0rS0+hAYRzQSXj7a4FtwK+AtoNht+IiwadKWxrLIPH
KAx3gSRtT+9P6ZnvQzWHDoFEOKqZ66PTmuQhM4MyfqrEcFco+UFTPqZZytG59Mb5n4XFeV5sJ0Ff
7kY1sNBRHms3kvlhKCTfB0u2YMrMBUX4+vupYUZ5p6XxU5Jw7nsXiYlnZ8iEj4THgY9bU+2cruzk
rEtZdV5oVr5T239ZghcGVvu0CUa9nCoMlPK2eZLVC8fA299PCEolAHwttHxEoV/Pj9y3gSZIdTzC
R0zLb+Mluv/Z77MC6HIvj4G1TGiqhFIrhkB6zK3rQtkNlySt3x5jAFD/bjsiOGBIq/VVpdYGhmek
T/a8L5ynxNwWH2xTgYu+NrE68YuxMmTwDOmTIflwsvJLUjdnpugvcRZyHlHKm00W2lKVGoWdPuny
Pj+IS73Sz33eBBoKrhXq1xv0WT9E2ZDPUvJU/IwANPcfdyCo9wAdOSCWdnir2UmrXM2ryUmfNLqw
q674/NETaGH2/+/zq3eS2tdma/V8Pi+u7e62ti78/MU/XkcNr76/FgTWKQmlvc73lUWQmxKz6pJr
TWPqpnZ24Ulwxld5C4P3BhW3SIOt9tqYmGaUOXnxZJmfRNe747hTLvGd3l62cHhe2Fi84cV5WuUN
WjNgwZ6kTTnEbr9RljzU5sOL8srI6qK1zQI9hAAjQqvgSF/PxYfvtb9NzxeNKVh44E5Xo6iMYGyS
onjiQN/M+nQIsm73D2NA/ev/TKwWY2gCswiCrHh6bqbbMfnwtUarRlSREP1Z9CDXx1Ka9fUYUq17
zNMfrfA09UKsc2ZTQ2oDju0wURDvV8ucCfAcowjMx1H26daifnyBX31+tcCpBAUXhL/52MfjFm00
kU4X9t3ZAWhLS4hFFB2w7+sVztTYnPt5YIJqsGqWK4zhgoXlN652NugP7jVwqCSI1mzhJGgUMmu2
9TjUWxBKZroN+u37PnRmsyFbxKuJRM7fXf16EAJMhiqoVj0ajuXpyZ2Qrsuw9rLhQmx5ZrJ4DsDZ
RSwONcF1EEOboSxGMdN+DJPyOjjkF6OkM6fgKwOrQzxSo6hGStx+TP8ACWvjrRF7VgYD9cKmWwfJ
UCyo7CPnxYt/QUKvaf29ogdNOVrSU2sRj6kUjNWD1D1bsBW6bj87kw9Wh+xydOHo/UsceOENC3cE
QDmPA7IBQNjX+byijTUlDEbtaRrBCUD2THU3pJj9yZknbRcX4FPqQDzHrTH8DnK1+z0I07kuyiH4
kztmfigC+bm0dbHN1cBxJW2mJ4/RgybSJJ4WbdUg2zFlkf0QtVXoOZ0a3dtNQ/PK2GkBtR56zYNY
MlQhNeXxk0QHJKkom40T186Oina5UzoNcB8Asn0D8KBy1XQEcpw7aXYDVDB6GBzjCbLoJe3dlQv/
Z15oZsui4MJA7l+7cKg6fR5ZvfYUG9dfdqK4Sb+8v0dWvvsfAzr6q7RZOBN+ZE3TIpTfaU8y/VAB
TNf9pXaBlyysLosmbxVVjxiC3n2VdsE/DADV8yUBQ/xKELuKQKKCxIhoFD6vS7s4ia4uvFC0M0sA
TQ8upg43kgYFqySYNsRkRuxKewqLHD3UIE3vQkspPymtCI+ygfqTZMz6H0cEyX9Qa0ZaGrdUF6lP
9IPVbC2tMw6lmpoPeSPaHfwB9Y85DLcB+KcrWR1swLFS4leJVO7p+KTswBWC67Y6wkGlARZFF9xt
34KQ6YGN7xQ9Gr2JTglA72bRuGXayb+qCm/sAkvaztOoXQMzuSTZupwxL3co7VFJDvFuh1PLdDsr
T8yiTtCCO4lOjvnDMa6S+CmPD3rtuJXTuIN1qe/R6npAiwpzsHSWMgXqheuTqBHAksOhiuiUslfq
p6R+Zlgfc/2/JpYIg01gQ1tb3XEpHal5PNjhCcyrrTwWyfHD37e4QJkuBxY/98PrvVso0Tw5IBiO
FZQKRX9Su49FGcscQalFqYSUncHkrwaQFUUnqY3uHPNhI2+t/mNRxt/P87SyqX8oRAHrzk2KXVqT
EhrOMevvbnrjH3487GZS/Crdod5IeY6yViiysJyjFBFdfB7yCw/z9bZlcmyajaOwiYIxR8PKXxNT
SrQpGsJTY7hB8lMzPdWBdPCx5PUyR6+sLIffi3g+dMa4GMI+PGVZsQM8992q04/Fqv81AemV5xvJ
2XUnhF4OuAKolZ/MadqBEbiuQcC/76nn5+p/JlZzlYeIy80jJkL1oEm+DWK+2LWXsmFntjTRETlm
AjK8dt1709H6suqhoR8zugdMGmpa++rx/YGs7xqWg2wJGtncBuwIc7XlFDto5xqq+7FtPb2+ohL9
/vfPTJRDGYGlQAzzbVEql2M7nVqZHSd+y/Tkk51D2ave8EHFMdYcr0JZSWF/M1H2KuAbM9sIQUw7
x/lnm95nz13/4d2HAQNxZZjhrIm2rNVLvzXsojZC2z4W4U28r8wP++wSQi4VF4ABBHQrh1Kkhpxh
ptpHLqTp1vhgs44laCFU5UJWOPkIW1a/Pk2QMYjMUX/S1D/O91B7fn+V147K5wkmEP6FsEunoPXT
pGwD28ntQHuiYuHq4JnG8QC75H0jyvpC/WuFAcBqtg3q8KtB5LPVjqkT6k/WZPki2wXNF2fXQyvU
v4HyhUqiCT/9vbBmTD+ffpnKybS+9ZThpP7Cc34tqrPM56JYSuMNOtbzYlJee4PqNAEyx2K5osRt
XWWbQY+OSjmDHTWu5Wi+0wIglEgGaULZqEJ88PhZm19FiEAWuy6JMd83YLRTF1agVF6H+nzhnfZm
nBS2FjY/TS1hyC5SeK/HOTedYwREkneQWO8l5LbMkofFUKZbLauSzZCk95UdfxmljdKkR1mPLwxU
XWLFV0GUyYW0KFbBZYVCuw5W00EjXwzp817t5vZWdI7iqXRq8kNRPuWVnN1qNizLKEn1hWeq7vGd
Fgg40WBKvcyQrzo7C72wd/7MbWL4CV3MQSLThMes++EKusylPMDfB8b6F+tAORbnONN6QK77dETl
PbpvWsnYxKNSPcT1OPl94vBuh9h6N5VK4Td1YblJZFL71Oh3Dp5eLvtfcdGlF6bwzAnMVlnmjjSd
8qYzhZbIWZ3lWXwaQrXYl0Pa3lpKbHhZB8thjs1L1emz9pYjnyz2kqtYbQ1Hbrq8DkVyiiIfwmlt
njQYMNrHwA7LHY/6wP+srHZAopbTLDqsKMovZ25d5xKpfn2krQ2sDuS6z8amiDFQB3CmrE9K/1Bf
ihffbi9GQbJrkY3i0OS18Hp78QqLaoil4Skepus0Fne6pO0sCa5A2XX3o6ZuFSPwgzg4WgpEpsL+
9P6Rem6QQBWQuCOTwEm2GmTb2jEARsIYHit+GGu7xrovpwsP5nMO8dLIEoK8uDktiMSakivhSZ0K
2HEJHGFABdJJ+mAPlr8+sTR/Jpox2Hnr6L4zBgfovROdwM7/iGLxyzShUTr9hXtofQ0tnsGpgtwh
6uGU6FeTphTjIOJCi04JIr1uF/XIGAPOjZXHMhsocWt/KuXSOUiK9c1JSKBmEQ4iqqpwFK5Z/X0J
ABDi0nyUZvJZTZBOENpyKwQFp9RgUFO6/9i5n0OPupvTovKlJMt8YTitlwI5Q6Cr672xbEa3NYN5
U/YwxewQCOdcdMUCs8yjpY9XddVTmHUzregew04DYNhl9VWcq/YmHBr9Tp8G5aSNnea3UJFvxWj3
V5kSPmtlM3zOdW38lRq5c2WEsfScTvovyUJPk6pH8mBGab5pxkr3rb4BBm8MIej44kfZKYAINXku
c78TXRHTpCcPrmanzLcSnJx9FY/mVajXvdt25uy35pBfO/E0bSoZHp7VQBql5a++6aJauo+mJvaA
UCs+ZUBAwFFZ3nazcHYzl9y2yTrrEPRAgRVRlFDL4Lci/iKjjQO83aqWin7fwnJRA0nxotS0H+w6
706DXMf3jg58XdfDP8KWwRQbdXafIdzrIRVpegF9e90wFaQA4S2QzZCVI/qR1aYCLLzp6vZ7osFZ
0Q16eNf2pPggPoQrojy4sUJTvstpKvzQ5PpNyFlZAqmeihFaRZBvYic1oR3W4d4M2wn8cnrLla1s
Q9PinEjsX4aRz36c1LGLekfoZ0ksbxLZYDaHRNo4XZN+KeAq+GGXZt5oFDJbnQysq5ujpdy0cfyw
yDjC4xyDU5I4PzSRDldT2pc9U984gIXZVVeS3kUQPqOvzlRDXkOB7osyx/YAoVIPO6+u569TnRiN
Vyh2fi/Z0uCjh6r+oC1Eo/uDrTrfYjuUv6pt22wQ0JIST5os65M6qcWPwMqVJ5gj4kbO8cZKdX7X
ctF+njW4i8zPI44xbYK8/Z1Lo/Q4w4A44h/xJzsXur1vodMv9JPa9HUjtl18URVXnN5/on42H4YG
hG8cOmDk7SmEamv2Xg+k9SppM+VEM2cbjQbA+s+O1DQ/4jLuPVmKOK1qdfgeNKhYkpaS/IDsSugl
VgSxdsysW60aHuMMtLkQkgJmXe/CHcwRyPxjEyN10If7Mc/ru7hs9Y3SJhNy+jjJZKBzMA7TsdRF
zzzHP1NtSr4Vod3dRxqc0oLJ+JQQkJn7AALSFpCz+TgFzL1rqlF4suBB3klKET5lVflNtcr8c1Oq
X9PA5JU4IAXY0/oVIgOKe1AjvszSaGxZpPGeuXU+a1OrelRnFR/qResjuCG2FD1tX6TyV7C0hgFJ
vaHwGXelx6uEf9WkfWEqOs86pCPEa/PCl0Ot2Vij3HwL2Zml51h5eKtXbcdAbfoP2sD3px9W8qNX
I48mcjAZf4eZMUNDSFNfGfKORS75Dw2IO2ZjJfCOk8azB6f3Z9rL+kbrJNsWDp5XAPf2eEgqW62v
q70mHB20dWR9avREPvQxagZZOIUwtjTdm/A5d5gD4M/hKHtz1VRuHluwKLtBgrhgQlqBPQRkK0Zl
lcZ/1eem16UfIKh7d9YBTOdW2XtqnEnXZhQPuzmzcy8HB48oQS97Md0vPLXpgF5Usd48WhkSD2oQ
2zvaPgiv7qzxD6RN+brmGfmjE3G2h4JoQLcQUBbVFAmuCZTpFQeP7NHMa/AzuVee4Yc2wptE29wg
T5D+MCSwtjDTQ8fTknpelD36g5ZUxq4cJGszZEr/We1SEp6jXSq+1MN9C6fBvlKLVveyMVI/8/qw
3SSt0yc1b+NdHfNA6mnYeN1TxTiNQVdyjEtwIkANewn0nrsuTYxtJknNA5D96ZRkTed3rY1GSzGb
fmen4thLrXmQ6OF31XbSvIEomX6Bz5ZfJdOkgAGHj99mMmJmsRAHswFXHqTtIm+s2Nl1m+v6DYTu
xJfk9gRBvfCSwDmFkhL4YGN/UYGFBj4Ujatn2Wcio9wVoYSWDLKdfg+ncStLsHUlp5jv0qFFFciG
TJtWFRcD1LTbpoJ6Buq2d9VspALXIhtS60GxQf0AleAIdtChrmgcG/Cjbvqk7bZxm3a3swpbRhZ2
vdGomG+gWE8e3S2FHxmTfhWGsrINitDZjCTOvSpUum/cvtlmipJ4M4955lpSCQA+lpJNmeLTvdDN
fY0iojeaOjUSicaP0ag4t1XfZZ5ZF45nhkXgam1UH2mUXj+USZnvGg27VlcbSKYj5uCE6fhctJnl
VwMkZFQP5Tt4l7Dsu0Tep07Q7kqpKTeR1Y0Hp42HTZb35raGKrFtOP73dYowhVSn5l6n9PLY5d3g
SY0CA1EOK98qcZ4mtdSNFfWmP+ckyqWJmooHYyDxR60J/bBFPgRarn6TTbZ0hVySdGUEFtysCBaV
I+hBkQ+cGpOU1gdkRpQNUhXpQ4M4y06DVPNQi6zc5/XcfarqUfOVydZPNUy8DddZhiRo335Pu0XC
xJ4q11HAsCVGO+yKTg1rP2G2XNUJi42B+pub0qprn6mB5iOTUl2XC/FMmxxoNXgxezpuH/VRj38m
Zpf4fQ1pSY2dARYrOjoQaX4J2gW5VOkSV1XwszEVyjV7NvDI2arbRbVkZ8HQcafWnq8oB7DLAjv0
k6LVPBRfZlebM33fFlJ/R/La1A88nabBjRL4qVpjPqZJWB5GKFkQ4WSc1pwjNH2F2ACoMg9lqPXb
Kjcs1+7V/BaKQ+iZTYmciDByynKEV5FFzgBRUeEFYfE1LeTZDfRZhyW5yKyA1N0Ott6h4JPZ7lSY
DWqvXQnE2HA25QjNs6jMn/bc/6yt0fra94jsBkbMmdep8q7uRcJTjNL0FJfBVVuX+nUyRSFqLlG8
09JOPKezFHiq0bW7NCs0L28gE1dhnPgy9bStIYt6V1CAuSEswAenXrhjB+OwFr2zIR9y6sLIMVzF
UqFgQ77cxYGgmihMGPzTctskbc+aLsI8ZHH0h1EXCJbQnqr2FAcik97HmVep/YBIbzpugqaJrwrw
5scZttmVaLrmLp9J8Eh1a96xkSbYvGF4L5pUvqsLEfkUHaVtokjDTgw8tyeqQ5abQ+H2UUYvt0na
Bq3fdVb3OKnh78wQXqYZ99VC+la6aPhs2nE/eWKW6m+aNTVHperSX3rZpl+c2Qw3RgLrZJCjn6mS
wo2WBpR2glmDsOhoXtMTy6pIiV8Jo3e2CHTIG6rskVv1jeUbsz1uEI8YvSBHi7Yv9XCbSGbrztWg
X8GsbDeZpOB0AAsg2Yivk3AUTgwnv7f1OfG1IqLIqs+wXMzSdkdZ1TahLqRNBA93YxphJMOpLlVj
pxfT3G/rATHioh9pAR+Fn8NZj9ywbWsodmVkbHRe58dIT/obgxpYdkicpCyJZikGkhvo/ESvtYNR
O82dE1q/aIg+uKXA6XU0FrZoSxGaDqF9FTgD907OPRhnNB2ckr6lh7ragYdWoq0ViuKrpsIfp5rU
PlmtlB2aRsxHUwpjE82cuRHXdTgbMq/aoPKSppmJt8kp3TcjB0KkzojqgB/gTiHPlE0p4jeZkR4b
quL08ikgnAdlto3Iad8UY29/QvwgKL1kKLvDCF8rcdtAHtBpUoIY3ZaiO+qSlT9myHtc51DbfF1A
iHPbyCy9iuhuh3rX0udy4mQwYkhEM1zkWVWGq4w+lVfCGRpfT61vLW5wG5Rle5sMQf48VmZy00cQ
79ABMbx56uNPUdJNW2geiFnNtuZqVSU/2WoZH9VQgj9txBFPoarb5f3EEuZ59dRn1eQZM+xZpyRE
LxxY0iGJ/0PUzsVGhOVnqambTZGYSxemrrwGbNLeRlofXsE1qO6NrB4fLbMK93Kd4CXQ3PaVkfzh
/0r8aNA6kAlsSyOa+p0DqnfPU6s6VmVFVF8rNgk9fQg2URr2PFmE5EqDlWw0tc0QEuCNkUfh8EkL
EP0za0O+d9jTT61sik0UBblfJEPkx3Leu2Ks+muarRbbyeynh1jP2wc9Rb1Pm3VkVoau2dZp4NmJ
vUcr4zkNdMnvEjJ6oTqgP5AX/Z068lhqOAk9WS+aLUxIfbuIzHlaIw+7yOgVH9Lo7yCtIcKafXUQ
tPO6Eyo8uwwlitGUIczPQ0/u1W5v0Cprv2cFXCTIkNotTHU4Yxby9+lQIRYvxvQQof8ERS8q/XSW
d5EiubZTwBSf1fkwUG7dtEFSHSD4h1vNCGo3nMP2gcKM6gEPR+ijrfNrjb7eW5So4PbBHr5R4Gb4
ZeI4ZPtibvRaNE+6UvxK4ta+lzVOONOBw9QOCF3FkpbtpzC2v6u1kpMCCjpfbev23swL/VopnPZg
dfJv0xKczV2tHJJRG90GJpRLWjrbzgYYoIg6l4doj+4atZg2Zgf3PIhscyONo7JDFQVCe2Ynf3S1
o/KihWgdmGlyiEWXb1OECjyqsdGmGSA1cnpDD6u5E2KjgXAnow+sOWBaEByskYMxkF9DbM2FgGL7
cpxCQHWibA8+3bgeFyWeYCgj14jD8mtbJdNGHoIA3nKfe7OczQdHndLvpMfNrV0r4w1N/P5MSZp9
0jWJuTTS58FppK3ogp8dXRHRP07KY5uh1KSOqnoUqtW7hKLhpqe96Y4gPPRAAKs+uZEBdQShuQrr
s+9ipExUs5IOXRgjv0fWRL5DCRm6douMWaYUd5EyKPsA7clN6EzSvd6SkDATXVwXQSluez0ZTnmM
uhJU4Me5zcH2lHLuPAaOfq/1svRJcmLIimkmYrdKnOioqxXBfyhn10JzhJfowR+nSLtryzDGg9pX
xV7nuvJihC7cSErnzpPVuXgOwuyhjCbrkCYJan9FUnpFLNvu0NShF8RGea1VirzrC9n2qtLut3kU
pF6lGc/kzO0rWOvFn7RH022eoFL3WpRtUiPseXrV1T2UULS9VGc2XFEq84NJJn9vdkqCHg7S//CT
/9RZ6lz1KuIaY2gShsWNdl2ps7XNJeUmKofcs8NSPlb0YmXarGnfOpLjx1r6Pc/TeJfx2NomddaR
RECxDDmmRd0OgRASprVxIPM3fhKjOW6DWeYFOSb5l1SS6s/BGJsHlNnaXaw5IU/CTKJxTFi6qBmF
vl1VpLP6XIFkGcx3vWSNbiQM8VDFZPl5qQbXKSyCTV6O0hX8GEjrA8w0ggkr2sphjeZCliHrVebO
pmiIKcOu+m3DEnYztjWiOCWSJfB2XWuspc1cluWJ+Hh2JfL2biXjRaFj0BuwHpVbuxuzmyiv4wsF
syXn+apIsCTz0OikeLv05Fizk+pxQGUDbZxjp+xN9WYW2/cTu+e+j7w0aFKoAou4++uca9GEjUli
eT623d2Y7CP18f/r+28aioCbsZWY7zv3GbqpH4Q6ksnlD9K8tGwA6vgGbTqi2GNoYzAfIVeRGTwg
zDsl5YXi1rk5emlkVTJujNwYzB4jaYRoonuJP3Pp86slcCitNGPL5y1SjOJUhV8/vgTOoqYP4QQZ
6XVJd7KqCTVDaT7mzbdjo33/8NfpakBLAHQGFgrgMroXSfugHlqp7k35KNXqN5V0EBmvj3EAl0X+
W/eA3Eb1HiuvTYAzHdKyKY1jIOf3hmEnLopkf94fxtsCx2IDFAjgBp4e6/olWF1Ho6ZmHBXnXmmO
dUFm4ul9E2/LG5jQlvYDtMXWaAjwehidLnSq68I4dtyLjWo9GllPTj77ZhXqpS5Sb0sP2AL+g0HY
n5h7bWsisVjNZWFwKY5Xad4f5qA7wRJ9QpXipzx1pB8vodjOuDEmTR2134VIaa5MyqWEtpReGUcB
7j47ROGv96dv2QarkxBR3aX9DcAsACIrL8jUlBgGBYSjWvya210eTy65UwRDCNoUsj7RhV3/BrG7
uJ0KUgGvhmXG5LyeQ6N0nKyAwHcsekvZVGpgUBCpD0Zg7gYRbdIYsYipeBo1aTMUSLy8P9xz07mc
azaTCoJgTQEni9suDXrNI6AYbxoOiflBqPvfbfXSwqqm2HOnR0OimscQnFiOS1r/4PAL/YbrxVy6
VKwONkGATN+9Fo8A3UlNZdCp2KD1FnbSRyeLrgVsLVWnQEqLP2u1tSaFWH+wOu3YkDKLULMib/v+
cryt1i8mAE2C11ugk2v3S2a1llv0i48zJbKQR1lxLOrBtcrDXCKug3SH1OZf5EDfNU6xi8jf6ePv
93/DmzNq+QkOgE34pItPruZzNCQ7yOJKPXbiWv+tDteKvXnfwhunwwIS/XQSIeBYBKxfu3wtjUEt
TY1+pAmLrzdo5cwfPcuxQBqFf4B6LU0NX1tAttCO6gSNaLKhfb7P7e37Izi3TqA2gV1BDgFyv4ae
Gn1IzTAo52OUdX5OEi+JduSRXCk+FNWE/t5dPD0O8tfQ2NTBVVBdgGe9rdSD/gJYBhZFofBL28nX
A+xRd67RYJyPivGg16ofLa/98XomCQne/b6ufRAm4f79UZ9ZN0DmaJAaECWACayMDopEBoTGXEez
QIXzOm0f3//+Gc/jq5CzAZwRSKw1R7oskfS8K6ejTO+m7lZvDlL0UUgvsDaK5DxGFQryb+iMQTHw
7tLl8ZipvxQt9hXpwu5Zk6S5cRcLBsybBZUHK/P1yqghqj1hNYw4d+3G7YAUvQcgZGjviY2QTP9q
JObGGClZNuHVP8zf0nLMXho6gjx4bRr6rJAFV+5R65znfiq+pJP5SPHHf9/MOTcghqGxEeotIMlX
qOV8Qu+B7tnTsanknoWK632WZpc0bpavvLqImUdcG9YvrsBdv5rH2MklHkvSdLQXNbOWs0j+LVOz
NGSKHtPDPwzphbHVyW6GqIsVZch2blB3ArWQypdOjDd4iWU8sHQXaA1x3no8Ss3t5UgGzu082hnK
cma266qvpTJQ1o28fAJ90Gzl5gJG/uw0Agy29MUp30Ah+wGEFVDJ6Rh1DRFtbz6NUM1Tk6y+0e2a
TL5wMp11DtBmCmRh+tesX5KpXBnkPJ3paFFOS6P8ZtaafzHxt/k4pHNwl6vFKsnekXjWpuPQlH/k
OjhYub173x+WT7xxvhcmVi4OMjgJs1qdjmn7XSkUNy/uxwKxZeOCV5ydrRd2Vm8+Mla2LQLsFCid
OyUqlvqF+PKcBZIvhMpwAFSCpNdnQsRhmKCmh4WlbhTquTtS07tg5G0QC/RNA20L0wj8KQH0ayvy
VKH0nqvDsW4Q1AUbDgS1GlFZLRKnadwiiiqUREV2PY1q/EmgHrrVhkvKIWdcHbwvDYAoEctstdWP
yCXaBSDQyPFH1twyE9emp4GKwJemNF6fXgKjnjWHFYVGpktjk9UBlTQUwhahwyPN3jaa+DJ2Da0x
Gq/pPuviAkvhzatkmV/A3jb8byKydVho0d7NUsQ4HMdRflaNcFubNMIwgDXwSJ0ShMULPzazn8ps
e+/vhLOWAbwSp5H7eEPjGXStrANFGY4duN6hs+gkgZB/sQ+0G6U/oSbsBQj6vm/zzbOS0aL9vgQZ
tDZ5A9mMehok9Yo9kMYUNBWY8jszL+kBUPnCbk0XnfNqk6vqpcY458wiVwWjla2yuNFrJ9abppOc
2hmPBi8I5CwjVEkTSfU6Hn78VZQXFvXM1iTCJnrk/OXxvH6pZ/TBoAKq4a+QFnNKSJfi7MUDV6cY
Bv4qiEFHAIT1ekAoUyP83Av2PilZ24nQ/qfK2H74DbngXkFlLHh+VUfy5rUZtgDgPLUZj7Nu+eNs
3CtpvX/fI1YjAV0IyPEv8QTg9fJoeG3C0tB7z/tZnLrevDGm8mC34qYKisf3zaw84I2ZZcVeZJkA
1GgqbcrEiVvH7fvdbFLwGzt3Cu905WscfX3f3MoB/mMO2LDKHQY9cc3CL9DeE7LCqIYYNXHLdtXm
Xwb0wsJq3gJhyFXTyOKkFPaVM9MN27xvwtIbraNOgivOv7w/orPrBBeV17GOv61V8ZrQQNPcLMVp
VpMrS53/TEOFKEwgXfCH1dn735n7n53VSyRGrbg0qk6crEVVGjl9c6M0E81FAIK6PeXdB3Tb8guh
1PnBQdMzyA4tmnmvvQM2ctWHJt4xgD+rdl1wCLsLR8IlE4uDvnDAuBJKSc8JcXJQAjYP4VNSmhfu
6rMmljOBFAaacOv3iTGavUa5QZwSg6L8b6cCD7h53wvOrs4LE+sALZ/pWlZG5UmImQLzCfCpa5q/
ovSXkvgfN0X26u+dT9e09WiKAGIMoJni1EWOp4rsNsgFItoKV/Gsf1Zymjq8b/Dc9HHU6TqgMt53
6zewVkhypk9WcVJh0sQR/V0EPVbSS9fuJTPqa0cYKUUqlJ2Lk6T+SgRw5OqnoX57fyjnlunlUFaH
Qz6LiSSCjQ2FGq5a+kZ2omeSC1VxY84P7xtbRdR/d+xLY6ujVQrnXIQZA3JYG71+NiY0c1WxCT54
q/7XEJUm0oEmxLvVbSSruYEgYihOamFcS1p4g5DyP+xSIFW8Sfljv5F2A/87JWGMD6SOAHp0P0vP
nfOxl8HfYby0sZqvWhmkABH24pSPfkmdX/kHP375/cUBX5w0xmTqtBHg+1IMC2Kma0bf05rmwjl9
btWpdvyN5AyVZNlrKz05kso0x/ykjOpOoqMRTa+0/Ceo9Pe969xNSsqFLnicyzJ1zNd2GroqEY2n
+SmQHmJjH1yK9c+OwyQhylvt77n5+vtaPjROjCD9SZ53bVbCskBoIdv9en8U58IPkgCo+pK7IT21
umCQBQhHqxTiJM2FF5VX3fxNqw591AMxDEmUXpKX/SsC8yJA/OtkuDG1G9IDyHeslkdoVlbXZiZO
Y2LM1xYyCF4i1Zovj4q0S+xKvzL7/hMqL6AGVWPahJqZbJCdBsdK1yJXqaCr0VSudoFpCC9WHXEI
IIz770/LubOQdBakOwMhG4olryff6tFamFqHI7d4TtUSbOUXtfuHu/2ljdV5a3alLCmyVJxk9SRV
92iJ0wLswpY+u7wvxrGabcRXipDGLeJE/9iDpQ4PljYv7SoOVVL6UEwrV0/SC8zQS3O3OkZyRe2z
gQrJqf6SW3d17vfVv1igWkoJZilZrOlH8PxmS6kcQj5BYq7fR/2PYur/4bRaCr//Z2Q1jDG3Z2ua
AnHqi9LTIS1URu02ydM/OBrRHYVFtFqIyFeORgMhWnuZLBCtYIYZio7lKfmls+TctUvwRbqE9PMi
GvfaSlJWWjdMFjFeT6dJutKJXe7U7lQ9Rdmv9we0TMt6f780tRxrLw75hJqtYnbEeuP4PPR32oXP
n3MujnZIuWgNAfBZbRqrMDIrRd7w1IbZTWjDDvx/pJ1Xj+PIkoV/EQF68yqpJJUXu7vazAvRlt57
/vr9su7uHYlFiKjeGWDmoQCG0kVGRpw4p/dvpcB+X87+1UvRKYQYnhA2wf9ejsLyyrAwu4mzqVPW
y2XAObb94/pMLS2KaJ+jd5hmPV6blzYKEA0II8S5i/dKm70Dcic4aAU41pvrhhbmjMIX6w4QTBFe
99JQlYO0lzQrduPmZxLdlMo+tlaWRWzT2apDzkoAJGhFRH/9pQknjyTDMqTYNYs/PeBq09k6EjJH
2S2alTuQB+W44gMWrscLi7NnSxzzGIzZBOyzYRNrjyUKe+lkbk3gj++fPpFu06maU2yae5sg7Oi8
QYfRbYDRD9G+QmMztVfiu8XhkPGCtwEhDA7Q5QRqaRpMYO8TV/W/GmlxiM1jVDc7Je//YjPwdgHL
QCEPsmBxfs/OZ1uVGSJ7bAZd+oImyEaxvzblSpS/tOEgnxIErdByvUnN+kiV+VPA2mRC2WpHI7jc
/76+KEvzJR78FBkExdA8O2PmZWjblZ6QNjG2dtyAlBh2ckyYNK4cU3PBozmCzYZSBg3d5AcvZwzp
v26q2ipxHT2sT6XZ/lOmXpZvDS1K4WFMpRPgjWfo3PaSG8HrLCXGPicAAoCK1C6Cz+lXEtjxjdNM
9aYsIpP36ZR9Tb0xPPaTGv9JtKDcO5PqPMYmwPMO8S3UPBGSMwqj3iE41hypXw4uNGv04/X9cIgl
PdqxkTq3SqL+seslpGDkXv2VJw1NW4UiAQ6vNeenXLT6gHKd3e60lgbBCbz9n0aPqq1WjP3vCsmy
Fz81op9+njvH3AuVOyNPYXNBdOhAmvQl6jJQzUBKj6FkTrQIBfq+MaEq76Rg4vVLD4Ti6fExicPs
d6vBNCch1gpKH24+VTfX5APe+kwSf3gSg6e+AmBh5sryRNFjxFdiNyEBLqefjfKHPe2VysTimlzE
oi3I3+E6kaH2MGa26qYyG6MJYrIWaffJ5OW6NYinUG3SEM1D7tD6MXmBsfJ8eWtVuBkVaKRMERJw
1uVuS9Q0q5Gpi91x/BR12wb1VJD8f3F4MGPwVOXJOj88daTHSRg0eLTyIEubp0E00R6u21g8NQyA
TCAURLoqxnnmZ/IpsajIYCOFEu9JzqoVP/bWAQi8hY4jM1DbwAlcft8E25zpNX4MjcDfyIOBZ02+
9IHykKrWynS9HYqor2uCF0ok6ufEOkY+dGFHz6brHbz2VlpLLM7L9wQbfF/00ws2Op56s6HkuTIh
N9oyVW2Yb+qAztmS5gvE+bo9otN3fj7cD5X8z+jZD0k8HZCd+SpH8crGW5pQohAIKwTg8U29R46z
SkYtgItBdtwhjI7UQ+qNkddHhMK31zfH22eJGPG/ttTLxTOgOdUM8NJuO1X7HCFmc7qNp2ZfVPSa
2/SVrGyWxRUkfwb6QoWQeR6e9G1l6Ty3mOHO26N+8dCp5rv3uyh3gKmjsAIL5pz/h/qD09jka13R
ckh3VU356PqkLQ4CzjZezXBugzO6nLQukDKwHVrkTnvHvKvWKLGX1h9GRwW3ALmQMgcL+KBc6dwa
IjcN2uckcW6UCMm00Io+Vba1El4v2gLFJIsAREAuLofSQ/QVO6UXudEU9XRH6sO+suph11HB3wVO
WbjXp0587zI8FcVMCkYaOVSyaLMTRn+A5zgw9bi6eohtBGlJNu6vm1haHTQKRMKJZxzs65dDMlva
oHIrx8TgW3vfUoubFiHhd+cMGMjZnTQ7OA6Bh+IhV+E2wXAUEcTW1Fpli7xZvuL0FqcMjinw58Bu
3mS5IUuI4zryY9fIv2VDjTjVB3WN8WvBBosB1xfQWu7Y+bL0g62NVeCEbsg7bup2Tqbu9LXKwMLC
XBgRfz+7iHy7NzUoHUI3/a7b5S4i8XF95RdHAUEUywI2+M1bUR5zOSnaMnKLvtw1jfylGJNH1W9X
HjxL44D1Hq5bk1oACOjLccCK0tbQozEOBPhepPDj9VEsfl7l9ENxTYrUnL2nbLVrCKr5vCfFW5NG
Z2dlQy1dc7w+WWnYdiiRzG/sAQ3lSZWH0NVMe3yAoOojRNvpviL+3JYl4bs15D8qyBceza7vbrK8
ye7sPDEfii6ijecvhgvoHrUxncf3PA2ZSSMqj/RKu4Mq7bqhewx67+W6iYVLDkQ3JUmRRnxbJxr7
SilHuqTcRPsMSzwsB/ohqB9oltopgbortJUVXNqHPMDhMgSCCmBy5uSCwqTJ00pxql71ITWqJ6cM
j03vf70+rAXfLaj7iQKodCxUo7xhbJtCC2GFqo5+J/8T5B4UtIMbtvq366YWR+SINxcODIjNbER2
HWZGHtqha9GsL8M0/NTX2+smFrf9mQnx9zPvUIooVUYeCXoTJd+NEpSfZpSs7f01K2KgZ1aqgb44
v7RwdPFR1Z6M/vj/G4VYs7Pvp01Hh6XN9ycUNzWgpgY0w+83waoD7pBpv5CdmfupDa3zePfifrKb
lC72lRtaXI+zG1qhx5JkK86Nl8/s81Cp4F91mzxbc1TNe9X+6KD/O9xb2vvvaZycANXzhnybcCVJ
GjVDEwduN0n7znFuNO2dXT0inscEGTfePeRA5rkc2J0bKL7DwA0+5c7mnfJtb74+W+vEGUPTD/k6
rFZwe9dr2cI5zvuNgVkkUxX1mBi1+PkK6KfU2ca1spXoZM2T4dkMoDJJ2+H32DWPvj68FMVaXnTp
ogCeZMHz+4pVmutl4fOhH2lLmGVj9dnoTkXzI5Paz2rS08wJRUKkGYesUW40BR1jX/kYK39xXs9/
wSv28Ow8DYbslXrGL6hN/STn3ksXOrfXz9OCbwMZS32JPYLqgz5bRh9SiL6vVN+VnYdBekwrd3RW
ztSyCdHfQ64Pdz3zbbQ/l3DzmFDrGfs6RVP0TlpTDVleK1VwnoK8AacvIMhnM2WGRtwieea7Uupk
3+hORlx3VLqjZDfSA2Sa/kFHlHeTW5607R3SUkGp03Y6+tJtrMEE8ReTyumj+ivyQ/MnUl/k9LKg
eOs2MI+lX43yt78Gi5zjTsXxgGSXFLcgGScunh2PPJU7IuMsdPG3vyha/gx8HQ3i303Z7hUzvW+z
6gWN3XYTNOgHXB/fwj1CcpiYhX5HlWtxZruxYfnUYjtw7S7cDl+mMFi5Dhe3zJmBWRQoVSPKLJ4V
uMX0oMQPYUFZ8n0swv+ZP5sEFwyh9P7OvWNLP7wi1wWB5lTe9A1A5/LTX8wS0HYFYQ1qBPNA047b
rKmlLnR9CCq2sTbIGzjE1lA5i2txZmV2uppI15CSwErUqRsdDEtbqivLvRBBIu7kmJAs0I1A8vny
cDmFnTtWlYYkuUtIC0NktT9GU1fdT1MQH+FQHZ8d2Vd3GnQ3K6aF+5ndx1zy9N3w9ONFOy9OoTcf
Ob1OsC6V7Z05NHeJPX1S++7FH/WVDbG4585MzfacN0yOAxkGIZjVeJuuDYonMLj91pajte29uGbU
8xDDpOwG7vZyQicj16QoI+q32kP2MW5WwrClSYOyX7Q+EMK8ARF7YewXTjuFLvIjST482QCWk3Zb
1ub++g5fM6RejgOiSAgWbQxVyYvX6vfwlTXZcJvAJHDd0NKE0VcBlt+EGZ10wKUhb4iaKMulwPWS
Q6Uex5V0xuLnSa0TIyGvSCLg8vOjn8TphBIK8ISn/sUr/+ICpLj6KlBDd7Uz21mUjQolGovAbQ0F
oZLJL14G3+gfzGpaE8RcvAjpEXegiRQgrXkuoxgLWMcGNXDHWmq2XgY2cICQ9MnymqHYaBFsRmFw
gBZ5RwGj2xlR4W+LWDZ/a33rrKQKlk4UZQuCCqr9AsByOa1xFnWGAnOXaw72vZKEG7i8dkFyuL43
FjchXbz0CIgMzjxMC9IiC6YuC1w5b37aUX4YJ+d3XFLygsLvuqnFAdkAR3V6fKAkEX8/izJy7kSj
t9ERUWKnu+nLsXhujTK768u+XdnxSz5X5EBFjzToq7mI1Si1XTmGrGNgtsNznQCTMcqTUZuQh8Ku
/Vj5sLdqyCmstI8ubiD6tGDXpzAr6hqXY3Sk0Cxl+mYARmWnInB2QvGgSUbozYpdQyEwsbpka9WO
s/XUZteTOfdG7f1QXVsFmmXRLKuBTZjjUWCQsYupSFKe3AVldWizvpVrb+6ljXNmYy6OU3iV5ak2
NoYWorJuY5gFLSW3Wh+tRDNL7gWICFTxpJSMN9QHqt32SgwFgSvHRygoIL+6vi0XB0IrvSAWZ8qc
mXekBDhWoxmlcEd3h7r8SkltozSf1TUV3KXtr+GEEVsWPBRzURVfjaWx88bU1SDnEzrRwKdpG1nZ
+Uuj4ZmAD1N4Gr9hVjA0H4ZHSGfcatxPKlqJtw2w2fT/aUWs2dlRRuGuyjQN5Za+gqfKqHbJ8D0K
6BORfr1/cWjNApnJzWXRe3tpqIM9iw43OXEj6BKrLayRXv59bIaV8SyuDZzUAikIiGueuPDAIFRm
WSduq7TtxqnSp1xr/mmNeAUgsmQHG6+awISC8xJWFA6aQxsdmAp44za55pcbaJYOU1q/XJ+3RUd0
bml2awJY6CpHGRJX0cp9RoN5JNsPPWRBcWLchqG5M315P032xwmy3SIJX/RcWTlYSwdXJBg5WpTT
7Hl9yK/pdJOSKYHnt/kHao5THqyBnV8zvPMIl5ID3UOAokDGzS5JpTCGbAyz1HVK45NeTrCfhbu+
ZHhxvuWyAZqu12iaDw8aQJx4cO7SPLod6jWps8WFJbqnZEiTAIwzl/vUhn8hRTIudXO1bHa1VO6m
1g52NXDf6wu7aAhW+FfoHDHKzFvF0FWFaGZw8oYY5VgYyvayItEH5rW2t2JrcQHBnYLTE6HB/BaN
p8pvzIbJVeqD89QkfxE3AgP57+dnWzT1LDqJB26QDi5XqBg37ZfrcyUe0m82B4Iwok+Ouu4c3F1F
rdllqp+6fjH9ggkDTliIHu+0ybjp6+bmurHFhUHSGBlFMAZvKu+K4zdQ4wI2tOxnWks2cv2coDZ+
3YiybIVgjcgGTqx5/ahxcgtvWGduraNz6OTTs+HZBxsWW93v9noY38CkummLHZx+6iQ95oHy7OXB
Efm2NX1hsaXns4vq5SuojjhVmy3fAONk3zYpHTQJrTMASJqtYP3eK3Zm7ywLqrzML5NNmzkvUBqt
eeyltaWMplpA9wESzRMQqef1fqaUmWsnzdEZlW9lTuPuyGPhZiitP22QSH+xwILB4hVNChRm9syJ
5B5VSYoZ7ig9CDiME37V1e/X13fp9oZ9SQH2aFJRn7uzwoSVsRuYU80+qPENBKSqc9C6v8hawicA
ZRtJS8yIX3F2e1u+I8FQqqcuBcRD2aTQIypPU7Km9bAUhBukuEgPiXDYUi/NhHT/xjzjUzdVvjlm
ABvwb7nu4JP/2proTSjjyuFYclfn9mYLpGtdFCA0j7tKoBT+o6pre27JgCgIyEQIFFfnOyDvOP2l
EYso4Tb0743T9cVf/LxQZCd4t2mJnd0haWp3PGbsmKid7mxYzotyTYR6xcQ8JU6ufYqRNY/dLGjS
23EokyeI+NdY7xazq4InhUEg7cr79XLl274ZK7kChWSEqfVthCbxKIVSCtUoWkVD7MUH+LCU2xJK
TAAqob7P2jFZQ9osuUrS5pRuSSXjKWc/wu/KNmnMjlhLmrZAUr7G03DMkmH7/lUjnqONX3B0kDe4
HKs1BaEypaIDzvO2I/mAfi0rsbRo5xbE38+O6+jXWZBEWCD6FZIE7+SSeM3lWoDxWScAsro8+77h
1XZg5VLiTvZjsmuHlczg0j1BQVv0KVOjfyPwm2h5F9UFsXWnP9hRszEtY9uBdOFmCqQHJ4KBVtlf
X5MlN3pucubgfAL9MHcA+zYERnY+oHtwq1LF07rjdUOL8ee5pdkmm/QGIFra8DgNrWNWxcdMN2/a
NNq3oXHXm1CDJ5Z/Z9fjxpGaLwh27DJb+tR60UriYXGPEAATRnMlvuHhtHxEOvKeh4U+1C9O0t+B
RF8Z65IJWikoDxF28s9soxulZOZFCsCR1q/gk+2l3r1tdcPn6zO6dGlA7yWCNsDndFZdbvYuBzMz
2lPsDuawC/wXPSL7+pgbD43RoU/w4bo18bV5DEO4Ri4KAjghH3lpzZcnvx5S8F6amUFN3jnHNHFu
gzh59GPt3kEsfuWOWqrLksz41+LssCHMQv08Avs8RvVjV6TBNpOru7Gb6EpI2/uh9PdSB1VF1fkb
29KR52n63fVBLy7k2U8QjvPMn6jpOE3hlMZuXW0QMwjSlUfu8veJgxXqHvCWz95kRid4pJWSe8z/
oCY/J2mN8HTJs9On8l8Ds8DCaJDiiCpWLUxHD3BrdtvKyU9NX2N1WHIjdB0CHocBR6jAXU5UAju1
Fkjg9Hx6/DbG1H5Q0nGrxcl3PTRWFmVxTABxoIXhCL/JDNhZYLW0EcYuqaNHa9Q/wTq+s7Ts1/W1
X9zwZ2bE8Ttb+xiBitSsmTrD9DaBr259wYrlSzdxnKFpvr9ubW1Qs4hGkTMke3QGVZjKLmiCTRGU
m9B8d6OK2Az/N3XGq+DY2ZhaPGya5Oxnqbu3eQ5Xz7m1whx1fSDQOFxOG604/2vCqo5qf6h/8fi6
PlWLfu9sELM9XVRp1VjCEyVa+zAEyrcUmGOVGvSVec+W33+s1bU2/uXtDbofaAEP5Hl+xgySwo6c
IXYrh4U5xDkE7Jv6LyDVVNGAOtOAAZ/UPD6iztJLdglq25G+xic7/3J93hYHQW8COcJXSezZyni1
0Tpoo8Vuh846XSzdrS8bx6Gl+abKVt5Na7ZmazRkjZ2aY41j07bqcNT7TW/clNNKmWTxiJ6NaHYn
lYEN9DRlRJbnRJsyGHZNpT90k32LNMN9NyKf8RdTSGId7AcQFsrEl5s7tZtilCsavYLuLhGtHuO2
QiUsGf7mXoDYkA1Huv0NosrX8sZUyzRx7eFWCY9rFKiLZ5S+C9G4CFm4Ja6lMzdgxSYNGAHPp8r5
LksftOJnF33+i5myeIPxr4o682xpkMuo2yRkBA06AMZtJDhCj7TcX7eyeH86AipAl4CocV8OJPe1
pPPFejSp/zvN5ZtcMn5eN7G4k4XiL3Vubhx1tpMlL3TC2IoSN0Ypxtj608YUQi0rG2vBp5H5hfoA
vlPKtPP8G91diAkS67pKW94yWhVNoqbalL3xoR7sRyuTPo/RtFbtXnhvXFgVYz/bBznAM9PywbyD
WXqiGe4O57HVjfZjnU1/1EH6LhXtPg/+AtSvU9YUjG7kuiDwvDSbFUbfJTb9RbZ9XxXxpvbvTaBu
19dtYY+DQhZQ59eS7Zz4yQfrbKQ2D+tSO0zTk+Q8heHhuomF3cerXWDg2X2812Z7vGjaJCsqk4so
2cJ+tyYrvPb52Sm1s6yIVZSRXORURv+utN7vZHQh300iyOYVIc+cWdMFY5Lp4KdhLazGbbYSCCz9
/PPPz+KntqilejD5vJ/eJNELrBsrK7xwMnWw7DzHQQuRSp5tI5rhPdWJALfwTufp6sOvExzHkNcB
yl3XV3rRFFh+kcoSOqyzlQ7ToShVC/yJhbBSmfm7Wv0jD/5mUMsVS0uOACAN54LQFoDhLA704ggR
zKANgXDQKJ+YR7mB32l0qEwW0o0ahYeorz9fH93SUeFkMzRqT2+rT1OideTQQaipUXIaHPUeLZKX
fly7PJc2BPx1uGpB+/7mSlDUvLARige0Xbo+cunvvwtojqZdmQyqukDXPIVqAUfe4KrV3v4WrhUt
lp6jF99XL71WavelVUrg/iXjNjaMfaE/Deq2rtDvSu8655NffZ3gIdb03fXVWQhyaIMhiw7EkzT0
PJWaZk5BJ5eGOk2XQEL5M9HuU+m2z47FGvf0wt6jxETGR2QiBdHP5QittNMy2fd7aEZcqb1HpmdT
TP+o1akcv8h5ubJeC7sOa4Bc8NBEU/P6jIY++dhJWuemTvAoRSaM78ZL2KwJbi/sOvY0sGPepoIQ
YrZsQ2lMBqKDHU6624zBZ+cv+pQuDMx8g+M06lh2La3p+abN9/q0sv4L83TxfTHAs0u6pqmYZDDf
t9MfvrQb5BtrTZBhYeEvTMw8aYSItG9NvRjCJ7kPd0XS4GqeTDm5sTNkF9fYrRe29IW9WdyBKl/Q
G+bQ8dBBnVAl8yeE7qxpHzenyl6Zv6UNwDMU9CO1Fa7pWWoidNo+gfKvc6Pqo3FQ1hTIl+bu/POz
Q9O2su4J/Vh3RDotPkTNzmmfamNbB4fy/dSPQIipzxIhipbb+TMUjaK0tsu8c7X+SWnSXTl99tW1
wsfCXQe3NGgwS5CrvwHTqSm0WXqltq5n7rocKiDd2IiC+Wj374+fbB4hgEe5Wt9WaCU7jlS58Fs3
CLJNqP+cVu61pZU/+/585Qt0O2lOTVq3OdUIwOUrG2vpYJ5/frbyvVaksd/w8zVgItH9NNzV5UqI
trAWtO6AjVMVyIeZpNnZrwe5sZBhduGp4G5JtGM+PaVr+LQFjjK0SUA/g0mllgYc/tLMGCepoqRq
49p6R+PrsPHKr5n3w1M/98lLXG0+ByjEb6xT8Fuyt4G5pz/GWCPWfztU3nEOzP5If1C0V8Tfz9xc
UTsBmICgcXV+A6qrUXAzNd/z/N1RqWBZJtaheAgdxBwUwm/IE8l3ao6rtSlzcmxrNBpvd92lhdm2
GNQid0phAWk8ajhFvLLtFr+PbCEhgU59dQ7AkjKrzOVIrd3wcy79HvLv18ONt7uan8/cvO6Ft0GA
WiZVV8hRQzB41MNtnmzT7r3nnkcnyB9gMqI28qarAxXmEThLKZ3Mg4PyTtoFK0H0mykSBhBMAoEA
0PpNu33h+Sjm6rF3Sh5yHzaYlc+/maLZ52dbtSyzdOwMPu8nO5qUIbD+5a/RoqwNYX7yKYqhXht5
J6/VNkYFL7i6En8tWaAvgENP0hEo+syCg9oz1J2tc8rH7559kwZrylVL03RuQNycZyfapJcjVZ3G
OXlVjmhw7ecb5EL0h4K63Eq6cTYWIQgCbyTc+wxDIA5mYwlGCTHnqhtOcZG37mgjmYsSm//x+tGY
XfWvVkQoDnmkDtZ8XnBLHa8yDCkf4HVW7iv9aFRCOfyuaNttSyK1+3bd3MwjvjE3m7+mHbsx9Mrh
pATyRhl+2+qn0TH3U/Tzup1ZFug/dlRR1QMDq7yp7LW0Awe+kQ0nhDw/GF6BgMD4LSr0z1atwDoZ
bp3Oekr9zl/ZgHPsw38M66RPxOUjqt6XGyRPuoQsZDSeQvh9FU9CA7O8MYwaXdJfpfOS4xt87Yeu
rWyW2b78j1nBdS56st4+FCXJMZo6VJDYmV4U9NqM6k+xBsadV7uFEcHJKnhFQFxCaXo5NlMOpbro
p+Hky88G6gFqHW6l5Ln1zG1o1Rtlcs3sqMmPgfpH6m/7tTEuHAiSiUJMgOwrYxR/Pzt7ep9XiRbK
6qnMaF9F4tYPg+P1bbNmQkzzmQm7KYVK76Se7LSmIHuQVPe6AXFozyrOYgovxjBzs5WuJa0RMAYl
4o2t7YP2tgc0EkXfWvXHdVOLY9GIscBeydxLs9WivUjVIiTQT5b50/S+r+nsrHxenT1BhtiZ7DFL
+PymUKPNlKwRXC1saYIaGhmE/6PXexZzhJ2OXjfgmpNTIYVVjq3yUta9ehf3irESks7zIGJZLPj0
eSMAraR9Y2ZrzEkOK7k8nRpANkr4TdceJincB/lnPfhlT0IcvDza+W2prwA3FtzvheHZSz4yYs0f
jHY6VZH/EZmsm0D74vWnRq2h+Dy2yUqkuOSesEeFhI2Bwtm8CaeQwO2XST2dCtX/YcbyjwKOG3S7
4bkL/E0YZQeQLD8nr3zQOl1ecY4LW0YQH9EgAwMSFFyzHdk6hWGnLZpCqrHx6Ez59u4Nf/75eSdH
l8XhGKh8HpqXTV7eNPafvzAAypxqKfEXiZ5L7+DXYR3ZfTueUh/m7kFGLca31zC+4iMzDwGh8n+N
zB94TSdHstOXCC95GECY60MWGy/oFf8aAsSdZfmb5EzRJrOHw/XRLZ038mP02PFSfgtvrCpkkxUv
Qhqu/mqCQGwOSMdfN7Fw+wvA7n9NiA1y5l712iRBUqfTKbR2+vdKgYTiWBsre3xxl1EkwXGAxUch
5dJIzaNPqyeMaNPOoASwNk/Lg/j3+7Mj642SXBhAyk99AffEwVf2PXQXa3qly6vxrxVtNorGHtus
w4pW3sjaJvyqrY1j0cKr+Ipg1AJzcmkhN0eANMGrVhVybIkd/JOo9ZNSGTfXF33Fzvx1agdBrU/l
OJ6MQf480FflF2m5MYJ6BT+7bIeHHsUM6y3q1MvqMtRb5OWM/DHrtkN9gmbi+lAWtxbpnf8zMYte
Hb+ywLRjwm8TxBvyjbHGuLi4uQgbKSGqDiXR2eaVuqzN68hEQIzwMevVzdCaO7QOerX6i7HgiCnF
q9C74tAulz9u7HAcJR3ZaDoUN3mz8vml1Tj//Oz1kiC45KQdnw9aa6f+7uDmWSsiLM2V6AAQhIC0
Os4zh/ToauEY5fIpKHdhsfVvp2FrrmlKLS25EEUWlIDEUvN43uqkKcprFMLtadyNckP+wzZerm+r
xYEQ2VKvEpI+8zeYnXhe6Cu+fLKt/saJqmPk5ZvQUW7saH/d0tJouPkFZx8vFJ5Hl4uux0I8SxoR
867s7qBAVLrzaYpcgbAsWRGtdOT2RCFzHrnJCAKYUkg01dd76WaYbq4PYmm6RBJHJIpQnZ/3fpip
D7XLZEynUes2ql9uE8u6afOj2ayEhUt7mFoyLMs8I+03NK4qxRsdSrHhlIXIOsXfs9baZunKk2PF
yNw9Vq1Va20hjJDWKcovnY6g15rU1qIRnk1CXRRu7/kOI1bPOkKVgRWptqn0B1ubsvl4fV0Wl50I
TBANAIefZ1xVeJ4jlGeHkx15zl09FerB89s/140sPKAgiv3XyGwHe6XltZXJQzeN0eopv2V+sSm0
b6yMk/+NKQhiKJGDq37zAOn1LnUmqx9P0TBCGCxX946kuF0+PcL//FIp3u760Bbnj1KlYKynD2Tu
aoqk0qu41FH6NIqNrfAwXCsnL56cfy3Mm7Zj+hdquo/Gk2MdImk3gXO2j95aADbvUnt9Teno0ol+
WmLteWuYh9hC0ehMXBaMtLzbj72J2FZSf/GrpLn32lLbTn3RonqY2l+lFjGQFAjRJh0G+9A67SZH
uSSy0nYlwF16a9F/ABiA1ySXq3bp/DqIp2OpRdKySKsfqRI+GkUbbCWrCbcNQuAbB1agA3nQ97/D
6Rn61+xsx45+0UMFFIynyui3eRncrKrQvrZBz98MdMORG0ZOT3DmXI7McsLWCVIJ7eDU61HrK7pN
NtrpnmDbvJdHpb6HScd5GkC3b/ow1zZDJqU3URqXtyVErQdfpRIutXq08iJbcjuiZw5KfPGOnxPQ
GBO9hzC1cIL6++BrW+7k4Ob6mVm0AIjANGgXEKXQy5GHQdLZYchWU8YA9exq40kveb3W0bR0bihO
IttEzQoq1ZmV0p4SvXPw0cmg7LKpuUOosG7ciHLL9eGsGZrtFR98VNNFGPJG+STJ+c5KyuchHZBa
cvQv120tHQfRg06OkvQQRb/LqetDf8JfI4ebSdKj2kMN50gHGmfcUkHzNOmjL7Ic/nPd5tL4xDqJ
zmXBzDF7c/hlF3h2NU2nxHvOdZo35Q2EEYhMXDczb39/9UBnduaXquyMkVqNRG0xXMR5qOzrst44
UKTL8WcruddyMiwc+OiuS+TbollrB1+a2nPzsyg+HUvPk1QCoEzZ1cBppy95facYu1TdyNZK/LB0
a3AfMpnc7RSfZnszjIcyNFuVh2KlAuTWmw0vx3BlQhcHhHoChCKWTZ5stm52FFq547NuvL26gyZJ
04NW+t7W0xrSR3Fi3UR6H3+s02DcXV/KRcsELoR6Dv+ZB/lakvlw0zOVVX2s1GZbUTeY1E+hokOg
fVKsldB1Ibwg0icBQxMSQcY8dK3ssHdaz5tOhuTyuE/HfVHdM6+mvHLSFxwXgTGRGMyoVKrmV7He
mEOdQj5yiiRrO1W/pP7QBJ+vz93C1hClZ1pYyNsDjBan8SzdUsvKGI/0lZzy6ZM37Y3+9i++D7uY
CPV5Sc4BvkXup0o3lMqphidp3JT2yhwt/v6z789+v1xNftZqiXICErmNERuEzuYvRkA7m8CMm4CU
xXY4myGZ/EeajJp8koN4g7LGe7m3hCOCeg3mW03lDnzj8Aq77tNUs5ST/ThG2kaS1kDW4uTNrn62
qvg0d7/g+b4cQSN3Se3pnXrSk9jatU5660XGjdS399pgHCuapbZV70ybMo6/Xp+7BV8OIyUaNKLC
BrZz5hMQ8KC/p+GoTPmm77fmZ8m56bIPf2MEaCVSGlSc5kVQLfaUyBoC+ZTILRRY43jberK3DZzp
xdTSlQBxcUR0xEOdxLF880rSe0eVAKrKp7Y2P8Cy8dH3ZWUjpdHzaI8rA1vwawg4/2tL/P1s50l1
lJjqEPPm7/5Jkn+UyoVVDI3z1vmcAoy9PotLzoZSKK34UCUgUTa7IzQrsy16OqZTVyIXr6qbRudB
G7yTme91s1Oao6EIFASAi1lEocaebnkTxYVMa7aOU78Xfv2/BmA3Fzpr+LPZZq983chkWBJOoUQG
8T5CYvn6RC15HJ1e8f8zMPM4mjlZjtVo00kv92Z/1/y+/vmldeBhh6cRoFeEQi4Xfah6C5gIJa3o
2yjf2drJW4M9LQ5AtLyzhylBz5PfjtUHkD5ST7LTXwgNGclae8XbC5LeBuj+RTc3/5/7fEX1kiio
IuvZCJNd5t/5ztdw9LcafUpDtJLRfTsYbNHtANYdXto33jnPxsJQwtF8zpW78D703l0ouPz87AiG
fWwqU8bnswc73zprMdNCuVzQeAiCarqmeaHMLhenGM1E6RrjOR9vgkrZVdNz6/tQjN4qxm2hyjuz
+aVkgOCle6Wwdsrw6b277dL+bHzOOOaJb/XGs+S8lIa9rcK7Nn2nHiw7ACNwFIq6Hs1j86RP5/RZ
OcUMUgk/lO1zScd9bLnXB/IK0r685HjaCmEWC9JeHNgsns4nwBYRIfAzuflyX3Wp2W8HXzM+0lQQ
fWGWtW2apx+csW4+t4WqEYgWYbCREsXbTknR3WmNU98PqlU99RH58M3kReGXVmrtQ6MP7b0eBv6p
ydr0dor89GD4VXwoNKFONYI42A4h6l2EIvW4M7JxuBuIHY8+L/5NDR7iFhbt5HtXhr5L5Wmglm8r
XyCbkL74oyHvrTEoTl2Q9I9tNSUbz0yCbexP8SZDEAE6u9Ha9XGrZAcunm5Ddql4ivKoO/S5rr0M
kfOxyZs/YS+pGymQk2ibTGEz7cmDBbfVOPrfctrl76vRbm+hig7zbdKV5p9B7pTfiTpKu+srsVAo
J2IV7wA4aqityeqlB+sms/HKxtCeg8LgkSjrw888zYxDH2XtVmz2eyPuw2MQlOq3WI+DneH13o7U
4zuR9sLzoNRMspz4kD62efTh1WOtVZ6mPevGfiruxmk/hvvrg33rfoQJ9pvg6wMzPDu/U6g4elKb
2jOrkQc7EgzXv7/wSiVrQZIcVnzcHGX5y8ksk36sCsXqngPPq/eV5pUvWtKAWXPyIv6gxYH6aSrM
n0LAdN+lg3IIiq55isw0lTa5Q6/ryu8Rx+jymBEekFmHygRibAKgy98DLFcCrST1z5Eet7uCrvqb
zO5IqlT5YLPb5HGnOlWwswOn/SirFuCmpjY2vmc174QjvroVEfKR2iFp/Sa4tLJIz+XUwK2Uz0mw
t8Jj9c4mirmJeY5Aq70qYxcbz86+jfdpsLJ7li5KEl+C8BTRi/8h7Tp7JMW16C9CIoevULET9Ez3
pC+oJ6wxGUww/Pp33HrvTZULFaperWa10qy4Zfv6+sZzLjzXqsKV5T2xQ1Udd1Q5zM2fuuh8M74j
6o1TSP9dyl9ZkqXnTWfmGBm1w2lw90T9g7aalQTA5V0ALiKmt6Gn8O8ueKs00I8aDVzMUBt29fbW
RmmxAFu4E0IE/FTZrDgErdIa0QCdxj/3iLUbS7STHcy1dOHSMsD/hlAJ/dh4rKSNYiklDdh63ZCq
P4b70v12/QZdBhDCubNAMIqQ7BJwG3UkpU6IZ4eawdxn7s7alxTAKS+YRhufrEFdg9B7H/Q5v7HA
PBS7h6uCdnfZgsR9T4Y5b0u04zXN81hPR81N9Hnb0mwOkKJXgbNVfnfVOtuOc8aecFGpn5Zl4sdd
q25UirwUc5n3ucJb6G5dO292U2uW2HzXAb2knr3BWOjPU+fOQaVU/cv1Dbt0iIXrAFJO9NQs9H2T
XOsGpZiLEPQCqkB4YYbf3lzFw9ghvAckrgQYrmzGEwR1ZqKNaeioTTCjI5PZ3E/XADwuNUtIQdIP
jveCX1y2SaWnvZOGQKHQvCQYwZl6+16J0AQVYkGaKXtaCSETN9UyC41C9S0HeDVq74/8n+tSltYB
HApE3ABQRvJCDlGqyUKVuMpD0JJVz9MaKNxlugK9sSefF+JPwt5U60aMSeHzsfV9Bs9o97Ad4+em
w4zRXlubO11ai4PEF2bokRq9OHmU7ZxJ5dAuvcwfHdfPq3EF3OpSgiBXE9yVAJhEqVtyTA1Ei6nb
VSysdaB+7qvqcP00hD06v9/4vuAUR88resHl+01NNaGekbJQ01n6OKhu8qIqQ3KXWXb7YMbDeDQU
1fF5Mq41ui+uDBqA0goG2lHOPT+oxKx1lncNC7vfGNFMX6+va+3rkh1Wp4xlatqysEnBftcdhw8k
3lBzA+4b3AcAcePf578f3D1NA7Q7FnJfGSc/NdYCn6UlwGThVJCWBtaddFEMopmlZuLop/ZJiR9U
Y/UERLpEOnwgMAI3RcytCFLR8yVovZ4ArY/oYQdZW1KOVhC3Wq8Gal443oHMPX1BQqEKbK80g1pB
OBt43dAgvQNSQR22wVLeqtgDbrIatwFu9is0RgOQPBi//BLY6DsFBfvnbNDdTVIl7q7xcsUv9Snf
oLSVBtzQP5Oxs57c2FIOaVKiRZSP1fzKPXuyfa3SyYGREmR8/eiwnVql8/2oN+NrAXZhf7TpiB4m
pjhKwFr4jmVbrwHzXD64iAsB/ou6gIqEk1yYK9OpIUPnmSGYraZNBxflSUe9cY+LUj4kHJXmFZ99
4dSRKdagUeiUAca2dOqzR5W5QYgU6vnGVsF0mK3hjC5JEI+iCHNBdCkrboZwh5AZjcZ1YjxrU/dp
VtYQRi5f3XM/X+zqiRG2MlLogOTh4dweFW9HjAfD3d58wdEmB4wuAUAP2yuFNunEEnDnQcRUPhkT
9ZXh53UBCyd/KkCun2QI1IEvBQHWZy9GPvPgzIF3IyUbHCsAyvxdhSOZd93qFeAsQwiAs9PWx+z4
9UUsHcTp9/Xzg7AnxE96VvLQVX8UNLKTfVl9ui7i8sEFCwLOQXeAuSOWcy4iibvZ00a1C9t8Gk0/
q4tiBPeXWv5ubI/8shklflt7c8CdSp99XJ41Q3m5SBvdebihmIQUGJmSKhjzmCS0M/qQj3ofeISE
Wus8xegNuHk3zwTJXRCAtZsxwKb3oaJttHoz5TtuB9d38zKow6V20KIDB180A0ivomUW3BzBVB/i
SRkyNIMFaALuzGd0j1wXtJBoOZckvZAYs+mq2aBd6OlftHlrJfeMv+rlzkr2bsY2jb2n4PMp1nDI
Lq3PuVjpsJTJ7gtmQSz42eZjkdjW3VT0/fH66hakoGIEHxMFVoBzy3l8VUuoOWhIF8ZodpvTrwXZ
XBdweU4WGkPx9IPSQSQmpWUkmenkNbG0cKrw+iV+6/WbimyZtzHV2y0dRMHHAKkz+lzkhDjDSA+b
0WAdGvYxt5+1cU0TFnxAjAwBpwmxJbqWZAFp0QHgrGy1sFWz4k5NUZqw+mHAKDvo8wY7NwD4zQra
+mDkVg9sGO27dHLR8lARcFopk/VgzV63a1PNQAfQ1G4rKyEvxHborm666UZYGeyA4Gv4e7bS41KQ
ls9tzvpwypQmyGplCOhQFq9KkY27LDaG3fWjFkd57iWJ5DNmb2HjMLogVzxcV9GyLOugS6/xq1YE
7rTPArMMjHLfjjdXDBDjAcgWFS6gWl0gylPe4vl3QGhYdQ9pswe/y/W1XD5qIoYEIBcSrEgNyt5F
PWZF5Zi1Ho7sIU13nhNobDf9vC5k4fJBCMwxtkzgIciPGuIHoJ0megj+WvhH/Vpac+37+vmLQ9t6
ZMwWbuv0uTC/mtbb9d9/ebfFJv39/dKL1g1aWhamooVjTtVobDv2qKGdufR7dTAaf0x0+lRqarMS
6i08Y4gkddHIB3j/i0ZwpdLIXCJtGk7qoUnvC33jrNW7VkTIPg0jasUAzKmFGfgDSAAXXlsjvFsT
IR3+xIquBAE5rBW/z34M6bFdG+VfkIBuCrAXC9RHAYFxfvxuXiqV0ZRzmKnM3JR5diz1Nvdtq329
rgeLggDMihobSrYX7HaZnitemk1z6Lb1cdb1+4EUSG5N9louekHhkCpDDhez2EiLyEFGbyHGiVuG
FVG+dedXhgYEnZaPJsAQuLe9vqpLa49nBHSiyIIiY3VR10jihI0VSGEiO00xKfyPFT/z7pvdH2kV
B85qi83lJp6Jk5PgQ0/nqmggrp9/2PmxqgZMZa+8YGsyJJ2bp5Lnlq5UaDR8zEvgZn7GkOP1Xbu0
OefLkGwOB11omSRxFQHHanQnn/Gbjea5AEmrU1trOl1DJW8a0j3rdrF6I7oo3k0YfkSySE2ja/pC
nWd9sFOzqGjk8FEFk0VyIMQYfVI7u9jMb/fzzqVJ7qXZxZwNbUMjao9bx02fEms1BbOgygLNGOMT
70CTshMGeCdKCXWSaCo2lRsN7NlKgx7JffY8kdfrCrCgY6ixIMcHkjCwq8rAD33JWN8kDo0w5+s7
9l1bE99ZM20LWoapLKTi4OAgtSQ3B5pD0jOzHWjUGcfPVnz4wBJOvi7psKqxjKUavo409jMajp60
SnlCs9NaVnTpWDBbBrxcvGWC0OTcQJd0YhUfNQoIhj1P70l+TMvUzxQUkTftWj/lmjDp7ifNYPQO
UxHbmt/RiaDOiq/nFAVwNTCtPzFba0Fa1IOTxUmbCJiasVJsLC4bMDcXEx9zBAElK12iy4qAOBD9
b2izkbWtYE5K4KTQKLfb7LVOm/bOUTCffl0hlqQAmdnDwI4KHm05/0drJABNK6YYnPzc88Bzvv27
70ue+mzEoO+hNI0KXX3Wi+9drn+5LmHpNE5XIF7Wk0STWhkcvY9YASmOanqo1T1dwz66fJwxy47+
IKRggVp6QcriDLThxYADb7uXrryPs8wvTN23ae2bbK2PbvlE/goTf3+yHtdSkHOi0GbVHjdT5QbT
r+sbtnRdTlcjNvREABq7nJFQnUax8plbG5JyH7y6flGnG8TMPlVu4+B6f3QwdoiKJRypS5RMPZ60
EhmTJIrvpu/5mqVZ2q7Tr0sKpqtdRbN8SCJDMf2nullzZpfO/vT7knp1czGNmodfT3v4Sv1Wr35k
6ttAwtvzdMgyn2yTOLaTY5nNsnBBCpxE4aj8cndKvhLSrG2UlK5IgX9FUxPfLw2/GQJ7e12rlq4h
OjpQC0Hv/qUD61SlNRlunkQzczYGWvRL5vizsTa7vHQciP2RGRPQ1ejZP9+lcSKoVqCrNErdvefd
aeonQxsBoWIEPP19fUUL9wSZEBc+Mm48Gr+kDatSPiaxMZEIuMt+Eo+7qdPvVM5etbo8oDH1WGTt
7Xgkgk4I1MDI9IjmJ2l5WlyqTeN5JFLIRvnpMrSJHa6vakEN0C2CBaEVQjgZ0mOZAYpdoUieRJpF
XgvjqGHs4WYJYhgLDxdqlagsSTfSMJRRoWZFIuBikzuPr+RHLhUNfhGGAdDIgRlQTZ730jl1FdtU
+qjWbF8hvAlcd3gherFitsTPPM/5QA4aUDGhAV7rC9Rds0ADIJr5hqjKXOMJ41HDBm1NjR/zygHF
9bAG7v2eOr4UiGYtzAEDK8GV3AprVge15WQAcIXrx+/sRVu3+0Wdh64OW8JRyJ6Dbo3H6FIfEACq
UDXk/5DDlNse8x4PqAlc8ah05kNblWGSFNvrCrGQZxYybADvIauBKQXpJrn65NCJ8iHKy8Enik9Z
FWj1oaoqPy+7oC8xiQ5uRk4d0MgqwYr0S5OB4RFMiYIO931UXNJ4D6yBjYnqQAS4gEdOk00GqFTN
Lnd0SO/spAe6GhBoG8PYTqXKfdIi0W4XytbMgL1S139qauJ/VzdNM6xYmCVVRmMriici+XpR/1bY
VFSz1XTAujKUoLBS6z5JXHR8xq23sgtL2ozkMQr8mJ66rCSnrpEztBCzCCS3FeZQ+nmXa5th+nZ9
s5e0CZYL09+ieRNFzHPznLjgLlCAsRgVNj9iFvYT2FlX/OKlTUPrvCvG8oGPI2cTEmdoVTspOoTh
W81J/YFlaLpYUdmldZwKkdYBsrIWOay8i7z8YdAf+5XTuMwni65SnAM6R3Dh5cYHRe00pNv1Poot
UJImf3ie+DN9q0xn36jgFgSY71pP/eKKTkRK7kWBoYOpVrU+MmoNQ5faS2H0u9sP/3RV0jXvwB1S
0RyrUudHwGeVt6OJnO2aLQWVddybsZ3i+6T8Uxi/av0jvx9ZV9xGdO9dsPkBTERnppoN0eCOQZpn
m/L2dlCsAOeN9C784Qs4/DxXrcbGtFyUts9gZ69uBvrCVD/8bcz84I0HNvj57dNYC5j9xuiR16OH
AuM3XdsjAh8eijx+TYz0LdOMzfUzX3y14KqgiUSMn1305lNi2gkrPMjM9h7/lidPwG7wM2JiCJxs
afc9a9qD2e6vi13SZsHFo2PB4h/jfKWj7SQaMKz6yMrD5I1Pz//u80L8iS+eTJaW9t6M+4kule4N
TY3Xv79kw+AbARwPMRHoSyXz0oHV0jVmXEa9/UJ7VBUs7tfTSk/i4tGcSpEcCtDq9tqkYZNid8rf
csU0j0VMrJemaZWnataA9GXz2Kdz8p16LAl1Y7qRpw26KGYToe0icEYDm2QSzNKu5262+ygzAU68
s5S1yuXyTv5fgCfZBHdwwFacm31U2ZsUfMTu/kO6drIGTzosxSFU5Ry3yuzoVmfKpv5zXRuWlPlU
gHROSPbRBJgcfdQ5P62fsfGRz+vgEoLXjylamYq3TWmnzBaH2Txo4K/q3bU875JvIbwXwUeAPikZ
bNuxMqop3oTLmHwnE9kWbra39aPRrgz2L+4TOqvRBCmq7rIbaY+A62l6WE81fqJ3av0B64kW8f99
Xp4sNPT5v9ZTdYs7YN/vme6FdoYBnXp6IhZqmf2aV7a8IhTcLfTvI1cqaa+Xl6i5lzCe3oEy8BXP
a6/+gu+Lrj40igMPAU2xcjypzlXc5rZXR5mjBuApSNtj3zRHtY/9uVyryi/cRYzriFIZ4iUsR/yY
E6vJ6nlUhpg1kVeZ27Ee9ioQ68p6LSOzsGkIjNFxCf8PFUC5H1ZtEr2fuqlBOenopC/uGnb82vel
69i4bR/XPb4/FKGloS+Vr4TgS4YZ8ZagYER24XKmnSWEj3yoGwC0fgKHjGiqAD3Fk5qTIFcemyTf
jM33qSw21+2MLl5FKcJE+UKApAA1RwRj5wcUZ+5k5F4L0LoBwz2A97YB+tHE6TbhX9v4fiZ7Lf42
2D/iOkVt+DC6aaCln93hdUZ7i4Ykd84ccA//w3N+LEZBHv1oDivZgyUlOvmNskFnbjV0dt+xCPTn
tbKpnEOXba/vw5oIyaAnuVHUAiMy6vOvqIUZTeoz9fXfyZCUyMGAQ9IaWIZVPiNlWBidP5Qr/qpw
2S+P00LVGBxuAAuVXHplmtKhb1IWqUUyPk2FqoRpT9Ft4Y15kM6VseGD8joVefsRBRbdI/+TLCmS
XntAX+soi5wiDRrzYNZPXtltk1z3UzNyul1WR3Py7fqWLt1L0RGHCRTEffiPc+0FnXxbahaEmhgt
aTHO+vv69xeeMe0dSQqosYjJLSH/xHyNA5w+vdfrKM1ZQJsfzLB9ruwG+i/lSOtAo7U7Es2oI9Pc
qbZf2A/U22t0JX21pORIJALRBNNh8M8lJa8NKy6aZqyjtg+6+pjP23gNtnBJ/5AhA+XJOwKfPFCl
YFa3ZTEelxzQW5b2ya3CbNjw9ktSHemasi+d/qkwyeOPUzVXZxfCzMmvtSBbGz5beilPvy+dvjnR
jADhqo60+tkrvk/NgbDfIEZDCXElgbGkZ2i7ApYOUjEiUDvXM69F81XsqSwykjeHAsAAFWuMChnt
r+v6vLRj8LrhgYsm7wt91mtAnY2csSjuFN/vszUApIXvozQJBQOuE8rv74BhJ/clK1Rzrjyg0A/f
dO2eVsebfz7y4HgKRDQOPkzJgmZQvLG0qwlcFIn9wzG/fuDz70UptG5ijENyVmiHyLIGNW1E6NeG
pv40f0QAHFXMb6BTCRnx82PmeH5dbdZ5NJh5oACikq05Qu/o6tIDYKgo3KIwiUgYkf+5CFfLbV4w
Gynq3tN21Gw/NzH7aiTNEx+cwKGDz/r2AWDCPkr+92rp/p6QWnY5YvNqPqSZF+i5fUeL9ndt2hEG
wp8/sMd/f58pubcJkE3QCGgMkYlstlrX/lov45IKou9DuLawccian2+A2Tk25/U0RA74sAQyW5et
nKJQA3mLUcQQASb6MS8SmmlTFWPfKgM4D2YtmKzms9sXh6bpfCfJ0P/N+Ob6ni1YBzS0YAIWVHKY
+ZKjEFAwlznIXUaQfwCVl/Xzz9FtnIC22ZGz8Z/rwpb277264YCcA40tkgIRvU6y3kYtxfHb6cGr
VizdwhuEdeDDaC9AQkN+UY3YqlOTuX0019sy3Y3KxlzLOS5tl66rAMwz0f6Pi3auAYZRgzBZy4do
mrTQSYrnPgVsw5x/4tVaGWNRlA0IQOCqgEZIzjmlTHGZPRdDlJrpt2ammy7NX1zuHrreWHGwFs8F
7za6QMGbAm/9fFUEhQGA881DxOrc39b41/VzX4pAQP0JXACUApF/ksF6PPBczHE/joCANjVf7cdH
rjaPmkEOiK7mIwKS3aBlT1Zq7EEU/QGzgAlszDiBSB31IOFXnD4cVT6i36IHHYz+bFuf0uD64pa0
DpU41NIRgwLhVLLsGCpT22KcxogpLWA+31QzjNOVIuTSAcHlxqAsrLiY+T1fwtCyckIWbYhIZ29+
Kqvce0u6dvp96fGrZ2SPPUxhIkGYHueuiMouexuz4cVDt8b17VpcCiaoEIcCJAKDDOdLqeo+B+he
OgKN7m3IDnqyv/79xeNAKUjUbIGkIT9SNNa4iulv3ND+QW/vDRr27AMKJapN/xUhvzNK0rbelEFE
CTZzMyl8d0Wllo4D7fLAnxMzOdApaY8mRVN4B8R0K965xdOkP439QV259EsbBexkATIqPKqLS5/Z
PecgL4p6/Vlvnhndg5Lk+lksnTWsPNB/BQc7qv/n69DaqamoxaZIoa9K0PPP1z+/VOjFNB7ssajO
ActBLPHkZnODqYAKaNRodsDhOKIJfJObDtkT2hg+CHnLLSpP0103Z/ZmBILvpijb5rnlnra5/ksW
FgqWN7RQCm4+NFFKNqCsjQnQUgCs1CZkub3OL9rtdQniyCXH4EyCZMR4z0bX5pDQtDvgXRPlc6w9
ZHBxerBZPoxrzJ+a+N41eZIKJoD6dIC6B1TTqQsM44taGDsHU7NZDJqDHZhVMHv7iXTTri9J0Bhb
mrCA2DEQD/Zk4Psyjyp1redn4VogioH/7KJdQRAgnh+345aVSdUaL6JePRROdejsb00MHFmef7m+
20vnCS8dQ9B4e3XTliRBr1SrMGOkyNshsIqtSddQ2RZuH5aiIR0HwppLZpLEMzDM5cBXIaBqbPTH
XHlS2zXmy4VlAKpY3AxENJfUcaPB4CwxVBh5+pb71fDt5l06+7ykkykvndTJ6YDOPhKwfQUkp9sF
wNnCrLhwuS+6r1o+cItWHmhBpyDdadO//LzQtxPz4aSTQZsanyfJ5KvhYK3x3izt/+nvl9Qor23q
1HncRXR2/en7nK6VqBe0CK0mqE2geRuPqdy0q5pIUY1ASsCYbcBdoKDcd3ylrLcoQsOAqC0GlBC5
nm/SxI1qnDIEfW1N9yXs6jxuqw/UjNAvA/9QUBNg8kV6KCZKHWpRwqPGCjBfvzYcvnQOp5+X3CcC
KKFp9pQx0simKoOPXDN0bwDoR7RRXTB95oPTq6OewcHs6o2GPyv+xtIRoNQFAESgyqCtVToCJ6lm
tGqC6QAUMB3xWRHMt2MAiIgT0QbgO0UGRxIxJDzOnHcaPEvzt6iF3O712QicHdTrRHJFRokcXGL2
g93xSOdBr/hpsqKlC88VBqVR8QWnJAAGHKEBJ1cZIaGd8hwnHJPHGcnv2mgDgz661X2KQdyMrxTU
F16iM3HSdiFfPHMWg9SMzsFP9Y0Nfm1/ZMeAYQ63AjWuixnQfGgHFWDzY9Tlu7nYJ6/XTeuCP4Gp
aNw2TJl6iIuk970bSoAllCCtJFxT7pE4dA5Z4rI/+lybATAcFEANTgW5J3Nlb+esSW6OaJBmQzwD
6QLiX47VM08xYi5yNSP9A0Babt3eqH0uQDqiou86C4DlSAY9T/p9wo/X9+/SpODzLkqdyN7jcZKr
9KWmwfvMEMY4I2qb5ld9jb9P/L5zB+xcgBQn9UNhjTGguyOzBefBtk1Dru8/sgYbHrro0L3ISY40
adwOpDlR1jwRJVyDj1paAYDHEScBTgudrZJRV0yrG4uhGqLCpA98ANYg3HWKvNntvGLIKQhVBle0
oFWUzHvbokXcalkfFWq1dQq6V/GHT2sJmYUjB26fhRMHlgnaZiV3AUictATqVhd1oY0ZSV1dSy6t
CZDchQ4s66WZGxAwAkATVO6JsWIm34M6SavgJyDBbWEiD03GkoiBdEnbexCRVsl2sp5r6yVn/1jj
t2I6qGbvk67xwaEW1Cz3+6ndTHG7zW9vfIPHgn4xDdlk0Y9knBtrJKBKRXD/hkoz+q7bBLa10lux
oHqIaAGBbr/bN9lp0Z2e8b7vnFCvDd/o221Z6Z+svNzcfIGQ1sL0AfwWTAbLC1HH3jPrvHFCoDoG
WgHWJt7d/AwI0D2AZaGzCo+A3OFqxi5LYi91w8Ku/aowglxdqdwtaB1ca2SVIAbTuZZ0ewzqjaqi
UU/gf4jBrOF2S3/2fcmQOUoVW96QeqE5BV2+YV9vP4PTny8pE1WdYZw6fH6sA16UAXXX+kwWNwhg
e5gwQOc0rP25ujakG+sceBNhWxRBUaCDdm0ae02C9Fa17VSNjQ4JSfk8f0GYfX2LLp0jvLEAhkS3
DMpnCBOkBeg1K904wefb9HEylcxvqDf4tmL/om5/aD3lCOCvDyjuqVBp19Dlj8n/NvNC3gDgV1GD
cm02Z+mSn0qQdq3L9HbyLEiY8x1JA8qO9Ha3FTUYJI0xSQZ4dlO+GzxJM8ZABhWCT8G3VLTu35xo
wLnAGAMtUgODnSu/KUYF76iPnRA0SvylW2NCv/RTzz8vmfvaGmdLH/D5EnhVaCxKrF3dHDP39rPG
7C2wSgQikwe/8lzBKDGMfDSLOFQroAg8WeXbdQVeuB9n35cUuJpLdJIjuxfORuA1O+P2+BARDXr8
kepBYueiP9YsZ7xEcxuHDv+U+kV6c/x2/nlpe1KCLEY54PNA9ep73503t9OIn0uQNigfrNyce0jA
dFK/zW8f2sHn4TYg1wBlxcTm+fkOyJSlpdPFeOdU/2hma8QxC2qKciq8RDH0Cuxo6QlyqaLGJW8V
2L+y9UsCVqGqjFhn+KgOrRQJF2Whh0C8pqhFyk1pmk1zoBuNcHe9n6z/bhmfB/27stYOs6SxeLT/
J0VOaOhgwBlZASmzW2zswUM5+vYABDNp4tLBtiMSkewrx+QSNfoxDjd20Qdut0Z2uryCv9+XrOtU
J5aauEMM1KzEJ/fG/IEHAjToCKBAnSXUS4pA0WypZAPmlMJSeXOTN7q5bjMWXofTz7tS9GEyk8Vj
BtOt8fvc+kmsn7qy4k0vbRGqGshLYiIBLRHSFgFLtGbGUMdA86522qw+kkp7ub4KYaAlf12A7yLn
g6cb3cLiJ5zkNfTcafQy8bywyTCXNzskKGxta1Xe3tHJDr2VRXBd4NL1wDOEnCJifvyRTgW87RYZ
NKxJU8yAjZnvGhlwp6ImWXE7F1f2V5BcG5oLnvcDhyCFftLH56RiG6OrAWzqhUq8ZuCXV+VZ75g6
mOGUVqXbSjWZGpTZ6Lb2djjk8/3k/L6+c0vaAB8aBWZwYKFVUVK4BrygQPCHEzfnKTI2fo3+1usS
FrYM0BZwR0Sa9HJgqI+NVFXyyg4N9zVtDg0g85PkW6pQ36pWRC0sBqLA6YIKCGJquYm/6jOXtOVg
h/2jq3+2+u/XV7JwHgJTHMETutIAoCjfnMZVSPrOuGJoG1r8Ksrqzh0jb1gjw3pXI+kCAWpYvO4a
+kchUbpAYL7J3Xq0Qz5Uk1/O6X2WlHe9bW+SjP/k46iCfcl41a1xM9rl9vZlYqwaOTxX0NnJreOk
zCeddokTDry8S8xD8uRVO1J4t9shUOUh/Szcr8v8MKYUzLavIKbX9mTbr3GMLpRZBa/h3++L0zwx
QgW4qmM7Bj8OUMp8tSWg4NlY7DiCYmy6qxpcWgwTmPrRUw7X92/Bhp8JFhfiRPDM7CqNWyxMCW3v
C1rJxi/XBSzcqDMBkmODnBhXBgMCeD8FaobWVSSokpr6aHHEf79cl7ZwqQB5jdY5E/YV4/CSm5Pa
bZxoNi6VQkNb+dHQtZzn0nKA4CIoZQDTfcEiXZbcrTDVrABg0/br+NUio29ZfKfl5S7Lmt315Syd
zqk0SS2yNHY7BJZKSHQNxLcEIA8kuwcs5cq2LcmBVygg4mH5LtJ7RZnEag605rBu52NfswcKuIcs
X6uwL20eEGkwJIt3FpNysv32jHEmLZajU1DaYHo7RCpkBLtFR28Pl9DxjTQXnAbE5LJNUuwxy5mp
AETKbJBxCzJvxbwu7BjgHAEcBVgE9Eub4u9P7k3v5Q6tzMILCS6qB97crTbtrx/+gi6fiZAO3ykb
3aJ1iazOc2KDKmdFtxY+D9gogYOBWtElGpE6N4rZV64bAjH22Fb1tiiSlRyhePOllwElOxS74F6h
YV0+hRnuJx8SBDWeqQSe+Vrbz5W9MzwMYf6I2RNbHY5aWtOpQPH3J6dCq5mDIhsCu2+M5AHegRW9
Wjh2DwN3YkgJaGsXpVqCYL9WuxJgJQAKUg5e5ivG55uPHd33QA5Eic1Fr5vkSA1jOpajYQBs4252
0PuxYvAX7iBwKOHrwusARoTc84jIr5hJp5GIt6UR9J3rNwk/1MNvxQDzW2/NL7cvR2TyxYgf4EPk
ykGjccbRNpREo3sPliv9+IHPA5JEzNvBUspY2ygMU272bRI5zh/epb638vOXDhzf/f/3pcQCo1Pt
TnGdRKBPmgJ7qjc0HraTNqxR8K0JkryoqgSKS1NgISgOdnlQ5AEbVgKPBeYoDPEh0wbmUmBeXVQk
9dl2qcMAtVNxsmNO/QAq70PPjU3h6g956eQ+SmIbDAQ2PrgYo0TzkI2dAKVx/czes6GyXTj5HXJg
khLSG/MQk8h0FBYyI7OqbW3oz54Xg0Aqt7ItCg/1vcnhiLud9S0ndnc/A/Xcr9tJ/602a7jzS4bq
9AdJbkMjmNWcChuDx2uHcUS/y19AaEVIpAvIObT7j/NKcLbQ6i8mKlE210BOB95LcVFPbFUFj7J0
bFwMDycPDJofaDHyHa35zAG54Zv1wPbOWNWB5jYEVFNe7esVBelv3w9+0xZ8o7K62VDS0w2CWnOT
pjS/R3Gp3Xnm2qCWeGouDgwRsmjtdS+rMF2aAmoCgOxR5Y7PVj5+Ap1cSKxs43n1SvJo8R6ciJJM
uDYQO1O6NIkax4C385agKS7OVm6C+Ii8HpGnR1keHTHoGzzfe2eaVTKyOQ5ZqQdWfqjKtYdiTYL0
eCsxt2Jw3cXh0EfDtE3dL9fv0Nr3Je3p2ixNchvfV/8U6cYaVl6Jtc9LXvuk2kD8bfH5MkbKPDDr
lXhqSaFOD0B65GyWqmrhanE42vcsn8CnGAdZ+pyba9gyS88dcCyQUEXfKOoMYqEnt6yM07rQ3TgO
rfhR8Y6jlm7cXgOvMUDk1zBgFmVBozBbglQrgIzPZVGDq8hBmwoWlTx6CWZ16ue6m8DLp2312zlM
xJgxShqiVROI+NIO1k2uejCVSghUs22dFtvajL8mlfJ7JM3+uq4tHhaiKcCkA6b9IglHh6YvwSmE
3DSjgUEedDZtdfKQYzD13wmSLs1oAfnVmCFIz+8ohpnz7lhZHTgmVmzvko3x0HWK/nU0PV5EibXZ
jaY3ILE7K8mxLtJHUG4e2ERWyrJLUT1CxL9yJIUYe4QoMYjhUfTwXpKMvo0UE0297m2NYn5UqB5U
IMCpmLHrVHXfGcW36/u5pJA4NweMXDi9i7l6Yil5iWoD/O9s8Mt69JU680flNUd6rlxxW9+zvbJN
PRUmLbayeVfpkx2HpARFUG6aBE+587tO3f7OiAe6b+rODoyGqoFiaBgdK4GAdvBaYb6gUb4+dGAE
R5vL1pn06jdNnK+KVty7sY0XeWYPsa0Xvjfl+oOlocgNFs901+WK5Q8q5tgrDPkECvwE35o7b1PA
fwBrSUk+2VkWH2vWevfFVNqBVwCwDEPQXlBmLD60atzD6THjp6RMgd8zad69R4q3OuPt/YwGpw3A
TtL9yE03yHg2HpvSrJ4me2DbuOz0wC3s+LHN8n94T3c97fvCt8aiDdTUHp6UjtVBm02OD9yJ2J9K
1h31HoUKtHebE/eL/D6dvQG05JMRVDEqh8ROybYySXHIBvptUrpkA+44/GB7/glXqfULOilhDDDR
3Tybnj+wMdmbc4HxWYOP/1jUHTfXVejiqmDYD11kgDBECwYgJ6SQPUUW2+pthAtW8uCVXxQ7yOmv
6yIutFQSITlfNG7adKxUApAmoLCy333Sbxwgy9Fv1HRWLMzicmCbkT/Go3ARkToAIojVjpGo0oCE
UN7p0z9d/M8H1nMiQ3pyavTLW0bVk6jjyqaYAI0+/qza2mfDPTfW+p8XFyTmveDOYzRKDq90NIe7
DnCFIzB2bIj+Yyz0XaPGH9g20EtgKFxAm10AGYKKyQUEDF42V1P2hB8twMEYzsozs7SUUyHG+fM5
E5qYXQohbUECwA/+ZJS/qTxZiRjXxEjHo9BhrtVG5Lrc1ymLqv+Q9l07cutMt09EQDncSuowMx63
JjjMvhEcJVKBVA5P/y/tg7PdzRaaGH+A4RsbqiZZJItVq9ZaPpaqwuG2CR9k3yv9+xXP6IAYFr3a
SBIOYmDhTPqjPg0sgGqsYl3W33px5mLrQE1MQ65rBXXL5THLRN3btVDVdQ6T/bnS/7ntyVcX//p5
Bw9GNBfp4FBbd+5Z8CRGAkqInmAcs//R9KFeTc17OmeRNlqKiHxzyoCOWhHMPmov0uKjugD+jsQh
J01/c7KfiXvM3k0zuo4GTS1Qp8TTF9fi5WgyFKi6zGjw6swPCY0sY5eK3e0J2xwFMkxrPwh6WuTu
5brWrQkkIeTUCpbdzRC1OTjDlByqtlY9YdYIXFp64LzXOiL66fE0lCas8KCL1XG0yOr9/JL7pR30
PP26VPQFJ/avZkH4OXm6ihhq0yrSOQAXrog5Oeqs0CgGtaxOP4k+26XagVVTYNefWbKrl4cFLJS3
53PjaoBoi4cUJbqZ4R3SktlekpKB+9op4b/TCi3NNAlG9GOZ7kMNnrPbxq6SAAjV0Dq7Al2tdUtJ
EXWizZCxYhV0VKoxeXBNBLszHYp9o4NOxiIMZKKuvbNKhwYWc1XaUxuuA+vrswHzel2vA19kM+Yp
00+D3oWa8bVpnpOMKIZ4XavDGBEMQgYHL/lrDpGUicynra6fPOMpW4ygH+8NrgXpsGdulCY7kSOn
+f32vF6dIh46sPDSBv0i8sxXJIw1VOMYIx6ewkNgLU/7cDAU59TG3K0gaHAH4zF/jb4zE0R2fYfI
yCPxOPwDhteyf7k9iK2T9tyEfGt4gMK1+kJORRHyJcA8/W/fX4d4dtRaMyAm1Mb3weD+wOO/+DhO
pbVBfM0FSZ69Xqqz6Sc4XGnWB0vhPhKvUUyQfrXMOA409AM7wDUgcy03aC5JawCtgUjEmqAVWLtZ
tcfhldx7vYVifToCf+JBbxYwGhHyks37SjOaA/RcWWjrgv7QRKdHJi39nb3k+RyQ2le1XG4cJxc/
cT3dzibZHCqjatoCkaZf/wDNUrer+/nJJfrjUjchrXpFLmvTac6mRJp3R5uSRc9pGrs021leFtLx
x+2V3RzRyjyD6jsaBWXpL0Mw4ogMN7TjfJl9LezKBxsdWIt4BnPnbVObg/nzEpC5+tLRouUCnqM4
YfOnorReajLuFSbWUF+61ABXQpfRWvpw0Dl9uUBdgkdqUdT2yeJ5vYO2JPjATZLtaN1px1Jrzagv
9U/5UjYQ/W6W9jB0XRUuS9f+8hpvihzK9Y++yJrAF24f5JrTHYwma94Gs+1eqqZZArOe88exRpMX
4lnj2aiXaq+n2BbaXOJKqyf61MzO2zTX5XFyJyPUtH7Y43lZhi54SYqIF5TvnEbL9mTJp11bo8Ux
AMFHGk4IOk7JQpyXvoEObq0LFVZpY49dzM/672cOnHamlrVWZ5+gyhe1+j6Dii/4uvCavb0QGwcq
cIho/MYORbwv7+Wit3w+Nbp3sr0j1x84tnKmWOuNoVyYkPaigD+XBYcJogcm6trTfTbfkZ+3x7Fp
BNfpyi64VmrNy/lii8jzkQ7eyctfLP3I6pDncA2Vdt1G5AAY1x8z0uXQ1dnSawXMFHYZIfugm7+y
MZrqkxBzUNZvoNG6Pa7rSo4P+vUzi9JGKQxCeMs775QUfrh0XugyYNYSuut8HiTlgzHvTeR8DP37
VO565+62+S33gM7AGk3/ywwuhWVT7abCIIV3qqn9MNXOQ0Lb19FT4Qu3ohULKo2gIkb18LozI2tm
K3cJuljymof+BL6zNiAZIk7CAyf7ZuT3lWUHShnQzeGdmTUuvaaESnCTj413cvnr0BxYFvqq3jyV
Cckx6UIJ7ZcaPScp/2HO+fdhorupVKU7tvz/fAIlx4QoK3f1FBNoTl94cazX5JN2GM3d+/0B+Po1
P4RExJVuqkvR/iBmwz2BSCIQxvNAXwtPxY21NRYTZWsNbbT69VWn4Rh3swlAImswd9Xsh+ZihKL8
1lLFaKxNSyDtAB8inp3gbLpcf5ubfcW0FB0D0D3cT8xzQ7Eswyez9NHR5dDmq2tRsk90bQ66iY57
G5JRR1bV/gFKiRnAW74OAgdCzPuRVvVdlQoR9qbLdsLO8nvWFNW9Q1FlHIllhAtImt9sh0+hUwst
AJhtjPqpdfas9myQ4WtjlQbcZs1zNyzOL1bw+mGyC2+PZFK+b4WF8MIF21zbJ96HjJI5sj3a7Bl3
p4/6wujd7DPcTW1PP3YzEK0A+vNAtA55ZE3vRbc9YT21pQv8X76T/z910qluLQ1ZCMEi1eMn0DZb
7YfGAX1ley+Wp7Hc3za2uU6gYYPTgfYNiezLdeL5NDq4153TwCA3UR5L/g0DDEb9+baddZdcDQrA
KOCIkDW8yrEBd9Aw1lrOabF5mOn/+O/XT8ZxvoKBV1AGGiDlylFp94zNfeqdsrCBsqqvfEhvnTcW
5FugPwuZM7RYXk5VmfSosPEMJzZKy3nE8qPm/cVqnJtYV+ssNjF9iPZaq4lWf8oho6eFCfuQvj8I
RR/g2kIHUprrhJddsNlamOaeGvuZJDFTbf2NlUYP2lovxJ+ruGc0KI64oYX7gt7OydGyOyte4BsB
OzhJwJ4GGDOoBuSU2tB0LkOdMjlB4iYUw/ATEMM73nqBmSGMbESnWBWVPWlDdkOpQX0QpS5S9B/N
xjpUaX9MDZQ0Ev+ed52isnYN7YAnn49PevI0iZ+apJmTU9KJBiQKuv6UZO4vi5Pq0M6Nv6dN0QSJ
nvJIc5vfA6newC+dHhd3tk/czKZPt/fuluO7iB9wiuNywha79EqmsdYGBxPqv2hfJL+GHm3SijKf
yoR0yWakHdxSW0Fn/qOpPxfdM/cU5fKtE2it4a1VGMBFZK+xGAVSrKbJiU71P4xA49Vz6fH2TG09
4C1oTGgO6j2YKxlKDXqSdqkcH3kab9Eh2xNk+jGEIGIG0hN2JA2/bwv4KmWHREf78uzfOaTb9W7y
pSisw+0fszlgvGv/LThcK3WNlakNJi9Q68p0sJWw4kvbqjoWttZtJRiEjhGORN2QwjzSNXVqVQa2
hr3Syol6X/fWFCxE/4vXFDRhUEAD/x8QtlINLesm4VHQf5w6t3zsdXOv58VHZ1G9qAxj60I8NyRV
0lxL0/8frMUfTPpQC+bsDY8Wh2JMvqAgsew1FAoZaczHyST1fpnN5K7rB7FbEtvZV1nb7Dy7bqNF
H+qgFzleZpb9w0Qt9FDMdXpfLW4fdQnqsMRIyh36D8AKX0784KaeNwZg1YQt4fhv9shdSEP5ZZS1
HIVUxHWHwtXoTsx9EzRd0US1AaLcotYhU1igOFv5w/BQ0Ine+Z0/8aDxANx1E2hAAKzThAOd7X0l
eHXfpaa/t+gy76d6KtB5blcBmdCP16JT/ZBznNgpa8ejljE3QFZy+eTNLgKoYcwPEGK3j0zXk9DR
UJUd2057tlyUaBako8DiFLhCmz9qSQqpA3v5VOJ/fWwHv9ot7rIc2tJ6c53i+5Jb7t6YiAMRVPbB
0spDgbfWjtk8BaS1FvfjOBWhWY9VMAkTki1LOnygMyNg+ijmsABRS+D16fwMYbgsEEXahI1gSeS4
C/4BdZgdRIn7CDKe/JNdZU3U61yLeocXB/QgWCGEsqcQ+PTuI9rTnAOE05xd74HdHRyPU0QbwJGd
Qbz6uTfqwQLH3+EtXxrh2PVOiGorCuOtQEkqpemjmwsa1XRaggmY96Awl1/17C6IQnRtN3KjBs69
6YIqRxgLiE3/cai4trOmuYhmMyt2RmkND+1IdTRN9QN+ZPJP3zjGp4QN+r3fuKMfzjkZvnVVqttR
RUygpaFc43d5FegI9PfQmfldDsMUIDNf/k578s0Ym+pxKRBGd35Fn/uZgMy9H8cQKB4XLzHhAh0o
/GfP32f6/Zi8TJXnxxkpncNidwl+6+w+iMruozStgQGG6EsX8X6xP+QVLR/LTFvCoRd+MLeii4yq
FJ8yw63jxSvgjHCl6g5MvzTQxknDU5oiWNaB9nVJY6AOP7j6XqMaUJJN/mYV3W+3acqPXt+bIapo
xm+rTr29VabpAf3I4wefmV7Ugx96P1lcREVXzQH489pTUQOsSoxU7Ku6He4pFM+hWLa01c5pexK5
CA0eWnt07lHhxUCnkkaFVvwam6Q/DGNGnwijNIR+cfrJcEa9C3w2IP+XpoN25/J8PpSiqQMz1bN7
nRH/aGidHbpLlkEwRvcOvNWniOvjsKtFYwF61SbhUo3ZHTVbcRiW30NvhBn8tkVNODJBwaCIgzYO
eHAgAT8PuPZaS5LORHdxk8ZYWhY31m4JRmt3+/7YONsvPi+dhFoPlmItaVg8GgnwkOwj87Q7w9QU
9/LGgXthRrpCkmxouzHtWNwugZf8I+g+E/skUQS9KitSDENnrJaf1CxeyL0t7oj1ytudo73/lroY
ixTG6Fbmis7HilAQEIoayWrrQ+srwtGtxBWsoCiOVUdKR9ZH4S1gQpqls3gWeoEdAAZrgyKRA/aH
+bHnyARiw+TouyytMmR9qUXW5LOoTHOuGO+2B/75JZKLQCGQpDzDL3GTyJx3RFMMVfV9yTe6LEPR
y9VYbMw7JwLRy20P3wjs0VeBYo6GdylytdJyjWNODDZiuab2qcwfjf45yWOT3kGMQDFRG5bAbIgA
Gltdu+Ze08bBHR3OkxN3+Coq3NdBW2V7/OffPOk+OI1KRHHD3xH4oVgP4iq4iJx/mdLebFLoEJzq
yT+aNWDpfGqPvElwgRsqMPrGMq0cNitkE3frFak7n02Pg3AhOWVphANUqPDMm99H6dq2wcMDHkrp
QdQ3zKgYBdK1tCA13OhPLWRgFIfpxmm3UqfgeYNc/bXkt1uBKN1vqXPKi4MGCkG2I+P7U74XJtY1
O3vdAwKaE3uGiZ7vvcoIDIh+Vu9GHSOj7eIFgsgWiiCIZC+NFIj3dDODtLgPsrf7hikepxtLgQVe
4bJrLxJc+fLzg4E3y5zbUC73Qidy3g35xq8HLAmwXHTSoc9C2vBE0xdRegsO0LINRhc1qPn19p7f
GgAeEICsA5WDMUjzU+okc7IZquVtGjYZeCjef2QBbPHn+6ufnS3ypIuudR183/3CrP1EFD60cZCg
8c9GSxhEMoCTlu4xkTZo4qXQ5xG2f0/9z+gOZssUdi6Ked2Pv5iqM1vSVCEutSt/aWk87WfrRdOe
b39+cyjIReMSQ07tCng1ecTznJmzeCjcJyBU8bdF+R5po6gSilVR2ZLcllamI0Y8NWITHXrhlLKv
y6ABKdk5RWjklR2Akv/L7eFtHCguEjm4oNd38RUai2hzanYzY3FWgeot+TBTfk+Tt9tGtrx5TYSB
fR/HFpzi0tsS15y1AZd7bPkf7TIoVCjvdV6ktC0oWwH+x9UF6IaczzB8ajLkUxh0F9xgwluo037o
ybhLfAX8RGVI2vjeQD2vENj4pv7T875WkK1Pmldbpb2w4QcX45G2D4i19YpWCCjo8g8Hxli0blCC
8s9On1rj2+212XCAC1vS9iEeZCRy3WBxL2IzOQwipuPhL0wAgvtvs8SKkb9cfivLOssQWP6cfu2s
HUOUpCnceHNhAAsCKYEGdQe5G9yeS6dCVItdmhczmG5Klr1CNDV7rlsK9WdTaIpU4IZLXwRl0gEK
liMdGYABLk1+Afi7vJulCSR150GfdBQ0JXHQQI33ht+AxSexrDzM8ba8vTBrRHK1b1Yo2irFjoKB
FBjPAwHLxoB9UxZ46U9hRr4vfbJb22badAj68mf77l7kdVzYqaALQg8ntuulLwgjs1NUVfK4GALT
fqqs+PaQttYFSAZ7hZYglpXJCqHJnVVL7uexdaj705Ir2N+2/AyAOnRTQ+HlGl8l2qz2p9SAyLP9
zeLhuPeNvZO83h7DdTcJJgmYGISSHmqTADRcTlKRj4lRz7Cy9rQ3LxOLHPZQpOgDjAhAFGO3BDMJ
O1MlyLo5eWD/h020iV+Vv8BorNv5uMAumjBex0YRFWx9HpSiYEhdm1OveJGTooJmYTMWMaBjE9tT
+v32vG18fwU94pW0vvUgyXk5bXNqd4tnUhon/bP1VtcKKIbq89JuAVKtGpmPz2cCSnk0yqY+uj2A
jbP4fADyPcbLqtPHAlwGTmLdt432Mo0oANiN6kG8acf0cOMDhYoGNulwMUCX31ZWSWOtbaLW+9Uh
a/kXyHjA4v/YWO+4swizZINbLQVCwG5qAmuAXiUVqDG8P9BH2QxAXpBtQxdTFhoTjUNHXPw0rmvk
lsirxhW1ko0Nj2B/vVXs1ZDMppa6mZUWiQkqT3sBbPZ33tV7izw06Pe5vfZbhrDzwAoHsDeOGGm+
mN3VvIdEYlymp8z8Tfrf3eSG1qwqS6rsSJex0bjAPCwYkKl/r4p7Tn80Q+R2qib3rc2ywqsR7SGq
vHoBaH2TltaCB8ZozFHiZ6BbVb3nN0diAEaN9lLQucul9EUvGs3J5ywGdUYaOJo4eqz6ZLrkSISK
tnRrx4C3/z9b0olszDXNG4RguLYMP/DrNEFZjCSRYSfL7rYjbCXOQOO7UtQiLeJcVfBJwdLOzgYw
miBB5iP/ArKLX15L7o2KR3aW/TZabTfh+A4S198NifYrtxJFeLM53rPfsM792e6toDoNVmGMd9AH
J2wqbwe+5ifkuP8iO3wxWMntl3ZhXsK1LK4oEbt2+Wa2HlHM6KYv4oGzQiJQaJQpW6u2KLuls7IY
cpptCAjd7QVTfX7997O5cp15StPEgR96kY63+l/caqDbQqUWvBrg85BcD81YNGlT0EUMxB/RUUg/
6BOAv7fHsLmXzoxIY+gh5aOPY5/FWh2b5rfMMQ+GUYa68XLbzqZfIb24ojrWqo9kh2dzaberHd+9
m7sDag8oZ6iwcOtHpLAWL3WEfzo6LFCMlYy41IOgbZ3j6jF/A2KVaoogcGsQqCCstC1IxV2pW45Q
Gm0L5mHBqx0vIp/voNB6e542h3BmQlr0rCqXoitgwq93aRq50e3Pb48AMf8a5eFSk3YdSlWGSGek
34QDilaoVMzdruSKYsbG68IHSPA/I9JNw7UCen4OUgvIW9ttrNF7Qj4QccyLb339vRsU4ZlqTOvP
OduGXV63KUthjmuvSUZBsHGwVZTv28vy35DkREbFpzLXABGDau5d7h6IYlkUMyYHGyVZKkhoY1km
W49mMh1nOh1rrd95Rf/YWuVzM1p71JMVB9i6EFf75c9CyfAIUaN7rZ1ymCX/pGYfsCT2jZhV42Fq
6wA9Wf+T8/2rdH62UP44945WYhLTmRw4WTJQoBgJQupeERwqPMJYV/PM0NgnE65PGHL4zyR7ciAC
UKn04LcOzjMnl/sy3dTQm0bPUN1Md5Qea/Ho10GtQtxt+h1iqRWtZl23jLGUUsedkIQkEGNIchZ1
f9E4tKqj/GdBuvB1YqI8DjBs7HIRjG9ozA1ur7pqCNKR48xN7nkETtblp+o4qMi5N9d65b9E4zru
FVkCpXErFGcdgnjTsgI6PdXzlypRNPmsP/Fqn5zZWH/DmT+lRVl2kwdaf93nYTX8WuzXtt9rC57m
v29PlsqStBqm26YjQCZIAI67bmkCAfIDQx9CBhxDmy3729a2l+bP3ElL47POMdMWc0fcowP5GKo4
X9Zfe2vepIsAXRh2oRMPGXr9A0u+e+wzB2v6kP+4PYxNM5CpQCZrZY11pDuz7nuI7S4TyrClH48Z
f+DUCGqyhCy3FEnTTVNgml8TIqAGlAtAaZ3Wtjv4NF5KB+DO2eg+UGfpD1ZfjbEHqmrFDG6u0L+C
UkCWXZcWc95ZTAO0LPayBXqIMxkDq1Jl0TeN4BmNhy6aN6Fee+neU4HkDIpmNLbq7wxKgNWgiGQ3
9+iZAckP0NbJHdYYNKape1z5CHPfebGzdHfbD7bHgeQD6CDXhLDkB7QoGjC84KRh414D+Kd6fxoL
od+f76/2z46Bhi4WnxNcK/lnKKy5KmqczZ8PjQTQtq1KdHJSts3cjoKKGriJ/IvVHRCZ/cX0nH3f
uPz5EwA5eUeQKs+XMB2eMI7/7fvS9BtTKxwvq1nsjZFf7lSvrc2tB0boleYJTUlynmSxB5eDpAiJ
8eWnYc/hVAFM7XypFk0xT5veioXGO8KCGJ22/pCzZfZbMxWInXEj6k4A6CM6gfXQHsfo9nRtjQfo
STT2A02Nqr4Utop+GpO8HFHphbw76lYlaHEWO+pbQ3EB61sDMkFZpaGcjAy5LIRrMiGMdMKh1WTD
IUuqV9Ki8X0grARKG7hADm2RPBuiKjuMxRL1/hzUpfuYJ9MBFHYHV0U1t+XoFqSLkVZDnRvnwuUE
pylqnZWHEso8Ht+68Xh7XlVfl9zcrOpmGBLcBt1Xc45MVX/91mSe/3jJy62ZiCbNZxab2b5qo7kC
G/rb7RFseQZAPzaAHiibop3+cn4Wby7HsUa44edWIF7dh74Mp0aVD9wK/lcGdOjVo9nqqk0h59rU
dS72U5LmQW9/7MDHkR9H/ix8Hw3kKgDL5rKcmZPugMZpphmEdizW6Se8PfXu+fakrZMixxqoZgNn
CI1TqMCs63a+azPHyWnipfGimSezH+coS5BDbc3xXnRW5KPKmSb9Wz+o/G0rZANpGg4mbGKkNyTD
I9EI83WwGeJ23ZfjFJnc2E+GezSM7qUZ/d3tcarMSafTYpSTJyqYy9AHJcZpnzskApIEArvzCRj0
vzilwOuAtiLQLAPSsS7r2bTmgwAZ6kLB7Wqwt9rM0VuRAwNBArtX6YBt7SxAUywXcwlrMvEIJc1o
d0ObxdCZHuoDOLmAkr09eQoTMiupJnzL6dyVgbV60/nnNv0x+T9vm1gnRPbDtXi3cv6jzUI+bLvc
Lm0/Rfljrh/y9mum0jraGgJAZsjerCwYqBlcLshEszL1bJrHVY2ngTU9WPqz8FSNE1ujAHADPLCw
hfqKdIjCy5Ag8vIc2unfq/Tr9G7i6zXUPPu+dIpWgjD4K6rB0GUEsDZvFGnsrSP0/Pvr+M7ctgAf
dmLa+H7rvwB3r2W/Ne2HkyvehapZWtfqzAoa6D1IAVZ5PLan+YPdKQaxdUKfD0La6mmfsxKAIAyi
+zBCn6JmvwrIL6T9A8odgqge6qo5kzyLzGJwjQ7mpj6EZAlPnu35oMxoqKxI9wDE1WY96VbPstqA
tW+Z5QUL2kvyz+/fh+eTJ12ijttnDW0xGk/8biC7M6ro4a9VIC99WD5MKm3F1fMij3PXP3bDQ+4/
kOSOJJ84/cm0KRyq5675Yfp3vb43dXI/qDaRYir/RROcuZ/u0qUrGH5AIsJ5itLsmC4gurj7i4n0
VhF3gKzQDCQV17PCNchocCCP7YMFiKvi81v3GShH//u8FAyWrd/UBtoZYrT2Mnuf/2ryXaIfaPb2
3mEAiQ4qYGCcVyIhmSAnm/2iHBZAXvCmDiwkNwdFmH29GmBLANgMMnQgHcUr8fIwwHkzuZnXFTFa
5YORfgX1TKPdT4VKy/L6AtDBs7RSwaBebF1Fh3xmqNC5wGoI8TbMz415b9iKg2fLhGWhp3LF6iDt
KJ2eFroERq0ZaFyRDl1zkMxUZIKvD0480c8MSAfnaM2VySsY4GUXAOPYKeu2GxaQMAHBDHC0NjAn
0mow3Ru6JSvL+GEWn5rx9bYzbUwQYKEolgDmileiTAKHtOzo14RgrYs26EgFls4i8CtVjfT6AoBD
gWLQQVoGfGxytcZJa2fJ7awAuO2pTHZoVHoq6NOEQL1s763u3e/3S2vSyUwqp7EbD9byo/2RqghU
NhbEhBTFijdFkxSAAZfbYzL8cqpTKmLCvGB69rpRsf9UBqSfj+4/9DB0MOCxCOiWqd/dXvON/X0x
AOlCqcjkaovA9yvxdbLvxzLspntmv7zfClSOoDyDjgTwLEg7g7Kpq33O6hhxizgO5l2THnNxvG1k
a6rw7MZhiL8Q4ElrIRo90X3qitj+UfufLePT7c9v7A78/D+fl1aiH6nGJ90RsSiGkLdh2UdesoR/
YcRBlA2ZDkDl5dvXdclChcVE7Pb3TeYHPUgV6KwI8DZHAgpGQ1uLmXgBXTotdyklGTd47DbzdMxp
MbxZlPWfrLH2o9vj2VoTsHAa0N+GUuoV00UpattmNBcxzx9ig7y7IgZgydnXpYGUzlI4do6vd/Z9
Q0VgaiJoxne3ysEIkF9Q9wUmG2Tsl7OV61DwKwWWhKcTujvu5jnm6O5UaU9uzBRq+5gjnL7Alcua
hDaZE9cF7U1saU+iivP3L8TF56WAhODiJW2BzyfYHyJWHVMbLgXwAHKLaPY3Vs34y0kCq5jr1pPJ
gepAp2qNVi4bhcTIX/ROEVltWrKB6kTGdDUlXYG2xkrbZAuP4XNBDiZ3faDhCF6l2467rurlg1df
z/T/zKzLdRaFJohCh8SEmVx8rpsJ3Qt+YNinRHsgJDZJF47zj9sWNwcGAR0NHWRIIMr4r7qtqi5d
LCz9VAaQNpn5iZSKc3jTyc5sSJMHBTONl6sN2vwEYX3Ueb9uD2LjOlmzYcD2QOYQnVCSH3jEqfIC
WlmxIT4syzOp+gPt+VEbW8X6bI3k3JC09d2SeQRIPZA2hjRHn/ekCnw3lgPqOSuvqQPaFsQQlw4w
uIUAA8NKzWm8ae6+M+8sFRRqY7JsbHmE7qjwXtMAgYx9wtN0gKqY/2IxEMk73zu3DpZxd3tRNubq
wo40V+Aq8Mu+hR3LGQNevNUq9uDr1w4i6lUeDQwfKz+5dDVWKZ2BgoLojG/U2CleKFIjaFs9BMQv
MJv3Y0svzUknMqqHSV4JsILm+ZfGfvSTXZsdKiu6PWsbJG7rOwE1qxVIAG4jyQM63lpabWSgQ9ch
PtCEQHnsdWhvdOLT5H51AWDPq9dETO/3bJhFMLmSGAKzKO3RHKAfpHdFGoP0oHyb2P/4+dVZzg62
xehLv/ZzUInmbUiNlcdBcUKvqy0dnRcDkM6A1tZy329AV41e7yJy+IHQL1oGWo5dEt5eos09aqPj
A734qCnIAHNEMTkrKIjXi1J71omf3YFcur3Tq78oksIXziwZl7Nmuhz8CqtCiteAnzAshCKS2dyi
OGhsUEOB50p+E5lgvO7tEY0EzQ9tOlCh8OWticKTEQlo6BdeM4jPY8MzKweufEqHt67ju9z0H+D5
isByaxTnZqRzoCtHq1uGFb5OjLeBWi9z/ze7AwAlDbckglewrV4uROLabdNXHY1T/jA3x+lw26O2
TjKIvXvgDgVLJebq8vNtbzLOTRv4XXelzjaihvkR4/c8o3e6qbiNN1fljzG5wcPSuPAr7gKluuS7
LLW/QHskGEbr1+0xba0KUurQN9YRLLvy6QxiHZ0XLswM3f0vpil2+/bXMV8Q0QVcSa5QeakwQckB
NPLsRO3wSN7fRLLqBPz5vnR5GVNX4d0FRLXVPftucwChVAi2HcWpuLUU51aktyPEBb3a0jAKm7/u
SfbFcRUGthwLQgMQeEXdCf0XkmNRjQ5Dy7E1XAM0JQ3YjpPyudOmO+aTXUaYKsmytSwggrORyUFa
DZHSpSOPlS9MN8E+QbgWfOzxlLztVFvjgfwYvgz6P6hAS+PRSq2wKLoR46m7d4ZHDwzYaB71I/rz
tp2thcGhuAbi66Uio3jsfims3qhhxytZ4PTZ0SDi0bNVqgSb8wXJeQgyrzkKWW6LgMWumWrMl/iQ
D15Ae0cxYdsGQJ0H+hwcXbIiAPeHEswhEzpvmmznQWicqZQotsJJJCjW/pH1ESEDhRbqMXf2Jpxd
DYnYmAS99dSPWQTuHMVYti0h1kPbIIJjGdOTtrrXet2MeA/yPW4ZDEEOoqHJUVzvKjPGpQ8vVpGn
ngsz6Yi6A7BPNaDdvG0P3vT5tpet3iqHLBAVRY12FVG4QuEI8B4a09KtAWzQmUd73Fv6BzSuOz1e
/GHSKG77jY5IBBNn9qRbjCdQ9ACRUhrPCJQrAFXMZg8SjCqg+wKkoxEFzI//RYbhwqi8ZZ06Yxmg
mLFZhKKIiEpPfWurutAmWsniHGR4pSNHB4umqXPwrPv+Ix3mqKofMk8lY60ysvrMWfg6aLPDClAX
xUv9OrgN1Kfu3Fn1+N/aq0gjAp2MpmU0YEozZfrGNOYuHpfceeuG59k63na3zUH4LtrIkGOAsoHk
2L1vGtyHRlbcm/TUT/PdirMcoP5w28xG6xVSGNBIXkV28DxzpMkis1F7YLOEHUFaqEkn92md7E2S
x4s9hfO8VvOskA99ACGDsE/GyCnez0x6+Rukm9UxqM24XWcx8fee9jAPqgLv1k10PkhpL2WWTf3G
XBuKxgfG34hV7d3FiaDPEFia4uDbcgxP1/DYgH8jRJSehP0kXDEmLsL07rjkd+7d7QXb8gu0/kHX
E5Rr15C29bb1kNtK40ovn8bJeSTG+NSiWeK2mc1R4CUA7kgNWS6ZU7deEJbrAB2il3Vu9zkj7m+j
sanqpbl1qILdc5W1dlbAhbTykHOYwJWEWLqxELJx/VCJO7/IghTEnJk9RjZ/6W1VnLV1Z5wblbyB
dEbZGZ2exd7K+FhlgP+91VkSZprKF7YWC5mudYA4JgAwvjyJ2jKpQMMFYM/o8ceMoGTmcxpSv//x
/tU6s+NLlWq08y69OaDHDEIWUTrpUaZietq8jlY1eKTSddB8Xq8UmRKjXbJ40pwHsYiXpPROVU8C
bUhjEAK9gukWWFEnzvM+Iqze3R7h5kwi843gBZsKoL3LmdS8YU60PFnXLPuI2mMMheVD4pl/c0GB
89pdUYgosMjHIchOJmBgR4glixllrt9T98sVqsTkxmDg1eA4AuZr5W2QBsNZOlhGU6CrwoCeqk3u
lnY8QE7+7vacbfg5zDhQw0a4B/JtaXOlIG4sTQNzRicXxewJpHdOmJKntP9529DmeMBBsNIoQA1d
RhgMIhsp79BcbzTsLh3MQ6fbodE6iirLxpmEoBsYAPCNQTjLlqat1C1QOIFCKybeMc0OqtL85ij+
fF5msjWyiXXGjOeXICBLnbvAc38Mhq64HlRWpOuhAr41pTkoFVq7RWTiBwQJsLlSxUBbmUmQgoDu
G+JigErI9DCkAQ3ohKxrzPovPin29ZCEhSUiZi/BAEpgPX/RjTqw6NNtX9i4ai/sSnFLyv3Rtjss
ko1GuoxnoE39lPC7agELa6a6PrY8wsTgQLQET796Yc7DtJB6GMkJ5Z5/irIKWzp+ev94AHBFhxX+
RiO1tIn67v9I+7LmOHUt3F9EFaOAV6BHu3Fsx3aSF8pJHCYxCJBA+vX3I7fqbjfd1VTOrbNPnYd9
qpclNCyt9Q1kNIkN7ypj+NbxbqMD8Ob/BK480ugKyfbKfnVBR5tfzKjDucv9ytyuATacpRALQZbv
wewo2SgOhp36H1rI8yFKAPqEcBD4deenqZ3aqMU3KGVUst+UythzgGl85mxuz93fOvTizXQWZ3HT
1mTgbZNaQJ1K7ZRoTghv9+2k97ucPUFPbmcZNLQTHgoQvNB22vdeG07NGg1gPhdu/RWLc2MoYFoK
DVvcjoMV2EMTViU65tNdqd78ZAxKHdo/6un20OeR3Yi5xI4VvVEBcoXExiU9KgVx6hXhxIcT78yd
04xfyLBSKLyyFVxkGdAXxOF4KdMz1gUb6hb0aaywqGz7qF97AK9EWA6Js8IS1uAjmclPADEHZPj4
H+YMsAbA1CBdjpfP+aqUpdWOqPKkX4waEsKRhGOVEfnlVzbuxv8B6IVmwH+x5sF+eiO2ow9vNgu+
vIncpNadS5/taaXSfeUkRAiUU6H7g2Ri2RuaTLQeMt/BM3S8M4otLU/Q67Af3P+lCXUWaHHkCrtL
E8BF8CQoRKBzHkj9S+E/5vS+1sWxcnkIr5WwSF5vf66r6+HT+BafS+NGaidze9XyH1ULt5qft39/
bf4WnwgO7A1Uj/D7Xb5xzX1HQqjkiw9/TbnxchwAucwMStyUKH0vU8uWQm9igN7gF0O+aWGZrFwg
lyfB2c8vxaCpgdenyvDzMj+y6Zg4W9fZQpbeyn/V+UqG5FycOuDP4b4HJRSEBeiMnq/qfmp0TkVF
QdZPvqRueiLYRJyuOfNeXlQIg9wCJUR0DC40bHnRpAb3Afi0HKjQ1D9r0EyyxtnCC/j2Evjb0zo/
Rs8jLS4QAiRH4owckUj6UPBRD7hmHhJ0WqHXGtpmEZUz/hCS+JarNqM/xJlpvZFsCi3Z7gdaRUDw
RuO4prZ6daLxQMAVCtIlXuPnE52Zep+MCXS9OveXbf/w+YezVpm5XP7z0P8LMX+ETydUbRkSJgeS
4o5+H/rn1H8wIb9dPqX03+v055EW2UBqJaoZO0TK2hOlD4Jv3SmQSdhrK0WFtVlbfE2a2nlmMsya
Y8vArw7D9NL7PLy9Zq4vTnwZ9LHg6rwE//QK2kEUAjhfdNIek0nA2TANcvfQoBJ4O9JlXjHP23+R
FgeURnRY9jaINHJbD/0eVg5FroBKTop8m1hdhYoGmudpS5tQl1yshL82m+gWwbUcXrezAtz5AgGB
ffKlD9bp5KuQ6k2U6+4uLV/+fZB/z0ZkpDPSZbHSaZ1AgbUDDxuPRzorZI9foQX1i3oKPhYDfKPS
ioudQdL8npDaWRnjlU0AU5hZmxvKNnDYtc7HWCVJC03CmQiC6mNgCnKvkuIAD/o9K8CAtdd0k4zL
bwohQnSOwU5F1xWgnvOAieXnCnaXU5zPVfdyuiPZmwZbhKKPoYCgwRikz74xvwtc9me0xzDXj233
y7OeYb0cYKmAMps/GN5aS/vyEsHTA+94POTxDzBt538WuhFaBsUlGdfGmyjbDWHfJHBtifuhevsI
w4jbH/1y2jHdMBMHWg/9wQvPO7gelppmwyCkzZ/G6iervlMf394oI914vx3qyoR/DrXMKoGt6Roi
lYzLKgn8fOsXm7Kt8PZ+4ekXJmE0ub0d8PK6x6axZplJ1EQg1bY47QyqmRkScxVX1rYQUbZyBV/9
eaC9AaKAxc+FdXkLLVYpHariLoWdqvHHSp5v//1XKnEYADCUKP5CRR5r9XwtUFTKDQemxzGfHuwB
pQrzoMm3zovLYdvbXyr7g46P0lljX1wd2H9hl7DjFhIATlsWKp7N/PynTPv3jiEakuitofoGN+cL
C3uROzRri6p4KIcutNldniehbe207nVlAv+mQedZxXmkxT1EiORZXhbFQwL5h8AySrZ1Rv2nlXbe
S4XGaVCqhnzrPLc4VLS1D6VN2ojDq/dHnajuJ2Cs0Ch18Ofpk9tvh1nwacBn38LE9xUqJk6MroAK
VV6SDQA17kuapL9L7jo8zJWT/FK+LsPMmfqtRxn/ZuXu14I38HvsSb1LHVt8rYypmDYppDcfusY0
/+RjKvo9MYEJqFHxeNFEx8KWE7RLRhgj5lU7PbGq6gKt1YbHzNNeM7f0H/EEqTY+bXQ4HE00DdK6
zOIxJd1OnwqnDLretjZu1bYePIg8cRB96YYugTO7Z3EYyVIzTQMBsP7OEiXkn7hmH4rUtrZtn/C7
KpvaQ2E4XZAyoY4ADqYHsMKasFBDtoMgoR1QJKmbHjW9raDMjNLBTL4YrT6Bk1ZVB0AncX0MfR+a
Vg7sLHd0CEwPNHkglhpZ4IyO+DnCV/uoq63X8T+J373b0Lkac22vCiuC3nr1lBWku+t18ZhpAxzg
JsYPBQwnN0Bk2wEKUdBCho1xKFp7CN0uAT5XtF3M0dT77pi59rtxQSXOp0I8276m3SmfqVBag/uD
kYKHWj5UD04nYeZNZLEtBt7LsKEO/QEXIe+xQQ4QQ0Dkt3KcBHxOqofAiuZbgNr7jeln7lbl8FX0
3WQ8JmJAQ8Oqkv2Y+S345rm7Mc1xRE/AnELDKIuDSeFq1atRhN1k/uSNV9/B/11FyvGyCFnuEGp1
xN3wRYcpUalN5ZMO260X1XTeU2k2xSmTs58m3qJ3tZsaDyKh3i5PugqihqhdtbBLfWMV5zvpUTek
ZKYf0sQ5GVaKtsQAo2hDr5H7mdD65EAchbR2h8BwqAsPk9p616Wl/TEGpIp+UakIPij2oatKvhGN
XgPFq2Oyx0oLCm8sNtzTtY0nm2ELE3IRmU7PDwQmCEfN4h1ctSh8LZNaBZo0WMj6RIRmUZg7YjMk
TpXnrJz7l+kS6oTQSke+PoM3lsTekjtqgLJj9jBBlbUBjci32idlTSt9+8v0cw7jQtYUj0oc/8vr
hTuFK0BdegDXBf7VXdCTFyZHIHZX7ugr5/FZoMUhxkqmSZTEswfuvxWKBXRKotsH5bUIztwSRgkD
KI4ldFIyvyWNx5HPGFOgOXqQrdneXklrYEOL/jYAKbNjzmKyfOU3faHn+YMC3c7wVFDZddBpWoBu
WkRmC4C1osy1iGjYoxcH05dLQeZKItfN+xafh3ruHbID917BR21jwOA2ziDjUgY67bNnNZjOynRe
Wxmf77fFvW0nWgs/rbJ4ALxka/rfWL7z0wlKsb9ufzb3SkqFuTQ8oO2QvwGkcJ4guF2eTmU95Q+T
lZF3yDZB7iSfnP6YWATGYYOoN9xOvI2rD2qPTIZgcZp+1BLWHV2j9ANI/mkA6v0w9Tp0Bl87TV1R
hSb/3qLsVzMXxoh5DvFhNagvWaWPP70eR5ZJ8i0co8ywt00zZPpoP9Soe+yAApo2kEUcZ8ujPmId
bU5DMlhPHnyCd5qpkq1IbBZNphq/5FzTImhNvkm/7/a5I2So2YUbCchXwNWEk10B0baffKD1tiL+
L1mjO5cyMDVdlfth4yfWSbKkDzrf25oO7590CbC853uMhVZJxDOkHOgehCey6crhT9UD5Wp3joWC
gQ73MexYpKEaDEgqihNpAn1hw1sddYXEgpNHnw9/htywA70Q4y7pUdHLSuAhGO3zh8rgLVzLMvY4
1nLNweraZgTMBGeKjcfQRXZk5DCMdISRPRgKWBY9k1utlv+Ok5gVhlBzQOKKpuESV24maVs2UmUP
5hhZ4kvpbFQROTIo1hCbV0fzKdD87z8VN5K80BQuNgQSD4mdB3W18qy4liUTPM7BmZiBGBcskzoz
JDrvWga3WxVnMnuhfBT7rBj/qHyEbauDpoN5Yql+32fjR8vWvFntuee+SDJRTMRMzk4j6LUsd+EE
9B4v8iR2VSPzICOVv+sd33txzAptiALPgx6yrTu/42Cwcwdu0hXtN2M7ork9seJ7kmXGCWCqZEPR
lgwVadOXxnCryBdYAR2gE3Bj0/19l3hqi7v7D3gk7MR82h/SIW27KK0Nui0dJp5qqshj1g5JaPRU
3o+Z2T3DHBxnbO5OkWbTKg+UX07fJb7KYyKF+9h6Vfon6bzma6ojyV05oi7nBoI1uIjB8EX2t2xO
9pXXi4rh3KeWe2qSDNaEifkqXXYElXiXZsnj7XhXV8Pny3/xfi4nVtW17mL3tG5zT/JhumeobW5G
h5sbVTvFMUVVAP4PjelD1oj4d1xl2tHXjWStZ3ntb5nlGfCshpTuXNU4X/tUilIHK9SKTYPJXTFa
5ktlOfqTa6rq4LPE2xGaZncZPvg2LbDHM5b7W1MZa5KLVzYh6FegJqOSO4shLW5fw5PWmHJpxS2l
x7xqjmvl22sB4AVtojULNDPqpOcjNVldlqlM3bi+N5yHeq1fuvbzix0GzcEp7y2NxIM4Urqvp/D2
qrmSMQIW/d+fP1/onw6pRtjUcBX+fBRea/Fb8//0a7CWa/WmWc4GqQiE+2Zxg/MYEkI0hqxyErcu
hTUhyTW3D1jOaxbmZHTZxk2t5nGuVUGRJB9gLK317VFL4GHbd+kTumUBeGnWtoRG3GOhwdhU6NP4
7nXEzUPOfPsb4IVr4IKrE//pj15MTEIEtDdUSWLXfSoPXbfSB1/8POpOgHxhzehQStBR4FzMiVfb
6ZTY3Ih5CR/Por/HI+ztnz7tHAIYexMUKtRPgHxf7EFpNQbs0io39jKTB/6gZa96lozIYQRfCXVl
ND4EH5BxAjs1IzLOvzCgl9qI81fgmQgbmIBmNv8J7O5aKr1YrPOIcKoABAZrCJicLfFZwmxB4Kt6
EXMG+yygzLh4y4y1LGSRw/6NMqNRcZVgR19ojeUMD0enlmOcTNaGWi82zzZEvx/4Grz2aiA0TZHD
Ajt+wT83uiEZdTWMsQEU4qEFfmCTdaQEQiD7bmBLRP+8HuaO2f8LtzgKWeMOyiQIx1gRIKmOJpVu
bOf37SiLxPz/zh4exShuoUWHxOR8KZi8djlaCmMsUN2wc7LzZGzbY1AU732FZWh3p7opt7eDXlsY
sLacBeiBVQb7+jwoWOQSKqcTgsKVZDK/kI4FufVvChp/RwblLxvsIXQj9L8o409HJbbZYPWkHWM7
dwP1mqxKOV4bxecAi11EJOM21vgY66/AaQX21jbW6DDz7H9K2C7GMG/kT2NIXCopVQiR7oELrrTf
oUpQTFnpal9b2LO+DFIH3wDScPEKrPUB5g8cUZQINH83BQPZkjXEy9XZmp9/YKfBdvCCzuW6vB+z
UsQZTG5Rjw4kUiybfNxeWUuM2d8Zw6mGlybOBA+n3PmMkcHrWGlUIq57bMxtDncmgeJWFrj0rnR2
k/8q093tmNdO088hF6sZjhlVa6WNiOXJajZjvf//+/nF1xmRsTPTw8T16eOgHoATuv37+MxXVpnn
2RbOGvwPkq/zOdO1FJ5NmjbEKemxE33oOWxLvFUUEF9q/IlVg7qrbeMhWdAUFbFMWcDAoIU/opkR
AkbXRKr1p6/1UDn73IABx2SZ42sCGdSQt2YfclPTQmT0xXPmAefOwIPeu6AuVYGqFGq8DUQajdxU
8D1UAs97U9vUMxBaVcbPvPb7AzUAja9NzQ+FPb0KnFqRTow2ArsPDlxFByFjTdb7smJGoKVwu6y7
+iWZXCcSI6BUTZqZdmgbHQ84hFSDqQAbh3Bv2ADcZu4pz4Y7F5nMNnerMh5w1YACyrsYduoQYlXs
azklw0Nu6P1dbXWB9A5Gm1C4hKcM5LFC27ftpEXT2P7SqI2iscn6V3fUxKFOpyHqPJ1FhV56B9Pr
jlmGEkeQ5c14xCPnA0ef95gJDzJYRKiT61XsgENn/JYXZY/kXxB3K6XRHkXaTpG0+4YGoujKLRb/
H4mib4g3kxaNcJPa9rU5RMzp++cm16ftNIgipk0nHts2LZ0tSijqIDvRBnVDrY01kero+zKFAEln
5F+lrZyNzTWIRlDyyySMHBRh1UaidHKEiTkZgql2GU6gyQpK/H9OGZU6MkNTllC0mBzMLaUHlifl
q8ZsEY2uITZW045OUPXJh0dothm7B4PZGy+v4JWe3UnIc6FBXdFo0sfmi6xd48OEFgMPJx2F4QAF
7jxIFLNByyfuQflc3qemyba0RuO31fwu9DXfDqEH1DB0COr0zif8d15ZFmxy3PbQu8pCN0UrYkM1
9KAs042qwa92/gDDgECWvRX0ia6Fo9nTR79sxX4yJ5CneuEk9lZ6SZuj2FzxuyHRVGQMCcpNjEwE
fCdPTijOqF8CbUlUCxjo9tlYDja6Xy0MIlRjFkEGjaLAMTO0VEaC/oiryt1QyubOqYcfPffzFxwc
bFeUKEUhY0tjBnJlVBRdfmKuU2+YJvRIjYN1hJR62wQOAGKBh876Y6t9l/3bAC68qXYe9QyYNWfZ
C+DnX7Suuc+9MhRVUp1yxTuUSWk0OlHzWme99aMr0vI5RQtip/w0O7RGNR65wbPYH1vvHuXqJgtQ
HMWXcbJJD7rGJXe5HNqNnTbsrWkG9VJboaxUv5fEZ33gVIOxyVMQc6bEnR51V9ho7CTfodPzK+mt
9qfWeUlYGPDsDOpCebHmpX6ol44V+AqAOtiGibC2dHpA72I84lEsrQh8aQl4FVc7JM7ermM8MQKz
jwpzQztY8QnzzRPgFeD2qmgwKQM19M7PUb33NQCKFcpu21EvzVMmZHpMifa79U17V/T1R2piVnua
+hv8Cckfp9ZauO/Ca3HUYE5kSpqHePj/kQLPcZK5epimEJhvqO7uadv6kXDM8WiaGsGnzslGqw3z
q2eyMhzJ9E4Szn4bXWoe09LNI9+o7ZOW+d2dRmS9UZbN7pNmFJu2H/17QDVIAMQEDIwdyDxKUysj
LzfcsLLbdgwGVaQrEMBrt5X/F5AJlIYDtNT5Yd/CfdvIeMXjFmdONvcQ/5FK8PcKBhUMpTRi4iJe
ApE64gGs4ABgmhUvZkoiKn5U9NvtS+vqKOaOOTRRZy/DxZWlSleCxlDyuA9QNA/tdk3r/1q6MtuU
wyUTSMmLV8UwJn0F22kRVya6ZIfS3w71/5A3fA4xp2WfkjuO97BRcEPEQw85yv0Q3p6iyxHMjXjg
U/AfSCEvebUtPIu9oiM89ofmCJbCifRPtfrnMUA4BZVMBAJe8eKJN9VabtTDNMXtcATCCFW/24OY
07XzBBi/D44NZDIgUQuVv/M5MkZZcm7XU2yLJBLkD0dbM1PHxBYbatMVnMTVYC7KszgHgHpfkra9
zNZyPa2mGHv2UMmTr9NQ6nmgD04AgPjtkV2uYKgu4hWJ5w/A9eCfno8MivOtj8xexul7a+29Na+a
K4kwqKwwlQImY87qlp6MprJqWnbaFKOF/cUy+RDMSHbQRp9EaqdB0fkvdlk+ayI9wsL05fbgrqw9
lHjAvIEmFMREl/jVSXSpzS3OY26Yr7TVv7Zu8WH1ycrquDKHn8Mscaw26ZTGs5HHY+X+0WX3plAv
vT2Sy7cRWg4mLhj8F8WZ5ZooDSaGwmFAy6sfg+Vt0YGMhOyjUVvDTF+N5M+wMhzL9gU7Ju1hLmh4
LY9LS965TKShcFiYdXj506lfuQX+vusXG2vG6RHAcnTYwC4LWomftMxypz5um7HZItIY6hXrHkcj
de/80Zw2nOihXT5UsFcOOq9OjwVxWgAkuvJZVh3ADGbuB21L1KbhBCIKQqxppl3Zj2d/4zxjnw5I
WzUGraE/EXdU35SZpQI61kfVQlTDqN9ktaYHde0LkL+w69kZ+YK6g2a8J4Cr6OOUmU1gptreZGIz
jeQ0UBLdXldLHgpuSVDTgMEHlhBycFAPPx9cxx1oFjdtHxvmhxo/cu2ba70I+cXo7niNvPKol9oB
prNBx35P1ko589rMfg4+b6xPM9vhPeZnnPVxX/doM5rjO3PHl6nU/VDVZG+J5GNluPNxtlxvro6D
yEWNDrfqotsxlcqjndX3MdXrfm7YGntm5U6EPlIHXw9e3LXUKh7wUgQytnPS0EcGFTidwUPcPWss
oGvnE4rFeEjpePZeVL0GRisKgs8Qd6PMgr6FJpegH1O2Bse9tqI+x1mUBqZ8RmrraNXW7GTwAvws
LSxoFg71ml7/taMQw8FxDxWm2dTx/It6KW29JOkGaKZo6U+JEnVQwuHh9+3PeHXe0B8DxhwEtwsf
XiJ6NRFpDPHgM7zW5N5tp03eZyuKxFfDoN0NARUgXy+uDxzDvZeMKQZD6j135XPnu+HoJWs2GFc/
D+Rg0PECchEM4vNJ09DAd33Jh5j5cJPmTQPN8Gpbm0wGeueuIM0vK63AP0CoeDYUIqh9Lja8X5R+
BV+sIXYrJ5oc7dSN9RcQo6sw8QDxQAa01Wvvt9mspbLXUgEYfUILDtkAssHlbVwaiTNI0+9j23/W
tT1ggthidZTgrSHrKNPeujHFibNSf53X9nLHI7kBAwyOFSjOL+pWvGTURQezjysUaoB0E0CddxRP
dRA0qOPvGrfKdlOSPd9eotc2wgykQdYLvhZ6mufftPQLNWoMYQUOlqwkz9DG/Xk7hHFtfYJCNSt/
w4gOBqTnMfpusDJqWphQJdTGH2sFlXSgW5NBswIwDL0oBbwuTK2WfhU1nWsoroqAkDRClbUOSiao
FbQ1cuaK6/9INpgvFujvzc71Nm73iywW3J5pkHnZx7VrwjcgQ6HlqJlH4bzdnoUrEw1sLOqss86s
jq7YYhIcYFpyqPHFQn+bqg+jq1dSr2vr9izCfKd8uqVkMfbFSCvA3Kft/BqG5VQgUDny++fOgAjI
+IpOQkDMNSrqldvxLO5ip1YVIDcVQdweIqp2Gnp9RJJ9Xz6t8tWuRbKxPVAPx/lzmXEkNaqb8z3s
lO+NDi/7WNQfPToKa9zPax/rU6ClZhs3wYqjkiOVMu+T/D7f/vta+Pzzi7Xg631W2AnGMQHXZfsC
4Ka17tvV1fA5xmI1ACFXVZY25yxtLJF6uk0Sjk65rYZXZdZQjqJhCU6jdJ9uj+3KZsdFhO0E3Si0
GZfQNXiLaxxY1z622kpuQFEeNszs83twlNYUQq+FgnyPM18RcAZbYlDydqJ+gypz7PvlPTzv91ly
3zkrud9akMU81tVo1gzqenGCOnRavfXue250we1Ju7awP49ksYWI28PTwUPqnnmHdAaHkb1tvjjW
V3tNqnst0uIsZtIRQ0sxHJVFuRuiENQ7YdqfimElKbm2hT4PaZ7XT6eRsBRYGrrCfZbIOz11ntzS
+nl71q7kI1Ba++/7z//+U4iJOlViaZg1gqd6Wv/MLWjRAua9pqR+dShQv5uvZpQCl4Bgc2Buxii2
UllIB6VRR48mTTWb26O59mXQTAQPGNyWGTRyPpqqRMJGILEbw7LVfxId2JFdqUNXFedhNOQ1Ow5C
dW+3g16bws9BF6s7G4tsSmpsIYPeA1iXWcCK3Wv1y+0oV4bmolGGbApQOnC2F7lNl5Ve6oFlFufo
kj2aik17nTbeAaRmlAc8OTwWPl8jnv3tWC8yqlnJBDA1CI1gThebSujYSdLA8lDaI+nfO5TlO1jT
8gqg5EHsGBGRk52SrDglyRR16nB70FcODmj7Avww88dxY82T8ml1NtwH1aQYuri34OCTosQ/vZrW
SpArM4sg+Ae3og3282KMfWLorGJVF2eGf8xTYF7b7p6jCyHosRWrKca8BhdT6v21YYRV7YwhWYSz
8xEeS2nRxV1VPDo00QOz6HYiK9+dfiZLlWUepMJ+qUQXdCQLp4oV/353ziUysNqAxIFY52ItCZol
nYS4MSBvxQ+ffc9HviYTeiUV/xxiSWjD+zltSO+yuDT2KPufCkmCgj2baMe0ZHiy12yE/nqVX0wr
wLqA/gBjhArT+VIpOfhm4PQw4AlT4wjPIgJ7vGQY72g38ANwp31YKltt0j6H3WGtiVOi62XU1gLc
i6KnH1x4c5NZZDoan9zZ+NOU7yd7qAImfOMJkg95QC0usqATDjyE3KYu/1EWZ06kUTf9uxBh9n2h
N2ZRq7FS22ZxXrfvhE8vgvfPaDTylbvyypGFEwS/P+uQg3uwWIN8csxODYTFRmGjFHKq+Fc+PJL8
++3te+XQ91DCRLIOhCdeoovLRfhgBrspvknyODgnj648b6+NAoWUOYkFuPhi48qaj1hPDLOlbUZ2
J8R774IutXKnXDmDANoEchm1DtQHli92C/qwugQmOa6oc+y1PlR82KlyWglzZcPgaefNaGBwQOD1
fL5+QTEqa0ZTHQCl6aPN7O/J4P8euHdfVVqCfl3Swr9hWgN3XkadoX8A4uCtDpek5YsqdwdfTq3U
Y0fJIlJceREztYCkdhGYZRpKKB2OhlwrcV8ujDksulzgmcxeNzM85NO5TicQ27Sa6nFrRPaLMHYr
6+7ym53//iIPwPMYWUiL368AZgqIBmEOmSVDxCcapw0qu5W94+Pwy8ybb3iXvXed2rYaKqGGqkMI
1CWRMoBekF6soO3mZ+Zjb9lfisTaF9702Aofe8XsT1QxEekWf9HH9uuUAqiStjuoF22gKfUM4X00
wQUo8em0SVDsHsBvszh5RXP7iIJWDnzi8Fp3ZF+OTkg0KzQG464UYof7f6XNZF7ibUC2hCq7jvo7
zvuLSlBNvIKUIya8zcoHVXr8ODa9eaonQ0BFzDSechAQRADCXfMAIeNfwOZ0zzDT9gmkhHcJOakf
Y8ZnMVS0+WEkQOqItN6vru3QmBi4XNkNlwvk75+JfMdx0Q5d1m41mzcu0DvkJD0wUL+l0e0FYpBr
AXAs4fBDHQHp6CKzcFkpM9n0zqn2SBWy3Ns4hfzWcxVaxrhRWgMMBksjlgCXVltbsO+PTmfl0cDq
A8p3P8mQIPXpkkfN9Q6TXezrujvgp6JGl1u9bEKP5kg+5WCGgw/wggc9QDmhhNB56YM+DOURFHsn
cKj9YUrvLm1MIAbNDvqj6X1F/UfWdOnd1HQnnjVoy+RsQxpwKYt8V1iS/0ktBmxUUvTALORwqHZr
EtTJuJta760uhgKw6SnOphq6Tka/0Qx6Z87pU24xKxghcB9wX/UAzkgeQIreDIRHxw0soq0oL8vI
dLU/XgupJlBWvbwGlbUJs0FjgSt0oGgIyYNS5sM2QUMGcKSMfp88ci/q4S13/GisvYPdsgfH6E9O
UUSWlT0NQ3aYEv1gD/5dkjthXvRHKLG+QcTlkNlkD05txCjgV72KypFuIQ9+qqZ+XzTsq5t0B+Wk
9yqjW+j3bdTwvWmMaOydjXC1U5Z7OJPhs+uM8OZK5b6R7leDJE80E8Dh+Z0elYrcp52OMj8b3+1a
f2usMUJDIiaVuWGjD9InjetyzA6VJkD58aaNmWEVeOYmy52fiaGOejrwsPaLFOAzPw0mSbNtY6Q5
kB95rKwCJf2xeMqnPrIG+6dWO+7WLmUbofqaBeNY/7BStzuyvAAILIl6VORIC0YsHKpLTu2dk1YH
263AN1M65toDwTXxkvciz7oj7XwjcpkORK47RkDT2QGo2FnI0/bHNFTeliTOv9E3kYeg1ugAwTor
aSH/n6+NT+dznmQ6sJPGdCKkDfsp7iF52rXPXpqt7PPLg/o80CJrA8/EcQdLIQNRwNN9oJea/Xvx
4XMI4KjPx8KdUWh41U6nXIaq+NqyLRv+ub5xHmJx3bQ1iOXtPF1ltVFi12g/9LVcZ56I8/QW0BYX
LzB8klljcnFelYU9IpPzxMnqocBnZhvmiNBjFlRbrbBy2FaNyRNAaCsH5WV+MAtUz8kV9G/x8Jy/
36eF4PWu5uVmPp4aoDl4/qfJX7LhQDP0k8BNbZz32+fyZUaHIjKaY7ihYMBx0SQDYZ1BpdESp1E9
4p0ZDO5dbb8Z2u/bYa6NykGEWTwYiJrlW0EWGvUmNxEn0rhhktpVAC/ib+5U/tIhgjXT8l8VuKEr
Sbd3eQnDpg59Mh1lkJnBuFjs4C62CVi5zol0LqQuqep2psefa/BpDHxFH8xNy+dlpHQ1bn2gU7dm
qwDm1LVfZi83rcWjpMyqDV4ngRKCBqArz5f1QWjlE/ykvvGpi0AmHw9qohSnfprdF0MJIj9MBQH+
ggpBqdjL1IzWgWhF2CXad5jYPsLCHGIt41OlrEdgWiG1bt/n41ieJlNUgdvKJ+LXG8HtnYlLibf2
t6SkP/wqe6Np5QSgohqh0XVIYvzpHeprPxxjuDf19iRtI8pFe4JD1CEdVQghOCvwcrmVQ/4DfTik
Vo5zn6Ojv5Vp2kBpwbwfMiMoe/urLh3cryy0hRXqXbe1M4HyIfgBmfg/pJ1Xj9tYsK1/EQHm8Eql
zqK63R7bL4TtsZlz5q+/H33vnSNRhIj2GczMSwMs7VS7dtWqtaRHV5XvgnB8k2IFSHBoPZHufru9
R66zAiwW6B9EmugLu6pp+LFJsSxo9Wc0yXlJGkVu583w2sjBayYKtqt/UPYAn4tBmH1lpEEo8cw3
ZZJmUldFrfasCtY3Kcv+8dsVZ/un6nbpRC5M/Ml3n51m8l9xXfWN9ixalfjCJHr7jNzsP4OQAXyE
K4NYUFO2krh3qcoP22NbyvdiEIq7MvkNOeghjbcNtLBu/6sotjUX+XPWVEC9lEJ/ScSSNm4w08rQ
7rKkGLclgrufo1CqniKkvldi/IUzTL8YOAYk1IgS/uQDzsYSDVGWtJB2PlvjBMz1fdN9GNK+fusi
q7A9aFO4S/yhfk6rIdvf3hvXwaMp0TWPR0b+ZmIHv/SKYlnkkQZfxXPEm82hqhztUajqVl7P+pQ4
vFwuLnMdXiBymQvNTKZMpc6Aa/7Zz0zrqVDK4t1I6uS+qQtl05JIPdAP7r9D6ic4RSfoP9CuaR6A
Wsqn1BOVhwD2rQfEDM3PkJ9oT2VQR3tY7mPV1gyfNty+AClMN3nwNqRxv4s87UdWyt5bM2R5tJFz
BBD6UGxfAStqOy32YPGi2ih+lnNF/Fm5Sc7hrInXcE6OpI20QiFt+dUVtXpvZYb1broyF/sgpGSU
i+7JGCv3Sa3y9rEw/eBZEIIChHBU3w1SYeBe3BpCJyl4bKoeiQw5MpyqdYdPrqt3722as814LP2S
5AqyGdzFJoBsxLULXxeSjZXpHtyObbnLwIofIi1dKy8sXU00LJCHRLMRgNbsAvbjjha2ELx8DUd6
5x1H7ZsnRZsxiVauiStDQNjYzoZEXp7Qa146Bzpp6UVXhEfVelJpKai/pFScjLXNNd9bWNHpOwZ8
NAm5zLew5NL2F+lacGzbL33UAT6QbNc0qBMHm9uHZWk8VLNo8tFVoHlzvxZGuUo6ww2OoaY8IBF6
UNvMbuLsIdbNu9umrs4lgyLhRDELDwrwYbZGTauNQN718Dgkj8Y+Hz+cbwJLNBETU1kgJTQHvPDi
N1uTPCPB6q5pjm1yHyqP6loweTWIibtyok2BuYJYYY5lLoy2yD0zHZ7D4jSkx483RU18r2Bb4fie
OPNmqb+uRQSyEIlVE6sjtRmpgi013j+iXqyxtV0tPAMhLqbpGewVsJpZVKyEcmL0ntI/S/2bKe85
kb3x2K1BTdasTE707B4gZpUQmsDRGEpgC1V0iJWv9VT+095vb67Jqc+98flwZhMnFD5NFCKGxOw3
z/A0exTFf/53JqatcTaWXjZ7LZIxEVkbr3+u1I3Qrezh6Qhcj4Ik0NSKe02gUUeqK9XJNF0Vvj/a
Nv73ot5UAOKCw+3BLCwMjDbaBMVB+OGKhRUFp2asM6l9jjSjpT9GHA+RqwfHIFTkHQR/dAH/jUHe
KySMiHPmpz/OslJtciS2PAQnqza6UxlWCsDO7a0Vn7Ywi2CcQVQhG8ZtYE5jP1soURvVISHYeG4r
Xb6HnXxEsiMv/k18q39TajHcGH1HH9HtAS54BlBGU74bIOe1koHi9lFTCHH7rKllsSsHUdy3xiCs
rNvCPtfoQgC+NeG2qKVcjk1Tygbxp7x9lmBDdYp+iMiIetJuaJQ1BOEfQNZsN+KsKdhOFUZAz7MX
EZzjHi39UfvsI4b40iZqZkuQLh4bvajgYR2Vn9FQ06JmaN5LOY7C99CPgju11TtQ0Un6tR7N4MEl
pNnlrj9uUrTTATw24avVok/VZlDHS7IY2cpEvK8nmtxsvDqJd7FlIEIf+7Cv9bW1b4qs2PdtbG67
cvSeiIaaTW7Vok1U0d35ffWzzlVIpWuUoPQmK3ZDnx16sSdngxbRplPScqsQxNiD3u9KP4ZRw4wC
QrTes4Glb/JQ8/Zqr1HDjA3rPlCmotLoy1u5ELT7Ji19Ww/V+B8oUX5Jfa39svqRfrC8rne1KjUP
stS5u8Cv6dpKi+gopg24xIaa6S96c4Xn2Kzl2FakEAY7vay6Ux26Xbqy5Ze2BVsCBVGdVoWrjGye
ePIo0vP+rNai+9xlWfUtgjjwSaqzYSVbPa36fFdMXfwK7bQGlZDp9J2drrF0c8Vvo+65Epp0P+qa
eYzc1j0WQjTs4ABVdm6dxU+GHLu/eFj4fzFS1M2Iv7jtNarOl+ajKhJoECk7pPqGnyXiISxO+Tnx
EOS5fZ4XvMhFlm02zoZgSIHFsn/2XRuCFdPbmu1pCI9tur9t6GrtiIsssKZcxfRIXT0tBzmX3QT4
9bEUaIU1ok8DeU+9GlfgKn/KhhcLN9mxaOqdMJg0mky/42zhekskydCXwdFSkq2S79WURPVbED27
zSt9/mH9lsOrR+HHDvtX6P4+Op9/zNO6M/UzXOPbzTqLklqsg2PRGVOG/I0W2W+NSP+emz+M0Av8
xaySc/v/5ma3NcDaPPY1GK8iWYMiMNpI2hf/w91OszHNplRU+y7RhjY4pl1lG8hTVCsPgYW9Qbis
GFTNkQ9h5S7XzPPBd6gdoygCdWMlEm2An5Ps/vZUXd1cUwJRNCS4hGkBvMrrCZHhQxxqwqEXf3X1
z2uYiquDNH0eOMMEEUHoZ+4w2HdigVsPj7nIS1Kg2vmYemr7HeY+fRvGBvcBDKHb22NanDiZBw2N
WxONymxlusT0xk7iXQN7zUY2i81g3ft+vOKMrqKoaWjAaqd+GeZtjs/TtULIe29k/RWEodVT2n8O
q4mtdWWFrtIp5FyxMgF4+e8qpaEmvhwHmhEd6z+IRrMX93WOSin8de8mD1Ia72l6VsNcO9yexjkR
FCheLIObRlGLB8MVFYBQFGBfodI5KoW/kwT1QJV8L2Tmt16u6NPPf5Wa9hzp41Yt0ie5+X3b/PUq
8tRSGQFVaI0n6mz7Q+UZm40YZEfxVPWbuLa9D4NtgC+dWZjXulNZpLFWxwJlY+21Lor0ex/J7dpG
WRzIn2wRLp6k72wgNFi7ii952bHv9+m/ffNLN0+3p+r6ENNzOT2r/9C9w8R96SnaxoqLsUzzoxpa
1Sbs1HIr5t1aR9TCfsAManEAvoCNXMWfSi+HUSmV+VGM4xdXlGFE9HeZ9VkJ39NQfTJHdN0knTYC
Ko11snKor8YIUAW8Cv8Q/HL0ZmMcOt0ci1Aaj1XVWvdVKFR7K9WrjwY4MyvTrzi7J4VJOSIxx/GY
uodgAGEBv2AymLsiuc/igzrWNpfn7cW78iOY5BUOUoakKd2ms+1RjF6lJXIqHo22d59SAuJj0rvh
VgbHurWUMlzZLIv2JiEeEjHwV83TDJaVVmNYuuOxL5Ng0+XazkiTJysPfzb0otwe29XWn8Z2Zms2
nVaWKopr+eIRtuWjqVSHtuxf9VHafdDMlKKXdYOGGnbmFVYmVYQeWpTMohXwWaJKWyDb1A0rlder
DYgRHBEPLwILou1pXs+2xkCUqXpFLjiBAakUrdrZY5wKa33gVzM2WaHtkJPMSK562dsEecKuL7yT
2fQn1fIejU45QIr40YXBzPQex7ljjPfk5WACKy+TLoDtmlSjY7XdSyjC87wqj3C11yYzvAE1xP2m
BO002rM5y+XcEMDpu47Slzsz7aBzCV5IDFHu/TAzDqbAwfJYnfSvKQFcmorLWHXbyPJOKUSKb7Ho
qe8aqkMrl/7SJji3MjusyigNSdf6/mmrVj+V6uftfbz4dbC0E0CamGx+5aldMZBnL71TOPTmzmoN
fTtCnbFyWpYWBbklUcflTPoCs7WnfDlENe/2kyX/robvQ/4tF7/16Y/bY1mwAuUAUFaOJCmR+Z0U
D1oT1mbsn0yD1IG7qWvZVrVsW4fjyuPiKkAiUDm3NM3q2SYjxRP1ohj6p4oOCaNMTi10pDadAD9S
LdiHsvGW5PK/fzE6maAWxBfR0Tyu7YJQlweX3TbIlDtQvodOShyeA0gNbxu6xnlPozuzNNvXObdq
JZeGd6qJTbaKBel0qOj5rlIF7S1AXNeuBgBBMC+Mm1DU8scsH2FoigsFYaWgXCMhW1xWjeCasIzY
7Or2CKM08UXYpzILtbz0VRhTW1G/Ktbv2+Ne8IOSSLRr8XYgjp8XdeBwl6Veq70TeCFvowSJdJCt
BoxPDrrptqnpzF68jacZPjM1m+E6prDU5oN3GofWEYYhRbY8BmRZu3ZcIpOQWPY4djCXrPFILm5c
cyJGmNzjFd48CfNB7lRBgMc48ewxyH+DSz+BCj9C//sZRZ5vplt+mIdxGi1RqETMAeRm/qqEuJem
HzX3TiDODglBIp3+W9dIPu5kMGMAlxUnxok5KibPlEQtdN87xf2QULGupJeIauKuKYZhEyWBufJY
WVpEyibgN8ifQ6Axc2qZRJu6DhYNd2NVD4kigg6kQ+KlbZ4F2L2LXSrloV0UfXt3e/csbVSunKnU
TeGGyODS+wBST2U/lryTQsjo02sJI9S4U1VvZUKX7ZgiaRzM0DN8acc1o25wNTyOrO219qVsftRr
Q1k627Ql/2di+vuZI51QTroaef6pKMmCej8r49nSniLr0+0ZW7jlmK//MTNLrtVk9oQ+F1gqH0X3
Po6+k1FccZuLswWO58+KaGiIXg4lNsUOsKCJ14TXbTSeS+jMkmYtH7k4kjMr8qWVAlxkM0isiZKR
kI/GMr5PTXXN5a6NZba16YIZc9SlGYtnwQqlQKGbkfOGhmJlKy8PxwRyS2gIr/BsK6tt6xXaOK1/
b506UTtINDreXvulsUASD7BX1qHVnsedRWSEI328rmMSG9pSlSY7vxuORi+vMcEuDYbnFG/VaSxX
SSDdQGs0MFLXgav6LVF1sFPyis9ZHAy5cJHE7dT+NVsYv8HfCHXmOkk5WNtKHf7tlAHSOTjIVp6l
SyeT58AkAkman/FcbrTILdRUzn3XqaoYmQC51A5AXGFd6/KNHq/yBS0NjEiCcp1JffCqEl32cYsE
Cs677Pd1Uti6fteGa2iKNSPTAp55m1EVamUophvCgtrvJSqfo3blZl8ygZbM1EpFcoTe/ksTSp/B
GSgF+Ex3p393o7326+Pb+dzALHQYeFtRkvG8UxOl8iZBYn6n9npva01q7v53pmaHk2pipLkZYxFx
lga5CO2XuJYMXpwvziWpPjpBr1Qjky7V5KwgIPG5rQGmV6dKu789jKVjSbzzn4nZHZO3ipaMuS44
LrnZsAk22Rqn3dJZObcwW3TdKyXZ6xnEGO37TkLSKt+lbrpR+hV3Oc34PG48NzRb/JE0EeyTLH6C
rkdEQ+KLFT9AIamadhDz78qVtjxzGiEgTBNoHc5mLlXMnqIk40rsrKDFvV/LCSwZmEq93P/4NAo1
l6dFdoVyLIYKA9m/Uv5zWHmmLW0uvD6k3JQ/OTSzdekaDSFg5MUcJRe27ii/xPV7FqxJv06TPl8U
4PGA+ujV45kyG0TDitdBkBJTp3nS2m4s6gfPUKrNMJAx7Dt/OMRB25V23pnJSpVtcQKVyWcSh06q
QZcTqEViXEt6LDgqyN5Rmgg6V7bc4hzycictL1OCnQebUchN15WR4OSGnpxQ03Uf4jBT7qBUjVd8
59IxmkShiZShBANQcTkYvQ5owMxHwdF6bduJX1QaioPoK+d3ZV8szhqikVw0PBWu6htVnY1mEbLt
FH9noHe4loNc+/7s3FTt6JeJVwuO5T0ZVOqK9497NApA//3+2b5Wco0YwJiOTUePKsTc5tfbBqTF
PX1mYeZoSrey6mqyEJgbKbGlwA4/Cz9BhP+U/vzXCkik2OVvJbcnhlzlbk3ScXHbARVSCAUoQv0p
DJxd1TSWDQqoXZx2s6OOBmhH+nAhHDYP3qR0lZAwnMgQL7cb6iE9XUe+6QyNvBXGYYMAyTHr/r09
ldNazLzDhZVZwN6lVS8OqmA4ma98Tqxkn/WeE1hZvPGS7hcN4Ct7e9EecYdCgmF6dM8OUSEabl2i
Uea4qO9ZTXantZGdkqva9KVyL9fqXxwmHsDUaKbSJHnk2WbUgGCkvl+ajhF23wcr2YpD8c/tOVzY
DBMjJohbAmtKFjMvV+DHa8R1Dcdwn2X/TRmObfH9tomlaZvaaQiq6ey9KlEgXU3Paxpaji5kkATH
0ovgVz1F1uQfjeYQEk7h/W2L0oK7m3hR/zM5eZGzLV7JSuEi+GM5XdMd6DNF5zLb+Yn50o0omPje
XgjNgx/Wn5u2Oopjjw5S/Ip6+VMox/eaX94P+drr8prkhjNBAyTsg2jrXoNDqh5udcvjfYEMzlsu
BKcuiXZhmzzU7rjt2/yX5PHjihQtLF9ZOSkLPgeULnEzlXuC5/lNA7YhciVDtRyliWv6Xt2aLtk4
P/ill0MyUWRPuR/+CGNrrQH5uso4jZovy0QJJrX12ZlBuQWogitYjpQ26tNIEvOurxLxOQCR9dQW
WnjI+sh/aso+f036UtzVgObupaT+tbIlFnchoGU2BT1W3IGXW6JHoaYOysh19EDRYCupILmApPUJ
eL90FxgRTMZFHNl65zbHsvLLp7SE8CMtSvUT+hLZ1svCdOPmfXFA38jrbb8UimfYdqIvt3/o4lKd
/c7ZgWykXFG6wLUc+tf9jY8WiZ0RYr/XQ+du8lr3D10lalvLz9bWaskVQD/y3wzNDo1UdGQMmsB1
UJfdmj648WELj9zt4S2ezDMj0484O5m937l63GMEYm+Dtk9zn7Wb0VjhQJ1+6vxmgEEajArQa8oW
s10XGVojdL5nOaWi7q223PfBWkp0ebb+MzEnqO1yr0mJfU2nG6PPSSp8BlB56rrVEHjJDvod5D5Q
OoFUdDZhaWcKul77ltN6r15F0rNX917z6/aqLM0X/l8BUkawfQU5COVGjWFZt5w0pAAAKrpf0/he
WvdzC7PNpY+VKLsRFrIRnpK7Qv+R/FSUlQt66ezoCJdzXXJZXkEaDCtNtTK2TEek37DMcjukw6v5
d5TRJfazjRHs/mLa/i+mhtY1XimXm9mVoFbIAslyCkj8070lrxSpF9eeVBSoJwB/kMlefj+0VNcN
O9FyYsjSd3rc5gRTJfAnI1x7j15jCnHU+pmtmX9MyH7lpdRZTq+avzSfPqhKf1at4TlL0F32tRPY
te+6K9tdJt5VtJ9Doe/0MFventLFfUIbCzE42pDkqy6H3CKiOFTDwE4EBl3aKo2HP6OSPgM/j5Kf
I9jblVhhzeAsxkKPQR0tbWRjvo9KjJrx9wAZiLvbo5IXDxgYNsJinb05b45OPXrCwiCynKoxunup
KT6PuSxB+9HHz20UZzuxioZtWejau+7Gyn2cjMnWGON80/Zq4AR+m25HRLPv/DFpDnT9l/sKjpyN
llrdxqo1dd9FvrvNk1TdtqMXotEwBvStWv7KSJauUWIYcvC8yOnOmk9XLQx1ORquEynhQdHvNO1O
EwHJo3AQt9vbs7a0NOe2puN+dldIXVA0eWW5jpcZ+aspxe5dM3j+v6af1Zu8LdYah5cWCbEkMow8
kif29kt7QtZKYSAnrtN3e+lbHq2c5sXPk+4hnQCuQZsHYZqQxykCxGTLo0fdkSLn9mwt1ZbhKwWY
QT8b/1gzb2FWcIzkieo6Anodb3pWR0+DYYZ2R3y2UUr/ezvCLyIMmuGYRmr+GAQRqoZElNqTkYTG
ii9eHC0wQ4hpqQ/wYLqczNpDbLuYagOKvxW1DRK/t4e75Ot5UUAGC5GTBOrl8vujmYW1VvhkN4Xs
W+F2n9M83dVZb1eGjNZ8kv+GaeVvbFLABrFOWQsC1kubRiundV6zITvhyS+3jfpPjnq40PL4/F6I
/kqZYMn7I4s7NXWRHDLmj+icUopnuBw1ZXRG+WdINsKU1+KxxWU6MzJz+2KmC0Glma4j1pGd+Ym9
VhhYMkCLOUeK1NOE6LqcszRE4Qb9ZtcZdpJyb2Yrk7T2+envZz6ikZqcwItD5ffKbzMwjpTttrd3
2tI6nI9g+vuZiaLrQjfxMDFIRwtOxe6gNitnd20Us1vPsCJ/zCUmqXoR27fSX/n82ghmTttrlCA0
DA/HJooPXuV+G1PxBUr3lYzpmpmZv/bdtNJoGHadID24ytZF6mlNznbRBB6FMhCs2VdpZ6sCUem1
huUM5tYU7lqTQt1KQLC4FmcmZqNI67qsqwoTPk8tBSjOimNcutWmnlnA0LAlUMe63E5JpId937Y4
EfHgepQY9uX4rVjjMVm0Qt8xAo+AewinLq0oYWKlhlhwGTQb/5igsvWWrMnQLD7ugWj+Z2TmDxt8
YQv40HXKNH3x1Zw2V+UZ8rQ3AvTaLkweEs2Y/GrGSXK62sS59Hr7aC5FI2c/YH7J9FO2ti75AUlK
ZskrHvtUe+pS5S1G6p4W5r8o3st0PRIg0KHKuGeuAN22Ppp6OxxYxZrhIMBiJaxsj8Xtp9CWhSFS
jNb09zNvA5N8ZWYe7//SN/ax1tLrtqbitHR10gFAForrBazSbAeOcgBig2egUwZ6TNojVN4nasG9
aNTSg9fAFEBKMty2RRSdbq/XtCHm73Jmjjtt6ocneXs5OIUWkcQ38XNpG36htHdSQ2Wb96VTRNkO
hVx5IxijnVbhimdaPA2Q+tCUNYHe570BFdRHitGMwAeiob2LBYUwgeD60OuCCD1LVe5vj3PRnjUV
9/BU8D7OFlGC/YNQklxfAElt8Nu3XmLvU5m/37aytPuBz1Nq+SNpch2OSGEcd7LpAK3bSYQ+XXbs
svewoKogrQSvK7bm6Y6WHH8ohAq57+ZH7L13MqSfmxzxza74entUSwfgbFTz3Sl7Yqe3HZZaeSuZ
mzXdjrXPzwKeqCt1oSZ34ITm9674omz+5tdPzAjcUESIM78rRDGpUFcnLRTZXmS3ayyZyz//f74/
c7ktxCAjnKsm+dQvbprYQbhWYVu6YqGN/X8jIOd0eUY9yfS6LjdNR89eFP2guTvRvb89SYsXx7mN
mR8oe0PhHTklakTvPoukrRzUDzyb3qtMeDWt7lFSk1cpavVtVstfRJoZb/+AJT90bn+2CcpKobbL
zem0dY7K3HsyHqzSsNv2JS98pB5P3fDvbYt/rvW566PzCwQ9jfoAwmdxsIs3COo0Nh1BLIL2kJdQ
+HjZGLw2pav+a/HsPEphSwY6hxXuuTaG8VCVbkhRJmqQ1/C/tEMX3dFnUBx1kuW7Ng9pLfFhg/Zj
/58MgqiDkOkl6ZquX+EykBcuDCAECNpM8mmQZczjx0KGH8dITEe1Rv+TpvneMZYb6dVIFOl3MFr1
FuIg7R/ocqQt2phyaYuM9plMPKwtbSWV93kTmM8mkr3bMDC8+8JHGyMXqs7O4RLYeIWIMnEZGRu/
KrsnXxulU6+Wnt0mdbUxLNf6UqRchbxVY7sSg7WOk6XxySbYeRoOAOtfNTawYrI5tjg3w+1B6tfD
1nLNYKf4YbIR61rceX2RI9HqFrvb22LxOJ/tiunvZ7d9WWVV1Y+h6WgQhaJTsyajtui2aTkl00Pr
3xWbTltYZeGh1cL3iz3l0kPnKvaYHdQk2wbwsf3FaM6szZwfD25QJ21kOlHyEEb30Vr/6eJswRWG
6ryKBuScTMfPlEJq49R0Cku5d8vqvVXMn7eHsHRz80z9z8T097MFqdCsKgsjYKtDBCzGP0mDbVT3
se4/3baz6GXJ0kxZYyiu5rVkrwkzXysYCvXrcBPrmnAow7Tf5fDyrXjbxT1AbwPiXGyAq27xUOHS
oJZlOnJePedNsid18gA3+es4xPdtrx9uj2xxkUw69yfYjIrI5uUMeoKgxD7EFySH78twVftyMVEN
MxCUtWjbT9Q9l9/XhFLUgrokem2G6NdABXmTGYmFTqzYCQeptuSHkcrMCOaZDVjUhneXRkBfbPoN
B9uvcsH2lFhciY8W1xOA8kRnMLHpzg5yLGSV3uoUuUdZ3bt1v9fzbSm8/sXUQvAELwTImiuNLsHw
wgoKdcsxzMZ+qfM1uvKFpeO+n3A7JLlQ6JoFF4lat4VYEnqJ30JgSOP29s9fuvZhRoB2iRKpRhJ5
tjXyLJUrabTIP0r9UUPCTFGTrR6H6OIKn3xUP230yXey0b4WqfKUjc1KWXCpBg+aDLocPL1sQF1w
uXdkmEKKPNNBjOgmXf7PShxuqvot4poalHZfaPXGT42NaKy8exa8yoXdWbwxyr2Xw4WJXWP4YWXD
l1wy4bz3RrueKG1vT/OiMWhztOlw8MCbeeHEbFR9cFVmuaMIlrzsMv5nrGHyF/cK/ksH3zN1A86m
UhxCRWp9yXBQl/S+mPG324NYOE9U6sEnIfNFY8scXziWOqrUAwii3MvftCD4PmgIkldicnfbzuJk
UZeRaDpjLPMMAr0rPTzGYIhqtdbv/RBlMVRo3S0UwJ+tPtQ/7otBD4GH4EZWFMoMlxuw4zEn1IFq
Ok1HsNM+qmNn9+pJVH/n/spNtjSDjIr8uEEWXpwHNZYyeolecxkH7bapCkKyXWR8uj17yzYmYnnS
0+gtzg50RsDrFia3mNkYGw8trwQ66spc2dALFxgqc1TP2GuTasNsq5Wi23RFQZCkjOXEqn0HlewL
zbB7SIpgVTOElT2x6KemXkc6J8jxXInoQHakVrLXTHVk4VsbKG96kD/2UXIaRhlV6sTnGnWh8hN2
Qai+xla6EnAvna1z+7MTHKVuJAZaxxVaNw9t5D3WmrGSN1/a9zRy4iBAZRnK/BZFgXEsJUJ3x61S
+UGw5PIN+QsTpZnIvFf8Xl2Z08WdAkvZpIAL1/wcxoAKSiYXckEBVHkOq5dQPYXJ99ubcXHWzkxM
Qz4L3ajGu1lhYKIVJyGHn+KaduWiAR4ICu22iDnMfVIgt62KBh9YJnQcAAWH3hqAYc3CbOHjvFUR
OJTBafV7Wd+tBSmLnweDRWIKbkJrHqT4fd9bqZ8xQ4CpBTjpf99egaXYjN0E9wEc1uQw5/nRQRDK
rDN7cHfpQfcemt9GylN+F5h2Oey6Hy7kytkmNrbC19uGp8Bk9rgm1UavE31OeIn5bubxJtdZwXt+
kqJwP8vap4n8ssgye8i+dOOPZu34TAtxZRBCOprU2dFX4HBfsDJoyQj30jDZUxt6koXkIUvM3lZK
VDzqyNV2Aii728NcWj9wjf9Znf5+tsOtMvWTSgDW1CfSp2RovjQ5KsK3bSxOpabJKLJTrLsqT6Su
GkJvzmtBHZtN5HZ2kIS2MH5N6lOjvjZViLzCX9xUMjo8aFpOhK/zPGZnBK1R+Bq3SPqoRge9vIdV
+/aoltzPmYl5+rKoq462cdF0vDD8YTXSWylao+27xkqlbemqIrCkyM8Bk2mZvVwhLQnUPALr73RB
/lNBVDtt4U2DTemXFAKudHNVPNwe2ZJFitHT9qdgoM17I924cAe5V/2TO96X8qb3t7V2KKN7I155
4SxtPu6JidyEy/7q8R2MVOMDUKynMvzWSL+Hv0ge0H9PFmYqsF93xY0tfHdtXvon2YTp71HVVoL/
pd8P4StkMzTcWMSWl0uTmlpVxkPgn1S0gOMtgiu3F2LhRjWoSRIvgFsiwzeLUqDcULyWZIvTtv3B
a0W7l7Rd2tPp//GrG8A27LgW7o7iwrTXz7zA9JqXirbTHTf37EwK78V+vAdcG68VvhdmjMYUAjta
FMEsz2cs0ApVzMRac5pQt/PatoY1soeFY0kV1+BFODEkozZ7OZQSWDacPLLmqFoHiC761AnlpzrO
Ph5PwSYDxxGnZHpOzGasV6OmHiE2ccLucULqJx/3y1MIBSUKsotTO/flMIJCSuhFCDSnVbbRcMjq
t9tba+G2ufj+bOuGXpTL2sj3xW6XfUuqaFeV4c40YZO1GtusPn7SDbhkgSjRecBGm5mrZR1Jd8CH
jkqBmuTJise61liGDoXSJr1V4DSvXw3IUSZ57nWqI42J+NK7o/XVTOPKrtWiffAyXJjR6eWTmfJ4
UZJUpAYvISpNsvwQ046P6rEm7ApL758mAart7ble2pKkymjIovVrIoe5XEuAloU4GrXqeJ35RjB2
h8BetjUEd03zccFxU/2f+qZxSfS2zzZlEothjryT6ihRa2MEjaJiU/JYk4KDIYcrw1ryThqNgFMv
4ET6NfNOY2wNaNwmqgOHvYxCuJJ5tqm+j/JfbFXiexjmwKtO0P/Z9JlppXp+oTmy9eYbiS2Lz6P4
HqlPmfDYrIV9S2tFto29atK8csULgMRWphdWrDma17UbYeK+0IJG3+qF8RcN6CQc/8fU7IibLpRV
WRLhQvo3NX+19LW4a3E7GJMaMUX568iBbGprdiWHrotN+o7NIdjGCOLdh4YU7tpWM56mTqCVo7ho
FK45ntbydGnN9qCexI3Zk6tzAAdv3djbRQTrqvlUp69++PP2wVpyYjoj43onJwFNyuXO0Mg+p1Fl
ak4qp79VH1ktI71HN/2zatbfhy795Baw79y2ubRBeMHDHQnXHOno2W4UZLomrITdmPndpkgcSb5T
jDV25aVrkoYele3O4wdoz+XAUjdJva7QVKdKX/I2QHBq5cJfHAUpI9qzQJ5c0Sw0tIYpvWeoTi5v
xWxfyHZg7W9P1ELUP+nP/mdi5vVCKSiNEfiE00C9PCSCLQTGtq1+tway5QBHvYPVf7lt8lorj2tg
OlFTRZQgYM6PlQdN1UCOrzoAperj2Lf+Q+BH+kGVCnWr5eAZdJ1GmzEcxc3Y6tVjaU4q59kgb/wo
/JUbee9EMJDrKIQB9uc57hqHHG0Xu0hkM0ZrzazX1CmWDgxHkQSyxd1wVU9TtVYpjW76zf1O4J2n
3Fnk8agcr0FNFzcVOaw/hbvraFttwxREN/7aK0KUfyjVoTOxhs1cHA3R6lRP40k3D/BkMZMFo2hU
ZxT/GWS8jmHZbfFDLumckNrD7fVeHtEUsKK2blJHvjwmckwJWexG1REhDzTu+7Wa/tL3wW3wCqLH
cCJhvvx+Bcu4J8gESUIevJdR9xKLax1SS5fouYlZuOr7PdTklas6USmPttUKe1/HWRLC7rx2jSJz
qVhBF4sC3Z5MzwBAossBKYoQux7FeMerPH2TDfFWEepHP0x3XaN8Q77rOUiKnZwGn5sx/ThgCt4Y
kTtB/kOBPxtpPiYCtPQitrO63JZlj7ghLHNOpkrdXouHYuVyWHJxJHbFKd2PWIY5W7xcU+s6zkcD
dIRkN55y6AaZ7p3+L/YghwrScbL9EinWyykNYLCUKr0yHL1wXAjdTx/f4hD6yxNOQuEtMLvi+kIx
/BjWSUcdDsU29e5vf/5PM+4s60Rw8D/fn82SNFZGpIZ8P060WLPVMkycYhz0oxlKCMmCHFEOhSA2
2QY1zi+VK4Y8cxPX7gxf2BRiEh9iOfH3RkQ1KKJFe6uKXftFL2ElpShFKaxM+/tsyKw7ryBDqFi5
+TVDxHplHEuRAE2oBL9E09dqBLJXyVbgF6ZTdbsk3Yr3yRc0L7tq47or9//SgT2zNE/7gFgzfSmu
TMcqhJPv6m+ult959KKH/4e0K+uNG2e2v0iARO2vknrzknQ7trO8CE4mo5USqZ369ffIuN9MN1to
Ih4gDwEMqJpkkSxWnTqHqAA+KlPSbnXNWEsLytCrTSGwVtrR7LEgQ3knEz9vu8HaQXc+KCkUNSoy
oZEaXeFQboOwlKZKQq+OBOH0UqOCnIxcOBLVwNE+jaJOn9t3HHyPurvpoSs9JZoisFl1hDNL8n5B
K64+EVhqu7eqMoLB/+VZUwTaqsBs/8pVScDViTszJ20fL07rrLIAwSodEpTuEjHsby/N6jF2ZkE6
Nm09psIXeLbWxV44WzJCuU+xeVSDWCK5s+xPkou8QYzjgaDiye1+WpbiiFQMQYbKAhQwuKBXR+HV
f5nsH3pmBW6pyvWt9SpB0O0fH5ML8ZQ3XgO9OLzv2wnRG3uxrPlb7jUP0BL5onvdF8vjv1ms7Uw7
21igrquJSqVvfaBL0hREeNe0WOWYVJ1HJhcVZv9Tzt1d4iff2agHH3GJf81IV05SpKaFnkYUmP0e
7Hvkl2X4qO2olKdXRwMJj/caqXlFNmv4EyOe1rvHLPlaZz9Y8neZKdJCq+fCovqFqqgBBI60ffIU
4sfpACxZqj3aNXjEbDQk5c+kfL49Y2vlV6Sd/jUk7aKC9d1oMdTkY9FEHHTxnheH7QBdkiwg4mtC
T13vBm0NhWj67bbt1Wm0gVAHPN5eEIGXu8tJjaJnGeBfVfw40wOkGnIVZefqBj4zITkEKQyQ1Hcw
0Tagtd2lXEHKt/79pc4KVBkcW7qIzBJszEniwhNi9zvLh6/EVHEOr68Q0Bnv1VxgJ6RpstuUGWZJ
nGOif0+SFFojbFG3qsCU5WQtOBziIHXFZ1prh2HuthNa5G+v06ovAraB8S1hhC2BlEuSgafYzt1j
zwNuR863EnXFWhE9LEfpVbh1ZkSayZjplatZMDJCZBVdjAP72WlW9bXu3PFJ8/X+rZqTcZOLtgMO
Gxzst8e4mifFwbF0f6M1+6reXAIQSyD66h6NyblL62LnDgbUQPvQIM0z2kx3kFb/xZL8L3NqD+C3
OOXlcOfRAZTJwx3tvb9v/55lf19PB+jElvL30v94uTfGMZn7oY6d46z1SZCn3fCQ1Bk96hDKeGpT
39olhKledatGUXJHYyuqTlclaw0UrPqkQ6PSK+8y897jEepplrWfS8XVvbbYONMWojzgWK76ScGE
XJX4Ec4RunBakDkMzTdWH+TV8DQPs74RpN4mRg+Vqg80MeFFglYfPEnQLitX8BLfy3TIYeGGqH50
1i+ANB2AdR1/L2xFvLV2NJxbkiLHfI65w4XmAJ+7M2PQbkS3PWSNdwdDAXQQFwTaqOVKrh6X81z2
hnOEEjFlAQXXVGSIRUQta9nbnPJX3PlFQLjebsZUL+8YTcuH0W7ZqR+H4dDlqdjzzGSh0ISz4aWj
eKGtne9nP1B+EDhpDtWaHqsszPyuq/FQqtqAOR84gs+tSAdHWhiFBn4KVOgoikGRqcrbrI4ClzxO
eLShAUZ2uRPL1tLj1MRln8fej9aK72Kn/gbRZsVyru09nPBADkMeGlVNaRgQbHEdzUGE5IPpnbYM
bDTiU+PEv4xq/GY2TNWXtuqeZ/Yk93Q73+60CZDCZNajmNafYq6qli+hg3yGYTDIDkHI4JoVEfnb
jiAh6QBqABnbqOXbEWLddUCae1P1jlpdpTNbyx12FqkPYFkTdoXzkhVe4NRvjsFDogrX1y5CEP9j
qyGldi0XZxUeepMzZDQ0dqjjNJiqZs9zLTAHFYx8dTgAD2HuwMN7RTVO524U1B6BYTWnX0yghDS7
X1DU3d0+QxRm5JsdCs35xBuYMSyoIlrZHsm+jemogsxVXwML1DtiCOyOy9/PFierCuingVT6aEBk
OynrB1Jaiqrz6vY5M7GM9MwE7yq07fHFxBBAucwrNpr20EwhU9XcVg0tugyA7CBrJ8O2E2QcEiRx
8GD3aVjMZtCUJ5YCEO8ld9AQUpwKqx6H/CqKw+htvO4sJrnetInAA7HeW/6ruM/KEzEVt/GKFyDw
ArwBkCDUB2QcDQRNDIMtmQFafimrMSAD0l2qrlCVkeWwOFsgPSn6oczxlCYphRrQTgwAsPqKkaw4
GsgDkAxElQ2PZ/lKpE7lkZYB8+7rw4vw28gu00TxxlTYkG+1OAHfYjN77nGq4i9JJx68Yn65vS1X
Vh3DwHtioXIAREuaKyezk95qMFdl+kKq18790lWv2ZfbRlbH4aNCDeQZKl1y5klzmj4HWS7GgR1j
huTPr2XQbbsoO+HpgvZj6T5L0GY2e0ODy38KKhHVjiK8WgkhL74v3V/cqEcGJIhzHFi9rVx6P7Tj
01TRaDDBu+LNb6Dv+A5aN4XZtaUBrgX8YJB4tS1fegsNqZhGlMaco5NngcDR325RMuaWwgNWThlc
MRbQbQ6i46smwMwAb3nLcgeJJ/2A5KEVgNfv0RD91ky7vTkzBZRuLZhc7jTXwHWNLme5rgodaL3X
vHqJosiTRb4CIZ88OOUccddJn2I9Se86KHsGs9+DfJoaR0qLbezkYHq0Sv2tL3Toxlq2arOtnRoA
E+Fgwu2BLpzFic9ODdL0nBEgR47Eudfi75MGQRNUAG/vhNXJRvvUAtJduFOkCC/NoeoNEApogtD7
sPQr7Wa9fJkr9xWrcGej7njb3qrr/mMPvb+Xg2Lcq+ecIS5KCrwgI6/vAlaEuRsKEAhlQ9jMh9sG
17b6ojsDlDAoCGwZ+UVx6GedO+Ep4kZmG1RP/+3z0vxNXeFWuo7P2/236U53P/J5XLSQsgH4BMX/
y+nyqnpodA2fp+69X3/6SCMlLot/v7+4x5mPjXgtiTbG98sDMbY8296enbXVBhkCAB9L8Re0fJef
F9zWcrxp7WNb0i5oHS/K5vY7ukg31Thsqlr7bXiFDWIj1cNo7ag6NyztHX/0ke8lAhgQiByNRR8O
Ngst8mv0VKqha/4F4AqQpIDlkatotahGywG4xUag/5rrJ393ewYVn5ej1BGi2CPh+HyuFwBtOYH+
52hVCBWhTg7+cTy95CVyWtINoh/No+U2XtgCWbqzIfSlsLK2Hjhfl6b0hWRQTnd2aYLEA9PMI6G7
ct6OfE/aPQqBtydr1QrA+QBgAyF75W6G149GOdTkyJAXnEz34FGSBJMGweDCUx3PSyAivfBQt0J/
PW5CcwnvL307R8v2BG4BcmyFmQD+P0I+yP3K+/p7A2R2UDo+tMKRN7s9xLUdhcos2K7R3mVciz8V
VgKU6WQCX87uOWCaHkNfgJm/iUEbwz6rv5k+CnV96asYkdY8EWC7pYHNBQREviXRrFaAISYxj3rf
P6fUvy9mqriJ12485OMtMF0urHgyHrTKJl6mXmoeq3YPRa0g1qI+/X57AteWbYGaonTuA6clh8mg
EQIswK+BcUqQVAyMkf6iPhj+SOVUfxOope1LELpGcQ3BnNuWV0eHqxz+gnvv6qkBSj7bZDr2gNFO
ww/mNdOrx5wyYmScFRth1dQ7zgrvJ7BtS7dSOTuCuBq3jnFRP2Ye3RdGehfXuaJQs+oS/5qRS3go
4E8NSxuYoTtehQVTBCfrw1gEyD3TBxxN2mJG7rb15OD7c/PIxV0fv3nGywcWBTrZSNOgqQFg4ctd
7GlV1tZ4CxyHunm1rXHvZ/FfvPf+m5l3CM7ZPTujzB2PjWPiHjd5VJPU3wrc+MhZpo4iG7A6af+O
6L2kcmYqdfR+TivPPDL0GNspMszg53QUDrbMvHz4LfLi/z9t72XXMyMtqleZLhIgqzOHkwAJKG1P
3draiLYvQp0CxjOaSuTV2tCQokdWCL3vkOcxLxdrhlzFAk+3jjrdaNY+TR7zQvF0WzUBxA4s4EIH
JurSBOtFZk1UB3x5Lr+NMf9klnRjQwjuz90OwPd/zCw32dn8OUZCU7s2raPQKH8uMiuLbEq17+Ns
9CpTZGWtQKeCBC6OVB2J/0tbk6FT00wT+wj5WCsYMmvYtnnWhty1yz7Ikrx+oLMQ27rideS1sRMy
pk1hC11UbGwBvHPRFfsOkqybKTHsPhh1vdy1/VSHpNbbOw8CfUHudGMwu31259T8lKP3/bOeNwV0
oOx4n6BLfquDyDUSdR/QAu0kwjFwvDfOr7g16yqw5y4Ox7F2AgQkZeCPYx+OKUl+a5QAhVrrP2xN
177hxUg2Wirah1ZMCIaBIQAJggWeFtTPDKhp6uYXO06MIM/SLLKqoTs0dp1t9SFW5axXzj4kENAc
gwZ4wPjls09jtRiGNjePgtyR5ndSMcUWUxmQlq0cqdkVDAb0MYrvHLG97YGrn0dIjvgF+bWrnpvB
sRhNSG0CEsP/7s3hc1+r2npWDolFEgg6nKCr8PDGvHS8mVNj8plB4HjxHjyKTHf3dfUimpOmq9AP
a6Ef7gkUgwCPRkFdslXzbGqtDqh2X/cj0wQxmdag8xQUHIX/gVvp3JS0d9Mktbg/pvYx8cGn8tgg
DaAip16ZObzJUIkFaAQQfTlIKXN/zksXF189dA9LfYfVcQL9PvtzNXjWtrJVjJor3rCI3qGWr4Nh
4Yq6pbe6pO01yzwiU/rmumKL3OHptsMtKyBfGecmpGnzsyQehtJEcGcYkTDsJ38y9gsO8LaZtfhu
IbH3wIAFdc2rO6IuJq3qXRPcyvS1M9jd3Mw7h1qAy6cs6sA6GJSFCji/On04fFCxsPyFl1HydC0h
xZAhKnfoE7R07F4xdyvf95GlfqfnR+AvV8ShimwXvcNw2DjoWfSyoIkzhVevbCDE9iBQhkQL7gn5
lqinuNfqCWGD4/m/EtLpX3qTsg1lmrWxRsNRPAhXRwS4AZBEeEJdiSCOXTtM/YDuJ9fMNzGxIz4o
HhOrAzqzsPyCsyt21MrZH0tY6NP4qbL9fa+l900/h25fqQLV1dFA7wSUOXh5olX70pav1f28BLBH
dwi4q21i29jeduuV3YPb+R8L8nUDQUJkMggeDyKP3xIHoNxpZF+9CafcBwyhRRrwaAR3V92r0Ecb
mzKOzePYsd9abKSBN5tpQEmjsrRMinQgAIT9ryVpgRg6Qmci4HHaty7fWK+L5oQb9nkEfu1ZKHLX
q/MH18XZtiCyZTp5qImju2VGwGq13auVFxuPVsB+e4r05nsiQx7UogcESBRZQK3SrW2RuekyZyTH
btLLQOgUZSuL2uihbPtj1tl2VNW9HvjtbD6hy7l/tvVJBCbC5i5wmnwKYsflSDV3mveg5UW2z7NF
LAYyWltid9O30pscsB233oPJmvbgeFr9DHbQIjSSmH3B4hX3dMYBa4FsOxQmT/fdEIPMLhaUbkls
VfdxgUp74DLQD7mp5exp0zWfQXZV3vtJnEai2M9df2jQJuklkVdGaM3fJVANnKCJqIVTEkeV493n
CbceEVYhV0xZE+lgtXlKIQ4a1pre3BveYJ/s1kv+RjjpbWw/b7dNPs5bRts6mq12/NK2SRX1Ds9C
NOy4f4vazQK/zklAWK9FltVOGzP2yi1qZdnTlJnmnR+TJuoGfVas2Vr/A+IU8NiDqXHpUZPWrB4E
tC9KihcT6Ta4eZ9BS7IFxdYO0Iu90Q+fc8gyWw5NQuCjnm9vt/f7SHYYIK8cB9qZeObK6n9T1xaA
6eFaNHnRABhv3XeptyPYdzlUtue2sAOjYOiV8rTvZLKdIPWTHYL2KaAJer8Vv2ZJv1/9GkD/UQwF
7x3Os8uDjKR9n85wwKNT3DXAWMU2D1jy0ze7KIZ6FDGKKGWPmf7ztt213YlWf7D44ApdHuKXZrWa
2gY3BDlS757Mh6S7awfFAbB2RJ+bkMIPNhhstseJgGrnpXssM8Vto/q8NHEz7hRu+tj3af/NdL/9
eaIF5Yt/52cJes7uMpszY0BrHjmSV3vqIicxo9sLoPr50gVmWn0pRAcDdNo7Og8Q0CieM2vXsYVq
FQj1ILTpyR2SRl34lgY8PIqHvROMGbV2nTAgLKJrYMzzug8waC+gUehQIiIz0CB8OWWcunNTzYQg
l2hH6SywXfRwKDZ/Pm82Su6AoSEnitTepRWtIEmRuOgFY8ZGRNA4u/35tUnDLoReEp4DyIJJy9JA
LQ5tWJN95O2Dnp7q+r5t9hlV8V6trT4qnzhooduG6FJy3oJx8GUnpn0szRAyxExXnLDLXMunio3o
Fbc9njNX7UoDb/OCj619pOyT273MYKPLdrdnanUIC1EjWs7Rc2TKy90BgAyVa5iwvpCHIVds79UR
AGMEB4b/XhF1iYRRMsXUPnbpTz7aIZSyImNWjGF1td0FgIpSEvxW2uUWn3OORlQ0vwFS88STqMo3
0e1pWjWBrjS8xhfCjfdS+NlB0sZNakGT0z468caFRHeG1wrNfw3s7badtdgO9E//2JE8ymVNkqLL
zj6m+UvKNmm7gZxykY9hNkG/nXUo/KrqMatLdGZSmj2gac26BuXu0R+36CVx5m2iEgZfnz1PB7+B
C7SQ/MzjNioUkz/AC3SksDKOMmZq7ucx/65ZKl2FVYf2/7ElF/6AzM0FMl32sdANiDFlm7F6vr1G
a6MBHm1RfcH5Ba6gy7OLJvAEhsLgMTOqoDGePO+RVj+K4j+akc6wWPB5MgXMDAb6EMiT6X6a8Ag3
klQRvCw+JZ8yy+4Hngdd/1erAwLvyk0zRo45lKIFByK2NyABB9bnekYUE9uK7bq2QkD34K0M8Bja
V6WBFUlNDZ/hzpxIOGZ5YCFUu71CCgvvje1nu5U2mtsLoZOjPXyZuhe0wXzk+6jPg23JBwuLdGh6
tpXBp03c+lUXTXb2qc1zRTVirbcAgTUBnMsCedQVUxsYatuu561xFJljP8eTn2zcutZfyqkZo5o5
xathu06kM4s9D5pIDhUjIsxJH0eUIrHbpFnzUnHdf0w4yV5uT8Cay+A6AgwMj3ZsaWkCmnkwkzGf
jWNqFrvMp16kk/6RxM0U5Ized42yary2pAj0EVyj69G6ggsgnV0IYOPhNGh53Ha94qZd/fyifrQQ
HiwiFJd72qOgdtCaFPF7hcYl92daqOK4tSkDty5+v7M0NssPXOr6nZW5MTlq0zGvfxiJFzK0pczW
XT9+gPoVOfZ/bZHL0QjqtszRE4wmDaH5sy9poZiv9bffmQmppNSM1STQfEOOjTdTJIzr+lHjJMbc
2QQE7ULf2l1V7etcMOBX0AZvLOWK2164LIp8cGF/gFYGKQMAsZYpP9vmxMAurM0ZNxd0ea36aemb
gFq3wsgykisr6KZBCR/0VMiQXlppJ5eX1AMtgjFWzueuckEIC54BOyDa3LPAHvtfycCq/Rzrc0CF
k4TZmN8V9uNoWuByH0srDh1O7U+Jr4GclAyxFSLH1vCgFkaOI4qan1uUuDeg90QJKRPtpgCJRRfE
BtIu2MrOL6G76WFOB0TjQhTZVkyO843p4EZOqC9C2xL1ZjA5eWJDPgQJYc0YuHX8ycfJynoWJslO
63alq/e/U8HyE5mzv4jdJK9pZVQbe5iqsGZmHXilKO9xGBXBONfjlkzzEPhw2r0e5+XP2/O6tuOA
ul2I5AAfRArhclrNsne7mhXOMe/uPP8OaZzb319zDvRmkaUA7qOPVfp+PhjjVFkICmNUUJpWA0Td
OeRmG942szqMMzPL3898sDRqs8ts+KDOwx7Sjmx7+/uqYUgH00yaIqkIvm8jOh8+2eTUf4D51Ufm
H48wcPBYV6k3oUGWtWHI/DdF/kPL8m8cz9pg6kzFvb9slMuNZAC+gfY0XGbo6JW7VQxt6sayBGNK
aSbuwe8Bt0kBThUzCBDKzpvus2nso4aN9uZP5xCGwWcCOt2F0UAmvC/tyTPAI22DRQWJmXTjOvkG
R+9tI9eOcGlEcoS5pOiDKGEkb3aUhomncATV9yVH8DJGzXj5vv730Hwp2i+3f/5Kx+jy+5GHRzFD
xyxJUZntlBwTmNtAJgy7WrfCkWtB3LhIMrTdAx3NHZksPQBvvx8aQ/VTm1XFu+u4GpaBLfccAKWu
uynBPaL1+ehYR71hBxNJj0BkdNtU9EvMO4VLXM8mMOyI3lF/RnUAFa/LbUt0ANBm5lpHx9oy/iVW
Ic2vx3L5fXL5fbcep8JyQUSTigf808DSR7Z+Ft1eNNUopDMutWbL7JZRUCesnnoVxnlxqcsNuwwC
NPXIZwII7EqDmIDPBQYVg5i7AAncrnpJuWLXrJqwF3IuhLpA5kleTfPeHzkc6yjmxA5KMpVo1BWR
bqaKw2d1QUDjCowcQKfIcF0uiMbwmLEBATz6oHh9Mks72w5jnL/NSZI882b+AOcYomMAXAkQlZAF
XxLGZ/cCxCamjooG53b8bD+a4/cPrPzZ5yX/Ne1OH7wJnzeMwLgnqlL9qmMh3kGCbsE4eFLMY83C
r22rto/oJLCafa7qj1z/PrpQIbbsgSBVclziVAwlNFzO4q7WAPdMfn9gekBv/b/vL/bPZh8iMZWu
dfi+DW6MR79WFGFXvfbs85IzdXpHxmaJLYavnghsfVeqeJDWLICjEYcTciYIk6TQFkFgG88zth7z
DszYmazY9Ywp9sTaKpwbkVY5j4Wd2CaMONU9D4tJkXxfHcPChr1o1oMyWPo8CmVx6jnMPpreZ1I/
tCQU1ubP13nJvoLJGTV+2LpcZ71loHUdPRuvkANi5/ojI1jEGaylwo8Y6fLzMficgN1lzlGvIpG9
ZPWnefpA/LgQreCUXegsZPgABLhsYVgIg6EtNmytzms249jU+9vztHb6IfBZcNdgM70Cd+AlT3Hx
+qBeS6DQoFnpI8j8dnrSPwA2HH3AFiCASJGhPoeKxeWkmZOAZiRAgkdt8JoQFMn0LjPiZjeXA6Bu
xEzN022D124MRDe0z1DoIRCPtKS9MmYFVGLmzjx27SHz9qpL9tqNF8D44l8Y0nXzJvQEUoumtXWc
zDGElEaUJ8bWn1WwtcWXLi/bCzNyk1hGdXBvzgwRg1Z27o7bMT2ao1G9TmlFjklGCoD/yi47zDUT
oO2f0pcPTCOwCzpUaYC0lmUdW6qloCsDUiJGNqeawqoVCs9YXagzC1I8MWhDirwRHhrps8j2JTn8
twFIl0rc/W8A+ZwHEwvLSsWGvXjS1RqdDWAZ4Nm1UjMgq/XZAUaKpGHJt0aLR/veeoPu+B8fC/AG
BEXeQre3RKmXlpioi7Qa8Fay/Z/eITV+3J6qlewivo9UDOqKYM29RjFSVEzeiXlj8tx3ryBgBTsI
WEQDJ6EhFQJtZXOQAe+Qo+4wGNveSYNP+Z/nafEr3mHqIDJb+IQuR0mFLXiToi4w/6osBJdPt0e5
5m+oa6EoBD4kkAlIk5j4PKNxX9nHST9q+Vfjz9FLqI8ufRdA/uGSk2+fYmzdvMXlcRyRfQXdkcKf
l/tR8jZQXwG2bXtLjCRTLtbchhyvC03cDBmk0vw577UfaBIKSgvSaYOqCrByzIFPG43QeHkhHyNf
RFpT2SUpIM6S8Dhi8a7y2HaMtT/3a0wVqgzLfYrQRrocdMEs9NlCScIEjymKC6MqJ7iy5u9Mvziu
QRCFh+SlS/HUMFlfa/RE+esvwZ9ve9TKJC1QWbyPIRIL7k8ppOmAxTSLSlQnE40vQ1SZP/xBYWJt
AOcmpJijpjRP7BEm7K2GG6BRcBatHGHoAViwlvBcvE6kBfC6CtTuXk9PXjYcIK8RWsYR/ABI8of6
vL09Wypb0nlfThlEVfWBnrR0kxEMJ9TeXEinml9u21nLXVwMSjr5DfD9akbX0VNf/8KWClq05Jr8
MRPJnYMmnqQEEG8QbMF/Be3gq5jBV5YMnBvYNEsyEw1e8jE2CXQjJC09ufZnFri9YsnWh3f2fcnr
JiunNesaetL51o5fiPdgcxC87RdNxS49MGtjZ49WonjkrI4KrSrvKBBEBZIj4nECyByaK07peMc2
Lld8ftU5FpwxAegPj8xlq53dpb6RmT3JK3rKtcfBmVGneM57kIlAlnFK/hjDhIYRPMIBwgTGAVT0
l7aa2uAsKUFLR6dQB4rQTnvFubZyMOAWRT4J4SfgJjLwvGmADc4mDxsJXGtG99ggZaJZ32/7+ZoR
PIuXMsSi3WRJwyj1Zhghdlae0iHMjbDIoll1palMLE5xtiossxuRg7v2BOKNKB9fIF3RoNRxexzX
rxHIVpyNQ1r6gusV5RTjiMvI9gIgV+12i+D6tpU1Bzu3svyKs6Fwj05FLKwSUtF9WBd/tZOP0siv
LN85nmJhVnfouS3pBNCFz5mWwZY3c3Tt6BsNUFJIzQRiYL/TXmw7r38jCY8SXxy1Eo02/22s0gnh
gqXLt3KnPIk2Cwuka5rugTW7hO+tXHGory6eZXmut8hUoB52Oa1lhlZTMmLxJgtIV/NT44ajsbUd
hZm10weU2v8zI8duFIUVAxUCOGJKAj/nQUcUFfZVV7cRBIM15b1aejmQjGgpTTnBnE0/OjCACe8n
UTWJr07WmY3l72c+aFK/KzrAiE9VGmVumKN0B3JA1QWxMhJXh3gOnm1A11y1/5otr8FuXpanAc1U
LtSKq/nZT/84F4IQ+syIdDKAd0rX0eVbAkz3qcj+mshdreo8WCkqX9qQDoYKGU3AGRCOsG7nuA+6
HyDOao1tCrCzf++531sVw9DazsWwACKGmDzIImRuv6Y0q6bgDH6Giiu4KOr4rkvuKxRDe+en437v
9L2mR3q6ub1hl10ixfYXZqXQKC+13I0TmG0B4Jzh4Si5TiERwdhvOoLWPFV4v+KJeEogcl2er7hB
pLujsP3CQJ69OJEywhkBbHo+h86f67RjAc+sSE7SeSxrY+EUJ+TviTi41qEd3xqfRRkYz9r55+1J
XPV7lI91sEKC5UMu4gyu0/A614pTRf429Bej/jTWishBZUJap2qsjdKuYaJutn32K6cbXSWut+oK
Z6OQVgaInZaWLjYWnhx7o/ph5a8+ND7Y8JddfS3zuypWRF6qMUmLNAlvQJ9pXp702t0w9ta2h0of
FTfSqhGohgFLs5R2ZOIKzRgGEXsTTlf7vop3A0qHlfuRgZzZkAZCy7Ytun7G6VqGaE3q6ghSVH/u
Yniq4nUBihIMRLrtKqPIPIA9itOUPpUVKHe+jH8OjkRCFskJtI4hEXzVOgDSPgJ5sr44+Rp4KA6E
7+vhczypYJ7LZMgnDnBHSIYgTbr0T19eRVqRDMDSDMXJHkI+7Kn+9IGZOvu+dNUVPlt67ZbvT1+H
9LtW//a6PwYTY6bOTEhRVkboaI+5KPBajfL+E82iD9DaXZqQAimnhcpFTcfiNLebxDcCszh0meos
XtkbC3M10vFIul/XBk1HGBSoFX6qPDCBCT1i3j0nKkDCmhWUXbyFdwTtMfLNRp3eSWK75Seju+PG
3uIHkSo24MqlggDtHVlhOshRSUfXoMUMLIBtA9cdItPaF10JItm/UrG77VurdnxUUtFotMC9pIVP
tZFPdYX+Z8tvgk74gZf1UO8QQat9u21pbdIgegcgBGjUPIhFXu4S1FVpHvd6c+JVEbH8LUPjUFcR
xeG4FuhA0utfM9LE8akiXtqNGJDBojTPgYuvwbczhIm5KUS/p6kXjNwMBP/638YnHZmi0cZZaHNz
KuciHJ1P1CJBpUrEr04i+O5AsoZb+Uo3yuV24tQzlqsZprshG3fz9BI3fx6P4p2N2tyiRApKGulk
trqOeZbTNaf6VdeRdTnFgOXfnqyVIxOEisjrLmkDhBeS2wE3YvqTC/ceC3Hw7TJCX6AivlCZkM4b
REtmn/kwYVAIDyTTXwQYv9ujWFkNVP18lMJxhQF6KvnanJGeeizlJ5GX+6aln4jgW8tTpYve09HS
BXNhR3KtsiRANeJFdSrLQtwBbv5XM7jgjqup+VC4mXEAWIWEQMu5G2GPcVDErvfYWe5vc9DtE090
e8/ScXiZE9D95loF+UNu5ZvRcX9rLO8hdgM5lUZnw7010/LQWMnvvEdSb7a0Z4dzK2zNvArbyXvN
hgFnqmt9mfXc3Gnc9ffM1+LnudbJo5ek5atlVFnotD4JRlugRU+QLDR7UPG4PI4Do9EzJFh6P6z8
ud6nTtVseVqNYPnyrL2gfN5Wgz2FCAySPXGYGaHIUEMcJUuf67xoDzMlepiOhvXqW2W3AVWJ+wy8
Y4tHjd5/HXjVh7Hj9JskbXz81dc/p+Dnv/cMBhkFz0i++nrioJdTjEVggWMCEOvlv0lulZs626T1
HZTTijt0BNqgyvL7z01tVXdFyUESApWmYHJzJLkmou2ywtFDVzRZJCoCnsKSgzunt7zNbR9bOaCx
A30PJSuUDsAIeXlsGrybasbT+uTW34ficztPAcerSRUqq8xIp/PEwPpe0KRebmdKg7R4TAF5r7e3
B/OeR5M9Gc8YxEpAKi6C15ejEWmSaPCS+kSt2d3HVgFpQpStw4pXeWCbk7ab7UyLCK8AAh54Fnhk
osGUOcZd5zTdKe9otje7PnugIDQN+1Sf7yenKzbzwM2njpp5ODHTCjOhA+9o9k1Ekq4Ma6+dXqbO
9ndVNs4B4Rwrydkb67LfQ1/lu3Hy+42mg/4x4V4SNr7NI92G+B4TqAajSuQFJSVVaODJFBhkPFlx
J4KqarygpUOqSEsvsyDP0vm5spw7Z7kNJ6nyGWL1/MTz31WyyUE/o4NAm42H1FdFTMsxeGULhFnv
HbZLnuPSVuK2hs7zmJ0IUCSOOHHtq4kiL1gxDrn/YPw5PxeEDAAoQL+auUJRx3xrzlDwq095g0jT
yD7lnYrIaOXghwlAMsBphqD2Cvg2l9BOdAt2Gvk8oO8q17ZdlXuRwpVX5g2Pl4WZxMXelG+wvMnq
DIDz+tQc8uQBU/XfPi/dXqJNEzZlGj5vvz341c/bX1/b7SiroBQJ9PbyaLlc9DQztF7voTyQtB2E
tNyaBqDsboI61h6Qg1RM1Zo7Q5cQ/AMgj0HkILmzhSsm08YU1uocGZl90SRBpyOqyEOtU1WM1o2B
rQ91XRcwQelOtrLKbMumZKeKH8ryxUbwn/hoo+BN0HpKLaelzi3vHmBq/7Em3cyaNyWe5sDaCNaA
NJ6DRIs677vHT4nzhdPvid4GA327vXprWxb9w8v7Y1k8OTljpCOoGUa/PlkVdMqGQ9PTILa0sJv2
2bSjThPetrcW5pxdQXI8KGLizoaIq1M7JxtNPEwxUBoqZiaFERmW0SVN12sTjKStfm8l+WHUjEce
z6qmkxXpVXDwgNwAHQzAgFwJov8faVfWHLfNbH8Rq7iC4CvJWSSNJI4sWZZfWN7CBSS4gPuvv4e+
qc8zGNawxkkqeYgr7AHQABrdp88pWZRHWmbzI4hEwCaRJ/GuHEHzWyQE3ExDOPZPGivopmrVj7Rj
uWeG5KjGaeb34Mx3Nc6VOzSPxX7O6SdkNphvtFHqKxAJeOii9s3OirUaxIJk2PlvnvfzyYWg6bmw
tNziR+Rwd7xV3p0mfggr7d1Rkm1tdB6vR9cxhz26rQ5pWHjttPbyWDpVT6dNvrmdkIkkxbSp04ei
3Bvhml7xmgHpxLM6xHzxPMb2s2W7FfsLJ8bLE892PKovSZiAdMybEsHpsai4b02PZf7Sws71nbI4
hhMj0nFQpxQwMhVG0twbiRevwbyWNsnpIKSTNCnKQmTzIEzqpZM/5p6+Rli7dH6empBcrWhHSsE9
wo95/zVt7yBIvGmrgxkXW3TxrazJAtMIluJkviSnok6u6k5tYDzjV6E8hGBEZspnPszB9lvhPKtW
sRXmP51qb0Ejm0Yr4ejSNXhqXnK5QS9Alh7CfA8ws7FHRjhj/tSvPEQXrYB/BzrigBpdoDb7rAir
rKf8OGVoIvW0csda17I3111v0TVAhYY7nSD4keMR8NFH+tBi+4h8A95sp9oWYiUvsOjdJyak6Zqm
gpotJTii7TfWfTj2yveXJooimALVi2mACEAKRWNWCoCMRHG0kmdz2BneNOzqdIVNc8m/AfoCLBhN
Q8igS6GPE2cRdAQxiJI+d9NDCN31tPicRa9Dl6+499I9jeSzicoh+BkuNMzMVje4yXBP23N9vIj8
QX2N+nsx/iiafW59ve4Av3+5HIsgF4ErDczfSIBKm6maEgY2KXhzFjadS/pSB5aBW/Uev610swE9
lLEFKtSJ83g7GFT4GqX9Lu8HAt5LJds7CtVcqEQlW9rn8T0x2mzLLJp5aPLJPCUuUTrrbVK+VFUz
vmkE0UCaOvaTsCr+oorqFaSkDIqVzXdrzNrXPEvsV05I6iMlN9wNGsq0iSU4VOsKWvht5PQ/6iRt
PK5W4W4koUBnXFe4dTnx11zvxe15erwsZoFlPD9m1I1xfosaWTNGY92qAR8+h/lHjraY60twuQfP
DUjHf5FotJwSGKDjriedD3IqtWH+3xjBRQZWDmRtifRS12maT6Rx1GA0uV9NjTcpL6ZYMXK5FRFW
gkQGbX14poEN73yqgEEnja601RGr4kHBY+RvwnkLzTWZwcsjBU8QNG7PElvqrMFwbkfVm7hT4ATH
gnrotAKz662Tdf79eZwngRP60Jp44Pi+brkT3TrDxuE3v9RgAhAyHFxIoIN6/dzEYKWcKU6YHOPG
9kXjuPHtvRI404EVAzU49jbYqM4t5KRUY7PiybGiD8DYcO6z/GbExrkJ6WjvIoUBkJsnx64Fg67H
rE10O3z03IR0uo8QpWiMGKMgAhS8YHFccdklVzqZJSpBkosEeaSCZMnRzP6JkMJy1tSHL3f32QDk
7ovBHkntRBjAmLyTEq2itaeugdPXbEibm1Ylut4y2GgrTx13mXFvrsWQC9oy8ziw5SAsA/orec+N
6RiXSqXEyCh2yCsBu8n2FXlM+V0bvuVIJDfGne58beNfLfmpOL94so/bLavF9va9efo7pL3pGJ0I
uRbGx0n3W32LbhmyVgBemk4bISSoRJBBvZAmUMKuH8smTY609w2y68JPdbq7fRSnJqTtb9ddZzMW
J3hXeGp01zZ7IAyum1g4jIH9+DMK6ZAMY1PUYNBIjon9RQPNON/blUdu545BhHJiRVoO3AZaBKwt
5irciH5fqX+x3AhKEJvi0rpUUkAn/5hGzABlmHpXpZuS78QaRmbpCDg1Ia2FkdKmE5kOz25cVBwo
319fiMXv24hOETdSJH2kW1EoGqtApRkjueMqqifW3qiLC33yfen3Owbw9V2M77fOU5RDf/UJvLrj
mgLO4qY4sSK5E0dFJanRrH+0sq2ePkCJRqfH6xO1NhDJl/oRyfo6t7EQXyjU/6jnAGzTrxiZL4zz
eHcmTf2zGtK12FN0ITWQ5T72Md9WjeqyUnGp9a01N619JGqQFS/Xh7W2/tItaQ2xBkJRzNwwbkMb
4sf+f/u+dEV2BhhlyDB/3/CoAcLLlVt+5ffLndNKwqG3a+P7deGKX9laD9fa56WnldGkdl2nWBCg
7qov5Pt/mhxLuhp11hgUZ218bJp7q9p2a/mnRZ9Fmw5adNDfgg6U8yir6QW1R2OMj2zyrGqXJ09J
63Lj/S9GcWJFcqGhj+1er3EKMupZ+T50VlxocXOffF9yIUFMo4hsEDOK6a4L0vxu6DfXR7AyT3Kc
1Rag7BU9RtCr93QC/Nvt+l9l+OW6lYVxzMVOBLt4Fsw5h/PVqBoGeaghio4oEFTQDS13Q7NSZVtw
Vx31AeQDkQuYCVrOTYxdk5hl3CpBjMK0Y/+s1GF7fRALU4VWIFBq4fNgkJUfnKoZqgyPB6TLewMs
xg9O+snu93m7hqaYf6l0Ep7ZmUd68srRDIV2PDfDIFO+AlrhKc5RdwqfOAmqnF/1YmXi5p1wzZx0
geg0GnQngjnV+JKnQRjvxvyDmYfUGG9+voGdE1CUmTp/gbo6rCrIgLBQDSyyB/uTzZ+admXDXHrB
bAJps5kL7jLpRCK8GnqDawHXPTsyN028FiGuWJArGxPNUpH/tpB8gI26X0vLXW4VCvcCIAGUTwuU
eVpTJwrnA+jsIrJtmfVS5uNeKbrddWe+XHWYMU1d/01oinTWuZOVqaVOE2u0oCB8H+bNTqnLn1pY
bfqRPFeiXdk7i6OiKOKiO3OBB28qhzEfBUaVK929lYQu5aqrqj+uD+py5yBjo6KCB85/EA7KbyHL
qCBiHCNWqOPhIa36F2HXGTJk048+BLp2mj7R+PY0J2zq5PdazRyHUhQZx50D4vFMhWRQGbsTy7+N
OH2Mqt/XBlsrdy05H4hZ/pctkowxw6ittIi1wBF3zfSMCOn6BK58X4anpJwo7RRihwrSudy3yzWM
1aIBqK7qQAssiNpYpLM0lNq1gJmfkuRHhsrH9REsORrQD2BVAOEiGFmkGbJsvTIECHyDOIGWIQ1j
soMqIRSxoFy74tOLY5mTz+CEtZ2LEKPqe5BmK1gMkwi/CUEvt6a7vmZButMAKNWjqaLwZ7X8FKfF
J0vL1tKo2qIRUP0AWwH09gU21VD7nimNjRkjKdgBU1wxsXqoKvGmQJLW1ibTi2rxCxSnpRvHyb4j
xR5wVlegU4FUtxNSg8Zz5rpGl85MUiGdS3rSdmo7dHpgGV71WdECoQWAkV13kqUho6Uf0QjFbX5B
qaeOo921kNAIUiPO93Swcr8qbfEXmwlwYgKhYTSAoXPq/IhlTg/+fKGibRh9ZtEr7vT/aECaK1pC
7wbnoRbY6SEZHv5mr57+filEryE4zOoR3KVT6PaxX9wcO2OlT6ZH2qlA81hdoeLzir3vyrtCXfn+
ZbiG70OLAyIjIPg0ZFxFWw6c5S26tkvTa6qdcJ4d7aDfnmc5tyJNUlgBlKhzAydylQIwmPj/XHfV
BbAA2q10RANIeAHYfVFGU6wUQU2iBkn+bmmfOGG7GKzX+pOeFIe5e9ZqQr/LBq+Ynrv+5ifm3OsF
WTcDDFEGKDbOXbhoprKOKzoFlHI/gZ7G/vrolqIQ0GpY4NG30QIjJ2EBYC3KTJumgA0FBIfQgVh7
lsLazwMioG2nq/zOMsZuJeJd8gwc19ochaoIR6VXFQdiVbQaCjs9h4QqZMmmR0ugvFY0VnuPamK7
UqRcsodKsYoC5UwbKXtiMrLYqCOBW1Uju7yhe8HvMrJNw5XZXDrWTu1Ivggi59wqxmoeV/hlYvW+
LsbPty8YSJhwjZqzzKgcYVUsJNAhGieQhRY7K04fLTXMXbMbHiGc+ADZvtuTaDMP5R+D89yePIay
WEtjqsIgF1+s7r4glV+Or53Z/8VZCmSuhVFZuANV+TTSlbDqwU8X6EAtANCsToV/feqWVscBNBN9
7yBDUY35z09GYkxjiYriiERWAjLcchdDm+K6hYXYBwAo1PdwdYIgS+7BSsokiaxp9uu+9CCwVEIC
MWXf/5MR+VYDs1JtpzGMFL02QB/R3JS5DQSEvsZyuTwahNQ4GgD/lHGGKRlCls/1XafZC+Vn2DzU
/ev1sSwsCW5mFBNmWldIV0rxFQPXaWIrDKKp5pfI+ZXdnoSaiXvp79ccKLnljV9ozVQrij6Bx/qx
Fl+gfM1iC6xBL9eHsTBTCJfQsQCa/fm6k3y3qyqtGBVlChLhsuYZjMfWzQ1lGAgkPnXI26NZRc6m
iTqyRiSjpsAYyk2S94/NEG6qmn25fSAgEMMlh2wREPJSxFRqtUlHirtuUh7VSXj2lHp1uYJLWVh0
EGgCOYYaCLDLMid9MfDJaCbcaWHxpI5P2a+/GAMEnn9zUs38YOfbnCgOi2KaYpuX8VapO0iSOG+g
vF4565fWfG7lJVgY5ApkoPfY20Crtj1cq9N3o9JtWdl8SWK2Ug5fCj+ICVkVdBNC0BpwpPPh2DVl
NeERzl/HCd1QV0bPyJI7wEK2TBiN26TxnkfaHSmnA6+LH7XuCBBVRJ+uz+pCoICfAQ/EjOLlKF/Z
A4lHYIDSKci6Ydtn8ZNi5Z/blLwbYYz6wLjiiAvd7tCq/E2CDGJP6BZIq9iBwTcEDd8UoI9S307g
M/vZ1k4HaRxH9eNq6DajAwDYQJTsS91CXqAIzR6IaxsaXtdHvhA84AUxN4jhWAfNrLQAUU1rVZl/
SQTClBqa5WPogM2cefaaBM1Csx0GDSmg3+TCaIOafe7khhotNCVB4WYKdFK0j3HE3pkyRAWSGm28
ywj4DDLFIPdqbQqvCQn1W8X+iycvNj6e1MCNgfNcPstImJV23mpTMIh4Y9Dy2Bj2zQi+WYf0jwnp
IuZ9yrkwjClASsAlw6PpKH4dMS+N1hCRS0fN/PxAX7QGOl05VxhPDkQvtWwKHMOLBjdba7pe+v6s
6PZ7Y1xSkbEeAjg2lJWD3uuiJ1tdiZPn6+88Mwy1JrD5zx0eYJ+VE95OijdypydjoGUlYGdfk0zd
VNqnPIqg0veidcfbPR2n2TxPv082ac/pkx07PKzH4EG337eeEr3f/v25ixgHCMqM2m+qvxP3bisT
BUbWjEGzjyBxFj9N+lMSb68bWVgSeJeOG8YEmR6ygud7CI+4wa660QocCMK8pvXb33wee3O+6hHs
yXNkRi2BWrYV8Pwrt+4S1ASuG1hYc/z+PwbmPz+ZJLRbQKiRwwCOgl2t1xhF5zv0Vbc6iHNXXqdH
/nWLizNmoUY3xxao1+nnFmNG+1FNIKxVg/ws2uUr1/3CRYkcHagbtXnX4515/vmm72ou6sYOCggq
YZ8cefoXAzi1IE0Z68qOCEvYAZ9+MlSDEsNeWZS1MUgP1jaJdIFB2EEbbjRto9a+WNkbyxYAbwWz
Av6W2QCN0LAKkC/YQSzukZot2EEPb7/IsBB/TMw/4cSzFEjsjAKZN+A1HTdX5tPQZF/52+3edGpF
ei9aGYVA6oSBJOreznb6GtxidhfpTAQdgQ5qRnS8Af4ifd8hBQesNbMDK/5G0F467Mrkm/lRT7cD
4FAuQbkCiYq5niF3I2u8hVoQL+xgyj6E8sspb09KnH1/3pYny1FWrUZw3tpgse28Xt0IoDVD82e5
pou7PGF/xiEteyMGHW3GGEevgdxkDwFYk23D72jQvL7wC3ESxjO3gkBrCT310sGrO5YyIuFDAsX6
ninoDn5mppf+jXedGJHOqipsdW7SEDzXDX2Pc31vh+236+OY5+PSwf6MQ3rMpaOuJkYPhR48wz6q
jm0j3o1oZBr21+0sHbu4DcGjgu5d1EwlO0MRZRRrTgOlAHuCD9Xd699fGAfUa5HzAq0BIkr5gVJN
TqINYwe+bmdn5XftTzu6fQSot6EQjz4MREHy00Q3BXiyDWIFbXYvfiTJikMtDUBH2pjiHyhXXrRg
QBGMi87CTVgCeZ9WXlwfjO71+ixdrgI00VFCmnMEDqIeyWtJjyeeOaR6IAZvNFynu7v+/ctBIP0M
9SmCfk28YuTXw0SsqCAJ0tNg4EW7c7gpdLaL4jUVj8tNDjOQP0DzLLRPcJOfHyYUjQBFrUHkahwA
8FC2xD7m2qFhO119uz6gy21+bmme0JNjK26IyooalpThk1Pd50CCa0BrZreDMM7tzBN7YqckqZIX
maMHGuk903huq8wtG1Cbc7+uD83tMBw0sKAgjzAbzC0XfdvUAUtDxmw9sO0IXhC7VvTY2ZqrTy/X
52/J4U4MySmWYiwzqs6GQqpvhvZrDaTddQtLvoC+jFmBd4b8yC7dgwUC6kYgyi7zCkrcLHX1tP9e
NmybdOy7PvVfrttbGNHcG/y7Dx2nmeziShWFXasNQ2D39s+M4Kix1zQGF03g1kebLqCiFw9jKLKZ
Is1M6NFZL/HWjFfWZGGTgg8Vgk94+CBIlaVlm1KUehzh8/Y7aw91/AhB9r+YoxMLUtRi2W0+5KEx
BCFjbtt8GteCu6UZIrMgErSQVYAgpBhYjamdGDofgzQZvbIhbhcZtx9lqNj8MSEFwXlEyYBuzzEw
EDk2k98jP5j1K0HqQuIHqQdw+hPkB1WsuLTvo2I09K6FN3Xizgg9bri82pFoFyketqM1blrik7Ui
x8Lsob6mInOLgJIgVjo/bKKuzlndNEh161BOEC16k2+fPFhAIh1lb6R45E0SmqPQWqNAs1T0ncYc
QDK/Y7vrTraQPwLvG5K3FNEE8p9UPx9GlkF3q+1QqynLRzDWbxl6wFROXDW7i9rHqLjPuvyuLG4O
ZGEV9Q6k79FUc6ExikQviOd0JNkFc7x46n70lblRufkVCh83p8FhCk1niMhRIUI2/HyAemLlmtoW
SLo6e9796rUnJf58fRKXXOHUhLRTU1aieaetkG9tFJ/14yOo+1Z8YdEEalzIUoDiEom281FUSq5V
TEmQ20y7yO2K5klX+xUb834/j2IxU5YJ4ncgSsD8L21WcAAZ0yAwDKV3tqDffs4r6pG8+5qBNB88
r52biNtVDGATxQOkRdAPc7F1mZLimc+xOkYTuRYylD+vL83CMQ1nQuLIQHSOp4R0xhWEdqDVCceg
SB7VirkD+C+65OaKO6Jl4F7whoWoLZ7i54vThwNlIkJKL5sUP60nL197KC0s/5kFaWlGMSlpp8EC
VoR+tGttsvP/Lq38LFWMxpBZCA05sPMBlOhJ0WtLaYLYqu6LHELZqVa4vBmfqlR/olFFXKaZLrRw
VxI9S+NCeyNyoWiFInicnxuuhrgu4pa3CKFAQBWHXn87Ngk4CDwogM6d6WHlVJIRktFsx7gNFOjz
WOIwKruhB93W5rqfLd1BsAOqNtA6g/tOzoEXqgJQhAI7BjiC2mKrCvKoKvu6AUn/tNea2Gec7yI6
oQNype14Xp2L1UPchot2VomSgzfUqyYlMlgb8ORNAfNd1t6PLZBt2e3gKMzliSHprhgNEJo5dtYG
UIlJvZnILKvWSidLHgFKFfwFRPgldAblocROy6wP8uxdYYCyrezVpckCFRtY9RDyoF9UOkgzvR2i
kqHEV+V02+As1VpyZ0TUn7KVCHEhpgbiHEUgE0La6OOW9mwEzrc+z3kX9OJlivoNK79FCooXYbRN
yo/r7rd0zOERAgAtXr+XQlummROTN/A+Pbb3EOcrvDwtfiqquhIuLFwRKF38sSN5wCQ6rW/NtA2S
f0gkHusfxtemLx6rHysh3ZIXIFEHjnQbrNwomJ6fC02R5plRDk3AOr9xzTV+qqXpQr8wGGhw20GC
TqpZ9yzJOy5EG7RjFgxouAur+sWma9j5pVEA1QE3m6mpkbc5HwUBUEHvQVUaTCz2f0XaWh/60rGN
pCbUoeHMKLBKvmwWSab1SdhCwS0o0n/M7h0BvNYeSjR8pV9tvr3uZEtbB66MOjnSmyCtkoZDFaPm
oD9sg1CkLo8/6vJHPqFwvJYuWOAkcfCm/mNonteTd7zTo7ati9lQ/mSI1Df5cIBe4N4g5VtltK4a
Nc8mK7Y5yHA8M/uZgk8Qi7zigwtldPwMiKbP2bC5D1+6nIRa0qlRcTlxHYokTfPYJxxVXNWrLQJW
gcZv8vxdVdlBdNxxARvdJ9R4/Ys5x1mFYghCmIuHedlrTl202HB6a7p5tqfd0bbB477Gpfb7kpAv
EfCBApcA6BbysZIvdQRCwkqIE8TqbWiU8IdiHF7LvkOLJfS21ZH4eWr6CX+nTfR9gKB1YeU2Uh3c
q1X6A0Spvl4MTy1FSVNju9LInu1c2wh1ja5gaesC94N+BBNKP3hBnPtGyyOU3BNMSEb2RXVgaDOn
7HZgGRRIoOI0F58QOMjQGWRxHQugzTEw1Ueu7bRv1xd14VxA2ghlG4DKII0ox4tFrEetWepDkBTC
Ld+t8XaQMR6MON5wiQKiSex5Ek820NTHemhx/P6CJV6FfBggk9eHsHD0mMZc8515hC9ZI6DnF5Vq
1Q/Q+zA8G6xuY3Vsxh+G9Rqr38PxgVafrhtcnLMTg/PhdDKkqCwcRkO88SvloAjdpfmXvzGApC4O
Hqy7fLqhxgnto0gdAsvc1I4//IXj4hUKVDMiXSCYbGkAlVlb4+CQLohsx32i+lusrQTTCwEHLMBz
QaiEd7UqbY1Ib2hhV2oXGHX6RZmcbTM1iesAGMkKAY0oK95fn7KFC+HU4O/cwsmamGbCmqTWusDO
INw2bMEW6pXJJ7W5/Ql/Zkc6m4aCgac4gx1GnUd1pPd13L7GTr39b8ORgpta63XO+wkrBDraVn8i
9SvvPoY1mqglTwbxKhBRYHYGQkjanDoBw1IrEIF2iTtZh1CsXBkLJyR6aAjK8jN8ERSc5zulmPoU
bLXtEJhj5wodEBZAP8TH9blaGgRgbLMiKeIoaKufGyHm+O925KAHFOylWNOmWDKAlB7y0Yhv0Bwk
jcKJy1rN+roP2hjhpVhTzF77vBRg1tRo02ISfVAN/mR7bC3CXNqLpz9f2otqApzd1OP71Nz2jRvy
nabdl+WmXys5rxiSpYSgpku0FN3AgSH8OnMzenRGL7OQAV15ZS4bQu+Ng8ftZYmA08ZSaFz0AbE6
1zETLyKjy+wXdcrcoV1xryUftmclxZlJy7l4O/WFgv+eDFj96QOyFFQ9QDv2ugfPKyAFPHhf/M+E
PHHoWoBmFu36YBLJDlxqQ4POQ68uHrLyQEgChvrNdYNLp+WpQekUq7mpCTbBIOm+5dlDnxyK6iNb
uwSWZw6AS5AFgaReBhspo20CK6v2gQLK1RHtS2Y8i9Os6S8s7p9ZM+RfM9L+QY07zIAFhtsV/iTM
naOsZSMX1wd9HshHofn8gkU2B/B+qCMcAFWt9g+s66pHp+kzL9Rr/mAPkHTMW7Xb22J09jEbrZW7
bWkeEfwjNQl09iVHqTUy5PcHdFUW4SdNvTcGv1tr3FwzIUUEopgFUxyY0IqPkUW+5nxy0Cpx3euW
Fuo3mhGARv0SZ06GipNc6CgiQGDKb9WVUHapfjBLAkIfcO4TvoBw0LAfw3Jq0bwNhJ5VuaL5zNvD
mP0YrdQtyDeTctdO1sBVs3vJmxe1Xsj7omJ5iQevTHNoqTFoQat9QIh7U2r9ttQfHO6HtebNFHbX
Z3FpqaAIp0JiHP++yFMWRjySTJ/UoAFlnofbL3saiNk9T6WirCzYbxWOi7EhxYLrG9BpW+7fAsUN
qkIDyj60G7dCPCfqEeWFLVLZnlX7jTZ5IFd2jV64NZLZirq11Xui7Kd+w/PQNbXvZX9o+A+1RbcS
u6uqbnN9LrSlnYmmG8wH6Hvnssr53U9LZ+S1gdaoydyFje0VofZstMTDMx0suAcz2aG3FpEwKA2/
WeYdq444LDxzQBhiHLvuDgGQX2ZrKXJ9NnsxbwRHHpKU4PmUH23C5iGjGbqBkDUw84OTUBf6ZqrS
H/Piu8LTIzQJKigZ5PZhgHxq8X2Kc0CJO7ec6l1oOPdtW7pKHW1o+ty36ZEKzYtEvxKkLy8vpm+G
XaBVVs7WCsbDjmtY3ir97NDYHacntXmZKghu4zFdUqTuwk1t3oXih8kPuXFf8iAeYjz+ua9r9abO
iGfZAygzQxdVgSNJj9fXd8HX5xaLuQ4wE3j/7j0+ierDmvZDmKPXohNifBkLPTpE3Kg2hI9rCIqF
bYz8CtqM5lAY2H0pyEujTrFqgSUrFVEemMjH7ZB24701dsKDXrx4pawtX2rFUe6uD3LR8m9OUDRd
IZqZffxkkJbOLC1FTSfoKajPiOpr45MYn3gdbXuwd0z1yq6+OIaRl0e2EeAq9AXg1Jon/cQepLZS
kLDnTZDQB318+Of6aC5CC3wdinuz36MCha11/vVxUsxeZRrqN4UFXY+WxS7wwK1nTWGyBwHqmhzK
hYtI9uSbq68U0Tt9E/Tg1xxAV+9yFQgIZANXpu0i6JwNzZUpZL+AUpBJMGdgKGv6oQ20qiOeIBF9
QDXRcKmSvOkdpJgw32u4qMXJnIn50EKDipFckyqcrM0NYjaBNhyEqblK+jAVb+LmB848tBMzs4ee
eAQimKbTB5gxuOWrJnPj4eO6VyysEoqG2F1zGgjOIfm4IEYGBaupDuwp/txOVfbCy0nzDCfUvly3
tDBlaAHTgUTGkxPpemkf05wAW5lwWArJNxBoPUP25S7ss02XtWsklgujMtFCBXQfwiOA3qVR8WTS
7KiyKvT/HYsWejx3qv16fTgrJuS8BvpXbYhSw4Sm3IsocivtqV/rL160oaNARLBx53zT+fLnqKfG
SRWWgUjsHrmZvEMQk2VPeTjZK5toYXVwJEBdBLVJNDLLfgBl3tFpirJG8Xgz0Ttr2otuP2Tfr0/a
wlYFOAHd0jMUHYGz5AN5WCIhSNI6cLrcyt2i0YZ9q1Q6BIfwyCmaONuTdkpWgCSXSfrfd9TMkYvK
NfKyUjASjnmbGBEGl3X3aBMpw4fSfrY17NdnE/Wd5gtLnsPqLl9TRV440NFQjRgN8wmfl7MsU5v1
o6IXdQDpG3aXKvbkQU1u7YlwGV6DVwNbGPXrufMRUc25m1R2Pgw9mYogapvXTNPfO13zOiPyQ/Ck
A17D/Lgtfa2yRs+J1ZUn8qWP6gCHgeQYSSoLz0lpq2kheDUHtc+DKO18pkbgFFHd2+mf0P18YkXe
baaRF9DHmvLA4epbj7xbOK0pOM0/9Cw0lExImy22CMgJey0PSP7PWLy0qIyDX2Znto9t9LWMA/tm
RJBkUEqPxaWhQ5NEzwMIKzma7SraGtb10v8wa9hucAu0+Kry+TE5ZSVoAwvFP/VDtrKr1j4u/fy0
oZyyER9n+sOo+V34cv2suDyRzn+8tGnB+D9AygLrodD76nUk+zzdm+X+upFF7yVIWFE0iwMZKF2w
EXGUyBJGHqT2fVQfxviBWCtggoV5mvO46PVQZwQ1ncd5cocL7nBG0jgPVFBRul26uT6C5c+jfgxo
EbBFMkK7TguTGArLg0Hza912p3gtjXN5aONcmRk8/7Uw/4KTAeR61wFhmOdBppPtkOFoyeN9mdo7
jYSHccxX1n1pQAAZo/gFuDkCYuk0i5OWFALlrqApIAFpMI9p3vUpu6wd45BE2nh+l4KL7SJiVMOC
9ukwYEQsfBic5Es05YfQakHYrT4oDSR6SLYztfY+1pSNNg3eUBWPCWlWHlGzc0knztnPkCbWsLlw
CqbmwWR1zEuS4Rko1Y0omp0NakBA/H8l9fSxMvaFbQWjaC1FTAHqkgvqArAUU0V0eWB1djA42T4W
yQHKB9saJLPjlG+g8PI4xKOrQbTaEJPHhhQ16xQCfaqn1mxToT/avf6jFnahBv1nyDtbAMpf3CFt
6wgy6WoWaGMNIEcAZQE/K9cKngsHPKzMAqrQowcRvORYjV0o/WjbGSBQh5FCUuI5Tl9iTryyZm7T
v9Ts8/VhLRrEiwRMUXNTsgy9QLuPMuVdmgc1f7Y74cbjtkJdL4kfa9N2Rakik8BuP9DA1G8g42qC
CuGiO0dRiqlLGxwHRrVvs82oRegrX0lPLC7XHxtyq0FU4PHTEIwrRvqOxrCQfE2mNcW7BSszpySQ
pug5mBM258cOnZD1JbnNg4i/D9U7y9+Y/nZ9gRaOmjMT0gZMJtNmWm9Bnkvd/9Kd3fWvrw1g/vOT
c7PBZgrVGgOI9QMBsNi0vilpu3KWLWznsyFIt0vR6almVDDSaO+Nmu+MnIHTa/SiNVLiNUPS7qnq
uh5wx/HAat3Y8CPAFtldbqy577yq0pl4Nh7pQjYTYkyMwwyZWo+xn3aWu6UVu2G8Rbp9Y2ff7Qq5
Q256tK92nGQuyXe8D72peHZaxcsQ/aoHNZ9cohyqKfPT4gOPG6/vbNdx2H5k/YbqlTuAWJnf6flW
T5pXyKZtJ2cDfRTX0X+BqMTl7D0TIxRROFJafmVrfgSV6hQiZNT6qXafGcRZWfoyqt8HJDaaQgeC
4s2JH1Vt7fZd8FFsNWQ25pI9kBSSFyXdoIdZzssZ00D0YiOsdGXOly3MdKE63sx4r5z7aWGNvCQW
KwNdG7yeoidxDfi6sBMwhj8WpFAxQn/5WNhJGRTaaxfukuHdUjbXN9vaIKTTom06qFnXWRlo9Luu
H2ruX//+gvufDWG2f7KZu6ZWS5Xh+736mPXA6N6N0zZqVnbz7N2S959ZkRZbJVY7mDqWwjbIAxJb
bhTuEAu5pNwqSr9x2u/XR7VoD2yMFO9+ijyDtKk1pmaKqusFOgZyr4wy1y4ClWzLPvR15SG6mRHA
AoQbtxNaiSg8WcaPWciYmE0fFsEwGQ+m+Mjym0v2swVgDUASakBcSSbmGHUDz9CoLPGoP6S226xB
4Bbd7OT70l5pRrVB122B3Wh9MbPvBVsJfhfdbKbInDlh8J6WjnMja6ehqnU4ABSDivYl0T9nFYoN
a2D+NTvSwjudmSYs1MoghFJFYre7qn0IKSSiVh4/iw5GQJqB5UZoJ5eBlFQwEO6QMmDERfVHTHuu
uWX6rhTetNY2vHjKnNiStqiWJ4YTFZi7cKTbMp/8tmN3naC3B6szu+X/hiTtUT6VOU10DEkJd7S0
3IH7TbrG0b80FszX/AT6/8678+NmplZUhemUAeW13zkQ32oaiKzdTHqA7QLQKnhu57IvaPLOzXRp
GVKTJVWAJXJZ+0zjo+nc16PtmWv50iWPm4vLAEyiknNBd2mT0GChlVXBSI3I1Q12xwE6SDvnDlJv
tz+sgKADVzg0Aub6jeTd+O9xmVQcw0ITcen3+QYyHQbECKZnmqxw6SydCGiLxGvSArftBa/RSNKq
MyNWBbR5UxFA/B9zX7YdN45t+Su58p15OQ+9btUDh5g0S5Yl6wVLkm0QIAmQBCfwb/pb+sd6M7Oy
UqLjKtpZL/1oSwoE5oNz9uA5m4/P6OXLru+Etw2slvWcc9uYCW8gnGSk4XBm8S+uufGab7Wz/c9a
Wq1sGL9Lk5gYNu+uGFOQ46nckH4/T5/+RjvQC19Y0Yvy1+oQbcigK6rz5po6KFJ3o7ljJUlhp41i
Merzc36ivaNLLwDvChluPCbWAY7h56UpB/Qrd16F+WqZEgnKF4u+ftytH846KOhBzxABFIqUEBdY
D18HoofX1OX1bIXnAc45E0l0Ut6NpN/mpXHGnVOa2AAirRcH2sQDCTlmkFtRbV+FPWXY67lG/65t
Dl1Vq/WtRCrH3Uk/qLbNQP3MKAVN8p6IPdEBLNZ1Kx/CigxnIx9hh9vP0QFmKWzjVnROB8TfiSgg
A+ZEJd/Ys+4A3R7w02hI/EkEqavKh4KOXRblvgFlrXCIOTOc1HS4fTfUAc3UrDroc7djNrhjcwgb
5A0CYthxP2kL/oGDH89dLs5RkDQym7H+suNV8KVEKJJx6V3prrOTHAu9LjYKhobIYMZteSenc2ss
blsZ7B/ybM79fQh7pfLW2BvleOMb9p4Ndpk5eTBn9TwA8W2ZdRyAXZP0tlclzKzLeMbOS4sc33ea
YAbMQIxIwlL2eA70Qcxrbca2jQxXXgF0DSE+Z8shb58M83jvGEaXGo0DjHuk6o0a5h49onbCutZL
pOmpvQtbz0LM/oYZcwjRWRWmdU/GxLTot6Arp7TRoswM2Ym4rhwD2KScxIaM7vIB+vx5M3/DKT/H
KtdQ7nBaJ65r2GFPPiD90oy+wflYxE2l3Q3EGkmsQjffjxyhYUuJmzqFAzsX0vcxCB96W49luzFd
nce5zewEbjUsMYch3xoN8yDSP5e7GorwseOhf9zHA6bwyzIV+MKP0FLND30F6GnbR/2GOY5xBW4J
HvoknEFmYDyPDeZPWxV1bWZO/nAWqbzGxvKdmPPZ3XHdqgwlLUDKZcnZtWqcVz155hcABDvYSvEx
yUdRxxMSNruPd6H7w3m5aMQvutALkXchLb+/02YIzZHBGvDsVu25NzWxnUc39fBFef45gNcxl8ZN
7TtnAb+sg205V9uOdLe62ZrmnNqoRyKOiCufY/7JRQWUN1dj0uAJKvIRCwh4XF2kIxTVC9+MwwlE
y6+jZcajOyUzDhdxqAea9WGJfP4FLS7p6OF4K2OXfKKA2ZDmys692FVbZkN4wvVurUmdGALw7X48
FjAGOGERpiy8otVRJLQaej0U4hqcIPssNAAD4QVxY5/BPEVOgAcFE1Yh7Mnvw2i85Cwmett+cZlM
S8/fs1GeAwXmQ3zDDPpvNfQoYziyxso/QFl1s5nL+RKCGU8K0HE4KkY22SGzNqY2XkhwgzWqtFbV
lILcRhK4i+L1Xo1AeHn82eW+EQezwbKRtsAdQloVe6HyEBmWLAkjlEKA3qOsfJx1PqeC21/Bma0S
ErYQ/adXinbwVpSv0F81N5U2sKUdnDm0vrPNRiV97g5J10ZOGo32Qyj1q2tX7i4qAghLlnmJ5OpQ
PiguqgsHvPkdb7ttcc2vATHcdRE9RxqYum0aFuY+ms+Ggt4a5RxugxES+aK1ytQsJiObKX1sTGuO
u3oK4+o1kjkOmoNTbgN7r90oiZwNz5tkjuJQu699IepNlXtubKpxyiZHi8QTIiYko3Q/CqDDjIB7
8chkjDpeKhsj8e1XHiUchy6QZiKeJ4fHbAKbslHSQgxdguEUdM732mjbKzr3YUoMx300WuO5clyS
VEHhwuLVBACSznwbOdVXrhQODUrsrGsdHDDuTKHiMlkwTh/aRAy1sSGzfIVGAniOVEZZw7iCC25T
ppPfNDFk4xEUhH4O6r/JLioAl7NRwtw0slo7IQOMZbuy5Vd9qILtPLlTWhhDfs6GNkytrnikzajS
wChfhtKskDwpJaiVJE/sgfebmQzlI8RQrUx0VnUpFZZtXzdP5aBJLDSk3SyY2Z47I5D2FZEviwxg
0uvgiyipwjACEeU1kZ1xB/iyoOvzjV16d5g8lghU5w8jUkpJE4TeDuTUGw1726SsS0jdutJMBk/L
O1IEdDsV0T1OlgK3IeiRhNtWTHvhpuE4qsOM2+La7Ei4wQntngl3pF+cEQ7RnZhxtgvLwmXpRXNq
otz83Ps0yPSwLPK+cM8CQCyhl1CGsSNMnvVUywNXItirCrg3e1B+YjShE6sGQqP9qN1zwqswJlM7
4QTHTcZwMsdqLOpYGj2NDRoMGeON8OK2bYbvtParRFFuZdEcVc/dHNhZgad2ZilzjEMYc1ubzTCO
Q2wVM1739pRfGZjMjBVtnoaGgfOMhXlSzJKjZmwEG2UE2LOWq+ISPsyJIhUUUuC2sStRe006Vxeo
2hfNI5AQTRxZc5T0Zqe28MVszyw1tZnPQ6+Mme7ttO3yMZGyLWB845qx8GfAPvKpS7hXonVW9vvc
tlViGmwCUJzQrKPS2U9RKxJjqC1IKFUk0dRx42LgNA3ocC+muk7Y4HwOSu8bLlZnW5kOoKQ4zNrJ
fyg629pO0oKZccC+By6Flccw9snooUdGr69EWxuJa1CWRW3lXuYwxIhdQceUUiCIIXPFIckXWTHs
RsKtlkaYDq1sLkpZOvs2gqkccjXYlNYEI++BWBlCXWRGSckOQsI8uUXoEbeUzpmuFqpIg20simaI
YW5MkbRkz6PhRXFRBPJA0eO4MFq9Cc1W7JDwG/YVUO0hgLEJdyOamsOcp8aE8ksxtjQFQUlmba1g
sGBDcB4E/FPZ9x9qF8stGvngIUHTHOi31S0qLB2VsD8RoEAH97S9doIxm9wviNsG5sInME+c8YR8
6/KR7x46qyZXj1FD1EUzgj56DQDHWRX1qYc9aNZhGhnVPfGRbJMW2X8cLfxYCkQAjcfb4qiJt8EP
EI2haVAgn/ziOtDNPuzObGD76DmcbBL4qZpSbFT76LX3Iz+v+jN/OoXw+eH1iD6bDggMILAEyMIt
F/mbtCLqkGIaFIroJLjuHRYPcGb5uIenWlhNZF9MOZkHICdKJ4XqRPfTGINVD1azhoiauAKljmsT
+I95NmJLnniW/vB8e9+CvSJiT6Hsys5BmZTahzxCkJvnMTOdVDpd+vFY/ZB1WbW0epgq7QyTwzAb
uTFDUM3PXE+ionCKOXq8QwutHHssQBn6/aRzM2y8wQfooFebZrih3o6TGIjdjztztBXIIePSxIb5
QYHORI2uwC1RXkMtIbblczvdSvNrf0qj/uj68gE7ghTDIkRnv+8M/KJHlBsjvHofDZ4M099ZvhEA
YwBG+Yt+zvuPdwlVag5qjBW9W4xW7VP749icv30urCbDdEerjUiH50K0HcNM493SnljAy0f8cLAt
DLgQ8iUAm6yGSOgSdXw+iWtVf3W6LoGuQEbmF4qYVP408hEjAKWcf7e1Gq+go4hMgxFV0/7c7s1Y
44Gq+d+YlLeNrJ4XueEShG9oRHkPQXmngi8fL91ja+rt5y9L+82paHYWQ9IBnw/d8hixVHQqA3Wq
gdWk+3mliD1iRnKkCOa4PuVWeGzvve3A6tD13MJFfIYOTHhMDLfSS/32k/pp+tFqrldHbykmv8Uz
D+XrgECbDU8U00yV8fLxZBzdIH+tqDX0rhbz6FcG+lI0CaSdhuYzcU/kUE8M1++6OW/m2+m80Q9m
NNF8t8K4kOdGn9rh5uN+nGpktQvDoJBeqTHnJYGS88ZiV2Wb+OZ/OFqrhNxcCZVHYy+uDSDreeLK
2DgpZXdqRlbz3kRVD4ce6Hnw1nSzwjWW6Lyskb8KnSz01RCjlDyBw2JWQO8YQI53eEBI6HJkEDR5
borq1crDx2gKTh0Mx78ZbgIX4jlISa6+GbTTbSJyS1yPeYInmTHF0kw/nsajTSyWUqDvLEiX1dat
3DqsgwiLnpLLubqpnS+tfQLfcvR0eNPEavdOnakNcAlxOrAUTo/UOnF8Hu8CgEhI24Kgti6KVXLO
ewT14rr2AdYgdexGHcKmU/ILR7sBaRmElaiFgjnz/hTtGjw8A4ML0EnyrJ72Dl5xH8+FfXRPvWli
tadUT/Fy6Jm4Rj3HT1Xr632oXDdubSCA8xHpRiQ77pHi4BB2rMeLwp+qnaeRCLB5myM7wsN4tvKn
oIA4yuyh5NCo3EzqkiKPxKw60c3EMuS4/SwYoVEwhUSnwej2cRQiA0es4KcFNZcz9U2PVvt3cnOX
oXVo5QAUNqqrXp2oiB6dfLghAJ8FsIW5xksHQ1FOBcQwIDn63OEN7cu9aZcnJub41P+7kfWZPTTm
rPBKB7LQKiwgYazEpMiMfTz7xxsBvG3BEWIjrnaiaHu8nGQuUGUb4isT0mkff/7RsAlyM39+/mob
ckI6XoMKd42cKxXbKdyQdOwP1t8JNt40szqzTIeMsqfoRl+9EH7uRd8/7saP7IPfl9S/+7EWkhKF
HButDACliTxjFUkLd85mh99WjZV6U5kFxD7APTlI7HnKch+1FVdmH3+J46vur++wOgsCp+96UhO8
ApsrP+fABN6PIGB83MjRBQGVQ8A7UOyHJOn7A4dQUOK0LwARI6gYIb3teO2JJo72400Ty4H0JlJw
y8LG0Ywcgclgmj31MQkOOOP+w1ZWKxs2aENXD+hINDZJK6pkYNGWnrIdPzVcq/VtU+0ROwdz05vT
RUuAn9ifRw/nN2O1WtjR3HaKwNYAvgwPRYSEm3uI5KciP7F/TjSzRoOKsMLJHqAbsMe6nKQdz5TH
rv0yOT9LOFj20V/9WbMZUCM3mtFFf1qHYDYY4H3G68cr+MTy8uz3y4sRkLBUjb60Vp0NBR7mLYOm
VXjCfOt4M38l15z3zVRoprJHJNcseTHPNC7tT9A6/7grx6flrzaW1fdmp/jF2DlkbsT1YPsx7y4M
I0hoqTN3PJUqPL6O/2ppte1Z59Na5+gNmb9w03joZlQKP+7MqSZW2x5qSK02ejQh9TwCNV3fdjLY
fdzG8UkBxRigeGjzr1EJup9rW1FcNz7Jehua5tufdpD7fQH/1cJqdYG/xJS2cKyoKpu+5u2mm/7G
lodNpAvNLTBNflCbJwKuXoWNLVJYWyLL2GaXkcgopF4+HqtjiwtY0RDSXpAo+4FxVsMBOfJFiJ6g
1t9DaraDrbjU5zU7wS47NvFvG1qdkY1rdL1X+zgjzfM2UInQP60likl528LqlJw0krqjRAuRd5g0
0nB/Y6+/+fx19pK0JhSjbHx+F7ya9oPTnLXDiZW7DMI6v/S2idXlboMkBdp4gA0oN0OF118TnSvc
KL3xBRm7pOm/fjz7RycFDANAahbS35rRNKPmPgRAlFwPw4PX+6ia/KyM0DInNmq/ETRRoWu4un+j
oTPgx1fJa2HBes/bDvlzPhRpH70IeSpoOTp4QCKB4QQeuOWvzuJxtMKCe3iy2sEZV6nHYuOZbp1n
2/47S/lNQ8uovjmQHcZrWA6iobCNEYFNc/bxrBztCMywlmQmzDrW8COgClCzkn51DVeDlDgUBc5r
IV5Ql0+McffzeubLHIFyCmotEIoAKr7vDpBWhSVFtLAX45reB+WJRXYs+n/7+asjv6h8hxGxRKxA
XBgJgjBwlIrmqi5OjNuxc/9tQ6vF5vYjfC89dEQyHUt6axoilvmJDNepRpbJezP5NgsjA3LDoALp
9n4Y1GWpvcQ6aRS8HFY/nAQQ2YFCOy6xH1yciS1Nq3Eq5Lg03xSAB8mvIM2CdSTjPEJ92BOZLk5Z
RBy9DN40upqpHHzu1l7AJn50nesq1TSt4abiQWzs4xV+dBBD24X0KDSyftCWbaNoIMOywjvr0lNI
nm9Zf2KTHu0LTAdQL4kg7LCux0FqQXa1CdKpQAKNROdt08WsugrDTx93ZdnsP0zUm3ZW6yHyOWIx
CZIjatAPxSm9t+OfDmcjkMKxNdecEZNqApHVHp/eWOeTqz8ZoT4RjB+dC8ho/NnEatJHFsxWk3fI
MDza+Z0HtL1/YipOtbDal+agG2+u0UJBbyrveujPw58msi1nGOIxwJ/hnQFS5PtdCT8Z5koDXMgh
ejH553HYsu7h70z0X00sU/Vm45djJYlhgR4/WsBOPdfDiXTSsR0PVQMXJjMAr6FY//7zjdws/ZAi
MtaduffVCKmgCIicz9r7Lsf7vLn0+r/zrnzb5GrUUI4zOg6BtWtGm3OradMK0MYptA7tdMqW7dga
QDQLgCv2I3gdq+CMwmh7CIIZwRmwUbp5dpQD7Eb681MEUih4LqAI4eBcNRI6SvtKYghDIm/M2t/T
EJJ4f6MNIAyAEodAmLuOaHza90VJmvK6gBzy9iRG/NiGh5IelMfgkgCu2DKOb1ZZV8HNtUNV69qL
Pnn9lX1isx/7+CWnAxmLxe52HVoMVQgKuMA+UWVcTXFxqgZ76vNXh4kx1SUvKU5Dr9xACg4w158b
fcjDQ+YYMJYogHcF1BDeDw+iSEvl/thd5AAMBuGLHPLs4xbW98a6hdWecPg0hha06C+KcWfWl350
354X3vbjRn5X1Xp7a6AVPLYQ2mESoOW0zuhPRqQjZ2TdRTNaV3ZNN5rQT5YjtmXxXNG7MOfXZbTk
xq2DYXz2nC8AKedxD0/pE19kGbD1FwEfEQUMCyV50LbfD2jJgEKcgrC/IE10U5nRcydIDwAZIKZ9
wbewlNtPrgvFBroNGvPFySE25c1+fyLHsT78lvGArgqUyKExB2uy1aiHKmpQ6sbXsOiwge7LdlBu
nnZ6vJ9qwFXdAuWxEObXsTOHp7hsv6eb3o8BZG3dCMrclhtBfXL16qLwRPKgENtezGDYbGFVVh0C
JS7aGRYBASNbwzc+11SGF7VWB8K9p9YZvrm0/WpN/f1AUflnEbkzQ1bBfb0yL4nVtZsWWJeM6PEW
qkx2CuV+AXz5nLbM2OfeDPknwHeD+eBE8yWusyRQJC3hIgucoNj2PuxxyAQrBB2dNbOUwAwG30IH
sOfB4mnPIp6ElG3m2tsy0AOGAsUt1dCNyQF3tXFVmP1dZQd5YoBmS63+lBXBepsvKjhLZLW4q0Y/
ak1FPZmdcC7bC/W5ogeH/oEf+6/X6X/Rb/L6j7FX//xv/PtV1rplNO9W//zn0zfRMvHfy9/8+3fe
/8U/L9hrK5X83q1/690f4YP/1XD63D2/+wcgqKzTN/23Vt9+U33Z/d4AvuLym/+vP/wFWH58yidd
f/vHr6+yF93yaZRJ8eu/frT/+o9fYdiwPEj/620L//rx5XOFv9yr8vmXs148q5y1R/7y27Pq8DGu
/xsqjb8XOaDvhPfhr7+M3/74ifcbkjhwC13cszExmDMhAcf8x6+u+xt0EnDRQ3YPOhlQ7/z1FyX7
33/k/IZ0H0p7gOeDPwbdhl///IbvpumvaftFINqUTHTqH7/iDfzuOMFZttiKwS0CNz0wUdZak6KR
qJcZFm/vvYHfFp3hXjSWb2S+x19k19cZanJ5WvVN/dLxDq9AEcgUQFL/wrfr+rkwlc66RswbFpbe
pTbonAi4EsfCmfwLHBvgiDfzZ9eZ7KwtRL/p267Hgxi45Ao8pO2C+drNIDlknkncMx0B/W7piW1L
UUTb2ZZuSpV7A38lfzNaxTN0O/S+UgytzPg0KDzUSeXXeSo7twHCmZc7lN6LzaxQ5xzbegBmtawT
oy7qpIbNFKjqObSuJGDRkb8JNOQ0UAx+ArIbmskzY5dh4bX7ICxfLO3cIBY5Zy3/Ws3shQUghSz/
AUHYz24OMKmhqk0o5y+q9BQktpu7PirPDTNUscNn8OSn2YwHQz7loaYZHMGGpcpab8YoAIzd9Ys0
qMG2IWHx3Q7JAeKc5BB0xrxjXvGSa1RcVS7vAGW5mGrVQKMV8EE2RBPA8BJoe8VfArcd4pxqtoXu
M2QyW5N/aiBStmcVy69CqMsL0ONnfUa8Tm99PdiJ6SKx4/A8pTbcIgrcI9sqwiS1LsFrpfYv+6LR
IApNeL48mR1aU6UAElzUiTuGYWyOGIXlv6RfPo26vUNS8IzMXZ3ZAr/seYjexoZ7iTMYrxazZAoq
0JAIC/c/6P9pW+UAkVO3hHaF/6kX7KvhmyA3tOVTM431JgBK5KDKlmHuJ9OLdQdTFtlPXTa0hgbU
AmD4iZktVOadGzui7eNk5j66PkRJW/DvxDUOhV6+Y18+QXMgTyNqIXAy5XUzYz5An+k3pVD1U80j
byct0Aea2bHOHVHJ3YgQ9VIvS2dy1AVe+kYcSTx+JlB7zgOfuk1szAKyHiqo7FuUqusXRAzNDZv7
x3r0tjYDGWCOHBhfsJcatO/Ym+QdqorTZT2BskHaO+KCT+xwcafwbXmjHgXAlZbC7TGPUw7Eq1Fk
3K5egr74qnkvU9cFSpu5DqgbjpqAby7djStq2NrmtEqq3DjkbX0XaSwFG1d92oniqy29TwA/3nhE
C/gES4jTMljCFAWkx5Uu2KU0K5VK2ythH1d4n3vGxTknQY93dwF6MIfrDvzGdt1k0NSh4q7V2Gc6
yr972roZynCKx77EsmPiOzLEsB1HcJeA7oFF6JtiywxXb0hlsETxqUijaryAfMPT7NdmalAhdyXH
0E51MIgkR7ZhB+Fo5M0MTc/92es2A/F8oNDni9HDmpk8zKfJAmdTBoRiLDrrvJ6g2MNg4L6dlVJp
tAjY1p6imYxAiODU8RIkF73ELPABntOMaRPyeTPPugSXqHnsJhwIvfaRLjGJ2jaS5l87Gb06zG0O
xGDfwc3denUuYyvo0wrUvJgOjXcNHs0LUtrO3heVm5ZqFtuIYgDAOQKugqLFJgJnwTTmzxhJgFgj
SBZwE6RA8FpA8dM6zj17Bhsl/wqU3cVUFd/DqRw+l7yGp6tbqcRtSLgA32mqorxKRt4hvKD2tA9K
cL8cu30sQvrS2uZzaA5lajjQ5BC+mA4goBUbC5sbwRdwSIULYlmoI1B7vAEnrRjsTDIo4PEQwKBa
w0muN3m/KxxRI8nizLtwIs1jL0HVCcMa0raDaF9q6fcw5GucGFHWxe/rxuvyetlsYGWF2FJRO9uJ
UbR6Z1pYZBPOox1yHmbsMlRuPbf/49X9U6HG/xhHvIs9/sff+v8x2nDMj2KNM9bSnqnu//zv9zHK
8ld/xBmh+ZuNvBliYctEbShcook/4gw/+g26j0hIRouyAYx5EMr/GWc4+BEIVhH+5s8f/SvOcKLf
LPiULE82sNmwpK2fiTPev9GWJwIECEx4pAJNjJfDOlVCmQWOKXwKd0NjtQloLx7u/zrCPTiRJA/4
KbFpiC792CQ80vFEgthUBPHJtV+MNkRR176b71Tbign35zxnjJTGFn7z9s6pkZCN/dI1LqduXnZB
O+6DgHngwTYGKHWiPhvbofxa1rZxBaITu7ZIcefn0GtNatdoso431r4DQt2JB7/vLjgv2u/NNOO6
KVqLpJ4o3W/DUKoq9obK2KBU534qhA5quH3kA00qqE1sq8n53IQaelSyJuw6mITAdegx3sUREe4j
dSPyajWRceDQUQcVSblFgw80yJWoLAu0QG+GdYzZxpWkyw4MNz1USgOZ6zGWEMx4qBl3v1mM0a0a
c7Ex7Uru7Sma9s0UtLgAclCiZhX4N7iacaswe87aKlAPOYNbr8fM8DH0x+9DVLegtyKY2kHH3u3S
wqGmSPvezD95gSgPpnQWbvcIL5Cq8tM2ANTTAdEJVMIgiVxts5TOYud23QuD3FmMy3NOQVfO09aB
tkIgHRAzfb5BYvDcdHBOhuWQ5fCBi+Ee9tAZr2Bn4ZiajLjxyv7JKCNYefYUzMS66sDaok/KKLxL
Nl9Y7o62/rcR3r9Jw61b6N8/1QF/rDsSJIaNJykE92M/xzGMPQc7cAEb9yn0s1k0NBbeNMVz0L6M
UQ3uth83UdBANkOWXxhT0PhrQwPxFrvwaqfNvFkmhajOWl92dwFip89u1++LyMuErWNC551fORjF
MXNNvSt96Onh1XnIEUschKBfx7FLB44zuuiJl1TNk8V5hkhpq8oQGkq8o4mhxzrOJbTHy/Ab0tYA
0LY3va3krgu9576OEqtxw9hXkRebVeUmjkMiJB70rhjzR9hjf4a8JivhII9lGOdVuCOmk/k5sRLO
q3EPphHeokjT9jszV0Y2+jqIpzaYNQhp3H6tYSoAzjGJNJi5iKCGG6MD/bwYQdC2Vb+PIgZ5ZFuB
a9exVJYt7ksNHXRug/kfu5XOt8Srwk/KLFk2D5BJ9N3idrbzamOpAQPWjPy1zE0/9sa6S8yGG2e4
xPuN4RH4tpOWOWejBzkWH9oVCPvCDMoGw4YbXW3HRZUPmXC8i7F17/zR1o8omk5wEJ32LIIghJZq
g2Ci2QMW1YHBgC02g/X3uadO9dB5t16uyTZoO76lpR/dDSWY5T4KtzqF0Eh7XeMnWV2Mzd5xCxDg
jCosMCNDez/7EwQ0+ip1TSESq7LKTefX/aHllvU9IAPdc5OAlRf0uPoVvTJzc8IjBTen1TGl4q7g
N9DjrQ9QtIEy7Rg5zyCiitSop7PJtsAf8MQOguu3I+JXsCcjDcH5xr+ITNhTeqTelQJHSDC1F54s
QfXmnXkPVCBu96pRzx5gQLz0krLAowGZudR2+mTuo8vW1N0O6oM7g5C0iehlgScbdomQWVjUUTyV
V6WovisDkY9Dmxmr38NpAxkAao73XE8AiDYpjhy9xzedLsZIPrAOLNVFpbDkzRfqoDtVOxzUyO6s
HgNJBzvlQJcCMn/IdbgXvcjK8nwOyM00chTjEPD3QebQ/LMupQeW/UguNeSwEKs/sYlGyZiHcAUo
688MNCfHLw+dL74ZeQMFvJz5xUU0zfOuBIuclTico6HAtza/+H5DzzhC21uHJe4wgmJI8b5KrJan
nWlckIpb50Mk7DMDD6q0c8OsLOSWzL2TVsBwJtitWPFVPA20ugCENpMGS7Vt1EmAdO/WcK10DIsg
hcHOGNuh2FUliK4L3Nucp3xnmp+MTrGd1ZszTgN2cNr5sTaNJhVdAdGfqhWx0t6jyfoHXxRbKETU
KQzAK0wYnkelCdIh9GHODDA246pXX4pGfdFGByYAzhZwxeklD8GPcvQwJYhb1W4c6a1Tab3r3ba5
mgN6Josiy3MQOSkETD/VTD1UMMM+D7z2ZjIfQU3HgQiFDAXEXWyG+gCVOWBXhgxuqRfG8lBpDVwz
kX/FB3hWFoUtYtejKXQZ9Kb2e37pDn13qBpsoah4sksYMMZeA3bkoNOC1N0TNGqRCwyt706pnafJ
sEDElR4cJrwiMdXwGFkELMvCewqrPAsNssgXC/Ox9s9aVxlX0F/QWMB5fetZ2zESB7/7rqJJfcbu
wEHIfH05BbZMWz6KbcHVPlAe3XoKImFmRHC3NZfQOr2eNU9FVZN7GTn3QVTwvaq9KbW9QqV8cIIH
AgebWRUQ3mT0IR8NsA1BE3IdCH/rZkhJ0w8HGB2MG1U3dqIk8+6rdnJhiu2iCtda29AFiZwYRGVu
pzejtgtEyB2Y6qSwY9x57jYnwX7wfeRTym6ZvAtKgiKR0agTm82jm9C5ZbEsYFIJybsdK/JuW6ow
KZiI0pyRIvYQrScWhcigkgHkj+qHMrLHc8HLWySmedxq58y3VbdVWr4UeL/3EZ49AxivQ17DWTsv
5k1O20sRAB1qO1facHhKi1JvOpJveaDcRHrW964I945cxCuALMsCf3DRVphyv4deDKmslBTWTdPI
Cq96Y4gb3tzXFt9ZtOtjoZrgQtaBfee3tg21A8qSvC37VLZQBrRw2iY+t8BNEPYthWLPORknAIy7
jqeAS4rdPJn158Zp/i9JZ7bbttGG4SsiwH05JUUtluRFduzEJ0RiJ8Odw3U4vPr/Uf8CBdoAdSWZ
mvm+d90OeT6nvtTxRN4JAYTB0W6Qo2y2TuUCNCLHcu8oNwXjLVJ/Ltyd9LfoqWJr6hq1b2W0PCD0
SyNz7OLIqDZW/eZgG6xktfL2RJigZJu7uFYYGv3eUuBErj5g0T+sQ7uvRKfitaIuwZ3MDwmPt7Ps
/mCTiltpx9qvPjeTHcpHKvbesnlzkdPLq0G0V9KJuU9giUIiP9ieTTjtdPEjjvB1IGkhm44tkoqJ
aiMMMNNLkdcWWQZtxy1e79xqCAGZ6n3uZnXaWU9ZKKp0Lpkfgig71aD8iXMPZan7CB0xXdLkDLwO
xnohRPCeYm092gIzg9UiQ5IiY8yqzA/4ArbeNVjjwTLro8IXkArmkavwmZrm4LEo8AMU0ZH+RnEK
FMOCmnUYs5+/YSkBYVPN58J2cRqNxYubJb9RKZEG2+yehVfgEzOCqQF+EOZJ5tmQgDVGu7YerQ8h
+iFZu+Gd78wRT8luaWp7Zw2q/Eu7x7Qv8iI4em5JBJGGLskL+88cdN1ty/uXEY9L4lYqSEcmLPRK
lOk0HL5BQL3EKwOpSoZsHkmhKNh4/UMr8n/4860Xo7G5yZb2OtX9aSPtQbkZYRly/G/sqamGNfTe
bAhpsdZw2WMDPhl589ff5imd8+hob/NnM9nE1HrZkAL+2HsnWvPfKvDd/bz41r6tuyGLbekvR3Ih
TRFLc/scbXrZvXwlZFE4RGVMpr4YGwPbpHistrC1fkS9/+VkNoCDN5m4L4qACbItEsxEK4+IIaZX
c8gc1vyo1U/9Mvzy+mYl+qGqrU8MsUHsFdjVyQ2Tz4UVrsfS3w4MYKfJ6l+DQF+KQhupu5T9KyXx
S4oB1vuey7yjN81rL0YVbckiICQqxIrpKEUf94AY2ELotomn3v5LHhCmGB0N44Pndw96sf6NofNl
bd2866U4j8TaZ1n/6RVd9tzJWqZeR+YEICKojvfPUdwaues8h6H+mIQZJltPCIjXde/NfTfxWzIs
qrGdYj7sZV+jVc7H5hiJdbsyJB4CZuqgrOYEFAGBeeWfW8OkphaNUNrXPRBJAJy4FI++ajluGudv
PvgM7dN4XN1iOJmh4T4bsxcTy7RETn41ZCPTCejkpawmN7FpOVCevoWF8zbzcV+B7vlbfobm76iA
vgnmbyuT1nM900TUV/p9K8c/Q1jeRuE8Wr1oedatFcv4Pa/Ut7m8JDJlP2gZOlwYo0wL4klVZa8E
s3sEkzDFPG/hvD2JdtlSaxL52RNAhCV20UQGXb8bQhioWVn7XvX/sgjxmNVegZwlGKlMRTUwqXGf
i3lTO5dmzfv/w0FYmndXRcTRTycLyV7NjQWXI0+g2RURJJg3/yNbMHvLOmHdvKVV304h64SUU/Vo
S5O8hMHyoZqGzL7kmQPS3/pzluq+mJm8FvkTCLo/lJntfBXeMpxHHC8M4zY9a5IQn3qyT1sBsDjU
0V7MZTw78p8vqbJzyXjoS58cnzB8z0mVoLwvKjg15C+X8JvZyLadl1ncdcPaxg0xeLslmsED63I7
Ubu180vYt/unWjMfJr2/WYnqTXZFMzqEs71cqlKe5qUsSX4S8+NiCrl3lS93gq7IrOQEhRC1jkEx
fk3uRhO2haMxcjZCEOfY6MsfuJtUMjmOxOA6kim6LdZj3RUnAOrxkOs6ONvzH6f9hVDokjstu4Mc
AAwYw7whH68ymq92ve1DZZM2o3Tai+1XCw5Zxp7h909RVkUPrq9SqRz3g7TzV8+NmhOOMIflT1kn
1eg/ALdVFCMe+a5Ahb1+3Qe9w41NcKbgP42EjRjSqNzHgqIrFZ0A6gxbJ1118o36WrTypD3f/q0i
20u93PqAUTk6+fLInrol8Hx/hybaryPH5WSzXW4Dm5tLp5fVmPosbGO6VJMzETw1JttismRbjjps
hu+RLhXQEdbkazKa7TrGthnuPWTGtZZPxGftaz7GV+mDnjS2f5xDt026rTnRYnc2PUYYtXnrQ5Yb
XjIYZvaxbmOerJscSSLraZzuHK+Kl2lynlcdOom1iPDBmaComJqjazmzZlad0xMMpV8KdpI/lXDW
fY9gLJlcVb1FLbWWk7ovCCg7dLFXlHwQQmStMVKf7DWKZGsmWR3UKVDZQpWYLd+aiUxSUw/5kDhC
FfuqCfKbnfV+Wm252rNKdgcVVe0prF11jPzV26GxNALeouXsXUKLDyKLrn2k50tt9F62GyEDdgNu
7yXOpuVVQj2fheUPJ8+cGFGcem/neZeK2avPWlcfjrc8T7Kn+nPW1rWxluG1D+RlcXJGXr7BwKgW
68ZqVmFqBCo6e0v/sMxCJVbnrCccZe7B0N2SwBKWe3MN+1goq3jPNPu23XUGFLS5fLslE00qiboJ
VudTONypfc0HzgjA3mrl9gdJYwybvY/wTdaRCZvSfq6ZOEToB9pQ4hqt5ofAHwTreGGxsM9m4o9G
t5+tOUsQhYsHKk+iHRyOfSBjPXzXvf7IV8a0uvbhUJjDQNz5ahMJ/bnCwqeNtN86PZ0nuwLKHoBl
9EAels66q40wISas7AF9jbFr17LkjMFTxIpq7LX0ix8jR1o49DaXaltTB/JNegNXkcDH381hezLL
HhA/ACOxyCg3Z+nuOoH/CSx+jQFM9cm0oqsauQZyWEioQBu7LlpkN57K6GBlY8XwRpMbXNDPMUfM
oPH3snNg4A+s3jlsWl5sLhu7jJa4xTzCORI9dj4G37Fo/qwkKu1bmOrUFIxRZVA9GGPkxMVMs9Lm
FVepjC+RtS+ZMf6d62pPM/dbIMv8fYi8imglDIKe36g42wr7xVzFc2160Xu4+Fz2qlZ3DIyiUMP2
dt2aG9+dZZQH2ih+BMFqxV0TOGlnBntRhmen8febtqId87zeabc6NzXK06gomXSEeLUW+6np1mtR
53k6j9aNKTWPpeWZZ+mH7/0ISrkWLMWOIAEJ841wi10hw+cg8H/243orV33i3n+cpzFdR58gzG4n
bfc44lZIbJLzgtBO3K06Br56ywikIpuLgsu9ZZu3oPfujxT4l9+WY7xwTfAdJ6lrJJxHEVN9iXqR
/87cFeCQcK9yX9SF+CXyWe8UoU+cUJbYj87IRDY1zBU+cvF6u1mjMH5nUCPXTbe7nH946BVt93lm
vFugo39lx60zoRDxJv6LQeaEUTlOvs+q72YlhtyrCBgfSW3flr1fKi8d5vp9LmkuLdv2r5tDoqqM
FPPOqAXUobtvJ6N9A69fkrUMg/voWaRFNHN/2M70uHorsv/CsQ5NsL7JBoSyHYflg7fYnTpywkB4
eXWtAGUIIOAM1bWHjHzYvT2E+V86/G4tEATmca6uYCEYjE9k1wMX0BUNnDBty5ui0DM2B5aBag6W
Oz+qwOUANulkFftct08Ov2/wKX2zHY50cL3lgL/rULXDNzhMnlq1DnaONy0pDYg9kWgWILCqls+e
8zCu1u7No+KQDKJbGcgXksDkcdNB/2JX/JYj7X40mmr5DKRmKWYDuzG2sGE11W5WbnObm8K+FSrM
2GWKg6uyX50U15nnN64d4zZnuX0Oxi1/IWn5YcLqQIebPqmtXRKVGUmkuwEOb431WBggXk2b5tby
MCxT6vG1/mGIPPgD3wrRLmpQPgeo1Z2jiw87/aRaZvatHY7SkH9IWUzabj5Y3RyQc8bFaUcPqt6I
nWiKT9DjH+gU/pVqrmL2q/6xa5cdYQWxki75hYEf7DyUZS+tXVMdIbKe5MSg5/qSRk+0lUfZYxmt
R6+ap6MBElxEw8R+qRXJTd15GctptwrVsEeo6RQ1sjsp9dBUxYOXY9tF/qrjOYL+toKNmYjDnsxx
oKYqu+Shgz6AEAPPGIkGtfpPg0zdtPHWEwMt2VlwAw+8w+URo+7OG8GqBzu7L0KK4pZ6E+wp3a1G
AkCsXWswn/fqh5HJ+Rx124NYsurchY14ZEykG6OrfuQKEBFqctlFZBO8YSdnEqiMS1WhjBq38Ij0
4HNTtcBu7h2y3nvsI1zNRr+ddWX/zoPp2db6X8SMm/3HgleUntYFmBvZk4kP+PyvzayXcbDOE4Bm
ZMo88aZsT+SaEzvjP3cOIhhgPle29XFHe+ltcu0nytLNPe1oxd70rTotqx683J7gT4fs7Jp9/RR4
Rr0bSfj6bkI4DFvfJiES31d6F5UW87qe5HivMah2helefZWZBy3sPt2m/5jSNky7fsDgJCF8q4kD
TpHpgCAEKjezj0Iwt2Td9kSQoAHe6hT7jgLKKfhFp4m8tD31B2Wnkgx1WB2AnPtMoK9+aMhnQdZp
2mesL02TzyReFGfTlXeYiz2mbO+Yl53Foplfazt4zKIlXTsgcgapGQamPs5V1x1kNj60wdpwn4Pb
VZxM5vwS+E+55Yt7vpzYtwGaiKgr19gVzrPRD805mqNt7xfgH30bpAUTsW2Ma2ore3twLdQjcBr+
3uDn76Zh3LvOfB1p8GRDvVt+9F8UIn+dAflCbVcv3Jf1qZHiILthV9RBfwyXKVHOe5jb5j9QtYql
IaxSVr/ib4jvKWMMiofeck9D7ptoNqw5GRcmhqo4qNp4MTwhD07Zn6bK0pS7LvWB8NrTWj6VQXB0
5u5Cjoa/80DYp4mMSoKUWB+soj3InPw5AmoQ+tXtE6c4qfmVmR9tb8kuHtDf0WpFYR5QQyBvGH4S
YSkeZiAcE/We80Oyv9OfUZ79zqekt9/2ZdjDQkxTf2Gx+PJr51Xcy1T4WF8X/x4692q1+a4SpYwR
xE23HE00ZUHk1g1a7gjGHJI8z1EaMdhQvc5INZfZ72bSfqrlsqbEIvYpDU/T0YoKTjm1Du/zWhO3
mSu3fzX1PL9B2F5kiXB4KoK/LJe3vtms6zyponn0eoJsYyJhy9+F7Z06Rqf1zmXqTlxa4Wc3DT+f
MmmOoEEemZfF2jrxVmgKc+9EQd/Uxm0R/XMwml9uret0LZsGqH85whN08dK7rzIbzoCTG8fnfPCi
iQO1C6hLcc1HzPEE6F7C1ty5TWic1r5mLRla6J+lMqPYztY/Mtd85VesCFurD9PQ3IBmOQtmENxi
AQnL+xvtgCOp8DTI1d3RqUBKlRMk4RSaaSVRf1Q/MGjtwMVunIlGMvZ6IU9RvLU23521XGt6qJYl
tcPpuwiziS3Pqd7ZCFhXl3K/IJY0JxtVjt28sPAlVEyv7GsCLsEon3GYzTtpLK9LhX7HmUWKF3+/
Lt3RkFaUmNFC7HG/Y/G1k66uVLKVRJd7YvsKGdseRP2FOFTsOQc9mbCSQp2gMtZjZRwMozEe9eQR
bl5c+3alZ0ZBJbhGJ8ieWWhrKeclPFUDocd+tj2SrDQcutXlz/OJJJwsiuKaISpuOOUar3/MwvHD
NIHtLO15iTGGb3MH+6hdulYwTLARjX51IMdAxWM0eA85/VgDEtl30+lFmnOhJZWzIFN9lvPwsHT2
ywTfG3Pl2OkIuBdb2xImeg4stv/mWmXRowztp2oG1c6XcrexERGhu3PHmbwHJ6L0lCBtS5H2Fkqr
jZchY1+0Aai2fANHMJAlQZw4rxmy4906kWctkBgtQZMAMJLg4lpXdvt4yDr/6K+d5LwhJTkU+q64
cv5RfA5gsTKh1C2MiB+ReU6m3S4Kt/yEbrJmBJr7kfDMOT90DIluXATK3g9hRbLssFqnNmPQgXzK
dKwZ6ilpb+rqmfAK8tqJZvwB/XoWlb33CVsdg/KZK/M4hkHIQ9KsF8IndAVYEuDXLaKRr782zAO7
CG/XbdOmNeUv25vtV080Pxe5KbywayERBIVjWnVDKZJJWEh6o0XF/SLDMg21ReBv5IYvRlk85aQB
sTTY066kXOQ5U1J/Dj6L+ygzk3Dg5h28Vu4YUY0kN4Li7BR5DvOk8h2pk7fKXUsSYLPftuE+Wgwn
qv3Jb5YMSGYUr83TUi0YgMU9E3r+UXK1KbtMzYDUsbnxjkyal62/EwLzA6s9LFDTxRmteAwF65PM
6pseV3nrZxMko2FdmtZDR0lPVHvIDba4NMtfPveSWS/P9bY+RbqqqmSe1j7RSnzNDkmrPaRyUS0C
yLKE2/xCQbcyTi1esO/19oKQKOnK0nkgzXk7RtZYxGgnryEWWVk8FFWwz5HaeaU8r3OTNjqYdgX4
1q3o7O/Q6tXVWMtq999LrvQ39WeIqMZdPbCfbt3AiTSr5yyrc47yJZGbRHGZf0nVfQj/2OrlYImM
25/NtbHsX1l0bzaP1GnTXcfIZ6loT2I180OGkExb4H/RAj1hGiAjrnGKqo6eI4djTDgV3Gwd/SKN
6zb0MjV697Fe18/GdUGxx+n3IKuHYmpTtXW3UmXhg5vNUexuzoMn+TyUzpzz4EBxdPgoN4jG/4DW
RoZglZH37PYeZNNcNmlresYuoGJ+F5k9R2t0j8Quwvldtyra+Spy+fesfVdmMSWZZ5DiawXnwpuu
69weQ7/+Up7zYuiBryY31NVxzJMwFnQKKwn1dS33vtMDbHSc5EEjyZ8t3qfAYnnDSHjtR+ch6AeW
Dd+Q/7yWRPd2iQzUKEFuxU5n/JxsSTZtlTVxr1kGOqcmE7YtAPCI/P1uq3wgjEgMewfhwtum8gaZ
zdBFp7HvCFKOMGuciqF3Plx7RV2h/UUchGUb1+U/hqL2ar9MBpS5ElFd2fwqKQf/WGeSGkTe+Y+D
i/DjUFg9j1djvLtEXL/oLGiv5QjMuCdv8SpXx+FZ7uzpsUWrdhGzb1B6a9N5Uwbe09Ct0XeGcJj4
o1VVFyAIk/TlEBpD9+RFx7LqeF193pwgJLPUC3LnPBZZ6MChZO7buHjdwVoIQ+6MgFYsLZHyePUG
caL9gza96tv1N5U4WQC20981ih31AyyrUa4Oc7Gox9mp14PJw4hcr/Cfatk6P4V953JNJR8Dz2Xe
CQbvayVoY3Ws5Qsgt0o0PVw1lFFjymO/YsPs+vLCpyUvU9s5n6alzedtmeb9hAsZqd/CsFMLFimD
DO/FFklRVdtBk/Efe732bk44W98NZSep1XZlLHVGglQ7HkK/gQFg5b1ktf8RedM7KgIbajXbu4Xq
9727uH+k250C82pG61W7PAs8QeVn6Wlmi+DZW5vX1lg/lgbMmPj74IDWE6WgK++kq3/LSMlPS/6i
+49E6n8k/4qntux5k8uaXaJhqR61GaZBjQUkgRoJ+n1Wz4zb5o9RhuQEj6tBCA0p2QlCrjFRBn30
mjYQmJMcJqK3iEFpfPaTulnPpaXPJO2KBLYoeu4ETvOOC80xSGDu1P3LhoS0RM/17do9gdBehWbG
RnzA9bAr4S8/C5sld1kXxXY3TqldlYjDNSgE4ZLUG0zlESPIAmZnUOWyuP4JCD9MkT9QLeuHgfWW
dzXpw4PkRXNKwxDYCHJh6MLib96P05MeSbA+KtltcHdDCZzz/2Hb24117v5avHVBKSLhEzz3a2mC
JKDD+RjeAZh8W8SDHxjUNo73LdkM6wc1QY4FQyAuDenPD8jVjNNS6fCjH5Y5bb0e6jrQSKWroHkx
MYZMidsY+nFYIxKQCMa9Q8g63kbmaLH5mhxLNp94noaWQqzZbr9EJZuU+ujlHKhx20u7qNHsO+7Z
kkuRhqM2P7bN++ay+gyc6NQXyruASXD5947h/9aFCM9D3bZccxrjjlH6cJ51cTFW4V3npV9fuyrI
+PVGBviDa/0wlN2TnZ31y2WZZfddaj0e6QJpHLYEcpuadjgTxs5pQ+JZd5VO0MRLls3f5ZRXr54/
zz9Xu/fynSvJNEuAPIHvbUX4+U7ILHhbbV8di3kojoBYJSnX062t1fBCabd17vnin1ZLd6eJw/rc
Bmq4RIWLAMnzsmrvkLh/rczW+M5H9FtDNYs/ZhHSrWJLBc9nrg6X8lRUsVbZemtzu6fFgH7KtB7X
7Cl3W3vfGBVURUV3gTmNXG5ISFi/6ier4Dc/yavNSE041RK8L5a4z4ZBcVIVsE3jZ/JlkD2qFh8N
jBv01qu2mvzkTc0EbcXWQ4/FJp9oJijopdTU842LcmL6un5jdQLJsFoUdJWSJ690ieifQOVckvx5
zd73aBRD4sle0q9nkS5uOPkPiAQV7EJhFIxn+RNiLfM+EeoO/pN48FMrJoWCvZVvFtLLa9dpRZ/N
FSEbv2/LNBLMSITWRsXya5h0/RfldZDFQ+jAwDmIeYAezHz5WYx0ZSS+EVXY9XNA5nb+l3t6fszq
zaTiIlrTckBA59EYccNlvMRO3SAaWZcSkbrHckk6bnksZwsEQKgqe7EVx9Bo8rU2y9a68N0ad1to
BnG1gYLpyHdPzjw5ZJuLmt/WuIa8+kj8MqZAX9soQCYGahIP/lCczHzA9TI5Q7KtWFEoe5rPoRoM
RsQ831Erwnuux3LXG8H6Iotseaf+o3nhJ1Vndj3/j+crWBnPKNwyrofG+oFqoASHbFzvKQ/95zwY
P9xyqpMcte+u9nPCGLowOuazFd5M8LPhQIFc9ZRv0XJtSr19Ts0MBVxtzS8vzP6tW+2/UKdl7/K8
NZ48gTzSyozy5FRD8yi7jrqZbhDJYhJFbwVTd6HfxOdCb0RKz0OGcK7Knx18PSiSZH7cMjsAVZib
lywz1oMSTbkvrRZKYeuCR6sei3PtTVGq+mxKy9FJVm6GZJ51fhmtkEdqXUCCoNA4t6p7N4Br/4wI
a33qC6k+hYfrx9U9xpphnKI/S7Zmr42wyf8WyNy7vo++ROF5/6q6Xl4ocsieRhpGVAoPRp8KpQky
5mGPjhAC9wkpDOuXgZdd7MJW1lh4luLdgK5Lc+MuMIyG6tHIx/cyMiPU63Xwu5zXLrlvOWk29FgW
M4vaG8fqG3DwDdjUq+WTdroqGZuBP8OsvFcGR31kGfYbLcKFGZNY5Q400/iWzfyE+IpFV4bXYusw
ANgO8fbOMv1rXcvda7PjMOkA7jgBeQk0vMhj0xbF07ys/q4tMGhkdg1qaqHlq9HhPrHR5sXRAJoa
YtSawU1QAL8bG3va48wKorTVgxcXHTDjknetfFj8iePaHdFG8+RM31O4oOOnIsw6SxcKdAEaP8H5
zZhkUOxtUXVXz/UmS/IcPMjAk6QkDeKko22+uEtWIoadvQUKb3JTQ0nzZyYjncKlQciNL84gQPfZ
aw2eoJ0o1pc+fMVGJZ68qtxoEffGy5irOk8mz71L89rmRdcuUs6ltc54YZp0kgj0XAPAHsG4se+E
Gs/WonJqgx16RTLmuoWkZ0C2tj9W9SDJ7lw9cW488HoYZto8Juigdu7UR0G0fCxVZN4pP0RQhdl+
O6UfvmgdNF8UGEg/Cer7SeuCroyN+V16yoaHdTd18BAT7+HsmNpqWCCGo7CA/SmM9mvy2myXTWO0
00vfpiC99oejMswqZsNT60Y/gQVQ0CAzFNI+mcVXp/ykc9BK6fU/04/dHOaBBg/d+/0Yd37UvwCD
VHTMufW+7T35btWL/1hmz2MhFGitg8FHZMgRIY3NHyVc84ZqudS/V2oJLvwopG5+5pkxV2bxt3Hs
cYhry9teC4ScSaWb9Vs6aBWsoDT/AArnNzghEOMNI6yYOuOjmDlz60znaE7qBQHqyLiJe/WxakRA
9o8x/70H5t0Zr9V2E9nX5tEcR9i0bkDTY0Lw8PDnAUoF9LtoqwJze/A3Pf2xjHC7CSP097Ozmnet
F58ppQ9yZ9P+vhOhM6e1Vow9TbamCsmaD/c28Zguq8sdYgysQeXLujo4Xcz+pgsmXnRCJW8Obd1u
w5rC0Oj4+qzykkWrVxSo7ESnwUN5DDCplPb8SteV28SdGr2X0IAyGwc9/zDsyf/hFlN1WDYJM+vl
EygChvgt1u16RME+PrhyaL9ml/HS11PDtjjOh9beKo7/HqN5M/vfRsakm2GbM7rcSmt+4E7M63hm
hrvXTI/4xXwDQIhNIL+ZFfWrogGKyYPCZmkmsaVtQu8nmiVxYeHobha9SICe5X2oXCnTNcI1ehHQ
0S/dUFDeEyDLE1Rh3Myp/6TwBapvY3QLhIFxZ+mjpMu6FRJlKi7lZgWvnXsnNQdC6ZN6lD7yLLTv
7Eult3dqVf4Uo/9gqY5NsfDJ4JSG/2uRstwt1VT8Rdi1uijBxHTSa6Bfy8EyUBBPlg3pDvb5XLZo
ndAIGJe6zmogcmeks7yYukdQ++133+TFD2+S1hPHYrvxtPvWHwtX6pdXh+MfZB76tC2Bf5jhkL74
2mFvmliZqrnNXv1p2/JzNuS/xq729pAG9jVYfM3YMU3zc8PN/oF/bbqt7VihBDU4vygwpuUJEYSU
uXVyjdLk3LNIRJybt9FWs9oFU8uxuPLJJRLfE41cde49RdFML1vgopUu+LNoCP23zR38W5NV6xBj
PO3W1MJCCtRi8aWjuRefQBTVT2VWj3DnAyxKCHL95lecZbsZEJMNxb4LwNZ1MKZrWw2jua+ySZyt
APkkghJaruyGgF7FSpAf9UDN4CP2NLFbND2DXdkFVzOv5nnvDqL6SfR7dclQEL80/Rw8r0WNHC4y
WCRpMmusNz/C9hr7kAyxKTNMZizQqTMH4tXM5jCd7MF9WBZ//JEhyDnjh5kpfK+nn6DJFeKuGYGL
g0Rz1/Yr+Ct2lVenIMI2DNHorvNAuU8fFIdeNa+hPT3ZnpGdZ1U4KcnA25k+2OZDbrRO5VN39/SA
FI6lHeyUYMNkL61QsbXy91z2c5dMOryT+HZ5HGhvS621KPddizirAvh5qz03T2aPbM6MNsndamTe
k0Uu2alFM3zWBT9a59rezxti7HwkgX0LctbADQ0rldWFsb4JZuaztAwjbkbH/kGdp4t/giBYEfbZ
ZZZR90rGTfPdLZif8IcuxdX1LLjeEfFQSveLf+eg3CDON2F+OiiUnpohQzpjhVhpTc97KS13Bk4p
zM9yVMvFdRsuPD2bT6HwRDIORvPkRHQb9ESzfDilmPZjN+eXqG2KJ8Uc8QB/D+xsD7UROyxnXBHQ
6iI0ixQsIEzbygueIhWsu1Lb4q1nkPqQEghbO352oWhX78veD78J0KKVEsnxX+IYlligwUn8jRAo
O3ObfVRjOYpr0fiPjh6DT3+oefbdqsIbo0kliMOyYyArg/xHIZrNAKoFGCZy3r7919QE7eCcgISz
X2ZU1i/CCdeDpAz15+ZXza4lEOGP6J0OVYM7nUtDBcexveusaLjSYMuLGf+PvXPrrVNZ1/R/6evF
FFBAwS2MMXx2HMeO49yg2Ek4nwso+PX7IXNqtz2SbWu21BcttdbNkpIZGFDU4fve93lHg0qiia8y
NFwjf65Qq965fjleki3Uny+NaM+zemXFFyx4hkZ0s0rL2WHj0CjlMR5z0lM/5lTnF8Cn8+d5KpO9
LnpkQI7rEvi1jmAc2EmlxUb25Ww9Mqs8Vb0gvJmUOmwBASXDNqnmb1YZZN/7rLhls6dPh9lVIfEZ
zTOa9OGiGPPiLM6kN6Ds4/tjNfXNLlQBCDy/a6aTFId4GAx+c6BGp859KkcRsyotaj7KqwHXyxYV
Ox0gbYuzGZPKV3bu6Y8AUeM9NA9BAGAF6dD0E7mEQUerYbMkBej5quQuyWca+MoyglMhtbNbJFcE
PuTTGZz1Cefx5krbeG10vxIeKUcPX42HGd+t3DNjKXqbRWvFJx3P8pPV5TTxcJolYra+DbAhPmNH
Vqd6tESUeFkK87ThpK8HlzplQR2ma1K0Zm2CjzoYHX0jG+l910639LuaIXsy62XmkBCfM8nbdM/t
+EOG4PGn4XdUQZQF8sM2ZsxFXZcxoC29qiWCXZN+z9zaORXN5B9s5M90YYL61MqTFkQ/kVrRgNrq
vOOrZHcDLeWs385RFE6Wc7fvpueYgLv7JHXJ2oLU3l1q6Xffe2eVBzdFmGbrnidgLtbtWmpqIfZW
Be51/+E/okqtJXHs4MRJEjrHrrdcNg5iRxpX9pPpdebjVLnL6dTo+cM62vlDm8z6S6MK/CO9iW7j
UttjezYvS76fVab3XlAJHAROsJMdomS8NUtI/xeLMHuovcs6mQEsbsWTYBN1WWN/OMupLyXhf2hb
B31jpsnpGAf9adUK9TNfEeAgbGaqrEhyC6vWQG1izePeJrMyMgB27MdO1xElFOOkTpPhbECnvWsH
m3S0cf3R0+EHdlOj15yrmY7OWHvs+3xL0Fl1qvJupBVa7gsaEtgEa5rElXJaer90flBysi26NN2x
PF0Kw7ns5+3gjFn6HBZQfZorkXG2Tui/+FJnD6tsaV8yDmlasT/6yJbiylfZ+JQFhT5UZKzsF8NI
7zKFKnnfSprtpOaR6im68bLqUNv76Mh2U80nMqgk+1Rp44tXsoFUfWmfgz1Kz5usH+71mmosG5Xz
McErdF73TrOTptKHPF/Sj/8RauIQ7sjsdICuHonOCA6tK/0DYYwZyBVEvrl1zwpFQ15tPgeFGMEM
e3flbGF06jlJYnSlVoFdQhBTvQA3Z7hJafdfmR/qPQeV9dC0i9iNS2W34X8yFDW6MWfvJGdjc5Kn
KQqPgcPtfxRYIz8VZXqq0dnd5DGSYsNbir3l5DMWeNWdjJiF/sYp/V9wP39of9SfVP/jh7r61v6/
wFvZ4Oz/M23l+tvYj68oK9vf/4ex4nl/bYAvzurkLVFQhYn0D2Nl+5ONywVW2DVJwIam9I/32TD/
ck0Bu22DAgvhc0gBc8cavFFWtj90NxAhpRXQZwh0Xe/f+J/tjUj0gljk8y/ZkqAxe3NmQ+A5Ap15
NpvMrEMzz4zu7Ow0n8JheFo6bPN0YGmK27Rr3GKNerrOu+JHb3R3hrlOO4ddUFCyI03mPn1gSVvL
YEWFN2Kgwh8ZjdOzsdpPvx7t/x9l/2uLpP2fB9lJ/+M5+/ZylG1//+9BZgd/QSDHZkJqnWlbvKb/
HmTBXwJ8jzB5vZRErYDh988gc6y/eKE+DntbmIErTfA7/wwx4fzFmHP5I+9vf/2/AvlYDP4XAwxy
D44h16WhYHsul9w+gZcYumr2q7pa6MJRGKg/zqOYLukfpqfGVtK31368duQ8fWwTYZyoccywQYji
8OJh/UMXekkT2q7xvwf53/eAWs8PXNhkFs661/egvWwWVd8lKAwc67RZze5aWkZ/0S6Ov3v7Uts/
dXwpcsmQFVg4/E1vexwvqHu6MgZ3MgP2q7KVO2V3cmYxBqry93z7imv18ic5vz3XgISNjbXNy6Ix
vwEXXl6ooIc6sw1MokbH7n5cG31KliHMjVJRo5lllVP0jrtchF2d+fiXl8ozzjo5Ls+uu+RX/TK7
d3FSdwvWVcr0kQ/D+a5Av26dzlPtWlEHLR6dXGOh4lFkuXqhR1JJseegF9CInMXW6Sq89lGzGd/j
rquzvS4twWGhU/N3WXs4pPSM1G3Ki6Ehv1tSi7TR3S17nCcxsaOJ1170NW6IA8eSnKLsnMp035tr
65zLzECh/y/fzjYTB5LOlgXAyjGPHpoWdhlLwyT8PNHPXqeTQzwZxTuZldbxcOM75Gv02NFw4GL0
H12lo/dvZwaGbJkM1qmROPPFEmsnWvhY7oMJK5FluAuB6EaTYzGyrA98JLRBe/Y/hUVKTgVnCyte
a4XzxGB6Z+i8BlBI22bVMb0NZ8/MDxF4+/MXQ7S3C0W3ndtbB5s0cpQ7Ztga5nTout7co1Q27t5+
6keLzK8rMkNt2nUs8DiXjrCtutJuJuKFOaCZsnurKvw8QsBTnSZN2T37xQzIWxJ70aDsSNdnO5l0
joWSPbKVY/Khy7JMpPouK5LM1MQzN4GCxkXeU0aJ8rJdvnHSt9OTFhlwgQZzSAMqDW3n//sn50As
MSGgsUEnz+r1kxvXOlfFWjN8zOp+7Ut1kjlJthuVc9Xawfe3n9rvo8gCjUfZiWlYuADXXl+M9lZd
rkIaCLlFfBU7GC0qnsGH2ojFOzz6X5DIl7MWQyLg7SDpY78hODq/vlZab1AgHFBhTbugIaV3SkhX
6m0KzoVlLKed78FyjJHJEBNDkfzH6vbBDUgdX0ZVjVIfoRS+WfynRu6fWWla3GOHljce53c3cotO
2LQPCc+AyFCKdGcGS3mt6hQOOdxNVC2OrDIdzdk03TRuiwtjgtFBPIltU3hf4sFcOExMnQGMu7Zv
lOPFwQf+0Ps4r4v7pDm3g3RQRnve1OxQwioZmK6U16C6w/1gXg8MkvR0SjukDm+/pj8Nbr52P2BM
OMzHxxEkhR9QTPNQtThpgxLbslsk8b6tMfD6dJbuIWP1X5LKJTYYrIh3gqsLsW1ny+BDHyz5d11u
xJdsFP0TcpT4y1DV3o1Htfpm8zjjW89x7R3KaV6+6zUhXrhD1cpe4b93E39YIH8xrI8HAPOizR4V
GupvMT2q7OHRuagyGiQX1YEi4nQhKPrukmDIIpM3VYb4uvwThfRzNzi4mkrXQGfudRS5JrzeIdYX
7DK2P94LrxW72WDx2ZE3av27bJFfs0nw8l6P5i+0Q7ANt+k1L2hdWZQ5IxcJ3f6dR3K8wDJPsg2C
1QNAV7jmcfYHlfhpSktENKpKl6eOg9zOxXp+7bhpco+buqyjkYmahbBEd4biUGc7Nvvv0cc36vfr
N8NtsDdnruZWOBK8/jTbTHsI/JskosYro1LV821lCP/JoE+E8HqmrigSIaPa9/qbtx/B7wsFeCUf
0pLwpOdav5LeXiwUskPFNTrsZYx0HQ9ICLpLtD1E0y01ciSztv5dPO32Zm3TA97KtOf7ZiC3w8qL
C2qMFpMwhySyl1Tt6gVxpvI6tN96sEKtZPXOwnS8Wfv7er5Nx8jj6bpHU6xi1GDjwe86l9AUWgvs
G5ah99bbP17FdS2XBFZm2eMdcKlp6iLPYdXoAzxJs7m1jix5+vbL+uNVPNfxyD+0KNodbTpmv5ZA
1fgtQYCbzzWKbmeYXOrfX4WEYrbxpu9xOD1aKKqYGXpysiQqOmPdOd2KDk1Rxvo/uAo0GyZwywW4
vy2NL8YBolac+ng6ItmO6JNcJXBHq1Hfvn2Z3z8twRfOtEVoBUPAPnr9pq0zHG68mLmY5wN2RnGg
HekB7Ci8Mz6n5XOQU0u3ilq88wO34/3RV01zmy8axLhJmJ1/dOlWz6LrY+awpeMfN9Xa3KnOAAGJ
SWrfrPAQm0JhmIU6chid56EM7tgJxVEcZ807e+LtYb6eYATJQAE4Vc6OPtkdRw+bpmqWOmO2Pez2
W9Jh5l+E054GzqLfCdH8xYB+fS3SVHAzOMjBhOUfD1IvSzBjOVUcNtkafOZrDwb6oOMkI44PjhN5
dTbLQzabJlXWIgOoUObxZSWaWHBYGNPP+L4zi4JjVQwRenW0wezAXeNQjWlR7ka2kw0N4oAmU0BZ
DCrMtEw9/IkCte1A8xOleW9iEwk6EyCL40+UQd8eVL8/TnTlLqoaU7JmeGJ78y/GrsbIh6YW0EOC
ffmAnQ7dbgJbdhVe9c7H+Pv8zKaBXRuoPKTfrnn05jgplNqxNmFD1Zo/Zqysl4aiZabs4GfT1eqd
nc7vv8wlbBtkFucGlqLjiPLArSqxzlxuWVY/zOEsgWZQOUaYwUKq9PZjtLabfz1U+FESBj+iFB+s
8NEqX00yBhe5haDbPbY4U9bnyh/a87UtUQCttXmYSyE/V6Vv346YDs5MAcmysNzi7O07+X2WwI9t
SyLTHSFsPzh6oWJCYeF0jFmJ2/DBRvpxkuke8hPwAzHCF4jXsxJv7N7KKvedjfnvj3ybzm1PMqVz
Xj2GuxeLY1XVyCNXbeFE+cqZfkCkjCRfv/fAj9eP7XskKYCSok1dkf+9HrdjXKXFYEDyoXv9bNWO
sYulnfzLIUSkErJEyIdCcPJkiX99EUt66PpQUUa5XIvrZM0RAOjUwNmLdvnt1/brMPZyAPG2LOqo
NgOI2pPtb8/2xYcIvKkBKWjCV0bQiBEBI+UJYncqUdOiMaZ6GH7EKRpIF4l0kQYxr7I2lp2etIUA
JPeh35VV58NlKYbAon1Td5edKtBzpbOe5Efqwjh4ard08d3VRvYwYfpEt0MfrCFft5DlSe7ZxsPb
v+v398TP8jiG8u2btBCOf5bj0DHc+svGUNE4M4xg10ywHd++yp+eHmhO4XsmJcRtdnn99JaU8s1Y
9goL7tQ96jLdHPD+bOSoHRL7scVZ1IV4lMZPqCIaZvHJYCbgbVhfiqSMYaE4zhrOQcYGwY3zfZlZ
GNb6TmPeK2ga4VEO8FvOFAz0hzU2UYj5KONxUGoRW2FQ9uZ7CTi/lSIZES7FdqoyzMwsJ0e/KSAl
Ye3yvI9Umd9ZQdV/G+YtqmzJ5Lkz4KtptGvfaiy4d3E6dZeQxMU7mU+/vz2+M74vri84af2a9V4M
yrEq5VTGCDnneCoPWRy3TBvrezkEf7gKm8BtR+NYXOh4ykomlefYt1VEHA9JXDYWPVKSzP3bY+S3
KZpCqiSEhb2gYJP2WwRIsU5s2C3wUWwh5odOVsHPMZMloLAYg1iGU7gHB6n3WAzTp7ji3F+bNrax
YFzHf/pP/2M99Bc29fXnvi2CLBYkUKB/2OrjLz/31KqCFfMqyDn7tohDsqVDQITsIZd3Po0/DCPm
LxYl4o1dhqc4WpnaRU4VmqYpkkHjjpcrnZCKfBKXsuKA1qyACzglddRLp4YKZo9evvPGSto36Hvt
u7ffwW9vmg2Gx+mFkR2wTGxw3Ze/2hQo1vJsKCNFR/HSY9HfUamdDm9f5bcaB6cKweIAd5eSNoW8
o4eL5yFoJDkFkb+h9mgMbf6kpf/uYqTAd5cGV7WuZbQCMoFn1XhXQNNnzCJ25RQhxQIDnxv2vUJb
DU4Uhc1tjY31Iq2D9Bwh43CCotn95Hj08hNReru3b3/7rl8Nje3uXdoc7FqofXry9UNCuYNgG6pb
5DqLQ6Ea+4uImzQaXEysb1/q92FIGY3iKocK9i409o4GBwTdOF4kmkZ7jmu6vUg1oRwOM45KL8nG
n4N0B33CMgRUMTMz+4JeiEXhjF2eH2lhZp8JrUEnrFpjfGcz8YexEpieu92fw/DdWj4vx4qN6K4B
n1FEwVDnF7qa9RWe8He2+Jwbjp+2IHKIwokXMDEw/Ryt8WM1ApNKKsLa7XzzpMRor8I6KFfwdDDu
sj2nC/+jqLl26LCkPAISVwUQeGk8Vtli3qsR5apTe/mnqligagR1eV+ONha7ynSyb+3S+ghoksy3
9qIHWmOXWGvISwnw7mlHGHdOPBjJTQM3EblrZXgNeBiR++furF38ClJ8LTLL+FmJvuyiCR9libck
jj+rpdFkMbW1PBssFTyzvfZbAFEONonUX4HZJlUjROQHqdwM22xaQ8QX+ROnAf88pnOCTNNu8FlK
imM/MrubP625wg7smMlqE0DgNm0oMq2+zKSlrljkUzIeXGRaodlaAC5GE/pwaHu9nA4WXqjnTgZg
GRffz8ZdTpXRO9TuYtImaILS2ZEXAfh0cCs1X+oJju2ZT6vtq5vO81auS+vPDu2NNOwTGDznQVIW
XTjZ25e5dNOA8CnWoxFmq9iwsLBJ61BPRR9ElU01YRdTlL4f0CTia8vz9nYUTX8fjwmKmJUWHlLe
dGHj0YB3vy50pj4LFhlk4/5Q/GjtWX310yW/bGK01VGC5i/dedVaP5voLfd2BavzjOSbLGE5aLwB
VGbXXwSCtIaoAxv0o0MXgYkYCdZnhPFoe7hJwz4bXJsGSVGXE5w7YMTZQU0N8jA0P/KpcVf9EStL
8NGV4zxvnld7onw8jt9qYWIwYUQSgikQd3yr3BqMY46uAgFkNawnCEHUNeWm+ksqVvHVw7vGl7v0
cMFbxFTgCCjSUQ3wkNOGqcqclK8Wuympnc3scK5sguykAW9F8BmmnZEiN7jdcBmr6jqousGH/iHY
ZJhlM/bX4ygqYKlFmfSQlGMIu67EvwoEv+sU/MCBX2yCLLL2dtOl5q7B9FzvqmGUP5rVNaYIiv5c
Ua4tesIRvNHzotihQA8md0bg4tUDuOkJuSAmm8UApOx2faGihQ7CrkOMwnF4xlMcEvEBzRBSZN3v
bH7ydaWDfnuG9bpvlKXMXe6aqwRwnM3FzqmH4cJAa9QdjKqQ+qCrWMFvNSZ6O1WefmmQvstoXtfp
awVoB5ak1NgJR0/GV3PM+eoyXvP0HlRGCnFgMhcjcgUZqHsMFyMaoKpIcOymfo36GhgRvVM3D7wo
LSxKIhgQgv6Cenh7n2W0mSJrsgUf6GpjxZIpR3y2cssPPfnyomgHuzyR9TzdFViwBvhK7Na5nap+
VJNFGrXScrhMSBTAxQMH/czKXPlYwvX5olsfQf+2VTPpduSKr9xSLqgLnAh3o7l4zkWxeAq5mfLr
y2lug5S0rZFeA0hz8ucXx1nGSA2mPewIdtKPDerVJZTttNxk2jGRwcp+hJPSljY0EjDm+XlXxHy9
pT3hytQ+hlTkXvVtxusBztIaWC/4nANxEeD2wQ5i+tNGpEJGuMOmF5woo0DNWOlyY8F6uhyjtBNT
v6PVgL+p1HRRgNbBMDPQz1q7bLNkB1ZiYXPO23mJwCKm3zVg5WRf+/FwgBcnz706MC5tQVUxWmC0
gJ4DBR3G1G9vymRqMaNvUJGogBfynKSOIyPRGoYPRGiCl2y322yb1/0BQX0qIsS7ub9PEksv9ETr
PD6MvkxbBOuKDT8ekAqEu1ll90rZJHZBa6ANJCEqiIj5fC7QpKuuDEmaWek+V4iMwyXl/LdzVFF3
ByeAdc4q0KEQ0+04fM84qDSRbc8C03DlKfNUd4XZ7Tvh1rdy7ZYfZS2z8oBkW3xx1IK5DPo2K8k8
bKlYA6LGal94QF+AaiJ4qaqlAUs2SZhbas227OGhcNab2u/Tp1GW/nzpBqx+p+AjhgmIzEwfKAs4
fcK+zuEW5KPZ7ApzApOajtn6c228+ZO2Dc6iNtJczO8eXSxrWXf4Ek6mfOw+rSZi+LSzrpqMJ7rE
uBp7wLEdYMZKZwDZEvoA8qlyUeIldJXyWAM5N4rQ8PSeNAAIC+NdnaHJVvUdgX3Y7+FprjUayfax
dIozDpn7uSh+mOic2VafuZMZUY350LjedYzVe1RBufMtfEWMZd9toJDr4ESm3qe8qx4GVnmnHSBK
xvmnJs+u52W6wPb0lCP7cxGGrtZjM94VCWgPWJ2c7ipLnjn8CwOAvFLhc60EuQBaHiQHZiJUeoun
ihVgFRwIU8XPQAkXQ4zb0uLqdkNTxuaH0QBuFqaw0G7jGuh1yNZPn9KQuKDcyt8VxBKZLv6GcjBR
Vsdolc0Ova0c7sapOpgJH8ZYNVfxXDLtprwlKT+CszojZgoXIi5h1fcPbDzusNtQhMSr+tWsZX9q
LvKEuPmvXuruuyG4SmxMl35/K+zq3jWaUzebwAQq+9Zvk4+5J89ctPfJlXCrfjdyLgwrFrwLRhks
vvln0SXnkqNSXEFwqxJ1b0GjclLkfUQHricC1sSghU8Hc/5UDYCmJ8MKW0ee9aa4j4f8Gy7GqFMQ
2MqpPanhT+B/g19Z1gd6Ol+0Yd9YKZW6lBaO2ZiYTRQUJUTzmPspcmMw5mdiilntE9Wkn0Q6EkLt
Y2iZsHZV6brvQItxGzde5X6ZrPnB6L6g240S5NL4/74PMd0nTb6dnevLJC/2wZyyOao+xKVGgm5Y
Z3liia9+xovXSx0JODPnVlrvEgTrM4iQdM13s21+bxhAYFTX75n4OtPHh4T6AXk+HOmxCkcv22GF
PwVZ2N3OEMAnyl8eMOHYnvem33x3rOJ00dO1rEFsd50LfSsHTav6R+hCza7JCvKi+9PGZVTkYJPM
dXziw//Q+Et51iwg5kfJFNc1+nbs5y6MhXouxmIiVsIAzooDqGfHRChFNDX1FRZm87JH4nZgYfYf
UoaOc2bO7hWa6FMf768Za3Hqt2Q9TjSipX/ZuQ4BFI3CsyWMay8vVhZstiFNpk9jtjMn6VB8r/Mi
jdaq/0HI0h25kY+y30iXwzeMEYg1hxaj+hmsNo62rnJA+NdNE18WgLc+e7UwvuLSwTSPMQ9styUX
MGzsQRJMBjkKgtJKgo+B3xJv4XIuZ0PJPgsc37B0tzrAMHSGtxb5rmniQcO4YFvYioDPw8QYygzm
m63WL/iCrXjzN2SYZTHYDVFPAPs1umfPwjJG/asU29oyQA6J0Z83toXNBPMLsVLNPEWb0vhE5YlD
W6M1rJ0zWNmHOAANG1V8FmjMPRzYvAaPddpdgvqDm+cpa6XZdDARxbAS3FhNSx8iuUmK0EKYS/kf
EGzCIBL4M8mma846bDlyP2nVc/muWbK9pM3HP6D88RsHiPpjZ6f61vFmED1FktIeUDV2XQ6HRcue
0mibYNf1vv89BVD8VeEvZPSKpvsoJz6vXVcWPnpqRCtMYAqa6NwKmNTQP5xzVetuYPysdblrlw0X
DC29z2HDrDFEihhsRzRgR+Lg03cd6eUsL7cYHcKVlTCNTCMY9muRzRaGa2G0eHW8CZnQPLpZZDma
jYirrf65HRwQi7izvNvA7QDOo4fwVIhtjumyXZoCKA8mhuWQzi070wql0s8FanzFc+onFJtdOeGd
MgIipMQs3Hwje7LNne2iIgeK6th00ckV6dhiTeKWKHSzue6YYpF2skuTe7pXyUWAq9TaQYYgSGYC
bfwzr7EUR003Jg/ORPUEz3WZ4qkyrHbvgSn6bCi4p80yJIo3My50KeOx42evg6lCIIL5lfQrFncv
V0YfFolcUxgtCQC72Z0hHbaAWhk8QTtALl6Cbp9pa70vc8RTOyoY8WfZDfUTxmXbxtNRW9/sOA34
v6PZfnAoo19tjPTqrJpWTKwWdQY3yrqt/4eBO8gPbDchFjRdFSw7f0yCkSHaoV4gpNC8lIFU/ikV
JryoiRdkt8VsVRdGVzYPsgB3R9WBH08MAk+ZdqWxlYRnmHdDA/cAOYixCepIXv3sNoDRcLXH9lem
bxuXBQxrip/jxAYuWX3gDU1hYoDs4pZTWTVlXxLgWdMObI+cIr/ykN1pcjOeTCdpbswe5APaXtih
np1Xn+eihJmRl1sTGEUOrNEy5nvEaVP7X4iWwze1Lkgyib1o57NBWOW2RzIrsOBehiV1dDxr5yIa
/2gkwxjsZqA35T7zxvxDDONlDdd88cSpu/bTdS8qH6Z0X89PnDQyVC9iVerQTkVzZcku7UJRGelT
y3/wxSuErFiFfRADHermMWqrxmcXMRgQXnjaihyjsv62BiU9wWk07G+NB4gVScRo4f41iKs32Ho/
G2ydP2ZWtXI2kJVFTuAAXJYTk08hsh+zdoS1bKc8UayD1UGtI6yL3jFLcTCapgcYgwBn2Lfr5Lqn
SYvU8YZuZ9/u5LyOz9ReTBAclQg+eclc3/DPTo+l1XCyx5+xfEoDNrpwTIluDv2hUz+tro5vuyYf
HlXvWcl+GfK+DHNqCByDWif1QgpB+ODzWaWnBD6l5SExl6Td9w3UYAzDBb0JSOlUQABHAG+bM8cg
wsUGA7j3Ayt7sJK0fMBusjJrSIy14dIWPX0vr/rQG0Bz+fpLtpRGm8CNrqkcSGwwK5QMoaqZmEgD
/9G00PiNJsXZHdex5nuZ2Aic+QnHGg4TYP5DevnmdzAEmdxNrtk/NJBUFCXOUsLZ9cb0fC1gO0ba
mJW/kzkDIEwMra1dYVceTFH3Ih8qyin9lKcIuWrjwuScSqPH9a9Kc8QNwmF2fM70BPi+pi1fhgzB
4WIwDfJSytEYk7BjJm0jBGq//nbR39YzTgtgnXPM3rbQ42f2tAa2PCdmn5Ws0EeiIHXTm2WpcSqZ
WAiboU1ZwjBNOHtKF4wJwopYugNN+WMHYF+qQ+p5jiCHTwdnjLlCh16lW2Bgc7Fge3bBVp+4jW+e
WwoV6U4PEk967qU+PL01SOAfkN4T2TnOkhD74BKEoHc4jQwBZqJwdQx1gTpCOPuy4jiya9NJXplO
bsBFBA/02BGKB4DUg+y+MJ/Zh6ntzcfR69cf9jK1T3ESO8PZqkmsULOXylCA6f+4pFlgn5RLrz4Z
7CU6LLMZQyzuvbbc4TxJuhOO0VvBS5j5D6scLQZD2mUbpJZiFAQfd3wiSgiDCXPWku0c3WHaGpJx
gPWgRnUiyqk3I6Ap47D3vXFd9t5YtdRzDS9OWbzq/CMFAcc8V8Eg+52SsdWfdLJYd8UALEGRAEJY
D8EiRBJjDTf2BNyCaHA61i9QsEly4/Ytg8EbKHmGBfgo8gUWHE448da1CdPeKr8AxHa/WyaLDOvT
aLNrFi3nHIOugbbXbD1xVq/5mhdYnvZST1W0lMbanY7VUjzTFPCuhC7UdTMQExsW7Io9ao79/M2f
i+5qSgKqTZXp/1INOEZ1+nbt9w9lZjKfUZjbW3eANs/r+uqUYy7uGo6OPrlS+wJ5IzZ/9egUbvlO
S9r6vT3nIV5G+k34uks+rjgqspL7SKjVCkSZwDTCfXI5WneYoRcRVYVR1mFqcyhm6FPqIpanML9j
e6XcEQM5geZEgQLKaZJoIAlG6z94Vr7RG2MAF5RgJIdk32xig3kEYAtnAodDY9yX6bPM0sqlBV07
pA755KKdCY1SKHSXrngUaYlJ0smKBehMFnNwYQ+IvVJmON+AlSriOWWQw0Aei5YMzqLTpK8q2Tn7
qdjMgeOq0oj2sFdxi7VtXngCNyK5YcwWobJNNo3w2JPP4xjYP1fgxx/ZIDoPQ9bBQIjHfPg5gCB4
qrjIeEpXZjNqFmjio6qvvB+o/qEvBRhFO0iIaRE8TL1q6KrbyiUJDqulvQOYEpNi583Zo7Lr7pHV
UN0UrFYL0FsQNOmo2KYvTd6Cr2YLSJTMQFfxchUL2zw7cVC7wkig1RmD+Aqw4TrlF3ydyBia3iXO
zVyZgk9nzhsGUu90NKJsnRSxP37w3ZF9c5sstFD30D7WRzqkG2VUkex6MJeZHbIthy5GUz+RWRcz
u4QLrBv8lcj3H0zLme8J7ZoAVQBdhWc0efh4JZXuKZxpVIGH0YZfh6UxlLyOOrOunbKmP4s9U4Mv
5WvNo2lM60+AWgb2gWxaL/l1+c+sndgXqqWajP0wOhmoE+CwQCOWK5Xo9I5Y09UKi9lPLgjiG8Ki
7amv9bHDCVwF3YYewfP2ZA0SN61yp7u3v7tfHqXX/R0Ht4rLFMb3QG/jSAcDGTD3c1IkIkMr0urq
wI0ffOQj8Z5y2oo5ohCgXm3H08ONhSsXIr9LpzcsOwArO1log7m6nbpre6WqFfaIyz/YCz57SMmD
wRpdrSNxfkXymUgCb35Hf3WcdA0ACCEUPSMAJ1g5fHnUXMOWnmU8fBUB5uZokPgzT1/Jov8E0Ew/
ynmYPvS+Hm5bmelrDor6vtUesQh9G5CfZCNayfASoCajmmvOp8NEBtPJVLbmz25a+6sYwLR3KGAT
JYc+n6qvcT/NHL5hpmL3NVwirzy7iL84eQZqE38jKqmxp+QVZXBlHygnJKQnxEs50MjS+motegdv
rSalNqJ1UT7mAy2NM1ebGqBb3U1PGEnX57LRGeUsPiEaEOSZ3ZcJFWxWCXZybw+AP0y8dPXRBCNW
QJ1/bGjgbFEbFhSMKGsa9wKjT7z3wHdRBeuBxrx9rd+b3uwNEMnjm8JlTRK6/XqWr2A/wsYvmijR
1HoPFq5/4LX+SOBw0RBx3QVU7rcdfHBYl4XZ0qfgh3MfwtFFO289qndu6PdfTx8eMxAKJbQFvOHX
NwTrNO2py4NNwbx8BWwUtEE8OA/g1E0MfSVQnTwQH0RNg5EudL2HPXdnj5qiLqWM8w6L4W4ZBupy
Thy/c3N/vjduC9uNh5vhaJnSdePXFbWLaHGzLdCyTw9uE9/Wfq737zyG7Ss5mgRouCIUs33UMSh7
Xz8GxG+53cfYtyE5qhJEey9/Bo3DIbNqcvJQJvzY21m8yT118BhOkRqL5HG1fJO4E7r94SSVeTkk
YtmPuqjPfQUQzM2pEDcgzO/fud3tlx/fLq47RBPEMrNqbU/uhRBEoz0qWSmayHDS6jTLOxVKGQwH
3Q/22Zil/YHVNCOgsKdDwM2DU8vG84zgkqBKgh3xiOqWfkJCFUqYVyQ52rCUKielvU0cevlfnJ3X
btxmF0WfiAB7uWWZompLshT7hrAtmb13Pv2/qCsPZzCE/wQIEgQJh+THr5yz99oj+LTrv/isrcu4
xxeAalVE2aiudUflkEpDO2DjKqFqkdsNzDywCt6srP8uOuAQ1y936TtDd4/EYlGCwwJdvc9OFKjB
SaCvdM0nPoYdtVeoauUNmVYf0d9pu6qbxafBkEuHCnfhKgYQY6bO7B9V8EitaGczNRtoPTSUsqdv
SpTAFBm0mBxN6toPIW583GtDvtMpjR9JatA3hGvLm1+NDHTiyP2o0XL3n8vF3yPDF7Wwnih6WF2d
P+pqk/8HMdK4G9Qk3mjWX7oUKmvmDRWAjKiuhBGmEFIOHOgniUEAIy+SRfiyPrtDiFKWtbv+Rs/l
B1ShNB6kbmI04qWePkdV60YF3AgMOzK6iU4hpzzMmBCuX+XCLTEXwnVitGI7/dw4//X0BEiWlOyW
OFNj1lx5HIWHKJcI9JM6/fX6pc6/CI1FAEqGJeOWxTtzekOFZg0E2sDZnOthBmAolkcqJNmxAijl
dBEYkn+/3jKz4S3Fs3t2vdgvyEmg8uF0/qTthy7oaD3rtSdamfkYzdjqNmbv8zkKWzga/OU8g3xm
LfbvWwl8Q8O6mmJc4Owr+8+xbFb3Ri0Z+6RJKCd3JMNNkkkkSJYn6YZg5cIDRgpiIXihnwl7aTU8
Sz8HB9fxgLMo1x7g+IOkkqv6JlBIeAZZJ2xMcWeqfFXHrkm9XmZjzS0bqwsOASwMU2VSk1zhifS5
/9JdtvcP85+FXErPceP5Xti4cj3uDU+hqaHmXH0SRZz3nQyO0nF/HJ8+no7Hve05h8F2vw72xqf+
efo8nVZOrrU2Jk+kHPjicq3b3cuOC+33+z/Pt183LnP+kZ9eZbUVp8uUiXXPVcbmbYTkTL1s46F9
LuTnN4KrHUEXauz1dpmUi6DhsFI6lQeX4w485pf+oN2mu9FBD+E0LghjFwgwGZPu/EXYWd+vf4bn
M8yiHyWVBtQ1RlpltV2nslDjYy7J7qWOZo9+bx4tOSp3dTub//w0uZSFBY0BgoZNX42P0u8UtrBt
hEtEDt4aVkmWP+tfdf1My+KiJzYxu+FuWntR5Iqsd3OCzkTzMH0hSlB7mki+9KoEeM71Z3eunVzM
LrKJPNOSoSCJy/j5a3qe9QHNjFZFMDj17mZE7uHUPdX4Cg1FSudEDH6ASh3cGOPDLs7lsHNh1er3
13/GpVcIodmQUaktZsf1rygFZlleJPViqfXolg1HNc5frToUNxbz8++BtRwjGy5enC8sSqf3izUq
LvSIg38sRMMROe58LMdZ2Zq4lonp9JvQJcYkuAGsqCjDV5dBqWLKvQEckaN73+2NOYA3NpcUzGxl
lDNP7qb6FYQQIEwzycTvUSmaz1lWhs9jYM5valCBHs8kCOdhuggrNLpCrV36cOiDomrbjd974flT
KOQ8gDced+P6qTQxzR90NLFTpprmxQYsYgvG4ZHM3m5jxF16MrQssFByBsHWsHrVnWg10kRnhF5z
n92R5Wt8DZW+8TiJx99qUqgU+vVjszHALrx2CfU150S8MouB5fS1S7NqxSi2SILE1XG0KoMEFrg+
G4Pr0tckY27AU8EcwUKyujlYpPSYlCBx4lyNZU6kSTwScFHFlCsyvbHYnJcE4vpKAI1aKmZUyWYM
R9MqJ7HZeNAX3qmsWFgcIcqQ0qyublmIkkb6VD+zdYxdU0Zniuhy2ptyHbrXP98LT1fGjsMbZQrm
z9Vor0Y5sjICih1YbI2Hxk/29AGH+fWrXFhoeIWLy0JGLMJcv9rfBVafIe5E1UXWN9kBgp78nKiH
1aQeWOKRcnzktTNBs2AARyevotrtMQphySgLhzahcRubzXjfIld3SqRUkS01gXiHUR6NJARgt83q
9oZCfQmKuajcrKddcv0WLrwTTpcsHtQM2WSsDY4K+tJRCqXIkRvD2OU1+kJ0ULd09v5dFI8GXaZ6
xeGQoxIf2umIx7Xbgyk1mNiVmT3+3CPDwrBcPgocFb/GvRoc5Tmsvyb1rB+R8NNTFHLr4fr9yhdG
Bkp4QzeWiV0Fx3f6K0p9RF9DcIQztiSI2hNq2nutmFQKVX5TuoIZ/qnHkJBa4qf3gjxEQHc79R2c
drJoTCT+UlluU2S4gYuUoKgZO6iE0KTa+z30YBsFyNjjJaKNHMNY9HpxUfNlVfw6TuTQXL+dC3PX
p78Aty0+HIgdp3fT5ginlJEgGKFWom/0NMznKEHLk3E8pIGZCC8aHdiNTfeFMYMlVsRXaC67AX01
6tMCBKY5sELnao9Io5Piu6arkM2ZobhxKQDO3MFq3dKpJ1Dz/NTlr4tptJmTMAtjwSYNtaDwLvW0
J0LygkDGpIjLxL6ge95gSgSvkCXJCxBx8O+BUn3Nw4bQ6FlxJ6sT7uouj/hQo0z03Vya4xfyO7GP
am2KhtOaiRfwlMZYotIRQ6gQqgpFuwlAxfyUk0L6CfJU+VVQx8o8oZ3khx5xu0A3QNNxH/t0F3F/
NRmkD6kQaWnJQ/CzipaA7CE1wR8biix8aUOJWGCps9IHLK76f0KSG7dFUmrIpX1xfEgq0lWc3qyk
B5ThQeuqvQwF2Wir8qPTu6KwR8JPUFVPRlMj5hXKlICYWH/pWk1664Ox/E+h3ErgY2mU05NgmLm/
k5n3O9fIKuGmHUraj8xk8Y1lhSS+qTR3n1Ix0FUQhYLio9cZ6h5U9ixoj0UCVsQTh9n4iHQxrQ9V
MFX3IcfnCsDoTPjxNJkNn5A5DASEhSI/dTljmlR0FcHYZT4JDp6VIY5y8POjzgP5R6FPkwNSSgl3
moi2QV+5UEcJ2GymRshgVA7TQweLTtmRliZ+J2VmGPB6BfFr7WfB5NJ0rn/qRQY7o2Zdiz0jFcDL
62nO/9TKx1mGE6PVd0iiTMFN5xq+P5kzbUl8M3nCOyFV6VQwogDrN2rZj445kjW4n+sA6SAq9rkg
5D0rbzin+5Nblmb/DQoLciqBIgnhByMRzqnmG9ldRhLXjZ/R97UTijDv9HyAgVaNGKVu0urhfd9F
OnhFLGT3pN5P8r5ZEIUOh39kz4hOzY+Qzhnvk1u7M0i2Lj3yCSzG55g0UK2bvkcWOVbkLI4DnNwd
FMRR9SaSdt+pDI3JTS1PtexoWOdcrSsnwUUtPmrk9A3z93IMutFpxX4gCpVaIuKAnD21HeYRIll5
RJGJiMCk4DloVvAothOotlD1CTVlFEyIacA+x0S06ulvwCrUEqoiyQV7HpZHXehS3+6FKGgzj/ja
sdwRvzlWXlc2VXXw8ZaZaK2bJnboIpNXl+mDSi5OXvT6YaavQPutkUoA2GaIRovBB3h8Cgvldu4F
tQXGnRA3VYOJv9Hksu0cIdFTw+vCUmop4muphQVdGlObcEmVpiFZ3qQehsESE9OPtX7okWSUD2aH
yn1P81tP7uVmMr4hPzZkXIaRkR/nske/G/DFEulSm8NzYBSBemBhAp4b1dFAyJauA8g2yp/gy8lq
TlgX0VkRSSm6KD5LyRMCvVMerS4BqwVgPDjEVRS8R62YvwxFwjHFaCStuFObgbmxFkGf2rFO1w7c
tQpM2Kx9/5cKJfa1MRLZRJEyGB8VezLaNX1DnlWO+PSOtOQC5qdJud6mPauGWAZ86ztKRR/BTh9/
0dDPfBPYxz+F2UBFQhxIqkMumueOYKYzOgqw1zdxB1nWS0Q9eJ+w1H9D9lC8Xl+PLtRHDKrr+HdR
PIkgkFZ7PKRLVPGaIXX6vo7FJ/xLgJ6bTiKkif4cQc08wvDLQIP8uxAq+o3QY2/eWxwvvBIfSIzA
eo421vzPNf10DaFgg90Rthz1dIp+p6tkEZogoCFaIdFo1G8kOOcoNzRRI00xr5h5SML6PXRpqSAy
gaaFDQvaLjk3ZB46nahkPwG2Tv+peqRMzjSF+c/rD+3ClgSrPG16GvYcBNflCk1tQy2bKRfgXTCd
lP34QyaIyfv1q5yv2hjzlpejsGLD+1ttfCKSQ+t+5CqC0dpydRcAqari3fWLXKjJn15l/ahpmw6R
xFUy+9eTffzueF+/blxi60ZW24+6NDriGrgEq6qduh9o4rwPEg7s52QXuTikNvZYn+y/1fA5eXLL
JuyvioRO5t80t1wQwpQ3u61LmOK9cgQ/4ypuvqvurQdpLzwlh/EQ7mBR7ax9sUs9AuN3modtyc7v
p4Pp1a64MbDPBw4ACZXizAJO5Ktb7f6kViFqXmVXU+Jd9IyqZxJWrC1T4IXnjYgJ0xtD1KIis3ql
cYN0MISm5CAbISS+1UTCpsfsS0MOi3v93Z6XkyExIkXkTE05S1pXVxNYyfyGmtBMuUBuFdRoO8pe
L34RUqHfZP2IxQbARPNSCXUwHDQCwjZe9gXZjEGX3VLpaYqoRtZ2WRrskyH1qOalRIuJVqfYi5yl
WVxi+YQQGoFspCHPNn2jtqupad+10TdTj4xdrXXaWOl/YtOrv/R9M1e2WCh64tRlUyOPCaV53pNL
q2Q4kMl9tY2qEqq9AP77qJu+WdlhWWEaqbqqbDae7Bm+i4YKXSoTyymFZE4+q0IhmPKgExugzHKS
4GlN2kS5z/2mf6+nevjCVrr0HULPrI4z+VT+zhsGPJTBUn0WwlFvUXApo6cMFlmqmpR0T6FOyd02
K9iATo4FQvWuD4ULlQvIdlRQKbTTsTat1XxFabHqRoteRrq0WuXWmp9NJeucysiT56bvJiSzovR7
TuboR0gdYTclvZxtzWfLJ7T69jmw0sWROe5AhVwN/q6EwhNAkaF+MljCLQ62OHaLRuiRsrP3chIr
nX6MbZHoMJwJ5fOyoqx+NnOe/Np4HsvKuf4laMY0lZMXzfw1IbFPofolMQZrrW5hc5YtsRz+qN8G
sjrexAoxxJJZkUqbRxMhouH4jQGB90ZKhEcj95dMVEP3aFRNB05Pyc6SfH2PGEa9b2nqbYy2ZQpe
/1aWW2pOy6RBuZF//9eMKcIEm6hL81sJl9t1lZ+5oMCVHSKWAGZ83Ww8nGUsrK5Hg5z2k8QqSrt8
db2+w9BICEvq6JR9iKLty0PVTuNh4xVcGAwceE2T6ikURNDap7c1V0FmxUGUkqOcUtDxxwZxDZFm
ArrUUSDnUeVzIGFSX2LIUhFmuK3RbPwezKK+MfWfP2Fz0QNR0ZNoAktrdd9spONEAzBGomB1/0VS
YXpN2k6v2qwpN4gwo28b9748wtNHzKmX9vanEgENxWoRxDNRKDVZJY5BpuYHHPHhjala+lrFnKer
MFXvNcI5Uf+rvdvGWnz0TWNwlRTnpy1MpFfMUjodgB1RRpl9Y6OaegE/AEmJQ/7SM6AXue5TW12O
ck2hEpfXJmmPnLYXu0giiH9ic5hDjwxX/beulLls94g8vmg4Jv6QA1FjKdM7RImGUqj3KKqGGh2i
Aq6EcDWfmb9Y3F90RqqfQVoHhDRPxq960MXR63Ab/x/dD2TWzFu8VmoszNOnQ2yKa0smnCZ1mqRA
fqr4odDfk3Iytiw5hvInmoTmqemG4LWmVovAvRbke0LDi3FjIbzwvqE4YZFlE08vfl3abGSxicdJ
BhsxWtqhxU+FzapVb2lNbEmALqxNUMwXWRtCg2XNXX1XshJNmEuANDYzYYriaLY3+aynz5qRRMSY
60QvslsI9qwGnZ2YUvMIVTy4bSS9PBh53R9RFOQPCQHgdgKp/CgIMdHPHLySjWrp+RxsLmwEaKus
CUxwqw1XG6I2bYFgOpMyiN+VsWlxCortbRED1jJIrMI225fkqhnqFjH4wgfPnojtj6nIsEXWy2En
+ko9K0v2jlH3ExN5GLW7BJEQ6bJmYTyGeA8Qe8dzi5bSqEihi/vhmyX2jeiRLtaZWNXy5k5ozC50
kSwASk37CR2tHtSSsjH/n8/HMCE5cyk0ydiZrudjo+lJP2KSdBRSIe8oYASuLtXT//E2qHoy/Wma
tGiOTr8Vq+J43vVYjsyg6J+TzMBYS5ftfWTD8qVtKuIdRL9p7Zxd5Qak5wLEg1WNjiisE1jeLD6n
19bRsqfCYCaOb0Fu04AB3TYwcZ0Wi9UfBEgxUIrCH3d4jafH1EIyQ3qqUn3DnaCTgt74X6tkZlO4
MUsvfY3VLK3BL2d7ZywV/bXELZCtms5lkTqUSWLVzXD2PBczpRUjsRSkfnL8S601/DyZzDxc59JL
l4jJSASIaRz9KiNqCDDuv8ve0S7w1dAgYfngAzp9WMKIAisJseDMcTc/Z9RePCqE2jEx6UFefwIX
pi3OQtAtF72jJX1ONX/tPPRJUoCqkLJUWIAmarAMhGJFyT1Bdlutk0/W6OnDBpZifhYUPjv9q2kr
JJPXr0K1dcgVUadHHICZZ9FmjY+hFJQPWL07KJhhiSdLKFraOTXhf/dDYylvSVxTmymyOXyp0BxL
RPx1S2BlEaCUN/iXrmoIPca+eK5uDCOe3oiuB35tsc3RsNxkovFg9q2i71q6Tj9QvUlvkCuatxTv
5askSL9lqxRfcdOJP2q9uaHzme7mvkp6j8jNCExJPovO3FYq60qbVgFBzwYRXz6poF8bqxE1lPki
svC2YvxTQI2t2Y0JumuIyhYsYLZlT8eyF7Kwt8fS8j+kAe/jPkmtUdqFtN86e2m1KnaRE1NkFyLA
bor3OTERfSq3FHpRyb1Gfi1XeJaC8ZfvI6omHHIg/S6P+vkN00DxI0UEOfFfRwJLcavT+8VYOP5J
ZaaTvYrcZ8I0qqcvSqDrW4fR894KnxBr8QIyRU/1WRb4ayhhZcd5Raynw+P0j9SwVFetrWFXJpp8
gE0S4FYcm4057YIIh+gO5JPMLHwpUMBOv5VkIDC8qdlJkYLX7jSU/HcaFvgvc0zwj1OOhu42eDTx
Uwj9YaCV5dLj7fapkslfa9Gad+j/1WOA/YqTnFhZdznVuo3N54Uq36eI3oBmbZAasSZYKpqfCR0V
dIeUw9QzRCtxKUPGnmT6eNXMWn0bK1O6J5cZbxI70seCLeAdyZDjXgp9nH3XP3rlfHEkiUIlPAJu
GkqK9atKykGUoxAbR6hAQXewIdQ4lPj0PrqhxKBUVarWeuEoKk8TVKOXySwi2TOlnLgis0tGy4b7
Q2oxLvyIwB8CdEnLKov4JYx8mDAd2QlsbTEF3itSDzvFL2tBcCUNbAa+Zg6e9DSVQXPVqousAx58
g4DOCoKBY0aW8h7NA87NOUnix3rS/d9NmxOMFxDV9QgwprrJozBUOc0pwkfbIsXe2DtcGMi00BA6
cmKB/7VuvOJICUC4VI2jzgLRdYS1vVOEldw6C3w7pqNG6yqMN7YAZxOxQREYnQnbOl4JB+jTceyT
+BRXoEWcOhWyo2/EzQ3GO7YvpbG1VT3fP3IB2oNLT5IjINP+6lpKRR+FycUxcxhRnj8K1TudCukl
8sP4h6B2bCC1AB48sLbhORkEQiaotWr3oTxL77Us/dFrspaySZlftMqYPkK9ab/SEpjfrg/U80o0
5V32RVQ1lt09qsXTX8quvzUaEqkdRUACtZ+DthqItCBoY6dKpNrdSzEYNdeaLcIw4zySJ8eXx4Fe
Jts26nzAHGenoKY/2V0cdcUjybHK1lnqbLwYHO8434oQ/+GhiasfSRBcydsjHTqY1ISgViv8MxHV
RrIk2WlvhkbopWOM+vQ7KOP4tZ9FGEZ4s9niABYyVSeQ8OE5qZFWeJqkIQuOYl+ijh46kIlHSJRs
3a3lUEYsWv+IiB0CEVs0A/OIWuL9ghyT9C58I7P0ZDWlbWQKiDr3llLM6sYwPS9YGxQckejx6nkd
SGRO34hKpKYxJCOu+z5Tj30s0W5RKnVnhkZPlSU1XcwsvddJUL3CjvaBhTnWq8ld+L9+CRIwPtCl
hr6Werasn0qas96EXfbdpANqy1qzD2XhJogCaS/34w75ztGY8sGt5oxmWro1U3xO3CdbmuVpsKsl
jwcdMW3306fhM10VjbH8BrkZHoYAISVQZFn/rgeq6ZNSnZGCZhjsHwyRPlMA+mUg823no2/4sghJ
3CbM5+OQ+6QpBqF4b6l0H31C1slp07pdlPsVsJxx3KeVQtyJT0GPPpqIOT9JPb1Q6x2insDLqhqr
fNNWOzOHclCILazywpRvzbpuX69/lOczFTdKrRcvwaI4+1zs/lrn4xhjVWNp7Gkay3+B9tp7bdEZ
u3QSq6d/vxTHWwaarECy0pYv769LQahJanLmMPerA23mVB93ZcuKiRGxOFy/lLJMeqevkrMXNZel
csmdfa6Zf12rNYQpqJDLEc0wg6ythgnjlp/vg6CeXAmarVsUVk7LC4yS3VPKcbFlj8Tz8GEO0gIC
E8bJFo1KxK4q6j/EMu2Oc5FiDB+K6k1WcGxGJq/TDCT1SxaSwkfNW/oS0IBz0jgqD2rVB7sxyTq6
tF0uHhV9qo45SSJ31VSUW0qRs+IcrYNleVs2TmjB12dzaYK6SYUwcxJj0j/EME9zF6qS8CXxUY7s
EF/2wj4dmw4fMaWz6MDZGPbnkJZ0wThNYPxlE1CpDsc+6TC2XRDaUq5phLgOqngoJROzaDUYIYmd
iBJf5bZUfl9/Z+cTL4uYJFHAXL4/zvmnw0OxOOKH86crt48epM4fH8vOGI7WLCdoUC1qI3O0Ne9c
vijQArzCKKPWuwNCOADVka2E3nZov3CEy93GDzq3RZf4c07G+UVtzXJDtny+g+RtGerSKWanix96
dXaKCuiG1M9yZBBJcSD8QDqUNft5nLXsf/xELZyZv3C4EOAMTguoZhBDuBWdVONBjYWtSv9ZyeKz
88TKzCCi+rY+oyoqiMkhhcqpRVyrosW/RzUgbnyVl+6bz5/kPojsAEDXViFSLZKEPhYy9Kk276DU
B98muUodnFPhEdu85vpJpj4UwMe+TCqaTEgr451e980OHNP0r0L1RRmK646dE5X/s4Swbo6GAdhZ
5khRF3/X4wz+daD7P8TAYo9yfXCfN3RWF1vt0ibM9gwzPtDAIi89jPQbfDg7CqoDIJMmp0ocfecN
gz8yYSxk6X7j+suQWk2I7Lu4WwV5+RKduPq60gT1KXgWp5ri7DnWKjYgcFpQl7PClHM8vE20Oh9J
cem8CF7VbpDxs4ZCJr80gzZt7LIujDdmK+TtHFqWEbcqIAl1X0m5EuZOIqFrCXRBO5BqtzneLixu
HCfRl6scZBcWwOlNG+ocymFvIX3g5EhwkNk8yQQ3/xcOaCDtPgdWEReMV6/IsnyvgpqPbMXkZ42D
2IR2oyQp/4HKEpHkYhBTnM3Syrv+Zi48is/VEMX/0lxZKxPCjokpN3gxgUa1roVbeqsnlXa8fpUL
T4JSNkRmCOMyf7OaXDEDTYYaEckzmVCS5j4iYi6NUX0Tebmxlbt0Q+wnOfioC5N/fRw1C4tuq8Vc
QgaBdatCmAtAweTz8/U7unDuWdTndMpVCJAsUcvv+GuJ14KozC0VUs9IRsgzVOEshnYVmzqlGvaG
Uzho8SEbm6nfhcUc4sjuwwHVX1eN39gQN7kHE6sLPaErq8ieA3PybQsueYKSSkWVFYYlldvrP/rS
s0Hth9gH1bFy5molkAIwW4tjq5gRx5qNat2CntmK3LrwsimBUhfGPoA9bC01L8JCJuSXQmcsBTmQ
N7HxFEHN4Nkas7TxJZ+F+YE4B+ZMLYSvg1LwuvdUaxB9wiXQHrQmJ4XlOJPVUv6YZ5BK00IC/jcr
s2sSOX4vKwQrJkUuOH6gWo+0FAW3E3t2xrXVfh2Rfm0c/i/9OvyHTO8ABBQqoquVVipRLeBky8F9
1n5n03wTP+Q50H+xjZfM+8kXDf0Ywzx4KGNFLbw2zfunFnhf7uiMlsZRMjFrPsOU4a7KDDe7rkRp
S3hxYVyYMlvDJciDNIH1yaMIIiqHCCccahj1sZPx7c7K1iJ/Xranw0SOj8l8CIGbyKrTL0YtMK3m
Y1c7uVgD+e9H2Lfl3LkyQYFIaaPINWB1PcRFEz4U4HABSltz+B0a7tssCYqLwKrc2hJc2KiTNCnj
Il/GDgfv098ECbVGzqoCRiqM4WuptnjsxSr5A7N53qnD1B1QxHhCnH20HLU9dbTK/SBRa77+YX5q
xU/XR7paKjsTg5o2P2a1VMD+zCsQtZWjm6VKpVnQ9kpEhxfOUO7plZTcteD1f6llKtq9GYevcT9N
KOGH98SUv8oDFB5s2ks+JfmARavLh7Dte0Lf69Zr1VEmgTTZmk3ON680pGHfYONF2qZqq8EN09bS
ypxXKQioYdumMO8Bp1q3qTKSioQHby+kg7nR/DkfqkhB+Do+HxTlptVGYhiChXTcVdRHxJbmrKY+
IEdS7evv47wSTDAvvmEWEVwKMrvz03FB1nhvJn2DksC30l9lq8hPBUKv/8xyUB/gOALJgOxm/dT1
EHQsRRdZcnINoBWUGT991cM2/NWAA3iowEUh2G1GkIiEIxlv13/oWfEVTRFeS7azEKn4vat3UKRd
I7RiiercyNpd7Qv+nRCSNz/kjfID0fpW2s6FZY+QDm2JxrZIUaIjevpgKvQWVaxxQbVHZM2CQopg
MpQtwMMuaFBR6XL2q1Tj6YskBOPbBNIOzXCnS6kH0VHxKF4r2qFgxxN7NWvcTe3HyUea+JlhY4+i
x3H9AZ0vRss6h6SMc6nIjmAlvUrx1KFdoXovCeLAhjcIH4KW+kZnalvlrEuXIqaOIi+uJ4Q3q0fT
a+zjUakyl4Ap8gAjWnZpxr09QazduKsLnx5TKKYhWqC8Bn35Sv7afITkCgaCSKPCKAB+IlYvzF+z
Igc3giVOsH1hW6P9Vmrxn1kuBnkz1HvVZXOlc/HTC4PoSgEYijAdpLrygqa33FzNE9tSYdRff3Pn
akCupXKhZeML/UBfbRrNPEbRoy7X8pPcdEok2B95TbDzknTatnYyKpyc4VjP1m40fG3wDCah+VCm
Oqh8QQBsabPrJGxWrywBYi0dNEfPzDBwoNzV8jEg0RCAdtBVnhXIle8K1uD/KHWg2HaPlN4iAIGz
wsZZ7MK7oz9M0xzdMZ7htW2orCxUE5lfOsmoha8ES3a3CkvDnUYG4RNqEtHN5jj+ev1hXpg2CQlC
pcqelYbaOlzCDKjpQRiC7kCYvFdSh7SVeBC3dmMKr3+1jC3EhUUqh9GMQJLT4TFK3ZA0koW/PJpk
LAuT/lUfZ+z6eFNmO6IzewSWqVGTVpm3C7yvKGuAiJRsoPCFCOZxtOZmU9hz/mUSSEgHXFpGr3L2
uQhEXEyECNSOHJoiZY15TJEI+FIB7CKW8GeGA7r+kGRXkeQKxdh1UlfNEOqqNIXb6RuBnTep8SMU
s+Qx8psODGSXbpRCz6dyFWEb3SnaEyTUrZuPZqrSuipFvEWkKvzQ0xB7BEgVd9KByNptqof762Pi
woaM0cXqRt0L6Y9hrNZS5lyiiASyS7OiUjwIRDqQcXQU4qirP/KZpiIe49r0pFitbrR0HHZ1Q+Bi
PyrBE3pW/ZY29KbWbZklT4cQPi6+D+ozOh2s9VefCbkERliG6wWJqsQaaRq/kzKMv/t85x/WkE3p
zuIU5XtJidfE64uue6ZQlRW7ti6Gr35SwRLKoE++CXWrvCPSblTXbGZJdMYZybBEw+H3xpM830bS
ZGNCZBNNTYf3eDruhwpJnliLApi7ngiRvknpLE3aeJRpUHqqMqkYFsNxJ9X68FBZRqu5vVgq74CN
9d3133I+1jVFR/FB6RklHsXM059SAtZlow1SsgnKn4ZgSbdWp/wexqrdKCOeTylcCIUpayqyMQSs
pxcSQiPKGF1cqB58MsCTmK4qfYrrt3PpKsvBREV3RQ917UWX0qSdkoirxKPO5FEAcA7CyNqYk88f
GlMjQw5H4TIjr12Vcl8A39CZCaKwgMiI7nAHzzK4aWTt/V/vh6KBTsOKR7N0IlZPreJwvCDkyYFN
8vyW6iA1/KHZxDNduCF2IrTj2SCwRTeXx/rXBqElw0uRKh+n7ZBY91E5Dh8B5We3bsDQDAzNtyBt
Yxu3LdHEHSy5VOp6F4YqG+u8ps0JE/E2DSL47klnbKzs5z+O04LExpXTA8fBdRYYs7Tk+2mKrVSt
3v0klWGjNcpTbCbtj+tP+0KHcal3sNDS2NP4QlcfpgKzkRkkYfhE6AWlepYSO5bk5gaJZ+wNMeoD
kQ2p7iAqlV1fD5uXrqmDV7at8j/DJuApLMYsE9HwIppbvZM4p0Yw0BhitUPooIrzeNTlIDls3PJ5
L4YyEXe7VFs1TE2rWw6EbmIOJHMsl+vkm8XSb0cm/RgAyuhVVDGmDAH6Pmn77l3hBOlCv+l/Xf8R
528Y/TOHJ/7Abw777nT4YVDG1cgSiatBj3bhxFlwjIIO1n619VQvrGILnYc4YnbchMmufSsE9jHn
Zm3qmGFBrI9GyCz1tChtpVtyTnKQu6Gm/UmL2Yhsqlbq/TSxHXB8wqo6WyWFFh6g2NP9mBszNjYm
lku/jmRSNnoA9jjbrz3+czpAP1PSDOWVCUOyB9G2l1s5eWlx2b8AZ69vYrEXIwfTNGLKNAr20Laf
zNzEKDJxfCCAZSZh9Pr7WZ7/6SJLDZCPQl4U2yCBVu+HAIk0FNokc5qxS5GxqdlRB6r9r0vRIjrE
9kK1kRMj0qrTUSCNcStyQs0d2lDCrzKNilta5zPtfU3cqLSd3RCXohFqipiGuN56EIAtVcscTZFj
DeQYctAM9pzR/7m2DNFXw6DEWo/Hkn84vaHcF8BqDiDZ8SGUB8RMELhr03Cvv5zlsZy8HEruVKSo
S/EFoyddfcBRaswjiOLCSc18/FYlkfJNgST7aiiNeETtrNuBLtaHEcg60Lu5+Pe3Rm14icHkGxb5
Eac3Gfm9VeQ6JysUKktF1cr3pdkR9FJAKL5+p2dHId6XuUiIl9b/8gmfXgpRGXv+BhSJLBfwuzI7
lyWipm5CzQKPvhn+d2GQmIRpAp9jaoIlthqPDYgZq+w5GWeYxXGKWLmrE0J7rPTBpNc5666cxP0e
5J7iKCaRO3jcOCeZ6B8k2sA2i2fkQd3un64/Bulzf7F65fwy+gioBmhHrZcpc2D1MStCRygVEEsx
dDCcHbGqRbQwuTxYjpaMRFSMmRI88gOIzJtQmP9MaypzBLMq6nsUIEzch1ow/JxbZbqll93tKwAq
sgM4SEa6n+WsfUGpTfAGaMTPCIasuWWVSDPkyIHUPaHB0FsMLJWoPet626k23gdkY1RlifcKpal+
CX1wzI4aDCpI53YAnGzUw5TdsBPt4cYzEzuYwSlEioFALnQ7kEvj5a2aRG7Is35oBMuPwY/0zW0H
zwrCfh6aH1k49Qe9HFOBNKV4hrWPthWzdq/XD3SvzNhuQM0PyE07JXSQFAg/YyMabq0QuR8+/Ehh
oAYBCd7dYAg/Cr3N3wLDl0ngq6f/OqNR3oO4EH6UYqTleNe1sLA7OTEsFoROeCCxVwC2oA4lAGq2
StVdv5CI3LJvARMj04LwnIgznCVEN7FwnMUw2o8qhKR9FujhTI5KCWzPLEpYA2TVia7QyNaPjDgD
bhCv2n8lIbyqLXYiaVnChInssQ1VZisJ7DbSwGwkd6lLJ133Oq0izCqNZ9ijMDZ5TSNlv3hHK7r8
3mdFJsNUb2Ywam08vqAellXXGMX6W50PWe52VkseCgrg2rAL9PCVi3eIhocmTcClGsuAhzJMZfc6
E6b4AmydxlRcVm2+SxklAbLEciw8i8TG4mYuYUvBE80zeNQdKxwRCHxXbg8ttrcZZbrmkm1KQ4+Y
ImK0xrwE/Mcp+n+cfVl7nDq29l/pp+/pDxDjeU73BVBVLo84jofkhsdOHAYJgQRCwK//Xtx99o6x
y9XbFz3EcQQItLS01jvYY+ItbLmE+jP7Wc3diNWNOqgd5SOsc4gF7EuUhy5sjIDlUncqrGcz6vMB
6SZKzhSY51E3P1HtVONNaCpxRyESBoQh8Fj4QnAaPUd7wLTi3uqA7C6RSRWAZpEh5fAlBuy7HiGS
AEH03AeusIBtDNzwoGGB9VREeab9W4iKVE1MijC4bGc5nBPMphUrH0KisA9x9LiZQbGEN6+YNeDs
bPFAwIfoL8g/GmwmCBmPkeoEYvHHoeBtiMKOiZwJ0X9B0qyTt2weK1lRlFfDHLL8ptljrwlhKvHx
Vd6WtxfCFtAWWDuQj8RB5HXgtVvfL+1m8WzRJeRtx4LeQC6ij0E8FVu0Z9xLFAfCa2sk0IjmLpgv
ttEX0CFu3dS3WHU7KgHbI5Tlwq+EhR6a2VIfucm32yBoC0hfcVIKXVQ57df36KCVOiuGA4klQE2K
y0WdOAR+81yUpYPGiDvdAj8EmRgfpKgaBfj9x5P09lUAiYejPCgdYGuiLvP6+sBwzQBVOBAnNtvg
quFsvOk6MzzylG8TRPBrA2y4OKV4S26x2u1R7LFrs6jq2NBsU+l5mzkh7KDNr27ubn3u3gFGdV4F
M2SuYFI7wUczErl5JevhSPHuTc4OwS64FIN1hpYtDvWr3dGy26DXNmhbGZmypxAuFwlv5u5MeNm0
+atTCzk8FOQCaF5h/w9X3RXtCM2Qii9Wt62/awnLfrWdf8zr9u0LBBUFp0wcQ0CHBfLg9Qt0wsn1
Ozi6wBO0p1vt5M7XsuzyI2WQd6YN6SBqIOhIAfC3xgFAtR7eRi0qVTIbKMxH5LyFY9si2+8fOcy+
8zxYqugjAywJndm1EKQkgDH4sCSP3QCpCi39aZu1gCR//G7eoqTwRtCxBnBlyZVQGXw9bcrtiq4q
4WAfQnUF9k8cJax4NukcbFTGszZqBFY/lGig3h0Z1aTvBfF0E4+urhZ7aaH2iig2HFko7zw9zipo
1SJxQ3nr5aT/W0WjKwRzIIwPURXJvQ1YmMGGWlA6+vjp37kKqo4BWskBslJgdl4/PLVFB5NNVIp9
ZsEaLlT60mTMOjLH73wz6LejDI/yGQ5Ia7Sxq6g36MpadNiyeqerrt2iygzCmvSPnfTeVkAWJj7K
vOg3LFCzNTSzzZoG26bAacIfzLSA/8tdNYfTrSrd4sSG90CqlEWv8ywvoW5ue/fOQN2vYsBp+eOp
fUFQvk5ycScEQRVIiBDE1lVAL1qoGGclEDMeVMPK0ymbzYeCqv4JUMUSyDQw47tIC82DM+h9kTtL
i6o4HbxyYnEd9M5Nhv7MrUUbGPlxCs4Asxu1n3p/LDYMoqU/wNgGhNRGkfeMhVPbbedZmz9pr0cC
aZscVfyqretfQaalnTR5U8Bc2Zm924+f8+3LhVgasChI5KFzjZj++hPqK29sLcCBYmj6VglOGQ7U
Byv7ASzK4Mil3p6fliKvgw4mqCpAT65QAy5KyGD4QAF6IqS0T6Vpz0HUVo1zGRC0y05QkGiBBdeu
OCY3/86Vl/I8iC2oGqINvLqyJ8UEXRZYBI1wkr7jFSxL4CPfbYkvyHe7oOPWyQS9+3hmlx339QeE
9Q/qBt4j6ttvYHtwMenwBUEXNpg74EQz7br30O1yL7qsnLF/0mOU45fq8qsrLhQaBBu8RvRHwnVL
l+JoYTIH9AlKLXFTBzPMji1QOslW5IEi+yknuYTbGjG+FHYIdmBAW3bjh1zBWKxnRVrqDIeKpjWg
3cUga/fV7yGsDiqFLeJRQlB3j06T+NF0XH4pEFLR/HOL8ht8l0Ion8JLJO1AcoadJEfjCqZWhoqI
Miq2afOG0vMxo54RwdZRgBelWgm2VWDUVuI5QMwkOO04vwx/6vhJBV9nmGCLDlK6QkKksJzp9CAN
6RcL/DJTJ2OOvTHiiFbHGGJvFgQ6gljuaDsCYoMTxvL3v0Vu6cJcFDaEcBibu+4ctTIFegKMkB0w
E5KPv5A3zSOULF4SClB9sPrWvdUc/KrALAeFmrbPLqgNntwixSVhQJr3Jz6Ah6BM+PZl1lDo/n18
7TdbB669eGhg2aNiiv+8fkyQvAygRmaIpKBZcgrcgYjxD8i/s9L/92P8n/y5Sf/98XX/+l/8+UfT
QtY5L/rVH/911T7zm14+P/cXj+3/Lv/0j199/Q//dVH+gA9o86tf/9arf4Tx/3P95LF/fPUHnM3L
frpWz3L68twp1r9cAHe6/OZ/+5d/e34Z5evUPv/z73Cb4P0yWl42/O//+av9z3/+HZn2bxO+jP+f
v7x8rPHv4kY+P/7t5zP72yXOzc9v/uXzY9cvg5j/AM4YDfZFZguZJWKIfn75G9v5B8R4A8DPEC6X
Nt3f/8YxUvHPvzvkH4v4F8Q8cUoA2WLRwewatfwV8f+xJP9QwEF8RUsbp5D/m4FX7+rPd/c3ruq0
KXnfYeBXAcywUQh20BpfZ6J6KMsW5rBo7/t1BSlHMIqKYP5rilR/jr6qovleZpogQxvXvHK/1T2Q
wxObt7/N9X+e5L+58yUk/7Z2Owv4YJvUOYycq6sQgpBJ5/ruJwdfBQbSt72o7SG7hrUVYBe2vecQ
E9h87s6Xd/HbnS89WLdEh/tLpwM7AqDszMCmcmTNL3f45/7w55SvcuTQnZ22h/vyF/Tss42CPuQj
A9w4yaHi9O8F/2q9/zczv0ojNK4A3z1cwprUeNZouvWxgRw58x36IFfbd9CGdMyrILuemZcnmePc
jb35+PHEH5qb1eGuy4ZqnsoyhCEvDNkpCjWoPpVwni7MI9/N62j/x+y/+Db89mp7UNhmjrz6Ovch
IMzAMj6RbmfhBFL2V7Bghj+KpZ4M06e7jx/pwHStQW8sICgQsTq4rpS6nHPoE7IMh5/PDb5avtA7
4hDJ8PxrSMF+N9jAEAnd+4/HXllZ/DlVq/VLA9mi/KmGa1jlbmxRbjSsHINsb/d3wXzboEQLrklF
r6iAyzD34M19wtSPLNvDhxP/3YQ/MvPYkeTFeeWdVbMGj4nG6pBud8P14uKnkQHM+ZlRf9HVhZfT
xCVPY0CXOnw02PsheAA1NOJYskyI08w8r0F0/8//iAF2UPa+hmEg3Du3oLpvjOYXyY4WZ5bpee9O
V8HDhDRoPRbDcE2MYk/I0wR6O3ypMjKeSb61NERs0Uc3JAiqYgsEP9zrYBCFJNjk4Smlx7Ltl1rX
e/exijMMAueGtKf62lwc/qD0qzFzQd3vLA8zBDkHe6+Dh6y9zvKtBRkizE8zxdDQiyrgcmGxF419
f4JfpnQLJ+4Ih6aPP6wXDbb37mwVnuoJ8kAKdj7Xoh5grSj9vR4Bj8X5ixIkXT2DVyl671DVa28s
g6lFUJdfI3m/GwJ53pkCtoXhednWDyEpwXIxLlRYPoxdfmt0yEYgHTJZ46nugA0oprPAMi4W5clo
LLp9n5FbT8snOCXASs0rgEUcvwuo9RZMJGFRoLMwxWWWncigOi3m+dLrxxvkBaemme2U8s8MIAAL
AzKkmLHSgpRyMV1C1G43O9Z1ZXTfSy4ueGuZQNyLkxC2VUXJrksvhAivEWwh+JtMjN1pAxbjI91I
F466vRZbm42nbtme+naz6wZxFrDhklj8C2PtFqxqkF9Ulk7iGODnUBRcxfCF2y3cnorUhuxJVIwj
jHInVewUs+sLs+POVTET2J2r6sg7PxQF14F9nLH1TxWeQbZbu5TbShzDwR8Yem0+VUHX0QHBvU0d
jQ9iRkvBbttvH3+qh8ZelwGbmgZeS0Qq0KYBPjm7DILyy8djH9jr1ipIg9Ghlei7IkW9s4MaNxCd
1xWT1VUlvPAY6PfQA6xiOOEEbZd86tJJh9fKYQAM0PTj+z809PJcv+2kvgRYsxO+SA2Bk+XMmi+q
gpfUx4Mfmpzlor8NbrhjYKAR36VDGOjYcIHCsToI+9PetDcfX+LQ/a/i4wgHolZ4lkzhHJ3O4CFE
tgfw7ucGX4U4BdkTPuSzTLWP/QbtKnmiJT2Gwjx066vlC0+DF3HXLmUj++bPUFH38ufP3fhqodaQ
ly/NQsnUCocZko9zioryMUrp+/cNysrrt+oHBusH+DWnLLOcOMSdx7z2P7VWcYx+PXhFDPRJw16k
kIX5AY5aGDWleSQXOnTjqzyL2XKqwEHq07oLdmhXtUlniWMkp0ODv1mjUydogMFRBdq2nT3H0MGa
ks+8T3TDXs9K5o4SHrkBooyQxcki2p1U8Hs+UpReXtzbnRzqu69Hr4eauhrouDRUDqRagCcZGL0R
cDO02PxLO+Uph01DCkHe/C9xef4vKX3T8uo8b0I/YZmslv7C9xQTiOF+atECqvP6aSDgklPt9DK1
ZYtoDwmlCCDqk49fxIF8DPjF16PDwyAA79No06H3+SOvXePb7M8d1PyyYDOL0dxSfGYx48K+hHKd
zKBSnDUxda0vSBnEFR/cbDvD0eoW1oDkkkFLIeIt9RMDVAtoikz6XE7qJ8xRnMgbLO+TH9AqIADo
5cNp0ezTNgie8xG21Wroj4z9fhqCxvXrKclUnYE9WeNl+tQ4gfunHyni35nOANcfJs9VXSjYN5vd
/uN3sHyW73yu69b13MNijRuiT0dQ4SxpQgS2B1bkc4OvYoRvOxmXysBWC6kodJr8PuoCxOaPR39/
Q0RX4/VUWcQQM1NTn7pBAYvw2a3PHN3XSQeJ/k9t6CjWvr6EqtwO16UyLYwGJwYA+Te+x4/1CA/N
/fLz33b0TJC2L8egS/0e9A4wxn960Dk5EodWHas/wsLazzIYjakuSynSpX20B/TBOut1+QOsUmTi
op031TgY+yAo6MUEfE3cVURsWOEfA4MferpV6Gh8hijrSZnCXx1sP3mmePjr4zd/aOhV3GgMOI3I
uu/Txnd+tKbzE35MPz8e+qV99t6CWC1unY1EQTtIQktgVHsIWXlRRXiI86phl5Bxz2GWVI1OQiv/
3oPWWaKFBfgvgtUpzOuBbyoY34VzBpUTHaobv+bGRQ1xmS1MWBqcbiYjNrIM4mE1JF4hyyd3s+0t
mutmuGPF0iqEwrQ1a4gE1YG9GQxIrxeAeEaI6nk8WH190kOyOIHxM9kGJZsXaTxxHUxuuy/YxKIe
XkCXMHjhEfGyLqnRxHqAjxLUy4qs2JKJ2jfNNPYPGdXTqSUgCqNrPW2mwPyhwP6OTe1XyUS7Fj1p
qwZZ2jN32gsf/KEeNxpc9AgQnzYqx+FpLA0Ri7r85G6zxjl32mDTBFJC2tewqJomOkdGXx+JdAc2
5jUO1CvaAL3YoU3RmkGLrwxhjGLyZ9hroeYQcLa0MzPo5FQ4ecxNke8+/qAORKm1SsogCwdGaF6b
IpQX+y7jTWSEtdiP9nDkCgdWw9pzw1aMUUB52zSToKvWVhA1trSOBNklmL6zHNZIYGrrJhtMp01R
ioe+VSh1PIBPjcqBMe2tyTjGiD30EKtgPs60hl6a1cGKQVwpCd0W3nz93BtYBXHAIutgElqkGlTe
b4Ek9Rduzs0Gcv/HxOIP3f0q1k2zgP1VObWpCWsc3U4/AWu7/9zdr2KdbCe70jlyJMlK+6xXrQ3H
HM+8cHE4PvKOD32iq5CnCLCb5tR7Kdqz4XkLR4ATMD3auJ2C8VMVcmhbvt7qlKH8SU62l3qtBZ0C
Z7qtQn0E/nxg8r3VKWf2PVFClM9L4emhgCiUF233ucr+G9IsnWA8DXSLB1eJWLq74nOHYdievJ4P
nwbArTrUS9nQ7+tQP+Yk/FzOstaFsMfRE7IzvdQvQwMC8GDKV7r7a+3ZP7KKNVUave45myBTkorC
MpOwGaF8ZxV/iX7w5+Cr+gPR4yBcVnupazRVIll/mU1Gc+QrX5LOdyLZGi8DO8jeVl3rpQISjpc6
QyMlD2V5okJLxkCJQbrJ10byqVXrrVYtWEvS7wbiprA8G2PYo8IEK5DGpTdAzOHjSxz67Fer1ghD
Cmcky02hVhFrT9wZdvj8qaHXgKq81LDtkhNesjAAcjc7azu6ljgyNwdu3F2t1wCWEuAFKNz4lA2R
FfCbofhraNM/vqA1BQJSgCZkyj2Z8qqJQGAGDbl1Hj6elRfYwztfkLtatItxEbRZAy8dq3Pe+zsT
muls3Nr8a1ZkSddejKWbmNZurJ9t8sTIvenMZwQGoF0VLX8Sp4CJbOfsSNx76Ze9dz+rjc0pxmai
Ve2ngGBF3rjY/7HEEsD7h/bezM7RqHDUlS+qPR0uOZdxA9EcJZzdKFBsXpoYAhYfH0/OoZe6/Py3
s4yuqmb2PNakSA62DXNJNEkY835u8FVc4E5ftjhKNmkWuBd+I061bRyLxAfaaG90VwDh87RZBnUa
qF7/cItK7es2f0Rxvty2M0ENVLjTfizbpyIbvjpWewflkuDLCLxW3LoKloy510WU5vBH9dC3agar
TEhr66vBcvLrpsPvdX3gQ6Wj/VZ2IMzXo/0dzYYLImBe+LkZWsWbEc1/V2WSp4ZZ/LLtQkD8CjrN
Hw++fN/vfWerSDPXjQeVJKtOxcgumqkHIgIHuyic6kc710fS8wMf0Brvo9FBKgetWQoF9UeozT95
+u7j2z808irezH7XEGEMdZqN4QauN2mVwWz047FfbCDemZu1YFbZFzNszkfAPtGz3BdQZ7hpSVNd
2MYMS3HwD/dh3cEpNAzgqtznxnjJSc++zAqaxJ1u2VbTvgRnufKeirIZzgPCzW1eonTY4yQILIT1
1bVHewt20PMoCbhTGvr/gLXh1FKXn+vIQ93l9erN2Zz1ig+YfCjPSLvY4USRfDxDh2Z/FaTKeeYE
bjM0xSraeT6/g0vtkYB8aOjl57/FHPCDcXJlPU1pwJ/DNnywvCOh9dDIq4BjajCITNVUaS7dfON0
ntyAWfe589raIsYFx9HxZ12mtdIwHM2FlUyLPsaR+V6W/Htf5CoUEG647WyNGN7fDtMQI6tBceya
qz1a7rULDEk1bMzmkSxbe/kM6bld7YQ42e+Xtgm15qRg7mIJivrBXeAUW7cGWzEsABAt4sa6wTqN
4fUARksUtPcANiBHjiixb7JBbDpUJ3GlPnjQ+Knbb/99WSs/xgQ+9GZWsUibhl1ZDmPpOJtPtEFo
NY86Fx0Ym6wOKehGWxUkXGkqYYaru3ELZf3PvfO1MFoZUshiUk7TTOTn4NBDDPdzcZMs6e5vi4Dk
uiooMLSImyj5BIa3yUd2e+Rbev9TWqsrMASYYnK9OnW9feak4pP7OVnFBAiickt7I03JwOwkBKxs
34Jit/3cXa/CAoW8UY0DJ0ZvxEWeqQfU5e4/N/QqLvBG1PDZcurUnKkb54ouomyUJ58b3X79KgsX
6qXjYNN0DmUDNTp66WR2+MnBV2GhbWzPgOlIlU4sv7egzLCQ1T95KiSrVZnNOiB6Hnk6tZxucxnB
U+kYkfrAqnzDIYGyw1Qiq03hJ9BtBh0g4woz++RTc77GkoJAD5yYVdapI5z7uuJPvMVR/+OxrZcS
xDuxeK2CneUtpcrjZWraxg6B+BzL3vXuEGtdEexhRB6V9b4b90uMHmfYevT3HmqxkLUF3WFOJgdH
7Nq4zod5QxTZSXC6dfeT0K8YgaEwTJh7Dr3HyOsHROvFMwoaDPW0J9Z5mdcJJfhIm/sGp08PsR2a
vFEPTy05pwjgLYdwnNoP5nYJ1Z2vo9asdvjJjM/C0OYe+4cgxZ5738em8WPZX+AvbeogQSBRH0xP
QfYTHAwrsyLHucJh9xybAZmDn3Lc+16RIPobeFlB48Gct1i2hQZEJ6twdri68PsbF1oaIx6kbL9U
9Z7ieYziOZuAMQ9/dMp9uQ6GtFALNjJA1KoL/Bpk6Ta4D9cagdxCCbf+9zRC5cqUZNc7yF/Gfdt1
cT1c4tmq7Bks6i0mBLsZRIJOM+YkqgQxANwgLsVpb27DLMcfIbeDxNa3onpgV42lzlAxuM9CIC3b
exsGTzo/VzjWWCCt5+D14B5AJY1zVp/Y1oPsbHCv3W+lU5/BoR2i/+DlmMUGRHCY/VzY3rmPBlKR
55GHCqqCnEhuWhs4vAP1pk6WKbRGM8ahTJlbJUEKNrd9/63ibmTq6YybXcIKwAfbhLb75Rlt9RBQ
7wJFgMgEQVp8sqjwckj6bTcpNNq9UDat0g7mkJGVud/zzjuyHJYd6b3FsIr6eQFbCrPFMcLvNYgb
tkYHSvUb0uBVlrKAruE0uEeudShoLD//7TmCRkJnHJiQlBb5+eA2t5DHPsJUPDT0ag8QVLSUq46m
niqcfdBkUCEeff3JG1/tAS18Yr18OeqiY/NQ6/GC9vWRGuyKI/tHceTFePK3SRFoWruuJmUK3iMQ
bkVsSX2KBVYod4Pvf8l4Onqt8ekNxUkxW5dWf+QIdujVr/YHNvbg+1ZZlQaE/ULPy0gzcFW/1pCQ
/0VKN4S5/XQM33XoMdd4ZjlljtfOXpkGTijONAhX17zLSMQzKNQo6CRc8KCCQkwlVOxkKpyxJq1w
35IuiDkW/r70c+vI9nLgwddQZ98jjElW89SsmvYCfAh22XcBeyghUYioOeUbVUGZ/eP95sCX+SI2
+tv7hS6T481TxVMYlz8KFjzA2Ovx46GXs/I7a/eFAf/b0Kwncw0H6yq1cuoiPoP8F9IBvj49Kfcm
leGJAffgBPy65nNHsDW62R+tCVqGlKU2h4YeAC7oNrJPNhpfvI1+exxo7Ni1i2ZpSnXzjfP2sTbt
v0Qv/mORvXyVvw1NCtkZgaNYKuh0Z3nDd9Q7j3xMh97vKjZMyqBwQrSrtPfNu6yr7oV0j5XBDo29
Sg+bqpNQF7JYGg7mfUbDLRP9kXx8pUD655SsVr+VBQ38fZwylb5dn46Qr4pMt3a+dhDA2BSVDbsS
gwfoLjeGsDdMT9fQEQ4hHuLWVQINZGu3kG5hH2HUiTGJYaPHptyUMHZIUFSwTmD+BRGWIfe2FA+R
aBvefEmRiezIAyzEpfe+/jWeVkJ1XlttWKRq5BGobluOSFKhV84hrjHya+QzEwAV+B+zg7vAgH4C
Ui3t3UM0alO56ZJRzSASYVfv5hRqVW19Wo2gMFZ0h5/hUN179Yb6i0TlfSGdzZI6DEEGg3MnKsn3
mn5R3ZAQ2EfNnXPSDz9N9TCoI/vCgVe/liuHMKTZuhWeDolvOe2sY4vM9l8UCN4JG2tArwwbqVEd
rVJmtcXNVLZqi+LpfOtAIuhkKJm3gXKHBPO8NjeWZvmOG7YBNDmEz3cQqNIx4NZQEIe7Zxy6fWbH
gFnUd9QuUK8wOmfREbVqqKZoeamh/LA3Gw/iGT5Uh4iCkAwaa8Pl2Lj0HFZrFrgZbn/CB7upo9br
rW3fanqme97FMq/tU1O2yESgYAaLAWAO8YYc4xYGCF9MZibuaF0VvUQSPZICRkMAZPQzmNQ+gyef
X4D0GWccMtacw6uTw3IMwtEhQSY/NVtTQULa0c68nWxON4QZ5S9D6eoxCLX3PDRD+1y0VXcFT1wa
lTSkm3DGTQDC7UYC2qn3ULXIN1gh0KoYfY7icmDHZTWa5xlA/NtF6WdPKiNIGkKuQcR/qgoybTLL
gFCNx+RJ1RfjKXB2voA8UXUOMlG+o0I8loEcIuj8OxcwL32GiU9+V0AhPoQn0L2oHffMgRPaTjtO
twU3uo7NGqo5ESd6uOIm63e6H9XJ5CkvYQCoxLNV+qdO15EE2Apkqno2IIVa3rFSQobeaKvEYJm4
w5nI5yhPt96jIyznqurlNbbruDcK52QSTr7B2DyyzH7a0klZ+AV0pXXTaUjrNHTDfD+/ymhXXpXt
QHAI70HZLavvemzrDXRpYWMIofuToZ7sRBpwBKRm190YlY912jq/ABxydoGd8ysMC6SHNG4VA6Ca
5iNQgkOuMFUw1NhPc5mZ6CZ7xlPVh3ZCuGqTvCv7EyhBGlE+Exgd1L6dwBtsOMkpt/YVVAM4ROKb
HGzlCVZxnPk7j9TjN1O7JAkFpEgqPpq7HmJlEZsIzKogLroxpeemRqD4UwFTcegKARC0bVRbnWYe
hPSA70ZW5k/TV8bhaAWFxQL1fRJOjoiYB4MZidgK+FjrxQpKlTEM/3BqUZYP1nQYEs1iFwJI5yH2
0GvZO/lz72XNZsgYeYKIh4RIEM2aJzqoahsartxYyjR3TWYHyRQa4nIsqyppusm+rV14qMQdXJYe
K0b8PddtvukmNkHx13RLHEqG7hfUwvCFNiY9DcC3eyxlMMTOhNOlGuiEXrFBdwrWENvBy6FCQ+C5
iQoujCrdFt6qgxr7k5l17V7yRj1mrnRPW+3zPGpYCxJ82Dun2m/2gxxw4FU4UhFhRb394AoSh3ax
l1IXST16+kSU/gyqTBheT6zgpzycybfOLMmFNasA7qxTWJ4qLEyknizfT8bUXxddG25y7CY7U0O6
c1P1fn1nDZycu4Yjd005OOiYMRiBhj4jzy4Nai+uiKm2AJh0Z1KhXIPCaWldFgVskk8G+H1POFWP
9Gwm7mygSlpZ+0DZ/CoQJg03ELUAdtR16zvNXahfgVFz23cDpGJcIpowCotg3MApnBZQCSktE7gk
EKhgg4OzmZD1fDOFWDjwQ5t/dvBdw4mYtZOX9O5oTtsGEl0KXecaCt9eYGD7sZ2muyZemyvgwMf+
R2X42TKQu2hGURS1YBn/C3agCB6VskagzWyirhd1gM1g2/W8YSHrEuUIbaA7Ab+1MaurWBczqIOg
y18Kux52c9+QjdsqsKscv6shhWbz06q0Z/Qs8DS8sBiU30gbWbCc3sipIOf1IjEhOsvYQOMLRcwm
MPvN7DQGPCrGfBNyra5NFAiTsfLMTdcD1UYHqLiVnGSoYUugMqjfPFd9Pz92wMbBUHaGhpEuY4gB
xFkDHyAok7fabppIzwCVcXzwY6Sp4Z9UnbIT38g1hKHDJs5KV0MQffBsnsBqpXgKBqF2nZ3bX8zC
m6YIocJJwC0Al67t7S1xOxr7+QABbJtIyI0pZ2NAa37DrGKOrSFH/gqP27gtehbBkbCQiVPB/ffS
6ho7dvF/v/e6V/dazfo8BxT3RPhqbDd9FtCbQYTZddGXA6omEore7mLhqOwQQht1BlZW5HBzjOqq
t6LWEC5wZayPrNKzHsnk9k9T7aN4wS1x2QciQ6qeQ1huHPmeFCMqCBb3Y9FgHXWuaKOwI96VN5Xd
GFGvQXozoS/PM2jgF3LgO2oPzsYMa35rCMlPCseFx8pk1b+qwgNNbxyvgi5D3lJ25ApPBX9JaI49
w8Znuh4Aco77Nhye6soJtvM0GPdObxl7rVryDWILDF+XyhOIYyG2QVE4yivzu1VWP8waXvBV7cRV
Z5Fr1jhz5EyDAP9V6W3JshttYwOoHYjjLJZEyRC6VQK1ixZf3qgSpdzH2YE+n13jhgJ7ZFvG0cMI
CmNOQOCsLwCT66+6WneRX1vqRILT/hX6cgYiIpRs26JwN5IgoxPUsCMYkNdJ0UOVAsJmcME2BDQW
8fOcPLa8ig21SDz6dayxUVwji/lhLvrnldt4+L3QuABfXu5rYGITyGwFSFVHIFzsbSjYfipkuavl
8hx5n29lYVm7IIdCnWkGfBc4vX8pjWzYhrSFl4zHrA3adXRDHSheQOKNEogsKo7rS4rvkpvtV95C
CWzbdBZDdqWM8gRS7naRCDWYewjFcMA3J7lVytNQwYAZ30SCb3JQUBsw8t00QXCJNRSbFzL2DalL
I2EkUPjkx/qU0xBebvMEsodtj/3Wp6oAL65x+k0DeZPtwPPnIWynOPdLBvMVyYcyLmuDQfzYLOVX
bwpahCjodhRWmMVm69FdFzbTDiEIlTtYTO0k7/DSF0ZmaRnzKbEGH4YFGlzRVuaQ84Lh5jkQa1/g
gRVETulCPskxsoiAtgx8g3he8tlL0HNVBNVCbUaF3+duFDg4PzR23sPYU1aRYUIasnRbd2fAaXnf
8kLD/wEruVYVj2rsH6d1AyHNDOqdZzAKf4DhmrfnpWOc162+zc3Bjk1gfPdwPyPfvLDKk8qhv+Q0
+Ce0b+78luTwp7Kg+7io6+3k7Bq3jlEZj6h7mrHvD96pdH2W1tOijSnDpCqmbeEG6luHG4w7KBpe
wizcOgkakd16SsvzGZtmsrA6Qz7dIITopDfG4VZAQvFHUFK6h0j6DJX0XGxJgFiNdQqZSz8YsSS6
sNwR1oU7XnaQBxpqo4iMkdjnXA/NVnA/34xkAD84lH0cEutmnhXSwxCMWKiJeedN7ednbeVRVB05
Oa2QkUBHX/IgQtIwPoc1s/1YdxPEIDMOqYDIcMYMFDXwx1uHQWcN+RZOTkYwxUq77FLAZ/fcEyNy
3twaVDoHY/C1kVKpKIcE5Y/CNq2tN8j8bJjbK2SK9tdqGO6GrspiDbB/Ms25mUyGXX+paIP8AigR
KL6R8EpmUj2bDtWnMNj45cE9fkPa0r6dvQY28CC0Nyc6t62Twptb4Pkr/wLOVgAyQ8PYTBpVTOeZ
wEEi5qwQy04tokYNEwzkQGIIwalKTC1MY4MAyr9R3kPu26OUJlBApoiAFCzq6v8zdx5LkiNZsv0i
zIAbsAXgJNw9PDjJ2EAiGczAqYF8/Zyonpbuqn7SLW83IrmpyshMd8DIvap6VcOAyJ7hunaZOOMN
qT5cv8kPjDYT11ZVZSKUXI9LUP0GuaermQZ5LjhtzxNzJftl9M0kTetfpSfGGPHFkvDA5HXF55ay
njqvtXWP1tRa933ubXGHyxljD0UfYb5XHjEk4zB0pQtXO5NYSub3D5lu6xo3Qb4QhqpCtSu8kcNT
hna/DzFGHWPpLmqD5h5JjmjfKzMNLnltURNSujCQW/xoOr3t27XpdnaRNawoc0O/pd2NefLapKbo
Q/s8y6yK8qBqd9nXRG8j1mVnqOKXa87+g+P0624Clt0vtehGLB+N6jls3YrBhwo8nc/9c2orfaPS
DI9xO8c3vm/9A/4Q2MqWGIxm3lTv8VpD3D7O7bfOb5yPVnlB7IjNjLk0cc9M1XJkom5IDD1Ph6pN
h8tMVsYx11t9Oy0WGZ2jLmJMpYZIo4SPc38Kr5N23Je+GduLNxJSMiAAiMKRJZUxRhEFkuPNHLuS
FkDKXdNwyeTG2nNKNdm1mJyv2z0NYrgGceM7bf0azJjilkTOXEw+wq4clI/onDrYX7GBW7DWvFoy
G+lbYcw6dxhJw2pkUvdEZ1ADFE/5yicALxc3X7ZCindnhG8DARNYg+r6WzWMrrMLmix47UaB+fyy
Wkx2e8Q49em83ZWUHKS4Cff3BpqwRbbs64XuNR2e9WracUAsxc8sLayjNbRBlAv0KcEiJIIEkhWU
5783mMLF2sR1wg2N38QmmXtsYJy9vXxlMDELRgA7s9LPYcatJ8usOmfu5J/XxrSIZwjz81w69ZGv
t+0Ji/mihkb/ZNYWYpa2tr83S/7W1wx69fQJNDW5dTdvA15KeJOOR08NvxEWfHqFp7E7nUu567bw
55xKtass2eJWxo09DFW1G9uWBzUN5pX+d0P8ziBl0Xfefi04oYJpWO/0xOm24sUak8u6PtJAhY+r
bahYfuUETwbBzrXJC2LWwU/IUN7gnjabACjB3IUbNLf1VyeCgWq46xfifw0z8EnhU/2pCcQWhdbq
PZUBjTynEK3damjsVVl9j+3QyF3KWAM6Hy3YCb7zVJNUaEY0mmbs9A1zanZlxAFSvP1oWe5epywr
nI6613xZUGtwkEdaqt9ZtmJ4PrZFROCllTCbVO5J/qgPOT7Bh0b7Fgb8zAPjF5tHmV7aq7Z7NXAk
t79lk6r3slDZmYtSvGBEW9wYnv3VpHf4WGEmQH57msau0dMzblNzI+1gvRJfmcZOubkHJ/TWa8rf
elhMvR2pDTBxDhA/ptu4xu20NoRdWvMDzCwPHyu446Dt7eeKl2FimBBrVRtu96TYzDtdVz+qUhkP
fqmNXds3/kuwVemxpeg+d2C+UbDRQiwVIezBslF1YB69d3MmoxiR9Z6rtsxut9JNH3Rf94n2mHrA
Qiygti+lup0ay3m07DHdu6iabrJu6xkC9PTLWubZwRpTVDGu7kmBm99n12eYbqiBmHoRQE+K4Thy
QUUGbgznFCIhUqsQV3+GV526OrgdzKm+jHgzMmYTrhOlZaaPq4XQoK7cgXVR1werB6jyM63e7YrH
VJOteQ/m4eJoMH2kymWir/Wrb63vDfu6rx577d7Zeg0PyyrLhKzH/DowhBeJZrbvfdndN0Fl+pFn
LO7JbAhuT3AsFVCnwpD7sQte/UZYMX7878HUxETOjIk5br/ou95LmX4rhhKTvipTcT+JRInFTKZl
sldinBoZk9v9gZGadxMw/L0rulXFjl0F8cg99wwHnSUj8M1+UG2xI3JFMwqk1WX1DIaPDLZy5o/d
js3+uWJTF4FUeOyp8FcqcNIesevfWSPd6+QM6gS89UAOBiHU/VbvVCF69uroLxFRPflukhhYlFPp
Pfd2b5+amtPKrWesxrrp0doWY1+q761JFxogpDwULpFovSmOtNs6Fl+mRFPZvOUyu3MrzUruh5me
zF/exsEUP4sB5Is91waPBXzzGes3+1G6iqlKZ6peezLv7tOxNyPhdEuk2z7fyaxH215Y/gm4xLoq
j7a4MUWK4ih8H6bt6kj3jK3rchOkZZMUi53ti8Zfz6nEnnvGnOUFj1l1a1Ka/syxTksyA7sqPa5h
NMqB5Mz8hWemktJtfxKv0AEihdNurnxo6GZ8XcfgiYLsHgcBmmXL/lRh+TxWdX6DhFfElTHXmIZ7
Ac1tylWzzGAPq3OlVxkjNsttxfmSznm92+atvOkH9mckTJHfTsoYLgaTPKAM9XI/lsH6IRbnq8jo
MYHOFWkOS590jbdXQ3gJJ6zuitoQp1ynBEI43hpt0+rvKZ/MHekxQNzhJF+tUCZmHlzG0nZ24+i/
+573Qsb58uqwXI/KavqLX0n/GYBf7Y1ajgd/VNjAV2nA6yQtepoOzRBUP6dsslTUC1xQR8dsTtIv
/f1cj+bRbRw/phnooowYOHK0a0QnkVchxJ5b58FwjMisg4DwJdUfDGxRToYz4DNAF580lcr2wFZt
YsrQPVZ9ixtJX3l7N6jbWHQVtpfUQYlvGCLBY32NrW6p3joZ+qeJ0Kpokl4COpxfN3tYIyFymgYz
O5ntkDT9II9cPPMeg9z1gqu18bDZXf7i5Dx13nR4Duy62+EnThVg2HcisOgUPY/tFVS4gNV0kFQD
P7yxAc9u3CGmwr/j3PKTjsvzttvc85Q2F2Ep69JmHZKKWvcRHbhxh8Hwp14LGVctRYoncDZsiDY+
GG5BEE27/fC/sCc0fk+in8K4HXMRiaB3EtgkhclG/4PwuXdDfokRTXXVCwI/SI4NbNR6WMrqbDsk
34BMvm6VwKylDXFoF5duZkTIHqZL3xNj3rNMomGwL0Pj5lER6mFXaOuHw9XWLW1Mv5dTMGoinerp
Q4OhONSg1pI+uF5Iq75V69GsevXmC1DrvKvlXUtDcTOvjX3GSs6LR/yCMY8PmT9r5Qln8ZM/wOTa
1qFzvIMF1ims7kV2dnAf1EPD0WIGpy4cs9iw6fMWg47PNjTXcmAmhe9Pe/IibggoIr+bXOlIFKxm
k9S4B2Sl+Q9rGiO3NV9YEVyBhlJx6o0ismzzOI94Y+FUQ6139HV52czsc3DSU1c2167y86gylrPa
HgZshYW5HJRUHaTEjMbDM7KE1JV+jwHpsbOJDiZSKtq6+qvue0cU/OSoOkz0ykm/Vo96S09BYBRH
IcMWFGICBSm2XeeE55ELbhyD/YoiOCNcbLex5slc6+/y1rn0Rm2fRDW9QJne46hzttLlYRh4+7Wb
MiNQeG5cldt81Hq+x+nfippcTQlO9PV9UYTNfl42/RRkPji42t6z2m73yvjs2/xzc0DzXTwOYt+D
DumKmWnRVah9IHr/u1dtp2bV+ihlmkcqZ6lIyrSuicKyfZ2m/LmE6epH8VK6ddINeNYTNvZNFN2v
bCjRT3NZpHVpfc1iXhQXvSGUdWvU2SPESrxV24Pdm9WNbfdVMtpQaFu3EkhdydfFmH7n2jk6PprX
NlxogPpH4ILikPtzkARbjVn9oi/0dJdyNsek3qzjgvoVM9JUxmIIi1u5mMZVSD6+NW87NzfPHfpl
jp6qiL1ahk/biMfmpHhmFqzDkuLWsY1uGXedt8PQ6Mmb1jqeVIpZVFglYQ+SNMv2qIoMTaxd+SCP
JOjU5TS+dcGw7lxJQG43yEvRmUdhbu/MUpm72aJMosb7chEdwliXKejTuty2LZJda/neu+ORQtKI
bBp5gr9/+H2oT9soJ9Cv/hgs9aFu1be8Uxf687O3cveno2yfU8s5d+IrCeCtMfuTQyJ2v9xRGmB/
DRjih4U65/mIFhhAnr5mNuct9utBvdV+/WOYOS5Cq9j3jnqf01Gc3SXQp2AE6bOzzrmt7OYRBNeL
EKo/F+DqUT9vp2HsR3SpDD8b1mzEtpi/KZvTpXPG26KFBPXGe3dtTkOTfQPxbCIVfoZ1AwDWxhKx
fBf1VnUxO1rqXlnWjeztMZ6d2yLts0QrRlr0ZN/ZBiL7rLewbLVFftNNTGiE21sVmkPkzu1hRc5S
42YVTzBosXDbjnVmuyfSzfdZ9oSVydky7q2ZvnYJPjjub1Pn1zyUbYSYmmpv2sbbRZRgruXyK3PD
6SCxvMRA3vhdOMaRZK7uhsmUG1qe+gZ9Vw7BMpXf55S0g5O21sA7MBSTA19vmegT1GAlPHbpFRTy
zkSGWPnSGiEAMybDGUemWEIUbKL/GOz552BASMFtOg/S1i/p11b1w5LQDU9Yx8ZqXYoVQ6PnaUNg
WZ2qXwVj60Y3XVds1MGyqCBo94tnUP1fRmm0R4NZ0s6XdlIW7YO50P7aXhkViuFMaZreztH+NwBx
Ilxa6/dQho8+okGrxhIuk+QuAWp2OydtqkOXfld6oeOZmsRY+gH4sXhbLRXEblnd1uEF1bgZm1rv
ioE9a2hcccXqPRoQW7psf03Uf6aNs5lIrY5KtkYZt5rwPWS1GAjVjVG0kfb8czmZcZPRXG2zLBnM
qc6aR6TXKRamOuNffRYzP8pMrz7mpfn0dZ3Z3XKezL6+W/zlkQGZnXTGg3CnNxEqEdViDH/i73kw
fS68lEYIJvxHVlkimef1V459tll5wNBBU8T9wJjaigGaUd4HffZodrTcrVMLqMjlnPvpXgdEoK0p
KfWtgcNwVctbT9n5IbTH13kgI3f161uYzZJjCHLE0diZpBTUoDPfmxIJ3MTdigd0NGV9gJFa/g2o
C2zMlwT6gLcD43TJYDiR32hCrH25cvZUT4RFP5uew/MZro6HLCJtP0bWZzx043Mw5N5OkkjHjOn2
0Vnh91IVH3Y4fIdZ3HZGgBezVS+kmVHlxEbePE2bfcnNn5bbC2BSLz+6aKkv5JCW0ZaRVWPUoUtc
hWx3ziBPFp54SR1AZeSG0z2unecl7dgcKzXSOkmlIZzBxdMcssiwuvKnWnovJnX7rdXGmBi56cYd
SUWxtyFJ6xwuKGHX7eMkaZwyejV6ybV/owt8TPGOOhStg7BTLAWn0opvOXmysRKk5JBVXBz9Sb96
jTFc8UVPd1tgIUD16nGvlmJ5Kl0MtCUhnFcSA4enQADFSZnNt/B9/s5YAv9JTFo8tM30rZPuSv0R
kHhLgbDdL82Y3tLauE+VocxnbgLnUWQNRZpYHlLIAnx++gA4fKJE8aV4N4mEO4hqqHnWnOWpOTuP
XVvPuz9K1bArMidhvme6tFyBF0vVaAiHtXl21sbdkU/z2AQThinY0BIL1NfJZk3hw+xvwdnuak4S
/KfwWlefDLDWh4oiOfa3GQMDC/IK3YF9gFlYIZy97Lh11fPaqZGT29EPZe8Rbr18RQxPuPTJBvA7
K3FZMIZbTWlw9luhYoNphWNjpEVSWFPK7FG7HHHT3m8Wq3eVubHzeyd758TOYGGHj3nDcTNqRoiU
kIHdxPMae2f6WXe2ita9MRbb3qmpWmPsF85lZQ9xndvhtcxCGyQwnRg1YWDuWVouAcL2pnAlwYtS
FOuDPQm4/8JkzM6xcrwZvZyLMsUpr8ydO+QIy4PsjC/NjfnbGXlfRe05z65Tl4lnjNCN/bQlS2W8
dQvcwDyWPd0E1Pwcpk/Cd4HtNAdnG7M9HIL9pnxNwBeMF7wyAJYWJptZQDnV4eCVx8meuqOlwQxA
F7/SeoJgOy+Sh0iGT39DFA4rWQSEHycuV3wyDK56rothPTWe0Sbl7M33s/iCHIgdiYe0rCmkDPU6
T/hhbusQPtjz/Ay6QNoO5LnLeY6TOC7b4XXZguxij2O1T5cSFcE89wetuu0hsGe7o3DDHat1VHq7
jEt+4y/K+eww40+2NLQvKreR5I8uTFbrfl0KnpQHjKr9uIBZO8D1OryztnLPyk0VMGwaRN3sVz/T
wcUQSJN4ZUWoR2x04ZuZfp+7tLjxycK6Gbthu5ntyb1gIr152AHm1Y+ZbXXHD7duLDtze/U1sTtF
OTa3qz+Yj6IZyw+3sJ3TMtd0pzJt39xgdr5DkvkoX9Jqn8PfEQ6FcUYEYuomalvl7R/RukuW2dc6
6MOIcIsKBNkHTFXMvV7selkOsGBy1yrB0FwxDDc9gepJvergAPfsvPWVad1rXsqNPdbjuae6eS6o
5B/DLu9/ZtpeBfPyyknMyhy/yDZU+BbCFjUimLHmzkg2Y5L3C6DZb5dc+IO1AbfGRInNOtZpAfBN
vn2dNHlRYhLTGSD5I3n2quGYQVSd7/MJMUJkTY04bbrIr0srtp/OVo/skR4PT91On73Z0V80dXgs
VpOTsVDNISPu6RerfrrozK32qBaDx02PQxw4LHhYJiK/wKM971tmS3nb90G9L/RGi281mOxG8LIu
w1nNuMjDKiSfYZb+QACR6i+zs8j7sc6sixgyI6mUaHa5O+5zM4eyAwwNDh3fE0WOI1C9dUvwObl+
BWwMcK2m6ctkoMIfH4Datj984hoo9+pm/UUm6ZoUMLqxkdXZpzbEfENWm3gWXZkPGMu4c2LbwwJf
w8ELDQ3GBxrgm5oFEAIDNkH3O2flWnk9XHPBy0QM5wafHlzrA6Ro/Uny5/y7CTX4dZ4CsJHfez/2
goO+W7Lfi+8Wj2qsRCImB9ovTedTKNl6Zd/A5FhOvq9cytyM6/5SugNzN+t8Ln2nvyl9F8HEUvjd
29Zw+YTld+KvsuELuSmPht3N8dz1mLKGbnosRLGb0bbv0mVtQJUMpgWaOWC+PZBXeLHXouXmDAuX
VWKmT2WYty9bv2YMZ4BqNLtqqPwfhMABLRn87dm8lKfQ5hzOi7Hf21ZhXWpvNGN7hg4SJeKdFLT7
0zTC7OphHBRl3WKBdqs+hvsVd5Pj4m7S9d+Mse/6iLACxcEoN++XW5WayTbAljzXEhGWEg+zRaGW
zRnhai3UyX2DIm8/DbYkn6lFHaAMdAIhP03Hxnn/pdneD0u17R3NZzKmrLlpGVUl7dazd0bR0a+L
xjnXQSo/8wIm0pTlW0ZqWlRzHBgxfmCeSjqr7j5E5jdvMw9mJ7yFK4LRYjzVUP+sGkVNpIy6OHRy
+JyLPoMP7T9UIJYDY9PDfdGRJEYdbh9J9mmvJalBr6IYh6Or1goqzgGfWlrK/cFbaXJ6a2826bgj
3hSRh0eedLW1CNUyCSluUdESrv5he6t/WM053UPlBPTPgdiJfHWSmlRzhPiQxls4L/swMCCN53C8
HbbCZ+oegihLcV+2ZmeMOtibnwR9a/DoLownND+RKhln2cJAHpx0Ae0ys+I2E56uotEhW9N2XFam
qr3EH8JXTwVsBy7p8pt0+v6uWYIf/mj2F3vOOBmG2uR6scsXDn69kz7A5/hs4v/05K4teEHfODcp
eQ2RK0VxXgHKLkTXQi7U2ohBe35XlU88VjpWl3nOO2rcHDvOeR6fZqSZkOve/OotaQ7LaUJy4A7O
LHIBWuPUzXC72cWaWKlNO5iy//0SBz4bU6o7z+0J1DPFzdauS0LbVpHoOZjfiiDVp1WS7YloXDEM
k5kveW8g4izaR2qyNl5ncuuzVBp3szcsiS2IAEWcZlEU+gi12gqRvD9RrzeE1k3ZwNfPUXP27vYx
ZfOGFsh32Bt9vROyaXZj0NO0tW14Re+f70dBSW1AccepX/6UQRscdAhyJaVZHR1TI43wp+Hscxc1
0G2zTcztnF/axbUflb26hGQv6cEx0vc0He0D2W7GZZGT/Zl2Pf/ZjeulENq7kUxoH1xTyZuib/pD
2+jssVgAByI9e8ZVdXqOXe3oH2OVrw2drfsULnaH1bDekNZI1R5EusHl9/pH4Ezoh2n577MyX1vo
5cC6eJnI49WDluoIWTu56HzapBqm/rNo0oVXONFMlGH4o5is+lwOrn+PRSea/MJ4n7K1vIwd3KTt
2tWuI/qHC12PJ5O5vQPQ33rdcmNKsqqu43Ebt3cnk5AFc29fLHeTePzm9qGbq34/9457gxunTfRH
Xn5Tc71H7BbpvtHgJzJ2FVILw5weQdPBwgfHjSaj7+7SxSp2ihijLILVFgmvqo/HSnImWvYdLNDP
DNJu52ql963sEAFXN7DhyRysMnK3oT61G95Hcjb1sy7XbmfoVT2rDb2YyOzpRwBQBfK29adubb2d
IA8pAtmAhqCQaCJvcV/5o8PJ4+I9Yur8QyKg5HmO+uCnqvzcsMR7md1i3HMwpJd+0vJco/zEa8IJ
d/7GxMNqFeOnhbjiw3CHwGfnDGlSafN14lsdeLruY5o1/RMpOJ2M2n5Su675yoxchiRbjI4Qsyo9
WxqXMTKL1ydmJFfs41wnEWtZP/RWiwqqaJHD212Q3xH/7h1xQqMA763phHphedy8rknyZR0TbXfh
7QAz9Ua/TJspXYfSqxzMIoHobfctjO4xnOzxklt6vaONfhFOtR7wUSXN3sqm7pJZ80u70dza3dbF
2gk+tfLsc48VNlIY0GXYxwI+EkEkg4aP2Od8eHnzI0izHDxAAbLi0wB24bfzb7KS4H+Kalo5VOsx
oWElwFTSaGDUZ363ReocqsbLb9w2bJlqgzdMIzvLnC5Wg730OMDzv8uyMY6rR4p34Pjiasj6w5hX
5J8b9nRHP1TNpVIr4qiAIUfRDjn0cltDwnoPTuGreyttoLmE6h/WYVuelcCfroWyY9oO2lxWxXwo
cuOjXAJSj8LeO3ot/EnxZRt5wDAxO5eBJxOYUSdxMg4H/EZ1d0W6/LIaXnPo3ba8qbHMjHW9McO9
ed889CtnVWnn3QvQpORSE6u4pK9+uXxX+PYlRVW5O1QRzAE2LClCitLHpgiOpnedyYuVvmo/DNIx
r13Q149e73NRBn2CgsXalMHIoNywp0fwnkFgEH9q3G1lq4Dzne8tB3LM7f47D/z96B2y7sF0hvFq
j81w9RlM3CY/26UCYWKQyfDWLNfvg2XVidVqEN8hD7i7pprbFvCurAR9Tl05wY+ww4QtGgWSKrm5
/m51zGG/qA5LPsCK3eih/xxChHgMWb3roSljWgD8dsxUGAl6X//J5wi8s4dC3nfIIL7lqtl+22tT
P9smagwxTtYj6o6Cg2iqAd0NERmZzt88Y3AQ0+fVRo1srAl6ewSahn1MJ6M9GWSXMkbq2eXDWC4I
igBuO7i/VHTfQ5vRWDQ77a5FiXW04GGRaCt8shs3QxlM5hwSWK6PuXEPK2Op8FxGey/B526W0FbH
tSEQeJLWcMES/DNAnRtPVbbclOVsL/BdKdx7ls1PE+q7A4ovbqy5THchgsTnzmzKhNJ+PbZpnsUW
gPtFKpJT0U4A+2i6HB9SJfrDn5bQ63Rn9WN5Q/IRlfKYArcJywBMLDYjvJsXyvE5y8MDkdnTzw6m
laZ8Q+5k62I3aFW/dr7bQIiAuSLRLSD6Pb+zefsknR6ymuUfeQOtdVTSZ9wW60AEBCOXCuWNzz7Z
svkw+v37SGfxewDSv05urvIk83XwW9QBcrUJDU8g2+LUq/Bp4ei8EL0HFKRU/TSTDYoLfghKOebr
9xB96qkxGCpsC+BE7TGUk+Y6f9EIqQCo9Hwe+xZhRBo2/t7usdmyiAjiK6EDNtawvx3QrwLN58gP
slI8CrNCYmJoO8oX1H0ULeahtbt3wEh5AE3lL80Qkm9S/8RZpPoemst4pSdPXypwrkPYbc2p2YqF
q40sVqtlrfbKX490SHZsOQTEh1OtkolG6XVTGyEOgx65kiwsNaWfnfymGE66nxkJEDnaDvKC9SEo
quxap3X4qTUoX+8P6U5US3+UBYVNo5uFCAsYj9M2a/vI4IamjvUpbUJaNrmiqVyKbMuBi4PuW++5
227hWIz8XC0XoRhXpDjy5dGjkiA2AbbTsRTKI+mNv0bbWFTsDk3zDnxdPS4DMpBGGemZ3OZ+Jxy4
383K1NNYT/NlmRBXYi3K5ExFj+KMOoQTK/1HYcknaXbpwaxz+LnK+oawZsrjgnsxcPr0iG62OdRz
at2MrUDR5WYOSWuZ7z45WdBdVhR0bIO+iDu2FFiPF7LrYbhk6oPsG4sfzRgJv7Hf82vqIkalaa5e
xxDfgcie/RU8JxjkLpyc+c7u0uwj4/fjPNB0yTn3aNOmmHmsajpZVZDvBoyCd22YtQkOlFlceqAc
Gf5s+Fpx/ILfP3kI3BNcNOEVM9V9HwjOoDXI52OGfDu2jHU6a2tjhl3NxU0dBsNebeHyW3gp+yHk
Mj1wE7Vxw60O2TqTqWEMmsmUId+yHUM5HNGDKoFusvVtCBiABy/+sZnTtNMOSkvTyVYZ495uHF2/
+5B2B42J4GiHkMemAC2zmUkRUjjATRn0EN3yc/a2NsrYsCiItUzyWclDxy68muRTM4Vrju9QyOWu
KZgL3Wheb8w18E9lG+QoC9L6oyjKb9oyAT4lx4krGO1Im/WbYTQbAzKuh0J8MIiYNuvHgjkGBulL
tjO5rV6BmoTIGj+b2A5uF/xt4vT/K0btuan49ddktD+lqR1+NV/pY8Nff+j/ZHwa43H//fdwsn8T
n/Y09X8OT+PP/SM8LbRN8s6Iq3DCwOV3/hGeBmftBi4CbgDBr1i1/w1Pc4L/+gqSBj1zhIOW4mvS
9u/hac5/2eAjACae85U/ionm3z/f/d+G7f6WbPf/Dk/7i2scNBIfLeTTkRAYMpFg/mUq00PZkpHx
kN2T0bLeS28pY+1VfeRNs3FNp62BfeRk7IPRiVTGto6MdiyPpAONF38oJTlXpRtETHPPty3LP6F2
JsopDYU8GDZ+09E/PeD//QL/nNxlfX2gfwwR/vGBSUdzXWF6pv+VR8jv/9Nkbd9KgurGPrtnmMR4
QFQC9GYX077s7Sz2p+q9W1yw3zpk+skAWTh0eO78h6H/P89xf30GNPw2T4xfvL4/rAH/6TOMSKZG
V2A/ZOS+e5cSaf1Zaau7QfoLc0nxPSRuN8q3//DVv6wR/vzVeUF2SKI0MXxfz+DPX12qZegye2ju
5VAr/25kJOqbV/n2dbUbdcBNSly2ts2esbr9GqLQjWVHYbsFAdL3tFD7aqmDB3uc05Kpl6ze2aK3
rv/+M/55MvzryWAcbgW2MH0iFf4lKaBKnWGd2rq8H8O1vswuQysyHAa8SdC2dUezE9YNA4Pe1dFy
+U/2a39NWf7jXw+EsH2XvSb+NQPB7HMyZIf6Xqr+mputfHYL8NUJ27pbAyL8hDchQCmZAilCZ6u/
GRBRJGGp8lOxSiv598/ij+H0P70vx3VMEaCZIzGb3fWXvQU3GDRouKw7bE7KZz71T2zvobhn+iFt
efWpb8zgQDtdPSqp37TWEPu2ETixCuv0V9Ewtvc1mGUeSn9O7//9p/uXN+W4rhuYHC+uD2b7V4PY
ifgLWohiu8M5hAKg8t8LRQGHHYG06WwaoiomcHRk7m2Xhv9hnP9f35QTcIa5FqnQgRN4zl92cVp6
tT+LDsOYTNFwcCW33yxcps7utjIErIruFhPl1/+h7syW20a2LPpFuIEhE0i8chRJidRgyZZfELZs
Y55nfH0v0Le7LVotRXX0S0fch1suRwEEEpln2HudniGGgKybwrplHHjwM9aT/CZx0vADT/fZ6v/6
VemOYCCt4zi2yY1dUEmmyCEfbfLwltyO3a8rrP5lwrZx1N2hTjeB5uMiInd4zN3SpB05vxlTFuO1
r+WZfxNnZookpBubR/3jj+rvPY9SDuJ9BvUSfzm2uvjwpRbJEEiKOpWFntPXyaej6s362TC6cHvu
g6iWGqg1CYY0R5G2z408/mA1n3eX14+IcV62zbDP+QMzL2G2QdTgXaYgfDugp9nasi0eDaLAXY9S
7q7OmEa4kG6DCTAOmnKZBjKmWtsFiCndJr8dg4BsiSG7DpRMP3kaBaOnCb8WhQzqcpG2GI21upEH
stn+xesN524QjNFjtAq+pHj4VA5tj94f1j+yaEQxXgTVQzeKadXiGw8XvZ+lT5k3sueN84vS9anB
EjNOByK9ZuE3CEiDyc2f0Y5zq1GPF2lRRKOxmuLQvKrycDy5fta/vP+ZzbS4i6fG8UrfCyIs6+py
kn3aMTdCDE10K8LevpaZHmObG7ovgTANxFcgWYM8MPDDFSnNX4YK//PLS8lZZZumbUlJHPHnaem7
yURVuQ9vay3Q9vSU4tX5M2OVVldFnyPFQ8pRbmARvhTg+z7YZM68ztc/39VR0BHKWCZf/OVgkbHz
XAqpfnKrjxWrogtQopaunA8mOfUvhhLYN+ZFDQ/COOJwyH4ZlcKokJWJy5cPi/uuoIWMExlB3qrB
z1AtirY2SPZgkSxGhtxR4/YCZKBkR+VOCwfj2JR6uPVRuCYLA9NOu6Tenk8LKd2KeefD+HkCAY0r
Fsu3gRKP0U6rUA7clJZmxjHKIQ8s+nDw+0U2NSQ7adUZR3D0+rDM2qx5lC7/rBlu/4I1XR6oU6Zf
Ar0rHxsal3ubYtUhOJ/BdqU7d4D+iuc0LPjv//OXq0yekW0CMVau9frldrK2sr6S8a1GNIYKncPo
tjAsf2fKEEMHXp/vMGqpElljsNZGX3ywuObF8/rlsiOZyjIk27hlXcaOKY4FyohefaJvVDyPbjJ/
UfPLpB9YPIuslh/EXcZr9AbhhWXNWyDBKnOIBT/59S9uHCNtE032J0JRPmJAz9U+YdYPDkGGGuYM
21zJkLHloe50mDBUuRpwR2nYOz6A67xxYHArhGBKGg4WNHcOEf8IAT0aoOD41XAKdNhSjardTdFi
6Os8P7AWnNnhDe1Nb93HaXzdZKymBcQFkF65g2gBA9o0Rd0XFX40/unvY52sgCHyBKU6r+SSZMcM
D78gPtVPjt2HW2Poqr0wrQCzVm4/GzmqXeGOxsLPp/CD1fBGuGMJW3Kac1VlmJenlCFbX+H/FJiA
C+ex6LqEkzvLs0UF5f+FSrVxFOTWtxZyvqUPgW0xMb+uJ+GmGRsHerEas76/GoIxv1K+0wz/+HNh
ybARGZZt6/MX8/qVlXpN27c0xUm3+uaxbSyS+bJtv1J4qq6DecytM8VBh9PEkGiwEvv7+5/rG0GP
NT8byzFoPFpkfa9vQLfh6SKKI2PIXe1zPaZUvZlwuDJMH8po1YRbpzTCG7/SAiS10eg/db4Xgaxi
p3kEovLP5lScv6ZX93NB+0FvknZxH4gTvcAvSPj3hhv9+uA3/5WzWPxmvlvyNYPI/HJRKKOLKuUr
tO7VGOpLNTUtM3CHfJfh0Ltu/cS/jmJg4ZkOF5u2h7zyUU3tnC6LdwEyu3ZpCKP5kWNXXRtu636w
aP/+XFzGgZGvKJuPmUD49SvxqZckQgAs9wfPvBaxaJhvFmIto16ihwnFWpcWtJMJtWcYjfXBfvb3
Buoatq5Q2uIoc015EQXbTcLsKhKT26pniNAiCezmUSVKPzrwCJZOY5Ffv/8+LuhLvHO8FpZlw7Yi
OSOcmx/IH/tWEAMfS1Ub3ckwqZZt4AuLWleOjyfPsePM2yipawFyx2iItJtqmTAQ9bbKWm3tFGnx
PGUuksrKYSpb7aKOHxDHBs6U3zSMhbsj9hsOPe4ezw+np3OCGeet/un9X3GeuPXnySOkcBwyb1sa
RKN/xaIOylyEnGN7AsVSXLuVWR6kKBHU1+JhbBKOId+I8Sp3ePgQKcQvbVw+VsbEKUW5HCMNkebO
DkW0QthA0kPrNFh1vY1Yw01v8ij7EkEzU2Rp8fRVH9p8S6W2wuSvyk8qsPqfMWa/23MEkEd2vnPt
cLofiEN/4JUDya3Pbt2YmvnXdDLNzzGVPsQgHtFtiC1VVxV3qErryhxLVMN0MDZl38Hz7umjovd1
Tx4aZPS1ML6bUap1Z2uFwcJ0023eg3lU7hh+w9AtKgAySSOgGcThNhwirhDp/a1y0IxOU/Gksctd
Rw0l4k627UMqCLwmeTLFFNHSm9wFsk/tW4rw8q5GU7S200keVNMY7TauYF0gCUVLbDbxr8DVskdH
WPnObwoT4cLQ5Y+oNPVDRGvwummj6UUFpvEcpp6zU0KWEDUJ1rJSmuEHq/jyuxGSEMCgvkD7z2Bu
2cVGKt0+GyN8XydkkARiQ0uyIOfITch07XbR8EEQ/9YmxoGmk4WRH+qXHw0z0Sa3s5EacpQ2j1Vf
ldsR3kS6SKsBttf7i/tirPjvbZlKIaua/ylEva8/UU02g5kp7ID4FYmowqLunui0BAeV1sNLSpIF
3Aef/8LSaJGSdHZrwZiRa+LoR0W3EeK2z9P3oWGs0Hcx9MXwK/ASul9vZ9v5lT4G3UcTH87svz8/
SUIzSpzCsNjS3shRJ+nKXpo1xY62mEWotPuXFZH7NdIRbilzbQypRWU1Bwfl+idHiB/uHBK36A5/
Nb3d7002CkC3cbaway351PGRPn7waOft/PImTRYPdU5MQtzt60c7qcmgEsZN1qXeAa1BlXPMnDjb
CCNpt35SuLvRdb1PDIw3jshte4Sb4SrNgTPKLvwpGcD4ERftzQfHfkb4LDmFjPO//2NH5pq4cUvU
D/Uk5aHG9Pk4GPjTvDB3HpinER6YdkkL0owmfEJJ/rVrOmJfDT2j0iPrQWta6zrKG9IS2lUvIgj+
V4/tXKm2hMknfsmGAyTE0G78OJQce+OIRCK5lZH32e0LlPV1jUozKpIrOD/5QXd1/DYF8d5kqx3p
eXPS/OADRt1f9VfWGpEcdVAxR+GX80h9rDzACXvj5BY9JaMsLJ47r2CDTgKUqqNjVrSreJgfrJ55
W7lcPY5imA6VItulfPZ69bit0Sazp+rkZ67/3WzBDMi2S5YEm/VaM6f+LkICfajcwrmzzAn79DkJ
/F/chbKk7fIMhGBe8sVdxP3gawM++RjdfgKPQtWo6exgHdmGP3d7v+vl5H3D1Ak9Zf7zrG0+Glrw
RkWK3oNhEMTSv3CNy7oCY+NbxxrM6UTlITjkOee/MSnxEofCODpenyOdSo5Tz1h3/I3UzpiguX3/
QZxTmdevg3sQnP6CkJ7g7SIZdHqjQP0p9NNA4oFV3NZJs+cP16ddnCw87AdA3eLY3mQj4iURlMbD
kJX5z7wNg2llC1k8MxeLsgTkwOYxRsO+0zph3jkgAg9yTl/9sMt3lWHXtJV7FI7JSOcaJ1USbvBu
6iYJTkiYoByS3nNJnYkOH6b5PNb5nV78VH4mb9xg6Vl/VZKTrMMs0Pb/3iMSupVH4RThFjWnc4c3
3ThUDHxY5X75LUL0d8+pru4ELaQDCHwSY1+Kbaib43WVmQ9+aIv1oEEuyl04eYmUEzwL0f/ELG0d
6el+qayOqsYw9XiYGCyEU7h+4mCcCSd0QH+XSIfBsk7lhDBr1bkYjFEXl7StAwH6yhzGezAlJRg0
E/BINNlIOeZq6hBLmg9abskDEUwMm6CjUzpph66Jyn1bY+l140auY73PvpSpTz1DBdkaa30O97qK
76QYfBa+wdqKkaY3hmvcc+7lO41XtbOxCe6BDpWfRrdof00NIFGkTYjoOtO/CTh3tm5iTghXNcg8
naZ9p0muMx1qDnst/pmMFU8hFaZcdtBZMmsb4UG58RI1bMnZWCpkZequ67N8p2gB3ZUuzJa0gMAy
xd5e+M5nHaYBbA+x9XUfqI1WtOFLbuOIPgfO3dQQphiF2oN2i/aMBwu3korykEbBJkYRt8dBPwDD
MMut6XXDYepNxEZzGSxqux6xbjn+zJwgPoYRtd8084gz06Q/lFZZM55IaJ9V1v/Mptg9Mr4rKlBX
eADxPFiRgZV+S+PW3ZOTaZu2iQFNRUZwUi7enhQpFlKtNhyxV8tbI4m6FYKT6zDW4CP2rZHv8As0
j2lpdffAxjiBaBw+OUZSIpeqjYHBouBsFue/JPQE0lpQyYfKiMHCtJg9nYgpU6IHPlENbvL7rIJZ
aeJvoepbNTjzNHTLz0FUyl1KUH3LLCV9a0l0WYtSYrGhotymC3dOHsPAzKFoUTMu25LHcH5pKILN
pUcz9XsUx+KGaoyzzWo0GW3nZghJCP2vxh5GQl8fmsLPv1ped5N0hoM8VuFmk5m35ICzySJkuvAg
Mq8S3fO3UozNpwKwHkYGKa9DWat9FSfDsgFbsYjNskZlJNL4cD6NcGWHOCzKiRqmllmfSC+LG2OM
IeoLpe2LJE/WuBnEMTTDfDlSC/7e52V+m4H63vlS61bhgDKlywxAoWFfrJzOb7aIqR3YSS6sDCut
3Zsyc+870FjXmVsOVxWKxVWoMSnbYyXjpPMRuhYiMJ4RxWPP1Uc4OG2KdHLV4L5dCqEH6AAdagtj
qAUrA+HM0iwq8bkuQ8QRCCw0Rm2BdHbVIbALKBqojZaY6Z6M2jHZSr1vqZ/E983gON/6Nvji1b6x
VplIkR4lzm2C2GRZVIAbzrtiwGf2yDG0oY3CjYVZu0Ldni75GL9NbM7HUmcvrevuq1UFKEWGLO9e
KlXjL5kTjqjBFI6jqcOt3nTWNxw09SNhb/Mo5vrq71L+UCYsQl0IXG5jHnyLK3Y/LUIkxO+kWQMv
YGuUuOgmjwRqHCv/2sPtt7VJgx5L4NxrF5X0ZpixEXWr17dRD4hrFI1/0tLG3yEKgaUis/SgIdky
MTdo4E6UQHWzcOharVEVRQy9UOVnFene0SvsgKKNw/YSRnJYO814zxwPppbpdvGMtpWNsBloSzA+
LG7BM9j0Si3JKVNXUfkclIiUFudKyfnpJaNtQxDGuBRN6YtXhjliScaUbTFwA1Im/7uBcpq8YCmX
XyxZ9z/QreU3gxaqk53m2gOupZHWoyk31VBbO92p+x2iXnSzXlOvpzAtNpBPwO4xzRWwYFRAmanK
pR0lzaOjRkrhyUTIPAXUac5b2TiYzSMCawznENjMqyCt6S5HeCHLdpB7jhzzyU7Z1V0r/2SG+s00
cMpOGfPJFoXWyIUZ4vBuc7C8mjHt07HMt5BH4utagdEK/ZGrjaNRPAkNy+OA1LLnd+agVtsGhsTg
fkkbUfwsGo9enFOgHsccrj/ndnif9eaINB+bFErMg/It/8qOE7GpkkndNJaydsIw5ZWCH7k0OyS8
M/o1D4vmYTQxsruVkmsTAdJNGqS3tt1Hh65t5J2ao023dXhz5wo30xGMYklE6GzxsfV92j2YukUx
YXLXBKXTTwi40003JvnvkmM0B0dRqAm01pGzDHlV26SzKPBZvtYvEerjrPbxt9haoF9TAkvQErk1
cOgcx3QZ+ZxtWvAFtOG1rckInpLfH/Qe8W3a5/qnlJb6VjXl+JIR962ozPjOKppg5S0m1dSPGDtR
CbRuGa4Kz/gh9KH+LPJCw24TIdK2PMNcgnqlNFdH4950BZN+KyfF1lbRU/PK+KYKgXNOGH1hzcZH
Y2gt7NMx4ypolWzBGaHTTvufOUMIbwx0i/uYltTaKsnRE0eED2as23AB2pmA3HkbjELefaINzcF0
mvyUZCMlPuGVM6OPrx7Ztv5IjSY5QYphRkgwGt1XwGY1eDhKpedwD/JXeFdacfpz8iyUF/N4w6yO
/UWt2fYql8JbqJgcz+i5nYUZoTAWY+mcnFqnMiHQgzZuPz4lo6btpyKrZ11pdWTgU7glrcl3jp6J
paWXCoMqDxLmCqHmyrRqSj584J+9FvQoXVP3pjufkGU0MchFlIwRsLKKDoQJsaFuI77yqXU5zfIJ
ZrNV9JgW52/ZJGjzy9y6b+fiWeZix4fVt6am1PmrOOFJtUpRIo9IAS0+M+U+jFZvH1ogAFvCIONR
16ARxmjKWHZS0V4IHYQ6XaTuMj+fo+JZ6NH7tv1VTwaNnx8H6m4wDb4ZN9HN54KwgiSiqji7Sxxs
EYiNmp0HvhN/0vclGeUcRwKXKJ5xTPCvAB5EfAG2au+jmj+d0K4efGesv/i1zwp0FfZ5157EngpO
sA8jw35xYUQeKzcGga7Q9O0QzNUHtOMmerupLr8LUXK5hN4sJdcJ+yNqqE9+obSTykN7U1rTALTD
mLJdfm7xmpoDiLkDUoQxrLNHcSswgGjrsYQAcYw89JhhGA/3fRaeYs8qp2XXzVL1UDrdAw2m+ofe
at2Xhk7ZNfBl4Ct2STSh9GFyducqDxxD8wcTI7QvOlEvsubSqu+stih/5pVJJxoAXALruSAfB2bQ
YuComxDgkxmiDTc32HgmiFPl8MzOA/qgsyUFbfhUQFwUk5GqQv+Ka8K38IgH/WGYzMdaFeIeTcbt
GMlHJ7Hdx9Ea1I59tMPW0XPzhq4RdWV8ZTm9UY/eukmgsR7tSFux1lE2E6/42tJOGWZb5CY+PvAD
C8sp7qWnxzv6NuO6rGEzJJotnwOn6K+NWIlNYHX9xnI8+8DM872IZEYQEYKScoJvSG2I3AKQXKcR
S9fSxJaAkQHdVdyM5VYEQBEThrY4+AWt6mVQxcxs8u0J5XamVd/R55co3JPGO2bMHclWzWCJH6w9
z92B92qjmzyIVbW0mUd/5aQ4ijO7kEc8WcWvzC3sfqONYQCK3BXR52TU5xOAyicGysGqvqguqLVr
KOMd4MrITMtrB6PvV0znzqowatdfDMO4TepELT0NJDf2vVOqrP3Yp+3eVP1w7G3whmaUlDeRp/8s
w5p0KIrC5C7JFIc350D8jR3RGgEjDG66tEM2s7XdSvN6BKvsLvrCdb7VHbE8HK06qPdxlomnxGco
Bgz0djh1de22t1jXg9JF0p6U8ZYBpPqTgd+D/54aqPo7iN5ws07hFrJ1tk6AO92B8/GWmOoE3cKE
DGDSrUwuz83n3/FDYpe1WjCbxzsVodWezn3qc4221HAu0/nOd6VNHmuOA1F06ml832ba8emYac6n
c/5rkW6E4woaXL7T/YgcyAoMNGPn2KOYt9ooJUs5/9XaI95K5p63T7VcrVwoWxtRgUkObKu5ZXiT
WkFmMY4cmnQfbYpSaRqWz2FU9S/s5z3uGVI5jmGu6M1Zs58WBAXw9T/r2OsZ22Bjml4yLLJ4RkfL
UCt3CO1fwFaYc36OJZNsTggyv40Olp3LAwyfeJVAF4qwLYT5UzMnvH7aU5dFg4KUJFTsdWJEirSA
90CbpYW4yd481/6aWLDtDIXdFHxUhdugyG5inKJquMMHX5804TSPlsRVars+n2Hgmb9vIy9q/oOa
X5x3ScFT62dtA7Y3WKu+G6s9mBrshhh5jvhqcg8nRUZd1NCCuYLGLw98bPqBKstN7U7D1ZgGv9pO
oUQvh3HHcXDbl2CTOqPKdmngelfsDs6j3zM4KghbDil+4oJw17/SYi/Za50bQbUhttJU4j/UeWre
8M0ykch1u2EZica4z5u2eeS18/yINsFuD4G/bmKYf7BW07tUeNO0tCZL3xeBtulbCT6sqWG0Zhr/
x0++nSshRi9JxmtsMaYeeyt3IotQRuz/cDU13YyqNMD8+HrwPQvxwS1qKAw0UuaH46h5iWV1d0st
2DoMmgWLeUTi/vvF4vt7NAaD0qET21cpJzrZSdKtqEHJ+7hIgfLxaqdIR68mYt1L1pkgt+/rJv3u
EHg/wGjP12GfftaSgHQVpwZ0rchI18KI7E+pHhs78j9YY5NO8SMGKp6jYD2CrcdaRITwoIUNhy37
IOvD90KwBDFZQ9rTAzmv4CimqOfDtAFewuSFxfmg+H2iWkDWliWd9105VyyCwRl2VMpH7O35Y6CF
3x1LyFNUwufhBBTjSpmk5PgE2uu+Bitm0EO9a8eqesFLrO7roIwttgYemChd7WftUGFdJj1qHsAh
iKN6ERdHf8TMqtlTMC6mCFgupBEd8E/dAAGfu5dFWg7fDTCi1LV0wsSx9ZINpjJAQAyTuxJBou+U
5iTrXg3xaaqiygfBGX49F2j8BEDmgkFsQF6m0hmffgunHBvfqNcl1iNlrM8imbmoMfr1r1odgzBr
LMQ0Z4lR4qvsRzJ43u15uZc+GPOc2MIn3OXrjhPMNVRDrLtmSD7Fc/1at3NmsJlGiZsV0Ra7iE+1
pOw1diPGedePpa3hJ9MsONq/tyPDBAHg4Ahc8j02zqJvwilfJCi/7LluvNUjs5qd+QyzgkFBBSSr
7kIxEsBLra+YGZAktCkm0u4Us2oDNrbyMdUMXkmwo8MI3DRMJGale2b6FWhqB9zbCk7n3U2gprgy
pXwIq1Adu5qQb3OuEp5TJCodZQi3IDFuPauQj9UcTp7TO84jioWI6UhK0c3cwZWB48Ep6V0zL0Hd
9SgRHqfzRlzp/OjMCw5Rk4NjCwZUTi1qgL2A93wASlYcBxNYHfQC/ggCbwmd97usbG9thaV+q+tV
wBhuLX6W4VjtwkGsGTIhjxTHtHuml5G8zJW+wkKK1RgZRDjWWnrTy6J6TkSFfwKpHz75drg/V7Zd
6GcHO+1JaoZ005dS7BrAUKfsrI+aS1vngiTyu/xzIhg3Ytc+bJF+1JZV4flrLZ9LRHWX1/cxDL1j
gq7mrnM7Ri0MbXdsUYtsFQwutSgc+c0yneSgzwcf9rf2GLjYlNGq4jLsIp2yCO41vRrERlr4ZheQ
FzzgGkTQQ6ozxQAO21XajAE9CMt9caaRmg0y4C5zWpj4OrMDx/xoWJMBFqBhqomre0RFhtpoNXpG
J5IsOlkSlXdqLKBHCRkcZUgHWQz17Lvywd3UgDvI4pskXEs2qXFFhQzcd+wm7Q8DjoHYtyMQaE6c
qH9pJa3V+Cw7PJ/zzAvgjHKmuRDglDprzXYS3sPcAMrd0FvmrnTWWRP6d2Dzhy3VI4fiBcDz81pC
6G1scldQNIAEtAeaU20zarC7NivUlSplsSsZzLBzy35dZJ5+behd8KmLi2+4a4JrAhqCMhnF11BC
r4ASmN/rQjSPyazDUIUjsNjAZQGNGNwYZAfgYYfxU2y6wye4v/HRdQkMbKCsWxkxjiPtOnOTC3V0
SKqv3Vwzf7CewmcQ8PJwXvHvF/8vO8AWOm5dUcxwYLP9LX0LK2b6tJ6mToXDIQ9XlmK4PuchukOp
KRbsCO9f8A3xjuMqw0bebjGXxXQu1EPEcF2ECV07jRobYkKhKl4Moe7+MMxRP41FLu61fPZe+8q9
AUc6A624uUVfNtXeDm336f0bOqvHX/cEuCFaUXPPEK+IedGNMkPBQdNMOEGxId85XuC+VBNFQx3w
86ap619J17lb31J4ZKeBsR29fzc2qvjlCoaHo17WW2BUBWhaTY/WQ115Bz0LCKPCUD0KVtFV27fh
B02bN5rbjOY0dMewEG44f7Xu9Q4XZqNM64RRLV5PddFcaWVAMSIGaFD23lfEtM2tn0Vwf+GLdGsv
y7RrJ/KSZZvTSJwnuEywNEEB+XDgbiu9qa56H8bBeRNSeJ3u3n/QxvwgXz9obhmhn+7SOXbdS9Fh
LuIMy10gT07sJEwcqK1NF4h4G2Jp2FCllIemJ2RT/iifB+Bnm9jvn5k0Rar170IFcx7GMfhIQ/93
F5T7YhsyHJww3N2FegiTSoFNuBKnPqijJ4azettIhO1j7QCegZpo3qVDtIoqJsLknu3uHXoHzApC
DXJjtJO9V/PpaiFDXHmWXb+0eDdWzAPK1h88v79Fm0onnbG5RxTIzmWDe1Zs9j6ouVN8bhucCyvh
GBfPIbHjgjuDSMFQlp1VJd+yMIpXOAop381Novfv5O9NQ/Gg5m+FJWg5l/o7DnJ2Mp0u2rlLqINc
+OHipEfW46dHb25DvH+9N7TfaEVQFaN8wyqkLtQGkDmwKDHb+mTlXqRTnXqhxp9t8yISKL6UPPRM
WdgBUO2o7HPSvH/1N/SYSqc3y+owdReZ/IVKJsS1PiUZn9rgGRDmG5sy6WirY+smVEabbk/ZOr5W
qQgBmSL5imVZ3snAxUKdpdrLkBefFBCAOyQuHz2ZN96Egd6BlzBLRu1LVXyVB7nU+9o+hQlSzLPq
7CxeogtZPENRrT8QfrzxJthzHJQC83mBZuB1z3wkmhLo9+SJ8VfRlWQwFdKuMH9Ik5zeQGphl6yY
2ZPggNhLIZ3FB6/ib90JtTgDIeS8i1h4X15fX6sM3bULJU+xJtsdtgf/KlNJ9lLO0weMSK6Mcdal
0jd86iaV3Zij+lS7TCaN4t6+8plz9YFP663FwQ1RubMNlIeGfXF6WLgVC6uw7ROFIPuxinIfZZgV
+ZsClQrZse38EoIidVDxgXijdtWWcbM1giBj8ICJw95gxNX3Xvf7l2Gae+jvP7E3XhhPiUeNUpdN
4/JwK8BYaL7lqJMw4rmQWgn6Im3av0Rz5y824uHlHIGd96thmKh3v38DbygcOFyRmEsDhTc1tgt1
QTPkwg2ZiXtSXTTe1/48QSiKMQqP8SGXTXNIfehHBqMUrsJhSLaxTS3wg3XzxhmvaN6zgwhTMO3w
UniDjD63Jzb1W1e2e3TKGU2eodlCBKbHpk3TFzX0UNoqagl0uMSwMcO72I7bg5UHzIhJqhjel1l/
a314D0AeQhDkRnuyNXL0knntzBl0qDu9/+jeOJeIyHAICT4XhBkXSwtyEOkJfOnbet7jKIM4d61p
otMp7DnUnXtJrfzPY/r/2nx8E75UeZ3/ai7dx/9fLcoOCt7/2aG8CcfwT2Py/Ld/+5I1wuZ/zVa3
WQv8X5ZkR/xrFsgjXuG8MlHx/5clGYz/vxBIE/6IOfrlRGFT/7cnmaGu/0KPNUuZOemZbYHs+J+Y
krnKHxEXG4wgUsA86dCGm+VdFyLlUiVhg5ZQPI0WTUt6Y/UXIi7te0bp+kQSP50Qf8wFRNUetbCz
dvGAwwNtf3I7NlRrPljQxusI5nw/SLRtPPVIcNCcXcT+UGoDX+8154mxu9auEXmzgO2bY1ZkGE3n
KuotHOybKTLVOiHyAjVFAuI1cXr64+Xd/g46/3Q/vw5FzzeilCkdXs7sAD+Hqn9oBb0JCHuGDu3J
y6oE3G/ADLxxqq/ev4r5+gueL4PH2MR0yKvEqCAvjqsxsQGD0aJ70rzEXyIoj1cq1SeavzSIYw8W
4GA3zAV1J9DvU/8TRyBGcE8y9CaKI8beVskmNRiZN6R0K+xs8neq9zymrgIlbeAprLwUbQsYm2ET
F6XYGHqAxKopUvoqaTR3T4FA+Ywi3X7wy14LqX7/MmUQjWIjMtEQX4RkcoS/3bHtP2lZdqAKgl2I
UqoRXqMkXlROdgV8dGGP8GvzfFkyb8caKUC2UOiG8irw27XQIZ1Z5cLMnH2a5psocq6GvHtopKSr
7eF5H5e29oHe8e/XTpPFwGMFmgUX4WUgacKTwrLSqCfEEeWVpmJ3MRblR6K+N68CJ4+IzHGUqc/P
7o/FBWIqt1WYqadRthLsiTktxtoZNu+/govI4/wKTNrgZ7mwqVDZvb6Mj/AJVZgZfIbfFd61RmL7
26oYOka0+kl9V9Wi1DcWRcqnsSrgSbtmX90ESoedbMeC8QkN/Tfw90lJRbOYEDesU3dEz/7+fb7x
NEyhu/hLOfwR5l58AzTtktpyUu8pote6RvvVLMyxlh9sLW99aqxD3AxzLkdyMt/GHw+9LyrdDxrN
e1L47K5o3xYQXXRQxrAelxGxyZLKYL2OogLxdjao5Yio7cEtY6z/Jk0ULZPwJ6sg3ABW+hEGtXvV
o5W4jRo7XthB1yzH1rau3aJG8jV1tLYKG0pkmwIojRv9Lh2nYW9GHw5sv8iaf79mAgAJKoHdBIPL
6x9GL8Y0GejgPVGo7/fVyC+xq5FqNJkzDUUgTHnSbZhyaUETjasbxiaXizxPKKPQMN63On1MGaKI
eP+1zkfHfyfz3BbhlCntmQFKSR2P3OvbkoMvcL80/mffFP5hCA2G32i6dVAMezuMlZUv2dbAEYHU
W71/5dc5z7+vjOrcMUk+bQTfr6/cWHC4wiDyP6cqvaaIaz84WvST2Vfarons+oMA+q8tnN9pk/1h
IjA5yy9VwuiIYsvq+MrcJK6W6JDwSffQmqC116uiLAbkNxhQ3v+Jr6P280/EsYBwDFkusYM1P4I/
FrOPXVe5uauePCyKR2CGOOwscI2myPIvwMWd9Siyz1Y7TVvZ9d0HX+xfezulBfYT4s4ZzcEp+frq
kTHFtOAL9i+/k0vLTr4Gep4tkzHuP3i44o2nS9Zk2ri6MZujvnx9qVIgiU5k6D5pHRiFRVDWNsI3
o//OnNjgqrT6a6dXDvMjyu/KncY73FRXUzXIFVPSfnV6Wq5Q+ea3Vmh+bZFTUAITz8RVzmZiTAmm
5rhb0Rtm2BGjJGPykKMl3BJGO3OVIluaq5zhEgfZWp8nHVxC4UbMICCDXMNLc2ZZRbgeURgcJkP3
1uCZ8Ie0txiqq10OuGXR52H6bcxhNzW6bHbzdPbNUBcawqeoxm83gSI0wP69vzjeeGYOpXi0OwSR
Jln462dWO5I5RsXgPDFFzd2YjO9cpynyGUaITmANmdzVpWn8wUXfWJFzoVjxoXPm6Mp8fdFI+uc0
132yrNy+HjrbWjGdW6O7mA07cjngu1NZrAwlQfiX/X9wdh7LcSRLun6VsbOPY6nFYu6iNAQBECAK
TW7SwCaZWkfKp79foM+1YWXBUMO7aRqbJDIzhIeH+y+6CxvinSUJignSHWU6vthYnHXS1iZT0ug6
igiP1i435AN+oJ/1vCwvZIaL++rb3qNsSoLAvZn/vgn9/Lb3mjhN8CKL/CNUtOLB67RuY8amtmkd
YC8GRXLgxfSOwWubCLCX7cqRw3T98RSfJ8qu6lNalKQ1eFKuvUivxrwdBiQSxTErcXZtpItSY6XX
cMnycaUkCK+NOTNvjQmYcThKf9ehfnBotTq6UN94J9gy6TZuZWxFqGKLeY9TLsN2WbnHEfPbvUVq
uvKTsrxLJhQsZ03ffvzh76xtQEMUdsgsIUAt6zvJhNJNQTPk2MRIoFVmEezQftFuhYmWMOKtxt3g
Oz8+fuZZgsJnUY4mI6S2SoVisbaGbGhmSx+8YwtPbzvFxWsz0oH9+CFvu/L0vDRUEZH7OXPKslrs
Wun2MLKQDXwpBWVKdEx7EAPmdAVO2nkM3KbFZ9Qfr8O85jxrwIlEKNhcV7Ev7/KaklovhurSUj+7
jqkj1OaEpDxDaXXJ4sqQdZRG2ZJadEpUUZ/626RHAlgHCHGQ9qTtIxObtoAO7KaOveG6HXTwiTKa
Lkz7O+vdUNUh5p5WDNyMxRyUJarZYVnGL25hRoTsSB78survubYG31wbdkOM0cweIKJ/sBEevS5U
1xJfK7n/eJ7O0xol70G1iv7EOz2KZEQKgK51jHhmgjbsJFP9S42HJ1LLWTRinUnCh4pXHkYvEn9A
88KB+FYNO10m0MKgRJHwAR7n7ngaZ62xrEMauf1LkIK1KyvM34YSxT6QdjXMgBggONbVLzVWzesg
nQscY/z6ydML7wXJ9vEW1eL2m41J731qGeFTN9F095RPA9raPWD4Nn+IW6/dFA62550DYALP1uZQ
w+ZAu8jGvgA9R3yVNPyTs6ZH9gFy1sdDfB5SFHZaMU/pHLAlFp+oIzo5lbqGFxxs4U2Ft8YeOWRQ
psii79vRuCQxcb6/uViTqJo6HCpEHRax1Aas3NJAZErzHh888M/oT0eXNDzOr2MuSZkBOxPyOzdL
d/EYp84AdgPRfpmw5EZD3r42clRDh3Iet6aSPa/nsdtqRiHuc3sI9wDkfgzgTP7G3gCLDplnu8Jr
46Nhm8Efn57c0CnaE8S5/ZxlWWWeCZkbOAkZMU4p4FlTLPZK87NWierCAj7fP0hDkCeTJ/A0d3le
NAA7R6M0ipd5KoqHoSmr77TuazzFqmEfwbb9rBsoF9Cxci9F2PNoZuH9yenBxlHH5iKXpEbqtbPR
Zi+x40LOsgkQpjuKrSadycDQsfyeBLq5JnMsf8gggJLtgVkJkfD94wWuLmvgutF3MpHtUQvytwyi
BmJn9ZZdvAhdYIyM4vPKccqNCwhz1WpVcWHI35Kf05ihbmKU+gxL1RqX7TjbyLME3aziJTbn8UXa
c7Jvsdy4kWabrGzP7T/XOhi3Pm+0bWQk1FbGvF5pSW2A8czmgxbY3GwibsdFlIvruBrJbJLBXNlZ
HH5qPWX4R1Nyj9vOtEnyACfnqRtBDVbN56oe4gvfc54DEMUZOrjFPqJvy5t8WEIW0vM2emnHIfvS
Jm6z0yzQ4n3d+PveaJvNbCfepYxLXaMXgwhixyFAaBRgmbbTSQMIDOU7yJIXDsv0Ich097oMem2f
2N8853ujFc02F8l0A2ukv4OcUV9YNOdRio4uRUJQ3W+138XqbaWhDX6SZy+cj+h9K6gMXnf9hbFV
5+jiK7nPsi2pxqBZt7w7g9dxZ6d20xdLa/HZw4H2Jk0qaBeW01w40999FJkrfToQ3rSfTge0QV5y
xIcte8lKxMJbXIY2ZmI+J7bjXnjSO7kVwk1weGlJo6CESsrpo/xYQOOY0vwFIoe706kN7KC6tAd3
MAd4C8LZd233l3ArZfA4yYcuhcymd0MEisuKt37hDxeu0OezifodBQOQLkpeaSl0AGIePEGS80ZB
6+9zanjr2ReXLurnOwWxFWTs6DzafL6xGGJXD/Sp0sFp9l4V3/YuQr0oKRU7XLLzA7QTGw850HEf
H99n84ruDn0LH+I4/H96waeD3bCosjnyphfhmj87G2Bc36bGFm9F+fjxk86vYjwK1RuSZnjaQIbU
YfNbINU06IRaWs4vHQ7X2xGAAwYiBuXvsC6uMVPGRmmWAjTi2N2iVh1SmcHZ/uOXOJtJZBWJ5GxK
qOr4KSzeAZEX6B+BZbwMrpFsChfSTlokzoV9eTaTdGoM9Z0+iApQFer6/duXUgaqC02Y1UtvNPGV
aHX7VhunYWPqzrwLEy84YDeRXNg3p4kYGSaNJsaVfj6aHGzQxaelujU0nee3z6Ht3OpI2WBJSRM/
0o9xkf/6eBjfGs3/E3n+eRjCH7rnK61Z3vv0Cye4nzmODN0zwiiotrjShlLrNOkefr67lqUPucCT
+PN6xAe/0a37EMO3LZJG9hWHTH8zg4HEETlwQG5ikq5HfbtPc3R1ciQ8tk039Y+6m/lYC8bJ3ism
fJbs1l7XwGQunBVvsign34KqCGx9zieqMPx3EW9itpyYg7k7TpXIr3ORim3IGoHeXKP0XscGFEg8
rEyBsVoZUiUxYTod+piWiGVn7lG6RrwFKlVtCw9TRg+MP8l3kR41Nyv2HVbAdyxp7zobkayR7ZA+
CRLYLRB3dzNbAR5Ebixu6GH8GhN/3NdFYL4YGFSsqY0nf3t+hGewHOuSQpcLoBXPXbh7QJLnyNa3
caZVu7Ee3I2jU1f8eJpPdwuzzMjYwDNYWioLthbBIZODPtWe2x2HNlFCCtJcVQOP+vgpi1xbPYYs
j0XLfVqjkWMuDmsjiHJfWoF2xIwMI5UCD3B3LCyEQ8v+r3mCkJ3Psb2rG2Ef4C1kXIGmmLQni6Gh
lNktxKx813SO3Exwei683fkYIKdD15V1wb6lZna60pWL4pQ7Ay/no09rgcTHi7rzL2zetw1zugh5
DKgGxwe1SN67GOoiiVo97mzt6EFc3EzEsI0FFw7fdph+tKr5Vj2IMO82gSQxLvU3DUlcpOLw+Mxs
rVzNNv6KQYUGADACePCGMVwYidOioZomymeqxAD2gzK2s9gnFuQhLcbX/pgmOFlyM/PWIh4MxsTu
13ZXjAdIitG+E+EPNHbE4eNVcnpQ/fN0kikaYzS+Ve/pdB6qoIxECY/siOhAct25o0R4mxplHs3y
wmScRVLqVeSsKBpRG9W59pw+CkfHuamywjxymch3VqcHG9LYYm1WyCXkpOUXBnYBon37Nq7QJHFg
enwKOIsHmnR9R056kxJ9YH2dsC+50hqzuvd1XAnRdsDVZspn1dg3r4TA+9Bo8mA3d2mKIXVzSRDw
vc+npoA0uxJC5qA8/Xy0YkTM4JhHaPbThgI4nsVcgFZmKq1N0eEC8Mczy4qn/O3SU+SyoHbgb6el
USBbntaueSTABzcKUb7vSuRKLdwuLo202q2n28xGbI84Q8ABebhEvNlB58HzYg13benezxSGN/0g
PjtQQbezNbh36C1qLxrmFjszy/RDjYjamlvqRKGm+WKUzELy3dy3pYf7ro1NfTTqlw6kd99R4atA
5CFKt6yo4E0TVXNg6cehN6xH7DrHTwM+Mtup6sKdR693lyeluyn7OXn4eCbUSJ+Nju8o5DgGlXSM
TmdCcGMKkYjXiXWGsRtSYwDIOzdXf/wUChgaySBoXwoLaqf/Nt8QU6wU9x7r6MkIL3OPAmobZReF
mc+/heWrwBr0kRH0W+wpd4wSPwoz+9hSq9xa2Os0Vn+pDvxOULLI1z3qMFS/qIKdfooumlL3hsk+
YkLkXIWaCA9WVxY3TlJon/981ED2I0mONiLZ+mJuJhQKDXPmUbKIAqgLtCpxeOkunPjvrD1qtswL
q49m5bJTwdUrcrpmtI74VIk9btwuxlSJ/XmYBuzyymqEjEOn2mz8S6qb+ltcWaw+B3AcWTkFRZAd
i/MlKR2Z9KZjHfVu9KOtFqDRsk1g2L1mGat+hby/MNdCr5KbGCr3cyOF90jlqr7GIQoXQM2oP1Xw
g1/0KGyK9dzrwasoWvE5NO3qXlbosawQJdhJS6OnntQuZBKE1OfvOa699hpZrfR1llOBE8gU597a
SB3qAnRrkVKcjXBn1n3CITBAmVollde86rZJCVLEtndT9GgjeK5frIj2XEehlFXRRs4V1Hq/kTZ8
y8D97td9g67kbEbJKrTlZN5GUYzETkEpc5PZwBq3uts69U2TUUJHBbXRXi2zd38IOE32dpzH4RAn
uYBjrJd1tgmjtH1CiyN+Mq2usujhlQG8qvZTVKYYT0lzKrSrRiJi7dMiXlVx1Q5bEkZIqPi4UDJO
9DatNmlQJjc+mrPKoCLulau9Lm/TOqiKVU2xHK6YVrhfp4FlCebU8HZREeuAfyaTXDnI+nbettkI
Th7OPrxIMrF91QykMHVrITLeuXbzIlNsbFc1HfAIitTAcYqPYvE656CDkJcR4RXyFIxfYE7mj36U
FLtI6wi+beHc1bTw4l1WdQgZAHcdUzSakgRDAKdsOCFnHF8OhtYFTz3Dn+FzXvTHsBfOLx+U/SE2
k/JeXVGuiKp6ftXjA/XDDHIPg+a8wuJtxFEJILoTdM9GluD4zb1EPsMhH9K91GUHnhS3ucQYbR0y
cuP+SKNsvjVH5PK2VeVKcrMSW6cVWkEpaXs8RXc1ht71qhN2nSE5E8xXVj/j/Uqjf3rA3WjvQj02
DlPCZRuH2gATHByTpr/6WhjuWstD/ToLsZdcjYBqASUk6EquMiOov8KeUYw9XSJfkesYVrtC8ZCQ
mmt/DSV8lY2O7IhcIfRuvnhVkz4G0Tz7iFnE1i3+kljgYdXuphvLGb17Q1bBGona6C89z/HnHDEo
24WySCAbo8FrX5XzXP76OJKd3o7fsh1OeqAAdM801Tg4DZpi7hHpcxWMjrPleSwn4G0+AgXBamTx
oxwEJa4rrItmBu/kNXTaqeXTIYNls7yVI7FfjVFgYz/nDfanOg7qF0yZ8G3u7eZX3dgBKJAu2YY0
8jbVgLhKn+FfG+aG9dnDsG9reIijT+gdHNiSqHiUZnzhZFyODL1Eojii9MBP33DCpyODlLphlkUq
j9hPxXdp2GZbYNZIi80tPm2ppT+SjlwqOL/3UJsDmfIBdUSqe6cPVSLentblPdkuHpoJHiYIoxkz
rpvbyd8ht/Lj4+lfToP6SKqC9CjVJEB+OX1eXxndhN9jfwzmet943OxHNKjAPenNASjQhQNtgRX3
VM9dXdxUL5KyJ4XF08fVVuFMsDn7I1oIw85yZrnJQLPeR2XcHxJOhnVrt/nW9ONmg/togA8BgklB
YxrrBJvqjaR1vcYV2t/y4jVKKL6Pb16ebKM4aT/5gTttZtztNh8P0juTAmhBZS9vTbUlbMHKWlS5
7XjACXZydn1ueQ86KrJs9kI/GHUXbCNUOncfP/SdmcGKwHSputJGBgN9OlRUXoZM1sVw9OsGTTBP
iEMPwm8F6nTYJBJh1z9+nsIQIgSj0C/uEsbfY3vemlE7HsPQecSHvaYHiu9zWvnXoTU1F56m3v73
9IKF4EFVowClbvFc8RZfJ+dooEI1HttGdNsIH/a1A4/zwsS9M4ZK2EajNsYA0vs+fUqvJIvSsR6P
hcRirren/FoOziPHgbzhin5p8777OJe58qENAWtbrG7SNQ3jYGM8zkmTr8GZjFsbEPTVJKofFJ7K
C7vpnTGkSAaehiyNwt8SvQiRcxgCpMmOg2dFOyDK5a50Q/35j9cFpwOUJAZSVw300zEsHOEFRW5P
R03ar3bWPfhG/zOcxp/u2F+k4b33SbjIEI7oKuNItriNhJHnjhWYkWPuTh1+wEm+6l0xb/ukxQzT
raLDQMaFfEQfXyGWEyDtZI7oPxfYuGSxua40TFELcoSPx2B5s6DghjUSF1TK86zVt7D22yXJj2Hg
F5PeHfH+xPPXS9B4Exq2eyVH/sePOis/qGe5REmwWAgAQ509HW9acrhDBF537EjBV0C1xZcav8bb
oYLQhKgTUAVzBAEKI32tofB9PVpttQ9m/F4lmfj+/+d1iAtU6mkD0QM9fZ1MLwEoop9DPUDUV7PB
0QtAY7jLcYhZTagBb6DKm0DvQeoZwWht8g4f4U4v2kPcFcMFyNRZqfttdGy8mFjxKnlYjE7Vlwhu
orFxRARtvtF6GBb2SCrrA0PYOMaMzluUF3ttwpCzyuP+bowDf4+cBLnsNGhQ/DGinPHQ9engYrSa
KrnSzNvaFc7XXVtk13Nm5LvMoJ4G8G/cdBEcapmVwwWA0PJupz6EwE5JAX4brZ7Fwdv5sNGxO+mP
RjYn6xKzprsU0QdCodRwNPWDdUYL4cZKrOPHM7rQaVVnMORwMAvEKc4W6oGnM6r1ZsMJXfZHQgcK
zmKavwBKJT0eXe3J7BN/0zaWvRvsetq3xpjup9xHHCcwPndzVb3gjOxuBSnh2gpxsKEWLNBD1e1t
M9Dq9kwh4CIgui9sCz1HREZ3DvJA69JBr3L2oxLzgM5b5Ww2uk4xylhR092gf0D670YYaTrWsJbN
lD0Iw2j3dTtNF/K68xhjKZcHGvr0v+DoL8AkqP8Dlx3i6Wh7U7KbzXLg4hnbF+b3PGRgjsT9GLw8
WByu0KejPGGbNuSxMx9Rk+zWoundFeCj4qqWg7gQMt75IGwZQETQxlMp/OKUQ0WcG7PUtGMHjnPf
zn29y7w82Hy8bt77IJtsWIG1Cc+2Ovx+i4EhTVlu4ql+BPCC6gSsp9Vc+Q+oS3Xbj590foyCjwZ9
i+EjeQi56emTUtNt6H/UVN97/YAgDgKPev4Z0aJrh+LfhcE734e0tnUAYcAwKfCdhXYqu3qD9/sR
SqLydp60dT45zSdNp74XyEQ7TKWGUggOdBcG9J3PBI4Hhhp4JI315YDOoum4w0fm0Uca4AvOBq96
pGk/BHJcG5jWw4VI/s78kZQANKbTSuHeWyQnrVV4CMpO5lHLNX2jNbG7x9glXxvC6Z4/nkBWBFN0
mt4hdU0aRPEIFxna6KdTqDtj2ExJ4B4jL7xp66rwtnEjcWAoKVbBB7HcL2Mi23SNOIn3VEpQI5tB
71NvjcZoce0bAZjyciIJ7aRF0ssdyDapD3iZtvbHsoi412vJV8q14XPjQtA4tJbe6BvT4v66TnDL
pTae58mqxuS7WslijMx1GONVQZWiGJKtJUgrOEQtJNM8aNXX7pC6j8AfObsMDIjQmDWOUsbAFKew
pNpLqgokXRyq1i0fEV9SXlZxZENVqfvHashKZx0ODDwU16RoN+gdGX85JdTbK3ecdKzU6sfBHlNM
Sw2JMmGPs9vXxEqTbu9BNcD7jaM025TtBIa+inm3cGzFlVL6aFbo0sUbt3K5Dnea/GwnQPGpuUzK
wJkj7EtHov6DdrR4GDAS6daeWwXPcIB9n/s7iirrGsAWxmol6VQU9QGpsJa7K7tpwOQ3gPt9nCZl
pXPk4NOBxKLyvR9ju6OUklJyXafOMH6eao3CnD3HlarhhOlNl0kdOGOZftW7SXwnOlCAgwZWEU8z
B8uQmbhvII7XruwyjcaVbyT5N/BB1GJU3dOGqDyLrwUQ0C9NjYIFUK7YKFYZJyeIoGZunynfoi6s
A5160rQxvJEizPbNFMqnVvPmb7qLQtK+jQodfxfEgCi6WcPs7D2gnsk6A48ybh38/aznYo7r4N4e
8D5bUb6J7kSCWcaFS807sQTuDHgK+rScsst+hk7tGZmibj5iBLSWrlMdijT1kGcyxW5in+FolSHl
oyUXtvb5AWBTvVeoWlhMOJsutnYd22U2RsI/1kh7HCYtdcgRL3IjzuOVortSeFUdUaBtiz1dWTPS
fKUUR9IzeY3of7vH8FqsPbuOtrltXcqEzwMWzyP/VVayXOCsxYEzoB3pxl4vjpUHbjkocSfrW/Ou
hWS4uxSvzsIVj6LdBeEJuU/O7EW4CiCHjo0rjnHrRjeRr89bnYrmRnMlrZ3aFBtc7sNHpEHkvbRk
8Suswnzj24O5SZxKXBJNOUVbqgxNvY6LhA+Hg6Ifnr4Onb6ONMEQx2Z2EKiMaqwRm2C6hhOA+pWJ
eQ9bH0NSK7SvG9RxcKyK67VEH/nCgn5vYQH85BTmlknfZpHE6IVI49AIwxf8M9NNhxTHxkJO9sJT
3plozmAuPSCAYEIsaWBUqZt4cKVzNDDT2vgYSm3byTD2TiXHw8cz/c4HOThSaDDAYF6cEf4C25lE
GXT+Mck668oIi3RTIVB04YMW4Kq3CXRUGcUBMUd3U3HXf8+Vcn9IvT5FTskyomCldXF7M+Z5uyME
T1vDp3HhFJGxncNBX7XlbG+caBIX2ocL3P/bSyjECA5UZLv0xYzTl0jqJk3NsIlegqgHy9+6RXDL
LWfKd3lslSHgBXVMGkEu6Ip01fMMkbZC7V94z4YvoIh8PPQqCJ2mBIroAu0Egj6ygcu0u05rLQyi
ElKji3PAGn5VWO+MubLLTSSC2NxWWSe1a9yj0UP900fTpOMs9yglKmmVRXwMDW8cC+LmUSAiv4np
Wa2BqvvrNs2/pq35ExkNsf34kaoqcvq1CA0gLAHNEMAyROLF4ItOc2bFTkco0/yZAQVWzIa2PkZW
JkAwBHVv0kLAdXbtoIiIZkcBSuxCbnu+2pHdArsI8hUAI4DJ05dwys6PY2lAD9asaGPJpEWBD/bB
x5+6YNGqhXb6mEWFaEbwkKoMj6n9ik6V41Yrl9Bx49aG/uCKPLtPR695zjNwsAZuZxtuLO4qS+Po
rmociH/dVN9PdeJduIItsKv/vBiHEUPABqCEsZiErg30uYs1cRSGU+74a9knS6P7kiPbe5s5KKCn
UJI2cZyjyB12GQXdefwmjHqEi5wkGx3P0AuXz/cGi7K3inOgPDV64qdz0tR+MIf9qCgu5rBPoaRs
A5XnimxK1u3U03Ip9H4vveEnCGL/vrLwVyNPJOaPlrm2vBYxP98b/jgwcn976wJx5voEr9PXQtPS
cOgw0QbqwfVSLs03FVS8C7virb6/2BbcHFWywsUAkMniQIly2I1jXMEjEHnyRdSz+GXERjVt41rP
NDDyeoKaj+S87Uxk/xNsOfamlnThqorMxF8ZVus/+LR7PwvQIu6mrWIbbaJRi7cyGN0L1ab3Xheh
AQYGfgvVansRx/UocJ0i9ZIXc0q9u3mmPSemNLwjuqOkMAOQMV3RIoQaxNf2RMIQTX1+bWluukJq
p92VtVbtNQcOs901ydqf475bjQAVLmz091YVNWdUP+imIeelLcZ1wm28j4zRO1bTjAtFljvUQ436
zoJS/x3byP5HNDbW1zLM5KbVJbm73Y4AQGE7Kq0MyLp2SR2HetGfQdXVHiTgAqSibUW5yz0jXc2Y
rFnJ6B9lCpXSLoZiE1oiQPnbjy6s4QVZ459nkcS9VWodzJYW04VLYh353RwcK83Lr1IDXdDKaoc1
PApnWysFzaTMg1UTTfO+De1832VBeA9uYICx7Hh7E/Xj9ag3YqX1sARbJPWuc6oRj3VnoB9OBvPc
157c4+2ngYjQ+Mmhl2x9txNrdHyz48eB9Tx80ypDgtDRALrTnV3E1aqPSnx7o/QlBTxxGNzIu0aY
+vXjh6gxOd2RCuhFromrPPyq5ZhZVqCPYtDSl2hEpzYKcxs99rTbNLo3XUqzzw9FwD+0RVgGBAFA
uKdBxkjiYhJhkL5UeuSs6k4zNiIpmtsmL+VWY28cBDnVbVk1zUaYo3btBkpR3+ywlSR8bcM5d+6h
WuLikjvtxg2TcNuafrC3aY89hWjyX9hXb3eMxehQ7wee5gO8PVfHo3SbhVUxJy+kjQ6A5yDO/srH
sUaHbOgHnJNiu74HW1G92B1H8Urz0+yqR/sUgIw1dZB7rGpXjWV0OwRT8MUekMBcFXaSPxJHRiqg
9pwe+yjwP6PsnX4SoxILnieKFtvCqKJHeBUa1P20FqBrOzO4Tfygztd6KdG8Cds2fqW+mePeEsYs
E0nRXWeMHRwK43Ht8iOuvbTIcUD1+/ypwWsas3E5IbzvyBHRfb9V3g9sXl2AeOjlfYHF4FetDgug
NpnsLzHY1D1qOZykYMR/QKMqET9dAK1ti4xjMXmxCz3a+XbebCqqUt+HtMQCDj+nC+fNe88DFI8a
FJUXBSs/fZ4IDPphlkgg/mC1YdZVvPFQRlpbVuNv0ZsfL1zE30n8aWmqBiDMCiLQEr1ejgKhZz2R
KHe0BoWbyfNfos6dvvRDH9VbLMPdTxD6If7mqDoD+dEwJYA6mgXiQs67EDFVwRARPy5uALhsOgz+
IhjyEzHhrEX/QmGlwZ1Ls76U3oAD+FBdO5CHrsk/7AdoA9qq9MK/6wjsduyDX9e6prmadTvcahNb
zR/1gZy5bPeURZNtMszfuPXkF9SDzsIQAEeOB9AI3M3Q/FMz+Vt12QNYPqL6iQZCTvYYU95K59WQ
/ycj/iMBtv+dutp99bN4ks3Pn/LTa7XUYVPP+7uspiZG96b9P29/HP4sN6/y9eQ3SvlYTp+7n830
+LOlHvb/BMfU3/zf/uF//Xz7KV+m6ud//+vvsgOBy0+jWFn8LpqGM/RvgV/9/P/8u7vXnH+3beXr
j7L9r2fk88r27B/+R27Ncf6NBigIe5Jl1e3VmIbhZyv/+1+E7H9DAaPfTJWcvauQ9wUeNtF//8vV
/21yglDnVXoqTOx/BNd0799097nYwyRABgBi05/orb0l6/8TO9QTAQoDh2WLgBqAi3m6QjI9aRAv
Se2fnh5IIP9GZVUCX8uqx8TZBq6XvlqisdtdUU/tZG0kADEE17jua9+BmFmFWJd0s9xroBz0llOs
guvD4OdZ+ymz8wrJkTId7eq7ncoEjDfePBmYNjCXlk6rG0egR0jqbvZKaKuCv83crJ27EC1rtIFy
PcYMdm1VdpPfR7omVZKT2Q3QxHKw8/xWd6eaVw7zXJ9ujNwskl+Ctin/5rc5ffhnNH6XXju9Y7+V
3EFSUd0ng1f8jUV85ShANtuJvJ+YWxZJfZA5zuGHDEPYxj0AW5LxsKZ+m8W/4IHGRrD7+PGL3jXP
J2EkhtEmJhGFnbgoOeCy4LVcxVFw1FMzjaEe0XLBD9A3RJ3smnEIG7lpIhlaeMMiBl9BY6YCj7Eh
gi7OYF5LJ8IaCYml2mz0O1Lymj+78JIqF/5tIcGX5PpB04WsiuYco3W6kNycie+LvvrmkvNS0SZZ
tI0aK5HO95u1PruCVw4mN3Tpo1Em4s+6DuTNVaUHVCJhO0vTqXfdQIZibD5+uUXCwT2VXUQm7yu1
bBRSlqW/dEzbnCpJ9Q21uhh9ORPDAuuToUcm5lctF2XMJzE2ACARjdPkrrqoGeqIer4BriXEU1Uc
mtxK5iOwmta582JHLfzR6vPM36ednZe4qJAz9Wja9K5N66LBMOKIdUtKOqNlmZqM2KdGISlJ+BH/
0yQMzkePtEcGmL8lE7+0sxZKb1PZrdkiCd+N/Cu8KmI2Tv32eN8LBRqaXomqPPPJpuDNY1GoNQ96
FruasXWKutr5faP3T3hpzfK2aVIIWFmWN0a+JlHMx0NosWi+Fl4RWMcebWSRb10P5e1ffV2UbL2P
h//0FHobfdVwRB8G6ieFg8XSMIOpCHW/yr7NkKQhdY2G5laQhcukzK5MyGOttf34iSpqnSxGuKWw
E8kaKHCTGC2e2DZai2OhOXylb6AW49BZeVNsDPSxWX5OX9vOtwBrbxbhYOCRG34CO+iyTj9+jcXV
ieiNJYaB0C6NZJp2RP/TTTGbfVcL38mPuUW+aK5k2dniZ1lH9YTLatqCw24Ct4wf+tYL0WStIpsS
IhxSo8dgkG5lhj60EeKzGXjO04hMtjet2kF3+kfpCXwhanseyxsWEXZFlKOCuFpZAalAca1FGuuw
7CM6K1dBkkqWSArFxbxX8MxqguoC4uUisOX0MsInokFE0sFX87XUiBZd89QJomKoW/e57wqN4Ew3
zCA495C4sOKBjmMdIn0YWbZj6mPbuQrlW8QWTqWWtNklgxE8BaOjlrRRx3PeHGI0RVihOKi0mr6r
s77iGjlDn2bXBUOuzgodPyZ2pwsE7VIdXc3R72tJ6RUia/TmwEt5yV1E3zGKhRE1pvjhADcgNIXz
PzHMs6SpgRuky/ottbVAXn28eBanDmAlk+IqiApaQ8zR8rlVN5VuKUzvRzhxmjqrXquylo5nYBTh
asDQNr7HH0QiThhFJVNyYdMuJlJhpehBQlVQvHsF2D1duiHoXKHR3/2BSYxbm2t74DbwSopAyMaZ
3M3uYqSE9U8mxo3dU9qCxcbfI4ozBuXjgViGD9VRQIMfWCMbiYb0YgKkQ096Sovg78DHY7vZl3WV
B9MWm6sWCi5qZ5cPjPOPp7DpUOrw6LbDnF2s4shVugqT1vywHNT0xt0EqVlPd3YzdMSqGOas863p
GPUaRD2Ii2+lNvVcfvq4hHlwYSEsCq5QwGw41pz/HKrgxdhgi6lAK9+mBiy+c3Zxzh5GGamjPucC
3Jbrbkgs6HJxTnenWo0+LP96Zcda1D3llZNM60JgJPXkY2hJCKxtPOwe4WIU7fePp2kZc9/AoNx3
uG+QnYLROX3LbgigcqAY831sJEgT+jOpxmBp4MiogY3YzYinykhrtWnkUKpfYtjVfzpYOoEa+AfF
bsW4PTvqvdpo5dQ65fciswWHNOZJMZG1nzRJzDUDm4y2Dbsmfc3xuiPINBgb6jiCikRwfNcReaTK
aaeIf4WTZ9bfWGNalfmFs2FxkwSMrgaJzAQeLDN8VhsezaHAQXU2v7eB4ajwJlt6NQ/1jJBhsR7q
qeblhJv3/FmJUh7BzkvnSTwNVRVctX6TJeE6n5EBvMmjuiDuYSLpkGDAsBXZo5P7FHbWVGFVFmEg
BKIOhZkchHMgDgZC78fzbywyQKQVgMxyNUHgEsFSkMinC6CG4jOXyLo8w3mjKLADF6MCtRRmp1Kc
t3zH0LSJGB5EUCHkmpxSpV5NRVPtFXc00nh9tNX/Kuu0TV8zP3GtA4htdV7U01A6d0E98rfiyFRH
wRRSsNqlwm3MXeU1PdjDiVFlpC582iIW82mIPoE8I6VAmZ6oePppckwh6nfl9GyGvcroZFNzBM/Z
HJd/S81LgVdMsqzno4tYEqsoF6XOwTU6eRZOW+prugx3vim6gX5N2zAcAw7MTIjZz2RdRSx8jmJr
yLC0xTSU9PJA/X5g4iT7lgfGGOTxO+5YOkORhxZDIaUbQZMCPJywVCNgIPzun/FRKWP6RyVN+p2w
1hUcDoyCrlxwFgeCPsyWMzm1+NLnbkkW9c8hYETe2KdrbpZReAn4bSyOXvVICzQhxQsQZJTgFyFF
S0oCLbqRX9pOZ4UAPEFBes8OYXyspLJKexsMWO+gaJiZEwOe9ZjSvuYkh4zS0IyZfHCd1gsSMGeW
R9JE4tI/wjzjb425IEGSY0FC/59pC+uhYCjHzCvIKcg21HSE6agmQiSxzi8+rk79o1bmJW9ipyk5
fOpIdU/9eMn9U9T6Le/g41WyTDJFhZNYsTz/CZqtCJHU+BJFk5NhIthhFrYOBi1I7oDkWg0mMxE4
BbwNEVJPIgzM6ri+1rLOHGmjEBPETRPm4v8yd2bLcRtbun6Xc4/dmIeL0xEHQA2cJ5GmeIMQJRkz
kEggE8PTnw+idrSt3W3HvmuHwwxLxaoCkEis9a9/wOShLQIHuJ7sia9kw5nnOVOun9ZB1zff3KrZ
5GPb+638Mm9WM9+52iILNYXcG6EcGdhlR3WcZy/UtxLONJZyPjFb1rVjSitKyd2NrKRaJpQ9cb+E
A8EuRaelu8C1qjU3g97kvDbxQm6xWx1JpFDukw+LyIVpveBpo04imgsrY5fL8uliKgL2ryTYiLzb
aGtZiuJiqddMxcMoKpQiUYAnmNcay/Zp9nu7fFFuk2ew1CbbSlbLjfqVrNRpjNKotOc6yYGbz8xQ
JrR7JvzmLOpM82TNqE2OuTGGBQq3GtfK55XgwNoguttclk8LYaXTDRH1nfFIZR2obx5jVfm8kcre
9TEu4VYxPkTL1tSnrATdOG6kYLUkIKKasouEefw4hO9WWxGGV9ii10vKUlmH75FCDGgmdTOPVnWe
sm4gvpenpdf4J3gDtX8Ladyo65P2Be5gxfci7JyJs7yg95buDeRazZLeLDmK4oHp/OQz5OtcZHoX
KsrKornuIMUxA60IkJ/19exleVkeM7cl2fExIxhmwK7dLfLwyFrxnToWejNpfxrszlBI5obrD1Na
ZHKr1os5H42CcNKypSpP6mh22WC1wMnhtTeU7404Qnp4/CWzQ3tn3SpBdxrF0+qEi39HmG7Aj+nj
D42S2JcIQJ/al/S9Hsfv900NiB8uK1+K3D4zNzGCICEIt1bBaekIcSSyz4XVTQa4x0xcX+eOx0Pl
y5KtoOJJRW6Nl9+tMxBscF9lRjU3x6B2DFtc1GqNQn3no4Eqo3iIcFIbjgFa1aJ+CfKMpEG0+A3k
iINBBrnV3rBrDwXh8U4mCXyysJG0mvuqmvGzOcwVGwHBkSVMcKB+x96/0qoN8mwPOHmv5ZCaoq5k
iFTCNLzu1c6xih9QsjdR9Ex69IDIgGqRM2uHquQJkiCp3t+E709rFw9DtJeybjFy9IkorM7xj1WB
3WcUOw35lFHcjziGP3VtsG/5rp7yMEiieepZAFtHE3CakPvwOvFxqAXWapy+oWJMhWVNNMLWj5vC
ohTrrHK/PJZwC9v7jYi3/Tx3blSBJRnKkFwKgyFt4X4fBoCf4SjLko4UF1lrxbelDAuP+RxLXg3q
Zao6VXacL6PY+lOhcCddbkIUmHyVkisttif85Wc+weGvhvcMIgynwZfGfuW91eDPmqjdT43WaNFL
HrHhMPMd8H/kY5OfxyOl4wzvAG4oWtDWEpHyVJN+HDHBnyPaJMIDCxQ9h5+rJ9vGiLcMKmM/uGxa
f5wMxaqRyU8sICKab/8/Z/TqG8cspfH081QbHy//50n+eB31tF3fBLZo+QKwMQr9Xpe+KOWp7JyV
gyb3aeGzctsh8/aJMjXvyan8uFD9pieWGvWpIlAcH/A1Y8xeF3r176JW9ZwlbbeY24PC0olC+4+c
TMM2NdcdHGCIiD950gS5ObzvVCIOjexLlx/DxzEVdgmWxRC482frvKpwr2EJ/96P/mN5+FndcH7w
EOM3Dl7Q7Ae/+GvBOs0tuX9M4RZoxpKVKXtQPG9G6arpkiN19tP7sZA2tSq+JQe5v4tVypHfw6PU
YXWNGB7w6x8n1Njmjf/pG6d3kTeYXldXqF085EinfO/7zMNcKrLHr6MKLfMT2m2ub6kDe3i3iLtm
+YwenT0HLzWgwN0Ilr2/oa33H67OQ340nbnfDtg07d+/Uz5KmmfV5KRxHLscruNTMThW7pzrcQ2s
6cr5WCtoG6MpOP085VGlJV9nKZ2aN+EJ0PPhlShrnvPaGjbffKZyq0KdisGYujIxxzzjw72q6Omr
pkaAADSU1TQ2XKZCXQR9vt/Oiucrf1avyq9Ig6NYXNZLJ0JM3p+ZmpltmzSR27Q6zsac5hp6h+L1
xTSM/KBo9JrdT5f/ruT++m+kZ1k0VANYfnOr6ykDPJ1lxafjCYD+xO+yhZYhW7d97c9kPgASL85g
s8OEskAmcmhaHrHtYTG6LBovGFTKbfls7sm8CKMxv6vr8084uZoIFq7wam7ABb+u7oj84yyqgtNx
cn7cM0MfNpywMZvrbHtxirCfp2ds0BEinqePQ1+ifOQUOYK4KI6IjLzRO/jQLtnlJuKd+DtrEfuq
oavbl/gHyhCO9cwZsJS9Hy8qLJsfuGYNextbAhgYTFM30BdYMXWH+rsoV7+92ZUHvMJfrR3r054a
WVcfYDTjt0ZmR9UNqJAvYIttvAeGA3uDmgFf0lsPnluDKmRWDUTYtmBMXUJUbEPv2Nb+fj9N5LsC
wud1OLFVOn628swbV3aa6ggmtp88VTo7pGqrsAaLr5ou59cR33CUn2fKs8y4xGUPSfvtnrtFK48m
m+0nIK7enx5cmj0kS0tWwcY5+rPwGtxve1h2boyBXui/uTnMmoExOcnFEFYNd+Oo/K7dHxuth67X
jKVN8JidfpxJMmTBaxxCmR19OW9emwUP9aZm40lSTNOkb2KI/Df2W9YXrs0bZ6DCsnRfRqIj9PII
DLej+U1JvUplHbX9LN520/HBeneXxm+I/R7Emh1dux8n4/e5hD6UHXiiOY2HETEoEZRmLCrlC337
XE+fzHyockIJkLwUy+McUNsM3yJd6sH+PGYhEO5J1kq3KJHtbaxfNlfZbh8rng7YBEyW1VNTQhMk
EkexyomOsUnM7lcj0HEwM5la0p9H8nEtMaMDRkkgtq37Yf3YbppG7/tftOb7bkL1v9+85djur4Da
zjnLKnv/M6w8DF6x5uv+wswBxW0PIJw7Alg2GVQEPM0dYu43aAACQ4852O/KqN3/5ueSpaZkJ8IW
cf+rD9Ro306NPJHLKh1yoG1phveqCPK5j2ezA2Ny140o1ot590sj9RJbJM7+yJyIHy5l2XQxbCbr
2zVB6W7p7vdvXpdMGt9+fhCEUB5pEB242B8dGzmLW1DHVSeU+1B/bFj1x0BmgDXOajCaYR/WjNKX
LspDDL7JMC8GXxlPqoSLb8bTzBRPX5Z2vpdxaBb5jEA3+9dSP244A2UC6zrz1H6TC3sfM6bdvOxr
MiDLiHAPD6+Ttj0UVcPdePw4IaAl+6ZXh8gZ2N5Hy6gwjXOaIPybAcEvDT14KvsDKxj3zd1s5ldi
XjGBtIHq2E9F3/t86yDPF+6GuWebHQx3v4MaDUBdxLoc9u/+N90deMEferv947GBwS8WSQM0z1+x
MsQhPclWAZD+x9ZY7fJYIA4w0OZv2Ha/QJncTfhbwQ6Gh/8jcHFHV/9AAZjDeggzSsl/rhGzXvZ8
I5G57h3y5H11R36xX1RVQip76tF7cMl+bo5/fdh/RnI9ZP6gQrDwMUSERMFI88/fJdOOzZiryp+w
yWIbKz1rr8fHEY7QYespnf/uPP/rB9rY5O/cvd0I81/4D3UhTatpzexxWDoeFHnNE/8iWGu2uZ93
9l8f4C9Mlf0ImXGZ3m5PaVuAtr+AJJAt3LybGv/x544xF9s+3Fx9Z/W84+KOoT5WItvkg5qdtULW
2+37uSPZGoxxc3kQ/c03+vNK5xvRSiEyZoDwQ4PxK3i8RqYxB6szPDYfN9VMXcc9vqg6Y19HCVJy
CQoX23UbkQAPB0oLvMb5UQlnUFtCrgn3p9c6vWfGC1sLKVeDGHg590dm3eKQQz9JENEP1Fd8bLN/
fRC/XkYuHB7HJtZxjK4Q4vxyVnnuDpONgc1tMdb7zrT9KITE6HXqYTVC5f6NVOS/+zzP5ELu//iY
hvx5nQYL1Qiu1er252NvyYuhis2enbWPcevM/y1ozSMSGaMQkEU2bm7Vf9kOnDljYqfLisfNXgVT
JO9Xgyxf7otuxDau+JtVsQNn/7X/gM9GO/mROxA+Cp79v+KZM8lPpdy8+kwgiiRZJmjbwHnDOaL4
21vwXz+KS4cLCsINOn3Ep38+l21mt6vK/fz8UYpoD3SEdWQPLT/+epn8os3g3WFowEezOYv0Aeys
f/6szpyQ9C8i+mpWwNQ/byvbr/dSUTrt3k7Ooe6IfG9daQdxQNAXj8KGUhRlGSZ0wXM1m2yCf/O9
PigifzjhYJicAihsu2wFR/tfnzemyVw9IKLrJDebwLuD7S37LFGZrq3638etYxyV9GMO5guRPtvo
YuPJI6W5vaKKgBqUJ30tQKSubRdMxLxvMy/P+/NKzeL1t9mChHhZk8wG7P88DkNLeyYrwpdI2mnU
Zk+J2Zv+2Kah9IAA8XWyese/jz74GLVPk+TcYUhhDctNnRcasSzFl19aYDUVFJIzDVBQtmljVIIl
8rNwCgx+rYjrj3KHziHkIeb/2F4/WqD6x9mci9bmkULLupcns7YNCu0eO5vmtrMVp5vSz1fBrTM2
e5FpfNRcgtEG180UoYX/QD1ixrvFxEBGXZn6ImgqFf8Tihl4nBfxzwLrxy0EM2Lm/G5DuBcXwaBB
vOh5at8+iLDnI9uabkdfmkybyzxpiK+hz2PO0FTNs0M5jnGAv06RKy4q3zR2kGKEgGon60d/GM3r
6AxpUasWOBhkKGD6EVfFFPaQ2Ykrn802HvAY8ez7CAFHMB/yAVn78MlbI731n5iD7OM4alO4hrf9
NDLc+FQKUPA8ZZ0zDDwWcrAg7rcWxfDvKy3xGF56/jLbbxb2a1N4C5yXiYcuiircrJHHGiYdOhva
MiVQzJiEHbp+5dqm82Jvco1Nsll7nVAyWh5pcvgizNd1NE7jFjNMmku6fJjq8FrKwhxProk37rtv
tvWKTtClEejiNuha+dqBCBkqRhy1UyZ+7pED06zcJ1Oa50l17IrGx4T/Z/0HIL/Xr2s37Q/Dj6WB
NwBVahc0Na2kjJhni1hL028tdti8D/gado1x2FwbOvrEw6UPn0QXGcRLll7uwanO5ydvLb0qXcs5
O5Wuds6l6WwXrVz0GYQFQbH07WSJvOI2KCc0zoOr5aeMRX1G40cOEndf8V7hg/qK50KfLpFFSm3Y
OKQdg8Ams915V6Ew3/qa2xHJrH+N77FIA5dQ+HgwDXmsgsU9VH2p7raqmcwD3cJ0CFfTaVixfvu1
EOrJtlxxJV0jv2r1OB28EWicMXJO5J+K0iKawwcsWAamcqL8Vo5DljaFyHcbtS71yEq5DDe8M9as
g8XTCc/lrcO1S1ws/Y8zb3kR0ie+y6VXJ6aW2bcBtvSpXqyGEMeo8o5FZfZPAt+oLW6AjjAIdPr8
eV628EtDhiAQg2o/zeFu8GwjFcMlmOyY3jCcaxf48CinsftOpkH2AKhZwjaYnOibxQiKPssS1qO2
K3zrxNoZB6xcp8dRuwAhbAXpuC7q0hnlWsdeO5P+EkTY+76W2o7WC4bd6utou5V16JXAFDsv22KN
teOF38PJC9rUwJb4so2gk6WuNVUPi3Zq+re2v/LGCfuCLCz6L2Y1iusFbeLV6Fv7Cs28nQOT6/ly
ocy+QTSiL0DlCYmoncJOQ3a/b9Y8O128baFV0M4L4/Mshvn7YBhLYpfW9mUcqx4ueiagNW7byMot
GtHE8B2kSsU218ulr/Ihj01LlLcrloTnlVYv0bPTOJdYdjbiUi6DPNpC2VdeQwIWCPSLN69fMfDL
bl2L20ePakqBPM0yzpdWB6m39s7BDabuVhSu/LwSjHmsTOhJ+Rhjg7vUdRKU+W5Crhz3i1akczs2
7tv97tRim+30sBAT9zAWRAAl9TTlz0OxDq9yEa0dD4vC8cuSosKN1GxgzIRggdx4S4FgfwlnDIhw
KE26TVdfqlZsmDaY7UvXl0MshLYeIoYbF8KWYaKkmV26Zed+GUN/ua6YQ2jGIa7iQ7MpzpQx0Cmr
/NoPjb6MG6uOvkiDYisNqRvJ96jG4d6f/frIRu/7SVRuwXnCEeeeKTvcvLmQz3bfiZNWC+k+Qvtf
pJM9z/TvzxuJcdikC3fF3LLNv6+ckFMxBUodKE9XqMeRhxTFHZgk1zkOgYXWF35Ui9NAfWzFeTBG
z1E3Re8O8ZOfKpn175pszO+KBZ7qoLdvXIhhJ8Tedjosw/RE3YuCZ+70tSHH+m0jV/DkNFYGrwKY
+7ZYTZdn2cKOZFY4R/PUrv1zwMAoEWNXnWokSs8wMxy+v7YvLbNzjpXvjJ/BC4f7qCvk2Vqb6KlF
mH+Vj9VwWLAE3tvztryFXj5dSuXO992YyU8SA7ivTq3ZHOxh1be4MnDzgLXdWc6krpBazxflvDg9
eFLYnTKfIDbadpifwDHRxWbI7DrLCvmw2WHxHALpfB62cPrEAz8/c7MFN5tlTDAQfHwoo8y7ZvJO
/MzURk0KlbxzWO+SrOPc6PFkDov7fOnFkMDsM49yrobPYlJuTtO/bdcyctUVNIMa1KLtP+XOFuGS
kLckCwV1eLaYRSZabC4Z67nDxEAa39AVwCC5Xj13K6NkbRdq8DRQQO3hde05OkDN0ksM1dAMiex6
NkR+D/rT3Bru2r00k/zC7+QA0KX1MrZUMJUKqtslqiBPecIqL8nnst+Ukak5aYrZvIGqqZ5LW+vh
RCyt45IoYwVXbtbL8BiZbRddtkUoUubL7oa1RDGnJDri8FBtU4RfO3nMt70BD+FqNYaAc+2b8ySv
yYRiAGUt0prRBwztnbO4xgNROqVI/EUW/aGIhHys8lK3B0bRa3HVlnVfpobsPPhMWWYZp0CP4/a4
hp1UxWkvPcwU+8i+wchTi37O68sarEA2iRVQuSReqzJ9A4pDiCO6nvzTHGz9mvRm419DtsksbEAo
Ea8mKFbTi1fSlUr2ESkmz6dwwgc3z8568oNLz8YHtfq0OWtm63hdBjNSlzabnXmBHZpeT0OzdjIl
ysBTT5GR1xUMypx8yVgaWd7UieFGy1PpwHoketBtHvrVMrbTTANcJSbaVfOa0JiFYFDJfOEmaNhO
U+gtW9qDuF1W9lTiS0MGwGSsy1jdNavhR5vD6e/MpU3Bj9p6Z9kK22vvpsmtQhzx/cpvbID/sed+
CBm7Jspa7fbgWqopruuCqXHc4iZMjDUhAx2OJysDqUBV9bkrXa8/5LM339Ql8G1aLeVydnIk1ymK
wCIAqqukdVHnUjAmVV6wxvbMVN6f7OkWMcgSJDgqumNMuq0DRAiW+GIJQ37TEaWJI8Vqn/o+s9BZ
oSVUSLR9TCX6BM4AVOI5Dgr/cTXcPqAwU+FaNgk76cQLetMol/Irm9AQ+odCNEiK8sFakNe2aMGK
g7AxTvVuLEP76pkhc5udqyF0v+Rav21bkT/nhXjLMR2pcPSc2ydSDapDFmbyZPLwQJ+ifMlYLtiu
mtVubqVTqqMuZJSIQWzIRSBZibhtvfZJdo2fSumvsQpLl/1VT+3XKc+2Y9A3jBeRQt4w+QzNxFrG
eUiJDVvc+2gsnKcAAqhMSw0GxXpgwcTwmedvVi/qBzF0Y3gYgyC/Hvuuf1LDOGGLuuQ6uwDNzjEO
apfoAnPmIbW7oTli1+vRHZPhGE1Ff1VnnnFj14t7ZQuGqX0+MlSPaItS2870F2zc1WlbbLuJTRRn
bWpGehgPwvL7W/jfM9RzOWeotWZzSYY6rxIXVxMRR1abwQCD0K4uRp+DO6yA709bJstvGfP44VQx
90slN+WMqqyWtzzlefiXft2kZUV9wVfIHnnqlEeF/1+iOlG8VGVuvYEILkfIRNGpN6P2GIigujcq
Uya69YtXs2ufmwomb07jdgzsrPrcz/bUx57T958dM5OXihR44jTlUoVJCWh7mQmbg86JJnfLXdWH
9PGuoi251LNVfq0LJ3irs9x6rS2SaTUT5dQTQ3/hAGW/MBSwiXePtkXETmUON36WOdStbI77InS/
uvXepK9duz+1F3t873VolIfGLxnQAnL3/kXndWWfjIRfTszANkynh2CurMRp2EdiNOyVd9OI0X7H
jHKqY7vhO8RVg+oyQUI3JMByrIliFd5F6ys7wJcDIj5iWx7flxgXT78JurYCw0wyNd548M7YKhjh
rM/GVPvpJCq8jwfPft75DEdr07XCs9kQd563VO+KmCEeD3Sex15BnI37zHOuGSnKKyS9xEjInJLm
ehmVeK/taSmTEfhTx6Vulq/TtHKvcFPSpykBuvpNM03TpIlqdISVdi4Bz3OoXOWyUcwHnv6Oklhn
xzYopit3pX+LDcoRzFizwfAOZKvA2DM37b1MY9N8DoReEowSxrQxjcG8VXNgPTH1CyPYStRwe0xr
0ZxmiqpLdr9uPixDgav2sESUnrBLjP7WKWbLSPBWhu9EVJYnDlJo+MEwZVhECa59BXZI+phrnxFP
WydVTZEmyQyljkiyFT8mampCS7fXblRdfWf31jymdBVZzZYW+f0mEolpV7OeDNOuOvfORzAZxviH
lc6XBtq/0SXaIK8iOzLIqxfzpi56v48Suu3FFbHaCgK1cZedTW9NC+ZqhJsouJjumnZ6zVo810M8
gc1kxBLdEveNBrVy4gWSZqSIPBFD+ZrnNd4a6cytwngHlZDTyViTF+NPx5xarbtQhTLa38dhXLR3
KOBltd0Bqz2rfspMm5nQSUDgmrpUrng1VPeVEjXXwTWgcakKJQqzCQ1JlcP/3hpRYHIex6pb00gU
i/fqSc8unj5AZEPsg5CpiXbI1rYwubmK8JyhE4bHsM9nuA+34FtO2Mvin+DrbtxvgzVG5Wcl5sJA
qYqd/mbQ2WYVLgSOZDueXlQBoBBek1RqLrdmFZmrm6h8VEONGaBJLDRTFK/qSWYIVafb1GsmtXZX
juLwthhZG75+mF6MTps9OZMn0Gb7CA1K59JUalh7+FHlRI1D75APR4HbJvuxMfVpDTvqBo+YldJd
ROyYa0R06BS6p3IK2nUVoMMahLdMoHqpZnYPebe4ZXMQM0ygCOyg68PrjdIvPGRG42dM53QW4SNt
uUPkHoJ1c9wT88j2RYSqeTZg/Uyx3SOKwxWce+cAC6b9ZnY1VRbc1ULWh97HGjjVGEEHS7zZA0PR
zVfrD47sZVTm+h7XbX0Gny4x688I/7N9dVNZ69oehNNCItMRA2phNE/EDc3BxUAJF8ROJ1Y3Xrq5
7k5yMmFXLqGYO6j1uv4mNpNI6ky6aNl9nqMqJbd9fRxLA8PZfDaaAxUoHWJWCc87EcM2tSn+6ss7
wUrLKmJsLQbrMazL2kvnsuu+SlxTZDxWmBqY3WZouhFZWWQMSYhbZ1V4tf6WG3h4IHM3ejyvt7rI
j+jHdGYcW2WFkIbsIeqSzHT7/uCuJjpkIj0+N5h2A1gGmZ33CYBi6dGhBut425KZhb+r6anpFUoG
dI5YCth/CVyTQVMgWTZ8J8Ct25zOu43dgTr8ZmEQuMSzUweHoPabSyMnNnpEOAM1Gs6faKGU2Ksa
0xBjaEZlxlScYB1zYYIlN2IHzt95EA3WYArA7H2DSMHaQHytDLPnODdx9C2x3K9c7NSNsjA6VHA+
vhuQqgAPK5FfG2zD4xvN5Vw8BFUr96rLscszFYx/KfFSKt/ZIp315Gi3euxnJ7uBvpl/yyVxcnE4
bws0ugzpdb1tGFqJ0pyfw8VT97NsCg4BeR1T66Dt2U0DhN1L7UWPFvBhkJINPV9YgBZlOsPZ+W12
XPSNXj26586tKmiT0nsa8F87TnZnvvpytOIogB9ZkNKKwmrc1hj1wnqL1tMuU1uNGklG0yFwImcg
0he5j0UxUp8NmmqezQtfN2p2ygbdcCK6YLWPTK6Y/xL0UY5prh3N1mugVyvjSQTQHp18HCgKunW8
cZRQ17ltkfJherkIjhA0xKd5CSbY0FPHUcJSCN5ciUNg3FKA3w3GXvGOoRt2MTX1WpIckEXQZOqh
LAhYCSsYYcAl9xvZr2O8+UL4h5rclTV1zLY8bFjtgFB40Pygs7Qi1Y74fcYc7mBn45LMk7d+Dtgt
9NUydVKkzaDDx9GTOPlNhoeRrwHX6NJp7f7GaTL7KiQGhZQII1vbWFpZdGUYhf2+NmV9uRhivIdD
WCVw0+wvcNpVx/wjiNak9MZKJsHslmuq5rUa40aGU3ZQBVlZ7L/Saa4qy1694+TP3ouRFWK5Bbmq
HcCAvsVmQrTW5zKCiRETSy5ve5gv5iGYvZWmIMLTIh4y02sPrVUVn2pvIS+d5yZVHfV5WjhyCPfz
5t/NzgwM7dh9dhs2rfM6wP7IY62az87Y9q9y6vu4KDuwR5ieELhyzZJv5Gcss82c2mox8DrZrBup
IOeP4C5vWOQYF7Lipk5Jcg/uJjX1l5OHHwEdeX0NLhCcjcwMX0CMS+xOu9x/F/bmHBbXHB+1XO2L
euwnrNx1OO/VmtlC6emAeIJxDM+4j3d+SpQjhVNbRsup82zdPKLiLVMJuJVKlrqbDI6nDpQv1lW3
9gWcxRl3xWxdXqMMO0IxKhPhk1cf8IrMfh/hPKb4X0zPIeX+ycLt4r2HGf9q8itebCycOCRbr2gm
w5sF8sFJ6Im7LlRfIE5P90KZa0bCWW9a3AfbfZQbNRWN5bYnngeyo80YMT8OIM3w29fzYMvfSIey
0nChURn6stvipbB60hUa96kqHLdNXFD9CyE6ixEdDNDacb6uCvRfHmoBHiTfeUDVrU6ZzaNCfaWj
7VvxKN2xd727qSoGdvkRH3c4U3JA2Qd5YVkrjCsRpgmnv3NXKD7rabbR2tmp05vLVFyYqmir7QKC
+To9Z+Uye1+9zu3rc9WH7eQmmStNbHdC7bk4KnJjw7Jh1gZvo4qs0jdTCIHWRtkYmmuZyNqX5nJB
dAAoZuzbi3d03W4O33xSz9lUBlFjecU+5hWml1LnwZ9IjdXPc4g2LtwvaNKU8bC9VjTa3DTQ610P
imoh+u/mYKwBDprA+gEcRDGvdcEktcxrWEwiz3ZyO2twYAyCAchmDg/aCSdamNJZfClfcDnIdJUy
IA7p+xDclkt1W1X9qPp0nIlesQ6mcNQ4vCscKklO4V1EuSZz71KSxZso2BnOGSKnKsIhet2PxPVz
M2pORb7oYPiNULXN9mJcujEtiOHoB/5yZUwjDfNVtY5Z4yeLGZGqcfzr8dyfp71MDTHg9lGYRcxf
YYH/mn5XeisSzrwk8aQX+0Cj/SB+tHXUcMGNnrHU3wwq/zyT3z8RGTfDyl1hx8j3V8cWwLlwwoOm
+95+fKL+YNU4XicZzWOW6CpIcNpcDCQfZcVQ8OOQ/y3DhtP3fjcxGH91YfijCcN/fupb/v3Ll/yP
xg//C+0cGAj/xx/NIv5k5vD/mvcvXcno/sMZ4uLb//0/vP7Dw8G2/gGrw7GI6cZ8Dt9MLulPC4fo
H8gTLZTvUBN3qTED7p8WDq79D7gDu1khqRx7tiIrj1Ht7u7gRP/wXdxY9zk8zj1sZf+Oi8MvKxhV
Em+PThOiI7Z06Hf/PPceFMIPBGCw6apCP9QQUCjTdGUc+kbgmfOHk3L/MbT+oxuC/YPE8l/D7MBG
/rOTSUw4OpwKREG/fJzXwnJh+4C82buvWzRRnQVomuOGzeAmNMCvjnPY4ULet/b8TktCMdLktr5d
K5gw5xZjFloWlNl3cPjz5pAXI5Mw3BKrB1chEk7hZ5UmPLuovRqps/sE9G6+0MrsOmT0Xm3FC0aB
ryAbMNOYY3qYmPq2XKEtWX0VBzjivniFxPTEkpXzwL7a30fMyvguQ0U1U5fAbe6EhUNquGH5KjOR
X8yAkRgMbSG5WKNbzVuMnBrLXlN2dpRMdWa/wcaF+45DQPEyMsCyEuhFEdKWrl0w7/YMw0w2Y3LA
Kf3ACBLon/o2B+P9bVyy9grOZPWYd4GszpWzujppLEh4kOnIOklM7dpEMKhhuNfwn/PD7iikv8Oh
H/zDZG3TG0xy764g6cjBtE56r+GosNfQskH7GzU2JszG1g0v0IOX8rwgOHHjwoyy6wAHozbtUIf2
SSiM4TPD5ew3SoGmp4gMGyyLO3Oc43kzCeqqjI1ALrOkzLULK/zNXvXiAARP7Tt02HI+9uTiljFY
HXk92AWHOlnyyHog3ap1zkwMRy8NNks9VLPjwyWaVTuBSf8YjQQu8eTz4uPg1FH/XrFqBbb8co0+
IS0s8PVoQ2+jxBGdBjuCpVUsvmvH7WS7X4x2ZDvE1t/JDz4zaXns5Drcr/OkmeGi8I9VRBcKKUAt
0GDdUcORJOjj2TU9uSX1toRHPQxbcZryGT/y/v9Tdx7LdSNb1n4i3IA3U5jjeCh60UwQkkjCAwmb
QL5NP8v/Yv93qnpQUleXooY9uTcqRBLHAJk7917rW1JuTxPHv5b3j5ssRLC33CwpsVfhuOADiSBG
OLFDN2DXwpxe99ZkDx/M6Ls2sc1JxmQHYhJBUy0JaRh89z0rtdIIt3rTH9vMHIuYw+ygwFwvo34w
9GFMcqNe5hdbMiQKGdaaZWjBujETamL5luUwsCg7GA+FQ0flgCSViR+n5I19MbVRghybbbTro2vX
W8523RifnHxJFqIbzXimbAvzq5MWtBF15b6WfVeuKIeRHzAIS8spZnA80loxaoFNyd36h6zw/QHO
Fe6D3cwVqsSsbJqZ+HTgTQ6L735igUEqgzUL7TaadXw0i7KYPQYF+IwQuTS9Yg1jHjnCyrE+p3Tm
gJWJAJSWZns+PT90K13son7xEiyWtsVweRN5JPUt0GgUZmVxpBQUeD/a1FUQVH200M6FQ6Gaajhx
fYPCXBTIQBREBRXhzrHWkF6SXkVCgDofmO9/E/SyC/4q4oEk92X9JvELdqE5i3SIU95Qltgqsz6Q
ezfTdSkoh3YQisduj9ymcE6BprLHvJZCJubaMuhyin76UaN1x1O7NLp1jbGY7DMSYnzOTEj8CVcY
FWRA263dNwUfgE+4ghQWiXpp77MAwkOkDzXdiqAmoBE1itnHTmUx3P5jTf5X+/n/ug//tKH/XwMw
GRes7P++Z199U9/KYpz+33/9hG3647f+3Ll97z+W4cBA1i/GdM+/0HX+3Llt9z+4LsGGQkEymSld
HNr/vXM7zn9sG2QHWN2LndkMeBH/vXPb+n8cqln/ktqCLBE4+L/ZuX+pBEFy+bCcWIa8C9YWK+PP
W2mb2808TYvadSCF3dBf0+rDoNfchsLWzKvJaZwvdiGL4jeb+C8Vw5/Xvbx4pjjEdlyIVH9VBRe5
7FOZ6grdNf06XdjpbrCVOJiydn+TPX75U3+pFv64FO1PaiDG0z6l08+XalReKhDE224R0jvV1vw1
mNQEo1jRkTJ/x2f+mULg/Xk1LF7kbSE7/R+sJInHTy+nddvR88Vt4xlZvDAFjXuqFCBtUqIz6Y2o
cbvfiPz+5m2CeTRQHloUggRI//w2C2lY8Gw0vknfowUAsOlzdhsQrOgjSI4cu8Nf7vO/KcP+7nrQ
ljivIK/EJHzRff9F1z3Um5tDlFS7Jr/oSy5bjxdng1ruXDiHwc5u6unfgcsvHy40fNMmFQWdM0v1
L9cc3QkLk3SGHbajcl+6bQGKyPD3//zOLuXjX28YV78wVz1ElDy4AGF+uWG0wWbTR8uwozZxE19M
+aEvS/c3ButfnwCu4tFXA8IIMhHRrfXz55fbo9Zik1t3S9q0bCn1WjyXQnhFKG2lH//5Lf3dxUgk
IkfgD+blrwQvLHHCSt1s3empKPZuvj6RPkj8cmG+/vOF/uazQ+tkoz7/41jxawqRsMq2Lbxm3VG1
3FQCWgrs1vU3t97fXgQiLOuWw0P2Kx3l4h/x/XFad6mFHsWu1qtMpf5vlo2/+8jsy6FcZ1UEAPCL
BtuCwOJm4LF2HH6Y3ih1X5hBd8bT5+7++TO73LV/ud/MywPLimFf0Jn8769Zna65SR+TXX2FiTr8
nSb5lz8OveCys1BGG9Q68E5/WeBlvqiN2NFql3tqtOm3MMW9t9zSmO46UBAU6hNpp8iu0tIJkXYs
4msHJmy9/+f3+Ms+c3kZF3QONhBaPtyGvz5T2mj5agVhM+myUi+oVGlokssLP6ZYK18gBM+tt3UR
RDz/85V/+R7/uDLLPpwRPggXjM3Pz5mjNoII1FzvUjq1e8Dgzm4r/S0auLke//lSf/cmWTbY5VFL
m/j8f74U8pTWgoFS7fpc854YYww/WNPm45Laao+Gcr7HCzP/xl/zdxflJmW/0eFjsMP9fFFsJDqH
yaHeMU1o22T2pul5QXB2bN1pHeI1o/4Me8LcPv7lm2X9dTmI61DPUb38moSVmhxDKl00O8D+04Pm
ej0z0LZ9HfGg7iUH8dvWrO3nf77oL0++5QDdB8fByRbM+MVZ8vObtSWAELLTmx2TVf9OglOvY0vi
Kvx35cmf16HKuiAXLTplvy7OpMvJcdSanT5n6TWDMvtW0KS7y7Ot+83T/+v3R9cPFjkxBRefFHfo
ZZ/9yz5qI1Req2w2jvkUTW/Fb2D5JvR1/sBflpdLVoTJygLE49InonHy8wWs2abTSxNlTwvc8RJ9
U+1pySudeRMsHkTjCPqmENt+0MdeV6LIqBkQz4xgkXOG0shQaNWjRkkI7kh78sTGEWwts+CFw7at
RUs+cjCagYXlaC8YOcaNM2QsNV3vvXZ2PZ9qQGlZhOFt/TCUNRrxTKb3VwFTAmO91jaHUrYeh3mA
cKdZDSOKDVNp/l1mItAQdmH5+0Zz5TPcM6cgLNzM71s62S/V6GivdMntL7B5nR/e5njv+qK3d7gE
Ziv2xsl7ZRqKDLPWrT5ApqIcdGJKBGuUjxnQKtHzShCXz+MB3EHpxmlGfzpB3+Q+8BCnZAeic4hL
K8gkaAwVHBBttcTZYojP4motOqRaJSkXljExO7ONtFoPbiE4hWtV4D0S2z2Dg/Z78m0xm/Hxc0ZY
mezxgBK7HWjbdyvfzJe8tuqA0cnFKI9Kgra1nZn9qWRp35LUmJwpomnRiZ3WAh8IPZm1L1mRkqmb
Irq/6z1XTBF1pXWVOWALwrp0VHpIJzcjDpzxJIL8fkRsnGlLPR8qp0eiQZ3TDfEivfERUz6Pa0E+
XIyldkWnPegVyLXKLddDyj8Q3B1Mwb620L9SnzT10csYm8W9O2nVTta+eE8bR904hdLNHaglazpq
laivybxKrdtqyOTtVrdyiZAOdtN5LlS7svKDAwnlNrTtwfZn412RNT4mVtvWryuS1TfTKOQU+hym
myjjHkSds7T5GGUT0sGYoajRROkKWfK6choaFZO3SIh+vrV0Oxed+P1SVUOxs9XafgZLCaoGjiEt
vJz68TX1is68mORFeTuU+nrV23Wg7QHVUuvhj2leKfoMa98ZGPV3KLi18VBnNomzG4aSlkP3yCsE
o4WaxZqRjqO0SL19Y02+OmZzz2SaOFwn6Zhp9/HQ9ZqeABanucFUZ/5haamhR2C2ljZarcW8Eq6Z
ezthzJWBtHfW73g56AZBSc5gd9LZ0iI59tgCPCIuMFj3QgALB8bVkentyhvVGhWyRoSOb0FmCjs0
M28dEzttp/Fcpdsk9hpeUnRAq6bvdfMyjSHcfER9WIqm2dEImdIjKcxMekwDrOwdPpLUjje6vsBR
jK1MKqrUq3Qdgu4S440EHghH/cQQ1ckjrR319pQaG7ecmoGhwuYoJy3xLGJziIPOPVztF55imEug
ZnQagwEA/DT2BMPINkNWltl0RhJ79LIFdwj0rkjpU/Z9GBYJvr6vHXtXIAMzo75GpL0HBzO1jwGD
Nz9eRDX5tFeWVI/1yYdtTeergWJQe/JFtpunUBnl8zMghcF5ko7wvhZFpmc7gLbbuxZMjknwkj7Z
R+bpagwFWWMMo61iPK09HO6oHDv3FXQpmINMr4kg6Dx3eK5Z38h610b5XqQO4rYNho4WosFwZ1au
TdMirydgKURGnModpAL1bFP5n9teh5/ktOCrEsFUuAsp+jN7J3Xmk4jS+kse2qblibN0TDT5ozYA
L5HPn3JZNYMBdVF9SdGgip0z1uoDKSM/Zpuz81UYZDdGPgJ2m7mppcEf8ab820JI5/1CO49frgFH
MOCqCvMK7VKHLK3xig36ijvAFxAdBHXh5osDoiDQlmRFzcRZWSnWKNdIh5lpmiea01hv/QEFCugk
jdM0hBOyf6G7meihaCpfbrWxAdRlq6k7Zvi5zNhEqgoWmKy/GZcJ5rwEjUB669pj/WOp1pwWl8eP
kUm3aBiFqnqMCg3QJbvU5HzMOk3ZM1oA7nwY3kGAps1xg7CmdbAkfBfkTRdbW5AjOCyWG9WSsPME
oTNAKsjnE+l1mFOcPYJdg3sjC7RH3eDGim0xGzChSvNtW/rXxkNuKbJxObkTgvG6bLi/0bRoccFg
+xolTfG9sa13zggyKrxUv2kkwu+WhK+9BY4JngKVReJm/T2kpBIFdw0NMaZkEa9/NFdI0ku1NPQ4
zPKJYgq+HikRurBF74wYtljEHtPdzJC5WU6pVRrnmTKMBaFLZif41mrmzeg0QcL89b3V6FX7XUcv
UJvenXlUD9KsPvED7nLdPFiF/1D3dFerTX/ZhizO9eqFDPaDLcx7J8OKjSNnDDe/LK8tT/XMH5wn
26+rUJlIbBqtP0P52q42gEaHruCR2tjdIg+2YThIAuMYJPIWvD1Jy92lI0zuw+INX61pIpuoam5h
rWSJXxLqXI0IUeB6z9HmdGYESrLE5NGOp3Lj+5nbbKcJtR2Noclv8sYDG7UJNSZjzoIXIb9A9o2y
CLqR3/UfVm+Id3ds5jUp/aF7RMTWnxpv88ORoT8aYkqkPZYcLZbAon+MqjORzOjcY8iFe/NBFel0
bzcW9WsRbI8FaaF0dwWNrpI3sp8XCaEraMsbu8/UV0gAb0GVemerS5cb2HZ49uirIAwUmYSc0Pr1
DTZ31EjBQD4sqpTJfu/dhsaIgTRefxwQI9slH4gbPMll+4YM9IhU4d6dJxVWywTnxhkBqZoPk69f
5Dqred8KdCCMozdgWYvl3XuFtD7nZXTjzILqB2KYsqPQUTuzG7VVQSCtZRgFSN9BH76nlLBED5kg
l5gDrTTz1TKA3KkQW0Yt/6fFVoqXzwJ4cO7gM9ohE8bm0HujmQE4H28ZqWMC3qb+i+aCiYRspeTX
qdmklRRNOpBwNHd1GQm93z6UOa6nbVUfneNhhZHadJ1y8o8JdnaeF9xt73WxOR/jgly+7yoKijnv
vq5MM+9WnzbI5RHhdit1V56WbGYO1g+W+Sr0ZT4C/NI//ax4W4PWukN50j5s03agLKoTQzO0T61q
5nNHhEa0VahGEF08246OIBtwkEE+mQwrmSHOSjM1fEF7dyz7wI8QrPV3/SQLFeLghniZBc0BcMLn
snZ62KMMZRRSmkk1eYqZeDnGYoZtHs7S3B4rnJlx1TIKgiAo9zTqcRcY+fZRQqm89QXySkMnT6SS
RnvvFvIQ6OrG11RdYp4zvFMPBtUnL8x1P/BLEXyqdRqSUgSD8zeZYm+NrKHDs2nreugOzbTb3CVI
pNRReJvWTqaOx2pfYLsEapWgE3bIwPBUdYR/YOXRCpvqlKqLzRXl266fLdqQsxtgqk2Jcxajbn7H
E4n3KV+/prNbPYjuMq9ibLKdel3amM/0LFll2r5a1Ww8kk1lnP1yo0itVhf5ams9tl5a3ON0XkZ2
iIuUrpjIer1UtTeFGksVdhM3VePL6ox4RQu9QcwnMZr5frBsSZbqTGrSZrGkOBOP3FZCQdW09KrS
5ibxlwWfP5vWDsCdDeRkHKlTMJYFo0dSytAiCpuhF5z0bBxvKP6QvzbNGKXCcfniGle7oqjWAHLO
tXNb2s3y1RYjk0QA9nDQUrfO96no19dCdX7ob8smcCqzke+UMrMburgqiBagjt5Fbz04CEY3Vg1q
u5PkW9rlgZEzPJKD4DnavN2EqRDnKLInCmRl4mRzXC1VidfInPMHaJu70qEQP2A0dX40RrcUV00D
ef5ouWyj12nHiomQq1/kmXm1qzCCzB2VCpL5hLYvxgG/76g7LjPdpMAQ8GjnWrvHnMQAsfewo0aV
DWk28g1dNTuiI23+HsiuTbCw9V3Oe5hLt5xuZlZ9atbGbfWjDPr5eLFocSswSMRV0nfzXa/b4sYf
tQ8hEPpsW28k1hhcFNKOtrMswtojP5ueAmqbj74L5gZXjundZ1Rz4OlGneyc8nW2DDse1uqmYKgc
MX4z2JwpxyIv8wfMrQVxJeHgC+aaqSxxS5VsyGGGicYNtyxYX1U121Osj1a7X1EL7VY22TragCuF
yOr1sOk5t4Iu1ZjbXRZal0ZHnhnekbyx60u6T6Zl9inP0qhvrTJxKXpOOFsx/RCFc16wVzy4Wo5R
zVak6zZ1kx+y1LJoLg+XoByoatFUF8V4K+pNnAvkWwkPj3k7NMxaE1e4vb0bAO9R9rj8uw3H01kN
EWvOcFg0SjpVEl4UzUWW3XKSEuTEDmNIW6Y/aCtfS6hDsbkpG+15EAwBLW8zfvRGs311rCrnNGJy
KgI4OOGBEcQEsD55Mf0fseMT+MqMQe9jK0PaEZJ6ILudCqrGDiU5tlaY1XbAwVE47ZGS0NujH7TL
sAPuvnfL/AxG7IepsuA4mcG13W74M9ca9GSI3XI5eIX2TIb89FRg7fnip75+i4S+TcYONWMNYNld
cZUJAwPU0HfrO3cWkabzwJpp5F2IqSQ/41RwT01v7bEwLfdMRY6eLLQCqtslhGjOpH400EJGKBVf
c8TN7Jv6ujdqH/NgbhjqDq8u53bTUvpVCWSNY/bsRnBKOlTgjflM8VA8TvXcAlZw6aKHSMkzwEdD
Wst9MK7ZI1lSAR7xbcm+AOesuGOp6N/YGXMuOokYrWJNJdVQYHiYbmoju8Exkh79we1fJHyR/AIV
bZ+0utP5WE0EjvCW0ocstZczxlMUE4HXeG6Cs2895xf5ortU2pPRIqAHmZf6Ba4aopDkrL/Y/PcD
YdIDgtV6+baNxhOdJXuXwSxjtI1kxLGcJS7awbiYJaXY+Uz2iyXtKc2XlNqy8xjN6xy0Q6Y6+qM2
YRgmmBmJciOeRweWFqI22JPM0hY20sqz+CVqjg8RDCzsVl6h3h2aVaxP+jDU77kj0h393/Y18wb7
ecoCq4itySqSHu3ud2+FANYO7sCfUZNuTKEYnA0bB1mnISZ8/Sa1WJNjv+g+XKyEoTAy7RrRid+c
3CXT7vr6cmZYzHl7hUGAjjejiPiSNsRcgK3lgU0auTlPRa6NHCeo7t50P7PjstnqD3Psq+s+9bev
0lmAGBroB2YaRTLpnAm5i9sVdRb7Zrfsdc2oXR601r8hmbzNQzFZV2luzekuz9UQ8FpN76LnnPmn
UmkxODHELoHKPYpPPg4T6t204fdZCc1KGoC2fdQUun9VWpO57mxHWYBmlgWfOgA9bBJ+RqmP79Q9
jQCUnu28Yuifz9A0WbH9eUiQquJ4c7IV+/yivP7aA0ie7bhBahkHddNcm26la6Ewp7aKhm4uvs0W
FWVUCFRC6ea7K9Mg00Cc2cFfiBu1ESaF6lf/UYws6nGwCpcIb2w/qAAKvPOYNRDRGAKvdkwiqlSx
K0lkS1g9MiPxen+8l2tZX5iTEznq+H4I4vDBLH9qRD5NfPwTGmJn9Hri29Y0z0K/qvUybNcFP6eg
HNBjBJ7dnlZCJdgKQFIkteeJz5T5sIxTYkhElNFnusak7Z/LbeP4W5Yeq7q/bMttYKnKiFNu+1tt
wX0ZQk3Ll1D2+BEiarl1OgdrRsh1y+QZO7jXcho0Sw4nmLHsx6WuOKKs4PKsaFhQmMabPasXGjUL
uYdynM4133gbY67Csu5VOBv4OZisYDfIBOxWnS8YXG9O5T6QUQpPVeFJUHNr0FbyaqaIaLjmyB43
bhMeLYtVxd6y9iixQYyJKmm/UD0azrmTDQbFDMP3XcZWhXOCT1bE0Cko1VsPmgQ1aO1pV9hUcTt6
wySQsUBofKzJUFhDl1Q+tHFrHXxfDFq24WwXHDxo+SG/tiygFHHQueJGL3U2zU6UrEiuFXTgHmB0
I+9wcMFSYi3NW2Fhq6GHtjQooJbZ+bRE5rzgeMnqcBQB6jujdhYPHROhHxHute36QkI1QhsR2o2n
PATgFc6q7/xF97PLQaOH6TJmr445+Z+jtSo3xIS87si+6O2ohHyDOziocg5+AO7tsGXaaIZbYfYC
w4ykV5vpNN0irFtBsQtmz3rZiiqzIuFqunNw+3agRsRPW8bkDdBvqPR5OzsokKdL84uuRipUtiR0
tJabbNtWP9L8ANNtEWiaH/fDxbdDutzqxwNVEY99q/Uc1UbMJccWIChyZWrFu7xyC+voGi5CKjyv
7d5JS72M1NojdjM6rfJuPafEK6vR1Krx9HTMooK+4EmgBeeiMrLc7c3zCueJ9xw8FD7pD2FvWhkC
4CIYhlM7L7wtn9fIxumJyr7qJUCXY11N9oveo8cKyc00v+mO8rW49lzsEqPSAc2sPoKkTgONHy2Q
9qabwQFZT/JfszyMRt+1McYYPfuxmdQtX1LX1OV1v1Qc8UHTofdBeY7wSo7F4NKOBy1y9ucSjzyu
zYAWpKHVLUW+YRViT9xQcT07jf7FsTHhHZWYNGF/UqaCnI50jJGjilziVY3+NqvcrC6ugtGYGjZN
MiVll+iY8Io6XBzmh9OhqPhc3Ug5Xqdlhw5QXcsKJfCPR5ecv+7WZzeWoUm/neO0qDizmzqm2bhm
muMmWwB78+jPPnKP1qK4j1vdEioWg24tO7sbm+ZZx1U3hZ3BAX2fVf3iRTMiwTRmVjgaESJw9JSy
1kGgVlU/U3KzWkeYs4C+hRgYCu80Lpx/Iz6v7NIDV16ZQs2kfk3Svs7Wl0Wgdj+aE9mvtBw5a8Zk
f9GaNjVZEnavqWXGFJKKIYhte3H3uSWt7hmTt6QAKThbc/8TMHDMLb3LXwcHutoVE/e5TnphiA5A
/DBbV2bVde+LAV+StkrBQW2TROXE9IJRLlhjxvl+FZS1+8od/TYpBvK8n2keDOmXavYbqt1uC9ak
tZDMY7NjDoVfiAE+fYIl6z8qexQY9AfcUIlYGyt4LcFmi0OFx48Cy7HbHGWgJvOT25bzc1nSH7ko
4WxB/TSn+Py1cmqusOIo67Q0KOIxWl6OWzc4JXmg/Sz1J5pXjv1oOQjJ+LDr9WNaHP1e2IPbQSTc
Zu2c1umKOHOY7CuJMLbYkzjaBme7pHPDqpZ7J82xVi8pUJMu0biQbXY7V112T8O3YD3O11HTdrpI
TfzFmZ8F3FOzbNHidoEZLgZamZe01fTsbDuLPd/aNBWqveul2hZZmu1ghm/d7ZvlgAwPuZV0l54Z
0oDEzkrvs5SzQauZ5kag76gkbI6a8+La8cJ9op8gyvXeXe8ibmX/r6ixpeEyBtencqIbarW+ltDI
LtqIKNm1OYiptaddujaiPUivXz+puwubTYZ0sbsC5MX6VrSZSJNMGPoaI+hou6TS1gkbR19xnof4
5Vn1u5ml9Uals1kkEwnY76ywQA1CbWEEFjE4zx98Rf0UA7lWGycJOYC3tHqRfyAssorw4gZ4gGKD
jdCGJfyg7KqDI9Z12oPKNqPbg17G/AK6yxv3pmq8Keq9dSL0utOzMlQO8uOjK6cqhsIe9FejoZQd
jrqybhtb2A+1a3tVZOjN/B5kqJeuFCOzItzKXrsVFnyZaGga9wHK6vYNS2pXXpNTkn1aertAKaky
od2n4MfuQXcb/No0BsHrZuEZv20Z/zxsgdm7J+G7vboie0hgW944RJ5niH/VDoBRF+whN5Jsg4pV
yRI+BWjKm74q6oc18xZjN1oEqVBXDjkgV3pCnKYnEEJlOr/TJOMIrgYU1Pt1oEOyS43ZaL+kCCU5
y3OnLYRVKLvZ5a1y7Gjk7r5RgE2+UIg1nJVHnNawXVq/2hf65sozgnC2eERCzmthFZrg6MpZNjHS
/iIb5izLM9mX6Q9ql/mq6dhdQ+WTuHHyhyFfdito3YesD9iaIf5TQGpTQ3u8h7bAdkB5mrR9Vj31
Y1nk+wsiiypl1nHTruCraOcYNJ8rRG3vIltHtOU56X4RSSEOrCjbTbX2ijW1Mr9wLGYcotOrnXjQ
DWvnTGvzqWeBnhOMGjgI3IWC+zKYOsZdzFMNPImtrOudA90EKohRMUsK+fFmOQhV81JdkXnKORNp
SNVfTou33lSavtBZ6voy33lF0XcP+DlrmQypmhh8bKk1R12AnSrqSYh6aUh3qxhmMp0OwbwZy1VH
PgtGbFoQdliZTlVzLp/HOipGp3wLViUMnE9tAPV4pnjRK9DPCUEnOveff6F/89ClhfySGYDRYp6G
XL8ifZomG8AW98OB1iaijv8u41Qf5um6muYVzy1iYWKdc685TRvDUlyF1vrdblR5xQSvYng2VvoV
jgLBIy/XHg5153GCXmhcUxfK/MnQeTi/BDkD67hiO9nzlTC2Sblp3YQwiRYTJ+zMA4gvlLpT2jlb
lPc43pIZrGF2HngjlNeWPZbEAC248pkniPzUr47V7FWXtjCRNsOd9uuS5SZ4F4O2v9QFR+iRPVGG
s9Zlb6ZsGP0y9KDPTruHRgqzTU2/eP/UU4e7ST8Fpe3Lk51yAj0q36M8zLpJDEnmaFC3CZoQ5eky
+EbtWdIftd2Odt+qe4s66GNTqySfdMHMyZao75e2IKmjlu2HPprIGGHTeIo6KS9BEAixpmy9ZXeQ
TkaJDGZkPaccoClRoMsXdGj8rTs4BSZBsLJU2buOoS2eVHqvXpi29lYlNbkE2BEdqb+kfdopFpBW
QV1gxv19C0jvSHAcdHS0xulSgNGGaZJCwLO9LtgcBR7liTT5gb333nRl64eNpHTDkda37h6maw78
P2AxZ/cXlrytF8EdqS9lb7yOlG6PJGhl92AttODgYiurojHLa40dSzldPJUVMLGBCoeBGakYH2pz
W/tQ8ZKOddubXylKcFrXbOtNvJZO+mQT2lTFfNaXE6mCHR5uRgGVarJSe0vgrm/pYV4XuAN1sRrN
kTZ9R7fQN1CmHyrut2ePsTtgqZEuUoKaY1nDCQge7JjayKuHwvNMZvtua8oiLlxHDTslXaf+Jidi
l+4cSF7nFDyKOM+WT7NNQTTlQKeZxXpFB8l5g45gQMmorD49grBihtBLmCQ7uNaO++CUQ3Azm84i
k9q0R5zk5TbTzakFlPQazyrZ80pYjKxd+VgZ+ib3uT45zmnAwpKS8a3bwWHuJS+R8mbLQ6ontexm
TtDb0TOUFDdYfktedMZR/stSN9saB5XEp8KExCqjAuW+SGbSsum5bo7fRSprvXNZk4Wx9+Z07N9E
X+mmixuHlkRS2nR0XtACjG9rDkop4nNkUl96ndsnau69awAH9g84afCE+PYw9VWbqdlnh/RMlBiA
X75sdab+sCJ0tHQppVHJOGkz74uFVuCxqzjiz/Hs0AJKCBeQ2N0b3fuOOx/u0CRqEDHr2phw8uqy
+0ZsCTLbFqkP+KhazOV+YSftT2ZNJlOkevSQJ5Xltv6WEt1inLXcmZ2Nll1qecTMbv341VMmXeIz
yuIVrzre+eyrlzdUIiSTZ+tUA09bRjuSXsMBzDCLRl7lamvwRKx1M4N7cfvxCPTbXE4raI8+8eBf
yIPLnrbg98Vb8ZGCLhCxzC1ybJ2FAN4j1BviYOBhlj+sWjIZFUPmoFHGd+leSYq198qRNRSdvuYg
Ai7b8e5mVSjnwRulrMPNHQqM9KtbfSxoIyzmERzETtXlatOgWe9MOGnCDLKXOPUZxYg93axhjlxK
dBdvtSPB1Q3mfC/NZX1l9pfXCelqKRiAZenp4eu5/TlWlaYBuyvqJyAb+lPuuPLNmwrnduLwRVm7
AFFBxVTiULU8/NPScRpMpNQDuE57yYCAFO889gT9CXJhmZ2FhWmsn+Rfp9me79gbj2XmmDJpVwbi
13C7Vn6wq1P2qMmw3yjDaDh0DmPXM71OCid0Nn2Bn6VpXkwgXNRnTC/RXA8+ROKtKFY4jenQz5ew
HbMsEoMP3D1vHuiBXYccbLhGF5lDlHGswQwJYaI5aq0ACncoofE39c08sv71lSIew5zLGTsoAMbk
wiR76VfLHOPRaJjt+bADysjVTKulpvZYhrecPeKgQy7hQOu4bHRFDrnljFwbg1tWtbVxoGhOX+g0
jFQFlWaoxEVJ+O4SbcTAlGgjzsZDqidW1YzFDpqH922E0Lrd5ttG4axprT6YJEI5/Xaog9lUV2Pe
VRNRrhPlhIbpjSnptjTZeTNNTDm17UnzStWpTcteiu4qo8cOFsle7PtAI6Ma11TQXvHtY9HVcphf
SZXK6b2AXkDmBrBuukB9CxGmLgLRoBntCi1qC/qDUbFQhUeqJqcuYeXm/Ocrvqer0jaoe1uzSNHg
z/z2MYcw6Oy1lmlmVJuzuHEnzEqRh/DQ589XtREbpVzKEDdS72GC9xnoAwvpzxJ+FBk7fp3/8L1x
bSin5+rZG0kQAGA6Eig3low1oxLy7TXIZu1Hxof2hCgCU1lqV/WnYSOT2U34cMgMWB2+stHZti95
3gbmDdpbGtG8rALySQUXGEnAWISmo7m3ONpHjsxtJ9+wsm1m5FM53eMeI92g8/w+o7P+/9k7s962
mSzvf5e5Z4P7cjnaJUtxnHhLbgjHsbnvOz/9/Jin345E8xWRzO1ggMYA6fZRsapOVZ3zXxQ5XWr0
WzG54cHzGZeoXx5t/SPLGEBM4zcJD0GnRbwnozeLtGmU08VTG0dcAhUoLVJ72fDE1pP4s2KVqDLh
9zpcaULQgotMF+tnm9d/gqoQ6IihYVrcumjHtADDAhaYDO9z4+kqKpOarN0ZSqB8y3C8QHBJsLn8
IINU3MKDS5FwceIXSprGPmiqtnuqXVN7adCefTMogkKIS0r1aFcirP80DOUvIhbd7m2cIiaxAAKA
8q1Pxe1VUKNAWeVm7/HkdCL9VYuQyvqcW0opoRAEDAqbNlt/NyNfR84AaYcNNNAU9FNfoxQVdbJ3
0luPSn1BarB4QAqSfai8Ksi+64WSU023EUKkLRrgLAPXnNZ5FNhwFaUMeYW7rBdE47bFNoP/TsFv
RHvQRmcQxTBdPtI5MfqVFBQCni0B1OpVodYZdmBuqp1MfINEoCkG1zvgxFwycowX32W2cL0gA6LK
BDymTDcAukz0GRJZZ44Lj/LMIH1qrmDgiTvMkqBxphGlrZPW0gTCfw7tQtk35KPr+1az6SxX/pxE
kvhuSUGJnU3d+cwUEisnTVV7MkHf9u9aFAQPAujleoF+WPGT46wCTiHAXViUatP0a5RYpRi8Qenn
9xVMA8CeBa5RP3M19LNjP5Sg3z3PFxGMMzMPnYbIDeCQq0kbLMPI8n7QH40imudV0u4TrITchYH7
hcyFtu1OQ40GMdKq8U8ZqCcffKmYeA9ypbvcDgpX67dI1DryK/CCulp7FOj6J/5ip2+Q5eOZYycG
ZU86I3W47JsYXE6CAgKAlaqMNrhomtpKCPF8i1CTLDp1xzgoBtYaYsz7CDkVSv+FTU0/0hyeGgsZ
k25FXgJtBpxWoMiJQVfusiEo8NGAo23jVktNpHgPTsHWn1LdjrRvsEpQUBLikF6smAXcJFtQGAtZ
zrUeGeUuCvayA37x3qSPeGpd6MurtkhCmJQFiXBXZKHJDQrZoU3pOFayGkT1o11ApSdBszUJyxXq
skrJxb2n6IGOvyssTDkGiiXX2H89uTlq0pQHO+rTKSVfKmk2xGfue9+z0Oj7XW05Yv5Yi2ki33LB
gX/lc5BFr36PCuFh8CHNT0LYNq53QhGFAuJSCpI2tXmYoWu40pzaob8ZhKm8Nnmym8cIiqezA6CX
xIjomHBJ6SMMYk9oCJXJScJ5s825KZmQaFKErMVVA1/dMRcK9z7ECA03djgjA60m7W3o0/nqsi4b
ZJW5ROArDsgCDFbx6qqZXx5SpS+KdFG0TTA4MrVoHLEe8k3eav63rPXhF1RpTx8BR6n+PoInijES
LSgq9kKbv4h97ISfJebEWDeAdaIbC2O5CCRc01D919XWueuSJm+ePU8Sq1MXy0m1A+cXeuu46RHq
XoD4FeVth1feM+4xynvBIo4G8RK7XTmJHA5NyRrSJ3NW0ONBsr/MyVVCFn5J2Yn+UgZN26zaXtG0
o8iZ/cTqbfOtTZPlLdQjz76RChyp105XxN3JD3nv4Z6t5+AgNF832VFAapZ+o6qIUKo8Ml/QHDXV
Va9Ailm6AJ9dkTNEpOkvRNifIiXXac4nRAVsn0etXT4BZMvBpvoB7XAVhC3Sq3JkUpUVmF2ODj+q
fmhVhKGjFPWpDpbC1eOhzhHXh5iut4lwKv2mYtfLqSZwAcbL17gDlRJRlehV5dWm7OuvRV9VRco7
MR+YSobjrXHmLkC/IrSlAR2lKt6nK18E47VRjdp4RioMiIIfAQbYZEHeqtSh9RTh89CKuw0+ZgYS
SFRKooMj0RdByoPhrNIoCDnrhcBvMHFCIoX6XOUjD+i0nVWsLTTRqq1RQhS4AU6YctL1pQafX+9i
AEIIiyJy5OSNtbUt4FXfBKnlAsPzp8t3MoJ27g2g7FheIWQMH1ktvN5Z018y+zUox4irUUfBcxG5
vNNvK7HUlWVIbQhxGua9OKmyBh6SqRb9m1ZuSmRugMaSZeB3Nl/ZDYF0L8rt0KAMhVzkrtELd7aM
AtJRQnJHva3zPutf8OySrH0m5JW00EEjIeHWmzCgtBswGzX7xo0xDX629Ryn9oTHKfWbDB/Hu1S2
O4+HnEIJKJFTIXoqip4yPbh3p3jBqLATPgepnRSPeQIw9IiFawdp0UrbFGXXRPXMn9g00CNCWZ56
uMR1LKJKLTdqS78P5np8h268VD1VDv7hMbQPVQCXAwy6hHXuOGn+rUzMOoD9H0emsoQNG/oIX3PH
0Y4Cvzx6FuTSLcMVGckuBtnMtLpn/Yu1h+pYaJX1IrBaOUJquI/DbY1SsbsR3KpzAA1RfUROxxPy
fO8HaeQcOnx64m2XpjklCvr45s/EMxPvyZAQONxXOs+wu77MO+ArmR240m3fSFUDQgSxsW9JGUjy
KRUhpK9svJeyfoCJg47nCuvQAw4DZHe7mwQriSC4QQ2wiOXb2grr3gQRL0DxjtFPC7apGgnhJ4ps
eXKkZal5T7oBjObGwyy7u22KBMReHFm48nHyyceoF/EiKorC2nv6oJ+lUyMlt1u+r2BymBo73r80
Dj0ucSBBcsCKsBlACy5EHkWvYZmCG6wDHsYLi9LvjVWpvIHLmn+4qbClMwRjx83QMUAwaUAD7G3Z
4t7dbu2Gy2r6FeF7Kk97H1qDFu/og8j4sCJSnrAjgxDUYocCvQQloNfqvLqrRbGSKSVpUWiUj5hi
ZijN1xEiat0rNhE8/jakNh3ZaFR33MzcNMgU6Ti9Ad52VgpOCmq4qUOUHYA9eF2BqF2EaZq/wFMa
VUnqZhp4AHSjnIzsKdMP5DB2cl0AheuiPbBK2t6lD+mWtWN560ZUCv2Ljai0ny9ocZpKsQcgprWf
8YISOSpqfpv1VdFRgt6hUN/1Kxx/HMqiIUYCi6YpzG2ZKP5jFlS0gT3REe8apY/ePdgw1ULzG+2N
Y61WuZFm5pPRx/Z3C5ButUiBE9/7lWltW1Hq810kC8F3Kc+0pxhR3me8pZBojTTExJJN7loc13Wp
teEaBpEEe8VLsmUf093+h1X6f0T8/xp48/9/Hv5/VwX62uGles7wP/mHhA9z+F/wxSgNKobOY/o3
CV+S5H9BvzTQbRJ1UVN16FP/JuEL/G84AFG10Xl5a8B54G79m4UvqMq/jKGiZWimJUmI0Jh/QsO/
ZI0TWoSaaJpIMWGWhAvPiNfmRIlRWm4jH41b0HzAWDyAQs/cfuJgffZZPv/D+zpXz7lkg32MNGKD
9cCXApRi5SMwVNY7L5CDjjknr2vMlW/oq80w6S5p4h/jjehtrdQ7qP0TrzRuF5m5B+YAqvYvgmhQ
Ow2K38yINeLqpiqOYQIX2aMI5NAPv8vRay75dMCVmUDD1/nnmw5qTP+M5pdkgqYx6bo2Gk1k5F4L
okw+Ihy9zxBUN81BGnh1fY4mohgK8kzIdPF/MCwvGXthLSq84xP1iC5Zc48KMAUPSJ4r2BDKH1Gp
fw2IUIaFChRlP3PQmThnHwJN8rkT5+oxa2Qg0UbYr1rVtU/XBzSxCOCe49wuwdpU4T5cRqm5e0gS
DZBj3GSgzGrtHgSgi+ujmSKCDy35ejh56gNq8N0lyOEyQhqjUdWmI1BiMdWjrnJcLYXIiB4SLiq8
K73W8fiaihkuPC2vaS01tUip0slfKuBxwapILNxBEWS3m8VgbBkiwZgaL5XfpM5G0srh8sXT+j5p
y37pKaL/7mb5UJCP5fob73m5+kwR1Nr5aRBo64A6ZzMzvJHN1D+TpotIPJC0YBmPbaYoCYqq0+M6
pngiLTIp+6RCSFi5gqnuxN5Y4u95G6nVdxxh+wO0uYJHqqnMeJSNrOZ+/YpB5MJAyEDSoQKMMomO
f4Re1nxkWRGkldyKC9VC1gYJ+QX+0RtBzGhxA9C1xL2Lj/dffAQw52yRwWFP5j8u1xSC9aKNQK52
VAN0pRQn7e5i6UuRFyAAyhLwpK9SqgMrZun+PhBy5ZaG3py2yMRUmCKFSbQiyDwsttGvKE2Uvkp6
0EdZCrJnvYrtHUydb3WNtL8nU0ruQjE4VV1P5TYr6erg/rMr2lDYX1/yww66SEycaYjJGNh7oYZk
aPLl10jx81UaMxFuUKbSQakY7ddea+yZxPRxzgmjiQapCXkzqNgjXrSiSsiFy5VwA5EIG80D4Kef
VkDHWtF5WfkoaDUS2Jos907O1z8fITh3DknSiAVr8HKEbSIFg6CwcGNKhxzl9Eb/fj3AhyQ1jO13
gLGqRNc7dN/kRriR5buoO9Q56KO9qM2kwiH1jCZKUwbzT/oXCBJYIyGEJDSkygIVcVPWykDj076q
2Dh5OV1r37eDnUN1ef3HA7sIOVoboBryqAgM68a4DbNvkvxgBg+F8nA9yIeUq4ErPxvXaGU0SEfX
daJbN474vYlfNGnfhHfXQ0xMEJc3GRwiyh8cWqNTXlRo1yPm6x4FoV8CCl9aOHxRsqkBkF2PNLGb
LiKNJomXUSzJveseKwlVec3cohz9dD3ExDoYbqI65zzScjQtL5dzZtZyi62Be2xSHFbqPtubgVOs
EdfFViLtToXrzUmBTI2Kw57aApJTCCWMRlWHXVVCmSCkgyxL13zLdePz9VHNhRgttTp3uizJCJF3
YD3pwjk8lOaulMNOH20hJFMNtBKwr+X+PQoi9XaFqnjlHtmotlMfTGHbcZyXLIPYujEzKHTKTOKb
WnqGhlyqikSDbA6PhPNrEnLBGQY9hHTkk+jg6QY5urnzCmfxF9/vd5zxEpeA7Ro1sMKjHuRbtZFo
BeApNBPkw2NDU4abJbnHUnD91EcHt0g/3aPL7x6lWz2GNbuouvC29sG1RAshm7uMTc7WWbTRQqex
YPQeJkNHfJy3chUdpFz8OTitJZayshFKyAvaVo0xk/R+nbwfVslZ3NEdUIIwJ8B6Zym6X8Ss3BYY
MjnZAf8xV5af66xbBXhmSRLqg8hB4gLhhm+Ou6MNAOP4e5OfIu+14eHfO+XJaQCr01fEMiyygm2h
aGA0S4iozkISdk7e/UWmO5+hkaZLKYLZj+AMH/Fr2EjcKfiEq1ZA7TB6ub7gptLQeaTRwm60UgeC
wFpwq7tcTD8hT4mo/ZPjgUPCH+if6gQCf85b8vmfr3/++PwlBPthUgwTsVgUY2VwxJf7CFtPzIB7
BX4QQh494uDJu1V8p36Cj031TanNe4cHaZs9C/AekJwM7/xBEjXvVklvrGD7+fWd7gMANZDvNjYO
vc7r32PiGEMd+fcPHH15eyif56ZF5k9CayNywfxUUaFfqsCuZ1boVK5EFFCjik1tAQXAy2/hia0u
QTt3j2ECtqKiNAFsVo321wc0lbnOo4y+eFej0kbhiW3gvRRVfmqE72WnHiL5z7TZeA6QVdCBYzFB
VUeOeLSSwCBrAY9j7K7Ee/S+VzV2j9eHMjU3vyNQMxl/MB9LiZqhlAJIHhQMzPzub+4xDANcvaJa
KqpRo1mpkrLrc693j7Z053TKLhFxEFDSmWf35FAGl24k4EzuTaOhJB5YwrS0ScEsfaF+TPvvTfpH
Amb/nhBdASgii6hRjXV/ZD0Rdc/X3aMfn2yYM0GxBa0yczB+fAAN034WZfS9FAXAkonNy7HFnQKh
XBXbTd1x970NHc8DB6Er6XPqNWDraJDCP1o7St7O/IqpLHb+I0aLHCAFEDuZoeJxgeQv5MdV13oK
UESEBUyYUCLSx38T00A4c6hcIKM9uk1RvKbFWzGFSOJCdEsAiyIopMq33Zfry35yB58Fki+Xvdbq
FYoKQ0qqK6xTXzTqQhxSfdfMjGgu0OgK7w+3+7o1Xaj0X0uQKLDZlppyMNN0JvNNrn5EtcRfb1We
hpcj4myzlIZCyjEWHgDrr/PuQfDmLgCTozERSkejjAkaBNMvrmxyBjkbz6WjL78bGNEE/ifLROmj
dGcONUnlL40PNSC/Oi9jqgDIol1GaiGhGpiye8caTlIGNtmED92c4h8BzG+kjWh5gry3VmK8wYRp
IcxM28TXhNKtoi6LtTeOWKPwASRiz2iHgVoPpfLg8v6aSyVT7/6LGKOlIaMFHdN/9iioCVtuwcZB
77x1uim7EAvwYiuEPwVTnlkmE9/VlDRyMaKmJlWHUWqpQLtyUXU8gDTNnZ9pK0lEiuz65pr8eFyD
CYN+PaWsy7mzDVRdCqxOARtpG57GghIAaM9mlsjkSM6ijHJFpcO4aZXYOyIquaiMbGFRpbs+kKkQ
VKHQkYRNxToc/v1MRi7JarcV0Zg99uapivPBcG0mwsSG4qFKdV2nToz08GgNWLWLQFRceMdcfPTk
U9MmX1z5pIjhTGFxakpIDQg2msiVsIMvR+IpNj7A9E2Pvv6mRl+E5qHE4/H615p4lNBs+R1jtGeS
gu6HH6reUXX76uCAiF5WiZpuKelj+mc8+VYR3AH5u2t8BGOux54b3+g7llibCBV2T5DIP1v1o699
K6336yGk4W+MUtLF+EarAXSQ1LaF7h0FGD76FvJlt0Du2AYKqbzhpwUiY6tWzYKnl4Hk3PXoUwvl
/OMOH+BsKZay0lRuo3hHeqpo2q3piQ66QVbw+hdxuD4bFlLYdElGd3U0m8xAdDUuUc96+9LUazXD
1v7LXwSh0aNJCjcMVLcvB5O0KsaOw6GoGDsVXtBSMm7CuSUx+cXOgoy+mB5Lggt+hwOxs5q1Vnhf
9FzuFgXMQAi+qrn8mzEBWaUaJNL7HIUzAhVGr0xiBWm7KEB06eUhzGKUZeaWwsTFbMCooUEp/yo6
jdJrq6pZlRucGznig9yoZb9BCaRaqYDCourm+rCmDuKLaKPMIWFdnFU+0fp8ZTxFAlqP4R1uWTSY
3OKm8pUF6gcNwE/wXw6GTx0Wh9d/wmReoYsmgi5AmXhcmorbNLAlgxzZOtQLZJonywp130Uu1mih
SBZovEzpVzjSN9vETouZxTqZWs7CD2nhbOdZmSyV0vC5BVAilQfPRniYLcP+us+Mk4sq6kO72pAH
CNNllB5TakGE40OCLgGBw7JHu6A9+dGzx/Fm5U/Gg5TsuRWt6KfNPGqGPf0htoQTHQxxOj9jlXME
4CiKubguPnbo87lesgghpSXBjdEqG8X4i3faoG77n3DDxj37oInvO1GYE06EPALrIczfev/x+pqZ
mrTzGKOLqqMKrSG3xADrliQvXnXXaTNfbWobnocYZUqgmm6W1UOIlSqfYnmdCTuze4NUfX0ok/dE
NGaZHfh3lqyOvhfW4Zh2gVI+FuBjuRIvIFg5qYgTuvCzctMjPpSIj9X7MghmZJCnQ8usS9kabkHj
0CDhFRCyHKtR6sD+76OBMlO1K9gB5tYQUZx07CzfUt+TjkpeNFvU2ZyZ7zx57vKuoROIU5uMCvnl
evGF0MtECR5WId8lOlrBQYUbda38jLwc70TvqAj9figbwldeh8K2bvZeLM60mCYX1NmPGFVixDLP
HU9tvWMmnVArWIjF3WyzbHIfolhuYBzBy2dcqDa1IgBilnCByqVgGaOAtNd0B/npsNf2AYaeaER0
NxCN1NfrS2xyKavcClUq/9zYR+exjvhsUocEhn0lHqRa3frIBS3RkKtXhqOZkJTabn895vS0wvLl
ETKYOoz9raq0gzaOydWxxfC7yh6Ceicr66QsN+gLWtQjK/PRDtS1J4Vrqkrr+tv1HzAM6kPW07Dr
ounF9R6s0UUaakoTjbZ6eKX49sko1RXtqZmtO7lozkKMFg0CjTrinzxRxOSxTwGniSdFz2ZuhpOr
5neQcdkrd6GZgPjmfIrSZ26nfvC1NSA0FN5d7b2G4cxambpWsThNzUR2HuOV8UFlY3/YWSljig6I
6CzC8EC12Y1mTt3JJYkhiwKAjCb8GBRUS72Z2WgSHVuzWwDjWhra91CLV5I3v+8mh4QDGlYfVDVY
ipcrQQr9HOdCYqE1tPSwyyqT91RGSbaZS2WTC8LgSSwzYaT00UazmjAt04JUnoSD9s5Pt9vI1cbU
Bv7Wcm+Z6ZJmG47W6CAvbW5Yelxvmu7n9YU/9yOGfz87f+MSkUZPYuP5/oubo8fmHXrvx/UYk4uS
KtFQBACAN7asiMwUGqtHbra4nmnmDhoBMNTPDiz3dGP3M9GmR/Q72uiEhOHQa1nOOx0CTJajlQ7T
OnXvrg9pMl+cDWl8pYjVEMUE5q6UUd6zvzvpX+3kswijjGQowJuw3vSOMfxm/YsT2Wv0tjYh2hMW
YnDOTHb6NQkfMuBZvFF6gsjv561dU2Pz4Z0jRgD/0C9uE28/tIIq7wDnNVggUeJr0VZTqpWblNAd
Nk0wB/mZ+bbjpBLoUuPDwqKWg/apb9zZmHZfn73JJWLSoFdxH6DXPNp5fS9YroEK8FHwqveiMvp9
r2vPcaskM3emyWRyFmi0u2DjgkjW+aht8CJF8LRirtSQtFCBmhnSXKTRqkczWgUjRySEN3aZnCCQ
cQfMAW+4l+vfbnJ2zoY0WvloYVapgqbr0e+RffX0twAm18xg5uZntPY7NYJIWRGjNx4i2M5x8UMK
ovX1gcwFGS14MMLoF4gsM4hEi8B+B3Ewe4mbnhUEQ0SVe4VpjuYfhg5aybhrHyMp3DZ4GgvRO9IR
x9KbWWjTg/kdaDT9CqQ3ZMn4YijM3UTKm9mZ8OnMmXmZPIcHGzOgs3hE/brFnR0WadkYaLRy+W4d
zQDFhaU5yG/cmCUNHRlPujEdyZ9JTNMj+x1ztFeTMAM+qhGzql9EvBpYcZBnZoJMnlCgHIE4YxUl
jRNCisYoL/ueV0XyHuCrrdc71XurxWWub9D72//5ytNkDnyg77pujVdFXMIFsVqLWr8bi9ssEdRV
avvNFq2UcCbUrybMOK3TQFQ1APAUl8douKIKcuxJbA9IUr8rUO8xObSCcA2PfJsggl5uhkdkExTr
AMUwo79DXfprWamHAs47gjSolJfd9vr4p3YF1FcFoBn+XICiL+8csln3VhLwm6Dvr7jKSfF7XCLB
Va2vx5lKVRoYbw3U+oBnHG2KxkditTVDH0upL53zThPs+t+fWjXnf3+UCn2s0PGVivxjEoPsQS4O
adHAeUq7aplzQMbB6nq8yRc42G7gmRKGQOIY3OHCaM76chiQ1WSbPAvUTR/oSPe3ibFzUjlYFKEF
9UoPrAWKRtEzYmrqzI+Y2o8Dvg1oGGVH3RynTbxm0TJh0JLzKMNrpxUm6I/XBzo1cbqpSTguawpp
Zvj3szyDRg26M3LiH+Mweih47S+Ah6V/kcxIyRjzUEcQwRZfBsFQueuSLvaPWRGrywoV3aUIGgjF
vfS1SJETCS10Qq8PbGrF0JLVTa4emEuOG27UhfNOTDr/2Iknp3ioNcSqkm+I3ywRLe2sZGaIw1yM
N78xILexJ4LsPmZteKFFj8KtfHTFjUfk7eTqmy/v2ngHbfqzlH7m/TmzOiYj6ipWkAoQUp5qlx81
UUQPyyPdP/6SLH9JzJh3S1cuE9WhZGosnKx9zjRzc/2zSh+/q4o3F3vCJKdSTBzVpdEZi1K3dWhU
vBobNVxl0Y0ULqsf9hsVmlZaWi1yIlu1gVd7qINDrxdLF3iLM1uO/7hy+SG86fBtBOIElvpy/A1g
wjB1MvdodThKrKR4ZgFNlIYJgKMoZmQyz251tGo7V8wggoKTDFBQXpSIHu6EHHuPLgNJ/dC0bx3m
SQ3WxrjffEJPd2ZFTX5oOpOSZNE+VMaUhCw1dOToCvfIWYPJNgQ/OvI1ykXlulS/0VeciffxxjF4
HdLggGpCOVobDTc0Umx6sRs+ZtBEvfp7kbbLunkN9Y0b+TPH0lQsDcoRZn5Ih4I1uJy7EPaum2Dp
e1TqdC1HX/t7weiBQi8i9Y/rhyptV5ChwNIAQI0hUEjzGi4yV7w/1PfA5xIVHiTkia9vio9bESdK
sieACZlUM85vkVQKeAFRCio92iPRA+z9pfXS6S9C/CY/Wc3Mi3hiZRBusOHlVB/6ypdfL4/kFl0C
ehYJekU2kvGK/YTnrBzsTZi4ev3z+uimNsJFPPkyHtKXlhcXPPNRod2kNpqkKbJhrrE1pfoRDVDo
6e9Yqgv7EMWEuYrGRL1y+Li/Rztalwh4t43ZUTYRXGFnmO0i6e2NbaSHwjv4gX2yKm1dpOYOcZ2N
LCartMawHE7FzEcYluRlgudnDA0iuEoipiujGwgEHTPRhsqKbrWorspLlK86/xFliS2GtOhTfOug
ltfK3Nn58RLAprQs0NrUS7lXjuLakSihnhGS5vRgYVpIVqE1hWD8zBKeKEoAowfsOBASqC+O1zDl
Wk/rQtDuffdTRAxtlbodJgzu0kXYuYsWD9pe3/b1DpH6pJhpdk6kA9IsxXcDDDcLepTKhwSRdY5H
1cp4ldoCJar7PH+z/M++//rn03gRanSnMo1KNQUsoOEIvvgdDi+fvChZ6M4Xo9+q+sFGyip5mok5
7I/R0jmPOa6yqL0h4bJBTCTYFsUnV9t5yY1vb9sfZf7F1eBjI4BqUUHbzgSeWLMgjrjaDUVPHtmj
7+rYOZ+7Zeu44VGt38TsJXhD3GGJfdXSLO9V09lEwtxj/+OTA3Qi1F+mEoYkj4HLbGEnUl51Le/j
Nl8PhV0bKayEroYcz6TBiRb5ZaTR3dUMCtxNhjraIMUJi1EonuIcj5twrVhwZpeJgMOGeIM85Wck
u7au9cVG2PH6N57anrxjKczjew4yb3SStYXd++Iw2lpA8zsXkJyyDQAiuuInf7NFeZMMxG7SIXSb
yy/b2eisorzjQaVNkD8ud2F6i6SAZuyyQUFFNR8ldJFDw14ZarQeuoRyGCCd1K+R0nm4Pu6JI4+b
7u/fMvr2ulz7CupHFMEoGaaxhW/IS2DkC8w7Fz3C077rLWer29Mf+3fQ4d/PHisWtKzhOU8OloIH
KzVXTWxszObtL4Zm0SpXFWB0vFouoxSprkEisdiuvbTLza1SWauy1LEryd98c4UqzNKvxN31oBO3
WZ5GtHdgfnHVHHd8kxhHI9GVqL0gf7upMaxfRopSzZxiU3vzPMroMJFROzezhuKLLITb0pURaLpT
GgoPcziAyUASiRtmMt1zcfj3s5mKWq2u0JRleVBIWwPnS7eoXb2j5ooHdeGYM7e8ya9H1UEd3gI6
9Z7LcCWCp02WqLCoOhAyPcJH1er6/EwOaCAFcj3G6HxcSAqqAiSlQA6P8F5VtJMkJmvBOcxWFycK
D1C8zwKNvlzVCXHfDoEkVzsakbvOXBnzlnpPl2AlFbW+8Hqszy3/lbLDt//dIEfLo1U0B3cPYuv9
zu83Wfg5xc1FcrqZZTg5XbyrKEnRB1a1URwzhSuIaZyLD9FgN3KnRP36+kgmrsiwN2AiDo8nnUfN
5YLAJbsJoYrAfEDPlCapzU1Zl57D0tuktJuNduaoncpMsEUkFgj/8dGXOMzwKTBgDvjlutOBxO7K
P++ksDDOQowWRicotQ+N0zt25Re/blcFGnFyN0dFn1znZ1FGU6NosSgLCUyA5h0RIdT87qBz9OnL
9ekZ/sr4RnQ+ltHFJOWyi+IAY2nlfBGE2Tprb4L2U+tjNOrPLIW5EY2WQmTFNISBlSOAXpxwfTsk
7lubPcl+/uX6oCYDoaNClRXMkPjrGXWW86pAqKVSZPdkYrdSs0epU06FuGpxc7seaHKxnQUaHVDA
uHLNGZ6bhZRyN5eGF6ClfbfRypo5lSbnCX4qMChrYIoOG/lsSHhUYBsZME/oAiw75RDQJbwvfdpq
aCa+Xx/V5JY9izWM+iyWBHC07X1wIYZa9LfIHorbqDNvS0N6ywvD28ZR90MX+2Rm507OGqo3JvmI
Wuu4ci0VcqS6FSAEQyyTNW696SKJ7a+xiu8R8uDt36Q+VAE1Q4f7r44xfxindCp+id4xNKi1aknA
YQ+Fb2bNT60QKtcmb1Xkgfh/Lr9lj+0HOl3hP1A/9nCp3M1n8bkgo43lBWZUmwPKJpAOJV7kiXXS
kzl9kKmjYiBOUOmjhMPF6HIkuBqCzbeodRSGkn2V6ixbaIKfzDxAJ3o3KqDe32FGi893KrXs4pZT
17JQvfYzBaxd+D3M/WiDsrsPqljqVk7eV+vWqvS1LQcYxtiCu4p1XV/XfYBTYqgrO8nFUN7HRuKA
dMwsdWW4x4zz5vnPHBbz2R5pHVn/BwSEVDEuRaAGynXrIFShaDtTPVT2jWIFS1575WyNa3q2AW0p
qmFCERt9ISmzEbj36GgVa4jWZreJH67v/6lcQ6XuPwFGY0PWT1Q8ZGOx6JVvgBia61yN18g7RZR3
3Fu192Z2/uRVa7ifmhJJe6j0Xn7NpqNl53TchrU0tdYYoiarqMG5GEX3AEnEPFhklRMvY5NHXVom
KSY5yVyVefKzkgm48am/ssLlbwj9Rq9cW+Z0kr7DnbSQfnODH9e/7FRmpVoPPROQsWFqoz0UOyiB
yHZAE9BYifIhQ45X4OUffwex4BQz7fFf1ccPa/Qs2uirSlh+iTHmX0dPFjcGzoJdx025u6MJtK7R
ABby75HScSmr1qZc7K8PdTJdaGi5UI1F28AcDdWSvNSNVXJSXG9zc9n+Tfpmrv7z90eDs+uOvSHw
91s7Wkm4/fTe3OV4SJsfvt9ZiNE+ENpe6IyGEwKZ900gextZusHLbeeL94nyiDPb7OV1cuedRRz+
/SyrlFrjC0rPoDAYCFsB/zA3QOQZ+ajOffOlzfUpmlzxZ9FGZ1MkCjLmeqxGH/Byn+W3w6FROflf
FGY409HAk6jKsLUuB2VLZi36v9gLwUvm//D9w98wQjg1KArrKhg4GmKj4g8HQ1DlHSmrd1fAju5j
jN2Ke8Rer3+xyS3FSwlA+FAG5uJwOZYKGEWI3TeXBr+6KXES9KP7Xgewi51GaKAtqzTIKbiUKLxq
20VIgF//AVNTRiGP7q1C4lfF0ZRJeqZ6OFaRKOX3EKQTTZSK0NeDTGQp/jpTxa2Fvto4GysKTpVx
QhAsPimnF4u02oa+sqJoscKSDY+zmVwxsdEIyFsNNAonwPiSBGykM2yJrjQQuKVv444ucqLKyAh2
1qOmeYdKPJTGXNt22L6j7Q3SFVY+gHrs6cYXmhwngazSM/+YW9TudF24L7zgVAqZjYmcEf75zJGs
gLQDCEU/RBsVRhI1aEO1DX7hMkJalKl0asy76xM3kT4uYsiXq1PzY0gAtu8fSxqUnWofAqPDEe3U
VI+5Z66uB5tcJUOfArU0miHjLiX+DLKiOLV/VPtffXx8DjMsATcyCrubRGxehMzBUqjV367HndgC
4Gl/xx0dLCilh9gfpv5RQLHcOYnmSzEnKDIVgmHppBIKFx9eIglvLNEKG/9oNebJscsbKuZ1OwOF
njggeRGgeQYDgFKjOBpHodeVaDkEMWRQOm+JMccgn1rfkAsgvFoDfnycd1up0CBIGv5xuCUi0YDX
BgjM2P5yfT6mFt15mNEpiY82Qt/QGY9eiHxNuJHNvbzz8mil+s/XI02tuPNIo9ORslum5PifHo1u
I9T4P4Si+NxqGE/U0iI216Hy55RGFfW2359w+EVn53Gs0kUQRdU/KtaLZpx0b11nLlaGf5Fwz8MM
+fEsjGXgaMdt0T860l5tUE4SkuNQ7AkegyxfhGk+k28n1/fvYY1bJX6taKVhK6zvni6tYRfLYtB4
rKL36xM2dVzy/WgkQlyiHDcG4vWBZgWxYIOMiUFoGdE3WZH3YpN/8pPyNas3tfiWv2kuJcE+EeeE
XSaXC8gGMKjIoQE6uPyquV3ndqEIINVMQH5FGq90vCZyGyef1ICs1qPh9Hp9wHMhR/UghLbsvokI
2UjSbVhxF4kRZ8SsBu3pvRqm6DQnf5HzB/zG/xvlKI2g1xmntRwER7zgl6mrO5s8wu08aSTcht1w
FzV1MBNycvlwmxse6mjZjPuKWPlhYjKAiOVwXdFm9ylPFvpMI2EyCBzsgRyFsNxYG60VihSiCm0Y
tXoBs+lWD7Nty8nZ4tk58J8QTNJHuztMXR9RXF58XiMvA7wvc/GHnfLqBNYo72R75gYwvRvO4o22
eSAkbozFG3xJz79zsmbRpwezP0neppaLtWjLi0jZB+G3dO59Pfktfwce0+qwFxIRclAoWEt7jHm2
um6uaf5/vr74p6MALRyOTPbb6HOaZWQXXquDvaEe/j+kfVdz3LrS7S9iFXN4BRgmaCSNJcqyXlhy
Ys4Zv/5b1LnHewbiHdb2sV9cVpWaABpAo3v1WkZ5aLIG1FPebSNrtyaoGsWlUwlXJ984D/o+I+5y
GEk06S5tsuOgBu+3TayNYwHUIdkK2hMwaF+fGxBrHpF1gYkUGPm5eFctH6x8f2EDBEroKcAXfypW
F1oO9WwI26BKcRDQ6ZfPDUmQfb9tZS0CAN74jxXpeiRmOICrRg9xzjfnQmHO1IFZLj9ogrZxoXy0
CvKx9KUl7qyFCF4AtvEOF2UUNnvQ8udkApBs1/XR5DSQoLdDpTPOogBGxVrN9cdEzs5QeftmjAa0
0aEW5EGIKyaVapZQxYhrIrIeiqWRCFrlxvxq6iHa7Et01rdKCNGKJEZ/X5xFHlRo+7sO0H1Qd+Ih
NITtFsvKqjsgvl1g8qj385iRoFJARYP8M9SIEmpknYPIPYZk5e2l+kAPfZpBtNfi/YoWZ2D/rtdK
CRjeYyFgzlrmAu58sJSZmmq+9IFA5lpOfDl7ktUF9QyUV3OO9ORFSmo66I9K8b1PIpuN5b4d78GL
nJtngOpdUfZDQaZa4XTZvRCDLQhO7d7+7LV0rbIEsSApRqkcMcX1Z0PPRWEiBEDv9OqYjPkZgvM0
ZeVeixJbnNndnESnLgdGvIA2GBki0CiXvVe3LfTFYls2lAOU3qGkOYsbp+3qsl18GLeLU0VPKuhJ
4MP6iU5JReIDFJd2t4e/ZWT5+WXgNiWWkinAbLdZTIWXevpVmBvZk9UDD53JQGsvdEV8w2RdQwvD
khvEhtMXyHdQUdw47lYPiQsD3Biitm5nIYaBMYNSyhnuJctPafhye6bWXgnyhZXlKy5mCpoqZdEm
eGxP5h6KP+N0AKdDdp90Gw65dqdf2uHeCI1kWnAmHESydm8INpR6QxCCNoKFusFPeODtUa0lroEH
BjEAYEfYAPzq9MyE7EENL0MopMiMjlBLiqccgKcvbWsnjXTEI38Qth4My2Hw6bC4MMutWRkIUgk9
MqQuIscEjaWKgJZAoopKkUFaxaL6JJFeqrew9aureGGXW8V4jM0sXZIYSvAAvXkVA5PQEKdZToOI
+vbcrtpCh/XSxIMKNZ8wmVt0mswaVnIwDlmXBlDeQ1d+NuxaiM2DN35jKZcp+zSlF+a4GywxtHhQ
GzioFb6jrgSiAb/MN2791QgQjRCgNgS2E1oP3CFvNTkE0Sb0JsjBpFMJas3MpBJ7D9BxnS+aap1X
5cILSHOLJvH/Zj7/2ObvsYLV+TCNsD1mj8Hc7jq1pUACkcr8ZcV/k+26GKjMRR7RIDRlZaDnQ8Ar
CM+SrPSgUJWei5Tlf4HLhUYHuJSWjidUWrkrCOr2ZVNCWfPuWGk1lSswDovTRi1l1RkvbHC3CevB
LpiPEg56sSddZ9I5f4fAqz2Clh7lvtsrteqKF8aWn1+cldgOcwki7eQuN6qvkgCJM834KVq6fdvM
+uGF7mdwqoBlQDS53az3ddhFDVrSKqUhs5Y9VIF2hOrfUJZ7IWX3VXGoIJ76fcPssvafdpq5EL4t
FKKAM1wPb+rFwsghe3dXQ5urTAyaVz44trrhGfpgRBlKoqAE6DHIId22vHqVokqABDPelWgnuzYs
IIBJGFQ2oKqQG9SIp2k/BmLr/W9WuOEFEvqcG3mxAr5aKhjVbAcpjq/bVlZ9BEiQhSYV2gV8JRGo
zz6bGlw8Bjhre8dayKbZRi1+Wf9PC3Vhg/NDtUZ3Qz7hkaIkkbzk5jUo4Yq45OaITuhJ+h+HxLlj
hzybrrcYkhIczPFdstN0q+V1fUQg0kKlGdldfdnmFzsr7SctUmaYECFnovzWQFQGua0i/wsXWBLx
wNOhpm2YnKPNumrE44i7JOugDNbs50h1/v3yX1rgnEwOEyWV5RavBeNH2QLxEDzU9WZ0s7ZhgBgF
igoYGXAvc9eVEENgTRhx3TftAZ3IU2ibSWqjtGureI3NdMpOUr4TxMYtwi95cV8EzYZPrJ27aHFD
cQg0pCDK4c7dOWUDVF6wYCocHAz24B/rVafXNbuIdZtpqf8X83phj3d5aANaXQ57Qm7u0btOlb46
CeW88W5Ya6VB656ioksZnEOoeV07Yh1mcZZPeDj0Q2U3xskaZ1LVByTVwAQ4gEgxMkmO9xuURoUJ
9OTP/Zb2wDISfnNffgHno9DUrYZixheYxUvfaC7LLWomW5y8qx50MU7OT8s0TiejgxVdc2ODmOLG
vbw1Cu7uVyrWAGawzGNzj+5/3JGjUGz44PoYgEkDbYaGJAfng4M8CFra4YlrBsr3KIRaalRJzP4b
x/vHCOd4CVgZimBpzEVCKK7lg6n96IJiw+3WZ+sfI9wJm2ptoYxsiXHjaheEpl1N0m4Tcb5q5QMl
BnpG8CEsT7SLQ9Yc6qQ0RcR+JeRCSdCDQq8dQG7JBCF3b8/a6vGApvpFuAPwdZPbRpVUVnOYwFQk
6Y7xKswpmcqdNoaO+ldzB8AVnHmR5+MpfbOo1JDWYkuNWqRF+LbAztt8I+m9dj8tqK7/GuE2paJ2
Gi4vRH4Q69SJxEaozY2z4SpqXoAbTNlC5K7On4YqJKATgD7xDGCxYTaQAxPh2rogIQHZJRQdNNBC
lVIIj1oqSibxmG9kZtYalxV0Sv+xyl0rapRX0EtF+Ym1zUFuGdUl0ZslUFuVhcMGa2/Mgy2/q4Pl
TrH1E90h94YW3unJI0uTgyKcF7TSwihz25lW/RY9sKg3AH8q8flrQAFqmVkmwm5k31LDa9SQmqiY
/m9WuMFrWdvOWm3hRhPx1kOl1PL1eStLvupHwBl8aFOiDZYzMoaFmCPSTe9K2bTB/hiIoF6zZsqG
DYddn7P/GoJo2fVeD0p0Js2CkHzkytNBPYhGRyAy+Den45/xAJZybQaPSDFpB4ynsiZbDq2drqZ2
tkkxvJY8WuAZ/5k2NJtfm1HbRFiAL2BHCGQXBdlHtM1DyZb23WlpGETPx19cX6CVBN8D2ArQyspd
XzmEyUUhxX6PxPvpi5RjTH/hbpcWuMurGseoZiKOrWh8itiveTj18Vbues0J0D2yCOahHQfl3utp
k8sqNUF2jWC0SHZRqe7QZ51o0YYPrC0OsJnoP0bgvpA7XFsRBKMN+zRJ7+J2JuChdlIgAFDNkISC
CjUjSbKxOGuHo7aoWC69uIamLsO+uMcUdPsqLOhS9P/0MSn6OfgZQsGZmvVg0sqCtIAcSH9zIgPX
BcWTpR0HXOXXRoMps8xhzNM7VX2tCheXqSe8aBGNm8q7fRCtzueFJc4ztLGA0n3YpHfBMLpLD2oU
uI05gL4CZ55Vj+FOVLa8cd0mnl/oREODPk+CM9SjXCpsTO/6GphpFGZLr+qUbM+sFJpU6SQ6eLw7
cZroG1n01VwHaGv+WOZOxLkMpqoAvejd3Mxo8ZVCIIrnUw/p81GiQIdFRIaSU5N8B7J7475b2x4I
TpYcJoih0Lh+vaRFhtZYudRSqBykX6dinvfqnL7Gsx5uHMarg0TfnQWiFUgSAwt5bWmuI7PMYkSq
ylg5ZYCQO6JDWrra91bRj0P1ko+W3Zo/bzvS2j65sMpTSMhzYA65itC1lE5RdywqAUjjpyk8AKi5
MZVr99qlKe4eyEcZZJhLFSEHZKQFpK1uTm0coijo3x7Th9gp/zy6tMRdBQLGJKYLOqspSRFnTh0D
YDTlvwBwSwNkqIzBTcWMqDPqkMH42udeMh3K8Z2Vw/24tVWXrfjpY4CjAe0B+FUAe7he194IcyMq
kbrVm8qGvtWUV+7t8a75KJRG/ljgJjZGaQxkMrAAzlG7Tw0HE7v5MFj3T/QBokyIWPNTE5MYGIgp
4wkxdKR5GTrSSxHNRIg5g8Ae2UBKZZJJ1/dHIdtq2V510gvT3CY0GykuA4aXQpO5Es7vcCJW3oA8
vqOjvknNsyzI5wX7Z6DcXWUauYZQHnF1ZPnAr1I9jN2uTaFdKIteq3rjBEJLS3zoEmHjvl91FTRb
onKqQDvrE0A4SAw51BZoV/huBr/DcGNjrO7Ai9/PHTFVDFWatAEiDvo3VdM8GIWnRaUDduiNgawb
WqQsgfZE5Z27CJM5taZsRsZdlUtnyhgE6ySPFa4APP5t3191DURgYIxa2OJ4vIemJogsF/Rdl4t0
KeRCfduJW9OpFc1utlpAVnfahTXOESOlTVGgxAQK1ikwgfwAl77+dntEHwfChf+ZFtpYFng4Evvg
EvlEmJTVoNKYuoD52gPrSRA45oGB0/4puxt27FWovfbF3Ou2dMxNqp/aU6J608JKBykPz2wPwHOZ
lfMSuRDLS8797vbXcUHAfz4OEGig8pC9xqFzfZqF5QR0dTyIPpSeGzoOdQVWihSI6CoSiDwFFUlZ
L0KrXtjCw/Avzw/TYOlakhMQdwZj17Vpi9VpMUqj6EcJkc/M/DK1MnmfvxuHJvUsyY1VOv2evLGi
SkS7+/g5+peclf/5AmgBLj1GIHbmWZBUuW7SNDZEP9OyERzu+UzkWjJoFQzR/vY886wcH7ZwAiB/
i+LYQkJ8PVpRq4G+aUvRt0vyVpO31955a18rcti6n3j4zydLnFO3PS4WRcxFPyeDrZGUlGT5F1r0
7HCnexZRqUhrothuPJBDQR41aN+S/nm2f2+Mec25LsfMnbxxZhR6p+FLXoGBxEecJLL3HgmjrX13
SGhBN2okHyVbfqtdGlxOl4tXQtWFdVco/zHY2Qaxh4HYNV3GNzghpXS0tzoxeYagT9PN7aCkDWUl
7LGwx5P7/bt17x1Cm4rkabc1uOWQvTU47rSPR6Pvp3oxNLg2O1auuqe5PZzs88aycdfWx4jApLIU
BGWQY/JMH1qSV+aA8N0vSRjTt6hxmq/sSwo+oIBQ9DD09s/k122ba56iL5SS6Bpa8FbcwmVJUMpN
O4m+qwlU+gLx58N5U1xyywi3UijTYRdmMJLtLTLdWdgVVCyIZd8eCw/D+pi/y8FwC5UZQjvJEs7U
WnXLr9k3dW++JNY5eqhJbTjZsSyJASRd4nSmA4iI+jeOgpcyCB5BOaoBqHS9C0Y0Biv5PEq+nZMO
UA0VKD8yZ675eu/TVNk42da8BWVPtCYBASyCuuLaGhJ1pjkGKvT9SmkPDiwpF93bE/rxKOM9/9IE
N6Da0HONCcrssyfQ6ryk72+uRNx9cxwI+9IRgJdOak8Kcu/sdmcxJD837C830S373DlWpgIA9QmG
aPpa4+TEfnuOndKDEIWXjgcdlnG47AScLYGj/fyXlfIPd7ocPbc3RGka88zUZr/Kpnu80ne90G7x
uC0juDVCbmu0Fbbl2BizL4duhO5pUdyDjsRtg/r59lyuGgLQVgcFCdqv+Fex1kSaypSE+VLkQ6zJ
6n6XzFXVDZ9U1lbMQi1iaZkDcRufn4oz4L5KM5j9F4XgHpBeZ/ravNqvDxJ5nkhOkXL4Mn6LqeNU
hEZkPj757SPdOrIXv+Rn9fIruJWrUyNPmkSYfaM6R9pJ0I/jFjn12nxemuAWDpTXeZ0XWDgVHdro
MKMKipdNf8dkZeO5z+OlPvzQWkC3EtpHF9ro643exYpcTkXM/GSvveY76dh0JPme74EhytRNgsPV
sPnCHI+T1+rRjNIUkzf0pKfH04QGDtst7H1JPYPeOaPt+N+Ch68/ELA5zvvTuSfWhrPyb2R+yDyB
0pjHYa6yiPnyfKoNZMWqs2jaYcnIiGSV1kLJyRE2OQVWLxC8GhY2DGiMfSIVUNmQmqpVMj/ucM4k
1nFIfOxII/bHAoeddpqKN+ho1+l3uR1AxxH/nia0nwa/4rwm0qbSIPeA/s8sLK8YJHxRJ+K5QJqc
gf1GKpgfhq7QkYHZkjeWxCSSZpu1968PCLTf4d4Cgy1Gz2fhC0sKhCLIRL/QzdxVBPNFM2O3EPvE
TsR5q2a5XE7cDgX6z4DQtIkDCXWwa59WGgVJ3aFl/rzoJhddHOKxaX27PaS12F8HSaUiobcFeWS+
CKt0vZmIkcx8MBOTHJmOvrqXekxf52ia9qyxFjA2Aq7JzslAi1NbjV2apq1bW4LGfCZtWUoUVBDY
4aJeSJm55BWkecI0lUzm5/f6S1hTye0PRnMs3YTtAxLdJ0QYqYVeDjJvwWTltbleGopBzqwgH8on
zowsAy1z3Yv+EL5P8lOZfY07FTcAUdl7HnceGx+jNj1EqfrUxcM+EQKvNgtivPYaafOOmvEO+bC8
e6+j0tbC3xpjRNx4rH88OnmHkAFxBWDIBMxV5A45xvRMTtWJ+erp9AphgbcjIo7px+TiJZwhCi5R
ir0PqUzoU2ifXzYcZWWnIfz9Y/3jPLp4v8yhJCltMTN/Asbny2iQ3PgqCu6knOPWxrm+laDiOWw/
/AEHDHoFQPVhwfK1/xeoLwyDpDM/mAiaOekUWk4QB86c3osCGdToZOr6QXzOZUfeLECsPZ0+iJyX
twYUiGTOeqKLcR91AvP7Q+u8Tq5dzl4mODTB7NrDSErn9vyuru7CHP1fg9yFzGaQyJlaKPpTrZFK
CUk30hIYRzO1p+99yoiZ0aZISDX8CEOvqu4F6UFQbB0vZ90bVa+JAe4j6mTRcKtBeDHNOx6aTZYW
OwliazyZgV4WQifkHT5NIm9ozNHfUR+5PfxVEwteAuSNBojtuTC66YLEatDojMSAYBG2s/zpJfNv
21jLPugI6/4Y4dY0zSJwIMgwopHGBh0PjQ+5hytbp7bL3Oqu2Gt37qjTULbhUJ2HI6B+ig7isTjF
7lZ2a92/F6VCdI8jFOQvcEVCO2ZoVKIfGuqPpI8dgBUa0NgIGUgXn/XRTYRffewa0kgKzb49FTyu
7GNz4bxDHVaGVglQ0debyyiLKVFYLYIUfdGWeIWIQC9SUQe126GfGEHSiUSF5JYRZFmqlyx53PiA
tQVXpY+GCBCM4pq7/gAI9eVmEWEtguSp11+r6qx7/YsZ0ihy1Wf1SZlQfmtFOrceeNNZYXf9g/Jv
+yM+pmHhqAIuCMeqxhfycSVVepzpoi9DoEJ8rF8ay473bWSrjd3M/w6u/f+MfYB20AX1CURjmC1T
xyyUfMlMCRokiIIO7i1i5sWH+b2Kfboggz6McJfEDGzKlAwwYrXepL+AnAjE2vnwurF8a7fBhRn+
wkyHupVVQYD/zEBIW9+64SVPjlF0NrVTNjkDYjBpf9vm4pKfRrbEeEj0Y3AyN7JyMiQhY5HkK7Jj
3Q/hxq//KNPf+P38kLq0HgA5L2VfCUPoVbeiGp/RclLJbijqWUHikBUzKZKCvUtjkz8JqJOpEPkK
i9pOkISYUC4ecDOpoOO03HGuMifRUKcno4XMjlP0qXUHEa0WN1gChAgJuh5vZQZSJI1A67sAUjYA
w6KTj0L6c8qz/i0CC8pIpobhRkCykoXEHLNBoQXrLBnYsjlNSNyOUuFJ2jB2tML7FfxGAnIstKhy
7UEcEJw4uZKpL6VUmKo9o521JbkWd6WnigB5mKOuAnun1cJrMzbT5N5es7VXClLKfxZN4YLYdihz
K++xaHbXIrNl7HIPyqgDo3NECu+2sbVczJUxLmsvjujAFIZE8ps7yXZbOthADLjxzvzlom/mgX1B
0fB+vjNd0Y6O/XNCso3C+kdvzC0f4opRvajOulYvPio+moIjiGRoHzTlrs6cij2GojNVOxOcQ1nj
ivUrmtntQS9sNTjPKBd3g1NAkz3boiFd3tm3PmoJfi8iNwAS5brUcSRkrYOTB8D8LPgqk3p3e/rX
TvTLpeaulLntWDVXMBPOJFEg7u0MlqcgiZlvUYathuvAjKqIzQzj80PMYvpQZBIWWiPaQNEErBzj
l2HfezlOVJBA3ol36g5IjV12SM7jdzBs10sxYzO/vnjv55n95zu4mU0XSLEY5JKfD3b32FX2dDSh
MUccajZfb8/uakAKakhUaZA1EgHEvF5FMcqmfi4LyRdnR/fCbCcNKIfZ1jl8PQQ/2oeK0fxpY0lX
Y5RLo9yaBugFm2e9lPxoj7AMpDD6MsVNSFrbfBj8pnKz1Lk90NULDJy8ALyjJQLx8PU45RA8w2ZX
SUioyoeysPvWkbeEU1Z3xIUNLvgIw6oFTypsCAoVz6C9EQu/xLsWkuwbce3qpWV8APfwYAOBz/Vo
sGYAE4Hf2zczL8i+a/pRLDfCiuXe++SEYE4B09jHC5qbsA4NnsqE96Jflk6dEVQsk/Cu0on4qE37
eKuDf8saN3VzFPZoZIa1BmoIBpEf0I2okrSjT1s9OKvnycW4lkW8OLZE1qWhPMCSmdkdYuDosU6c
YfiebAkqrnmDjgAc8TAELdBpdm1IbuYw6hA3+fHvNCSu3sVESr6V4oQ++L+5Dy9tcYMqkXQdi76R
ffYgIpqwYiJIP5TRoFZJy4fmUP1LIriPoPPSIBc16X2sGbMFg6k6kKTYKdpr9uv2jl1ziQsTfDbU
ZNJQKgFM9BQiBuzubTgWL6ZkRxsJkNXT6NIQF0xU4zTM4DuXfa1me/Di04i9BPJImneQkJI6vJ/U
p/6pjnoyxfr+9iBXI5lL41xwYYJPAcLfhexH1oGB+Q0RImClKLCcCxpv0sauFAnwLPrjkzx1TmBN
bTvIGGrbuBkUwrJ9WD0K7aG6i8svTJxo1rlxv2u3+nBWrxkU6AAMghIb6NO4E19t1TqXs1aGtChl
S3rHNg07VHdN9TA9Z65W7EEO4piVnaG65LJx62G6XGP8aQZNGdAFQUcPNBfcBpHbUgiwR5GJ62jT
PUGva7YnqjlKeZAST9TvWnU/qbb1aMUbtcm1wgyobP8xzW0VQZ6brsOL1dd+uOkOnU57bM/mTiDM
zlxXoEFBa4pWw2BvnNVdGZHsIB+h9CXjr+AJnnrHaB8hb3Db89YuxH8+Cz1n18dTorWAMy6fhZIU
QWb/bGzM+dr+NaBVuCj+4iHO8xuGQl1NwdhI/ojUqldF9liBUIWGz8i6bgTIq3kHUxHB+4M0DLDS
3PLOpdZloTohFrWl74F939EDipPngG6RKK0NCpcHCr8QYlrY8a9nbZqbDLBMSfIBahrTYRdYpT2B
PQksV3YDTd64e8wqbasOtea9JmYRSjqLaAefNawCQxzmysTre5cTFt1bs9M+ai8ByR+d9OlYHrdi
+7XKF0SawYePiAmKk3w1cVCUgQECJ/kpOTZ3p9HLDFK7NLTVL7fdcPVkQK0XbT54zIIHizsZ6qlJ
o6gOJD+e30bhl2Dsx/Cn3u4Lp/KahMqRLYpO09D4WzIe662m39X1vLDORTmC2s5WUC7W9WOPx+t7
HX5NzX0TPoBUIhDJ7cGuvTAMMLEj67zg4wCn5dwnbvEjMM74s5dCCGmuKNSe2KtSOFLQkzZFoshp
TkW6y3+0tfOkZk6JjFlZ7bS9BDaR8Dd47ArKvt3+rBX3AhpMQ68wqiFoG+YuwJZBvqk0pdm38Ipn
dexa2VZFf22HXtng7rl+zgddLmBDaFV3RCeeKqh3euuP/W5qTkl4mgQ7AlFzVY5uWT9AOmpj7je/
gNu6RTPLPUsBqSghaNyCFZrhpd6qzoToTBKOXRAeh1ohZdCRdpxc1cr3dbvR07E60wDHopkZLYNI
SV+vP/jH26mfxNmfleFtCgwqJMnGYsrLOLirDh1K/9jg4k7TAPNFzTDTszd7gADvo33rvD2AtomE
XkemL8gu7dUHnXw7PPVkKwW8VnCAedQxgYv52NfXQ0x6TZqyCdiN19Pb95CAgoDmXrdLqQfMiI97
l4yk3UXe+V+C85eQ9NIwX+ib0dKXA/M9+z3zWv3e6N/H4jXb6uRYuTavrHB7xSwZuD4aeFGXgyzY
qvvHNjfRxIqcm9gL7u2N+f+ZTEuH4iDARmhauZ7MKvrvZPa0s0+nh8Jtvdhh5AvBbH4zSb+v3afz
z62i6Zqb4uH30a+CdlAe95BMojYPGopykn5Iwy+yvtnTvJLoxZvojwU+uJeUKWmQ1UJVlowgGjvp
3gCU6MMznDMjyYt1sk4T7ciPnE7wW7Q/2bIz7SP6jLrKr69EOHSeRiWK9DoVFDJuVm5X7oWr7+OW
Wcg6LSxifB9wnMgvIuuXuYkL+e5T8Bjsc+o5937ipG7jQRbCQf6WjkRw0Qm2CU1cLPHb+XKmOBfI
zRFSAOAN8QFlVakSk7fCLk/sfk7+xtkuLXEHpG40UltbKATnGHK7TDqGbO6hzkyA9/oWokj5hChx
PBbeFl/PRzB4a5SLR168ylOcJjmknxfbb88MtmuAZ6N9ThB2ECz6RB5/9G7lDKTb/br7WpGGPCHV
S7NTaLfHTQDa6mWBCg7IEVC5Vyweu6yqraIEEZvxPc1zme7KMzTmmntVecolCVTGRW+SdKbG/vaG
X3sOgmXtH7tcNFToWm92GezKXg4MV/srsAjN3Z39P9rhLqIhHpUxTGEnJZ0rHmyNEeqP5OeGmbXT
0gA3mYRaIAr5PAf0ECixjFY7EWa0Hw8Pz7W3D4mY2OylLHAP7IL7jdfWWuBqXlrkBsZCFHqkERbr
6rHQwAmu0jFDOnGv2cNddLK0+2ALkLa6aIjo0OkAKkJgeLgbVxBVvVYnoGxPg43U31uceuHe0kmf
UtPZmNG1g/PSFvfSiZEXNuV0xrOtJ6fXEe3V1GAn29GGDUsfNRR+S6IhZWHZXShC+FyBGc0B2jAl
wPdFk4Iz0bizsAulQ773yJeQMOK2Lv1dnEBHnXnno/L8ot6/WHbZ4ijcWtW1CwkNzyZ4lE10pvJ3
e9IyVkgqRn1KXsOzQaUD7bwIHvQbm3/DaZVluT4P/B9j3Nk/Glkwhs2ynEfmfn9z33pv9MyDC9f9
8sWiEN49Pj7/cr467zX92niTn9Fd5lh2+LT93lzD95sYOIQd8PpD4xp3IIyTmWaWgFpAN6jFcU5z
u7EyE2vOdKdF08ZBgzC5bbGpfBCFEJdVMBvHtNDLl1gvxL2G0pyXiMy4H0qwrBmsGj2FqcZDiz8k
7kFmettBV0MWCBoA07HQQuGzr09ygcVRxYRgySvYgWeIBArwgWgnOxt3o7U/l99/C/buqO17gga8
DaddWzoT4hRoml7gHjyOvy4qMxpLZOBb5jDpuyI9z4IbkUqbN57kW4YWh724r8wkVyK0LEr+YPhv
al9BJ/1cYUIracPQajh/OSRuPhNdKTEkpFGMgtivR8QjPWq/TvMNFD2ag5yKhoaXR/NYUaim/9y9
3F7ONSAfhGwWLj3UTT4vZ94MVpjlMF81IRRlT5ryS01S0scx6Bd/B0JDRYGqQ42KI2mrgxQ6qcqe
b3/Eqk8hPyDJCsrWwGVzh3pXVEFmpp3kF6GXHhmx3r+2rgc24UfPccJv94fD2fiGU0fa4vaTVi4w
kC1bKI2hyQYXyxInXq5zLigGa4Ae7A8pOSHtMjpsxnw3SDCdlceenDeGuvJ6A5GMgbTLMunowb82
OKVmpsbLfB+ViJQT+dr8LtA+VJF7glJIQS27PhZU2b/sdrctr0S8oOFbHhrAt1no17o2XE84f5RG
Bgp1dK3irQ5/dONdJpIerRtKYg/yVn1kGQl3zF4Z5LaQJheaOSHR5ic/pPJkSI2tm1tov5Vtioe2
JILcQlJ1HEjXg8plUdDLGjby4TQPDqMxA+T14fbMrYGXr6xw7qnqJXTJYlhhLQ0PD/E53YmOQqQf
shUS1dZ3uBNBhP8iVs6Gu6xtzyWTgBQdgNMyronrAcZ6pMbWgNPWLGISmk+WdFfmTp46QJbUExgF
hJpMvwzIsQg0a/3y+78eOg4HyOUtrVOIWnkewLhSpXxgnQzwqHw2fixQjNTxJONefA1isgMKoXUC
hz3eNrsCiLg2y60rUyOhMEuYLZqzPoe2XABVd7IgAb1rBmLGi8SCa9n4hDx6176IyHNotnoHWbUU
Pfsb0cnnMwIfI4OyHeNf1L+5nTOEY5viLSsj/NvHJDpuFGJX3iLXv5/bKEihK2PWMwwWUHTd2Kug
VUBqkWrsWDRPqg6+g/YEZcJ63pfs1A1bPvZ5o17b5yYbSYgJBAsYnzyT8uv02GrPQWoH+Zc0eGfv
qf5gjNT4WZKZAMB6e6FXQutr29zWqkDFpNQaxp5lFDWroa2IUD5OX+t2B/oVw1HbrVLCEkBfH0uw
CL0a8K2hdxl8V9c7qpe7OdVq5NqVtAMdTicOuUGMPkNvrgFU01MayOJT38aDXQ+MaXQsIk0hWZPq
OlFrEdjCIdeU2Z1qMz6yPK0qMkfj9D1l4/xeghfpZ2mEde7cnqjPB931V3PPAjbHmWzpQAg1akTE
Vt8pAG6n0VGbWpqY2Ya1FY9AP8wC3F3AniBIvJ4jSeoqs0Qfnh9rX9V6bybPee/eHtDn68hSkZdH
P9OiLvKJq6HPzFEp5mHBwOSAM2YULPh7AXJ0RvWiZPaYgeS63EqBLDuJW3vVAHoVBK0fgnHcLBpW
DyJTaOD6LG1AfZZn79MQCRsR3UpMgZoYCIR0MNAsfMGchxWjmodBHMm+3gLfnx3ahsTqqY9koGQD
dwB/HWkbZpu9G+evTeb1+TkvoHaa/NjCVq0UX/Ap4DQC6Rsy0ugHuV7IsE17PR3A9Bicquea1rbm
7ONDdWxtxyTMKVSibMRyK9V2mFwg32iIw6XBpwSEyJx7UUOpbj6XpEVuOKeqLd1P9D61tb+I35CF
Rq8/KpDgrsfCXg8QjyYIdowZQAQZbiLAGKuf4rtMcwqaBYkEEelfdfznl/Fr4t124JWXG6qRmFkg
jmS0pPJzC4IdIRAQfPhRSVDHmkm8C/bd0bjvkLw9ds7hV70H7t7H03F/2/TKEXZpmafaRsdvnoVy
pfjSkFKh8sSR5COgmw7L7CDaOAu2xslzbQsylB8EAeMUf1d2fa/Y+/CQUzQaBw+No6LzMEACsfPA
PlJv1dNWt9LFHH88HC7C885kKkjMYLt6nDrSe4UdHhW0c1IxcqgANckj5pfmX/8i5XO1uHy03CGC
B00NDBuVnb6rNHvQpjuNis8IMLJkI8BYuwWRV4IiDFKD6EPkRewLSF/jyJqAUJmO00AHi/wMNbey
bICjx+idtVuQmLUD/sIgT2wpM+n/OLuy3rhxZvuLCGhfXrX03rbbdtuOX4TYSbSQ2nf9+nvkwXfT
TQtNzExmgAECdIlksVjLqVP2FHUdnl0g+EcHtDgK/NgD2BP0XX/4GbzuGGIQUfQukso5s0h0D005
QOqQHqTMrdt1K6ImWbR4CGQx8A4PPCjbOYNAeqVtaKICb6O8NETbqqBSbeTE0ZVzqToW2aaS9S5n
f+pgxZSVkmxIsOlFA/4WHjeM0pihpnhFZUyevLZKLKJ5IcWZeu7dYcs+2m24wn6KfKe5MsC9ZpdS
+EMsckx8RM1VhW+OMe3vg9eu5ffyLd+ijC9K4C9Qm+C9R+A6MyiAio8P0YOIRGlkQJjuDKu3BsP+
+t0wovnEPZGNjCq3T53Cy9Hz92wILNCCubsSzb2nQw0e5lyHaIq2G9uN4wd1B46s/iMSsTgtPV5X
ojjtwUANiREVovaAfJxO5lMO/8/VPlHVFEIwFm4DOkcQXBnGjCD8whJc2LZWMcLcVnP1DHrrZ8Vd
pZvHeF170srPf+D8vNtvxkIQiwO8EDd/zoW4UR0DcwywNM+rvKP5Fvp15gYH6b592uie/ryZngQS
F/UT86FNZM0xHpIvboINrCxo1qrnIE2cftepvmIdk4/4BOIeR3voqkdpOtSZiMxzWVVtJJJhA4B6
0Dh9aRPkuXraK2fvTdlNiCIS9y5yhnP/hJzOSXSOC/ivOX0EA43Z4mAS17jwrbFoO0ZNAcxH6heS
R203aGOPSQz9hdQPmeWh+Rd7cCiK2Okx/y1ST7IJ3yjq/W48y2wfTTuWK26dbxrgM4oDVTwzegJx
oFa5xrsaIfLzpO4XQ4mDibyYpcuFUQVwnVCBRgKa26yoAKC511vl/OJNitNtttTtNhLsFoKvEp2h
j8req8Gs7YJG6bZ+LPTVYeMuRPOXrS91moZ4DsaTckIdzmu84NR5tqPHjvoqVb7/A2kxV4udHz/W
d91xkwnpDBYvPHx0BcUr9LTBa7++FWBjxOxeBS+v6iRIsORuIDuNi17Nk2gk29LLNIcD/y+K22kj
iAHhnSDqxfPetF0ZOpQ48lGC77TZaAIgylcDNv84gI9CtYHHRJcaH+YiMWaCfBOvnv5W/5RezP3g
dc/qHfWfTXd9kEEcFDnRqTo/Pannc+U4/mu2OThItT6dwpXA9iwkUPTLb+EO2hxGmFRiASmNJlAQ
ca10NA9VmiiZsKTKClKbGnB7lmTwnVidXpp0tCb13OgYZeWk2Tr0B3htGRg/z7d1d8kp1i9lca7M
SAYlGHMJxttD34r9pLnTR3wm/rg6ZD8tZ7fbFO4fVyB1KS12JXW2uBc2vEMhok56RT3P2Xmw1B6C
nbHrnh3De/APh8pRVj+nyY02ulv/ur3gpcdq5ozF5oLIAGjXa8lx0GRTSw0EAZbbdaHTPyX9j9si
lrQEZAzINYIrD/NTuAeqmmI5Vmosjo3Ay9qVo7aHJN1FAmd7od1rjihAoYKU8ZwA4rRRaULwJxIs
pUen1/gSvqKt96EGDUe3cZz08AkFRbT62Tm/if+h1k40rmXBbhpL23n5DZyDWGOQdSjHlnrO9Zyg
44jWTF9jhKL9apdReW5oPj6Hsm7+NgLbaL28DdDJrZHIPA7hhDY9u+ya1G/6MZPRvFGOGApP4WQ4
RkGlD4xLBmYm7+AmO2VJat1VQxLhuidBhp5YOWFIIYV69snQxMdWRpCafkXajwndIHdj1Bad01dT
+wNQ+XY7yUNbeqlN9LOp1MZzXmTsQckrjG4vG6Uo3WwEg5erZoYKjwJgoxD/H40/ktyskMaUi2JD
tLRGX7ppAwseJdaR6irbFAzjG6PCCH8pOsqxbovJVS7Lmkx2prRrdlamkC0rMjN2mFyYnVsorM3Q
ys6k3sf0Kj1w0OYPVHMWVT8l1leSY/R9G7job6UfKbaqdpAykLr/4nX/PTqDx1X3cYemS8wzOSfP
pQX8sf5kjyDZw1jXbbQPfDtchZEgV7ZQBbhUWbiL17dvtIx6zFANPUcHw42e7hMvPMlrEAs7zGdr
XXARF8pxEIfiLpqbcdu/gfnRLZrZSRZAO/3o4HWr45FuSmCGcudNvwfvHQbmulrpGcx1Sb72BK/F
8moNpB1R7pipNbjLoWtxMBpDqp21zuvIacpP9EVDD0/lSFvolKmCpqo+tsPdKIKtzb/MP5rqX8n8
CxLmCkYH6LF2tt+UwqWOWq2V/JB367p7EGTdFy0AfAsVVX9EiTz6Au2aaRUOmYZY+M0GU3SHer6g
sLBs6S5kaNdqkxajEusSZFSr4x7EH2CKirzH38EqPHSu4+82T3825vbFEoami4sDmnEePguk6Jf5
u3iniDqRUQ4n7byPIeb2MzG7Sd/O6OK3OY+tNdD+p86/PZ793TkCNu/27y+6hDMU838fz/lppj4k
oKmBACvZBOsImL+3vEO1TUOlzSycST3lreHY+aFvBE7bl7d5a23c04QJ5lDAEqJz/3h8v18BSOX0
JaA44Jg8HMrt3d1OcbwnM3FCT/QsLnlPl8vmbt0QJkUSRpI2dwQcxz/viEcczUfvzvaR7dfFn9cf
6fPd7gxwx2mjFs5/uvR/d50HjBK5kNQ+wdK7N/lwPwcAgfdouuP9UwNg4joRaNGikUHABr8f4Snw
79xWD1Ney3IMk0oBRDyCJ1f3Gn983oED51cgYvFc2ttLYdze2kOfhNOoq+ej5tOd6bLHjfxDoLbz
G8DrDlQWFgV0TEi7c/ci62jYBC3TzkdkDvfSyt2cfm1aUcymLkkB9gbZLYwfUyTeA8W9sHQTFjKu
3ODP6qN0sgDvwoe9v9/+6Pzo0aq8O1elzrk7U0+QUVjyEIHBm8mtbDDe89RWzGxTtewU7ZwYH+X4
c8yfU/JzFA0GXcCqIoa4EMOtkahqxoxahfV6m60mOO4fEoCZSufjOXQi3AfNcQ6YEuP0B7dxDQrK
0ng1OsSzPTC2tSgG3D7aRe0BbGMezwuwA/8eFpFSSspoamfpndwzjFdvt7niobnBEJTdlwVhwjrY
ZTA+R+cWbiqlbOdWpJ8bzzJW6ocUbLLM7+imEBGwqYt6hJLUzImmY7YkF0+QMCRFmkIUphz5pkOe
ptWkumz7flxhSvcT+ml/h3MZhTnyif3xM4c+g0A1fUDDcOyB0PF8e4uXCg0oBYOjyMTUAIBk5u+9
eLGClGBmQwTV8o69e6wOuYOKu1u9sn160HeR4bau6MYqSy/ZpUzuebZ0JFUbBplwNJD9ADXWTKM8
PK2gZs760zn4Ten6m5l49+S9CBa8dADoBwKyBEAkIFs5c1E32kxCAHtLngpmr1T2ZkWPKih8hswH
J1kyFBhEsob7RaDdovz44ht7KZ17Y7W4m3LNGuelH73qwX41JXTlOlbi/gHn4Uaw1lmZeNMIr8CY
IbxIXfMZuskKBow5NbRzik6VZluuwUiXRaZHkw4t25Y3JF4Tfd4WuviWXwqdfaQLjWrjMasLuLfw
2V/egiNQVs7xvna2v/uHh4fX/HBQ3Tt3s3FfROZiQa1AiIfSPfx3cKAZ3C2mZRIkmHOpn5U/4A/p
+3XrgUdmIOvbC1zw8a7EcDcm10JGm6GAsdCnYj0lFvaUxIk7Blojcg4W/HKgruHJguIPlMp8yB4a
tNCnrtTPyEU6M0/u4/ph7VZO5DwBaiq4GvO1u9IWPG6QhnshzdCnLwT6xcHRSSp7pof9ObNY6EUt
Ftb2Uevf3r7vWepZjCkB643CPAw7dwF73cr0KrS683BP72RP3aRHpMV/g0prHbv68bXxNa/27O4k
WJ797TZwgrm7p8d6koFspj+Hxl1Q7clTs1XTLaayAXDaNT9N5Vc6upFrHNAPk69otPqwfzLNTxGe
2z+UGsSOXvpYevGxPI/tlsavoI5gissO0boKnLpD40TtobZA/PA5v8+Z2x3ss5y8WqkbeWnoVOx+
KNYYpVzHoOraFE9G+VDJjVOhd4w4ySb7WYKepLZXoYI4V9sU6MDdxcBnYiyL7PWKl7oU5UMnA/hO
t/xeBVJEaRx6N8yN9cdSTx307KAO3pBXEI0gL6D50VH7SGph1/l8lb6pysUZzg/qharYQYw6sWV2
Zx299i916aoNSLAPMoj28DHmSSd+jQnqj7dV59sz/XWAGsZGoUYN6k3+3aDR2JnzAcqr6N5ErioI
HRHNnEgGZ726HHV3jL7sz3ttjca0Yq+I7vSyGv5dBaf/oHcdrTLENcOIAi+7b4AieKFQEafcBz9v
b9j31Du3Y5zK92OZ6R0myaPbB318er5Rma+f7gKncGS3XPV72X2yUwGHy+IWAp2CGBjOG2alXCtH
Ohpl3UgUQpu6XbUBY84o08HP+22VAgw0NMNLFkkiMqnvhb55sShmoA0ZZgzExpzcPEnNrMPRJcm7
NKGVTEGjyl0WyzPUt5YcFWyQw9r4FSuH4rd0X1kehkk4Wvtwe9O/2WzuM7g9B6RxzKQs6edCPMaq
oEJdYcmBH6OeU96nprq6Le+rXvrtMl6sm7uMiZ5P2tBgv7Vy1USObqNkGyfbSvOaz1x3zAljI3LQ
sbnGgxX76Zaam/xT/t31XoQQ25d+yQD45a+3v0p4GlzoV0dxm5sxm1UvZxvaPuqyG32ExTMmn+eO
tm3f+vhAsSWZUxseJft4FJiL73U2nIQJ4gS4ehjXguLqtUJkSlq3aaH359rYxwZyxA/Zg626TQ6T
+0MPMmfY6JnDtqWOiRro5kgc+1GOXzFXdbRg2f0BfSkYEWf3jpqs1f5oaFtdCIFZMqXzOziTS8IJ
57P/I6pjmpIZ+MjKMXbJgAM0Tpm2NZp1OKxZvKP6e20/6OqT4ICWnnuwE8wkFqopIfK53h0VUWVN
jGbAzJaDHD/W0+BOA0jHy/ghUd8HQwLbzq5SVnKQ+CTGx9nvVSsApfKhAPoPMZUCU0EVGcEXwltO
dykJzFpv0f/0pq3foCFW4lg/EFiu83W6jlsXILJxQ1fo0DgGjwA9ecYxA8oDdXv8ub0hs3m4uEbf
PoXbDwK0F4D2k3SWgDhXae9Q6Q4460A0i5aPAXhBMmcfVbAjdJRAUAXywVj+NQQPVlk4oJ3zdQyM
blI33attAx6b97HNBNaCs07fhHMZ9TCeOi2vJenc5M+YX5o+TdIu7jax7MnNyiCC5Br3FHyTNiv/
hZ8gS8RqyIjjpSjmGM8Y3o5hSa2XVvcpFbVdCPeVu+4Bs6Uh19EhmW0lP6xXpbTJWncAF07iNrD+
G90fhMwXX6fFqw3wFuA8kA3QmHwF/JdLjKvRnBScJsqhnbXGUJ5VAqprzAgBMFL+EJHPLK5yZhuC
qcC4JSAwr7e0TSQQlgIlf040X2eu3mySra1uyvEBTmTE/tT2usKLKweft68H77d/nSWeVwlpQxDF
AFp7LXiipZkEIzrD1DYKXox27NeDgopanoWKo6bR+D7GXfpCLDXZYu7nuEnJiA45lv9Ip+oPldN+
XZtafmKAqd1POaaPwTT8LMYk39z+0qWLjEI4moxUDH+1eRjykEpRzgJ8aFyvWryGkbzOPdXK3Nti
+HTZ14bMngYQJIaELhHOHe26oO5RzgBXZ+WhTuQmDyDQfEhPhp/86tcNhhsQX/cP5ire6uveS7fS
qkSpDLyjJ+rZW4yqgL8er4jAjn3FabxGXn4XryG5rASqiu8yld9GyjYdRuTF/oC0Thi+mz3CGDVz
/6X1BMHN1zA5A3EjmLBQyOa0Q7GzuhtMjJVLnhrJU9X3JN4l59tbzhkvTgji1Gsh0E0jKggmSWMI
H6mO6lx/xG4Pv+HiboiKcGwQAq25Z/IfmagGomELkC6Unq9lzqXjqleD5NAOz73+QNTKs6vKQfiz
UkG0AoT04ESVWfh6rppu1LiAtPuFlYF7DOXl2+vnNPufb0HYNYc/6EriIeYBSWTa1PiWGKSwzRQf
wY+HIY+NSy0Rq8zisi9EzZ9yYdaKsW8pGHgxj1CK1rVUOagarG+vZt65Cz39ZzXowZbQlyCD2Jt7
HEYbYZYxYPi0Wh+VCDMSMHm8NMC2GmN0gfHyH4TZ6PeWYKI1jIu9Xo9ttR1pCgir6uhlMHaNVq1I
2K4JxXScVoTIma/Yt6UhBEKnB+wlBnBdS4M/2jXUhjSSngKTonq/Y0jz3l7S4hHB7wd8y8KybO4p
r/qipihJ0EPakHc9MccHyUwjQQ/gksrhpNAAZyqYosCnS6MoBlhNLZB4AKAwSY/ogMDYkBDQ/6wV
iFraNLQUoD10jt7QXnC9abU9BUWSYHCytpMDN3sXhSRL+nb5+5yv2etpQZK+pAdT9qRJXWcs8iw2
7gop93smarlZXg2w2JaBOhtyFterAYd1p4NMIzkMkuGkGDOjJmixz0STn3n/4+sW4bX7fzmcqmXS
GBIqY+4lYweaA7UjNa5Zv5YhWDmDdCVbiD6L3zUVGcZFxZi7I+d+qbmUcb2+jrG0aCLYoqzb1QCS
R+VrlP5iU+L9ey1Hce9/cnhvuepIDsoaGKIsva/ie6SVbv/+4jkB2gX8KuBz+leB5MLQWTQ0gzrG
+PNSPha08m22i2zRm7yoehdCONXuopyCLwRXlWZeQH9FNnvCZM7aacmubyRRUCVaEqfoQZoBEDTO
tm5cZSRzIr12aIg6TlGvjVw5jJN1z6Qng01u2J+iRnPrutwWtj9FiheH72l1StutaQHFhLmtj5hG
1UomCLZK/fH23i+95ybw0TpGls6tRNy2xJkcGDW67g8Zc23yrhhwmJpfBMNSCNnW6jmkp9sCF3fm
QiC3M1Zfa7HRUlizKvAazORJMJI1Ew0uWDztCync1TAjkNvHEqQ07e8szDBWaiPZz3risUKUiV16
A1BLRBsh5vBgLgbnlKvRGJNhhHnuzODTppuuHj7/y5b9lcA9nAlKSI1VYoAJENx+UaWJpwaFmzR6
LLiIiwYFEfbcPqiBz3Q+u4uLGKW1FddKQw928h4ksYtxfH3QuongdvCJqX8M5oWc+Tsu5Eh53Ic6
wTOTst3QoX2s2w/x3urLdVF1/sgQsnxE6KsD6G4c9nZfHM0kPDVFvQHizxnyWrDBi9py8T3cJahK
XZEbAxuMQcFRsul1NF+QGgDGdh1iiJXzH44T5RfUPnWMseKdLtpVgUG6HFfORi95uas6IG1EdLzz
NeLdH4RFiAlQjUMcxl2ATC3sfhometDN/q2MtJOKUCzHmPXca0tjlZhxI/CF+LD461QtCd2e+CNh
Mhd3sycKygmjg8jQUt2ebLp0F5RvxGxdvdwbee5pWutaYGRvXcP8cXtPlzQXbhjmuM2Uct9in7y3
x5SwDLLJA5m6rZ03mKzduph0Jsin3Jb0LQAyNFKTSsLpyVO5izKysqpTb+sPiFwEeiKSxLkv1pg0
iDEhyWbNXrXHexY2R5K2rhTTQXB4S1b57/6hLH99I21K0zgijB7iCQww5L2yHobs5384I3Xu9ECy
deYg4WTIZpSnKW5Z0681LdqH9ZHmpcumWuCv8CnNfzTxQpJ6LUmvCAklpcN9Hi30cAyAj5q+HXik
Sj25Nn6F/YiRL9XaTtOHMUHLrpmdTJY/RMnky5O0qX/WLTujRL8KQxlYdxODSX9E/bQZpdoGeTzY
AkkzOWDTRQgoidy65YuE7okZbARACA+n6jOw4rQxPj/rMR4SDABtvK7GT9mKXAvwekL3ra7d6am1
j8LGkWRVYJ8XFQ94FGTu4ZB9pynI26JXNBOXCQ2wa6AUjC2Goqgv6iSXdxUpRAzei8o3cyohKgQZ
H0/rhIr4kGCiGZSP1bWnSa2xarK0gVEslc1tHVz01ZGVmktUBqI2k1PCzhhVNSGQlQcPHfqXJ9MC
jT0rnkzD3EkWhtKGlW8E3UpNa0FVaslRuBTNaWUTAbIwljI9MECdXFPvTBcNqaKB5YubiV5JA+OU
kNLnHTplihL4ejoMf1HON7ltjpJw1tyShiBjgPwnZtyjfjH//cUDPgUS/JE8gHubNdvJzLYRrVBg
amsHJUlBLXNp29BcL4PQQAKxwVcO8EJWTtW6NDOCQF6hT+ZguUpeJwJTu7RplzLmv7+QoTQkM6J+
Xk9Yu/FwbDC9S+iTLm7a7FpZoLZAyxcnxAJLfaozG1apGVYsfC8K4qJEt0oS0cuxuGUXkrjjGW0c
hR5YkKT+sbLMkbo/t6/R4n5dCOAcpqLUAhqF2K9YWiMd59BYcoUujGi/OH+ijZDsBv0C3gtyVMGy
aFXgWVopkqges7gY5PLRcQCWX7SJXB++3udNIxVYjF2d8pQ5FSZjJy+3N2zxRC5kcO5YEFp0ZBGU
OCPnro5dGAOBCi/u1ozowR35Yla/XkVXN6yyUsoOJc39qsYoQPVU0sYPDVGUwEMa5ucVsQ4A28iC
Au3Fx+to/A7LzG5hYuq4d5QIDh0htPcw0stGpV8J6b4LA6DqWEUwKap5Q//vsWVJtdc7Gnu5RFLf
1DEEwyLGv1fMq0/jFNMkw5CMNaJ8qavcftg1zHB6SxDCLm/A3D86Z/0k2L/rvSZhl7ZDS5KDJIeY
X6xtkvDcE6dUwUkdvFSjYww7YnaYqwbyPgP5hX3SSw5G1grOfEFzNRSiMF3JwjgFuArX3xGbcieZ
ObIMZkVWDfFtqrhqfr6tuiIh3Is5ZqGlJR2EjEhtxSoIzjGRqzElwcu8oL/ADALugZmGc9s2d3Is
GgBoMlKY+cT02gyFtMEjUGU1Fe3akiSgYlRjph5FHMadXpDqdWUQSMJ3+CWJgLMrVrK510F4eHvr
5m/mgjAUv8DBgGEYQFDzliUE2KAhDeJpZMRjT2m0HdAx87i7+geSYbnbxUXo3xa5dFqXIjlDYxdG
2ugyshFjDgKYYHxkGpBsiezdFrO4hxiui45ioIvQx3CtebSSwww88DitXunRDRe1m7LbRO29rjPt
38cmM4IEhgYRM5IS87dcPM7B2AOslcA+g3+92TD9WVTTWjDOM7wdcHCQFCJO4wTIWcdavQnZgYFl
ApNLFd0d7EoUHy+czJUUTsElVpSSnMUMPtMKRP0O6AncZsgF4emilLnPW0HsAJZHbi16WZWyPCXs
EMhIK06PZXW0mlLgyc4vIqfX4HP4K4RbCkrOcWqFKd6a3ARpZU+fpL7SvShpLNBN5Qzwx9bykikR
RJDLi0OuG5VlcOJpnAedRG07dTay7JI8xJ5U1n7e9L1nijAxC9qN9f2Vw1kIRuwwNjpsYlYkGzt7
iVCytfPBNTuB0VswEBCE4RUwfTqITbjb2lelNsVVxQ4Y7LwJ0gZGQrtTmLLpiCw7I422t6/t4gZi
CgfGESnIlGicPNVuq8hEH+uhSZUVAmOPtH9qZgrUYym/p2Pg6Qx7l5AT5UfmsCKaMJAJy+qHEEZc
RgcuY75JpWMkU2dsg7ve+ugTEIE0gdtM6HHoVjRhaLSwZZ/UBRgnRStfPNKLT+JWrtuRHiB/wg5D
5XcIiWi2md+xro0F4crikf4VpHMFcjnvrHHsanbogvMQaBu57pHuyt1sWKWtCGexlCoAvck87Ruh
OkIL7rpHSt1gawt2yEfSvLQpS7bg1UbbEPrPXZKm2ckqrPYxU0MwlCY08YAD+6n1WnIqu8x++w/a
hRZWTKNH5y4+6dpQG6nM8mSCdim68kwkcM0VpuRlNBQ8PnzHzOyAIhg0MYUa/zf37F8LsialmWyC
PQ4mjLBBMqyF4dGzytGKU6UEKymp14HWrjtNBT/0WqN/UhSB6RNlpyESKPvSlbr4Fh5qq04dZYMC
xUpqRHWAJURD7uepwOVc0qpLKZynB7onJR8znLNEXwmwmxqmya9VHcTEt4+Q703kt5YnzsmHNEJu
vkQh02krt6nWv4vaHYEuAoL4CS2obeD9EWGkl+7m5eI4s66pdVqrFsyFVKiYJVyu06R2y/SMAqdo
ebNfwr9cgDvMoACYXdAtXmtOg/bakEg4ra48mWgVcGeDNOkY1LZVai8iT8T0qewm3ZNgX+drf0sw
5zAVKgaiyWALPNAhWJFu17f+BKKEAbMbvwqC4DByupIJbsqicl4sl9vZoq1YGFktzENiOKSrnSCg
4nhoUYqOtC4ydQDF8ROTwzod626CzrAp98Lacuz+TEQcNos3AIXumV4NYSfPa9bVFakMcFUcWvk9
QnM8RaQzMxZhFjwTUTvz+K2vWzB3ecLFwDQtVPWu1QSYtpSAEz89WFrrN4q8BUpmE06rxniypW3Q
d35Y+nr5nojajZa2ElBGxHIKAH5AYVwLjuG/h2Zcp4eguOtDlN56wKBFQpa2cpaAqqU+A0o4IXol
p0ZtoumgMo1fbS8910W3GlLluQB+a4hFLuk3bxGG+ovLAfgYUJ3z43HHAZlmkoTD3gRWMsaEafSO
wP+t5X2oauuwHgRKvyQPS8MjA0ggUm3cM2SlDUuGfuj3Smvnn2DxqFy8JminQm1v1WX6T5SvrE2O
wQ+u4JLP1uPqkmOlJlhXJdCZI2/Op0Wl0giGSur7fdMayUOqR/RxoMZrrE32JqP0XlLLX20jKQf0
QWBiCOgYgRvNFIGR+3a8+ArYNrBozNcFMfW1DvVZPbYNiYZ92oJ1UH7PMt1hdrm20ZqNQv/tNX+z
3YifAXwC1SDallF44za76nRahNTE4Q53aoexRZp+BCBmE2eGILL5/urjWsrAKgCmhqDzW56OZWFE
RxOiGlBY9Ufimm58Ds/0qD0kd2RXgYG8/hB1MCysD0KRsUWOBRnib887mYa0Mq1hPwLvN/a5a1vU
Vwg69yMRQmVJFJRGm0flzeje+e8v4txxqq02T5txP9DOscsdQydJIWNi38vtI5uPhNNSHd0O6jwo
Djmsrya9CzlmmhvymLTjXklew/ItEWEvvltPHBRwi0h5IKcKGhfOetooraUqtcZ9XgFba74kMqYK
FNRN8uxgscyLwBxECtOdlLfesNb/fnU2/oEDigwPgvrrXVSldmJ5bA97BPuK24Qp4KCsHAR3bOGs
MGoWCUAkO5GT4F3dZpDjijYAJ9SS7huNdKpi6ZjXVeJUSF3dXtGCPTPQoaHiMtugiuPnZSrKlE1l
HWI7jQJD2zsDAzGKHvx4oIz5iM1YOuQ4jg2cKMm/Lfnba2RibC2C7S/4nA2M0PVeRpMZj2MKYtiC
dcBwN7M6loag2rgoxEQVSQIqVMO9vhYiqSSXmRKNe4mihbPUXQhRlJ+3V7J4XhgRjGgbjxHmjl8L
GeVGUin6ovct+01p48gITuxeOEJpwfQiKYaqG5raYQz5TFKuhFrVltK4Z8anSVY6qmKM7TQbjNCd
CEYyKzJ3jXG15jBLwyhcINuul6SrpAniJp72KCys0yJ87qZ0N6p/0J3gKoorV+fWGE63t3HprMBT
AHQQTDAcVm4bhz4jJT4FJthInEA7oU3ZQ65EoPBLuwhza6JxDKyQIBC8XpkNzFGUx+a4LwCQocQv
avU3G4u7tjD34Ifyb69pwRzOZUUJk5AwdRdR5bW0XNKqilYTBh7EbfXbSlnbOcDliTpnlzQQjESg
RId1x6lxkUc9MCNPNH3cx1GteYVhw2agw+O+o7D2udwoAp7lJauBWUk2/kOFACWC62WpjdbbgalO
ezlLN1KBkS/kEzRWlUlXdTmtal00tn1BH+ELzFk5ae7FkeYNuHhW6qS1TapF0n7SGz+SwfBOAaFS
X4x6naKRT/NQnRI4XAt7CpGAOYGSHHMseQbNpk1qkiYQGZXRqrFTnwxOVv5WS8FeLiikiXnFBoo9
YJ7B0IDrpY2TiSSW0Ur7oJYLJxgT7T3PzWhVGJG1Jkxj99IUlOvberlwgHMZBLBlTbWQmub0cjT0
uM5MZdrHw8lCF2/A9lTWMYRLR9gYgWJyc1ve0mZeyuMUpkAMroHpeNqDAjX1p8Bv1onoKVvayEsZ
nGcwjsyqglyb9p2+Ndmpb3rfVtYGOxaNiF12wVQBBTHXd4DMBhMYZ6oy0M1m+ZiOe+Co1qQGqjjt
/KoPBLxZC7uGEArWcIa9QRq3a81QNtmoFeN+HMD0HQfVaZD8pO32TSGqbS6JAm8k+JWA04XDzWlh
SmkVZ2mGNwz8cA09g9tQcvRa8Sw9FHj1S5t3KWr+lIu7nJujorYyRDH9UaYzLeIumB5v69uCLgCv
hzIcmFFmgCInQ0f4JjXJMO4N9IbL2r322XbAQ5hOIcoXLlh4mHYUDGAowDejcVqXYgWRTmF6g0J1
CBCmyvT79lq+w4oQMsI5wyyor25n/rKSJlLkQZOxmLA45fFDEG6s5rkAaWAf+10ZObG5o9LzbalL
p4SmKNg+6B0MLvdOQicn8BgpeFJ0Ag6oeNqg5wxMwmF7+g+CNJQpcF4W5i9zdylREzXsTawO6hAG
pZdUiOTtxL8tZXkTQX/1FbxCDifGMvoKgy1wTkWeeCP5gxlA/Sq+z9x225G7UYSSmX+Oc6BQcoF/
C82YX2VOXBMiIWcSNu2BcPBCCWDV1CHUXCfKrhrHXaQSwQIXLjAEImqwMLJDBg7o+lYFUj5FrC6m
vTboAOPm+TmOAJgIgLFYFZPyKdjOOc7/tj4AZDB6BX4HZF6Ls5UwMlsw2O/LUut3qtlTDFsA2ZFJ
+35ToGXKGbWkdOIqsvY0HtSNirkB94bJDAyNGe1mT9NJ1LG5cBVRep/nwsBvRbqQu4qKDHZGpWng
bLWRBB8VHZFdWVTO7aUvXAxIgQbZCCtQOOaeTqSPszAs22nf76TT+CsQ/PyCpwO2QCQhAX4DkotP
0jWSFWpS3sO1CkzwzqCv6NFin8yk2z4A5wvI8OhWHXLBbV+wl+DXgwcCIgXEZXztjrQwJYY5YuuM
wQlqcAaPj2mGp6CevHb6uL2DSzH8pTS+jNVXraKlWQdd3Zlv5cswT2y2vPHNat18q4ikLe4ocjr4
F0YGlvRaVYMB7G9mjR2tzGZfKNIGHYSbMjCex/aTYf5JcEZX01GtPXPyymJfSr7SJ4cyhdMXgj7x
Ef3G0iYG9d/tXVi6sEhdYngRAi2kuWZtvngGo8mY0FELPVLVR005Jn3iaNNdkoqWPy/v+qaCewIN
F3ifwC6o8uR3oVWpAMDCEoGDQrOfTNTsS3bMqz+63LwkmA5m2feBsSMg27m9wO/7DsEo12lYH1rn
pVnnLhYYpiDWNvUSp1x/lHbn/B9pX7YbN851+0QCNA+3kko1umzZsePkRnASh5qpkRqe/l9yf6e7
ihaKSE6jEaARdG2R3Nzc41oE7q3NPNN4b77Hhhu3olm5NYEo2hl4JYHy92nCZJLNMc/qBk6mXJ5h
I1GA7XGC1alXMW4x7NNKGfxcSKn62SCgd2RpVYNygeKTh/wbnHkorQ6m0My/Stq2c57mRGBuP78m
S3sKbK1sLfDF/Ohk0+eYL4shgpabaUr8aQDRhPPiTDPaL2kQ/XGfrwV5cDgw3IgkF6jFro+ut/JW
MsByf5RzVd1RHZVfRDDxd6VKBAmaz+X8D1GAe0IyGbQWn8KsCeA2eErmY/WzrMttIfV+r7enphvd
ro79gSGkJCUGrOLj2J6Hrg6L+WTquUd7wlDuHzw9F3HXrikSFNbGfUETHv65Xn6GZJISAzH5qBTf
MHPiTkGPmqi6a8mpQ6Lxj/1hxLW4ouhCX9pe+JTpTGrbTE15Pkb0PEi/MaDYi5oKP7+M1yK4BaH8
0kSZrmCTh69s/qH9eTyEYSBM5aD2iUk/9YO04eKqd4VplvUSK6MDPTA0DVcv7l8kKxGg267dA7RG
wmgiZYkRefX6YLoeI9kZSRCTo7vZ3PboM9lXzXncEjO8bbw+P4hY0YWkxf+5WNEMNm8DUDnyUQWi
Var0geMAn9PWjhOJ/cjxbksTrYt7C3RkD5WJQVoqHd7VziOaZ0yb6g+hDZF/wqKQrQGYBaC7UAK8
XlQzGYXR2YsalKkf5ZVfofw3TpFgNZ8bRz7kIL1m4tFdCqrXcgCe2MCHQXZBgskwQQ6jATw2Bqr5
GNf+EP8qneZJGav7ISNbTXLbxBE8PTz16P9W+t8XcAqPu1uCFQh5N6NLAyluT4vVdIhzmLIAUUwu
dy95UgVJ5Kv5Juu8URa1nK69CoamLLCcaL0ChMj1HkR9qw+swx7I1dlGrwE1TpKIwHdVBhgC4UYg
C4cy6LUMQ2J5BabA5Wl/K+dHzDwJE+hrlgPniG4G6AuqLtw9GOSy6/BOwEsBjUTzfFvtP7tA0MeL
H+fUvtDVlsw2fryTDhl9rOK72cS85ua2lNWrjJY0pNjgAyEhcL1LKjgixiqJFtLZXUQ9QzoOIDZc
wC+D24LWng3ErzjzZV4XLbnXguTJipSugiDUde6keL7Po+wds/0vmrqLIvYFIK5gZKWC/OGaEiDN
gWsNe7XUi66lplLOskHO5GOVgTK1uZPU+xL98X+xtAsh3B4acoo+GiOVweLnvFSk39CRBYAm8Cpb
9exM3TSWFRQ0294Wu2YXEcehfRFOJLAdOHufTC2S9UMNe998Ma0Hs+5dTb/HzqZAt52ar7elre0k
xrZQXkFpD2VnzmioeTVBWSHN6cbXViJHaWxPhZTub4tZ0/pLMdyiSifu6jqu5GNSbgzmgQoxLZHP
frktZU0Z0SjwMUWBt5K3wcTJgA2vNfKR7HLlrNauOQVsE0k+2INigbld3bglXEVlFH3vfE12qnWz
HlQ8X4aK3HFMNkBFdfC83F7R6r45oF1A6wGqr3xnidOXdYvRCPloJ7sJU1pMu7dQaWOZIOu6thrA
1Sw8mTpCfD7d1kQaSZuWwZmBkQCatAsAbcAp//jz1VxK4ZStKbWi7uNBPg5h374r1qs0bYH2+hdC
lrAX2UPDRph5bRsStG+ynMrycVIP07TtZFC4AXZPsGFrBhYKhroMZvZQBF029MJXknD61TRpMiZH
zyXWoPetNxLPYdNGXJlcPpkLZ4G4g/Yi/KmgQLOYjAth5agiwTVK7DjPcJm7MUvdtGzGp9sbx1OM
LA4EBEDb8HQvbRPczuHb5SadInasi2NtvQ5lENFjWZ1s9ZukvDS1H6WH6V1/GNJtUR4TQH3k08l+
SqRDvKMYTMpcMPb80Hq/zQWvzEom8/rTuO2Wp7Z1RkyRHukb2+f+47ydgm/yyfh2ewvWfKirLVju
48VOp5lTRnYMOR2QCua7gaSuRn3L2ZTaPm5d59uQhbq2i5+F9uTDcfl8yP/tPveSZjh6bWAQ3dB9
Iu+1aAsgT0JcVTkY7a5Iv+qJp7yCC8mdoiACKfIXKj1UAaBqGikHyudsIttKTtlu1jeq896p28Y8
NfMdwf9MwSYWP6ePFXHLrt610qG0Mbw9u1EpMFgfkBa3lsHpqm0NrNGYw44A5x0Atpk+26DhU4fn
TgEcNiotluWmyDf1cTAPXjy907u2oAGRHpN0m6GDPKV7e3w1qnivHw3yqtQPZekbeul2FbinDT+f
M8/o3dJ+TqXf7UDcBKgSItx1ntTr011YnpoLRTDj0XLqkQxHvXxAcXCs/FkD3CrZLeAzMwiT6XP8
E8R3eyvyZ9jLHqwG92C9MnEK9TFHj0y8S6yz5GXk62T7zNl3LAZI/QuVvdo8dvdJOIJ7Wd3oQHhz
+g02zcWxNAeleKIBfZBGT53u9dB2wiJ9zqTzKG8rd3gaX2rFTbJ7djYBgQvgYYz9qSc5uncKH2g3
Tixwglbylrh56GxamLGR7OHDXAA7S+2IlMMRiFlo+ZuKdmM29bwvako8eyzVY0rzwiWaeZ9PxfAF
+LTAbxsn0aD5B+zLtWKpCuJP5KBBZYXECXc/lJzVPRuS4ThDXdCD6SkG+8IWYode9eamO9rvtaW7
DRopaK1scsfcaPLemb5nwEtMB20zGu6EHEvnSnni5UO2AcbYbkn2guLXBd113Utet+3NZmcvmX3M
ydrFsWvNnWwK3FfhWrhLovZUrSsnRl+jdJjAgvVq7CRcC3qvHUm2GYmNHlzQHe6c3k8KQG3FyBaj
NEn3mXKf3msW6ON2ySZhW5p5keoz+osG8QEJRmshNHLxXLjGH3tw2H50n8HZQbEFj9H1hYgrygbN
LIbjd33/oD38sd29/nVuQxItRlCZ49ejbsZZNEGhbjsbfesUXKWNKylnh82bbiq+9dqprQiCpliU
u+XBL3Hnl49AwxSmC6Fq/Ptnp00qF306oKNkupdk6QF4YC4d4geaGYcymd1KbdC8DDNGUTCYVF+u
vSjKt1R1Hnt7forZ9BP5u7u4AVhqzto7Vkc7VG0eI1LgUL1E0XyC2UUpcEZlV87DptMCzT5a/eNQ
oh3aMj0iCe7vZwcSa0InGMYmVayNbyIBERMrcrscjk1aoAcy9WnBUOzYRKh53D5Dnmnun+27EMVp
SNUoet2QZoDvYD42pMTQLnpWqBkCFeRZM0CjW0ro+7Z8WZvu2JC/sqwCJ20Xv+dt5wJtZsds2e21
t6E5aIXuqca4VYud4Cs/+1LYkKXDAE4OCqMG5+REhNm0jefhSPLECiaJBWWptOAyME2/lLr0RKXo
jJ5x2PxM3/SSUfudzlJfaicQY+el4s2tpOPi9X1Qo6Ek0AFDcYpJCfCJEQw7SW2DZbIACmo0mwgZ
OzNoVb17vL0MHrn2n82GL41uephnYEZcX0cMPgCRw2mHIwXoo6UC9LEHTqhEjb0+g+LO2Nv2dpze
dMlz4rvaSQPbcUtlCGxl2lfwZIbsTa1nweO/COVMNLprUMRDEQQzhRanAejfU5atHY6DHT2Wzraj
oUL0oG+LHdpSawZy5E7gGa4cJ0RiDnQpTcJlVa/3YQQnZuxkMkRmjTenB8BH/s2itMUyoKENST7t
WkLVWQOYfdD9XsIBiONtp54tNfdats1Rc+4PdBL0ZS+79GkXLwRyGooRydKgFAKHcaMl4NHBI7+d
jA0T3diVt11F96bzAdOAqhzfi9040jjkIzZPsXYpBVuH290ZZyKf25/NC8vBLagIjMRixz+v7T+J
XAQY5XZUzAQSk3TXevQn+s33vajdcVUIXBY02IJcDJNc1yfWEz2zTaoMR7uK3GL67kRSkBSPWsz2
ffFdSLu9qvUX4jgFKfVirmiMNeX74U42Pfu+3UupWx5agWKs2HJARv63Lk4xJlWf6myCIJY+q7SA
N/rLkk4A6RLcqZVoC3pxIYiLtvo2NwvLho3UXott/x59Kzztt475TrcVFDfWVfBC1LLmCz87V+cO
M+QQlT40D5rsSps+KHwzaA54QCzBVRZtIGefZuRdK2uEMFAEPmKMf7gHioTAMC+n/UnDLxbEeTKp
htqC1Sx7dx8/sM7tfrCvvR8f5KDfo6Gt/yqQt9yYW/K4hyCLjaal8CWOXYDhgPq52Gpb+RSDwdZA
R7EI6uFznuhKM/i6XVmPDtWtaUCNYcf6cztCF0VNAmtv26X68c0LCes7J5Fxf/vcrROv2IHpuJz9
+aiCM/iAyDs+Sls7kF3fAkvhd8EtW10idA6wamgExxDwtUZKY1KWUgTzi2mEQ97C0o+KW4oGCVcy
DdjJCzGcLjppUSSShMtMjrPm0/cOzEjINLCADYETE2+qYfnBiFornsAFEi2Q01BLUpU0XZ5MPdvY
6TY2tvYsJF5dvWrIKKMaBqApDEFf72JV9CTtmIpwodzr2/SkHSn44r30vulcs3fpPt/IzJVCvRE4
vOsWZZkZAw8HnGt+ZgyM4HoG/BCoKLIhTJ13/atj0I1VHu1sAOorpo6qb8BM8wY9EtiXj55z/jIu
ADaYcFymS/gYNZ+7tuoiA89bHYd6vm3Nr1bOtnp5muV7QwPoLPnR6K6eAg1LvVOSxNfJsW+3Q/Nl
Wj7O+SaDKkvf/TlIrLX026CrET2HS28oZyWihDJAxOYYPEkeq+G3NH+fhheBJVrTq/9kfGoSS9Uk
7tB3Mx7Tk2HugK0X5Mf4bIKRBnBTofnkDntte1vmqsjF2QT6F9pEeNwgWSotUilY1jS+tep5pFvd
Cm+LWHMm0IT/r4jlEy4eKEtjat1jAusYPevevOtc5zweYpErtuZDXErhjI4BUCkEH9kIk/dkOZlr
ptJ2ztHwYm4bed92OyEYmLIuUkPogJw/yB44V0ythqIEqsR4BFjGhu5A+J661rm+Mw6O1+zYYTxY
D8mPOTC35F7b397UNeuAmsm/sjnrYBWlbcxziZmyLUP1BNN5B/P5tojPg/eLyqPqv3QQqQDW4WQU
SAApegsZjY9+6529T7bdLttaXrXVH6WgCGxBSWBxv/jLfymQ8wMLOQNlVQWBgzeCjOz2clZ37GI1
nO/XasVgpV2BHSsGjLjX98r4I5bYGScouFM82eUSWl5tHKfxYxNN0ciwDukpqB+rL+2GvAFjac9c
ez/vkkPtZwdzX+/B5LRTX9Oz9S06T8f2QeAart5ttNUAVgXwppjWu754agruSTXDig2ge59zyXCV
SsQRv/oKY74GDV82RMl8+dpGP2KlLWfmBMlz96Qf7A0Ap3fJqTm3+54Ftw9xpfELW3shjnt6tdTM
KC0rTDn+bnfOU4ebpwXJRjlWu+FheI3P+dsT8r+CB39Vdy6kcsY/K+c8MZ1FMQHXP2zQLukV9ZdM
RBInEPMRVVxYykIey56aEMPsndQ8sfl+1s+TKDO/lma63MOP9/9CDIDeMd9jUYipd0Xh29tqb9au
W/pg2/CVQ/ukuzMAFB+MDSgcQ3ZQDvb/337yvs1EKKDV+hr7ab7K4zaOFTdrRsDYCtyJ1RvwAeGK
WRg0nCwbfrFSTIvKDm278VjPWzSRoo49iQZSV23WhQjOCy0sAPBGSPAfQaWD7tSzgq0U6PxiZz+Z
xQsRnM7TpGLpZGMVRTiAYfybobp5eVeyR3TNvS+MbAM65gVC1aXb6pZQTuVNi5hK3mFdyJ4TV/sx
n6Y3e9vsgIIXWHfyTzi85s90d9C+IZyQQFQmCCJW2sGWm77A7y5nhy7z67PTu37MnLbBB0wgCjYP
rWf+0iu3HZDMcTH5/taLAMpvawsyYtcSp7ZhclJhnwEJYUvbJNm0neCFW7Th865CFUGDiUvGU/cW
RDL1xoD5sjHRYb4U5Kl+ANawK6zhrzrxuMX/SuLOT47qoY1aXLHsZTgADTdQ99Uu2lUecEr+yijD
+bIwH7uAGHMPTdTOsWz2PQyK6t9rzJ2pq70O5/krOGnNk3UYfpm9F/2kPiLdkojClbV8AWBz/pXO
XXISxaUuWdDUtPBA4kJ/O0j57cl7prrIMtpP9a+2FBZzVgOVS6ncvU+aSq0ZWn7Qp47KpkNOsuZr
7T69HzXZs/PGtaewdPYk/xqbP5w4dp0siIZ90v3MSPmVlM/pyM7dpO0m0RDRcrKfdOxiPzhzUQN8
i+rVchrNV12VgJO0mS1X/VkmIcm97O8i1cut4FSNJsDknhUGVYs2Wu0reJVrb48yPJ5LVHrccneq
QJv+xdn/jWH8b6V8LkWJ9HSeI6w0rff5QzMRjNJ9NZuAsC+N8qvOvzMFLpcddsJeg3Xf+EI0Zyt6
ycGgVIrjl8PozgxbD2juXrUZfNutQdDcuKrAcqy+MxcCl0fi4inrHENOokEej8Smil9LI6YSI0kT
WN1VD+RCCueBJ6qST2o6YFnprlFdBbGFkx10YaS7bM8NHeULhcZEs4z0i6kFcsReZd8K+b5XdDeN
XK0yl7I8le61iQletUX1b4nlDBV8Hl2eciwPuEmZ55yjwN5NnVt/va2Yaw8JZrJBj4KiionBkuuz
Ald0nObdPB7plHjmuGUVvEYRDMyqEIyrYHgPCFeQdC1klBRapq2GyF09OBWIm7tQNUTDMSIhnJWL
KeBUjEhFiKu9kN52ZXPflY+3d2tNs42LhXD2Kq10RloVMuzoKUp/SCB6uy1gzSBeCuCOY2gGzEko
EID+KnvyenDvVBuz3mNQZKQYVhM8SKvrQe4KA44ogmNo8fpg0qpVeoVCXLWXPBE0xOqBXPw4dyBj
bKQZ7fHj2Q4lwVdJ1EYg+n3uMJZs5DjW+H31rnDD8X4EPZFbh+mbEpIvnfcb/xHcPp1VU7rMJ/2/
/eKPx7btobMURJDJM3CA0JgXHTqr9vrC8O0WCFHtO+DOyumpqhu0CMpAV216dyLfBN+xbB1nHDCG
snwFknwOZr2vz62JiN6llo4LlSeF5TFDq95sO4kPqTrlZKPnhgny1kFGU5mSy8VTFFcg8W5SRRn3
WWM5O4Y55dyX9FrOAMtW2AfDKMdTZzg9QZtYJerjX/veZaYUWwdb82kGyk7tXOqGRa1bjAmXfSH9
pHWdb1XiTF4ZGfHRmjXRMMiq0MXagFUKQ058wXNURzkB4jsiKvasDm9Ou68rHXHPr0p/un0eK5q4
zJEjAliy/CCUuz4OBm6WfMghKRs13dfr2NylakM9BAaOQOtXFgXsLqCmA/AWsS9/8kSrpF6X0VUL
7he5zjDPOZ9AyhVJd5NZfLm9rJUnCM2uaCZBqmQZY+C0fXIaPWr1CI33TP6KzCtarZzzMpKn0bOc
zj6ANMLbElfedIxYgQpwQZ3QHB4Ym6FShPF2RcYkg0OCYs4c3wa53b4HBFwLfpPtX4hbNhIJZYzN
8rF9XNolHUp0DzuAzNRQJJE6fZvJ9juxGtHztHJwmEtaZlk0jLB/Ql1N7AKcakOuHHUaATy48eJx
9jJMspv6/KXpRCWntbNTAKSHhhF0+mJO/1ol6yq2zA4N7cBSmoNk2nVt4/hJKm1sYh1aq3ytTeX9
z3dzAXjBTqKvHACh1yKZRWQ5Kmz5mP3WCu130dWgm/gJAujffyEHR4amEwWz8Hyut0saC4y2vXIs
QE+QTW8YVO8Ut21rweO4cqthOhD5AhhYWbohr9ejqLVRZh0D0CKNXy2nCobZ8AF/KlDCtQI8pocx
XgvMBg1RKXdUtM1aEw1JylGVqjk0jKLzC0RhgTIq48Z2mLWZxq59t51UAkwuI3tm2CLUxxXtXCiC
FzAs8Et9Alfo1WwkCWqFRxvtqV3GgtyuApuQu85RN3H26/YJrkX8V+I4y6LoMdVBX6EcrVT2KhQl
K6v29fEHTCgIqbcmHiBTJ95YmkEMItI/d7IgHTj/aHFEb6POBUTjpER1CTzWI1Woa0V48uZoOzg2
2qXvqmqby/qvXKoEQ7ArFxLvNbBulrkbEPJwQm3g9LbYfWhtGX8Bo275tWTaXpK/UCMPNLMSdJ2u
HaiBvkYAWECgwd9/WynjyGFo2AWwk1+maC6PqlNSZ0HREhCqGpEggb+2PDiumPJdSIZkHsVWzWZV
pmahHknszTIqoWgHJPUdI0CObk4pGlhuq9Dq+kCjgrEwALGjCnt9Obtp6k2KmvORzr27AB87JyNP
dgW6sgtVBM618ixhIudfYXyy25yH0a6tVj32DLM/TKkx0ISgtkiS+KFjIj5Fzu7YAPTB/DUSipgu
XabGOU2ZtS4H9GqphY3eeXF6byE7NIwvt/ePO68PIUA1wUuEecHlwK73D5VbzYr0Rgvt4c1ywnlo
XZKcsmgPUClGZf+2NO60/icNTgQMDICJPkolFxkBuW1qZqmjFmZzIrlDmmzUPm83emL5FQroc8cE
KQjuxP4R+EFwj8I8rCq3h844NqBKVrQQbXVpHzZo1C/zAwGU4O2FcQHU/+TAciJ5uYTPyzZfLEwD
w11OYdbDJtV6byltuRpR+u1tKeur+U8Kp+xVMhhpwlQtjFE9NdrtAiY5ktoF9/NtQWuqhxlNxBbg
JzI+bVveFnWaOpoW6pLsFWguT6jhAjvjtpT15fwnRb3eNII+TjxyWI5uGMGQnTFC4ppK4wpne0XL
4ZRcijF0SXUIgvZhaOMxrl9sS2Bo1zQACJ/LTQW+ARZ1vZh5mhOj03CRWrQQI6+bsPtMz0VYfWvX
FU8zEtYo2GHmkdNn6vTD0j2nh73zZJN7Q6bs0QE4f6WyJyJpwCFSx3F/+5jWLi2m6OFnIf2PF4Rb
mVZXfcpkRwvLptnYzXskPc4oZmByzAcFUXBb2JpOXApbPubiItnR2OZpJUEn1Lsq+aZX+7jxIkMA
xrG2JBvUfhbawWFceUohiQE8yaSJHgIA58UYNzMmStQTgD92nSrCq1qTtczWIUS3DHiR3JFpeZ2A
5GrQw/hLwr6beAGJ9qvo2CatBHu3ooJQvQWwG0VtBLvLNbjYO1Unk26PqRmSaG72aPLFdEkOJvDb
J7SynsXKIfpCaxFMHXdrm8ZWmh5g1SEpexU4N0bIlMZDDRjgaciFGQl5vS1wRSUwEg0yXABUYhqJ
H0YyZj0zs7Swwgq3z5dA/+dZtXHEzDlmwiYRnMGqNNTNURUCCp3KP1FdNrSUtpA2dUZceMjzgfZp
NPKx90Z1tn8AwDLWBK/Hyq3GnCegKvAoLi2InF3v+0Sb9BmvlFTfaYDEmDHUV+7T0j7TCM1zpBEo
yoo9BD8T4NoRiWJalh8wrgtMRxWtoYURcIJM+lbEozePoqTi6k5eSOHexFLr5rqmsBtox9MY2inh
YA8Upba/eK2ulsNtXyqPmZECOiJU9BmNxAp9MwekAK2oFg7GrSm/haNCFgk2HgW86ytWa0NM+5QA
s7cbt/ocSlPyUBOGMYEcDANnR8MAH3Vr8OI0NjtOxr02+BLx4ng3F0D7q2tN4P8ua7vIAC6Oh2qB
NAK4TGjxA/bz9QeVatHIURVp4ewgRot+T7nqJWdAxsxRWLUFeF0Gsvvz+4iAAlEFUniYQuHOdayp
mplFZYQ54G8sEEmy7KmY3mOULG8LWlFTjO4vEORwNdDPxa2tLSdL7sBXEU7S2UbXKDAgTUE0tqKj
VyI4k5nOU4WCRGeG8TwnW7s095mcMcw854YLa0MFK1qx0GDbsQHRZhnIEPLYjIQNcaragHxWaUKO
zlQVrlZGVGCh1/btA1l66XCCPeHugz2B16tjmRGSLoU3D+SAJgGGsCh8XrkLGmogUDrcB5hLTkxr
womfwAQRxvomtTB8iY7tGbQ6vf4sgxb6ti6s6DmEwb9G1AzPh1c6gOj1QAhujBDR7JaSzhsA4t78
KKfnNo8DGdQ62ctfSAQ0AhoEAE6I3ofrmwXmd8J0CokTUZ+1OM4OfaE9t01noTkcDNJWnsR7NkmS
PwPp1b8tfOVF0ECuDDgDvLOmLnN6WU4ZiZKUGqGpB0b0pvmSJ/e7oT+kolmqtRuAoTHk5HGUoHzn
llnDTYpkqcNtljS3UL+PfezmUetlTnh7SavqgrYYzIkhAATg4/V+ms4wIsUZGSEGqzad/N5pb1bz
2AGcZhDVatdEwWagCqNpFggMOMPhtADWgokyQ/Ro3c3EHT3TERwQn61bDO9C3vqvDO6EOttKcyUr
zdBmU5AO9TMxARXQvNOy8KouBsH4uG1J9JAmIpO/dmKooCIFvqR0EUZfb2RfjgOhzmyGhQlOklmz
fHWIPKNz7m0l+X370PhK18cyL4Vx6tGRpJnLdDJDU41oskUlRZY3IGCuThZTnJ/KPJiAjEzMBydj
B4ahqDup7bPvE5PsIFZsJGUi6Djx2kx1vt7+ttV90A3geDr4E+719T6k8aAgH5ObYVTTn1P3XSUA
CCDF9yIScvUuP8W9skjAAOYWKHkLGDanu2lU1/88EyCIc4GeKSl+VFq7rpO8WXHjsnZ72r53YxGo
ytvtVa49GaAxRYYbVSVAFXKr1JNyMgHqZIaYXd/mg+CpWNvDy1/nnHkjMiTFzPHrwJwAbkrm5fM2
f769guUm8JuHfKes4CYCRtbkou/OntvJBopuaNMzwQD3qB7+JvrG1uCyIzyFtfw0g2HkXV7K1Aqj
4kixFvC1317E2kYBLQngYwuSKR7Va2VLppFYSl1bYRMvWEYT2YFgQwgws7ZVeGls6LOBkT9r+fuL
CG4yI5q102giUbWNMdj1JGZdXqwDfxqXIjhVnkBkYI8MImSJbC0bXUhOsolsYFakG7UmXjPK+6QZ
PGCI/nm6BzBNSxgM4jFcIs5fGPIIiYvFbtFo06SOr7SWCzJftWcC27z2eF4I4tO0Ts6kjPUqbBZm
nksGzIiTpCAhJzWuXCiuowmSjKunBvxrpIZhHsBYcn1qvdZMtlI5ZlhVhovu3YDYEZqDRajPAjF8
HVvpZm1IZ4iJG8u+L1pl2IGg6yd4ugW+1prJAeojmvARVgFSizM5ErgLaySfrbCziFt0qTc0Imyf
tetkgz4VEagD8HqZszvTjInJZiawCVLlqUMLFqOwUFO3E/L+rEiCuuHKAtwdh8O3r07VGKNWJ5mh
Jb8M8Lfn5ghoGvBrClz7FZ/jSg6nBFE3zn2RYkU54GHsR4zxub1V+JYaTlYvyBesaMJ/stBmzHkA
ztBHQ7konNxpropRKzv1bH33xxZvAf1AtLJgaWJ87Fqr5ylmjpziaYCh0H2qlRWgLefGU5qpdRvV
EvWMr2gdcNUACwtEXrg2fArd6RQ7slUkXuruJ3q4vFJ5ur2g1V27EMAtKCUA0op0CEiUb1l+bjUM
mJL9bRmr2uag6o10Ffx2vq04KzrSVlNphUa3V4zfaMpIqrBF+8JtMcunckYce/WfGM6I60xTpKbH
UnIziTZGAzxC4G0wt6RK4rXt9NbT3tjXJnWe4rwSmDu+arv4hDqiZjC4oCMEs1ac+oH/OI4wx2WH
BtolVDbtSgZE72dEnC6A+HZx/KQWb73xyPRecMn4DvtPojnTpNZSPScWRGuQqWjdoWnmrRJnvgUr
9bMEWjKJxg3R9F3p5PdtlAvcgPW1q2ikUFQAxqBb8vpWDBmIoWqWoUEXgET9SA7gjTogCQKYmhNm
S4+qGR/TqgJWm00fafZ6+9zX7ggemQWrGRNFAMO8ll7nesYoXptQZS3AXXM18xJZFrm7K+8nSoEO
WmGgwshULKbuwguZZ5rTom7sEJ6hOzbfgPUUDPpjClyeIQmG/vftRa3FGCgsAIMOPuIyQMFdTAMD
UtIYyTZwQ/xxfMpsn1IAOO4qOdqBaNbvzMaf7S8SG5+r2m2cGMhaosLKmvlGOAfGS9DdLHt7veaq
7aGtXeGEd6QLInnHGs+W/FzUjrMmBnBWKMgjpYD+GM4XztA8ZpEJKXppMDeDw3boldn0ZFOZ5p6o
AiuxZowwiYKgHhJN9PVer8nqa1C9DroZ5mMFEJgS9ci81Yx9oVZmoIKjS3A71wwscggWSlPo8EPZ
8FreNElEyhINgamD4R7ZqDQXOX2gpqUiWq7VlS3opchfoy2N51WwgfVoOAwrm1iHliYLEAEDVdya
nOLEFLyD/FjRh80xLoRxV97oQNrbwqMNQVcIeIVhys1dZVCg1kmgYfKBzshcVuutr5GEbpSx2Bhq
inGSTv1CIyoDxYBOwaDFqjdElvKA/tB6M+a1dkBUVO6kKcWgfCLC2FizFMvWoLIJUA+TpwiJUbCV
G6CVhzWdnkEBvsduCd6BdRFwrMDoCUeBLwRlcV1ONmLlMMnN90qpv0/yJJrpWrsvSxfEgvi70OZw
90UlWTt2nYG9NwYvj5St3ffH0Y48ojQA5Yn/bJbg46iR016CFBTQEO5xGpxnRQJgLzOci0G5M7QF
425yhq0OZsUf+Tiy8LbpW9NjhK3oPoUOo3mFW57TT63JHDinMWCGjAkdei11W4AjOmVwW9LaYeG+
AOgfC4NLxylxIaFxdaCLG8ysJJgcXEvTrEVIIavrgVOvAVUWoQP/clQtpiTManGxymGbqRT4h4Dp
qxCF5aJJmtUFXYhaHrGLR8o2kkQZTZQh0VDM/AQkjq5dmKLpizWTBmcUgOCGaqLkwbk66tJuQUCn
FTpRpbqS2bVubM0MwFqRKCQSieJOaBhyhqrq4tRTczsUpu32CabS8nEW+MFrqUtwhaHNHzUsNGLz
nJcR5gUzU08RfJUPKfstWZ1v5tt8DBIrA95gtnGSByKCyVhVDeTvUW+H36rx0eukAIfOSSHUqOih
6PWHxqYPegy4T7N9/AtdhzexTLQvncKcasR1NEwsR65G1vOzFqMkKP/hdPWHoUB0vAANLMSufMW2
y4nZOMVohazu9oPTBGlEXqpYPoE64sft1ayZwAtRvLedD3ZWzzZEZXp7MMz3RPuq9nWw9F8LOXTW
DmkhA8G/C+wZj6UNP4EhSWNb4UA3BDDHBbCNN7moIV8khdP0WZExkw7HM1RUt5ofq9FH/rqiwe19
W5OCxk4wyCJWRo5z+fsLA4E1KpVSwOKpfXFKkoNKNHcaa09Cb9YfS0JRChYPQfIS9XGSiD3bkrLE
QxXYGDwEXa+gj9nYXVG4tlOLgv8VfYAHifwgsnjQQD7bFDlEm7QmdsKxTbbl7MADwWl6k0S9Mevf
Cy3KBR7Qiqk1MIgObdeQAgfZ4PVOlujmq/uROqFh5u91UgCdaZREzCArIS3aU+EPYkVA9bM5pWiL
xiiGoXPCpvfUHBi70AxAVs61W32n1eb2ia3YWgP/LKiFQCmC73K9okKBV2EnvRMq6Vy5cqoStzWT
L5VubG8LWjus/yPtS5vkxJVofxER7MtXoPbeCtvdbX9RtN02iEWAWAT8+nfoeTemS8UrwvNi4s7c
iJlwlkQqlco8eQ4KaSbeFXO7XL4/iJfUU2Jw75xqvxt29LiytWEsL/XAMV5u21pc1AeVKR4XwDZJ
boiUvMKoxuid4y4CyI1p99kaAfrCmZrfafjD/zExL/fTmcrShEITose+eWaARsk2BguyGrOQimTl
UC3tHB5D8/sFdVWk2Jem9IEWtaixmt752afGsfzGMaE8zfNNaw21JdcDTgX9ZQ1tpKsJ95yXttej
m3XuKRQmg6TePKRHtwXxMjpKt7/RUv0ArP7/2pLeZGPm8njkKnYwD4rj9BMITi+iB9r7GwXMXGsU
Q0sf7F9z4Me/3EURj2WpQNLz7IDdpDnp9d3wYqvvtxe1vH8zey5AKOhX65dGMM6gNO5oemchfjT0
WTO/FV4oms734kfdzMJhTbhg0TfAL/Y/g1JA6i1hubE+eUCExb5rg1VMe82mp1K96+tmJfgtnSob
XA5z+MNF8kEm88nly17VRrTJPHTiz4342pdPom6D2xu49JWQms+HFsyc6CBcbuBkD2NTgHrzDO60
QGNnqxxCYv5Z1W9fWouDURZks+DJvGovMUxOtVoDRydJm4UAk1aRx9Xinuls9x9WhKEDPDXQLkO/
7HJF0G7kbDIJ/M54xiCXX9IItZXkP3Re5gCBHgLe32gwSpdGZbal8FROzpyEmRV0nl84X2+vRKbM
mlM92IAg3YypnEeNLpdSFK2J2UmVYFTZSrfY3ebgam0TcJOlAZif2Z2Wpy+67vINamlTIEAde2Sl
w3ZdoSmP6aj1oTkl065IDHVj9BmwWYY63usJ6GNazGRvbv/gObuVasMfQA4Us6BaDhTj5e+twdQ4
tI5Hzu2k3hMePzHljpEved/vLLSmRu/7bXtLh3EGjvzPnhTRSJrEZQ/+5DMg9h44ptGmbuK3eE0U
ZenV8nldcm6qKtgvzSLknFj6u0c0KAylRchROQG0Bez4Gp4uZJs2mc/NtbrA0sEBAG1u7qH6enVw
3CnPxgyzW2cq3kA/6CvtT7daq3UsRQGQO8MM3hSoqkiO5oDd2aBtSs7F6IAWWxHZTsuM721tglBU
sdfIxRa+G8ae5mkWCJpA/mP+OZ8CmyZ0j7QJgo5lRTr9U3f9fEptCJexNU3ihQsCr7EZowF3xHy5
dAt51QRUcJUr5wyih2YJ+sliDLT+buznYeTAzEgwlWu3+sI3Q80T7Ife/A7E1X65PsLcfMwrZz4H
I9BhfqLE/ppTLtnAtDzmWWZkN5Z3aaPmypAqo6mcU6HvegyXEKZvvWxz+4RdW5mhgigaz6rlkIeS
ti/Wagy4V3AMHecrTkzfgMiobv71AMOllatYSjQPSB5ytpkIiFmGyZo+2bWDzxbQ9rUwqg6xGcnj
iDrDEgUj5xzUhsYrEUmotPdF//RftutfM7Pjf3LsTqgFMWiJc8QUfqKeOR01wvYl89aoha+P0OWC
pFBLh8akHQT4zg7YepowCa2dtxv+ciYTFxA6TWjDol5jOABrS9tW0AYJSK9784hWQdxAVbcOEFUp
qBszYyXbWchP53lr2NJmqBOKQ5ebx42hLbSqghe026J7VMc+sMy7URSBkm/t7CnXv8ZC2eZeuYIO
WbhnZ8v2zCBvzQhP6bPh5VI1lYXNLJufWvqNGz5zoL5QbCt7pxvRlGybGgg76j6SJ8a3qrKBeoY3
PKpJ9moS9ysv1qbVrsMWfhE2QzWAj8QgnhRBoAhkGRQ1fgx1/WAgYqd20JdHXD7DN71Lgji87bfz
H3d5cQMYgwICpscwL4KTfrn1KC7yFhk2AeURgiLvlSRMy8pcyTUXgsmcps9qHnjMQzjy0opQ1Bhk
/Q22eUS4yjZICf16bapwYecwhoK7BbmdhbxM2rnSoZlQFAT8qR62XhPk/TMGmedEsBrDcfxVOO+3
924hO4C6A+rbAOuCrR+w3ctlQUXJbFnLlbNTNgPf1IoGngIFozLgT5na4afd81T3Me9RfFXQmOqC
GvDdFtPirff3QIbZgT0HVzjkzYHAvvwpVtPXisss5awVFprzdf02mP3awKFMYjlHBTCQ4ELA0xh9
06uX3dgP3lgaWLCb+7peHEwHiknIhIzRDbx2mzNQwd27RvaIkYVtp2Be6+/Bg/gJM5IXsC6w7stP
I4s5dozGrnIW+jHlL1Bcc5sA+h23P+2Sw362Im1nxcfMIp6jnJXqtXGfDKirVtOKjeucGSuZK0FI
UNCxkg9Fp7Rc43EWRyid0Hy3c8S3tAzHL+XfjzyicjJTtszkDyjCS246ga5ATFoRR2m8A3g4zKp7
b0qDLvv+95v22Y50ZziN3TWtncdRkgL4NtbHep7dq1Zui4X772I1UsimU93Elo1tS9MJzZFj2e+J
ZfssARXN2idadHhH93C4TYCebVXyg3qoq05zmziayu+5sQHxZqq5e0PRnizzkFR5mPInK6/94dzo
9aEb6jX83Qc9lRSgMWjz7y+QPp4Nwccqbto4eqa2DySC4dsiLM7diTp+kgUVReko4CS4C4p65XZc
2mncynN9AMTqV6wBtZ7PAnV9HM16e+Mmbf6vxOEwrpyEpdMG/ns8dVAWxdNXerhP4H4AIYMRRzl/
rKqN2+0SseKbC2kgSLv/NSHdc0Kx9JJMZhzNRUTF4L5tPDh5slsd+126hcAgA9SxM8OV5FzGA+G0
k1CeRO3TSI8N/T3wU1vVAY3fOv5IVLoGDpoTcdlBPhmU3zlsghw0V9skYrbt99PvWkmhIYgFkpkM
4a7UEl8HFXueNv7t474Uv+b5XBuleBTQP7K6Tynv3HeFsjwMZ7zaZq6FNOlFoI08mujp3bvdGj3Z
0if8bE/ykrItcG86TRJ5HRhXxvOUEX9mql0b5PiYtpR3FCkRqki41fF/pEdJDaqJoWEiifRsb40v
VXNK7F/CLX3u3AFyhlS4jO91iFKySJt+DOxLo2zrot/R+j+ci88/RFqxQxMVAyx6EvH+lMc/Gv05
GVbcZ+nozVLvNmpNuFBlddHcS4cp0Y0kquAnLdEDFUSUbb/WrVryFfTEXNBlYH4E48KX6cnQ6Ubq
2TGFBleolT+Gqn7Win0atU77lrlfbzvmkqN8NiaddTcxeSZaN0H6DpbJwTxl2lPCfb1pN/9/huTb
odCAPGqcJKI0C6vxt5azwGw0FE70FUvy/mECDff3PGWAgg+0p+SrtcVpNkgqzjXbeKm6bbSwqsHe
ZITJtPHIyhV79SCTzUl3bKeBMJSOmYCyhIn8LtBZqCU/J+dXbEe6rYXu+D7SrUVXkDDyhQPMkKGC
MwbDOahaQizg0kv0yqKWRQz1PPF6mysQrDRdEfFBKQIQFR1aqv65/QGXDOK1hRrR3K3FaNWlwULj
vLezQgNyFpJrzN7n6rPT4razaNDTNdm/JWt4bKHIhn4VRjqkj6iL0qmFUWnnIaMssBrnJ2HqlnD3
tevHM43NtUeBfBfNcprzIKuO9wCgNjJgwC2qsqkwAnGe1CxweuuOGdOzqpRH1LWDOO+ejJps2tpd
qYXMn+lz/JTMyuCBkYITe8xgFonFHw9Jiqc2z7c/3JoJKUSn4LzAMzNB/TfTj0XebtHwXDlycmSc
4Q8AoqPAjmMELgDpa/EqTqrOoXHkxcV2crwdros95S+3F3L9iS6tzD7z6RI1bY/2JEdurg45lDfL
gBleUGhf8jyDDDA6dd49GpFfbhtdW9ocbT4ZBW0j0fsWRo0OM60xkKDlxqu1ldM8b9ClG2BpwICC
BBGYSbQyLq2MmTlVgwUrJmt8g9eB04gA06R5ugbLWrMkeQPxRqZkI4sjiJyiujCoG+izZGtt9cVd
g8SQPXMjoXgtrUdYrBuaClYsyCgxD7wudbh6H1/VFOB2KFTO6B4cW1T+JSu1UqmuOSAXFoMDWH2s
+I2D4eP8qdmyLPmYec4wPReCM+J82yuuzxQsw4mRtqIaBnq+y+/FcgYRk87D90r0AslNCtrX1HS2
t60s7CKqFMgakWuAfUKuXtvMjBuC2yzydHYAh4LfavEhsx9vW1nwiAsr87//5OGxkugZOMiSSHPd
TcK+VfYxaautUq+M8l89EOfPhfc7HogoPaHsNC/3k6HBqFLDLJDYGOQt6yD1krihxc7V8KfmD0Xz
o1M1f7QOYsBYBtQyi78lRvmwj4IwUCzYVIy5XdoHmB5A2JhR3JJamED6lA3fxi9A6K9l30vfbZ4A
mG9mcFpZ0hnT48JtvAQviZRMO9ZD2qBX9o759PffDYOIs1oqsD94e14uZwB20M2TgUaaRcHs4gQ6
eWxU4J/XNAyWHARdATxewCaAuWYpBLY2407njjSy3B1ECA+IGYkKyfCBrJQ+l04V+ERRRQfdGXrg
8oriOs4Y9BIiYiQ/IM+b+ZoaZ+HtbbtK2FCiVwGegyti9+CF0tcBSQHUwlmVRUX3rRjPnQOufa09
5ObWzcot4B/BVKc+njBrQ0EfHa3LKD/jsPGXDQHM+URffjG9G1U3Now0UpzRtyClOLk71cZQ+uOg
TPvaoTunCjp6Mp1mq7Z1yPNXnq7pl1xvMgCEs04EQDsAcslsUZwSUimUZFF5ZtEacc1VCQabi8F3
VCfQi/9wy8slMlNUSurEeRQXmGU4eBDHJtHQdXe0z/aeusmAv6MPTlbt3GQH9ZtHL9mXlX5GxFlx
putDiIlPdIPx6sZHNj/0DD9FG25SkOv0YxGN+S+jegdOshYrEW3JBDwJMD+gTC30Ty8XS3UoFHjA
oEf8te4etfu/RqdhN8H/868BKWImSW6V4CcuImJZvlKfKl8bkXDfpyjU3z4Vi0sBsy4m4nCRQnX2
ciljStqiE3URiW44CLK3S/aQm8rhtpXrSOLOW4V0HrgTgJula5NPLW86UyuiZLSPJvobev4TqiJP
xfh+29BCagBLOGNzZQKPaLng4tBKjUei49PkTUDBTNq9tgxEK9mx7JpAgwCSbSKJJGuouKUDcGFY
er1Pse2OSgrDdhUlovb78hs1j9Vg7vKiCrJeCSv8IwugcG/g4unGP0hdbZQLvej2FsjP4Nl3QJ2G
5jeoCWY248svClIqgLgnu4jqvvPjNPZj8bUUBxuhx3RmEuoVD1q095H/A5wMSK+0cDBruw6KIjhv
2vjNrFrwmOcV4yi1DvZBGFoaTBrLt2lp9vvbK53DphRW8f5AQEd7CSmGDCfPy14ZwKQD2kCzO9o5
XgJO6Kohdc2XQRlWjC0FcXCBebgI55IXyJ0u97XOLQ5B9YnhpBRIVgA7eTTTioZdRcJUEVVQtLTd
WoXZhpiEU3al6+R3UM7hB60skn3cjlnoDixfGfZZ2n40Z3GuEDFAxSSFCoHBRzbWFUK6x+5MYn0r
7Pxg5OQwVuShZo88BXzx9r4v+jp4awEtmhtc6EhfboUFXfGhozaLHO1heE3ErjcQ3od6h8ZvHe/6
OvHL/sl2jrrW+DNIJnvOj9UaI+HChYY2HoaPZgY/YKokRy9r4HJiwkqo22OgbTJqd6NB3GrlOlkK
XdB1h/4GmsC4U6SsodXMQsfbqYzcHdpBz7kTqitfcCkEf7YgHSDDGrk+qbCQIAWh+nsync0VEx/O
KR0VFI4w94NBD6DFrdmLPl2KjWh1gfIOiybV89GdMZVXstHFL3PnQrOEVaFJ9nqi+oJtuH3M8zdw
pIkTAb1t8WcsX9kD6BmmYSPancCLy9K3nYouy223WtgHbLGGA4YSF4BW0j60SgfSXg3TuXY67sZ2
lgEA52jC1+qsV7PKiJDoRmOeFU0jdxa+vNyMqbA6jZk9w9PeLHyncsG7rgZAhG8666j+rOhzhe54
ZQUZCZVV8MKCQ11Yn//9p0/hsWkSLEFdXAVflfswiQdFO2b07T9s5vza8VATRU9aqtpBYTAbAXBE
WCAKHjqZ30KLIE3WXjyyPKX7sZfzOxwvhHkwWToeKoOcu5IgFMTTvqmg3hY/9qj9N54/AW4l0nte
7dJJ4AVbBp4bMboFBhE0aAHEJH3qHtNvlD7Gw7YdAq3qfGg07Jh7pxF+VMRKq24hXuBlhOow6G6Q
IcrcorQV4J7SHRblJWigLBczkV2VrYGClj4vsGAgJPJmvR4ZZFB5wzT0tsmiWrzFg7qjYGwuJz9x
/9z+wNdFMfTEZ5pPTDmBC02ei1a1PHOzNi+j2vniAfBKmz8uyYIRQDTvp8jPgtgr53Phur2wKEX9
dGjzNEHrI3LBJ1ezsIZucpX90esi7BW6YmzxkILWCehuAK8BhJQcWEsgUTCZoozGMUhLqDFXz6Xz
5DVNyHkbxNR+zroD703ULMxzTVdqI0uPRWQUMykS7heA5+UYkQNxhzIMcrmy8pkYfJUm98Ttt7Wj
PIlq/MHK2De7/msxNBB2b6aVa2fJWXGqUAUHnRlSHClgJyMlfQKYZMRUomybtmYvY6OoK6WEBSsz
Iy1A2ngv4TKVTq9nJ3ma11kVDXXjbIQ7DYci5dpK6rTgqqiKIHnCy34eYpP2slHs2nN6s4o68zWP
H6CtvCOqtteotvUqJ3AEkBD9X4ImEZcAkwOqEQBTXHky0xyvS5tDOamOiqx1A1srjaDvzTXa0YUj
AQPwDjDloFinSSvLp4TFitLUEQhSvqr5hsb93olFQO3fq0iD+c+SrvALW9K9UZmpW5eoDkTWiPbj
ZJ6SZjxanljx/OuPBaeH6PCMIEKhQAY1WqxQaVMzHqnmtusGY2/qtbnlQ3pM0+pBp/xH26r61nGT
tdHN60wWlkF6O6dawPXLEJwcB2GEPBmPxuJYpngieQ+oBClpFhpepJK1iZ/r/ZzNAYEwD9yi9j6f
jU/3MO91IM8cm0eFHTb9SSkfAJpZiWILm4lfDPAaChLoZslj1xy2NS9nbaSJ+gQA3KPb/MjoCQSS
W7T4fpR0Y6ymN9dn2ps9HvU6oPKR7EmRQ3ChQwohbbFllbUdRaoHSgeA5u3rZ2H3MIVvzMOHqLKg
VHG5e73NWa7ldhdx55dinZlV+kX6etvG0u5h9AYCIDP/Mu7sSxueyGrqVFYXpYYWqlRBopolx77J
gyMUUv5kVQyw0Zrk0EK1Grh0z5zZXFBAwP8urUJvyG6yrG0jqzAey9YDWtE4eH3so/lTJ9bdRKmf
ZelrlyWhTWjYpw9p3qwE5oU6xvwrZhHUudWL183lryggEp2SrmwjKCOE9rDBRel3+aYZv5vGg6ao
fln2QY2ZgNtb/hGxLqPMpd35m3w6FUrm1kIMdRt1f4QbuqafKVEF0p4ptB6SZyjdJJsB3SnD91jg
rD1TFm7dC+uyQlERTxYuXVhXqfrG+3chdnFs+oPWbBDFx2YPMi1w4IQmLt3bC7+O5HMfSQMbIkCG
s6Du5boHlDedtOewzN4t66CLQ1aho9n5U9Nsbpv6qEDKe/zZln5pC2SgWYYXADxs5mTaVeSxNZ+Z
AI0BRDDADD3Wil/9/G6IR9bEqGjcFd4vNCG52Awrbra2aukJbY7o6zdx30Z60h8sD2wQkJG33grd
vRtNumJs4a0w7zFK4QhL2E/5EQoRBgckh0UbVXauv7uGUI+oF3kjNH5V/qebOsEDOpJ22mQgd+h8
l6SqBjk8zsqt2YtuM5G0qJ7qFi2quLDMnw1Lq9ynQ+58KQumVyBmyIS1mWydns2U600IivpM2Wlq
XhW7pLQ69TA0dmqcXIUlj9QQbI0xXtbyxYMIi4RmCyQnkIPgIXD5cZvOywbdGvFxfXVT7oZ9+mjs
nT05qhtoOEIGwhfdzj59KX/aMZSEQ2elNr0Yvz7/AMmTKTcGbrGpjdrXKt2afnzWN0V2GoZfk7pP
6853DrwOM20lYb1+92Ddhg5YCmYTMCwgO3Ul0qxLsO6OdnlQ2YT4nc6K/eCQ/sUpSBytnKJ5I69O
0SeDsu9mrOQeaIaidKih9FPvdeBwHP2QOWXYoupYDM+FOQWQE79teOF+RYsDQwf4OyqsMnkTzimk
tzS9jWihG0EWZ8K3+ine3raycL+iQIFAhNoeUmb5flWslreqk3dRXZxa+p3ov3VjJdNbKOPhgfHJ
hnTHOCR21BhaRpFtvap9VOfHnm/EpqzvBCgLmhOAMM032+9OenPP67cYAOzbi1yM959/gXTbMF1M
cSeyDln6MYm7e94YYcZ/JxlmojftyTXaExfd1zZb42pY+oio/8Bd55l58CRdntIqaXRP4XUXKZOr
filTpC+YDCDfbq9v0QpKCqjEo0mEeumlFXDUxHWl8y6yrFI95DqvDxYmiVfgiQtPZVT1kMCCAAKI
TLRXLs0Q3qekyowuwuze1nxzd3ZQBpBofzaC9oGZK/6vzwdLPnifzUl7lxh921VU7yJBMXJr0SED
a+zQ/TCFnYRTlXZ3FVemR4wSYmTf0NjJsAnqQJrbBSDsoZtpitsQNQ31AePbKTrYhXvIB9Zv1WQS
20bBHK6pk/q5zrz8oVQn0KvHdG2E6DrBAtB/xqujewBkwBUX/4inj9lQt48KpUrejTpPAia49lSK
WLubmopgDtvIwWwArQYQ8FRTe9TAJvvrtodcHXP8CjyzPkalwbQnv7Y6w+mbMc0F4OPGgYKXhCfx
oW3X2JKuHHE2AzdEjQ6ievjHpYcoyQiglt4JnHQrf43d1h7A6yIw63B7OVeXwIcdlJfB9zwXp6SY
bCgsi8XIRVSjCx3mRvGH9WAENPMRKlW0DG9bW9w8kNr9z9q86k+5qp66FouRMEW2x0jg2bmymXKw
vHMUSv42HH8sDG2mecoYI7PSBrKs5gOpGxGh5eDXOjnmRR86dFq5vJe/079mpEu0BugnNcCbFSWu
9RWj7eSo916yEvcXtw0EACAS1udsRYpKVO1ERZMe25byHYOEpV3zo3C1ze2vs+gL/5qRQVqdZ2Zu
j7HSqNV/t/1RQEi4T7/U+rBiZ2U5srChk02VpVj4NC4mlR10M9Km8+1WXwl7c1S7iHqoI+EMoRwJ
dA+GD6UgW3mZTjMyiEhN6+R76RAwmiac9L5Q7X5jAiMeEqqPIaTF1qoICysEXRa6e6CiAHxJftHn
FVQMnCIfok5pAjfHQ9DmGw1T07c/2NIKQaCKSAF1CzCrzT/j03FKNIpd08oBxaxNZUZ6A4XqfNAC
nmBpnQuYeLE2ubPgIzN1PiY5AddA0ixtql414BDUpwGoEaPwa95B7lNNf9OkxGzG0I772ytcMyfd
XC43jD61xRAJIbaeMzV+C/4AvyLFEFrEXbmXFw4zBtzhMKiOYGb3Cj7V6pwZiTpELC/2ptrv0Nz6
W/gonPKzCekom50uwBenD5Gdv5iNCBvlPjPfCFmTx1n0wH+X8nGZfnINxjugsnVjiLL8BaIkGy2r
oUMyrgQmacNQatExJ4OMDCUlwPjlBmCCV2HmmLV+YpWTbVWLgBUjaafwthMsW0HDBCzQc798dpJP
a1GzhnROxvUTmqLDTqf2H5vRYuUilOso/6wFlbHZAthpZM8esnTqWnyfUwm9qcrnbTo9MZWPT2ZT
NZuk1LItKaxNXLkc/tdkd0qZCz8d0mmTDGBvTsD0fqzUyfYh2TwEt7dAzvz/76+bVVJmkQ7gOy/3
wKUDpgd0oZ+SZMLEju7ribfLbO8gNBYW+YlY4Imm3anhZ9Xdsdrx4+mZFztXR93JWTkn8yH/FFk/
fgywWjP3DSTMUey7/DGKoqaFgs479CGCrnnzitTn5Y6Mo29nK6aWvr0NzAAqapgEvqqqJagvNaWu
aKdGsbp9Bl8L8myoVvz4Q9tLXhHm5IEzhI+h9SFF0pzxqui7GC5W5Pq+nHRzL0jS760B20tdpkaT
2aZh6cYvJcF3thKh7oTRHUySfQWNXXfoXCSdfIR4k9bW9RYCdxCAEL0RmPiT/ZQTDNwzroRum+uo
8YLttiFavnHdUgk9Y7L3vQXJA8ZqLWyF8mwZWXFIeo1gW9XXphvMLYC4yea2W0kXyMeHBMZLw2QE
YKlXJK21U2a9mEz9VIN7Zt+5KjmZVZX9MpPmuyh6dw8NUTcccm78+Q+G8RKHmCMwDlcyfUnmGWUb
e/ppUuwtJ9UDS9i2avijo457Ix6PZb7GWb/kSaCPA50qgL4QMZAyXYV2fEjM3DglKONCy+s4NONa
d0l+Hn9sKGbOMJgCGBd6CHI6COI4FPoNyBqz3dhs613y3Hz3Jp8SX7zbP7M1YUC5dnRlUFoVOjta
pxMYTI3Bj4uN9lPJ/PzN/pJR33iLn2Ij7Ii/Rgi5bBa1FA2K8ViunF2bVeZoHPrDJ0Ge+iTMH7N7
+643t2rnaw+g7njunni7cg3IeK5/1gr8B6KOA6pfmeK3YeYwqJjCOzVdF8TTfUrDUmws9cVNUeJO
/dLzjfI5VRU/T/+souYWQzC4NKFzDrg4EGVSnXAoCSS5BdFPiuKCgio1MacPatQpMN24OBQliMF7
1Z42k6s1v3is1Ns6dspjGZsAz3v1F6ZosW9rLUAWlPG7hg9fbh8q6c7/Z38wDwWSE5TzEMcuwzL1
FLRkFNRKtcqdorJouo1utNauNMRaHWgpcMyjV/+YQsHr0hSQKgxw2tg4TcbGpgkgmgdPR/0wLw9I
Cu70tYejXDGR1gb6x0uDIhttrmdYW2dWx7Hu78dC3QqlfgBZ0jblZVDpJ83It4o9BgBzBpy93d7c
xRWjSTW/xyFXKKt7ozjeo/1KjZPZAHDe1s1rpaqh7kw/KjvDE2aKd4xmKwn+ks+hXYeNRocXjXgZ
1GCrZFDi1FVP1Dhmg7sjVhyYo/7gTe/tSwx9DyM0hvvYqU5Az4QTfkjtiN2I3tf68VtwL5x3XMLI
QSBlLbPKkNgjLJly7eQUxZZaX0mjnGoQudBN3j+MgJfplXpUq8fY3nOAahl5it0fKolXro6F5ANZ
J3q0+AYgS7t69Dhxkxum0E6kfMCXRvghm3EiwDH9zjy6FnOkB8jsd7DmYi4K7W0PhJ2XfgeBuFpU
RNdObsx9Sxu2BRt3bpW9CNvy0XMySBVSqPDleucP1slx4pAV8XngzRNl7UYZ1wpDS1fMXAOAuAKS
YbQrpBdYP9pJUSqOduJq/Tzp3xITA+N58cXrwZY/gu51QMHDi4dDa7zobA19vrT7c/ULYRD1InjC
5X50mW133oB8rFeUbTEetSbbMJH7mFfX1nDRcxopJWWoFf3PFgqyl7YMXiYueGi0k9Ycx+eW+cL0
vRf7zm6PdLWJvJAezBRFmBLD32Yc/6WxFJ/ezatMP5kG5FD6MfBALpu8n1P+tUSXT9jxvd2OwQgg
GseAAjmPUEi5HWKWfgJICufxQhXQFBke69ldmpmdhwOGel+oMBslMidf61PI1eAPl0a3C2VFFMeQ
pkixWzcHiuEWikdbT3ZaDAy29dXgTWDzcuMYybEEt0NPwr7NDmrNfDKc6m7aVlX1Jxm1nYcIlAsK
5of3EoJgw1QctCoBglg9QMx35fhdB905iXLASglYBJ4BUtTPzQqqkVmjn1reCby6NnX8jbabxjio
JKSx8/v2B1gwh1wURE6o62KKSp7nN+xU0fiAR1YV914gRvAZcWvPrTKgPWRKWz7iAhdrDciFZArR
FKTGKPNa+OpyZqp5CUOo03SwIXgbZv8sCKDpXuhZ6X0HmLzznE6/8vrdjDfaXHTJ2jUE5P/jF8z6
j5iNgdKttM8gRPEUoYz6aaAixcBDeUgrctepEEF2fxban0RJv8TCOjhK8xs1M9zzLOiHfnd7+6/P
+7wPLh4kANGBmkWKLUOSs3hmrDnZ3wrL2SQmFKCLbQc4TOdZ+zo7A8pw2+JCML00KYUYxsu46As8
gCyl60KaGfXWmSYj0ttUbNwRqmNmarL3xsQQJM+NPGgL6vpKV61ppc+GLmPd5Q+R7pkydW2KoK6f
PCVVtkOe1E+jN+Vbk/fq+faiFwIAbIEVA0hFHH988ctQZytp05dAc594Ym5TE4hq26TPkBFkvRUo
zSMFPbnhl8OwqUgJEvaHXPGn59YObPJYDFt3+AWUxagB5ImybeZDvmXts1zfupe/UNqNOE4ydFN1
/RSX5N1MqA8lITA1bsbBJ2Q4VvkXzLVtqfpC3ENR3CH9i7UHindWt1YTl7tOiJaXP0W6bicOCsYJ
m3nqgHv8AoFaTQ164yD6fV4HRRXydKVCKLP3/WMRgHoMvSHFAWPe5ecB/5IH0llXP6lGI3whHm3h
T+KOV66fWtpBd9/rtNprQCqgB8raLde+jiBpaRNoQNbbMT51WeDGK7/qQ5VTdlD8HBR/5yoMqDQu
f1WtV3WpVHg+Q94p/6qPtNmwuB9CdZzuOTGUx8lK6UzC60Rp32Da32PqJm61s0YcsKqZ9nena0Xo
EdsN6jLJQ+q5/T7xmjf8RycPz+YnSFC8aq2THVsnZ+cy04uHDs3ucACmLTCnYjz0XaP9h6Azi1XN
qSRw2XKhdL7y7b5XPkogovdRHxzPpeZBs8oslaB07SfDi0FKWaqa54Ntwv37Kw555Tx5P0uVXrWC
TbdodQNcUSe7N8Oao/9q+25FoYTrK6PtQxpjrWsgo5lmBwOcBzBpfEv00z/iw6d6qu0oDgHZsnEq
7A46v73Kvwy9W4YdzZNfoKIb7wyzH1OfNhnbow8OPq7JuIszjQOxQUfAuWPvTVStBlB3nf/2SihN
srxO7pSarPFVLEQCXP2o2swaeZgak26mbIjztNZ64wSuxV1t6r2f1J0edtBnCHRK1jrz1ykYWsvw
buhBgzIAWfall7Oh19Ku7c2T0r7qJvXLNfKjhTsOAQP0jEBxY/bOk8IJ6Fe4GefCPBHQR6RlHdZo
0xj2GeKDM3fJPs/85uV2vJ//SOnkgroXrOsOpj0w6SutqSzK3qna1DxNaOHvC0NN7/OOg90wcbVA
7dJ0U3V2tb1tdClu4ipHqwOpFCBGMi2MjSDWmjm1TnwqX0FueKiN5Cuh3n7quse6P8X/h7Tr2pEc
V7JfJEDevEqpNJUq39XuRWhXIkV5L339Htbc3ZtiCkn07DwMBqhBhkgGg2HPSUDqvdA7M+4kpmrD
i0OcijZaxIhIeIhposkrvNoaXPPsNbp36gAYHoL+HYjaoOrdU4bedh/TD3+aImkktoTbQGGn+bPK
+VDglyJUXmtP7Ni9C3xF65wNns/KHLr6uZklz/eGivIRHiBOwSHGdLrgJaGTCYko1DHOrAEmWgJc
Gt9Tatlo19YmouMRJRfOuQGYnfVSplxBQ/dsWWe1G86jaQQO+THFJ5KQsJpjpGqlVEp8c8TNQ0yJ
vBpiS3QQC+sawJ7dd5Vrnadkl7zwIgvsjuqDc76bUcgMmu/vuSx9unE14AFhDNM1MGQEQ7NeJV6F
tq/K3D579K3I9yo7UOBZzEkeFGyS1Bi2ZCF1CRBtTG54hkh7rU910qOIZJ+dXj9QGyW5WsOAlXIw
itz3yNe/v38f/h04opCMBpfEemm91tZKZ2rOuVPuAdtsdWFBD2UJpladPQ+9G3nmLi9l3I/XagMc
VewoJmD4NNVHCvfiaWlqlxJrjp1zHo9hUmhDMFiIFzwbJIbTuLONPA28ZpLRbF7fiQ88b9wKqA6G
uISLBwiPpUS86p71hs37SkuPDUtlhLQbFcK1FCHXPitASynNwj33NflqJMxfNCCUKOkudsu90cY7
UKo+jV8MNLl75NzGij+Q30NKw0oG5HqtS/gS2HR4DqqGaQh+DBfb7Ch1qqh94p6rWg1zeo+UdzX3
vu4RlCElWYnrF3gtSyj2xV5bDzbeinNB0iewZyEMt0Mje6yyRWZ0Nh4NLgvpVThEGPW0hXVl02jW
VtO4Z41vqTLQHxSshUDvq9iuTxoWoINUv0tyG/0NaPi4t2s2frl9cbZU6QPwAPJRaRWzIxMr53gY
W/esEOAFql03+kZlmofbUjZXih4KNLRBXdFwKOhSOyamuhS9e07S16mqfJJbfmY85oBandT8kMY1
LJ+7S+mv24K3ThNJHyTTkG8AlRfXrAvN0Z1h6qsEO1zWeX1axml6thL13iGTem/Yo3r6e3GAbnHx
GgJrDA/KWhxTQL84sMX9eBEV5XFsvlOC4EWTJVG2ju1SkGABvMko57qe3fMA7AaEzBi98m8vRSZB
ODGQJM79mEOCap517/NMJCqxZTo5Gxnyj3iJriDSJ/TSm0qnumcgzPjx7+G5fzSWA+CdLFlW7doH
5XPxwDvCKBWedrGWUuTMyqdecc9e+S0ufHjSfbLL5jAoJn+0/m6GF8EGnDCMY8L/NFUUmgXzQd0G
m5bZ7jlnGE43y7gJQHBqSYzUtecFsiQU7wEsgeouRpzWejZ0dj81TeucC+WtnNRgdssgmyVLkQkR
lLliYKpUaeecU5347aD6lXb//xYiKrLRF24MiL5zkSWBXj1gRG0H4NnburyxErhaiAA5sDrmLQXv
ztMQuuszUc8zTY6AUjzTmgW12exui9lQaURRMDVI4KrASOVX6sLYNPo4WhTz+Geb0p2XlI9VEjET
YEnmlyUD5HM7SboxN6ybAZ8V6BJ4E3kmdy1wLpZ8gcVWz5VzsK1PTlAaje/JMjRbuwceFEw3wmtE
Pz7/iotlFWoy9XO+qGf4zsPRpdmOKYWzJ5Os1rMlCG0vLg9mAJlx9cwniqp2OvYP3e7fG7sOCuI9
Dc0osTybYlBSRfcLDO9V3hUFTxsw0hBjYEyVOPckfe2tt79XBbw7H/ks6ILo3ZOKqZXpteo5rzt/
bvbFMIRD9WcovoAdTlad5o/YOpQA6Tqn5gUoBWc24wu+PCAERS7qoOo5eeji+64ud7VtI1l310tC
zY03AdMzqA5ys4N8iqAJIDtc1NTp1LNi/zTjd+BE39412e8Lr3Wr6cwkI35/mR/c8se/+334WTwh
BLf9w0u52Chj0tLMrgfQk7p1C6MJ1AnmNcfbi9hSL+S3QI0HrHLUNwTbXFs5aapUU8+s/JMZdQCM
MTCzSfyazSO/ECLY5tjSFLTz6FjJQAEdPDxCjxOL/DDU75gPkLgCW2bmckWCjdbbJGFDp6rnbmgP
hv6jmHqf2WxnyehdtwwoTDQ4kfgcPkCE14pszOgVHXB0Z2DVl37cfp6WF8zPGvY+l+UuNlUNVgav
ApK7gHBYi4q7BIFr68FWc1SmBUjysmaGrV2z0BENLhM+qSu2fZvWqC0I8dUzJgp/6J35ooJMwUj9
LGH72xq3KQkWGm8PmpNgA9ZrIYq1OASFz7Nt7HPTt2qEo8A3kk2gbp0Ot84oxwODH4WptRiXDSPJ
4fmcrd7z+4dOCxXkiLXBAa8QQbFa4ktv3SNUw9H7idga0L2CVasoI6WBFMLZicGFh0o1/p+wlNFd
bHTafDT04rWBa4j+AuHRzlO0EVkO5RX++r5IpjNl1uynhbvvrDvb6/2OJr6GEamuTKJJzXaxjPp8
a1+BRQtwGoCDw2cUDEasJx5tNKad567zzf5z6T55DKLmQ2Pvyuz5trLIpAnKstiVjdGhHB2mOfEb
swrbRB1BXuq7yX5R5rDujFLirW4ZK6RkQKXAMzNoZVsrjlqwrNFAUHSu4oMJaDl3HA669ydtsmAw
p59/vz50syOghj6gh0i42GqdsgGDHeoZGChoV/bOPXIwbjLv0tpHD6Zv0UxiHjeXB5pHgBRi9AFx
5np5dpoY2lRCUXU0ButAhBgKMHzkR2Sd4WTKuia2rgVadmEh8RDDmxXOz7XTBaXCVjtX4IOw7/T4
3kolYFwbZWK4ExcyhJueL7T0LIY6FWgLfPR74fqZQed+GjVtN5sgQyqOqIcN9Fcnw7zY2kvu+8Gf
sTBWKr7QeFF7vcWUG0/jLQAPKJNfo60EICuBuykxm1s7CSQKcJrCZeeB4frcNDIY/ZxAlg0A9ZhZ
n4u6Cro2l2j/thgLyUGAJXPow7UYPEHAQ9F6FP3KZ6PHtB7zx0yGKbr1BEAZUKlEVzMSgnxfLzwb
5CFrBXUY7TwmdQD6x0SZ/cZ9WiZJTLjxbJo4F7CmIhlvINJdyynsqlVMHgtMGVv8CeW6o162MqKE
jdVwM8GTRcgYmWLWZjG1eSqLST27fT6FiWG2obFo/pBMu8StFIlF3DggxDZILgIMi5NaCtpejqVl
kBG+lJm+ps790r5IWaK2RXCoDBhBlBmESxsjYOrjHi80AEk80F7b98XcDiD9aSXnIxMkrGVyW1bV
WOzZrt6B11uR59mSOOmbIlCJ4SipfKBXeDAxD6XplK9lXgrfne/wfvmFjLNpU8+AbsVRUnFBRD3L
FapQMhLtbGgxiB5nzzyhavrl9lOxqWYI01ExgBkAzNRamUfMt1hMq7RzZo7drootFiimFR+7hbS/
qYfW2tvytuwq9zYBWQ0Qoev5g6X1RqvsC+2sLnV/As/dsjOtOg2Q6lGRK1JI6NDcAndrDUUfUoxV
aHoF7LJR1gG1tXKeb1aRGQNljKjynUfh8ygpXI4y9RP9vvXiz0Oxs5X+RbJk7rwIsSlCBxdtHQi6
XCCcr/dYx/DhDPhP7bzsG0wt33XGkWT+gX2Cy9hJNHPj8QAWPe8o49k+2PS1LEyveYMzQhY6v3yr
OsYzHAyw+zpVtTfNt9sr2/CjeEcBuhcBtY/BS2FhFcaIJ7XFWZb5OS/OiouWXPv70lc71/jcuxIb
tS0NxS1Ydx29gfzvF/ZdQ8m6Jg2W1uAFzkOAP7aB+btudpoMRG9LNfBI/Z8kwcJ3XQrjn0PSALJi
52eVfx+tMbALyVltWZELMaLTm40eBSYtnKbW/QKspkAlP0DzffuI+KeKuncpQ7C6yQTsWVAqQh98
91BWh94JH7ol6H+PmWQ1W5oHlxNgfADrxKUSjmfx3Hpg5QRXwqj0ndsuRWg6tDnBRe2DIq+SR1Bs
yV7Jq+WhRxLeJnpn0UuDMrKg7i0wQZ0UPRBnfVl8PU5OYzJ87fr95Hmnwax8uvweGfl8e0+vzg1p
Jm6W4WOgZQ5N+mtFVBtqDs2gK2clLx+V+pSq+YtntTIP9MpscDHoheWdIzzgFEMGwOEonhkr5yyv
d5r3yf4NXp0ac1IYvUv2Pa1PUyFJpm6sDE8BCrkYWMJYjRivF2zBUIOpkoihBYnT5A2L740SlZQJ
EZ6cGcZ/qJlOIqqeCA3BIWC4X//6hFbrELYuBuGvkVsQQewW/HHvI26wjHjh6nnmgfLFXgmqp9Qe
grpxJpF9V+ybv34z8OtoKsFtQsqZT+utdWygGX7ewUmMxQNy+r71xXO+ZdM+me668j0BA7g7/L1a
87w953RCoRkJqLXI2jYrUNMtBHzF6H72GiAOO8E0SMzElW3lC0Neic+V4MNVwbaOCUEpqLNJBB87
UFSGno/W1/K7eXi/rQNX9mgtSAyj1MK1lRaEcBGAVxD8fslpFNsHDB4GqqzD61qjkQniIEBIPGFN
V49urBhAsrTyiOLa1KjgZYlP//q1wA9fChGOZ2hNJEgWCFEIcKo8SFDafZ7/9eWEFEzDcrfWvUbG
jWcrHYbUzKPF/QEAt6DI7goiOZnrrgq+lAshwlK6gTCkC408chI0TOVjOOTOrqnY19kd7r0UMNZj
3Ph6b4ZkRhei0WDEsKoj9CkGU1NhGEmWvtg6QJvHvyYH58G431r1CenKaSgojTwSVZaDMtWhlo20
S2SIrETmMpsp0QiNJu97o3oBv8N1L8tTy6QI773JiFe2DVbS2G9WW/lg4Or1xr99tWRCBAs+Fu1c
US4EHEsUZDPa3O0smkjiuA8UtpXvwilg0CqBHh9cLuQG16fS6pSW4CXPo3bIfOaS4xwnPjMBaxy4
PbtX+yosAUYBZIBIK78AztXImv3Q5ujXZgHL/kB5jmprnnRa+Usz7m5vwrUhQ3yOsjO+EPlzQzxP
TyVjhT6uMqrMFq3DjsL2vWbnAQW9ZzgbPT3clnf93qzlCScLVpZEYw4pI/Ci7sylBdzH/1OCcKws
68nSjayMJpYEtv2HyuKFa29tvQThWR7UeCaWhSWgnjn0jd+kkKP80eznprR3SIuG9iR5SGW7JrzS
AAlFSFllZWSU1k6z7gdHlezaxmVY6QH/+0VY4o1lU/ZxWka9dpgW77xYdxaTQV1vCnEQPgLxF7kn
Rzia2aIkyaaqBOIjIhEUbr8OFWxIXDR//l7L+PuPEB0XDlX19WoYVUsMuNZllBPAfGJmnpoPmA6T
NUNtXB6Ug+DcIBME0jFxbllr0cetYHQ4ysE35gTu17HFrKUMTH5LCpwMwBxw9j5XDPHbLvN6Cq8m
YkqYV+ozoJnfgYaGnnVZM8qGmuFkMDYH9B/UMMRB2WLEIPJgF2XkLUV5jm2i7z3afr59NhtKwMud
GnIIcI7Q+LI+G5CsuJWZm2WUqkl7msC5/lOZxtTvkL6TmfitrbuUJSjc6DIdqWHIosubWjcny/o2
4U02Cxkk5XVbHIJGZGx5GgZe4RUWZzfMyJwMNm6oo+wzeATBwvpD1TSBYWS7QQVlap08ZsQ+td3T
7Q3dsEcr0cKGIqmUc2QI3CpUxX3ovr7L4IqSMuyy317a+I6SRT2dZdWuzc0FLjMG1eEsgv5hfZAa
i1uNNWUZtf7kPmeqT8jRGU63F7epLf8VIkapAIgAlsiAm6wCIziu3voUJMKFM8gqW1uqj1QJ0voY
DUZ+X9hE9ImCy6SfoZUdMe+Mspx2c1ZP/u3VXHvzPIUG8BA+GgIaWP73Cyuru43FzDip4D2hLqjk
58npH5AJ+0Ux1up7pi6Jvjd3D8Mg0EdwwgEhaC3PKHuzAOR/Gbm0LEI2L2WoZI27L1UiAy3b2kDg
G/IiDMf1Em1hy3rLbgxWRV4dH1q9xdhrbPXokbm9g1srQlsRjAdaUDEjISpdr+X4grKKWvdptsH4
iUiozYfwtpSNxSB5wFu/0CcF+y6cU0czFyQ/XRWZ6gE4zpDwL/wuJEbgEgIRHpAu4lNIulTJSDPU
EaPVk1tm55Isf0yd/LEK46+fdsBdYIgGkQFAT1C9XStBn+Ws0DyaR2n6Qym/ICownefb+3V9KmsR
go/Led36oUzzCMW+aaA+hiy04u22jGszBxmYd0CiFo2mUIH1MhYCmorGhoxsqE+xDYD0t3q8d5MX
IzuowKdRJZrGt2Xtt6/lCdsGVGGUzXTI85CvUO/ngBVvo3tSZZSNW3sHbwiseMipIxXD/35pExj+
QQY/jyow2RSJfc7ovQlwhtu7dy0F7hCA75APAxIMBK2luGmZ2Eox5dE0meE0vwxmsZMmk66PCEJc
A8VsA14RvIi1kLqG8axtBPdjvQTl5PjmiFmD4Z2SKcCwZXloy0yyrutHaC1SsNvdrHdOPyDSTy0l
0MbPDrr0oBCjLG2/uX9AGkWqFOketCOsl4bGImpPqg45oxnmmJDygDQg7aHdWA06Dzii6QdMhQhb
Pld4hJjt5JFeZYETa4jKciQN1FfpUV1bOFjpC0mCHZ2XXK06C5K8/gud7r1RxtV3LQAdWWATgHOA
ehxaMdcbpruKhoTSHJ/r/Fiwdj9TWXve9WbxcSTe/AnfC82fwuMGXHtDq9rSOyt9EzLlc5IvGO4u
7jg6++3Lc41mw3ux0LwE7BYMJCH8Wy9mXrQKgI51jDaK30W389TPKHgAsz/29dlXFv04KHcYdlbc
+WeFTELVRUlzMjoaWrIBmms9RD4L8M5o2+Kt6eKkXpV6/WIMC+DOZneMKmfIwmVEmaDx1Px4e9XX
txm4chwmC/VhdFp6gskgTYrWV9bFKIV0h8pFIoLRwCbFD73AyEU+HzDo/NzoX25L3VggNprXJTw0
pl6hGY6AV2sR2Sjnyhh2uhHR5K1IZPmla9uOoBBD4XCJ8M6j8rc+z6kEZvDYIatam/HesycfFjGZ
vf1MvvfGj79eEJQTxQ/eM2AjTFzLcq2mNqohoRFwGn9mzvdCe2aF9fm2kI3bBqOB5xHvIsY3RWBD
Q09g2z2WRF5FvV2Gjh8M5cJxuS1lY9uA4Ys3GJVL6INo3/Wsr5cZCWl02N0DieXBaB9S81nLBxCt
/rwtinsM69cXkS6q2qBR0zDpaAgehZ4D35/ECpJz7rDLSXtCQjo22j1YgYOseq9tSUL/Wu0gD4P0
/JRwq0QSlJ7ATV6IR8FrOR9NskRWpZw9gGfcXpa4gzwjjZQEJrU5IBf+c60M1JwWh7IeiU2aD+e6
VWqUjfJir5YK/GVghQYpdkMywCmuDeN2SLZgqgC9Pvi3SNOap0lmIvJMo7a4U7Q3Xkbq3m+vS9Q/
iMD8K2cs5aiMV8XENqZOoTPKIuJgJKecktfEymWj2debZyHAAL4QFF1H0ZKv88JToqObgmqwY1GM
tjUX/RSxo4fzMP4qgVKYghb19po2tg3gnbhLyIqi3VF8wSiYRlUL2G2R0yItC/T4FPMs327LEG0s
3zcDRIEe8kicMVDQB6d3adp4E4vAFh7MFdpwyh/29AT8An/qP+WNPzTf/14ipnnxfsDVRMAmZC+X
XKd55bIMyPnar6anyxPocsdH1y7UXd026YnE9nyY6rE9sLqVoXCJ15qvF08JUJyQsgBKiLBedQIw
baOmWWR6wKxIO/dY9dbXzh13/TgdjOVO6uhs7TD6Am2+xxjudYRXbGo6k4IkJYvcBSQtmPI1gnjs
9qZaO36msDSwMqMM80aNwSo1tJL7fuU5YMGIvdGPDDOG/J3YMav0Su9OVlZES+/CQaV1c7C0bAhM
UMTsnHasDmpX1SHTq/6oVYD29pMp9U7FNPWGX9jFHIKBengpuzg707wpXzKQpkkSSBuXFzP5IEKD
W8v7wARbOyQWyG4MLYvAbsPCTDGb75mlNJJcxBVW08dWcBJJgJagf1KcPgJ0WOFqtQum4reyek8f
0eNYHuxPAF+M75keVOAJ+GMox9vqvmEzeCs9Gh3hw+CKCS+9Z4Aub9Fw/JX23gx/yIOu3OWv6dtt
KRtqvZIiuKJm75Q5ajxZxIpz0oICHCzqzidgYNVW5qsyaB9beBv/2cj/rkm4wpbROUmVGlnU5dYU
jHqTAK/GUsM4M5Ywabtkd3t1G4YQ/SGA/MDVBdCL6FwMCWMc8yeL5hIIjXjv73JT8vxuHROWBXQn
jpWCX1ubditjfYsblEVlX4EwVU29ewRC5K7QMuep1LPFr5pU8ixuHRoaU2AM4UpzvPu1TGSNaMdy
6GMfP80hWGR9bflF6vf0z+3t27BAwNRHrgdRiomclSBndkmtOg1C73ZQMEgKlrEXEPi191Vc1OE8
KtYJKVbyMJfKT3TKysphm9I5+iuPk4EqIiiLwjCRDiicPKontifZCAz6+ptToye7CQeleV1a8r1g
Eo3Z0lA418g5ekiPYexjvbWjOdboXbWRbYiZz+udE3mOm1c3vL2zW4qJFxr1FzjzgNbkf79wCApq
dc4I1roo6+5aANAYyX0lK/NvaSbGJT+Kt5gyFLHdRsPqx1nlMqjvHNGwAJoCp/FHGSXlx3jKpcfL
bzWootH+xeMSdEyvFwMCH3P08qqI5uqJgvivSNQAsNtp+2yovloAY6/c5z36CL43cecr1WPp7WLF
Cxs78UdwWJLYQGN152AYmj6241eNHMHrelctsmh4a9cvP5Tv2MWu9xU+f0jbIjIAnIsiNfjQ9wvL
JWd7rUIIZoD1xCktkfMTB/DVvp5BfI/eMH14Yy8G4uxFy46AI5c9S9fLQUKeA1eirxUIJ6IZ6Ooe
HYyVWkRTXvoacJoU7Wfdp766lAHHAbFG9BB15E1jr66qILZn6Ehd/KG39kT5fVuhN9wFcKWgqRWP
JLLCV8FiMWIAbLZj9OA0+74I44fMO3TLb5rfwUHYk2485osOnGzQyk2/K4s+10YTzPb7SPe3v+Sq
bQHXdvUlgtVa7LpSdBAmRbazM+cQXU6PfTjsh312Ik/u3XAyXsrBZ4PfZvuqfFiYj5mL299wVVQT
v0F4VisDPSDAo0Zaefd1DEnAQr//2j3Irt5HY8z66q3XKthI2nSKkncebGTYh9p+iLqTGWqfvH15
h7fujj3Tu+U8nLujEz4BMXavHIAUfMDdOiSP78f8tfExCnUcDuWuCIEwvHck5vT6pcL3Id7BXeDx
my3YuXpq0hrgp0VUM9bsmbHg/rtOE2hZ3x9UKzXClthxWBSd7Ag2biEk8xyJjpjBEUMuY8lSW0/T
ImKL4nfVoe6DJvPb7nT7pLfEALEJjfR81gtJzrVJyRW4BepUF5FqZRkiHzBFmOV9A6IsKkvHbO2l
jegDVFgIWEEguBblwZa7XgXrNTUA6LPQINoPkRGfgZ6GHpz6m8VkBoZ/vKhd3Hvi+LiYTxAnIBY3
m9E2RYooAyebWu+V8Y+DhaXfYwyuxxqGyDMgwyaRpR1HyZj31ZwCv0EXssWMDQYg4w6dsEXULL88
cmg1JK2Tb1ndgUHIr8vnfvpVDvukl0QUUrmC9YjBzcbSEnI91947o7fL26eSnLQ7D3oEguylB+bj
/L0EH8htTdqy5iDBQRmSV++QGl4fb6qXSzHMDa6K0qQBYUWK4jtyRlpbyupqW5qEkiyHPoFrBQb3
tShiziOGJM0iohagfT1ClEMPZBzficdlX3pdGqa20wOCsKgl1+XDZRRV6kK0J+QUx7xeMvSuF1Fi
W4HBzDfP/t6Ne81L94PZnbQOVIpmuABb89Wbd4gvx+mO6l+mJruP7eYwd09Izh/1J7tGlHn7AK7G
cLnKXX6bcPSOSQ0HWCM4eu9Od3atdkwIRlM4ftc+mZ+8cELMgufLk7wWH4Wy603h02yAngCJiyB4
tLvaqwtsSv6CRMrpEbjn8We7DP40vhYgs+J3QRbqfuV/+QaGk4DtMFoSVAHdJ3v+32wHfyqMJW4M
V4Krj0LuCCl03ghtCZatazrbU9gIA1oceloG5fy45PsyKw7Er1PPbxYZNNz1DcB0ID8EdKci5SdW
yMHfMuk9ENuiNFss32mSc+ypia+Q+nj7pK+N9qUgpOzX+p82RqubrEMr3+CeY+Z8SQDh1Zhu0KiS
TTSvNpFL4q3JHNQWQ29rSaAlGpFFQXOG15OfyC71wZDlRPLIbijuWoqgP21v96SzB3RzOR6cwC7Q
qz9eXQeI6IK5XHxigQqtB6GBEoJKofUry5Tk5jaPDllvjueOaa6PL7zwrC1zXJSJ76jjvSFR22j3
qv52+9CujRYWiXlj2CvkHdEpvN5KWrttEatjGY3PTndXB5XlLySIvzIisQPXcdNaED/Ti7W4el2k
Dnrwo87DKPxOqQ6Dvbc+qY3k2m/K+bjvPMONFa3lzMww67RXsWedhdv0RUtfvbYPaHPnAvz29uZt
avyFLH5+F2sicVe7VQJZHRCBjHDWSJDUoTQZcm0zsHUXYvhnXIhJ+0YxY3dCQ5cTJLaPcWn0PCXh
uEu6cNL3t9ck2z8hmnMTt8nzWSsjm767JEVi8iVD/k+xpeA2smUJT/Pcs7yoMh2tXH2JCa7iPnWm
xtf1ydfR4TwU+3jWHmcjkUwDyRbIP+tiN9sRHFmZjQU2i3mfxeYR5Os7azwiR+E7hqTbe3uNMLqO
w3PsImRtq00JeqYtCJveY/rb0jvfyn0oo5bTwHmatFGiktur+69A4fiKBa0ec41N1ayfaey3bh20
p9h8tF9uq8m2dQSk6v+uTDg9e4BrRQBWF6U06j9bivtp7sIx/T43w2EZjx78do/1J8TpGIuS6OjH
6Mn6FeU34r/ChTMEJm+mIQavIrSrFz6tWuYrFkMmv0GrpZ/Y81dHm1GsQN+lE6bMA4ClUdMvsW2n
OztPizu3UwDrqQC9W7It/Om5+jIbaIuIkpBFMIW7mifeoMQjOuzyB3quA8XxlTf21L/qub88/RtZ
fE6b00ihCUEwdZaRtx6d8TwQ90DNr0bpG/EU2K/tGHTqN92Fj1Md/pVMD2k8ZKf4SOT69ngZXpHW
gi3q9rNqhbH3dahfdfA+Gy/K+JYsf6Za8kLxVYg7CmQ3NFQjdYiRMeEZrjStjYccRnapiifiefed
Noe3V7V1S1H/Qj8Hzzlf4UWMagbQwsKFLjvHDmZgzM+kH4NRfcrjzCfd99qU5Jr5y3CxKA4WAD5f
RLa8uRq5PeH2eH3qOm3ngPA06QKj+621b/EiuaIyGcIlqXoyjUWpTC/ghwMgAQuAlR0M8efbeycY
nH9WAphodMLwPg2RnLZQKpbFDZlf4m5RXwkyJzukl9NjXWl5qDRUf7DjeZQ4RoLX8h+hKPoC0A24
gRZf+oUNr72u75E4nV5IY9oci1/JwRFL6nneL9RsfgH2x/yCnt1qPxIlbk+3lyzmoT7Eo+kLkgFZ
hYhPuOS1sixKrmBnx7R6cJejYkQW+p3L4TRgtHTU05feOnrj33k2/5GKJChgtODYiEl022qKJR3T
+cXsX0wlC3uyU/rvo303kk+3F8i/X9ROiAD1GvBAwM8kbC9l6HoiHpleHA8pFzdu9nHJbB9FLTUw
YlMWIm6dJiJ0DKihbRwwm8Kb5eRsHgv0hr3MidG+eO04Ud9KG3vYe2ReMtS8XXACzskM9J3YLpPl
X2wsnGye08LIv20JFsbMFqYVg768LFWDVkW6c3PvOHX5n0yZvhnGIKO0vboy4H5BAQZwBoDBQZZL
2F7kH+p8qIf+hcDXmS1QY6AA3Aw/FfKrkLG9XR0ll4UqN8IHC4lCMb2lGUuTtYrbv9h03BeVDnBH
9F4OyUnXJbt4fSsgiuMAw0RjiBz9nutLWbJxcFqjGVDN6kN7vIe6Hsx42vfx78yp/KSv/J7QT72t
SHwewXy7wFnWYU7xHPEtRVl9LdjJwa7MRhcM6VUSTPSnS+4oQVsQOKO/DbF1kHKpbGwqUBTQ9Ymn
AvMxtrEWmCFQX8qCqi8NOjLBHRWT6lmfUoTxg+SN35aEgha639B3Ii7NJbRpWJmqLzr9UumYkz+k
CVIWiqwBbmMLMXwD7g4Qh/DUlbCFiUaniSye+sIa56HSuxBeUoQx1tpp/C5No2pKf5a5pMi7tbhL
ofp6G7WEWLRHD8JL0tKgJSc1+Y37Pxs//9KaAQYG7VV4b7E+NBIKb20KR7GvZ6yN/FZB66mnn229
DmZD8ipcWbGPcUkOT8KBBvAyrVdTdUk7aqzVXipCvumziQGmXW5qDyYZIrQz9MQOb69LTKpC75Ej
532LyCJzP0JYWDJoiWpMpvmC27hfwOmGacCDm3lBoWd+CiaWyQXkeF+91ioDIdYvifjr40NGAn1X
2FXewqZznbp4hIcmVkrLXtyXru1B2vNQlOxQNKib52Gpvnr0vZq+pctzcaiNY0pZaNvfFYw2SHaB
W5XVW4VMGtIXH2A3PI8v3EVvLowizuz4JVMawjtklPMIXxJ7ocn65q7tNjrm0feH0jKeKgyCrBdM
3TnTMlsnr7lq+kbkKY91i2epCmL2Jtlb/tXCqlCah3+BRguMxIk9AiNCk9yZe/pqtJl1lyT113Gk
2gObC31vFUr+xct04MWoIPJqM3U51Zr92LKxvWNFdzZsRZc4XFe7bGGDMRKMBBFmopBSWy/dqgzq
VBq+Z3Af2+HTWIwhc4y9ZNVXVwhSwLHC61q8tURcNcMsj0Y+Vp3s8nfncdj9nI7pOw3GbyWYcavA
9bPQ2XmpPz1JwRqv368P6TDr6M/CuILY0l/pWgye+YG+Ti7z++WTk7+S/rlzKbqx3suqCXUUg2cZ
L5AQ3vCWaoxWoosG47aod4n6q+qg1kUjLX1ldRJaM9D4rGIn2VduvVfaJMjg33BxU7Eq1EAIP72v
cK30IN15IS394b3yqzdHkl/Z3seLFQm6otCs0Ae1o699OI5hqgT2rt8lgdbvnHQna/mQbZ9wJ01L
wSh0D2HKlPqx8ZsST+JdiLgO/zkhwCai8QBl+I/K+MXuGbGX98kIvUCK98TOybMXDndoCBhCddfc
j0flE3ACZE0VV7aGH5kBpw1lG5Agf/C8XwilZefYTMe6UrzEAVCidsTJ8B537ktL2fdcl6XFrqy5
IFA4tSwjyF8l0JGkSPzcS+5S/Wdjf7WrQaIfW6YEfhrHGsJFB3L/Whlb2mRMtyb6SjUTxTgb7CIZ
PMZgdFUZLJtMlKD3Dsl0gBlB1Jy9zgpIMLzYR7QhU5DN64XQAWMYyPBd+Z92nrBp0WNcL/VPUmoH
m3TPbW7c0+kuy6qT8WPU65OSKQ/MkSH3ik2U/yjnhWzBh8pio8HEk0dfTSdYsoC6u2oPZKom/lkr
97XuO+yUDCD09RHW3LYqGwoDJGyA+CIW5WOywjkmjUVtbcC1UJ3yxOr5xTMnz88wzmD0XSrZ442T
RGseh/FFoIaeVEFYVnYomlGcZAOy7gDR4ouCJtrD4BqSVW3cO16VB4GoAyg/vEZr7SxGN8OH4Cy1
R6t/rc2QGkjXhvlf4qbwc+PZQXTHw2fBgIHgu2UWcJ0LQCG+wiM/Kt4byx5SV5Nkma68ei4EM/Uw
IyASQJv8ejGo+jWkb7L0FajbSxrRrtkp2kuqHcB06U9VtzMUiRMsZmb/Wdf/kHZdy5Eby/KLEAFv
XhtmLC1o9wVBLrmwDW/762+COkecaeIMQrqxIe0qNsRCu+rqqqzME5OcG0mVSMY7HcT7xR8A8KOC
vOSO+fopf0iGrRPZIvq2WWst43PR/zGKxAEaDtCTxTdBSTlDiBjRxGeKTf8U1/SX6g4bttPtMt3R
3jZXYBTL8/ptj9uNTaJVwE/DXt/trecyu4tEMCPZagVw9mYNA7ZmjFvEvJ6ENlFKMJhGFnRM8foL
TdsYHUPwqbUbRhNPizWppJ9Pi6+d8z1Cbhl7rU66LMEIw2AAdOChEsmYOqUy2JkyumnwGQ5ejVyN
NqzcDqtryV3omZ4p4jhhz0q/iy7Z9ZK5FR6rcPKT9thDUa2HhKbZR7aVXHfNGrvAPJdcoIQD8z3s
2Tuc3LoqWolFCo5/f1KF3M3KniFOqnL3sudcipDwYIPz1Gb9eVQpz83UtJyKPskTPz/CRxDZ2GTF
LpZJE7m1QAZ2WKsKLe6hE4OcV6OAIoARH8up22ybRARiuAQtJdPzx+WR8UCUv07iiSHuOqoC6DbK
EgzFT9Of0jcO5id9Ax3U4GY3EiW/M6LsX49yQdho5/eSLT1e/oDl7XPyAfzRFNUxmVpsn2Ii4T1k
dpWrwRO9wake2o2xc1bMzefgx4Y5MccfTuAzWT/C3OhA5fmX/Hmr3pSuEtnj5mjdOsmntmJxbSW5
g1lGrUbBOZz4dXDVq4DG+wNSDdKMoYnui4ckWQN+Ll3z0J+cSVehroG61vleFaS+QAcIVnQor0dA
ivI/2a+68C7P4/I0fhvhDn2lhMkUFk3iB5UMoWymv0dyLdnxNK6JXy0FTDN0xJizhgD781nKPE3y
BtJsid9qCZoy9pMX7JRj1zxq+j5Mflf1dnqA5h4I5te6Jf/H4fg2zY3SaGSQOUDA1DfHmyD7bPSD
0toNxJerkEzioZGduvqtP3RvSWerzVOoRiT4nYHsvqnuNOtZNb0EQKbLM7+8vN/fxHk8SocKnMGY
jjARAker0s6jENpywNHpC2xwL1tbnQIu7EGOmMaFUeAyayKv/qIDyHqSWe+h1t+2LWri417P7LLc
j3+iRNoN5naUvCSF2CpQxbEtM1y0d4qy67I1vM/yyfqeifnvT3w/iAjBxjKvjkgP8l63R7rrifUY
3oprTBKzU/jpNP62xHOsaaj7aXoxT4JWS2Sa6thp1HyNnf5/uMJvM5zTL1QrMssBA7KsR9lw02Nf
k1Qh1DGfk330eXlleS3mvzw/eGvnPDwwBjz7jxB1Qhu2Pa4Y6orWNRiaN0X/MMtWTbJXWY/ZLqkf
h8Y+lB9mc5g6LxN2qNBLr5e/Y3mHfX8Hf7fqVjp2ogpXkuvbgtkaYPMblV1l+oTTfkP1a0AA2rIh
suaMUOUYi2Yuh4DU95g2d0Kw7YQ3nRL1fuWzFlJbaBb5e3r4d0XSs1LJAJrw+z56FUwvb7ZTBOX1
GzzWmqy4U7vKhoLHvi63qfVbTl5pT2LpHgn/SUncvFPRz7EtJy+vnEyLd5l8FdLCYbVxUAaSmRPE
M9fKKsuu8uSbuct8QJdwmqOu4auPxa/MT++qK7oZ3eFBfY7uUl9YqwMu3gIn9ri7O5tVgiBvnvhV
EDJvaiDRqVaQ2UNTz6oE6tJph/eHio+FewB6B+enPaOQ2pAMHI5cAeS7AMEhDXdif69YTilu24gh
cf6gME9vbWb2JKAPE8RiJqJSu0Gwb7SEhitbdzEsPP0mzheX6EsVyrbCfENMt2GvqoDPSmKnEJin
tL/TzCRl/ws1DO/y5lxc6FPDnFceFJmpVYszE4WHIvcVcDEr8Y1Rgf3/pog9VCcDNOI6pXGEuPdl
20vv7VPTnNcth0oxEgbTpShAcBZN1eGRlhKJXkx5rQttye+e2Pqa/xMPr5e1lbT45deFRFQxJuPa
kVm6TU8tcC5XVROpQbEp8ak8bbNJ3tGq2bJCtkUjWkGWLT7RADYHrTUICiB6x9kKY30qZRGjaXIX
t6IrvBl2uSnt8aq/mlaihOWteWKMcwWMGW1d9QOMiZDMtYfO6Y3yULoBWFjTbiuwl0lf00JezCWc
jpDzB4KO4nWjwGfKPSVTaWvttpbt+sG6gThFEcYEmQyzs9G2YAhPIEi9vDOXvNGpdT60H5vMkBt4
v6Ayi02InJBjjSrurQHh/WVTi1f1qa35W052ZlTmdV6AYMUPi4PObCpeSWINDuErsyPCeOyH2A7r
m8Iz10KRRTd4sq6cG5RGY2TpBMORsR2VPxVSGJY9ErC8bGLjw3i4PM6lS/B0mJyDSwVLq0u8fP04
v67F3E0AskL/YtAjUxQyRMPOZXvLo5uZ4VCpn4vA59Paj+hYC9sJTn6nzRrBaIawy2FDW8f0lXo1
FzufOD6uAxjob3Pcfg2VFLxwJoZnob28dMMr6d6wITmGeAIa5chCr73NFh0aMogoEYLTFLn08/HV
dd7ROjBhMBIsogwxI0xDEuHyLC4VQKSZ9e6/ZrjrQY5zoAFj3MtJdhMp6Ir2jOoGzew4oESdlXY/
wZoDFLyek2KKiCLbhr6WFlr0rCffwN0TY2mheyHBNwzQCd8oB0ki4meR22XzXH8ot6Wjp9eZ9GCW
+0bIUXpfyzHy7bhf8e33JKBX7Hyuw6iPhayTcDmLKLLuw8c+J5r52KVAC20qyJCk2za9T4ejeVc8
p+XGEvZxhjbAKbF7OdlQAyx48m1cvQ7mfQKypP/XGkFM/fzzcnT+IfmCz6PiJkPXT3cdtZuufWep
l0NZwfRYcCekx1bsdyLEaRLWE7NaYz1dPN9/L9IPekkWjGo/yDrSZxsrcig0Wu78NUGOxXsPwizQ
GseOnNXVz0eayXJXiaEc+9YhTVDxkCdXjT+occzbX0ndka6UnNp0tf51ZYpnb8Ef71PD3DFgQwqi
12GK/SB96qI/9OEaoPi92JJw+hAS0r3fXTa4tOVBbwOOHpQjZuq084GW7RRBRb2B39AStGjdiPSx
CdGhlKzF3Utu5NQQN7A4Y62omBVqjeNAyniwNfPp8lCWNsapBe70Bn2lGW2DoaRaacvQ6WbDMc1u
huS9yj2tX5MbXjQHVDRI2pCxgr7A+cxRKVYFbV6pVqrsqsydIM0IbSYQBGmJDRJUyVGS2rs8Rr5X
+8tDzH3wMAxWG1Srzq0mkmCU0M2EVaf9LfhgjNUC55bGpN9WTvqhuLbc29t/igLnzfLNUOlYMpFV
MNshN0/qm/CXci967Jf4LPyb8PZkhDwDkhTTfNAHFMeSLLD1/qAYThve6dZKmLAYbUKnEJniGWyC
R9/5TAL5ovaTMqer007EC0QYnViOi0d0fx9lPa/v6imdCK0q6wiamvZWTbVkd3k15y3CH/bTT5gP
50lEZjWmItAuSXxDctS6JVG36/OJ5OZBUFeC66XjBwTjF+wFHW18RrITW7AgVUgHhWZl7mlZawSp
L8G5PKDFBI2B1wK2Jrqd0Rt1PiKj6Qtc5HibGJPfh/uhesK5U9if6jMHZBO0bV1K4g+mecl7IDqD
tQ1KFzxQ75c/Y2mwp1/BHZJikjqhafDeC0NR3+hFCVSqCGGRy1YWA2rgUAHVmmkD0SV/PljW6X3Q
JAjes8gFAzcEX2QXHIJCcYtGKtzbdmVeice+/RhXs3tf55zfOqe2ua3TsnEwagthoD7eQH1jH7TC
vivojo6Psrjvxbkqmdhj8yqXv+M+syfJS/vjJKDOvOub90lz+mSrSbum8LD/nTB4E8pkl0rJVo0p
BDaEXTKmbtxv/tWc4TEA9C4w3/yc6Toao9oJ0fJAwR/0XohXjGlbgaigtWRPUbqLkQ+tS89YuRzm
tfg5X2jSVtGiKgFZd75WLbMgp44YyW8iFRCbzAKZhRJVm0mAPPTlMS7uPtAu/tfUfMWfnGo9G1jW
DwzlGnQQuFFbsi36Sx4uG5m38KXxcM+A3gyA2WxFPFtLaZvuo3qy9TAlURj4QfgWDKZrhGswqMWo
CFTif49sHvnJyPoqAHCJYvFMKdyFUALQ8sQ2FDxXu9gJlcKJgI7U2XFsiJhMzuURL60gqIxmnBLw
0CAVOjeObrq8H8DG56ugKXPlQss9IY0EJ030/F/45ZneVUREBFJOnrdYgMQXWumtOVVFSYv6e9w7
4KpyxV53w3wlAlscFxggZ54NSKLwLhMZ1kqfkij1lSCC4lYEiG08NLHT5Wzt8bhmivOLaj4B0EJp
6ldtpm9SPIfdNA1jT6TmWjJn0UHN9KP/GZbOPWXELhUCOdEzXyzrTHFbs24zElqN0Xl13LPqKmDS
QKe9oCGXZYuDAsm5IR4CsAgxSXNTlApjt9TlWNkqSZBKO8qMsDu0ljzKjhwn+HOo5Epld4Mh0Dsj
LOL6jyRGFfKIujxupkBLCqLltT4dzEEGzXWoj021rcUSmjN9LzYtAUFGYdo4RmjaWrscFrzALM4x
Q5eQFQB5+Pl2tSaaxZWspIiYKvedkcr5bOyY/Ea3OknAA3D5cCxdvIgK8SQD+BxwbV7gomIpmhLN
NvNr80PS672BOylQgwiICtEXis+mBFmTgNRzxo7dlF8NsaumD/kQeIPyOQp+oH1AdePj8lcthMgK
UjFoqwPSFYxnnNPNrSFrxzKkvhrVRBZEkou5p2fgPSs9ECqQcni9bHDJQ8HiV7/EXHflRZkROJbN
JMTUb71WIjnET23yqbyxx86HXvm/MAbe21ntD8yWAHSdL3HSUaMAjROoeHa9TzddRfqnbG/Tm2Rf
rYCBFk4uMBzfpubdduJ5iwi25H4eV4brOTKNz6iM3jSJrrm+xY10amn+khNL2hAEECCDpWk/pFs0
TaMSEUyPEKcA8de2EK5yFzLvKroy0WL8ZIrP6GpGb3NSPq7M7tLmgTe0wMQ7s7zyNzY1oaFX0or6
Y301ym462pk4uhZIpx7ll/q+qtz8LsxnXXYqTiSL73OZRONGK+4vf8hCkD7DZ/7+Du7eqY2KJZVQ
UJ/SloDYRKqgmDlDS8I1Sqgll3FqidtPepnrA7p6qZ978V2xVoT/6sLiQoazgXB7yAjjacoDTGg8
2UbhJPUmSR8SUEsd8s/qvYhI/8kASbDF52mbP5rXAxZ+LWZeqpzOHQfoLAR93qxmeL692kyNoFjT
YnsFt/VON6/Lzh4dsSFWR+rXurel4Xf7BKnGvCaNApGy26on0sao8djMVzHri8cKgD7IRM6MOha3
tjRnfSZX+JpuP0JUnQWvvXCgJgpRU7lthQMwAZH2quo3Y9d6tG9A3hrvtegfkjXNr2sFOwyE3QBR
griQ85MtS0dBUnrqP0nqG1SQiGlCQKd3Mw30sI7cbwPJV4XXVH0blLWLanFFoPiOqAoiKnMz5vmK
jFVQ1aY5Yn/fo+XT3ak79l5t4g3dGXe9+wgqOFt8txwRDGjNoVvxa0tb/tv4j4SnGPV1XqqM+mAH
BlKhOVBxFVo/LyK/7+e3KNh4gWGGENj5ALVsakB/LWLLsb1e2pnqNSh2QN/U1p7qRwtC0oZbr6la
fWVELlnl0kMamhRBOjyPzOmdwc2dGAx6Xnuj2sFERtI56a2wV9zXXXujHceHTX7fX4/X0Vb7Uzio
AN/H75fd2Fc+49IHcU/zCM39jVnggzQi75u30nuP7MZOPq4qdBz0TudqvrWFQNpntb0rDha+sT4I
978bx3DDjfVoOsAK7NpteJWRV8RzGwn/HyPGpntISGZf/lieCPDrRJyuGbcp26JqQ7nHx4IAE31m
9C7W7cxvbcGRn13pXnO7bXAtPne71t5eNv3z2gGSGcH/jMxG0ZPPcctNZSSqOtV+JkDUA0STVuSh
ZNzBPSHLFiDpe9nePJLzZUHLE3YnEMUzWIwvr5RKmvdVXba++YiB9rvfgGjWT9RZy78u5LtmOtFZ
ywZErxBv55yMNqgmRYccDMW7CACD7t6Sj8OgEmMsHSHdVR3ahFew4fPR4gdngJhrzlaCilrkbrTG
6sOqKIrWVxPtICXo2LWij7pXvF4u/1yex5+eBBpuIkSnJFhDVxe3vYORqrEJaJUfNuIRtBJ4Sa3J
SP6MBM5NcJvSTIa81Keq9Y1h9LKmRI1vW1VObErAyKzcCSvD4fuB8inVOy2GrbFV78Ms9ZRgDQW9
ZoLbEGKpJ4XUzcOZICAYaiQJny+vyc+zhMXHUx1sufj3DzmWqAmKqtcyrEk5QbUEzVlNZDosLhwt
K9ykGv5YYr3S77tmk7vSgbdRxSCgrU+DxFb0ajeZIcnpLfwJ6XpgbdTt5UEuTSPIEkBkMItag4Dn
/HpJlMTI1RzTqLFJdycjASOULr5cNrKQa5yn8tsKd50MYa1mlYTtXZHmEbRgTnp8DjrC9rYWO+NK
Q/jyHH4bm//+5A0Qt3nBNCtv/cmeJhK/Wb/aCbR1T5fH9DP4Oh8Sd5yoVYM9P4CV0Yseoqe1G3jp
tH7PGDg0zgchDViFsIXv0RrVFZivWT0CPB+dGp26cl0tublTU9xJGtISgDM2+/DmdwkSHrDTPgr/
lBYVd+I8XwZwj5BDgZvjnKmkVlETx7DCRsGh5SaWFK9Wkve2M8nllVkez7elecufrL9lRclYyG3r
F7mVk0CGVLGUH4A7ehKqYiUCXNwFaDJH8AvoN7p/z21pbTumiTZhr1Whk0dA40nvDEHZ5REtnx9E
1uBEByL7hw7AAAx9KTGYieqrsAEoW65dwcp3pQmG7ciVjfAaXNZ2ESovIFp2x3B8vfwFi+Ocw2s0
W4PChldhjEMKko5cbP0sfS0sDDM7htEavHjNCHdw9Q5a6jSSMEpL8KIhOmTCcEuFeMXHLjwlIdCE
eBo8BDO7rMR5oyC0hM5QA2wQ+hkgsySaYATNbDA+0hqiqiklGfuUB3A1K5ASG92kp25XoB5RJDda
WtgynqBV/FCyaHt5lhcCx/Mv42YAaJUq7moDVw4ekY5QO8F9DaD7n4C59NrYDhJQwY7xaFxrvad/
mL4ZNERT/bV3zU/ng89ATR1vXBk8+HxDQ9equRmMPZr7UsuO5NtRlg4Z3U+UaPpq0W2+0s6jrDlT
jdc0QNFzQZMbsyAI2tSoZTejkVlMJrqr07fCcrVfYfWGNy4B0lOgn2ATWjm7P68+wJDAqQPKF8Rd
Fk8ybJYjSEIMtDBGxi9NP9Tp++XVXIhZYWDmJ1BRzkOb8jzyE0dUdyorMjXp/bYZep1YZSpKV32K
Sv+RdqYVb/Bn610SzE5xVGoyyM+nlbGVBeC0nMvf8vNooYEetb75TYDuUL4CLqYsTM0gGn0kqaXY
AQuHuE0mXSwdaPet8U38dMAwJkOvZH4UzKwz5+PuBCqF4LIcfSHLdiqdGruU4DPGZMTbMV8LnReH
pkANCBwmCmqZ/GkeWdGZTTn6gLmIezDB69cjCG93siEmK5HFoimg10x4DYgc8QD+INbFNFd7DGwC
dRV6U7OtrBUKKKnRbHh5wRbncJZ9wWNnfnzMn3K6d8y4r6JAHv2kiBsSytsoBe/oNI1up03MvWxs
AUY680ohSwkoyNwNwc0hKu8Douly8sVRsG6tUG96UmghmK1AKGQxOzSmMr3FOc7sNAxrz6CtUe/j
ysjey67Hm88ogmwkRVu2j2lMxeDx8gf+nA18H8ryeGvOsjs8FF2RwoyNI75Pn7SW9IIMwTZtqNxI
MZhdCsIa2nTBHnLiqohtbM7EONy1brDQECpFmPwKrV0H9ONPex1Wdm3RxA+iOlQr2L2frmhmvgQ7
DtA4aKjm3kuX5+rnJj3/WVw4h1SRHOihirm6U97Tnf58+ccvFCnOfz7n1UDuEkJkDj9fhrrAr/QQ
+TurIWgHKx9pNv++Yu/nZXRuj1sLjSZKB8baCQhOiJYcsmYjPSf6r7HejECNmur9KLhSS8RdmUQ2
ynVkGO/q6KNS17r5F3oAzr+E82us1LWwHBX02Yau0h30N728kpGYq94Sr8ptMddAAGt1N28rMzDH
+uc35LldzhdYsiowVHEmv7Neysqp023DPBp4qFo/h7+zzWVzS3sfPYwzklWaUxHcw0bpIVBDm5z5
cSqjDl/EE1DWwY0VVwHp5WKNjHhxPyk42YjDZrZvnuwibtqZ7L9gfqfIjh5/pmDZfwh2r0zadr0J
/vHY9C6PcOm06WCUAek5wBR4jpz71smSmlgZRIYHgt54iZiU3mS0aymr+afwq3ZqhZvHKrOiYBx6
5pt1YddSsCnKTXeF7n8SHEwrWQlql04J1HxAzolHPG567lRmbZYnEENjvmWG9FrEi4FkrVHtJKFR
No1a+H2SFLt/MY8nNrmT2Uv1MMBdw6bYJ4ALleOGVoW5/TdWUIxHagyY1h/daoi6W6ONUQeW1fYK
KuMvA1BLK0aWNv1MM2jN4oU6Qt/zLTGmEJ7vRBSb5XYMr0LJ8ORAuc8MM3emWFNXJm7JRcPbA3mF
t5yGTttza0hkCkVQUtFnkCYlg9m1vzHN+bWWd5V7efYWglBQmyGnOBMbgkvR5DZG2KtMbQKT+QBA
KrtxzCEWkjaFDSWIyc5TMXzqW1QgjQGKNFUNeWZjsPSVuGlxdlFFVxDH4Dc+bppbVCRjQBaDIYO6
T1JI3MdKNzkpcih2xMyPy2NePN8m8LhAaWmwxi0mS2U6GgEI1ox+bDxGJZGYdSnY/9wKOgoM4BVm
hlNeblWjglxpQyT6hTHc5Wlakc7q7v9/NngfYnWCEWfY+ykVJBL3bWj31lpVc6FoDjQbohwNHhG5
bp5p10iN3FToCCvI5e/Rd9scDHOydsE4tfediBRdajZQzQpB8p+pNZCm4aQTKQgntwLk29ViwfKG
ZoBoRDUxpxP0+CEs1cyOsile6elaOjpgg0F1A42JUCTm7kIU1avcorIIJGgQOCmuJ79vQf3UJVnq
X578ZVMQQQS0CZSnPIOukMh52KSW6DdCN9lyFvWPRWOqRJuACblsamnHon4JmsJZXhlCHOcOYdS0
OM4aBXtJ7MJrliTMVeVW/De76cQK5wramkJmBB4bZNSd6kVdWez0rFNX4ofFaYNQNNh/8bhGzuh8
LKacjX2qh5IPjgtwcfZAEZZMTq6RnNJXjuBC2w127rctnmq7VAHHSQRT9ClyC6gFmXXeHyXIXgzb
UGFid+ynWIHceMP62lGsik5bJbbEhkCcvkHxPtM6JMsyVSdirDUhaWsNTdCFmqBl4fIKL8+KARJW
0UD+jn+lQm2hE1opENEql5Z7qTW0l0kcmrugK6yV4ss8wXzgAVVSQPrwfgFWmjsiAMcZZWulEnCO
8uPItPe6ku8jzQ8ltIIgep5RJu1KSLU0PNBOzXcMBOEgSXW+6HWksmpsYHOoywhE8xC9KoUo8gCj
CFdMLUU6oAWH0hrWHsSWyrmpCeFALxWl5EcJeO0Pre6MgQsV2npYiQmWDuWpofnvT57gQRCkcmIW
80bOb2kU21lIV1JQCxcjridAOJD5ArEsT3M8qPOje94VYRPu87bZJOD5INpAAXF5vLwBl+Js1Gpn
EXecBQO743w4U19H1thjOCJYz2057B29jVQvHuvx2lRrwW7jYji2tYoav2Ze6Z05PVNBKVdmdaEH
BIkTVAMQq2KvSHwquczQRQ3BXgmACZ2ERXY1qujSl59qE3IIsmRXe7UF1U8oO0MZHeikXzdZ53ZZ
f0OLYifk4bhyNBfOy9kHmecTU9aFJQzyfF4iW1djT86KQ4BZ6KaBpBD/rKajugYHXthbsAlqOAPu
AG8s7ryYYwmJsbiBzZA6anIr5mtd48uj+rbAHZMRTy6rrWFBraPAy1Dbs0a/G+LHuq+RzIjvyjE4
Vtaw8g5ZSiWdjYzbZgwJ3jKrW8mf8g89fRauIfdACjY9JKK6KZIYSSKnnGLbUioXvbXXaUFia4WK
daFegsmFgrUM9DPQWjxdes5yxNQCfATwWQoQK6Uw2Kmh2fkgAbaZU6Qhg32it14gjTrJE+WojGuS
w/O24dzw2Tdw28pocKNYE+7Beki7N1EQ8fLL+757HntESgy038ch7WWH0XxNQnvRrZwMn7uC9cHM
pXgevoG+BMH8jejVVo13lq2llZedyrcl/gKu6ioJAV6Gj/QzCMpD8f0aaezkqXoYbtT3NQaVhVsG
Uwp+LBSiFARL3KmpgziO+qSWfL09qoovNJ46rWTiFm6XMxPcsel7OcumoYJ30n9jROAblOlbOJi4
znaXHfLyIn0PhjsoLR20QddxUCizgRXaaiYlhV7cZONKQLYU35+NiQsIEHNOkGCCK+iQqa3SXU09
vVFtRf2UUbEUosGRJFtIlFtI0nqjuSl7LF7s1OrkTb3+rFLlU4vFj8vDX/RPJ2s5T8/J7SrhbSZR
DRNtSq9R7IhBSVRo2ce/GuEml26UyL9sb+khjAo0Uqw6GJrRfcgZzLskTpCjQNzQkxp7VQFfwpv+
QWViArNU3jdrgNhlL3Ricd5rJ0OkBROncZ73JgrcsoJ2ErM2JaRRp3CjCm9Fehw6eVMWYkGa/klr
V1zx4h1zYp5zQB2tJkicdjP40oL0qiklpAmrxF2Z18VDCREMZDNApAluyfNRGsUI6rwcZnTTlh93
Kk4/A1nXUSbI1oBmw157xiwe0ROD3HaGLFGMmhkOjgolkSmrSWfKriC90jJyWvZyeXhro+N2Tdi1
ZcwsrGFZlL+aLsttM5EkQrMstS9bWjwQJ8PidstgTMYwjbDEtNal2l1qurWybfSjNdllyWwko1Ys
LnqgE4vcBrHoQJPBgEWjzzdmsJ36l4aifa73Lo9s/jk/bsITO9x1pNaylGlfC1ZTEvlDshFblYRq
SNK4ciTarQR0K2vGZwzRYp+krYZxjfqugTqDGuSEiSuhO3+6gQdE6+SJIhK3XgqrVDmhAWSeuhf0
p9pSDUSTIZUHGTmuWQZGjhtHtQqSx/dmcx9NQe38o3n98QX8+oVV3KKNuzjiNQ9lwjTVIpLqqMUY
9ABpdIcJm8sGuYn9j0FgMJF7ASsnD7ZWxRZAuQBDVjPk5gM7otvAXBNJ4XbllxGQTQFOCkpv4Mm5
G3hkeW6OfVIcR+1DGQ9BEYL1i4Taylj40OUvO/NA0DyN1DIPSBL7MAKvC6TBrDBzTPnFsjOpsCWN
SLYlb+T3vvDbKF7Zmvzr58sq7AHMDdA8ekO4syBOalmjmlMcwydB2CdHMP0mD6LuUbQHKJtJGkn1
EcReVW2qyR5Vp1llspr35clp/M8XAGaKVNOc7OOCKJGpZaAIBuQs9zcVscj8j+JZ5KUgngz4y758
i1+q58s7h3MBfxk1gJEChB3pAf7yVbpRGSQDanQZouA2u4nB1paVhU3jjaxcleFaA9+SPYRWUMZG
Bx82E7eJ6NBovRAq5dEc28eiflSL+CrPXnIkJwwBykVNe3d5gEtHA3ctJPeQ30apgptVqdTKwiqi
6ijXZn89yFO3ywZjn9WTtL1s6UtDg19AVChmhVykeQBPPb9wJUhP6bURV8d53cJtuwu34bbeDZBh
DxsSbAAL25n78NDu0i3e8ts6ugqzo+iAlu4YrXXm82HV18qefg0301LN0tzMkuqoFK+FkNiB+ZIE
V0lgbBpd8MpK20NdBgKHj5dnYfEgndrlwo5GNVkA1o/qOI6jp1Knp6YNhp9gfMQaS6ltVoJjhS9h
5kn3PdqLi5saOnLd2nFaOE3o70LN/kveTeJVP3o9CfJywGek1uAkxlVSj0QaO6Jooa0WK8nvr5oC
t/QSIAlAuUBAW4EMyPnSW6HRqoJeVseDMZ/cJ/A9OwDsesVWw3//epfIDK4N3cj761dqfwI2aqPt
yw1IaGu26Ej26E7QbhaJslLlWboRFeR9oXAHlNF8359/XTr1wPqMmAu1YwSKstC5iV+ZNt42BtuJ
iYCOiyuAnXZDOrmTlm3byliZoIXVUJASnAnO0aX1o9CUqllOzYE2x26AxhC0LUk97SLpJsGT//L+
W3AwOOfwL2i2AAaG7+eO1UhkA3qqjoN53YJ8Q8muGrG1c7avR3Aj7i5bW7gTYQ31XdxTGvKE3CFL
jEEuoZvXHJuMyBuGnAGha3IaP08y9jDo/E3ochrYYsb8ESfPFa0porRBEH3Mwl9y1jvp1kR7cdY5
mWwQBGp9WV4Ha2zUXNQLJQgYBaQV+FkNyXGNuw9jIc0trR2iI4qvqct6OT8K6Gt2jb5Or3IqF3aD
NmS7UxqI97B4JYj7sV8gMDArr0szCHDOXJ8POcoCnRUji45TBjGvAeVLO1Vp4FoQ9dqHA5SE06mj
K2Hb7JnODjE6imdB6bnUjJ6xr1ank3lOkPszs1yJjoUs2lUgvY4NaGcvb5gf23O2gW6BGRSHTcrf
t4HadKNswEYUubnmohHIsLzAU7Nf4VpCd2EOz0zNf38yHCU1TWaWenTEVvFjpSL6dKv190Kl3kr5
/eVhrdni1quQO9opmhod856EpS+/hB9BD6XaldlbOgqztgw67uZOT8gCno+p78TJ1HIJ+yJ5rjsd
Cs/XRrXJDmHqZAfasu1Yfl4eGQ8umg/CmUnuPkO/mKBQbd4V5XgPlNghw3UVj5qjT61thpDnjlvo
BI534hgSEPwz9ZOm6ebyVyzO78m4ufulb9ra0ASMuzCcovHSLb0yBHT6XbYy/5QfB2BO34HIBN1V
fCWibxJWTjJ2TBOh9Rnpr9i4YylbW0R5xQw3mClt8xx1b2zMZgPc0iZmBbEUYSPFd7FzhXaevLiv
GVntrP/hrOeVPBke50cLmQ6CFcBuJH9GJnPZqNpDDGx5u+K9fl64X5YMqJ0CrYW6MTdCi6FFJGdx
fExNNXTjUgV8WhqRW2eFLyVS/H+kXdeS3Liy/KHDCHrzCpLthuM0TqMXhjQa0RvQk19/k7NxVmwM
biOks6HViyK6CKAAFKqyMt0iK19RYXqrOvTdgxWkdue4fNQAtBfc/bwxA9uBaoaO2wm13/MNkzXx
VM4UY87U+mQkvm0PaHZfiCSwwzs7IQKGXhKUsBB2MXPbOzQx28qOAyOr231fqS/WqFPBAc07PLdG
mBMtLSol1WYDg2myd3N0q7daz9xIQXN5AhbFuk/dyxuCO3vgtVqL1BDoZCP6vs20ZFIxKke+y+ZX
x6pBD+l26sNlM5+fvPAXVUV0Bq4WREkyc9naRmTaKTgIgmqAVtZe6Uw3TUG3hN5JwIPAQu5Kd+Bp
EGxE3nSqAEw7wE3jWc96aaQnZWk0E7xUPsTTLqlc60cTush6jpVIu4DnH1tbjH+MfRwCfwxbqBC7
Y4H/a8HhJbLAOEcUTuo8zbAAJklQMTck7/8sb/txEwA0b2k6YPRoL2fAIDaCPTVvlyRAw64nqjrw
zt7tj6+H5ua2zoc5BbQHLiDTxp3MbwbYBsv2m8DR1u3OnvBbK8z9aStGXJrDOgRUul4Sfzi82bvc
N8nhsiHRaNbF2oxGVhtDkiUsRhw9gR5+T2VKbE1UyeMv+e8FYY7ZPHTyctbnJFgygyT9faH/jyvO
eG2om5WdVpguNKu5ZXzfKrlgD4qGwHit1nQAiM4YQg/K8hnqkF0iQJ3wzjAVoTyuANzpCKvPl0JS
lBh4YSwFhYwVBeNomdq+036jtX95zbnHyZo9k1cuLQDwzg0NxtBCHLrEFrf1o5Emz45222pfcDfh
db/218wCJ+Nes+rG4vpFGy9bVJ0adQSL8Z2ErIqek/ohv5o9wyKKC0bfoRLcB1y33hhk5nKU0Ydr
ImUVKNZTlBU+hYaiKTLCUmd8nDPIIQD5h37zFeF2PqysKduGtnISqPcm4HxXck70p8g3972fXRXf
jHt9l5PxMf1undKIHGm6MwU+w+K3/vkEVYfEwJrPQDPW+Se0VComtTWTIJ934/3yVngmvXLC01Lf
G7kezNpziyzWrfQWxTWx/lDI7pN1ZgLaOI/GGZC4QG6/a4CaJ53syvTaHt+L+W8uJqTN8dZE86QD
nPv5SJ24io0y1NctbjpkFXnxQOwiqsfztjmiL+RYZSiMA/pwbsUIVzYrCNEGwLEcHCc9zeiAvrz9
ePscQF50tgFatmbpz00ApNQD22PjaActpF7toq/m/DxNgnTq6uHsBWKAAQvgS9BLAOx5bmW0tUTt
ohBW0HFfEoSXu07v3Q6odnA+LPPgarGItoP76tsaZYaWadjmugmjxfwNdZsxlEmzN15M5d2M5p3Z
x8dweL48m7xxQtUW/LsonuqfWgQ7UMOZYeokAaIuCcncyF8C+44Wu78aHNg+kZ5G4Lfmqc9nNDNC
u6raOA2sacJTaI9KpjUnxEQ+Xorv40kjaQIRMlF+lAUffGwyE7EfMmUf6i7McV21LTWh1JoEGm6d
RG+hG1yA/dwAu13k0uhmfpGUW7D4nNTwHtK+6g9oCtFd856aj5ZmCJyXbbD952s+6ldgeTV1tvVX
sp28RYtbEsz+9KA/l/f2j2XXf4nuxy/mEVW0AyYG5ATDfQM5gR8oUFxebnUNr1i/Bg4eZad/7DNX
SWIDAiBpsJ9XJLw2PONtugOemoz3HcCM35T9cuX4kl+MZAhvIhfkVsf8YD5d/gqu020+grle1BY0
0zKFn6vjEzXRPaXZpFncpjio1i5GDSEHF+dlk7xLe+VowtEEJj08As69r47SDOz4aRrki3YyIfVu
9ddD6dHY2UV3xY/LxlaX+jzJv40x4ZSTjE4cZTA2n5JD+tCr2FqiY5D7ljKBcQbYbZ1KNgxJlL6X
KghABsOK2CxAx2R2v6IQ8te6dqozereGpZqTXUfhawJo8eUh8rcVCogAwaIKjb/OJ7SqoyZsIcIW
zC7Ox+y+Sr3yIf26dGTcj3dNtEtuZdd5rR6kV+l1dDyB+fUN8mmKQTUE5Cq4t5CUPjdvqb2yRGjN
C8z76ZhkXvicZYR+De9CQsuvPwXWuLsGe3ctLoDdyGBeRHFbZ9IE3oOg6aaDPN6P1/Zb0hO1sok0
PnWNa3hPoh547iaBo0IVA3VL8B4wI0TauS5BURz0361D/5S5QGYlLjojBFPJ3RkbO8zY0M5V1kM6
poFhPDsLqnW2VzqBrn+XjkMzCc4f7hW3vsH/O6p1pjehrKnCaZMS1jrvF9JSj6HXB8sNCpbCFOrq
AZ88xFqBtfCO1UvOLRVL54SZhPmrIHIwxTuKxgmXxofE9s3j8Dxp+zwj1XNrXasok4aiBDgvTAE8
/F/zzLVTQpgvrDMMdDf90EACFwnOGL57/P595iDPLCdcjAS/r17rM3FW/ZLy2rIe8eJBmyihAnP/
z8L9tsec2elko2cfsIigbLX3NLX2ZV0cO/surEzAtdGqcxNp4BoTPbYEq8iW9AZlklWzgFltlwUn
07+8sfnX4e9VYlm9qjJJw5ZiFofd7Iffu52OHqJj+yx9dTx7H53inOQymd/CV+ubrhD5et6BVVCl
+8vfIRolsyvUYaiXocVnRGg+laVvw3DbUFFOZI0eP20IhM0oOSnIXrJTKaUxjsx16y1edHq1DrNr
XHUviRteNffJA/VTwaC4B8vGHnOwyHol2yDNTIOs2hf6/bKSwbVftPHamG8rNPJfnkL+fbgxx8yh
ITUD6mswByw/SQeQ3un7pfZoYGWuUd81QqD5+gS4NJ/rv2+Osrp3gCiPMJ+jW/jzPQKJUxv8BFcB
mfz2+Idw+n8Cx83w1tXdWKs0c8Ad8WGtDlRXhwLU8Mtwf12eRe6ptbGyOurGitZb0Ww3UxoUB/tu
9vQrISZVZGH9940FcL2UZazBQv99ukIsfj1dFX7tpwAfZTvI4Xjgnv4C3ePL4/qQvbi0WMxxDIw7
nsUxvEPfKwNoA3SwG7ceoGrAJWQnx29rNH3PXuy9SHv5oL3GLt1XB/kKqYiD4aFl2p13f4iP/bSk
zBG+jNQscxtLGuoF7BhACqK8KAIK8LY9YhagIj7iJLbA3dYxkE+xBGl5sGnEYY0Mg2CjcycXqCpH
RQlhFcJhBoIUD+oTiYOn3W6ANvZeP40nuh9+5vs8mB6iqzJwkMlp3ebQBvW++1V9bffFI1gw/f7Y
e/VN9Fbvhamddb+zK779KObC0kI1ifIJHyXdNjvVr73WRdevD9pnt3b13WX/4lZPN9ZYfptZTeo2
x0saF4nuJmAqp+StJIVbgpEB/X+CmE3jnT1bc8zZuqgoX5oFBteDGnU8TF9/KrsYDh3fjt+1W9mH
qNRL4xcnY68cwtsa11Z6jXBHJehL3HdPNpkO0r4AbOfyNHww61yYdLaQhFbhXgtlfJcnX0u30hEg
/6PWu+DlaKAn/phAa2F+1g7ldzz6TuYV8DHWfexDFPHdrEmLZ+hj9Ka58p0cpCS8iQWOyvYGfey4
7bQxR3a7FIZUZVglDWilZ7r+sdzXhSju6V3IKS9wQJaFyI7qnOopjMknhyRE2+++QtKSpP530VuQ
Fz5sh8Wc2oYRAYax7r9cf+/zO63+VYhSlZ/hbkjcbW0w53YvyakOBic4OE7N+FYiAwEl/m7eRd4E
Pn5kb/bPvy57E/eNubXJHNoQJpYMp4XNyJ53dV+7SQmoWZjvu2g+1OFykvr2kIzd/ZT1t7YT3wwg
5K9zEJct815TqB8p9tPS30qiaoZwNpgTb5r71GlnfJnzkAEAN/vaoYfmXU4qV3IHX/Lmr+WpFux6
bgy+nQ/mSOvHkcbjgnWW98mX5QBIxr3uFTvqdYJYkfe42Bhiq+mgLQlNucfwRt8IliudOPvUH0l8
f3mBuX4LzifU01dGRrYc3GatPEtFlAVZ0niNAgG+yk1F3Ucft8+nM+m3lY9Z3UQcOlSGjEqKs0Bp
jkn6S5nig2UfHLyapnm4m5KaxKYD3a/aTcveHbTxECtuEc5uB4hbvhSPo2SRsu/2WljtQFOJIp9+
yKjkR2njd5Z2u7KwhjR/cDIQ1LQiAo11YzGfD+QdGtmRT0fFic0D1MoIVG/RxYGOHoy6QzcBtE3V
6KkcBavBcy+osSGng+wgsPVsiaDoJmjDZBagcB09VHZ+2za7JPMdea9mT6CIa4cILASi/APHCRA6
WFD/NG3oQH2KT9BAgxdemwQRwG/NALpoE9FzJdJgE5hh81VzpGdtX3RIfHYn9PB5sxK7nZwLtijP
CiCMK+seqE4AmTyPbrGQkJ/UkXhr4T9+L78LS7UcdwBC8reF9Qs23kwlp+r0FoXUfCmvxso4Ffa0
a5r5eenl3eXtuR5ijOfZ2JfQbkCpE+jE9VM2psJmocusoiqs5n42JJ49K5qfTyDYSP3JbPP9ENsC
RNF6on82aWgqWE2ATLSYpFcyDiker5i/cfIha06abIQCrUlypzwA7+BeHiB3taCw8l9rTBSlWO1k
KRWwCProdeb3LPwRiiIi0YCYVymwnHbbS2oSdNYy7UMwmHhSASpdo5jeeyNGq6qui5L8XJtoT117
HdDXbzBOqMRNK0k5Sn0KtAfi611v7ekCVXrBm4pzSaAu9tsM44ltrddqVKF2Shv1SzmCayEKXamT
DtOi+LSWkhXbI00iOWTuBtBX0gL1g02AWbRchZyu0RoAQ6Tj22Qse0eNvTHLKzdDG8tlB+HuAGS4
gVbC6Qt9ifMdACIadaQdhpgoR+pqQMtqLlj76S6s9/+bJWZUkm7OWluiLoMWKiV6aiKiakHqz91V
KbDE9Y7NmBiPRFtCV/UK6qdrs1bpt8nJLt0wexrDvzkLN4aYYBtsdI1uZ6uhVN6n1Qk6HX5BBWgo
HjbChjjSv0vEOPtIB0fKFixRrPf7RDV21fd42Jt2oGjf8mJfWiinmTGJ2tltG8FUrr/96bQywTgC
AtcP7krGPfRUMg2KIoS2vC/R/STqMRH9PuMUlha23YAeySBKfhnyN+Fdwvt9EDSAadeCrodqrq6y
OeAHu7WcuStwW9Vguo215TSpjqj5krdft0aYULkzirwy6vRjDwHvlaEDKNXv7P7X5Q3EO8vREriC
C5GA+FQO0+duTEwlS4LGuc6y90YVCavy9g0SiGDcQr3cNHRmHLNht1BwxmQhd2U2816OJILTgSjF
SYIM0OXR8F6qiIZ+W2NC/Tiz+tDOgMBJ43HMwHUF1oo5jtBGk3cOyXp18As56x6rtL1fLAj/YF+P
N31fGuDWLVpvLMcnO1tywYHI9Zjfn8XSLdhLU1nxuGKfkkhyR13Wd1kji2R6uWuJhBX4aADoQlLp
3C+bls7dYFIANrXJxVEoXkze3YX2vH8tMDtr6Mup63pYAGb5oYI+hDSFJFFHYkJDVtdJreqn7g8F
MNbsAwjwNFT9tQ9eRsao0sXKWprHzWWC7GbIrtq2vut72VW6tVcojg6XnYgzjWf2mJPesouJUgp7
8CMCqSC0I13P9C/u4zMrzDEfxzkeKAqs1M61Pl3n/a88ue5NwYuUOxacsmipBG8m4GLnLgFGDi2T
QakagBj8kENKGA1kf0jL+c/6gGzNsFRw96E/9czG5bnnJQQd8I/9+2PM5PcAvpmZjnupTft0V0bJ
sZXi6K7tKn9OE3DpZWW1q6zqVzZkWZCaFLgzLXqZG205tlMvatX+AJYwdxW+x1plRKyVv+58cP8x
IyPRixy3ceTkV6VJT3L0vc7ClyTJdk5sErNGAl5D6+ZCUoiZIeNC7HxXZereyrKrXB9f5dT8cXmS
OEcq3uWrDDfYJcGvySyqFjldkWuYI0nyksU3rujwiMxVLErFiewwh2ka0hoUkwiu4ro6QbLsIC8D
obFxVCrlqkmr/eVhcW687bDYF7ucm4Ux9kAcQcYYMLsh9MLwRFvB40VkhVnQ1oK83xxjQQsih3df
M+s51AQHCN+EDkFINMateNezDfEfJTW6cGowbypok8bpNHq59lUb7v9mun5bWVdvE4XQ2IqzIYeV
xCITRD4DJ/OFpxTn4sKa4E25kn7hLcsaaXU97Regz6ht9ySdDMuds0kE71od9tMm21hhHBo4GbvU
VWkNQk6WPbo6uG/D5a6VU2JA77cTkVHyHfv3qBjH1qw2RT4gQVHe6K5Ss37K8m91fiebLVDcIqLk
i4MDsR9zKxdKAx7XFUKVair4C6FEnudE/tpXtxmYuIXpKO6Jb6B9fm2QRGsmM5dIFllIDWFsY+3i
nmxfx/TpsuPp6xb5tFzosUMEDPkhoDXOPW/Q7akCgRSyuF2U+GlhUS+y48qdaSaReSjTx76UDaL3
We7TlGY7qL9/nbR2JA4IyIlSt6GL6CUlekd/gTolItAk0dwlGQoXe8dxITP+3cjbnnRK+RzHc+ZZ
RRqC3FSxSRtrEQhIZrCDOUsyPzt9HbqDEsW3yxgpXlWh67SmuU1KOjQ+kiKgzJ3MKVBiUEbocmn5
SjRKpNQbE1QNmra7PDn86f89N8z0xzbNljqN0qAGPVMdD54UCZ5u3NMFjWMAN6ET7xMfIE4du0da
Ftls416JAm0+5PJADFHUxUtr4n75bWcd6eZ8MfvcSisZdsxT4fjg1JIMN9QRK5+SN+moVYKJ4540
G3PMoVktKSoRFpwqviO9gBxMNGWMw4J7u1NDBb9dATGq3zan5fXyqosMMKtuDl1jVjPmKkpDsP88
NaPlRtBfSZ//NzvMwVXmmlZ3FHbC/NQ1exuI4PZaVgUbXDAahzmx+qqXlULDdIVP/Y19lzxOgr4Z
7pH4e62ZiPE/lgR1BgqkJ8qwSkJaGX2yh/jH2PmOaMK4J/3GEhNOArugqUsBS0q+QxtpD26miKDd
UhZ1U/P3/b+7heWuViNtRukchiDrZE0JGeJrbB5yefm5o0Epw/ig7IL4zfmW1Nuxx+qvy998cQCw
ksweu9Im1rspoqzgjmd9ruM/5DnYGKaVorIqpxLAD3mP8JdoU0GoCEfGHY8FWt015w/V9vVM2Bwx
OdgMpMSgaWCPnobGv7K1SGHFBM1/1BSES1yfQ/ITWWsQZuOBcW7LoZDnqyokhdrCTxN/GnZA4FUF
Gmv9WoRx4p5lG1vrBtuMC+n4MZV62IKgLpBpseAGEP08c5ypy1CE+ggIc98jK9RmuuX1kUi6hesA
mzEwRxpkVIrGkjGGcrrpjHejOtWJSK6Fu/4gHNHXzlYV8PLzeYpQYsCrFYkhZNzjBS2HuUKaPCaV
HIy5YP2595kKTSdTBzAYEkfMokR1L/ULwpZARbHEn4flxhqpvI/aUvGiuU9cNKdd6/ase3M/1WSy
lVpwevOmdC3ZomEYcB9Q+p4PF0LDK2lBhSldfqbR4/QXPaKQ4/r9+8ztYNpxXWYN4NY06rwyM4lV
/qDa0+UziNf7BVkTrJaGxD76kplF0yi4WmINFcF6vMplSl1kq4Ouu5t6KOaqlJRWAhZkIFiwoFlx
n/b2boT4z2TcWYlIZIY3o4gU0Xr1oa4nMzMKcTcznGJ8iwI9IA85IepWeX47tKKnMNfQSrICyD5Y
mFleqrZyQtUGK34wLOr7EpaOryVS7yXYd/7l+V0XiQ2uwb6uqTKoUpHJYxYxqboprq0eDWdV9jTU
fVDPt6V8jBfVbduvFVoZl0LwJOYdjZhBsBlDZgwnJDOLxtRnU9NOeElm0a44NFBfjFN3jlSIRkck
FNEf8MKLrTlmhHHRVWqjKMivJdZRcYrHvC4AMlAoaeTk+Bez+XtoLCIDujdgBBgwNLt6Rrs+iceG
lM5Cpi+aeq/FiyeL+g94gFqQj+BxhOoXqGlYnyw7mqRLgvbMctoZSnZVgS0p/2JDj9B2oFCYevGV
mdzSZBQEB7xbwUK7qwH6ZGNlCTg/XUpFNQdTR2Ijpkn0C/l46FaPlfIXZ9jWChOCyKmz4HbD6Iwh
PdQanjjpbunq3eVl47nI1goTthW5M8t9DiuWOn9TW4Ig7gRaMjfRRTAX3sZGNw6IrxB/IM3H3KUt
nCPWZTyXQ6QLDqDR/IFGZdlN4ukvagDgt8KzDf2dCGxY2cKJ2sUQrm8Ec7FBFLpksZe3VKRexPWC
31ZYJIA6QwFN05GwkbR3HW9y0MII/IybEgXyBMQlwLvY4BA6d7SuRPOj1qEyZVDfAdq/21VPsnRD
IwJJPad776fj/BPd8Mb8NY1KN1/cojqq7d1lF+HFDjZ6ItFripZZoHTPv0JbpL6zaI0m4OyYjNEu
ro40uRnMeafFovZcnjuu6h5Qu9KAT2GXTrKapqsbIDqGsNgPrfta5JGbQBry8pB45/DGDLt2sWIX
tSWvuIqnPiPmSOyf8muY3maiJh/eHbM1xGziadAMOvS4zbJfzStMZRP5ski+GXqi9gLe9kKZGaeS
KaMy8NFIsomEbVDlIxTCWX/bPIBA7s9hL87215kaSgOMQR4a+PUCGJdFDiDOkTWo1xivTXi4vDa8
gYC8z0DaHcEqmn7P3a2QCrCsrR3a5dR8ManxJa66gyG9/4UVVBrQMmcYOvg2z63MMX61AwFQUHQp
qFOJPj5Y8yBwM26NBTVfoK3A/QwqU+a+78dMbqcc4Jqp8SmKFhrtPcN5zEAEXZSQCpoPTrE34z1Y
TkipnSTZ2l0eJm8/ObZp4o8GBALLOZHJTaoOMybTatIeTeLOrgY2y8uKsiGRFMV/nP5B2hXd6B89
/OhqY2Z16aWwqB08ZbqJukMHokc6HtbEiVELwo3PA4MlXFxwSluFPtjqRRt3X3rHimiDtis8ABMw
zIBmRk4aH1IdSJ3tL0/iZ488t8V45NIqfVunsFU8mzlZsIyqwAJ/NAiv1/ZzcKQyB31hS3XZGnie
ZSPQnqmipYeyKloymIlDbCuz/0d7zHZewP5utEMPXIiEDhfnl1b+wg4TMp7wJw7JcZBR4TloMe7f
NTSqBn3G61yqvwO7ele2+Y0U5SL+JA7G5kP3G58NeCbqdOsVtvGGsLQLu4wwHiUviRrFrlXIxMTb
hEYpwviOmE56yFu0lrTf+/rY1ZZ/2UV4C4iutX8/gBmpVKijuSx4EKbOk2JcZ9K15o8iqB4n4MUw
8SpC/Rc9xdB5OB+mXLa61OJRHeSJ3zU1QQk0HlMvogVOFrQA6bE7GCXRqW+IsLe8pdyYZmNeSFNB
SXvtJSvRi5fvAd5QRMkWznsXZW0VUdtK2gvRF2YXQAawkOupwyT2km80B/u1Rh88Kh0gBvHi+W2a
PWoMLni7Naxon4FsDBolhfpyeS05qP7z72B2h5nXI21afEf2/N665qnxjOBH+Brv6mfnRHfSybwr
HqzHyBPYXU/H8wfpuV3mvU/prMxGCSeCtnnpl7q74jzqVbdVPcmdj56zUpTn5ORqYBP5IJBerKSw
MmNTdopqDKH8EERlhy583W0hQz1l/oqFM8NTP1Ci9UG8CB7CnP6Ec7urv212rNl0UPRQMMcVkSpy
O5j72NPv6BPQmIj2ui/UJmZE4oyML/MPwTyvfvRpnkEliXyYCYYWtu+lTjIwcUg4bXXJIHLz5vSx
H8fTXnWmXR9X12lX3uVQOVIGDDz/ZpSzKCxcz6NPXwChTgT3K7aXpRpp6iGkaSwjfzSPN3KD9i+n
/YEY64W20nU76K+CEXM9C8lYwBChfApB1/PZ7peCLk62gB5Arjwg3U+JNEKBora/GE926rbySzMd
DXC6kkwWzDbvZIRvmSsPAu4Blg2nsSiK2r2KEuYtfLm81Uo/FxQ5uLO5McH4koU4JgwtBad/7NlF
RsoG/FMmkZLepSKw4OdXH/x2Y4uJBQpz0aLZ0pHc7u23ztEJlDa+XF6tdTE+OQd0vDQgTrBebK5+
LpsByS44B7RPidZJPopP1QBeNeU9ka5tqSeV6Gbhne4aVsiELh3IkdiMrWYusxwvJqIpA9vf/AaO
J0XtBecbd5k2RtZ/32z5tKlqMOtbeDAXTuWnjhn5gyOTpV2Vsa0uJg0tYoFNrvehU+SDFwNJN+Ze
blIb90dhpMGkPpdyTOzs2Zq+VQAhXl4z3thA0IwnFtRzVjaH87ElII6r1QYbbMJIPOAmh2AOjcHT
lyFx1TH7CbYHRWCTe3avhWnwoK2xx6cYOIyHuXBwJ4/mFX2Z5jsTYkVNErla6bhTfrLpfWEJ9hpv
QnVgAEGqDzeBd54PNCvTYdBsbOcYdEySG6ZIQUt3UOkTXBDcCd3YYZxlyczJyE3YGabmh1w9tFm8
d15AXrmbpdAhl1dP5+w4kOwCbbmmgxGAnA+KLnWVSV2SBdaLAnoFEW/46mTsht7+POMcWq2qUzkW
WUCXb2MUkhoM+LX00EsntYvdeXq/PBreZt6aY5aoRvQE8GuJdrLRINV4b4OqTUjyyTuktkaY9Wmd
LqZ5swIDBwc8VXfhmHvKdG9MnmP7WQTIlxBIv6ZVL00js5dLqZumBjLCQVTty+aQRs8g1SUDcsxS
8wJlSMX4mi76/eXJ5Pr7xjWYm7MGteVUdHmGxAf4uJQv6MghinK7IJdz2RA3IkLixrJ06LXiqc5k
lftWzcJugeRVIu8bE7xjXU6i0YH4SB/fzlKyTwzTn0YopWfHQQ53SrH41YMBqrBFrq7ksBfsQJ4b
gRISqlVrgxVqueebYlLyzpCMJgtm+drSn/BEFLYP8Cb3I6WIUhpkStkhQ3VLT6bcyALkJIgy/FqZ
rqPWJKoiml2eu6KUhgQY1GzwtmB2uKyWjkQXMwsqUDjGx2hQrroyusrXvu/ypC3Z49AIAMG8QwX1
AeQmkMAF3TXzihgsbZZbTc+CRptIijepEIDGweCv9LdrqAAQGo5j5mBpGiccE4qioB3dotveTaXr
tUt09Mbi23Kl1Oiu0lCawItU9ttx15t/XB6HfcQNH+oAa9PfuYvQWJrqYn0UZr1d7uJaeiqd8M8T
m+dGmB2oxxCDAz8eXoVhudOajDTW5Ir5X3nuvhnLx2W7iU6iljqdreEhlLfqMZrukZs8iP2QawUg
y5WQHB0tbGxX185or4ifIF3QqFEqAODSUvkuOb2I3ol36SCVhGZZkCSvjXbna1M7PQqfNiKfWsrd
MXf20LaFgCBohwlOoX3fRjIEAuLby6cYd0eDaR00nnBHQ2asRomBEpW8hgfNcZasK4rmjx7LRf9q
eKt4A+goZTAGqefD07BcTbkOD6D7Q6pZB3BoGSkeN4m2K6oZegSicIu7dBuLzH6W0TYbVwZiZJrN
R43u+xmSLYYgvOKumoUHBprNIbrBsnQYDdXCboB/ZOZX9M60OyM8KuMzrXH5NIK6DveAWitLGjLU
No7F8yns4hxy57aDlI41dndRoUq3VUF7/7JHcEdkAzqPZyeckU0JG2ZlAaWF2KpHlnGtf0Az+KZv
waFz2Q53eTZ2GIeQWytLZhtN9Kr/KhPBXch1azSRrDSkuKZYGN1gRH1FYxt5bRVdluridhO01KW7
qhCEGxrvogLXL/TPIfywMuKcL4qMXbtAfB5Hejvar52UGd4cTo4L7Ex8Ctdm1XSJkDaIliClqeqC
WCMmut6bV/Ug+ci9m56cF/qBTspTLCkQQSrVfFc7aX5UZg298mG9eG2Tti9JNxk78FTIxE6QIa2W
/MtQNCOxsh6pmFitb4cU3xFNvQLBkjo5TPmYuJUJyJ1cmbMP9E+2H6oivorwy0RLAY6C4pFIwX49
Mdiob9WOwrMbFHmIi84nBCTP1K6MJQsmKXuYO/0BqQzzPs+03KN1FL/GUmMIVpt7rwLhDJgGHleQ
LmKunCYyazPRJsQlM2kg/Up013lRHq2X7F1+K34qlpc2LhB0lz2YP9J/rbJFyaRQMllLYbX2Kqc9
TdZr1LxLWnQcjafLlng7HyTvDloqUUQBocL5nGYG+r3bCnOqUwAOGzl7bEIqmkReuI6y8QcVAIgh
2PgROa5G6aU5Q0OUepi6l8xp7mTAk5xpT51DUY5Ezinpk8fLY+PU3HCvbewyi5fgV6XBQdwVV1JN
Rjl7WpSE3tZGKF8VU1TeR2WUou1lnL3RNqRjqCpfy0jRvGku6iMgA7FgXbnv9M0Xsbx2NlBwVEJ7
GDSUSB1YPyJlp74N32XSV57dCqzxjirU36C7iRow3ujM8KW2Vbo+hrEoRctec8wLNP8WUIcXddfz
DQHxgyQAShFszSqJ9TlzcOoGkNqRUX1Quo5Y30WC1txNAcwi6D4gfwU5yHNXbecW7J8NziGL/ACh
nHvK9wJ/4W6GjQXm4pj7ph9KALNQ3dOgQXPfHcBictD8nzGZPcmzwR/0P1pkzvjcsLJ0GAeQKFtv
jY8kX673r1LZHZT4AOg0UpezfW0MFdGgD2DlZChFyj+8S3lFgv53Vtc52QS7edQb87TOKsgrPNCp
HrN98hiLPOQjrfzp7N6YWe/sjZlZokWYtjAz4RQlBpQXoX21T0j0DSl+smsDNGwl3gvygD7KAB49
RreD//S++CKoH2+8SLqhII2ABm0bzHgHbQBhiRriVqWLm4I1pwGbeE2fZ90vWhMvs0qwC3nRCEJg
JMnABI9XJxNbIU2Y6EqR5mhDhiKGIyc/0WB5U2SiNBnXjoE4AdhutMezt+PcAEYAgAnstPdTfdLt
I+hVL7srx8RKK4xZM9d0AJtltNolz2k1Qh/TN17yq1jEuMvZ4QoieAOKtmiKx2107iQoefV1Uk35
mvfQgRo40AEaka4a/vmSnNlhlqTVB6s0nSEPivoXMNagQxCi0TlHIuAk6InHQNAJzArmRkmW2ZI5
50GdWxCGv17bVlv5XYiw5i6J6azgZlS7TbbJPY4cSc57Mw9GZW+012PqA4jzF6u+McGcu5Gd21OT
wgSQK215gglw4F82wavarxgvwGLUlT6KbbJAjreT8h4YnHBvXIW7dIfrmnTufPj5JMr/8KKCM1vM
KY80+qDFLWyl6ZM1nrQRrOAAiTpaReTYK00P1NVN5Y/5Fy1/E6UwNK5jbEbKnPhJ1JcSXUcqxcR5
s3MyX0U3QyA/LTukaN386ody6LzpqvOTXe/1D6mbH6hXPfV7aB5fzTv90PgoJCQrcesDmOaEJzUn
WDubHuaALM2m1op1ep4VT/YnshxVWLNckzRu6L1UdzJoXp4dEvuXfYDryZuJYTY/RHeWtEZ8FuRj
uG8Mf5TVvb3sLhvhnjAbI8zOn3roV5s1jBj1I8LrQvoiTy+KOzsCh/5AUzH33dksrh+yue+mxK50
Yx2N4vWE3vQnZWcfTVfD+6FyYzc9Kofspt4tnnVletRVbr61p+YYg5Fvr3mgTvdkT9+Bws3tH6D9
pe7yewXatPFhJiZmXiOZl+zEnJjr2rJfvZYa19Qz7kc2i1g74UzVFcgKHfHmMC/e5dnnoVYA5cOl
izSjAQpgZuvF/0fad/VGjjTZ/iIC9OY1acupVCrKvhBSt0TvPX/9PdTs3anK4hbx7UKNwXQ30MF0
kZERJ87x2FZJGIgpFGjoF8iUWl6MzuPmpU5MvyRFQhQ5PabKyr21dOYuzVJnjpeZOpFCDEuJFKsZ
0OwSD/yek9tPuQvWFEsXAgyMEWrac/Z+JnS/XnkZ29gXJIwx5uVNVNvIsnGZbyWOJlm1shKyLu1n
vE2R1EOEAbEIyjeLoedJxdyXWleVHrHZDrlts85PITuAx/o/z0jN/Qr/bYxavTSBcoPXAbYtBOOD
pNQHv32Xlc4Iq5KwXGz14pqY2OLCadCtQtctdqRK+QTVR86vyNB0FdWA9o1FCdJlGf1KWSVyJEJv
iHN/gy7bQ0JWglgFAP3UqdUiUJFpHdqVfG7zsYkixGtDsfYanncbfciQwkAxBXVaJJIoH8SGg8/X
c0dSwb2wRWF1SNvw4Zkv3wJx07cbnw9IgtZfJf4uRSetXu+PccnPXpqnxjhm4TglXgENBU8GbDdH
9sqbzn5ZPd23M78ub4eJCvicdka2hzp0BbiPfCBr0folvIustBOixqnSM69+ltxjEqVm16zRTCwP
7V+T1NHzgRYGAASoKfRL1AYo1r7FBhi/VC5XxrZ07FCK+O+xUfvSF1Jm4lIs4RhVdiNrRjF2p0Yt
Al2QS8JAY+D+XC755Ut71JaZQsZDU9i8L8FkFIpPrfr3voG1maM2Bdu3GufNBgpXagO9yM+itOKE
1/bD7DcvbsQyQotGV2LfZS3kyRLQwba45dhHEO8JcQJdpR8BGK/7w1pcJw4tJjjKLNRCqXUakd1k
eAEg5OJxQBTj63HvxAJpis/7dhanDwlCpIPxMrphMfRKNvamGcIW1crX6HWx7nHeYRjWKDsX94GA
98RM4jb3JF/PoVQmkpo1M1xteJZbh5HO/4txgF6CFVVoLkB2+/rfD4M2R0oMeKMeVFOpBOQKcKVs
t0Y7sFTgRmfUv3bmvXKxFzx2jBm5R22D4WDKs9IYTJNo3v9BGs7uFR6wmVLUk0p9R3dVQ7L6UYqB
6uaHfYrF9NEde3/cS36fhzNGVpmfUdfUuAVmKMe4nytkyBVKG6Tzp5ioa0JAy1YQfULADDR8tA4Q
A01hRpowaiCD6+KrwZNQ7B/FeCX2XNyMoJb7/2YoZ5H6ct+AVgmFIzAmQuA4HtAPlKzhFikrePxr
GAX8+m9bvKZSkQcwEKE3hg135nvNbEU9BvjCY5/vrwv9LryxQoUcPAMZhL6CFfZUf0ICy37y/lbO
n+ihxBFbcerU8sy20G6GPA3gr1DSo5vV014TwGPHcue8qqS95nnck5dL7FeA168B+IW0UnRbtgcI
wtyJrQl0PlOMBBXIGdjrFHuUdkPOEYbPAGpSVqIaOuv8XyP71xI1i73G5lWPG+vs56acbEoNEVR2
iAyxfK+TI6KcvudXPC/l7f8xifhmxtXiN3TNWURRa8iFkTsX2dRv2KpASanKMksDLtVsWnZ6kqIq
GUkqioPjD6KwcmPST41/PgBYEtCHaTKabihXCeR/1MzV4nP6Ev0tazK40kP/loKtv3nIhpXRLhwG
FDf+NUYdOaZLGjmHtXMdFruUrcykifVxbMyV47Bmh7qmU03JCyGHnb6TDSnwj22pggZo2paQUWs4
PW4hHAXdACIn2bHotY0ax1s2iO3Y5w1u7Oz737O4yBfDptwmOtJBAdRLGLY/ub645fLpEMalPnLC
LkwAIM9Yk4nqlVlYPDcXVqnLA+J4GWTNYbVPWquRfcvzQiPOeKvpxhVTK/NNI0EGJo80pccmakCZ
0ovTm1I/TKKylnOhU1L0Zv3dzBf3YQdNMyA3MCQ2/UmVt65Kti2nkonLzTDnSZkwTtCIhJUnK2dE
AhC/Lsdr8lUrq/nriy8+QqrzLvc7bC4GWfGwl7ZI+z2IkbyTms6QynaTJOCQF9bmeMnH4/DMjGfg
HEPyfV6EC7t+GYuMEjJwFe9Dg9oR6cikbzs7OxXA/JPu/f6m/R88w7/2qMNaRqDrRBISixqoTgHN
1yIUzDzt9KFAV5CIPAsqLylI1waQKNdaaK3YX9xU4IxQ5tY44Akpb6xpsdSUncqdsxYl9jE69GME
dFb3MKH+0Gm9LY1I+4zyrp6AhkOlO4KIa+jIzERaYQWks7jmF99CPdKqgWsGUOdxZyGxehbwfzCF
Gcpooio6IcUY/2+uPFCkYXYBMEcu4XqpQUNbJmgp587j8A566n6yOIgbrWnC/3YHXTw9/zlOF2ao
UaH9tc56JefPWQJZAMCrQGxYVICVi2wE0Z+2QJekHvW1Ruo68vRUAhyqboreFNRcM2p1ird8PXh2
0DKD2fHje6gM5U6BvMcWmkeiOfFASShxPhlok+ke/LSINvc3CRXo/44A7H9IH7FQKuLo0m3vawh8
RZ8/x155bKr87LfqWk/50j5EyRZcynONApq614sRqlHboVUCsySPoxMKvrJRaw7d6x6kIu8PZ9HB
IeJHlAOFSBQbqZsi70cRKeWCPyux8BFHsiUnds8/8ALIBiFLEvJGwn4GZagncW1KA9KPWa6Z9z+C
egziRQPICVhE8BLELxy/6/EqQzF5oVLXLlpQ8ahJdGTPDE/4KWTf8Pmn+8bmAV1tQagRoCkVERCe
tRJq8NfGmJAZRY7pareLizNT8qdwgPxz0bSkYKcNMxXY92zPrlzIdN/cPEY4lblpfs4+on302qwP
YuUpFYbarafRUpvOLpJ9FZ9w0Jh6sprxrUJFinX9xuy4zu7rzQQFLKkx7g+elnz6/QxUCkHFgVcI
B/Df9WfENZigR1Wr3Sl8no6ZoAMplHS20hIP/dXmaPuMqWTAgeVz69EulK2UM9tTUZiBtG1GyJaS
ch9wdigQlIy9HMTVRjvsuIS0zLE+r6UJ6Or0P9/LC6DeQ8MGwjjKLwVKKdRx6dVusVG+0u/Q7PQS
QnmT4xnNjn2sTAH3Ue1UVmP1TruHWtW53zXGdGQfRida2afcjVOelSwuvoZyX0wuxowaYvZ4qMsj
nau3pk8YHfE6LkaP/PkejYj8+MbKM2HhfPCgtgVZBriaIHo6//3FPZy2U+lrGdu4XGgMcq63/Ous
PM3l8Jjwnfe3yK1HgB4DBIGRBQBjKzYttUXKeuy9psFOjbrCUbLKzeJ3rSrsOGggmeTv85gzJg68
/3L/0zDfrfraJ2s4ztvQY/4IccZZIbmMH+qURl7Dd0wh124MmYtcrgDmjE7+ScqNSOT1sTFyxiel
1ple2c8NcdzbyiwsuAmkjcDngbI6WEpVas69MAtZNQsbV4xePejK9vl35PMbIc1Iq7BEKY5FHGyG
l7ra9MWhSHynChq9FgzJfws5kG7y4kpEQCPe5rMgcEgQi0ghoAlMoa4FpueltkyFxhVqEIMJ+7zS
Gd8eEI0OEck1yRjan3Cw5eixZAcC9gwzFvgVjol53invid6zOUUOLjz8h/oGuc+qzMP95Pp5iUS/
BlCh2vNrcIPbSBBDRd1EBi5DYAXlRlOgCkaQ8Hati27p2tfT2IzVl1B4UEor6V0vN9Ai2bZ/V9Z8
dibXg5v1imbYN5j+4BypNe80YCnZKJDO6uSgAjY+jIMuDmATlXbaSBARoMQ3DM60+pq5PXPACYAn
QcVzHOknQKiuTzgDKmFeKXn1bDCOtfkKTTT3Ek7X5d2KK7m9AChL1MFKeKmRuAqWRrvYV5vMGMh3
RlRjQv1T1CEPoFscFNkap0NNszNDWzVkaLNxZmgE29Rid741Pa515v12817NPPVVc0R04eFySWgl
CX7g3OqjPhjRX3WbbTLIIEIZgQg7zkmsxMj1byCSAHUw0DyBMqxsMTZvKTZPRugjxlZhJyu9Ezf+
nvos6kEyJQJbzw1p514Hl66umBkpgIFaE6+im9mhXHW9/NTG40ColufRr538BYLnGHRmuD758/pZ
EY/Ue4+wZGW3/xKI38w5kuLIqwIaCDjM9ZxrLNOnUiap58nqMeeCIzmTE+rcNnoYjdRA1VKfBfqM
LebVvn/S5vFQpmftAsQggMeAhJAynfFlww9hp52D3FX5Qwlpvah6D4tDgmLifVMLS4hsKHohedyd
c9rrepS90MlBFaGTLxxJXurAZvvoXSoQtyAfY7Br6nrzl1MjuzRHi05MXDBhK5fMWUGtsIy+0vo/
nrq50AvJCXB0CXioUVMnlYPAVUDGuUJTEEGqiVpYaKLXEUDonL/WX3a7UDMAGYyns3ARksrUARAZ
yNUjAQJrQNx6Ajit3vlXsd6Na/qyi4Z+NeNwyrEz5r+/cACJOHZ51gihy6sl0Adm6hbIn5VOGa7c
orf7AXMGQDU4XFgN7pa6wFrkPiWFCSNXOScyEBtiYuZeQ0pGT3ISsrwJUpz7O/D20Ys2AXnmwOGA
95VulgyZvryIYj9yG8iDt4cvcTvqPwyJjqmO7kE7htTjO2s0doGfwFyrbdzmmGfzIDNECwmYa+Fo
rqdWFRu2GYQkcuXnUp8MaFs6taW3ryujvHm0UmaoK6znyqiKgjRyU0BIJQBJR7Mkgf41EX5Tmb4t
kuChNSpgSROAbd6fC9031u4Rft6P18fveqzU6UgQsCh1iI8o3nyHIdDW0TvSwnVP0E4VjcF8nCCn
CypyUtgqgXNFQ9KRJdnKki/t5sspp64zOUo5X2Yx5QoZuaOg6CJUTotdXJ3vT/pNkIo5n2VGkC1X
EI3RzqAWR1nO4iZyJSQG1SyAOrLI8kThTv0GQr33jf2+DenJvbRGjaps2xA8JHXk1p+xmeidpRFs
J101eZ3XFQu4AdJahcmRwZiMrydgtG0ZaPDQzvfQZARyqiH1u0zaDUsqG3KQdqv/VCRyGCPSoepu
DEZjMBt1ZS1oXB8uV0zSTInHotkNdx312UEUdVXMi5HbWYLR7TYT8R2FtKcJes48MM2jzm4bo9iU
dmT5p6fW6i2Z5BvWEhLcvZ+pkW2HgZxDg3lckxJeXD/cTvAOighMKnU0h77BbRHOn9ZqQM04TTsZ
Tck5MuKMSCAp+3R/CZeOB9o8ZBYcsWhbEil7vBprKdOVMZrW5E02JXrubWRG2TNrib7bAB6TfmmJ
8gZVW+JRN8ASOxLB8kurbC1P2SWlLRoMcgtvbL75v42NOvpBpRUCkxUYWwvxmeCxHR66cCDNCtSK
rpDPAuUi6oJQYAJTBV6GVEARpnHGgYkgcnnFqNpdmrg+gtFpg3YOIgCx3oqIR6ddxzi9HZ850GZ8
12s+/XYd8Q2QH5nJaRBH0WhAduoDiWPC2JVHp1KOXrjzygPPfd2f0cWhQq/lt6cDwAaNGurAD3h5
s3HsDpZ2FN5LM/0pHiOD38SmYgMzZEK5IyflSip6xexNAqJHt5cP+YDYbfatLZ7yU220lmZO29Zi
rWKrGPA8R35lsLcuGwEiTuGcp0N+l4aFJ4nfJzE/xG7AWN5BfKhjZ/SQYuBWAA20kPC8fxB54PTJ
MvhVb7qL2RDv3sJnE3fa16c3hZQEgT50QyzQ8JIn+3G/f7W/H7+/vbf+GB+ZgnRrNNELQ0VuGXz5
yF+D2+i3vfEi1kqh+A6uqTJzvY/MYj45E+LTxsrWuQ2zUN9FzyqQMAI6+emweyy40uuqIXPHrfjS
fgRH/yM4o4DiME/j38bsz94rHOshZkleGNHaGZ29y/VNBeszlRF6q8D9SyfQq15o0jIQMrcwhj2q
AjvfBpYYIii46ZPDGjbxN3d7zxzlVrkRykOxJMPcJnXS0wDhZ53daA/VTt5AONIRjPJZeqgtKDrY
jR2es2fN9UzWaV+ViKgPzHvyvLoAa1NAOWBWCyOm0OZvAla8sGS9tAML2G2DN3LLe1jTA11c74sZ
p7xvUXRhFeZK5jJMQyb1JCQHaTyKra5Vz0Kvg+f5/ga7jTavV5i61AumUwZQhmYu6z3wXWII5S4U
/0P24PmoohkaDfISiovIhlLrGsr+KCgVG7g16G2412ItzbUwCPALIGyD+icewQI1iC7TwLzIc4Er
KX+H5pHJ7NBryf2JWjjsiPpRzQSVAeJEmt10kFJtEOU8co+CIZpPPKlXHlS3aUm8LS4tULcE0pIZ
4xWwwPlPaBEiavTIJQd2tHPpr8pbuSv6O3EvfWrQM0IN9/7wFlInl9ZvLgtUpFKeH2Fd/PBLvX+J
vyVr2iVfveEfiOCMkSluwmJTPAtEXlN+XriGMas8mKuwSYC2ojLlYpYJrVCVePKkpMdjx6lO8hqa
az44l74FIQZy8TACNkkJOh3UOa6nPqzl3M9df2RILD2oyIiuTCF9dmkT1NnNWk9p/BQmsn3/w/zB
cF7KF/4z3QbnEG8laQtF+ukneUgfe5ddyUfeJPr/MY7WOMwkxkhnGLqqr3J1jGDcFXbFa6AHZ3mf
mMwjDkNA1m4G+sTR1ubTcnH1xflQFsNsDZ30xtDskwBpje7l/oTSUf1sBLEvB7ko5Jtu0IQgW5rK
VmRzuF5VtsrnONWHCd1Ea3zPNy972tC8Py9GU/ZNmhbllLsCgVC8v8ufkx23LR5UZ+2KWzVFTZw8
sYXKg8PIZXbeodgkR9/298FTRNZ4ApdW6HLy5sm9HJMWw+3KMKRIeLF7f0u0asT2/QVa3HQo7Yio
AiMAgv7JtRFOZoTY47jc7bciWCVJ91W8as9gn31WHqWIpCtFk5vXEBYKyU5owyERicSdSC1UhZum
mEMSVzjyCemf6pN6RKS5E37C45pTWth9V7aolWrABO8HTFK68S7cNsRzSqt9XeMinP8RyitdGaFW
KZDVAZT4MBJskkfBYY/8fm3LLY4D6ECoRuItiaLX9RqFwGrzcVGW7vSn/xQegi+hIvyr93l/K/z2
L1IjwRWPoi6k49A+SxfEeSlOgOjOSzd5C/Rh92Rb1rAjiBQfPPKqn5yItM59kwtzB4sqx8LbzfVc
6tYHGWDc+mxduumTXxL+2NjYdisc3wunaBaMwEsGm21uGbuePD9j4jJnmMpluUOUaIQFhtv3Vy6O
JSMozwFoDPQGCynFayNg90i5rghqF7r2EdBhYP9TASS4P1u39x+eS3P2HsVAvJho4LuUaFVZlBmw
IUqBgmMC2Yu8TRLz/2aFGgrbMmgvB3Uz6o1nhs9JPowr47gBgGCaMBANPgClDzyIqItcytUwqj2Y
aLntJH6yjGbJvC7LSEc9FiMZrUbvcl3zt4wAuqlNlq1sicWJFEHYj72HZxFdc+FiOZYEP63doYP2
N1QqU72tRm5tmMtmAD8HtBi1VBrnIgWtN44+4DUVmlQlsF/r+aRnnQ7ZEkAk+Tc2/uimDzSYQAyS
WyOFoQOyeY6BspkdO7qVASS83pETkwLa5wGfUYyVI7GvnhyZI/8C8eSVYd5u/WtDVMjEAcIG+LtS
uyCo01O0vHUFGiHs+5vypipKD2f+iou7kJG4XA5ygCAkAmYNqz4MX/53BrbrTeYApYSaYGgUtqP0
ZLAq48STbUBaIhlz9t1Hov3c4rf3v2lpeSHDBNaSmQX/plAdTLmUpiCtc2slDJ44jdWMaQrqFRd5
UzL5HTkQ/bhEQMyn0V5ZmcYpUFWmQTFB3XK79MmwWD2zuJ2CzBMwqIkj71Dz5Q1d26xc1r8AsOsb
AWt7YZvynW3ZsYDDwjboLl4PKEbrhVFt5G13rC1khK1885lbqfHCgnYkMc9/70/wbzPDPfP89aIn
XSFwre+3LiCYlmoXRwkpItYuNl5CkGO3JHtwFL23UMR44vfDQ7Zdq3rfYATo2aePUZ8OPStgBnxV
z5sv5XWot57y1gSW8hqJOhfgkVdbcUlqzs6YyU4bCIAZbPZ3FMBimu/BuykrOfSzGCOvI7Ts6zJj
pBr+dHpqfTsfviXIePTgjc8djbXuT+BCqIrUAFDouJRA9ou65/UESn0kB2EL7Ihf6GGxr31TZnaM
U79mB22/dpkvnQfcfGBOQrpr9j3XxoqWY6uSYVuXbT87MSZcHxr3x7Pk0xCWoHAB3A262KjYMYxC
URmiuHXRPplshybPNiDVq3S21TQCCHy5Ym8hWAX0C/gboL/Qa8PRkLt6jNEJnqQtni8SOURn6eCc
AWn7uT+s31oDvc8vzdCbTEmUjIlgZrTRibqVztIfbmdZB86QHyvH29vSB7EJeerI00Yzo0+T2ZxO
LAk+Ti3wHudCH8nPytCF+Wzd+6Z5tS8cLlvVk6S1+CZ5JLG6ixRAy57YwNJQxUA1EZnEU/qMqlbh
TpLVvoHpH0xAQGQrRumMIGSrzeZZiHbcT8Ntav5LM3iJVHtvNIK1/NdNpXM+o5fTR90NVVo3WVMn
rcvHu7o7CIUOBoIf38p0zdB70u/wOyhPkMiMzMrW+SfjlHArR+0XzXBvvqi9yQ8dy/Be3rp9ao+x
DWB6zn4Br+VXuuYw2qmWtlp6SvtjWUxE6HdJsQnZr0JO9EQhqJekqS4wb5OqxwelMjTZGLWnDnj3
2BTxYBa3PW+lPchRf4pN1aNZn3CMXcXHPDYHVYfAO9c+BMXD4D1GNdiTawj0gQujJwlEWb7j1G73
amFOsiVswj+RH+5UH5hm4g+rrDW3GRReAQMvfqGoNhfZr/dNrdUdmNnb2n37OH4BNMOQZgPpx0eG
fEHQF6XnufyM7D4D1g4fbE7zT67j//GHDEBFDw9bc8uS7WfiPAsm6ANxtZ+hdwDQ1YiU9T8/vZPp
OAP3j+HSaYeKB5pjRYSlIPCjvGVbVWk6KCPCQmWTsOyfUG4P4mv0qTCOrFlZ1bhq+xJF1drWuT1p
KAvwc/Mv6CbwHrqeMSEPEw9Zu8btpW4i9VR+iJH2xkb+QQsnduVcL10J4OsEATtKR0jn0iVgIarC
rJVn3K6Q7NLRraXaKFjRUJCZlt8i4Zh2pC7XcpNLkcSVWep4lELJVvwMF9aOoGUpHsWSJOd46z/L
Rg/cmmByOk+YDWtwSLMxmxr0LaUT/KfFEHgKlHPmBPOMr7lR0uiVsBAZ0ES6PLsNiaZafOQbzfN4
Bh/cIACgYOKBeBSLleh19pWUb0A1jYdODPBD0EWlVjgdo1SsWMQxjHTIeZ/U/Bpm6AY1+TuyCxPU
/DJBiZzU4DVuydkFlhKEHh0f2J1vxcy20PMC4W//1dl+/3L/1CxkDTCnF5ap5IRcRLyWBhgcHjFW
tQFzM07yd0f+/AG+AcvJ6RUuKd/Q8LOGw7ipj9LDpmIOXvSzqQ0CgGMP4rZDHyd8ir8N4FOAh+ff
0JsF9kZrXKO+vAEM0napR3KveJWvMpju2qwA1Qh0WecAGYz3ElDwQooHiUdyKzvFhgbgC79SOL2p
M1Dm6TeBlnp+l4N5FynIYs88KA/a0/CqPCiHwW6/tMfgsJa2+x9WGSlcwK3RKEKjkCuf72R/wMnx
BpK+xE/FObAmR9PzPwEGH5AU8grvgnuuTdYnqeE9qOb9fbaQqJz32b9fQC01KwBRkIpY6kIwlUT3
bGhzpU4MksyIeDzxjmxpsv3fFatL1xmaVFA7nbvtQGB27ZxVhvUyoUYYxP0ZNjL6WSES/8GaomCF
/gbt3ewjN+5VPC7PYuK2NRCxvN7EK+s9+4db//HvR1CxWF9LCRvImHw1aXsz4OCr+1DI9U4uXu+P
d9FTzULGeCuooHOmLGn+oPF5IaG9Yvrm8wNbNfp9A/Mq3QzlwgDlCjWhaMFvxDbusGfeJEfCQ2g3
PcsrE7Z4y/0KMv/XOCh3yE1Vpgg917jxj/CHeYu/tWd1L57LY5avDGh5X16MiPJ/05gVUyjA1NQS
/gNqe+khCfQScOEdux8OGiji3u/PITf/k/QkgpQHZTAIbSNTS3kfhQWvC6gqG7cAG+47cEvv6VaS
QE45vECbpt4pbvrqZxCUW8l4LN4yF4ZpVTWxZhmEFRo6QfAIr/ayrb1pO2jv4Enwk1rh45q49pLb
mVNYuDQRF2FTUusYZehCzXi8+JrygEd1IFe2FD1X4nNVTk4zmDkqS1CcSABaHcnAOqKoV5lAIG/b
5tsq9fQszpw8s/I1Fp+lqbj6MmrZ274SOG/Eo0OMHL7cSeg+6R4D/j2LIaLz4DFW+d4cpm0Sfd1f
/BuHxKFvDiDkmdECsSrdiFypQd+0CKdO6EfTAPSXdVyCT+34WHqVyfUeOvrXcOO3+VpgKmduXqyA
CpIrmhA49GsRhfOiPgXM0R9PnsYYg3jMGiB2qu34GoAyTt7nrSWAI1kzotFm2+/7o77NguETAAtA
59tMtAWw17Ufzgs1CEKtqU+tgrZjwoB2kf1I+MYMctbiJEaXFby1HsJxk5QbJTDK9JFnfqZxROtW
edQgwPLXZ0BQq7fMyoLceLT5y9CBNLOl4BKiq9KT1LQV+kbrk1AHRifuS+anqd1+fGtkzRFwXd6f
iZu7YDYng58aETzCgN8Tc/Eub/KUATtIX59kP4ZqwE4DeYpcr+HO5mvtysNQVnhquiU1TUZ5qE99
+qM0HWkakKV3pVGzyCCxT3FsRbyTealetk42PYMwf8WtLi/4xTjnL7wYJ9sGkuSj/fnUlnoUZLbC
NGZUZlBvGjf1lBtcqItxQSaUKOP396Hci/FH0zw3Um16geHlW1GpiRY9oveM8zPnf7EISMZiQ7Ig
maXjr5zP2FCOJohFAILQ+s7g1XrSbf5zI0h2oekLYHloJFMv6VZVw6pRvPrUqcxXXYeVEytTYqOm
vkbtcJvlxHJDewPP9flwAUJ9Pdm10AbgIOOaU8c2H3Lomf5wmEKglEWb92sdbBJz55HgZKlRC09d
+yQMW6l1wsdyF3nonkqb/ZScA94CW1DwEeqR2aMfNvWOXbnJOztXSA/ej1IvyzXExuI+mUOzGQAK
GQKaQiUfIE48aUpzihluB3okk+k7MgbjU4jmFjEX9VR9ZOqfWWs0qBGaKl94h5M6fOxDIIuhpxMn
Fv/W4n3SFEYisgYkgVf28m2IgOnVIMOnoMkHlZjfBNbFXhbHMSpTqW9OZW9A5yPGjbRHF7lndhUp
z8pfQDhH4/7mWbgmrkxS/rLhIl+SK5iExGp6aIE3YoYnYTx1eKhkn/1qv+C8GWmHMaOBUZ9GqVWk
a10hHCQyTn57an+aBs3xMtGeUu9pfOyHiiBOdUJppSFtwRGCPQG6I2gnmdswqffAIAClmkn9cEI2
ZzLSoke/iM/HEIdU1pRe5yiDGtzs3ZFDR+sxugyoqJjNtSrgxmk4AXNlFDy0nzRfz0un9Vfo5xbH
dGFo/vuLjcJ1vF8VDTucusZWkoI00bYd11iPbmJ8BBCXo6FiKrWuccfWGE0fv/rRV+G93N96t3k0
ygC190aPk8PIhwGJI5zidK0ejBbaIlD2BI3s9NC9dCvx/u0Cgcdg9mAsj8o4Bnc9byLfJrHiBcMp
z8PcDqQi3jU9OxrqNOZApvNrlPi3dz7KG2igQcIOvb8Qor22N3lSBEhGNZz8UHGaYyL6xPNqMx1b
Y4qx4f1orQv8dtEAYAA2g4dZpO/oHuxOBE0VinHDKVE1pE1DtHzHmbJm5fZlASaE34cFFMrhtOiL
YExArKiGEiayK5VNlaSqBRwDr/dsERttlRbOwDCxk1R4W9Rj9tOp7WiGg9IRH1oVJlicfIIWk84C
RM831XhIbMGv1pLM8/Ren0d8JZQ5hTmTp6I5/3r6w04KtRL8riet6ImmhToL1CHXq4baW5G2xgKw
NPWX1qjFrjWtlvgRcW9X5oZfS45YZyvA0aUB8TxaT9HYPhPwU/sXYpxi24vxeBIA9vKeQwnb6CAL
Lyz3dP9s8reBHbwzDoqIbn7ELrTAaJx4oSSm7XgKitwKkg+2siB2TqJGH47Vo+KjvUF9DdTegCAP
ju1HGD2lvh1pOzAdFOg97v5I71moEHXm5BhWQulb9wcejt9quoRMOMoI1+vaQ1BbG8t+PJWxvw8l
QEG0ciRlkK0RnC8tKdDwKh6WSMniCF8bkvNW4XumGU+T2jz4YuXwafB8f6YXTaB/EtOMegIMXZtQ
GDCHij3GEnABniwZB5rekl3VpZ4DcfoozFhYXEpzIywNDRtzmSsrWRpPuQfVDQ9+wfYVrjEqKW/0
oFXHVymsOydjgkpPx7E2oVOabpuqqvW0iXjj/qCXFhDvM8i948WOg0k9G5Kkz4sq4saTVCtHCRsn
adMj6I3s+2YW3P2sXcvJYONCZZuGdCWJgr0hs+Mp7IOnDKwY8ZSZVfU5rrGNLZ1LGcJDuFzmIjod
509SLfOlEE+nuou+q1gzMvyHoE5k8JPmlk29Vp65Ddvwpr8wSJ2ApuF9Qe19GGwbu+cinSv+iJmb
sABuE179I3Tm/alciE1hEdUncKoAdQ+nf71PJxA8pimASqc02nKtYPDc1pMTMJo1xMez2hf/jq1o
jZN/VNhoU2f+ylNq6ZygGRGUinPmCHHytf0+4koBXJbTCRjKSa8Ev7DBhrvG23+bsMfFpgBvBsen
KXhRUcdxrAImLUMFyQsldrjC6EajCgnfGF4qk+gsKDaalsHCZReMZhdtaQgTvwOzT43SbBh/9LIT
peW2aoTzyvzfBs74MPTlgMoT1OE4ydfjT/m6qTIJHzYwRxkwFl7QA8bkyyP3LBRWKH30aznepUOK
iQCgCNBsdD5R70peRKk8FoUJp8c3GU+wgKnYZMnaC2TpkM4duSDRFEA1Txe9eEiYDgk7Tadh6BI0
l0dgr1DLisgBCJT64O/9eVyIyBB8g8sJGSpsZFqHrgmKWBsanz1xecPaeRg/qwkj6awvNPs0i1I7
rTjF7MRhrXFl4cTCMBhEoS6MbCwdiwDurIpjHcDwmd9Wbm/zvT5l2+aHa9/vD3Fh3a4sUXFIyqYC
V0QYopZmm1IC5QeoJYNRebxvZmlAKHbMRGhzPyXtEMT0/5F2XjtyW80WfiICzOGW7DChR5pWtm4I
yZaYc+bTn4/j33b3HqIJ6diAZGCMKe5Uu3bVqrXS2WnzYjrbT6nHGak+vSsMTwu9QnZvW1pbs0tL
wm0x5RDf+AWW6uTgmD+AEXq1fE7o35btD01/uG1tbVyghtj0AM9fM6sFYSkPsVNPZ0tO91YYAMRS
dpq9m2zEn+V3eUmB1P9w2+baCHmULFBMKHFedU2hsA4lb6YyQjoS9PNESzfMcTkElYc+3gDrbdkS
EmZpYNt+6nD3yp78pgDHD02F+lhsWFlzpLQKgKVWZagU4Ai69ld6W1iZXenTeXIAIHbF22LId8YY
H/zYvE/SUyztaxAow7MRDcd8bj9JZBz8vxzzjWzACu/V58n+q5v/vD3RK87m6quWn188nEdJGSQp
IgwaAzqe7f5ejSHGgR8sgTj4tqnVeb6YAOEY+jaHENnL6Ryoeuo2OVUfNUBjkZcIOzceWOIt8diV
MISSKzrvtMfjZMR4Z8qDJE7nCI/dymc/OJa+vHfC+z79jsT27dGtOZmFaBHdB24GemOvJ9JX5qSv
tWI+A67r7gbfng6SzlMw1ubq/raplbIC8FnGtIiULu5T2LHFZOI353I+J+n7Wv2UJT9S68/2rR3v
ovlNW39Kpc95+dhmOzCVMNnFx9v214ZK4AFSkf5YcBnCPSjbUjOE6cSs6mNyzPLmT4RFg/3cQPR/
29Ka63mR2eKKsLkPhd2pQt3nTAo37jB62TvtfTG91R5nNYLg4BCEWxt0dVyLqNf/rAkbtB7nMpAK
cz4bFbXHHpCwHe2rLth4s76G3S3ZCC52Wip4UdLBcb1V2okAPdCl+az3O4TQZdLt5dlx/sjr0s0a
gF7lPjbueqn2hvivutn5ZEeSZ19z4+Shau4rNXahyU9LT53fGOOHqLTdZLCezHzjUbJ2YMm+gkij
dZUOEGGd/bHSR9vw5zOIbdnVau25ixM6DJJa8Zww6ncNZNheYbe/kSWix4CMDXlRBEbEtG81NWVj
wZ13tr4gDKCrzc4OgIjfZ9W4yz7f3mIri06URcmbWBIsutg7mNDpNPH4k88hRIJ7JcwUt2yLaF93
aXl329RLNkJ4c1LmQsiaRxFJN3OZ8AtnG8fOMJjWoJxtK/hgpnK2K3wi53RUVG+eanT34BrfjbVE
I/9swlBpzMqhq+XsLsCRvaujMUcvOqrduTOTR5vo92D1/XDQoihw69TpnmJVz3d2qtRoHRT2Pq87
VJdm01e+aP3Y7ck2a3uwENlzOsnhuzEMbMRZ+2KX0u+14aVWbha4LZYHLSknCm/CLi+7torDLtfO
RXfK2vopm57thpKBbW9s0zV3eGlJ9EdZGBXV3KfaObMO4BcAkM5EQvU+zIs7JXpjpTCDIaqWhG6h
B4f46+Q/dvnkWqP0x+0F1lk/YX0XFlrehDIi2NSDrte3o/ZXOw4fIiv5rtFJsG8B4l7jtjgWlyaW
7XyxhVopm0cnT7RzYjyaxRurpsGAWGLo1KM1nsbmjQUSkKRqOp1ac/JU2InivQbqJ373O2PlOcSN
zqUn9lQpSZM0rVlpZ0OWTprUe8hybz3xlif06/n8z4awheK6k5W2LbXz5OXaLjWPmVeknnWsH5J6
X/m79Mv/a0ziRlJ72qvSjDFFpN4NkFlAsG9beI2vARtESwpHAroeWtGEIWljXc52LunnZrwfzZ+N
/rl19elHh0rKn5W6lw637b32bpijZYzyy+J1ZOECbVp1rkMI+s7szEOUvx2zOzltNoy83vaIn8oI
QZm4SAqvQuiDElxjJrB4noeQ1vUpb2Hlpqq0ccyXmbneDFAP4DyXWhJ/mEK+RWoyKygk0zi3B7OC
Rn4+SZ4UnWvjy0cl3sJHrswbbZX0gNCBTbbTEkKBNOmDJokC42xW2akCOibtcq3/ZVQtwm4WyaNF
M5pbTtxv9WjJg2Y1DMkv6wN6zjW6GS0ssCjonPIxjPamPtuHKhmUu6G0oHrrrPCNpbXFsVKD4m4w
knhjLZeBibNM1x0JJS59rkThiqrnGGaivjTOzd62vkiyW+l/DsDNpOPtjblsvGs79NexM0xyaFDp
vWKRamcTSvJGOc/hzpA1t/jTHA/GtNXi8HoddRDivLkW/QF6a4ThhAv90ZSZCi/IKj1Cp4baYq05
e/Jp9d3tEa088BZby7nWqAMCtWHIF67Z4QqVjcZQzsr8OWqcz9oY71VK64m8G5p9b0VeZzUuLYut
PQO7OkamepfoblHcRxIArQ+1vkvA3/R/3f6uV+wWFL5o42UjLzNNGC34gMqE9j2idnUeINFqYQLt
huey+tJU8/e+VbyKnGXaQ1YbyJ4Wv42LiMLf27r6XMjDhwqkiJmrf2mzvfHwfH2cwUPpTBTekEy/
6DSUfhhqiA7VsyI9WFnhDlOBEpRn1+GhmD+NkltOG959JU5YTGJt2XTLNXq9QOMQ5ErMT87Zu6nP
AOv7u7hIYzeQE09qiRvk2Hb7N5Xjmon2Nhz2shF7fm/dB3W3ccxekkHX+x9aI/iBl6YvuInF/W9X
RdIPU6ifh9p39qqVZIfKV8a7fqqac6GXslsWkg9aTO9d3y7MOwnENn2oQ/9zY3ss3vnVl3DclUXa
DOCq8JhM6iYzAynSz5Yyuka4t6Q/WjqwGzt2FRiE0zetJz9WaPZa+9uWX+8ApuDCsBAtyW1iaY3O
FCROCafkVNDxkvGS9TLnQUqem3Dj3bWSsYeXmaqHaizq1rKYyvZtSQEEVZvn8FSEH7ppgAD8KJ1j
UpDS4OZt7hqD2zjaQS43IBcrvgHTuDsEH5aOZhENnWiZLwV9Z541K3KjTHMd/evgA2LBOcghgr8p
NJOHutxrjRv8iZso6n2JqKhf3k36UxTfB0G6d+xx47tee/vls3D2MKegjSbiM1Q7avNYH8yzZKh3
WnNfBlBiz8ouL4yD/+sgWMXQFOQoaMXX2Woir20fKvqgGZN17miBrU41PKlLNjGeDnH8fgL/+7Ye
ngr9PoynR0vZCiZf3ziGBsxGJnPC+r9Kz3ZDTonE6a1zq+0HaC5N/32PWFv3Pu3/Sqt31qcRuux8
jI/z0gf2GeTWNG60zy+3jXDUrj5BCJRk+rDrMRqss1l6inRQk09gT0mePtntYwxH+O3z9fruux6w
cLA1W5lzSZqtM89f0xtKJJuscgJLYhdbD/bXoF6WlgIRcSBRJolbITgb8nYO20y3zmNIU2X5KaT0
Zj4qM1huvWjvyU7EAC+sXeo/Jd3z7XGuLuyFbWFW0faJYafVrLNjHaPyufDfBQimbziPlxMqrB3I
Do1jAmkind3LbF/c7kAYjLxJtfidLsnskCr19WgXWH4PD0LexNXOiRUKyW2lgemIWvh6n6pGGT9H
ZVBWbkwntH83yk30rUKw5rPkOKjKUGTJ38TZCJtDX0xoFTn8z8Eul1P6MvoozP27Noll2yvndLYR
ywDLu+uDwfpBa3JUerD1FpkXjUr90TaG7IseTtK3Yl6yAZyC2TrGWsbtbgyzZT5AGCJ1B10vSRMq
EZhAT8r15Zeize4NSZt+a+cGbSIYPyAr1XxkktIaIJIZJuPnQe78YZdHZk+bpqZkXh5rdOsUbWXl
XmJmxZfYGjteZEYhPWfQecERRoHU8CZ0BO3nsSZ2/wFFucYmGEYyGCDAp+91NjS5O2a+kb+Z8XWf
u6ZLIZGnbeOUKGlaeWXtZzuYxwboBTs7HaHIaqXTLGsB4lFk2Jqdydwku8GYh++mGTaZ12Q9xZdO
VQvnKM2GHnzLnBKPI3dGUR2iQodfc8qKXvs4NXp6mnwQahu5fuHkgf6hOsjF/o9Go/B6sEZ9ysMC
KUgtpVwaSea5i/LetbuNu1u4Qf+2s3Cf2wjfAPIX7MA5488zuqqnIvOdx3hybE/LRmNXJVkEw8lQ
H2unse8LtdpJSv2LrGL/s47KAW+YpSIqnPlkyhI/qKz41J+c71R7b59qwVe+/HYkIngiE60tCbPr
8xaHauJr2Ryf0nTa11Z7HxmtN1DcysoPanMszF9DEL6yJ3hLZwzsypKwZ7FHdSmh869wN9uEhAv3
lRUh5inKRsklRaFZ3RxZIedpbpy3Zts+9E55FycbnnH5bRc+629rvER0sufQFosl8oUTaUJeIz7V
+ix7RRaMnjYq8+72Sok5jb/NwJbCixFYH7DS66UqiyJrafuNT5VRHHT5TgI6qHq1PRxnctJTmu7o
Qt818VZyQ3D8r+wuP79wyWUZapJmsmRm9sbpj23WHJzyuSu3Brg6jRfjE46ZkSaKWlSLbu7oTu+H
jXfjmrOg8eDf2VsOwsUoJIfLs19mT23IU0rf5EAG/7fFqbNqBQDkohqFHI4sHKehNOJqNCQOq1Me
B7VxzUwnzPm1ePLvFbmwIh4ixwjpsQro5lQ+mX7ptSpuOpX3xfSj0T7e3narR8mxqdeQPAHDujjH
y3mTG9wszMInktCGqxkQDGpJJO/UOoiPyHdDHl8mW8oJa9MIAebicKFO4OV6bTTIfYVtFiUnRf/R
IqVN7pxuivPtka0agfuPtB1tz696CX2Gm5V2npxGXXnTG/KboDXejNAa3DazNoFo9SFDB3Cah6iw
WH2W9ZOaVMnJmg5J/c3ST3mwgzxyl2z1fK0P6D9LgtcbehpCJBX1ZfbdPVR5vCZvD2XVAFA+cA9A
W9nfwrIM2tiVLQYqOdvb41Ge6LoJNjb3mruhHPWvEeEImSkULXJXJKeSTplkXwQPVn6ct5KCq0Ph
SiX7uDxWZWFVNADLcyIPLH69lyuiw9wLuc1vz9faUAjSl8YrXn+gWa/nK5kLH4ZpIznV4V6n1dL3
HJ7h6v62FfHV++IOLs0IR1QmwGosLUpPck2DOUmmwatn5Q9lKqh5zr7powuepTsyVOF+9Dt6zFqL
lntd6ly5RY2xmEpPs6b8yBtV2re1CfFGNAa7Xpt7zxh7tOYmbf5w+6vXFuDio8VXaq2UJUhN5mbo
T0p11Oa9Ym7cy2uxzQJJN9irPIdfFYD7OA76GkH5wHzsuo+VHr1Vm97lcYpc5o9BqzcWYnVI4BQd
ni7kKMWOj0oOiqJThviUOW2861tDftRqiGecOjaOt2dv7a5cZOb+MSUseV3r8RjHXXxq9tZ+i/9u
fRzA4kDQ2DB6CRf+nA6dUi/zltIrTz3AC8vZc4YN97t6OCjR/GNFuO5rbQrmVMdKo1JLTcoHY0o9
p/sGOcv725O1Oh62AZ0XXCrcY9fHsAGsX07Qapza6JthnefgPKS/MxjAW0tthgYFEZZipl01pS0h
IN2/06C71kx7s3PeDJ/XniKLquA/dgS3pTtNIqkzsVjWaXujpMdQomtNmrwGlh2E2DxHgRoz3JjA
1dATlDiYZgucyKsGo4kSDVKDBE+TUXph+pac8hHKrrEf0L+IvND/Uw0sz27ofL29dKv7nHcJ+EVA
AyRwr5euLNR41AYCgTSOvcr/6RRb3ROrm+PCwvLzi/iGLJZehw2Pu9H/OIwPJIfdoft0exSrjmgp
4NKMaZiayCcZRqY5mDFPODs/ypHn0+ir7J3mECOgtoUaWgs3XorF/7MlzFgz9AlAC2wlJXjhAr5B
/S2QLEuvD6qxBRxaXZ4lrQkek4qHmI8KzTmi8YQQyg5kGebS/Lko0o1snqjk+XK98auXLjqiNUoZ
1ytkjUufYB0nJ+qEjt245PKa6OEw2t8kdd8Wn/T3EN3J6Wf6y2Ok/xrNhWFrHHflkLiJmh9ur+Xa
/C6soEDPlmYY8cHcSe08jWmWnHo53+fZWQXWMcGXZ2egp5yNAGJtc9JCjxrU0t1Osuh66IVPijeS
iR3T+0LO3Mp5ylApuT2gNZeyHOxFSRvuXvH1OilO6Y9oeJy6VnqI4wx6mHRf1rKb9ErNsCDsz1q3
MKStTvG1zQOIAxQHkFe6aoRArzWTVqlk0jfykL/PWbNhTO5vj211sS5MCO4y6XSzk2AWPZHcMy39
vWI8xVp9yKvOGy1tY7G2jAknL1vaayXDWNJRh2RAsRGmnTo6BPp46nV7w9iaS7mcPMFtSd2ooLqN
saSc3hrpvDMj3U2HbG/5b5o036fqZpi5uhk1+iAIpRaWKCHmyJYuU7VsklPWkOdwc7J7ndfA44rg
e6iChTTzGpJxO8uhO+0UusBjpUH9dSrU73rWWpUbhRUQVMLQ7s+stprnbEqieG8MU3RYUq9IHNXD
j8CpgYRYjS9/CEcr8l2zS/znLlVsn8NN0vFJStJxI1RcH5vDq4ayEXSKQsij2GOSdCi/gfcjP6S4
QXsHO8vGSVs1Qq8ViE7+oUvy+jT7AbXfiXTeSfITV52P9DC6sv7t9pZfPVUUgF5EwvGd4i6U0pwX
R8IjcEBrKIKedV+MgPFvW1nmQ0x54e+ZLZu+GNQGr4cS23NX22grnWiY6AaaVADRPWzCeFbHAq7Y
sgDfylwA11bCsckby8L9wVboeN2H22NYXY6l14YSDbygIiwktuGvb2x+u+F8TOI3Vli7bfjpto3V
EVzYEBy4rKNDnUe8mBsEPO/9IpfcKrKb3W0rIt/W31ckb9kF7ESRX0wNzq3kA2Jc3szzYUrdL/bT
5PYBwNU7cvRp8s64k7PYk7uj8fG25TWfByyNMiMPHljrhBUaJ5gMzNTkgoqyad8EHTwTVo42ez8X
j9Ign1Qj35KgX1u3S5vLzy8iNqWT87hpdfZePhwQO3iCCmTf1OPGpK4PDaE3g7Q4lQbRJURNUw+D
lZxCXduho7yrYn2nyvmz08luVm/UMkSkwssSglQzuA7Z7K+gUOjY93oZ9Ox1JGX7NyFCRA91DpvJ
Q2ce2y93zofbK7c2i2SSqRQvXWcIKV/PojXm1LpbkgZV8ZyaKilRqCniYn/bytokohIKNg5YOfGS
YKWMtNzIeom1MqYdvddTA/ec89jL2aks8t/wr0vHGETCIA8ollwPiYocT8lZQ+s+huuvOrbIjXdb
DQirI7owIkQtkmn6ZFtUwqVi9OIe4Gd0mLXR8317p3Xn29O3ukg68DAA2svBFvZgMeVxX4XswV6u
3WI4LyW9fgudsGVkGfHFeYoLJxnkHCMJ5bt49o/0rwMWizbO05YZ4RXuaCllTIlj23buGB4T6WlL
ynPLgnAp9dk8NUG9pJQAFJU9jPZI+kbWBpxwcWni1YdE0z9rIiaupsAYA61iumyj8Xoo9er5N2pk
S4BF0ooqAt7nekGMwTcK31oOTWy6lvM9jpNdDnHab+wtE4WDpStxYVu9tqLkVetoEuMw5J95/RRE
HTQFv3UkL4wIS1JGaefbqZ2cogZWEgN0OqzjW+WQtWCEtpV/RqIL1YKkjIYqXDy1rTxU31L/UUn3
W9CLVRsWXEcLkf4iI3U9WzEwBLvJfILf8LPW/cy14xCeKn1j5besCB5MmewopPcUp6w85Ts61Qmn
n/t+w6usW6E3bmFeXzptr8dS97xg1ThOT42R36nhQ9I6CKgeneLb7R22LO6rk4LE9j92hH0c2BHS
FSU9d2AcHNXx5LLhiTK5NlJ6kfY97WVvM+DaGpsQYxcdle42yciFf42dj90bCx4S2E9uD0yEuL1c
1iT0CQqAuS3A2usZBILDdclcnPL5ebbVu1GDHLi5T1tPa3mvyG6j/yjnD9UM9EzT97etr7k5Gpe5
t0FoL5R318b1OeeV7ozAERBGhj62frKiT7dNrCb8lp5hlZQLpB9iF6WZyErjxFT9St0PPVVOj3o0
vbF6OGTSd9r0toNnNAfTaTS/2A21TK1KaYl8wPIfBLTXo0PaRaNLBuc3F39I4FUr10gfWtmjvP3z
9iBXtgqSlwp5OUzRdiVszxnii2kcK1pCQV6T+tO76pAmd/lWRm7dDiOxkaLVLVEBtpqlMq6UOj3Z
uvRx1Jtv/WDd51PwUPAc3diZK3uDMf1na/mWi7s8kIsK0ds2PVntgxHtGVXYb/iolQDoyoSwQGqV
GFNhMZy+4gLMItj3VC1+rtPkDJ3OnYNYze11WrlwAbBDd64vdUewKtdjyjStagqdvSiHn2cgs/ZW
WXPFT10ZEEaU2mmjjS1x4ywRMO4rdToG2b39HBThwayb46/ybf+9xxeqB/RvqBeIZMVl3RpKipzV
aQjMH5JqPCMbvhHer266RXWAhjvotMQoZXRmSxonxtR2Xv5X2T4Gzl1QboR0qysDTA/mJwS5wA9d
r8zYyD6CGjj4nIaX3jYO4fjrwRZX1H8Wli+42M+zHDh+FaWcndB0qd3QwfE7J+bCwnKiLiyQm9ey
acaCqZ4r4Dtp/RfF1N8wQlUIwhmdEhTb+NqIEVtKEaTcF5n1WH7vnHt/405YW4lLA8IozKGc9CTH
gFa4dLAOycYZXDsi1LXo0qHyJMNjeD0AuZZ7nTIxA5D70tWNgEZK5y5VLdeCzlUfzsokvzfU8O72
0V/bxZdmhZM5Tm065GWenkL/SW5+SDr5b9oyg60y09p9x7vxv/EJd+pICio2VcYXp3Z08nNV8tp2
SHcweT2nxtt0Ut5OkfM1H3STYrq/RV++/HohUroyL4TJgdJ3ulpivvbfzukHmjaQoeigC5qMwmv8
jVzD+qxSUCBjQ9nmhYPrYstHfROmpYY1RHBCQLYqOu/pQ25s0Xau2lG1xcKLvrSw63kpK6HusHpg
LObuwSge8vQBKZDbe2TZ2q/mDjIuIDwviRph6SRLj+tg5hrHhD+cGclmqXrLhLA8aWg1MI9hQtc7
7p/E+gzC+62db7Wdrk/Yv0MRSSoTy6FD2uZqTfIF+oKeylwdnN9yRjT5EfHwjiUdLZzlEhBhVffp
qbU/2oG9wx0NZbXhMFYd0pIRBDdLC/aLfM/FHlMmqfallinTJCnfZRXFECk2fpH/6uUi5XYjCrY4
oaTqrocytblaKCVWGsXcsfjQ3VcKvNr9TlU2ttnagLiKqOHAq7uosV+bAmydW1mrpCenLNC/sVLZ
I/89bUzb2k5bqC2wgwbKK1iSNKtGD5QbPxSBwtb8PxYWhtSRt6reazuN1wvHkloHAG7h5i771i6M
VGNHg/c5JoNra15kbbwzVwdDavilGrGE2ddTlipF3QaqyskkDOk/QUZmNxuubC0YhbvuHxMid8Kk
pWbYqqxKhphuHd9N/ZMZHBXZQnJoK5e5tgO0BXlBPx39JbI4HC1Kqtnos1NTBQceXkva+bYrW7VA
npS1V8GF2cKzMlUl3swhsYgmJa4EvWD+G+A6+kH/syA8/bOyHw3t5XncfGuS7CHvfsrpx8BKNy7u
1Qv10pDwuAoDK4IjgaEAdvSDBzpOtbPxkTzz1B90uM2G34iwLu0JGzruNGeolzBumboFx1FDU7Dx
8lk7NHBS0m8AJRonVFgeO+mmLjF5XKm+dpRq000aREbar36xRaizaglaDtD+nE+aKK9PTpUVtdUp
uGhN/lRUzw5ZhUijBpZtCcWsHVEdaAWvKw0smQhZC53Whz1lfHkvNpF2z2ZINq+1tW19aUQ4OHiB
pIxbnFpgGmQNHiA0+I3Vh2NZWeqqvHisZZgXt02sd37f9VgYsobeIAAixg/Z2HiLrM7VhRHh3tQC
RTLVjLnSo2zndD+XAwrTyO62D9iyIoS8g94HSRNhpczpEkx72/JGu0IvDVqTjctmmXcxcoKKDu/p
0JVI0uV61qpJz2HgxD/3X8yf6ft8Ttw7CX2O+vNWsWnNTUO9DUUJ8CfepML6pDKSDPkcZyenhmJ5
zuvhryaATycMZek85fm33uy2aKRXzxB7Gk0ecOs0QV2PTgkGtMvTJOMq9Sl9jl6dNK6W9ztz+HF7
ydYsGSaZegWUKfGUsGSRFEpVkafZSTFOTZnvyvAMObAr1RvNcWtbA2jXQhuAtAaa6NcjGoe67J0g
z07d3q+87/UWw8vW7xdmrMx7ya4zxiFbj11xAnYd9M+3p2pty10OQThD9GmNeYks7ZLLGYfH5Fsx
PILR9TrtB6UBuicfbttbcz0QBQCYRJ0I/XjhvlMoCeWwOmac2QmCHt3tfgPbRzS4pEpBxhCJCJeC
2tTNGCDMd0oqny6/ap+bX6I/amiLrcLLki2hutWLFeDPAsEB6Y/Hu94E2UzkWWYF9vzmucnCc0GJ
IJDpbI1NyR3T70H+c4gOij9vLN3aLr80LExl3fuqkjUYbsKajj9ksKP+4GfndAsYvLYN4SNcktsL
46tI79NGhpFPDttc6o5W8eB3x98peS6Uh/+aEHZ6Jpfz2NBPdXqZrMibuoc++Hl7620NQ9jqcPbE
wQjx9wnplSHep9GTNR7/fyYEx2Omoe/U0OMuM0WfBDOlFxsHaH0UCzqGTPnCqXW93TQjhrCrbrOT
qgXzgWcYcnma9dOYlGB/ezBrroF3IukCbgpKn0KUEAd5qeQ9luyxhROiUnoecgaIYqceZWRVgvap
883qbq5a5evcq1uF/dWR/mdfhAOVKYopBlLrJ1P+ynr5ycffWy8bMkGOL05DPLttIKVLHZMjZJee
XaC2PHv6VmvA6jm9MCKcU8keuIItOztFwXAMgnE39OfIVp/L4TfiIbBZ/45GCPFT35HNKTPwRBCG
0oFG5sVqNkLutcABnlfw39CJEAyLNhKIiirDz05aKMNr/dTYtZvLkrvfiLrWEnDcEUs5VOZZ/Col
liPR0kjay1gk1UX9M3xvf+jDp80baW1El5aES9xozSa3e50bENWHMP/oVz/1tD+0je+W/dYrbFlr
McKzFmlAA+A5PK/C6R1AfKPShLHkZwFBHa0Wj9ru2e68yXfTr+amyufaGbq0Jwyuz6I+UmK2hDZ3
J6s3RwS4Cs/OTddsw/1E+wCI4vE4OD/gNTuEg/rQdsYXRx29KjE3PNfqRJPhWBggkcsVda9kv4et
DWWmUyc/DKF26Brfs/LH1njvD/r9bd+1YouHwdKvtFDcvwJdIkgx2XSuRiepdMy31SSbrhag+SAN
NGRZTVaguVakGw5TFMNYsl/aAolfwgBoZURuHyOz2gj1iuhEc4vnf4JMBK7w0XEr9e1UVntHi56V
+CmVesgHv44DGWXls1J0+zb8qeVbVDsrboePWRK9sgVNuAi+MgdH6oy+jE6q0x7yg9FA/QH5UlVs
PPXW7SzZJK4IrnAh/skNI5RztYvo14irA103javr0binH2u4o82t2vAMy5YVjhCiafLyLwE+3UrX
F6AECesi38Qkd3Sqz4mf77rR+EVhgr+X8sKK4LRRFo0sLcaKRudzXh/C6JCb6cYuXTmd5PvILIJe
outRLOJAbdaEej1EJxjdj5b6nJXSvR/9zvpcGFmOysVTvMxynvd2TxGF3tD4g6/9gA9S27gWVjfB
Mmm89knHiNnlBHrGUrEYSa9qD4m8/zFPUFolG8nFl9fBq7W/MCO4z2gyJnX2x+gUJKGXKA+J+TbS
pWNpTN7Q6u8htHPV4KzkHyf53mlMz2nGnV81O1190/KYrvfOeLLibzCOWPZdrd1xlk9S0twXA9Sy
ylvjHvTsviulvd882VuR25pPAkhKC58GUMQWux97daiKUNGiE2RstfRY3Sd/9D/K30CRcer/tSKm
LDPkovtWxwohKLGdl0C11rX6RqZidSzkKUB30goji2neMVOoMi9Wcs3zKfDMsxc8+y3sQR9+3ZFz
XYCiJkcM/GLZeBe7VxktqWs7SoAGcOrn1A7+qttI3c1+Jh2NYCKDXXKN3La5diwvbQonZg6lIW06
BseV4ZnZt1F5iLqNu2LtwNBNTwsVeUuDVp/rcRntCFdMGsUnij/Qfz011vfCOgaH2yPR15wl/Urc
AOThSJQKQ1HitFSDDDPVXj/2J+kOroV8599DF+TBtg4HnGu5ilt4qZsdwkOy/+Pj59rTHj72e+Mu
eK69RnWHe+sI2Y1be8l9svuUu7kXH9P7/sfGtzJi8WxffqqQYu2nLvQjK4xPUU4s1HwPteNtA2sg
Me3SgvCgkca+SVWfydDM5Eg97mCO8GnKH1K12o9wk9nxQ20s5NSWBSffVoO7SGH7cqVcmH/pGr/Y
yv6QBLneMUAVfmfo0LrZbb4Cv0R54m3/zf/SfhvfICsfnkn53R75+i6AkBjo2AobJHpFvRynBRwv
FSq/aZqXu9BSjI1jIxIu/j1A0Pk2VxmNKI5wZ5p+XnFh15CLSQcj/uoP0d4y47uycxO4jSIXvRWX
gmA+7doxfacPd9QgTaS/6PAMIHiaNosea16KrMK/HyQcMidDZjMI6Gi2ULev6XtAompULU/3yT2N
G5f5+vAX6gpOGrSzpuCqjDDMZIif2V7N5JV+spvV0E38LyE05d2T9pR/H9XC1fqD2seH8Ul5J0+H
QHkuyNigtnh7xVdHfvEtwrmvYtTUCvijTiiQW/OfgwT3U3FXmG6ZbFWv13pd6Ho0gOyQ1V3CwGtX
liL+4BgDXfa+fM5hkmzD1k2UJ6l68Cfr4AeR67c7y0F7ej8utH6oTAz9RiZ2NfS+/Ahx75UR1QCF
lnJe8MNjj9fy5uYpcKPCDT60P51xp3yN3YmGhw/Nh63ev7UL49K4sM9C8C96ptH8PwXZbjS/UrLy
NjWsFu/0yj+SPV+oc5lkMVh0onqqxpkR1vcpga+qPjT5w5B9l7VT338D2vEbNxR9KGBN4U+G/WNx
KhfuypjL3EEuk8PTPlQRlUlQn1FB3mcLmbCWQUWEUUPViKQtzwLt2lIQl74EBC8+5Unv5eG7SrG8
pZrnQ/Xm9DRx4KV5JL67fUTWGnygoodsZmFqJ7Ep7NtMS2IrC2l3HUvnUM2pN6cHv/5rqF3llMTO
kzN/hNnuId4IlUXOwL/dJJEMwGfiNKoh18NV5LDU0kGNT476Z6yOFBKLvWFE7lA85mGwq0MdLNfk
tsjRpvPsmlFzxxtrIxOxFn+wi/79CMFZjX4exY0BgYBsfQZx5w3QFNDyeR//Itvpy2jZQsDUQIoq
rPH1aLUxM2z0NBNGu7Pbw/ytTd2g96I/bc7ixvtg7Z6jpEArCLg4xxTrPspoZhICAjx1IuMHwnID
ylixteFalw8Wz6FFrzlNdiQx6EO7HlCTDHPGncK2MfbIa4bVXvtWhKcOSsGtYvCaF780JfgVAHDU
aUtMDV7xSTml70tQo+5vHINLI8Lp04twTpIBI5a6+9oNSBy7vRfPrgoHMHC0821zq7OHxpUM9ZKK
erRgzYoLO7YDrPmWfD/pS/nZRRV1VGDogPG32djma57ZcgCJULTnqIuvIQti+wUjhNMctMjLK//J
SdOffu1vXf5rS4W2CVrGVFXxz8KuQMk4cBIZvpFWq+8MBYGT7HFuj2iRK+EjogRBlbuR+UZ1PqEv
VA+HVDbvmt4L5w+BsoVZWjsGNpykgI35C7Ga6x06FoNcw34F55lWJve21cb7KGiUjcO2dh9xyEDQ
wuRM14XgQfJi1qZy1OPT3PvHMJX2eQRcP2x2CMy7bf7QVP05tsqNi35tQWn2UWF8IK7gj+uxQYVD
8wdFkNP/kfZlvZHjTJC/SIDu41VnqS7XZbvtF8Htbuu+b/36DXl2p6tY+oroWcxgGpgGKkUymSQz
IyOCTjXA9qBAZpZ61C5N4LUR4ujjuFzkemDot1N1LKYXMZgom45fcpdrC8QSeRMSNlKOyQu0p1xu
TQ+N+lKar1mQSmTKpKf+/KxOW2YdpE9RvGNwY40lPSrjWTu9R4ubqOOVb/VJCBinso96y08mWxSc
mtMzrlo1vK2EtH552lcTSx6PFYPm6XnJ4+2YQ/NdheDGe5gYoLSmzNDyOkOgHXyigLLzs/dd3T5A
EiHFuYZDEkwAwCuFOoOUYsLZj6PR4kIDLI+qCW4BaGi4tQKNCL6LPVgJKhVA89AA//ZjC4vjuLJA
LDRTc9MwNJiynANQtZcNFSTcGQ2etGxFAQYOedhZFfJ2HK0vJmlbY1cog2J2KP3MOaxhdB6PZSl2
QyDgXyvEWNLQKwOQD4DraNrxnmRq/W8U/boqwWUU5L3+32l0f98coBAPtS8gYpDFJ7wt78dBTDVw
hYTZHvm8dIh3LVg2gdTz/4uzAVaF9DWPjkKJGFhYeXFWe8M/VJQjbgxa/8xzNGbX+XvJiwOaDf61
QowHQ50ghTfB2drCSlroJUI8hvHXU0177y+F5jnFCH0J9CkD83vrDoocV43iYaESOUQ4yY1SMqTk
B1o1CjG2uM5ChvSxayxGhiuLs+tcbdcwU3wmCLGR6rwzPZ63R630dbXzV3kTvFYerdSy6IoSkGWz
mAa6n8gVy+O0jCeMMM4qDd3LlbQa5NrNMug2lIkfmj38CQJTEe2xMv/w3SJeGSYWMQAT5hBmOOfl
ucW83fHibzRa/Rd/hMatCAjdzFPIE7MJ0Jw3eWDL9TTBASI0Rhallik3scUlA3MYariIfjLZAuN7
II0OG8QMFED1Vojc4VXrQOQt5o4Wt5RLM6lBMW9miHCgXDMTYsz9zbdDEjOvqxsGcVAtQj3gphX4
KjW8tDpUxCH2mhvBjl2nutUmiaPIllKeHjvowuab1cuh44uCGPSmicde4AsMJyVJjNwU0u9gxP9R
BqDZznvF8PyccklZNIZkKzqwkLRmVeLwUtpqSGIGlC89O2bQNUs6I29SAWrzYWzhQkojblq0pwKe
PJN+oFpO7oZYlXqpb0CBMAhocO24dTrWBguNaz4MPh9P5MIGANIaMgLQ8MG5SWaU01LlCxabD+Vy
dA/4yYC0EprjTbHwIorT0EwRQaUe8yhgQJ2z5TxkAMJW54ZIryDO8XhES4lZeCZiyUypC+ZZYk/3
fliMKC+gt1Y+QaXCyM34Erus7j3l28LobGnNGLnLuI/NLuy/G6tEkMa1IGJSdr5JGYGh6L8VJzYf
W5j3FBGroByFoslMc4cKI2GBSaD20iro06z6DvQzLBSVgv7tsY2FowZHGrqDRQ3vLI18DQfQllEK
CZ2TYhkMkOFVNqwfW1MOQQ/OysP0bVYTY74eG11yDCBDRFA+oGMedefbYDL2SZTngop7KPqy4uo9
QR6foa3PwhGD4hY60JClQcMECcZN5UqJGjygto1fG7HG26x/ktaBYrDMM5X9dskZgPhFsADzEcQk
iOdjOrYy5BVgLM9eUk2yw3ch8vQ+Sg0A+v7D5KELCIj5mYf1juWtKCoW9CIYV5QLuu8xrAMQVmoU
1UhT9F4c1ZUp4rHGTJBFEAts4BCgALZ57/vTqD5VyJOUBe1gXnJ2NJ4g2CKrheIFEeDbrmiTtMew
NP/UQcc3zUXKqbyUp8TRNbN9qkj/oCH+1u2iuA+UXsAZgi5i3ddK3HlH4GlGI4aKTVhPTpj+kpD8
1tj/0BM7cy3iKS+qaO4lHV5g5Lj3IzQPFxCYf+tKA0/6x16xdIRAmQYBHc4HuY95y11d4FC7DyJk
1MCLNSaXpB0gz5Wvw0izQloZfGnzXlsiom0XhGMLNSowuzUV5GBCGRrI3sAbqpSwlABIM0UEQIh3
RUOeg4ekDL6K9Kur3lWRAmpanjcEcmxdJOdlYuNWcqoluYLRsGJk5ExqACCb5b4dtpTjYnksAI3N
L2J0/JL+XRbJVBUYSz9YXb6aNUIoienlofyxQAxFFQq/FuFpW3U0fgIz5G3+S3cLEEl/TBAXW29q
ISs80yd5/FtQ6FX3MdEOPdo8ETEHVCpZAC5DcAcUrmhLkLxbPd4pS0ENBHUzSTmEjO/KBnIxBtoY
gu0DqhJVW0DRaRd7bq8efz22sxTQru0Qy1EJMVSHM9jpICQAflUmSp2/twBSbCRYNGRHEdZu97zq
SVquDGDOqjgTeJhReHn8+98gTfICcm2AuMBpRc/wXjzTKkD3XKgt3spzAwU6f6VM5z78mjI3Qvk9
nay+K4ziFUpk8gRhvvcx1fRoHfluYYJfmKERgCz5CIin0TaK+x7AZMTAx5FpqlrFdykqGGmZ34N/
pIJxl5YP1SwU0EAygrOWCHN9KQxKp2g4+yC5W6DtQJQo+3Wp4Iyb1x8TxDA8n0+1nIHoU5NGK5/f
jVFvyIMJpP6TFwF9LniszgH0OJSXplL18hznJmTInJyLTSE4SeGmKmi4lqVb04xpgVsBBYDH1q1P
jULRxV2Lb/KVfMfL52D8xUXlhs+EfSWILgRbaDD1eZR3TgZ4y/zumXvNiIlO2InvQOgIvoj8wHGl
XSi/2jkjnW7k9PmxQy/hzyClNvcBArcH7yFuAAXEofKCB3uWupPX2ZZdqTvBbGxp0614UzrGRmrJ
53DXPE0/QVNoijpEwUwGsJ7GEM3UVhxWp0sjL3ran48i6+8Dk0JWPcZHeTw2kRitcO02Ok1chazq
xGNtNiChFNvdMIqGGobHrB4OaqO+AulrP56fJSjA9fyQVRBURhqvFnGEME/pilnF+3Tt2dyrtwLv
5DZyWpcmlTwvLrn4WHU0ZKKrHWzJRJAUvbjgh/nMatHNGvQ6P7x2BWjDKdmDJa++NkOcWyk8nWcC
TPHQnfnSCHMLh3C8QnxqKJaWqtIiihuglkbeDvekOXZdX8QqsRMiBTXMthTPmlT90vxmIyZSo0/h
RYVUamxlgDV4lWJylUw525YCI572eIjgRcfhVLg1XrdMypfg+N3GguNNilE2gT3kNFT60o4FNBtQ
BgAhkaIkZtMXRkEqI2D6ECp0OSoZoDGhQqqhRaLoxM+gZiilqkWDqNeCuPtbCZUISshMNc0gY04D
V3Wl0E6N6pjR0giLc3dlhJg7ju99EDWLQA2iVtOBhrDU3nmVssOW9jpaDf8dCeEdU9ABgC1L4dbW
KUv/Tc1AbqXrnybiaFvUSlzMPz1aiZnq8UZwogIINdFstuzv+pgdpg33Q7AjVzTwWjyADcHhhucm
XKs06IkwL8ijbyFONo2t8NjR8C1aYPqb4FdgSD8kG6gpVMITy1sLW87GwZbZ/TZoNoMDTFF8EDfp
22DlT95n+tTsYzvWh2cNYAPzcZBbvNVcT9QcLK52aBdMrBf48CaENwussIgHlg9WO2sMjRRJ73Xx
pjW6Coc2Rjd0B2bf/2qsEHKyK4XyKKA5NnEeKfzIh9Ps2ClSVMlLaEZuQGkqWoqwf0aLc/Z2tAxb
NAFUqODWZruT7WpHmc7HHo0a3O3vh1KSsxKDpWYtyzceL9Xj6UG/wO1vZ6LX59K8UrhVfubmZLAm
rZ/18a6HYvetCY2JPVzw8PmyvGHTdS+vOPXweBS0GZr//srfGHlq+2SGIzPdGntUrzmaagRtnu6i
iheggjPPU6J3AnhBoZ7wKwZ7D/Ibj8eyVPgG4fr/C2CIVbeD4XDs+Z0KU6aX73njC0Dbt8iM97x1
8Tf9c1jqv8HRyNvxgd+MeE078Y/uOVnRunZpc0oEmIj1RDEGJGQ7qbt8wC0toF3OZ7/93yEMl4fb
gU4c61dli+NABN5a0GOTe2kcVDCfILmsPGXO43mluSERCHqoqQlVgoM729rDa0upZyxWb65WjUw+
CBAYrfx5MM2vcc8Ywzl2EmSiRp03ijMed+GqKvZ9vhtpV4XF3Py1ZSI88EGVj1yJgeV6YWr4zzbq
dH/Fv9Vu6faOtkcrWw/BOIqfzvP1YPW+oeRXe07sArSGenDTCdzIqp6Hdi3pnZmNX4J6DlqKs9Cs
EUGkVAaGAeFzuK1MdG3+6Fax6xucEVj/X05Coh2GgBGHkJ8DCWOWQWHHQmKVMuW8WBwL1EPQA4RC
H9oobv0+UVqtQOINY8HRHayBJhOsYDDS13FDo01bdssrW4RzVEEWyH6EeWMZIFEGXtcmXh8Gxek0
wGWqESIpP7hcD5L0GLYKgNCJI6uSo8pppzcxDQC+GFOuvoY4bdSBD5pRxVGghF1kTINyEguBirae
f+XOM6+sEL6iiGPvsbNnervEnGxlxdrCVt3iuhHanU1raF88Ga6sEWePOgqDjGwxTv9QT9Hz4Sq9
WSj/5VJ7ZYQ4fvI+5rSBnfd4xllj+TymDMXzaUtDnDqtKDVlqsGClr2n/SZnaYiL5Wfb1RiIAwVd
SIHUt7DACC9RK1pe5I5Ra6exBSxJ2K+5oDNzSD6oyBg+3tW0DUccNHkiR2w9O0T6Fa5Tp7C4DfMs
IvPjPrbzP3bbN8ZxhteSMbEKh2rQ/BZoVD4G/2/WSjJvhG3chkYxpBlnqmw+SnjQxWOvQ/y5P0ac
CkHhclImSM3kQrFqeS4LHS9LZXTDNiGOQy0TaFRq84Dvd8if7yR2SNChyossBSKQZ4sD7uNVoVs+
fxh6yowsXo3BYzIrlqBdiCw5ydzEy8LcT1TFnoEOG4h7215fmh3zmzL1i5v+yhIR6NguFFR/9IHW
rhMjktE2o0FY/jKcGnQyPosQqJAR0SC2JXDnx6YXxwiRbUnEUx1kqYRfS7WWMJmQQrKRT/UwEji9
UzVL9oQ11pl2X19cuStjhCsLE5t37YCulSCc3sfeF1wlG+byWsAaZYdWqRH6ZrY6VrSE8OIegl4u
tG1RxkYH/u2hBfXTSgpSwIQb76eG7GjYP4381u/tyn+KgCYCKOXxtC6O9Mrg/EFX94tE4hgv6GBw
rHsHbMfAK+0HsOEEHKpIkmQG0/qxwTmG3m0KFW0WAPugz4pcx6mE8gegPdi8X5GQrUeufpE59AM9
trJ4XEBXVRDBcTyT8t0OKw8hrKcOdbS1FWjqDQ40ryJR92k8houVWIA15gVDpz1Evm/t9MALjkqO
0WRgNJjQuch/5qEzMonOVQc0pup5CSgtDZP6zfJGTiKkZ+AfaHxFCY4YXtgGeQfBlLmDb9iOK3kd
OP3Of+9PSq+3x/QouziFf/KMPm2KVXYc7Rzp3/Zctnr1jNS7Q3tNLYbk6w8i5qHpIzX25w8aDcXW
rNhSjNypNpEdP4t2/CS8RceJetTN8fPRLBCHaZCMQu95MMpi/NHhp2dWFuNMBrf9TA+0h82SR12P
kIg/CphulIr5nvLM/o3mMj2zHvvst0Dgo/EQm3+qRSkMe5hAsWmvQaV5r9XGFpnWDX+oTuWqMNoV
gpDNrb03363Wrcu+Pv6EZX++ciwyHKRQjpVbfELiSqboxOtGr3QPr17aE2ApnF9NJ/mQ8yreS2MN
hkDjUzXHoliDBxuCYS+PB7QUba7NEOcVgIUT1M4Q3pAoZ3XBoMFNBYpbkHeRzp8qVc4wDuGpXLXW
gCKMZxRv4lpX9vledH1rWg+OcJaM3h7N0EkyXbSyn5E97Udz2Afb/hV/rnk9/hmsMkOi3AyWerwA
Mvw3UpBtLtEUBchh4vvG7KUC8G8nGkWghwkkl4xwn5ms8tPTNjKeKY8nfvEeem2YCFFD7cspeLQQ
oozeYPXIUDairpqpy+sqZeMsnWHXpojgM2VdmabF7EuW5FYHpAWsOeNJGRDNlYho44uNAK0lWNkN
vw6xO+i13lkdfOo3ZDZc7Sml5DpooyICTsc1YxkGsNeYsqXZrTmPi6YKQduGRMgR2UINtQ5GJk5n
9tM6ho3H8/YNaH0Q1UiwkgTeHwwD3cho30RWugBdupGveUs2pZfiiXXbzuh22X54yRG+218fkIB5
/AWLY0RT51yWBWxJINxDm0I2Uiac0Vp1RE+sNrzXwrPSUtINi4EA9CloL0RbLJhUbm8CIxqdfC9t
ADyX9DJrDcizRZo5+QZVUXr5sEWDAFroceMApPLWVA4mySwV0CUgnBWw36t2j84XNXwZOM7uVN5A
CVZv0XuhtCJ4htA8t5PSjxQMJI/ndbHIioY9dG+igQ5SrfNj4eruGLGpPEQehsw1Rl/88mW7LKwO
qhI/Qva9ApWSPA26FqVWKm0nYU3DRS7RKIig9p4lGtDrhizPrX0E90SVhhmdXohGG3+K46CL4IrM
+lX/lUZ2DynS3uWG9aD9ogx9cbXBPTY3DgJrSjI+s2ogiUUAFDmvdjri6pC/haBMQC8SI67ylrWb
1EERem7ux7XRaMQj25T6NBb6rI5C09KaT+W7LQbEAXTBwBANio3bicigoCYVydyLFmeqnlTMuc21
c9hAT09DS6UVJVGg90B/g2IrfqNMxXyEPjJOHLFxU1QVU6DjAkJkZlBxF1F46/wtuk/cKRL3dQvG
tNS38q/gP6gIiMD6ooILvLkEks3bYSPL4edNi74cSL806i5Ut33xNNDYGpcmd25gUWcuXOw4wsuz
PKzkRtZwulTdxg+zNV+0GFl5KQMer6XmY6q4HyCI+3w8r0sedm2WSB549YT+oglmeadBY4JfpBbj
ZbqnlLtmbClbeelsA2gfnqyBrhZo+tuZHGWBKZoJMxkXXxATzNFvS1WOWjrPwHsEqtV5z/Lk07YW
kyBgkPCCZ/hGLrzh1ifmmRlH1tiCHSjnKGF/MWMPQnbU2pH/RacAESZZvsz/ac0pJFRG6w+/BPl/
WetZddRWbcLYRYAqE7qmWQ0VhHBV8kjcNpOlFupHEbCU4tniFKOTBsQrUD0AUuR2iluGTUQmwHoK
YqUz3HMsoCNXofXfLV67wOYjIREEYkS8r2/N9GNU8LHKYE+A10Vw2ybW2VhBX2RndpEF0hWxMMLM
QO3nsbsuDg98KzObLnDq37Xqq7PAmyYpDZoIKnidOustSINs9h7FTRdHB8YJCZJC8CMg7m9Hx3MN
nwhFC3R6GOYbNWMFIxbqwNI8NnKbiW9s5D+FzVjgf+Xqm9CX8qZFtp2Si1oi+QD6CkjbGboHnDxx
F2yqLtIYZBy33XjwY7MKex2qibogrRTFyidLYoQdhKLKqTb9LHjjxZUn7hgkIfJZy7rxV38/+def
Q3g6tLGlCg03gJoq0aoF6cs0PGcMzbeWAiF4MNHCDrYG9MwTgR5Swlnflzhl0lqxFO19HKpNrqA5
WAaJY+3vFb7Uy5zGokw4FlDmSHLMLUzYyRooqog4iH7vOuDTKDxxvnwAVsfy4w9GGSgH+rz7rg6x
2QqyRfj9mX51Zk68dSxwlZZa7GvRCTLtr4zX7NEhRctJEffQf2yo6P0CcT+YAMg+dU/gOl8cmOiE
R4TRBZu0X6ugg6m6y2NvWLQD7h8NuWXIkpDynYzgNRlgiPGpiRJz8ANbDTeiV7pKSEEzLU7alSFi
Nw6Dn3EepNFPbPPTy56n6vnxQCi/T6p3Akwpy9OYxydNiX9q4HbVZFrBk7zD/rMof8YgEgsPwr4c
CMs0PgFpsKvAg4B/uA3U3fBodQcoixmliHf544GRaZY7q8SdwiulhBEYjEx+H+zxt3cQXSAHt97r
9PbY0sLugQ/86wskSbMvM52Mkzc+DWpts4mKtsqwtQeNpXX+EcHh/44IQLqZjRd9AcQ8IjsKxGVX
xacoMdBCEYFaSa9SXdxmDj3xtzyqP8aI6esCKUNiA8YK9Sn96PeMr9clxHDMTIfWvDHsMmQ4zfbv
ouzdEIlI5IfiyPdMGZ9asdiOE/JxwCiCUYtG4UFclL7tcLKGyxhYM2Yg8W0s8spCDgpPUY+Jxx8m
vOO8QsJZLq/H5tikbyG1H3xpn/GgsEAbJe5KONZuDYYRiO6grKkdhf7MqesRypqPvXDRwPw+ETUQ
k9yRn/BsV8tgg9SOtbYV1afJpz3xl6YMlw/UFBBcwTpARKIWLIZJpXjeMW94w+OeZhL6sE5tgJWA
vRNLlvLYJy8A32uEpzcPaOw/fQu3U8YVUBPny4A5Qhg7HXU5Ec02fKn6l6Ib3RRQjdJs27OWo0b0
woZ6Lqa6p9lSWRhRTomS95sBsH4UhsBMgDMM7JS3n5LnXZyXxcAc0cdtCNVgpdDd0yIKBwKZSMSI
IVGK1k1UO9CojbfQrZmEKZXSyyL/tPk5nqIfkryeHAkoRzf8FD2jLqg1hfuIIkO5DQPCixajIjOX
wBdkYiAl4UlukAJHLCknJzskX0HI2X5mh7RU2EJQBvs2rjYzghuKleQdQGHYYcAbNjzlgmTUQeqI
2qv2KQWmxBktl6wnJdhNaLB7vDeWzILUDJBx5DHQQkq2DUSKkIN4pQtPNZ6DpqyiipRqnWJ5QtWf
orTMXEXrkUcp+sCNw5J71vDItx9/xL0P4U2miui2w/tvFo+4XVymSyE9Vk/hqQhH1YD2N7ZPkzNu
IXk01mTiXQs/guTGfM3igcnR7pjulW7sO46NspNy9mvdHtbRqd4+Hs2959yaIEYjtJKXZN1sgtNV
xmpaXUFSLlOP05RsEn+F5nzr7y0idIJrEsmXmZDrdv46P0zVkE2yUwVuMV+fND0Ttr5m5q3RiaIu
0wqASyO8tkfEO0HKOCGWYE9ERp2d9KCweMma4vUMmEwu/Onx8MiM4/eiXdkjSQu8pJjCOIQ9hjPU
5kOudKndBGjrb4pVmhsdUAeh25Q54o9oBMcG+GOaoN93A/ftFR1itRKPMwoXdHS8zD589cJM64Tt
YsXLTnLZ6NK2Gvcd8+H5O669pPmmLT7r4qeW6urXwB2bXLWKBuWkt7hkDWEIN3Ge64mfrqeKpeyd
hbNg/jAsPiIk2vHIRokWtBshOtvwYanJ+FtZ3aZv3IdgBIrO/vTPdapXjrTr3drmoSNMCR8LngDj
6GAAbxCSN6QeWNQkACXKUX7iWg3JC7NF+HeGApcGNJsmO4Wyte7fFhgrHi/z6xtok+8H+tUiZC3K
g5XAZKdAzC7xiVdxEUqf/SJ2KB63ECbmPn5Q/ODxh6HNV4orQ3VdNWPEJ/mpbz5Esdc1b9Ob2Fmp
9fYFyM5XCNSZeqkl5DlyAE42JeVtc+9uaLAGHzKUFrGqSDUQHzC2AhvKNSueSqvY5vvEFY/ykV9H
rr9W3emovQen/iI5QPaYlaG5NM0RMtWh4iy4sU+4u6RCgDxF6vOUgRWlq89hGYKu0AS5Of44QEMP
+KYnbUSjYkeTDP5+id5sNcL27AVXk18VfjYghosn3shcwDOB5mo22apZofFhM6xCx3dlG51+4Cnn
j8IhtnObX/FO4tBkpO8Px/lLkJEE8xb43Viyj6svWZBg+5gFmduJxYfIr/Fs0gXWlRhHyE+NZPcg
eaP4Ho/hkcNH8z7a3GcWK/TK3A6/lItiKMNSOkk6/wWGU6iU7vwtJIEOnp4/0RA49yuNqwZukrji
4J4jQkXy1hw7qnLd8ox8+pE8+e9iZrSRLj8VOzzWpshkKRe5u40FlBhuiqBtBWRlbnu6tRajWhz7
SaydeM1qOzcB/7tojDojSLRpXLQEgoJZsxSjI3dQ3ZV11eaJdupW3aZ7zc7ljn/z0CmjruKnyKmt
YJv9FmuKWZpVYt/EY4KClQerY/DlHZn+CxpceuMoQUWL+/Mv3bjJPJNX4yN2SdpWfj3UmMmiQg/B
q8+AqbyU9fZUscCBG9r4wgfvqBPBXVct+pgyWob77tWDxzakRb6L+2heI9/cXoG6JnCx3qmVAHwX
NrHh+85efn68HRaGeWNl3i1XwYBLvCLtp947pbr9+teJEGIIxNNTbXOGZQEkPrV7IDaVp0t/8Fq9
0JGIdx4P4/4BM5tSEMolcHXhuCbGUSaguGV6wTuxRxYZ+E/Nzs7eG+vC8aPQ8F61A00XjaxAgJYV
LwlQ+4J5Ccx7YFO5nTpvZH2xlTj/zKz8TdiZw0YD9fc6tc/tiv1Z7dR9/iqZkkkZ6byFCceU4Q+Q
zAIrDYsM9a1ZCUnaKRCD4JyKNt4rtQFRCQEM+gJ0J0qbJrS74IWgnEbmHwFzVtslNlxZqVrZZ2Fw
hp6Oo6R6j36MJy/VWUpvwt3VAyuHaxZenoANInARd145j7NwApcVng1oqPuVd2d0z+tjQ0Pt3jsK
mJBVmFDmOsbMY3U7fVUOLTG/DpIzym6qI/+uWD14DV4ZnAbb0A5+S7+Gv4N6AAV8a5FYsIH3fOCc
/eTMfWaF3r1Cs6RGOVXvaFWau+BIGCIcUuyH0md9DC309UGXTgok3oXVY/e7ixeEDfLixHdKwuGI
OXcHzcJF9PGvU1eHcDdQWKplJODng0u+r43IVPaxvGp/mKkpMbgJ6gAjUEzOX3yzn4gREYG+A3+B
X08w2Vs/++eENwBdOVpqs/aMX0cI/j42d3ejJ6zNa3gVbzW2m5RqHmAJ90t07wD0Pm570047iLSG
hyVbGiIFWLl4lFdI+CrHt1rJ1TzWKtcBv2OQZPkcW0Ndzb1hNJTC/TQCsAIj4IkA+lcjpXmCQYin
3o/7s8oE0VMb9TXKsQqNaufeCkIDiP5RiES9CK+H2+lj+loBQD0TAX9IDFZ98urL4/W5928YwDsP
xwiua3daq6I0JknEtOIZ1C5cgyorY4Tq22Mb93dCoNyvjRBenqaTWJb9IJ5/xB/wg/AU2Mlr9iJ/
dh/x62Nb9y+db1ugikbXCJaGDOAZ0D2g2ZvEc2MP8bv4nnU63tSa8Jl6hzh2pWLQk3jTQ4EG6W7u
OLOeVi915WposWj1epvQODXvo9Q8+D8fRCxhL01cNCaceC5f0tHKoUwUiWBuAfGZ4FLGPkfW260N
UwAPoaA8ZxvJrKZQTG3NQkrwvOmNHxr6+d5Fa4IKTWCGxmC81ZePj69RP7c6rX3q7tScJ/3K8Lwz
r3a5X8pZ3AQCpKKeYxm4yOjDd2nU+iRACufKtRHQPN8aYcVsUpSJh5FdcS7cn54bOxpwWJoDIm77
8VTe54gIY8SxieQ/MrO47p67asUiJ/SknARfd/RmjXZe3T90e9kzGdo8Lu+UfycSULTbMSb5pE1s
hImMX4QLb4jogeeOyo7ZIZdqPR7i7Hf/21mAQ7g1pRVlwkWICmezPLrdC0PJrdxfF4kZnEPblU8o
3NDGjQe/549paUS8GRzG1GxBU6QrVo1dmZrodvmcRkukvnnn1SHGhlNAA/skOk+QxCL8sRCYHuXc
QDpXW7BgbLxtY3lP8BOn3tDYm5eW7NoWWbGItDwtZckTz6wzbCNT/zxIRmXl2+HweL1IXqLZ/28M
ES5Zo3tHZEIFofpcXWyh0ZsN+yYesk1ttqYK6G71DKBIoTOH2v/7e8qtbcIvu3IQoMWiiecqsPyN
dzjok8O8S870JRh+oFMNLgSUm7ESzglCbD+OK0yqpE82a3UrzanQ7E2Z0YXT9cYK4aJpkY9pOTDi
uTciNzuUO7/U0XaBCRWM7jlYt6815Tq5cBjcWCROQqB6qwx039JZdXJ9O1iUPX03IBA94C0IRSoR
aRGOBEuIcTMASSuCHwqEBlzxCsIoypTdHTGzBYUDWGkGqeLf210dakk6Pw2Vc/GD/VLsKMJmZmp9
tBPcwa3YDGhX5DtPgKo9dE7wIEOCArKb899fhZEqzKU0FDj/AgIk7oK2dUhOYXND0EaJbLUCyEEC
Bfip0wJaML4LkLNlXPIACkaGWCG7rgIh9LspHfyLkrsqnrgl7qx9+4syoXfP228ryAmDcQzvW/Ie
6Xl+ACkSjE8qA1sIrQotx00NzIEj1pMrK7GZOFzjO4/NLs0qurxQjEQSATSLxDIKwNQ0EEH3L8AK
GZO8Q8HMKKBblwcOF30KyaQ/tnfn9zPVPLq7kPhEOIYq0e0qNoIQVMLIB5dxzVr+2nc5q6fkuO+z
q7MNeP9MCwf2crLslzJDqIWdGFwCV1wP22Eju/VWtIHIpGzi+6ONsETMnieUoxKLUnCpbAZ8XGDf
Xpe7ahUbhYXuomPocmto3tFgAfcXIMIsMYkxhHfbfoLZfh0cwpVoZAfu+BbtS1e1qXD0Bb+8mU0i
NmZBOzFMLgeXeH/xITR3hoS3He3KVU6bzXm2bg5rYlhETCx51vdiD8NiVqqj2GDY+yVZ0pqz2FWw
YygXu0VHvHKSedNfhZM+VYUgyTCscP/EvWYfuU0bz3y3uB8OaBCxswDBIzGrmaAlUswKwYU1ekte
+6thBdavJyRAHm+p+/sA5g0lMiBr5ifvnb8j25/LsVyFl9yabN6YzMQEY95GNmN3MgQDm9kMbXRQ
rl4ohu9dYxb9QeUMfSGo9ZPvbKDxZcUDRv7b/cHejBJK8qU44obGVL6wpW8tEaslDlzlJx0sNWbn
TrpnF9arYNWbnHJu3gPn0EpzPaTZba7cIujz0JvmIQl4Nu3fu8OnrZrSbrSDk/+GihjtGKVNIXGq
FWM0AaMOeyMiFWMoVouWKKRSqewCi4ZALwX0tIxmHhKnHiapWIK/P7ogn4nKusnt1SfOQjfmWTw9
dguS6UwFUgl40D+miEt3Hk5KArRNdCmtapvYpZGY752d6ukKCoWrvtDHA/+kPpWu9E3ZNZ6Gz19o
HqHJzNK+Q56n5GotoxSnetngO/p14nLYGc1WPaLwxRqjldm+5Tuh29vtj9hNXqK95ghGgzZUxaU6
1eydt5HgZkJIEuNALVXcMPEhhdmYtT7VBnNqXj/fwLa/q5zQ9izPiv4ayzU3hUFAbQYA8xCgILZM
nPJ5J0EG79LZADYI28CYNpNnqCb7VG6bj7URHYtd+crR+DLuA+utXWIHpUmGliYoC138D3HNbXgO
hWSW4mL3ofXWBrFrhiIIAbH63jVoBtd/yqZ3Tm3aETGfN+SyoQMHNPgS8Ni4zd76D8OHzVhDW+iS
Sds6OozSL2+kBW+S7e57s1wbIY7XwuOKqh1hhHXEteew6/67GF/bIZAVreM5tVOtuPVkKY5s52Zu
9ytauuj+sQCJsZlpeWbElHiR8JRRa3wBDPLJRQaV7iB0ehwbj0PCvB7kTF5bIHwiaaOojPgquXTo
4RuLfapmRjdaTAy51pPQ5H9/IkL7GST1s+eD1Z0sFUW8EkGuSYwvtXAcWqNhgLKz/P7ECKAL4ywJ
2AMvZd285Z0KvIcg2oJysJmjkbLYygFYsHL78QQsuRJeENAHxnehSke4UsWnLbYijyn2itZEfnUy
U6ilWHFXfTy2dJ+GwL6fuUTwMIMuLPbJrdf2k6rmcl+kl/ar3nOb1Nj6bvnJPUc77kAxteQ4AL6i
bQI1QfCO87emijhqiiYs08uUTCNvjLlf/Bb7NmSMFj1Rv5Wm+T+kXVdv3Eiz/UUEmMNrN8nJozSS
Zb0QkiUx58xffw+Fi9VMizuNb/2ywMI2a7q6Ulc4lRvYhNxMewxP1c+jPIw6TXyvP+hSk2NiWrAi
PHRqIflTa3pbrji/bz4qK3bnv49hRahHo++XTXqK892QjXsLoBnBhOl1MbTl5D2HT1C1DFtrS1t5
DAZ0YPR313/CIod04DWjOxiYs+x+RE0MhT6dkvRUmNrWArqtUANL83+mAajkeVcflhnh8ci4uSJN
Wx954PRkigX6VSPZp1beWRwJXoqMAMVjzL1DMFoaW4HASAZmWaY0O1V2Z0+2hHDW3Oi2iu50a4tK
91rntHT8rInB9GLzIbY0odqMfRrMeyCTUlUAoFF2AtbrjAGK8fdb57VYrY1bXoC5cE8gZWDEDJ1R
cJjzn5+FCprRlUXj5Wj+ore8/Ooy584+zpzD8gYjG6siO3l1299YQiU/a2NU3QlF29JgvlkiiZ1u
Al3ZKCCTRS1hhzN6YhU66MgJrBozlRI0IydzG3hg1QHnbn/WSjQ8ydEcrKBgBhPFNiE2njH6hWl0
J7GgJhpLAox+AVfqrvQ/Ggwcow/Kuu+7TSSHDxj2I2WLbeL1yW8DOmLBlGcrgmMpaHAo9xUPIe1L
fC+VGL8NWSyUydGEiALY5dWIk1gmulD1J6Fcl77kFt5bK8JER/d+gCnwaT1mtRNrJUkNNxTCjdeh
YQtLGtOSCFhT8jxYz42wR79Knri65gTpOgk+W6wDNm9MAInhb7fVASg6YYf+8qkgANPTx4bkhSMg
oyWimlc8CyrwCQ9lUdui9ycTcyc4hh9pt6riNz16tnpSoxP+ulb/dJka8KG/WsWxBVRmbSuMaBN1
ktafUrQhkEzvdEdsE9FVo/CzVkvgY8vme9cKPJjlL2/P8BspXgUzB0gHIa/H+GopBNZZI5roAhx+
edqwGUQ39zd5dj/m92J4qxgAx36yhqdQQLwckMKSnOJGedM3srBN9+JDZNiRadLoCGSpwqeadBPU
aOHcqDvVdDXdlg5jCGzt4c4YncIJb2XLxSIgUlRkOOT6qgtpqTxaH7JlX2coi9gwGy0L7eDQcYAl
IP3EBI2ZVveGVwn9SYwD9PYCNEi9AYp7rVNDXQXToS0LLIO2jTuN6jvNf9CNQ1kNxIhW5jENSBDz
mlyVObBiWX3+ixjRHip1iMfA609dmBHJ7Us3Lm9ji9Z+QwsrXY06Np7bqIrke32jB6/dkxeQSrjV
RJo2z0JnY/WgZ64hjIcxcCbDltNDBjgSwZbQs+yt46SE5NCx2fl2E/C8/4/aCjrrsZ4ZmzqwZBsN
W4zfifu4GCZ5iE8asb3RGQe8XJ2HkWi3PIzkH9ETQ4kpeMSyEapF1senyBO0zYB147SaBtPuJUB6
XZeSHy+LmRQaqjB5gsQNdODS2pSe2SXlNGFBGbGN0e0o+mMAdMl7I//wNzMZDfZMgTvVgUN/SaY2
2yhB6zXIWGimR4TUUtlseF7tK2d8IWAgA9OBa5qXUQH57ZKMZMlFash1fqqrQVhnvpoDUFYMvXgl
lXqu0Xw0MMaTNGq1mpK2rWiiJqFJ+3iMK9KVIpqehCk0C5phNdRIM2/EhjgPW5rQ9FWEdbSK2rbz
j6EgBAEZMK0jEUXx5IeyUCyIJjYOdTTVxzohRYvFMVQM4h5WtvIsJKQCvX9NLCHy3HbKAoVOmdC9
hDnw6qlYjQYPo/KnGwYzFLSjIk+FxjUMdF8yQ1SrrE8tKTkNbrMpj4pdrwI3RIkuOr6q62QgLUeW
fgYwDEXmlvWu7abOR9TfuMX+ECrbtKfhBgZuwsIKwfbuuY3FPyLe2VVi0HdGoQMQB1s2bscqLhR0
QuGdcWzcvnbRVowdbq1bd06TPam7+j3AFAPi4Otq8zNBB8KYYsYggwq3AWy6S+ZKhemNUpimp9ox
iLo9BFTfNM544hjx2fkwAn1BhuFoYgRj2mAR2aml6ePvh09eJxn3HIz3qy2gJ/gFCHgrY9eQ/VFx
IkL/915Ghl2MLxKNbiqKej6HU5IIZsYkxwANGZRzLUvycH4tjIfRwsmrrRTXgiYYF0dyXZ+oG5P4
1NhG5H9Fx8I+dEgB3joo/KHvBDvhL6Wgq0SzCpWZnN07zUb+qG3SPVVE//V+/WA/oiOGECNuwTBF
Y1+E6ekZ8DM7n0RO6nJE7WeVZaaBRxuMNBLrkOrLwyBGQnFnzEHDvQHbNvt4/3DHzcsu3tAZFfmS
SmSWJcbJQAVpB4m40hqjnWgteXws6CfnMbrENPQOzKjRQPhBTeKS1CCZcSKFfnYSAvKcDwB/j3yy
Xl+/mQUHiuweZltEFEwthO2XRPLKUkpVafGSIt6LcpNtOiI2K1pz8DYXFfWczszXsxdbi9BXEDLQ
eZ48Yh2If2oSsn0weRPgS0w7p8OIdJ4og2KFoOPdybSm+g0KKg5H1H7EgZC0cxqMNGO1Z9sWepOd
dp5GMND1PvBgHn9mhRgSjF0TagMpgbYGu5KNvBKp4AgvCn3glV5nbrD2+fwkMzfPbkWcGkULJZwk
2uhbt9rP84kbo7pXM/IQPPKSp0ve4JwaI9CS1EnWWONQGEN4jUNCPzkXMzP+ynHY1U8JkoV6pePl
3mxUO9pyvr4UH5zfOzsGVGTYRom1gNlJ32J3uObo5FjR9ftIFVL+uq6WPAFgU6JGpftdFZTZaaQI
OMm80KS0072EIRluXnCO/K+xjdFNgI13Xd5V870gEHDliMRu6Ao2R9o4qskmbaJeH4RqgrA19vCA
Xe+rioY2bx3NzwbAS81hcyN5Moz9GINx5WfkqpsPa7fBPKbmxA/jWt7JeFo9Xb8q3rGYGKePBM0v
RhC0w/uPdL9d847EURsWqzj3EtFTRBB4Vqm0Vv8klFdR4FFgzEBflEI7iVBM87Cb3IHgsc3TfY6f
YZ1ZoPpTEmu4/B7AHOWqcrZ4ohOOx1yMAb4tDEbnLu3ZCDwt2ai7WZJH2u2BkP3eu9u1SYXN+/Vb
5xiDH1g9lT+paaVAaeyARtbd3nkURdIT9VcdkIzyxls4/vPnS0GpfUkUZtPm2ho2cNDiNbWTbUF5
LFwKcM5ZyBgDX/Ylzy++jMG84sOklTvZ2rraAVa9oTShHD7OYdm/Gx+M71xemV+bal4ps/rE5EXZ
RbZu7x/jG54SXffZmOe9JNN4ZdQ3I/iHtKG6qbHOfM05yHUrqrKrfLBEepDDCrKHh2rzYN4GO+pQ
kzdzzxWEWZfPXHZW1E0vAPnjJH4SUrsTpQB8JDxXd90iGCpjEbpMkbJRRxjVU5Q5TYoO4JuAhlQl
3WuG96nx2e6FVebwHnTLdOdeRWSqMATAGNPYrwYf2QlYb6eyDzXBunSOuV42RN8UGP6lWtiLYp5k
J+khvxdos1VQqOUB6POOwbBPKrW+EgH/gKj6Bal4d63cXpc2HgEmlBL1IUTWBATSiSQkI+af6PE6
hX8RtH8YxbZjWC3mZMYRJA69aet0OjpK5mzpyOtRnnnx0wB805kNxJlAA/cfcVUWZ8gRiE+Rbd48
Jg5HNzl3rjOPnHmhkordjbM0W0TAaNvgbIsDh8i/hGzfB2EsZ1R02lgZEUyMa65S9D8LJF7VdnRM
1jz1nH/wNZ4xRjPpq1RJGzwNo/0OcNOuqZCO/p4OGV3zsmLLhvP7VIzhlMqm6yMtRFVv+xwS/YFz
lJ9dP1/x2vf3GY3PrDqUqhZ3I9Vbg0iyLWlEOgpH1G5I6lbESdD9dH8ff4TUGIiM6IpjEJYFXUHy
eIbfQycvYxFkrdOKoJ2LidjfNWwkYqzRbATgMMrzdbME/Li2M0qMWcCYZ5sUGmqy8kfp0wopnYBY
9m44FHTNCbaX0qdzOfafUzEWwkizJA07nGrE2Avwn/ev1EnW288nBVGKzJH9xYfXNzEWqwC5sR7p
YBALNsEDLd3rpmjR2J19nbEQZmnlHgxEdnp6mQJyn/55uP79RfOAVOiMtTAn35lrKdEVDOgHhL/2
YNvpenyMUoLI6jqR+SM/7v6MCHMfRVFWhTQgzjFXcKSrR8x8/B0FhQl+KwEjSIGPEDt4ngh2p2B4
XVxzwsPFi/4+BbtgGKin/x/13q/uOBK7eMtnn2aMtDyG6OOswSD5qV9p2EWgrjn3zKOgXHqaoims
GFOtMGXorWucB+/+L4/AmGUPXW7okQGB5Lajve1wn9DLtuqMSYw1BjhaPwYGRBUIO/dvOb3tbXFf
Uc45OLLKlrsSqwLKlAoq493zm/WKCPP9r5SBNbmBJTRSK4NAcJrW8Wqfu9XqOoVFt3XGKEanx7FJ
cw0lpFOy8R9FLIPj+K1lb39GgNFnMy+EMpnfSerqqbKVnRnMNgMrZzlazTkIa1oNtZ+iuIRalEcs
1T1llPcyX7hstBtp2E6EpicRHYWXWpGWHh4UjZIjbMHLHCt6XJL5PIlaYtcFlfmYZ1FegVlyC/9B
adNR3DeJbLC7AqWakRfeL+j4BZ35z8/oSHmZDeJ8Grz/NzPDRp7sLlyIhuYmtNADMUeX2C76WFWw
ZlHXcrzEXTlBO+tQcq58KYd1QYJhFgD6AbMigIT30jr9003h1o+FI9rSE43fA8LR9gX3d0GNYZlV
5NLUFHp+evYOrlhSFdAZWCdAq4/rKsmjw6hkJZt9k9QzHfSYY132kXpH3sOLR4PRSvgQQdM7cG6k
+sq7Q6bRRu98RcrT9bMs+MFznrGZ5rgxeiOe6QA4meQdN5mwkBXRJHT5zo2haKdj1+VaTS9JwgRe
hU+9UxMTi7OJgniRr/5LiawLUgzLPKEHcJsMUhqmYA08WtwAC80hAYEzEvEXL+GzeEPfJ/vycGcK
WkdKG0fzyTRiuQLtKFaTf3Lcy7K1OSPCRIyy6g9tO4BITKLNbnSmI/Ikj5xYiEuFiVhGrbGMQASV
0lFXh3hXUv9R+nwcf3EI8VjGxC1DMcVok/hiWfsqrfUHJ3v5vC7PP7utgP6CzmsRg5oAOseugku7
mfdSX/WGOj+RvUN8LDbjNj16q5Nnh4fwgFaI/e/hadznNvognOu0v77NhMYXtBkP5KNdWcS2PyQz
Apq8V3Zo19jgYlfBKnV8dd0C4L3EJH/VbzsbreBYIdMpVHRGCrCQ4XeeziAh4Q5jGupnujWccqu4
SU7MiqQH8yBvY6zc+yhjUkUkfasULGch0XO/z3zb99atn1LlkKTYGbkWXz1zhaV56i8zpsHwiq7D
sDo106rLsLxk0+ik8zl10QXnC1QLDbOVGFtAzw8Ts3dZBuzvSsLrV7KL3aSRx9DmRCo8EowudAae
torVzzlxmbr6/vWBN3ixFJVenIJRBEWQ9VFuxOyUV+S5dGSq+CTTwMc73mzvkrW6IMXoQouljaZe
4TS1E22KhD4DBrGiZULnuouxSTm+ccHOX5Bj1MIKZMDlpyC3Ez/QCiX9vi76Sybk4vuM6KummjQT
OkZP0w2q/AY6ugKakfVTvpbvr5NaCIwuKDExRYnOBcWXQGlcyfRQr8w/678jwIQRaqxVkaJPcxFJ
pG/6bcU5wIIVvDgAEz4MUp1nWQRVQWp4ozpVQl7Xn5zr5unK/BvOnFPZh3LfxhDkEDN37tg6o7Lm
5ZuuXwS6Bi9pYDlupecGaLSfh3yl2sWTx+nEv84p4HJfUoiVqTE9ETfhPeakO/UWoblNOT6WdwxG
571Sx2LhEsfYdUjUP/b/KxjZjJrxj2H8MYGTSPWglCKqKTk5hCSy77HOkzeJwTsCo9wA0M/8oR6R
9xFRlExsrCrmTPUtvBUuTsGotydkei8ls/kIt+gTdmVe2znHgOhs1WmIw1r2PFAQduL2MFdNgKE1
uI++zZt9va4busjot4gc/VQbuJGyJCahPjoRyjXXvs/Sz8QCFxxjtLzIDU2JG9zJM95WMry8Qcu9
8bTlhFTX7brOAs1gBC1XMhWHOW0awnuEcDjFhriQatWKEnxc7Gx3IulHeGhKbjKZw6kvyTizVXma
qnUfwB72VHFf5rlKnYS3Ee+5yzEmXyX3MzKeagSal0PANOK64gN9zx2O0V2kgJ1fgPtQsZ3hx1tH
N4GP0ClQEgPdVPlEtDvSv3OioKXeasxlfFNhTHudKVPoWzIUZW0Qu07WJbIPLvbn2kDKzomH4na3
EtFUnCOwiI/6at1gFL/99em8ijdbXh510fR8/xpWRBCLh4og4swxyV9K+zf6qzlcXRTCMwqME8jl
PPdLDxSahlhUuN31UNfrHn/Rup2RYFwAhiGLTM5A4gnXpoNK7pHrFHiHYKK9CMUhQW0g40lluyEx
94FOCsoRDY78fVVSziQ8aYNS7nsQ0UjQkRovD+vGxVhMfrp+GB4dxhmorVmHZQN2jfSlmlwLQxHU
0R6vE+FxjAnzqsEMax23ctpVexe9iXb1VHHSUzzZZRxB2PVDnPcgYdy43S5a8ywbT6zmI57dR60b
uVXWuA8MGmOTMVCFH67ziEeAMQVWNqGuDft/mh6etfvW5fZVL5rmb8X4emyfnUCNhiBOZ2x6gO5v
LPIcHweCsmay9d3rJ+Fcxdeg4BmhdlAw0CuAUPYnJzfQ9PCdo+Nfi3F/OOSzszBKXgttq7cSbrt0
GltyRaqhroTVfSg0h5gp7Spq3DkVeXjnNcNzJJnd5aepQTvPQM5MlOw6Ir+2PdHer/OPo5IsODjW
JxVjUYJGtOkd8+mPtDJW08ff2ZevCvjZJQ1maxWZASI91XLAbtkS/V0d/5IIo/eKV44JYFeg9+UT
DNgx3WDoivLac5aqyudelJ02hINtxm4WOHuwVhiH7eimOZXPsau+7dQ1j9xPtIX5FXAmfIwpiGqv
67sawvfc7SXdCfeHE6YQb+MB08XDVnmidBhsnFOKnU9Mj/7HzMbZD2BMRdT6iQYggFkID/7a36oP
JnkwbPO/vNi+ybClW7Ub+iyYnfWzuNqNX00qmCTM365L+3Ke5owMExNMgZEVpYfbG+Aa0Af3/urR
bMXRqaXqxfmlfUViZ/IuwliMRgCeoZe0d7C5yMMuTiCZApRHPkSkgPXgYcdwT8YECqEXGhiOAwPt
JiN5RF6RRwvdNbae/CUL1UvnFPRROaohWIhXafoYrn69ZtS45WXUOLaPrcklouAZqaR9tfwOxN90
jnj/lwdhDAbGKYdUG0DikK5dN3rPapcmz9eJLB4Dg4xzZw0WQrMjvFjqXg5VbiJSAJrz7xzgcfo6
/C+G74wGo6FFHOqClIAGlh5hbzyVturzuOMlURcdxTeVHx691DQUrPU5dot+K3fow5+bfQ3OWZZf
82dkGAXVTaBPGIjfTvZIg1uLYGc3kbbNcX39Xr46Wn449TM6jFPHygbTb3LQiYsVtqi+eGRGHSPU
AYbmZnusT7toI7jmtiYGXkQFgHoxUc15gi+ncs9+BKOzObBC9SKcDyvnO/8Om4P0B/iQXwERVqnN
8yXLJuKMHKO5U+Bh4HWEoOwOMqZlbambm2TkFe9Yi8HfGR0mzA/TvE/z2pifdqhMkOfO9rfT5+f1
G+RoFrvFtUq7JPRFEMEYWvm0k3uClxGGUa5TmW3ANTFhI/3BCjyAN6MlB0BDpMcOmv8U658xaz7n
ma8YszQYy24WRJ2oNoab3//uBIx1COUG4009vj9gFuSYcdsaZkW5wiHWcWMIfBxjDRz6KtO6b74T
buhr5PDQEJYmGwDz8I8pZRuvgl5GVkzAQea+BpneTARdv9j0xu3/50gW6727Qfdyz8eJUgLgZ9qS
4O6pxZCwcBPcFptKXHWoCmNsxzhdvymOhWVn3wWzz+Yy9PwKtx6Em+4EvABXD2yOSC8eD2Bjc68f
msxZPmL+rIJ9tWB02qdmF28eY5trxRctwBkNxrqOfRgLfQ8aO32V7cWtZA9kVOjrf3tnmpjfBV4l
oKNY9APAZsWhjx3kuKun5ATA5SefhMBMgWu6fjmL78wzQoxN07u0rUsxmgkZWOSC6UBem/GygJ+R
YOIRLHGepGSK5zYkCdHp6NT0Y6Dw5XZAeFnmRVk7o8XYtaEZRizXAt+6mB6B6ocXRGhbvJhh2eOc
kWGMmzWZU2FEIPM82dP+Vr9p93c5J823zDcs7MQUP6QZ6wouLWjdTSMWQWRzq0Pn5q/9K+JSWttj
TlRXtrkiN0cgPwzeNzljlv0zg11H2BMmiEWOx+zkjk9AKSS3E/WeJYfj4Za5d0aJiYVKK7O6SAMl
EcuwbwJbJQVJcSCeMCzK9hkdRluxbbUVFGyNPNlYvSDAzwmcGv/iSQx0aGDryDyizhb5217t4j6t
IG5Ak9TpHHfM6WZ+J/uSvz4nxLAs87xBT71mVtP4GGJVVlfZzf5tIKUt/4FE1Pvy1ND/clHnVBkG
ikLjqdMIBipkek7xrmwAMt8hJ8QjNH+Ilb1zQkzAOEidMIxpm58M5AWT3yqtyX1GJqc6FltOinBR
rc5pMdFiEol+1pS4s8ZFBDc60qxVbm0XsBa8pRVL5uicFmNdtbGFEOq4tm5Gy11jkiO3AddvX7fh
Ek865j8/U12jVizs9AaZAvXOGXUYuKY32FQBke9o42D9mA8zyIWF45FljC16ZCWjserZQE1utQHI
oa2+qg56lxsnOQ4v0pPOX22/pNTnLGVMb5ygfTkGniE0YcpJ+zQ6hmu41nP/GlAfhTLDpKLmpLfc
USOu4DD2OOyUwdQqHLcClzHARosdIGSAHVusuGAUsxD+u0L82KyipIkuJ+osOK48I6fvXWmv01Rz
yPjAk56loOabowBbupQePLMjocGYDIQ0eZcdn/zp7Xbj7e44Ujp/59qZGGvS90Xf6AnoAIXoLXUC
96NxsqOMJRLcmJp3JMaeWFNc+H0OUpOrovyPBUMobGfoeuQGN/OXrh2KsSaaoMpiUOKiDDMiWt+5
ivIxqncWio+ZaFeIqytb79Z9s7La17Lo/mfYauRRsSlV/cJRA7gxI5SJEYZVUI9z06WBmpACZ+oU
ePFn9PrtLavdP3S+POGZiUHErQl++0WnfuldyclW/6F/FLCZQMgCgLqJASfmKIKpCk1iDLMcYvZx
vjPhoL3y1xcuySGWvRqo1YsyxsIYC+L3llD7wLoFWoFI3QzScautHmP3/TrHFu3FOR3mPJpUj0Fn
gA5w9P9gxy4JN6NrrSQUn32b1+v/dQGsIJ5RYy9oCFU19WRQwzZh8jbs/kxPWx5a0lfV5BoRxlRM
Xl+VwWyWeuymS4nyB885Wx8JsIzsm/vJdvF6vfU3quoMn9F6a21421oWyxTnx2SMSBKKctqJ+AVT
t9Xy3ePuzj+2RCTHfoOwy+RI/ZKHO6fG2BFvamNDmEBNA+oAEhntc/N6XUqW9OqcAmM/BnUcIKRw
Kv4reuu6gBqb6wR+LluGhTinwMQghjyKjVbjDJUtz6A2k52hD9wg2iYlzwf/LqQJ6d1b1beHR8d+
3Wb0k2cll57m5z+BiU9awbAmX5tDLuANxEjkyuSTh+3Oo8EEI0aYYpfLHGq1T5vCaZxX3+YdYzGv
eX4OxnKUddaMpvYlDgbWnp7QRex4doduk0dxZ91evzjegRjzESSilKez+VBu3JnMQEcUPq7TmL9x
RZ/Z5Hfj5149NvCTSATJrypJsboNuxU4EQZHxtlatjxOcjiEoNJD7ADuPAX0+Pl3B2HMQqYOtSkI
YJYdItglMZ1ojI4pXl/hoj0AXqSpA7pQ1dgnuRUVUp53Yn56UdxpE9+q6+vHkBZZ9U2AfYQXArY4
h+WEc2SB4+pbnQ4AgYiInJMKXv2YVZS7Lm02MT+E4IwmY9QjJfEjo4TfBSI8zYmOYe05utXtjoou
LW/+9ozMXcllXlRxCiYiflepgKWI8mPixlQ/dfQ1cISNOA+4diuOFC57SIDryzJ0WFFYYe/6QgHY
poS0w6qzo981DUSSn7bRwK1/LIWfgLb9hxLDUUGFMRoVUNJkSHzjauQw5Pa0amXuOBGPFMPM3tDz
QQrk2UO5kR0f9ltA6POrsPNnfsrI94kYRwg439BMFdxZHa+RLsbSZ5WofySH9pPLkw8eLcYlIqDN
iijBkSa3A+J4FABSTqH1zV2IERVejmixpn1+V4x7rHstS4GkiVEfIDApTrq3KiQCmtX8KkHL4C5f
o1xGg9V1RV80vGcSwnhEoLIOudiBqmKu6vqpaG/NZqU9ismj2LqpSK5TW6w+Il2JfV/AXEZynGFp
XBiiIMYKXik3Gxftdv1hP6B77L9UbM/JMLzECrwC0Ibq/Da3SKsSaVe86G88PZ6156csfh+G4V3c
ADpe8nEY9PSVJHieh0H3HjGegG54nW/Lt/RNiYkpWrERptrCo0d0UucjIfv5CcmLMbmXMwcCZ0+r
yipav5wvx072h8wGwj48veLw1GrZd30fho0nPEMV9ABkslvbHezWqR/LjfgwvPYkopXdctLX86++
ckts/UxIsHIi96DFz1NGimOB7s6MizH1ZbN/UFGxvBxop/N+6dk8nvFOEgA+GpSQuBlKT3KfQ5s+
tSGN18o6cOUTOvM33X3ieDwhXJSMM7qMhUf7g6oXCehWqGi8lI+35e3dddlb5N8ZBcawF+hijLQa
FHbeAcOHFHadc0O8MzA2fcS2e5TLQAFbV9K1fxw8wMPd9PXa7//L9C5S5N/3xBggLav8sRRBCwN8
tnQvkmx1x5s2nK3LpSwAxFvFjLiEnVfGj4k7VfWbJLfU9mRveG52/nnXPn153dcv9meId/kzmYvV
pnYM/ElpgahSu+mhdymv4MpjBHOxPSCge18FI97ub3l9qbxvMxepD02qtwa+nVLunrCF99Ula1j/
4VtCCzDt9qTY97UNuB5n78P5Prw/PF2/g4WZgUtKjA8pYAmFbmZRTDZALe7JDgbjQbeJSx/us9Xu
xYa+ObaD0UOH0xH4VYi+JkyMV/EwURlXHQTg4L70j+Gj6aT0A+DTB7u7uQ9srHvf0HX44NDWflgf
U9ujvmtt3q9zgHePjNPB1thI7Cr8CPceuVGO3/zpai65y7iatjNHcTTx8YF88LR8Ia12/vEfU3Zm
q2m172vt6Sl2hGO6Kt4SAgz36NEWeBvUrqs9O273NwzHvstLTyVL3lRp8szwW85V8n4lo+6lUHte
WEKW//rLM+Uz79pNrWJ5s6kCdjSvsfO6AOosbOMoiGnYj/jVGiGEkxVfyFNeygij3lmcNqE1ywjQ
7+9ry5Hzx7vkvnGRUrb37/sWuKHjbq88NRo1DsFbMJBoH/Gg+OX5Sv9d0X/M1fWSNxrmrGNYZk0V
EmProruf89o1ydal+/w4ktXa+fxLcWA0ezSMrBNEMHYglPNphSdqjGIPBRo/Yx3fxqMsLkl8l6+2
zs1+JPfUvmvJfv1K3x/aHV3ZM7bbVonskhfHcn4Ck+e+rpM/1y2ZF3LyFZqfCXgYSBjnmHCe3UtL
UOGObPfgbSoiE+cDWwCuU8OevesC8WXazsj1sjUZfQKxLMnGtshmsIW3mLzHKJnWa4FsKhdjhSnJ
S6Kqdnw8oEFG2wjOJnB3mxHpbdknytuNdnxuMtrKu9MAUH9sy02dg0ZEn5SOXzjrad2unuvVjSk6
yh/9TsJ2t5WKFb4ra69gnx4JTBJi+eSwLYFsQcyDdA9UEOIHaEtNNm1Cmlv9U0IX5QbwC/gLkx3u
BmzqxOqvVbL/9alEKNGbx8qWHurMjm47Dys87rN90Tj5k+HmtMHPFf6Yr1r01RERZaRfKS52i9Y0
33tILqUrCfs+Drf5jJf2cRA3jbsq3A+LaJhw3aBiRsVt6Rx6EA3j9WBHLWraSGlob6Iz7YabknQP
N6YTUCSysYlMp4FduJFJnjclwYJpeLOcDjfo4XWFhmxcbQVJtVKK5ygFbLBCXverNbAg7o1V6DiG
g4z0wbrzd0WGMsaduU0dQHv2boHSefKmYYPeREZ7kKj1YezkjdoQLUXF93gb2PlANno4903pOyTo
7hqs1+w9+13DdIZJyp7uX8W3dLX9Ve6Opa093cid05EHrE/L7BR4T8pGsO+8bfFonLSCAHEVkMZY
GuQICI1XAByWUNfQj11vj2vR2bTbx/wtram2CmxqtsCNCV3jCN/nNNQogOSFuTa0aEBGsEwgnpC9
8zZOsX7oiQJM3Ozzvbflm/X7Y/9LUwgJtra+HTfmPQYutuiWXZPqQ+/JaqtD+CeBNAdKMkQeVIXp
+oMVTSdDIW6F1RXRh0GtTXREq8sNcR4qkjilHdtA+uqw4/hXRzvscdrG9mcrAQZqXZHNVjnQ6e4Y
uiKR7qvHABbwhMAX99Edjxv8Y7cnxQCmIXPV4bfYPgX31/r7UUNnEDXxUXBCoM+Bnb1NKxfo7Bn+
V3J2KXGxa+mXgGL/u+fkbz0grhM056qkt8PCsRLnuP5Fkw91dZPvji3FSQEoYaAkvAqxH+VUrKxb
SdolpLXjxw94uRGSv/f2AI8tDu8YFCVqQd7FtUzq9WS421Wyzcm99e5nJPgM7fHZcx+NW6ysLh5b
1Fy3OUaObSiaSAYH+fo1UVbbjZDZng+pDJyWZgcUvFdUe3+NKdBjlfsZ9mfb2nVNyTohYO0fZEKF
zTFpyHhT7xKniglZb5wSIPGWjZlp35FvBcQ78U1B1iP1wJtP2CrgkZJm9/j+nN48pe5wFxyiVzsb
3GktQhna5LDVcf7rBm3JzWoAMlINVVEx5MuaTz2IDEEIvQ49uIoL1R/IS3icGzISu0mJeaO7Mwy8
tcFVbUP0fXPcEZc+E1NJU61UiWp1gI+UUirtwtPJDYGn37roHbrNNwUiZ+XWghnNDpwXxNfZGOd+
cXYm6tLTIBIzE7TLkbycLKAYhNQjyFKurzN5obkHEwhnTJ4d4pnTEEXfwDi40J2e7dA5APVGOZbP
UBYN63wNfo3rZ3btkhzzBvPNJpn0CndaFOTXb+kpIjvJhQLwjrUQ/+FYClaqKLKiA6Lu8lhy0QVy
5/n9ySKo9meiCwuJUfr8Fr3uEfCwylsugtxCBWA+2zdNhpVxGbWpb4ImkN2zAG4Qu11C97PnnI0X
olwe7fr1877F/ORByeWoKxCh2PecX/kz/XMZ+zAXHfi1VGGd2xyAWyR2tKMG4P6e5BwyMo8OE4sD
giwX6gR0nl0AqhFyuBHoy+HkO3B1ZI1lS087RyQPT2sevuKChJ3lg/SvWtuZ4vhxXUrp/HpBMYv3
euFFwuwAlGEORS/Mz5enXee6gX2K/o+062qOW0fWf+iyCiQYXxkmcpQlS3phOUhMYM789fejzu56
BuYO6py1y/aDqtxsoNG5v0YfSW5/e4IDsnmwd95e2x5eItsBVPyvyTmErqhd5qsHnNNAF/xxznig
KqxqR/D36rqnh1+3t7vKfoNruTkWduahiXKzgZwXzrE/Bi5WTQH/LbTdGcVR53N7Pzreo3dQj48w
DfZd7D58wljvDx+7jxsCC/WN2qdTBBdsZ3rXJfprkvTKd/N1OMnqGwA2wAuWN7eBe9qf3AGf+r7R
dg3CBgyrZRtq+9hgWNyKKviC1/QVD5yJRDLLWEa9pH0yxxOJm/pnKe7iQX2Fg2f/uT5E+VgtwYT7
FNqn/XLSW8f78YSWmMiGm5a7nev+ihELTsjpLN6a5jpwrXQboZMgt/sF43/tkC910P/RUmdSquBj
sHfB3b8+fAvv1f3r9uTuK8e8a21vt3XsR/yLyRm0Feiehw90trtHLNkETMZOJK2Cx8hXoKTIMPV+
uXQgKopM8cILz6uF9D/FslSMTPxhSqIpzNoMS3MRsNQy3KDh1dxhTFRym6Polte02TktTh9rEfrK
AGnXQ2vGXr/7GdiPy11efyJrzgVWVf/miNPNUxBn6ahrQHhyTunDj8xh3zHNIESAX4EAgDU8o8Pp
ZouZTWFpoGMg4Bu8d/qjxkoQoN3mAC6X0JKPLae29/xZb64zKDpFLgXaNQkqvOzrFIkXvhuwPY/G
YIua4kRkzEsfI0qsaY5LsOeywKaZHfzMIBQML/A6O6uZHgzqYIeoYn1t+bskpEVGWgSjCR/tJGN4
C/ag3kmIOCM0B9WIIjI33Aw7Y88+FoSFSvDY1yoK59S5ty6XtJziaqHePTw0+9z7dZ291ZTrOQFO
6CfW1HJDQUDONtnkFoanBM5buCeNZ71MgYurEy0u+i80gQ9pKIaMXefc3ZE5SKXJwqM+WYAn0g8J
EuOtN3tO/vyPuPtNibOjEra1djQBd27wksxu4yJ4Td1uR3BhkiAzuZoCWmb9/sUWb/wAIZ7XfQy2
SlezB+yclO1gTzCpBAh/A6hEtoC5NaN0Tu+ycvV/qTrOYSaDOfY277SbraOgEBsdwsfrdNZCMWiS
33zxoVgQNYEaIxxCIqXYqS7tN5JXHtFKoRwzLOhipwB+BeL6Q4Iaun5TGbZIqay59xffwL2DCNtf
mmi5yAkJo9Rrd6Yve4/Vj//5ULn3ECSShOl0XOKEHTqYH8Eqnc2zefMPJvkX9fz7UDkzkChKZfXT
F0MLil0GoIVhg+1aWyFHy2v604T+psQZglg31YmN4GjZF2oBOqvHeDqm526W6bkAvlKCPEWMgUoh
ZZGAcqYgJ1JtWfLyzjeArrzTXWkbgqJ8d11A103BbwY5dZKoUS5FIUK/DDMj6ZYBc/l7LOwmUhYR
u3aOnC7pqGlh5RJuTL0fkFHFzl8HAMIoMJZwbC0n2MSAGt320J4HdpL24W2zE/XzCa6Sb7xgUpMp
gQrbOjnNc9cBM0YPS1ePvD74/NtnCnxbXVUUOF4AueWuLhumsi4kMNtvXhuAhNWYPHgU2db1/McZ
Fe7m9M6a5xDbwJ9eLDty0tEegdga2o2roEmGefEmfJx+CKmuXOQFb9xFqhmjaqZCLPvNl0+JWFX2
kIvcHISbN1Yu7IzUH7M+TaDEYbW8vcwmmI3VPMV9FLXgUhERzg7Iul6FIUAeMVxhHfO3HHmydqd6
1b31MN8zcxlhRr+bU8JRKXaf9b2y86G9c/vwjByp62IE1QV6jUt2lrDJfs0LvTgA3nYU2ZTnyw3j
rInpVI6FXp4fgX/3UR6/legAtPXdZEv7KUAV7boIr9kMTUYzqKVieAbr3znauUbCNEmgFyYHs4CB
738vhe7h14Q7pxUuiHCGKRuSAf2gIFJ52Y11o952z+FB31dbzYvvU8z0LjbxJvd2xxGp8M8ODVmf
+b2EFLo9YdBClLxYCy8uvoezX1aqjVVj4HvqzUnxiGpvR6+/adGgJRovF54vZ8IyySg7vQEpN1jq
MCkwkJ8frTdRxLSi3i844uwXQb8t0yKQOf0ID3cmRGawde+6rKw+oTNR4dSd0lWkUifQKO8Cv/bU
zT1ieIErL+KDU3apLichaZF9PSV3sfdT2tYIwf6Jzb04LU65YYxHSWoCTiqv8Qqv89CEDfOeiRcq
r7nx56T4hnYWyqMGwzs8YUbZNo70GKLkdlNs2ufyJOJrLelxQYxTctaMXmhVwunJt/IrgSI57Q1U
P2V3g2HDd/UwncIDc3XoE/et2zv5d21XOJLje1S1odoC26n2h+hEUYdCEcwLNjeHXf92XYrW0l8X
H8lrnKhXSraciDliWOFbTFH8wqyzMWyKfhfp247aBXXjegvM+ES+jSd71pxodmrisMwLEhSP0Dg/
lV4Sucl8qMv7ptqS8lHwmctnXNFZBqezEpyk3rYoOxAnOGjfwuP4VfnceuQIgOBdYjs4oB+/KgCi
xJsXAfH1p6YbFEMWKrbXcBc56vqkFREucnKG76+oVQ52i4J57saH4cRM1Pdmp5xtL35Sb2G5Ovw0
tYej5Zau4EsWSn8cA3bA6nBzTOWPdZlEkWgoYbMkHOOkR6JcRhkc1duPan837mKMMr2h9vaY2OoR
U3CuaKhpXVP/Lv4QTlPntA6sqEdYRTsn/cDi0WyPR/oo4HJV65xR4ZR0mJa6nIc4buLUvyQnfUNW
XoSLu24JzohwKpoBEkoxExCBJ/GiY0gnRjQ4PBH7/vqVrWRDzutlPJp1RypSqyXoAHP4QXmkiAB3
1ymsK7UzVjgtPdeZmbWLeMKo9bcfb2xXuALfWnhcnI6mGkZ76xw0JmzOkHflsT80v5xkK9qDsPrU
fvPy9R1nWesw6lEz+5IwSPe4lx70TY8c1fUTW1d6mkFVHQkyFTlaPLMzKrFK4rwr0wFpU2CLBC9W
6tAjekXgVpsbtnPelnhMQXeWiiyB9lJvfwlEfN3JPPsCTsbViIXtTKPh6XXMbUAJhof+aKFzYRmr
S2xyzE/mDXAosXk53wqjiVVlekack/3Joqo0piA+dhjS3ud24Ht273kCpb3W1or+Z0PXVCw+tSyV
YzJOoo5GWj3gjanoVOhj3CnANJwxxy62U7xTD5WtzW77rUvs5glbBI9lBbVFEoBF6t/SR/y9K0Vd
Y6va5eyjOOZR6jFmnfXwm7CziaWO+vQMwP/m23URW38wpkwx4CKrVP7aRXMmYtg1k8cMC0SepsOM
StKb8ywsNCzH94cxMGEGCNExbcCvOg+wFGGMgnHhJH/V34/qPbvV9+PDmNk5dvW+34saadfyCRpG
4imuE3kg1eAutMD8uiYFbHiKP9OXZe/sklmOHX/z7ecNqjihbZzk+xl9N4/RtkxswZEuNp7nF6Ci
qEOYiq5Rynm8U0GKMSHZAFU6Yb6ifko9YFb6BMtbx+2jaFJZXpTANXKcWo0LuYzNtBoAN4PdENXN
ZgSEf4DuK0faaiI4tK9a3x/UFOxV0AwDz4XH7gnzeqhyE/JSu+MmeWozJzQcHdTYznP8t7cZzmDx
RjAR/UtwrGtipJxR5rybNpiDIu6b4S9YfHRU+UtmAytwfykbxa6Q4ROYxLUXeE6QcznDiQaF1IHV
KLBP1Ge2xmyyaUVKfk3LQVQtahiL1OicuPTpPLMaAOLoZjNtinWAVe406n1WYocx+T6aG12yHIza
ORawnoqbgL1l0m4yvieRYvfloZDR3pj3va0XOznCMD8RfODKrJ+GFuvfH8gJWKMUMS2X14SnZGzS
Q2iHp48AkBlvoUN2rBLDfq45I+cUOSuuJ3lPzRAnT4F8Vx1YA63c0KULUQpedX1/M58sFIQip4eP
DzwKIartmv+qQCcSS9ctTTe4D4hiiRpTgg/QgFfpP1gYKhidG0mYx13XVL8JmUue90z9mkM9ze0i
Yy9AdsdQ1Gtqq561yR9lYJcfVEiCe/NdOZZOl9vJwbprT6Ic11oVDtf7H175qIH2Sp+SCp9wXPDM
+/3wUZ3Kb/lx3mb775gixXr7nZd4u2Qb3IgSSWtulKLqOqYrZUP5AxB3ZoHCWDkhpK6WrBl6/YT9
LCvD4RDfMxrcXaomQw9eARqn9i5PnSWXcoDjsn1GXtJGC43kilIe6y/mN0m+XBXIVTlMwzygEK0d
M0RhS7OsdwfA9ugkufK++iEs/K0anTOSnHYMgrScggRG1l3WmjX32NgNzDGMGkNqxGAwq9Q0iiWp
mq5aqsmdKZlZjy0lKkz6fhMTJ3cBf6TfDn77nhwmQXJnNZpDrvzfxHiTE3QZ8FMaEHsxkGtBbVjG
+iYFwERM5AmuZs3PSXGnqMcsBVatMjwF2/YXAKSiG8XYN8UGvysvQjlufNa2M9KOQyeotKyVOLE9
9zeXnLWxOjbpQwbS7cawbxPFa1sbfRLsvkVPBrrCRU7Squd3TnC54zPVk+VVlmJfyZJjSmSkGKHg
ALNmS2hd/CeWW9OXhX7UNBSdc2VTxGRTZmmLAwgoE7RTLTHE6PxU3F3kifsKVgNNOAqqghgMfzRO
OmmqSxIQaKBVRopGYLOT+tkmdTrf6hl2INt9V1itW2YGQEj7oIoru2W1XGMRotnpXtAp7SeVDPnn
9WOgC9k/XCeM3JrLlmRL+Wr5OztwMqdSIQ/p+MQQsqmO3L1OyoFRe+wG24qKjQlMGfZOAMAqY7LG
fEjmn11qV/SeoUTEXrXvFkNPu1b9YPK9ktvK9A2pO6+pTwX9zJTKYWjLVH6kpZ0SNIbbae7o9XZq
9oBqMHRBRX5VcQMgB142MKEsnpdCS4gx0GR8wsrBRP/oH/MCsKTf00f6fP3U1i/zNyW+MFcZclgr
Ciglewvw35jECH9M4yHFLizc3nscbRNktYa9gOxKgVVDde7fDH6NI55d1uKthQAnGzHqKKPHDnU6
6hxaYaZ/zdNZ1iajVcPCflaD862Skc5EQg35KcYi0/mmuRPlwr6iDV7qzilwj8GkUpFifGZ8Mgr0
q0qBrU/e5NU5xkHiw+yPlt3v89tSdbRXJdqzaBuUmGvBcpbY7sYd4NkaR6EuoVgtOpwI8mkJpHV2
pnJvhlvpgCWQvX7DTLcrd5YwlFrzjaETKaGqjI4qjVeKdCBpVsKQ1m72eeolR9+X2LfiOeVHfxK7
fWtSfU6OU4lzrg61pA6LDl4it9NTDkgww/u21EVM7/MRSVNhkmNNAs5pcjmeKdDGBp3qA/amI494
CzSwAvtd9H0G8A4/dQsXvt9OE0HyrDqe52S5EDkvuyyeZ5AtgGUNPIhbQChAFdnqAO9edRfPiOwG
NDRWx+JYu8mp8FDlFKSX1jTiknRBD5huYH04J5uF1gWZ2ZClveAHcw1vdr6zrWjeYjWHdUaFz9Xl
CYK4sKIDnnJl/7iVbJRQHKzqa+32MfWTo1GJRixWHcBzkpwfUbQKA0QUGJs89WN+cjfvbu+rbnjX
b9Vd+jPyBNpqzR87p8e9k1HKCTo5Qe9UYr9SXDof802KRd8oyCzx2S9R+nMtFteA5CTLeJgEi7kv
fYdWSsts6uGSqX3A3MhAhDrGLXOkGfCN13lbl5HfpLjweJgCosidiZT3lr42ml0ZroEhLQlgvspm
VgXUVs2NBohD1QB4tIkWmkvOwlaPg0gFZy5c2+ahOAQuzMuDfkyE/YHrh/ibFKf7u36S5CGBWzRh
2+a4nyo7cNFdgBJa7rnNo7RH04BIUNYC23P2uBdHqnmM0eC8BLbE6W5C72fnzmidyIXle3WRAd7w
nJHig6C6GhoqUZBiGeSidWQ1cpnuyOjDmg9p55Y589ivMTsVRex0ndt6w/yamLM9AIMsP1D1ZA3u
ECBDeIibvRaGEGWn7jZB51jvnfXEimOgez372UavTXmyol8zAEzy3ZRuImCMhV6ByKsONH9Qb0lz
k4y7gAnWma7Glui0NGTD0lQKlKBLaUHi2DQZUJifXo/vRHcKdHR6zr3lfpYYn3OFTUpfXgd/puf0
uOsLCC2angYjsLkndEFawB55QWnP3T/sHwznzvv2Zky2ozlsd2i3wCfB6uTwFrMIv66/yS+n64/v
QO8H2uwUqhkq9x1FinW3uTlMT6+vyFnMAFAFrt+8Q6vCiLER27e97wm6CfrtY+mU209sFkct8nh/
/Ss4aw2Ed0UFECnAS4iua4rBKT10QrMpHbTELw34v72Dm3DmF2OkdpbNjjJbznV6nED/ix7gWGQs
S6CgennZUzOabYgdA76VPgNYdpMkBxM5qM4U8MXphb/oUJyuic2vpqbyKihugtCcrMSX1M9IgmeF
DtdWkQSqYJUK4Nct3URhiWjqJTehmg5t3+apXzTspHUfQLPbhPPH9SPjnJu/WDkjsnzEmRc9VVlV
dXOZ+irGfafqk2BkW72bMzcfaoHmXr73TCT/IMWZJEnKqrEZwQ+ghbHCtCOFgABniP4gwF1L3qRx
h5UPqa8P9JsMFDxAunhjre4NBF4RUfdmMHpxYtT29TNcFbuzM+R0TDAW1hjmYCxsgl+tkdpaPP6a
dek4E1oJRJxPgPzFpAahI4aBUJ2X8RoIQUaIzcZ+33pqdE9Gh+h3ebYx+9s8/G7KyEPMJ8OI7FI/
heQ1zDCcJg3OyEQ7g1fF8+xDOA9KKy1lUAd8SBknjqw8K3pql/P2+tGuygxqUoZuICaHFr8UTyst
iyHsIZ5yiAUuWOkUMV0gNau3d0aCu71p7idd6iE1YRPd1LrmGnWziQz1V9bogstbPbIzUpxSDqpC
HfqFm7j5JCWgw6KP0vCun9g6DU0F3jSaS2U+GtdKVR7I0KZ+TXLHlD5qE9Pzorq3iAh398xqs7LD
e/PN+V4KUpv0p34yBKe1qppQ8v03J5z1GLIJe+ssEFEyLOott6X0BJRSZ+4Lpwjf/smpoRJpogaq
oKZ0KWcK6aewrSEES5apqp9LQ7XrVCBpq6dmKhpqmwiVsW7nkkgfZ0MflV3qG00w2DlQ1XfmWASb
tkxFNQMRqeXnZ2p9KJgsBwXOLshf8g67yap7bH0S6L3Vx2kC8sdE6hAN/RyRqUbvQ0CH1G9q43mY
zQ8g9ghkgI/T/lJ3yF4RoskGsfglS5kR6WrWTKmfGWFnp1F/I6vZMc+YG7bdJs7auxbPVOmTE0YX
nKr39DyMvSaO3JSG/qAHAody9WDPvoe7Q0VO+yDSx4XnyS6G+0b7KNOX68K4opE0gvFxYqJFDKhv
nNKr8x58dpCTvOt2IzGTra6UyPwyuI4DEUWKfF57OeILcpwCLBWr6MMR15iVwyavoS6GH/JMnk0y
fMtrgA2zfYqJIZT3aJZ5eYluNVlwzSuOooZ1M8QkYBidNPRSXKURjf351MPVSWqbNJmtSR0aA2cv
UhBqAPVh/Pt25YIgd42pHpHJqufUbxUK7ObKQBogyE0BlRUNdkGFeyAN1l2oOVbp+FPxaSZAc5G1
7aCHdpl61yWGD4r/usOzA+T0F/yMLmkL3OHUPUT6fRlj1QU9wd/X7lK8FRXr4utTi50AXS9QAv+F
NEV/DgVomWVyd6cSZpK0oTBq+mMK6xyWGyO2SbpN5dgztQkrhIOTCZwcXbmBByggv/IeccQoASuU
UvRzcC5/jj6OKU+V1J/7zE1bhK1Yh8Qerh/vimOpEWpoqIIaOqSTs9tmyUwqm13ix58ZlhbeB+oR
Xdk2m30F3l6mf1wnxw+d/XWbv+l9TWSfae+qKcKa9H3iR9lmyPeRn+6i+4653XCLIonNgIkzvjfK
04TuHLnwQvWjbn7J2m3AnFxzwwV1xpNvpS0gYP7HL+MMv2JpcptqOAmd2bNi07dgC1MW7yLfeiyf
QmSkt+a9DLBryyZLvcPWIo+QuzzInB16096s/fUPWjFB6PGD4KuAEkGIz33PaCSt1aMRwC/Vz1F/
L0zBVay+YBW/sAMYPX5845mUdBC+iCQ+NlUfo+El7m0FOD7aJ3Z93F5n5Wvyk4uPln5F09DxilRY
1EslWCqh3CoxomUZxT7p25C5svqitIBpqhuo3icsU3OZavhmEQKLaJOPt5G2qerOleD+6/r7KCp4
rmplRLeYIFF1WdW4D4rxodFo4YM6crD6rV4CuwsY55tQee/yB8aOlYHahOnm5TZWnxW37N5ndRex
BLBUTPDOVy9aM2UTN2FZlrZc1NmTMEiUzkB2TfxRLxxNe7NigdFdfeNnBDgrONdUzq0RkhQ0L505
bYdq3FPzoFU/a9V8G+kLA4D29Rtf1V1nJDm1IieQg7IHyZw9q/EhRCN2zKh7nQhfRf5LmaB4pRgW
MGKULw/r7OSgMws5yUxQKZPCY+2seym2M26w3we21mrbTRDnsx2SMXVjTBlseznuBYZw9XCXGgJF
ygQ959wzzfShGqJIggItv9NvkCIPcWtOUvQMzY5p3F9neVVu8Y4sFOyWwppyKSs9oUGYBeB4UrVb
aCt3nCa7GXZanx/Su5G0wgEN/Id/vNwzgtxDCUgR1XREPqhvT+GMAEIWif/qAaLWSTWT6ibymJcs
pXEpa6kZpz6VUjth37POkRsn/6GnXpAD0kAT+fbrBNFYtSTT0OTK2VXgGCBQonj7hhZBj6t+Ms6e
mjAvzCQn0VyVeJEaOtcvjm8k+UtWER4hUwtGgX19yWbVIl+bhFHqR+3A3CqTY8cYS93tUK3ZZh1K
oeh1nl2JGdtas5KdYkz1w2SFsUBe114mKieyZgEcFeaFcw9pbrVx2uE7AIkHs+Uo364zyi+v+WL0
nMDyAWePMqTSII8F7lPfUjf7HnrDVn7NdsYm+tkCpuapcBI0sfjAxHvQHEoBgZjeJHt0DjS37G8u
e/zjWzjf0SCsYUmEb4FLo2/lgngy/ey1YZPV93X3Lgd+xATKdtVpPOefu+hx7qU8AEilf5qYXb6e
5tqdUFUBmBriOagF9FGLCqprFkRGHR+hN3JJ6By4PPIhsFp1JAw5i9Swo+pT0d+uXyrf5/uvg/xN
gXukRS1RPV0OsnMi9PiiYIKdQD6NMZMa7yyP7prAjqdYYEUEZCnhnmo7ka42mxSJuN5O1Py7MngY
Je76t7zo92N7qzA7HF/C/DlkjT0TzOLqAoW7fp2KbiHpbkFl8NNwatXAxCCN4ett+ZH2eWkbk7xh
CabQ2vGWGWyLUW0tih0p3DWhclByZSc4/MWE8DpYhp9mUoobUPgm3SlhY4lBYOTk5eglTzJbT6Ab
Z8nJdGWnYMiMKKMNvHanS6TNqP4TfXlOnpMu1hMcgAkToFnoBQ5Kp9IqND7Lkbp0wZDapUYisOyr
SuqMY07c5CTRqrFcjGr3PY8xs4lEXEhE+3PXDAGwyQEup5iGKvPuQ5y3BZnkIPHDGRiqBB2LkVcP
rzR8J4WfadWGqrUgx7LqslCCd4r85bLxmlO/aYpJ3qgh0EhGAxfhtR0tN01e4wyl3hy7e+tTMMz3
WT8I7M+aiqBw9FUdYoSFkRxdAyOMFXCGkQpOddsc4dWKwtVFl/JSqhrA8SeAbECNinur/SBPTSpB
CZXWiaKRL4tfuhE1ufDz+nNY9Oc1OrzDFSltJIVIzmODlMvaIHYoo3CclQ5mBRYW8UQqmolec7vO
eePcrnYua2KWyKHO6casXsZfZvHeuUo92Kxv/sFNwT2gBoYXTaSNuHMMayztGZIaqrb4lALg42rv
1w9w7XEh7sFvEwEHUG0urYU1jrVkzEijz49Jc5LG0I3bRqC5vwrsf9yShaK0CaVJwMklEQBthqHF
kLxo41bZxYE5uVNctC72SEtOI1F5Nw2h5I15jOa2nnUAJGplp9YqzVbMunxnfXqfWqZbhEHgRMaw
eEtT7Y1FbTpBI2WOxUIqOPm1g4FTBJ8QX42WL+5gUgxiJTGR4Bq1o5M2e9O09V4XnMwqEXSbo/CD
N6J9NQyduUcSavl9nFbMn2O7zBDqvqvt3fULXnvrMFh4gwqBT8C3D8ZdgOJ5FDOfIeMv9595IULp
WnsPiOKhSdB8ABHlfZymKdWIgAnkihwJsUfWhE6jn6CuOwW1skGgNlcP7YweJ01qjvjVRErID5X7
OlM3fTE4wtz0GlPw/OHroCyjIvl/KbKR1mu5YjTMTxTMFKVQKfLsaWT0LFJvuiLZqY0IaXPtps5J
crpM66WmSPqa+WX4HXlql5iFQKZX/ZdzEpxQW4RpbR0MzO+q3thi2E5xYhJh8Lqqwm2OyM6pi3be
lsQoDlJcIvlCIS5ZhD7fqrUwZvj3ZfP8c+jlIbOZSZ2hgeMI0V5qYgRc1MGwZtWxXldeUP0Ww77I
0tkD08xBrYyiZX5b3MP8BK6cnHS/8CXNCQR7QdbEEi4hlshbmNXBAMQlqVY3A5b1JfO1/qgo93IX
2Yr0fP3A1syqgTZn1A4wVi9bnOFOMRtaB/Jyf4Xl9Dk2P9F9J2NsXvTGVs8NRgftLAaKFbz262pA
0vW5ynw8EWce561K3hPtPcq1QxAVbj0ZXpSKgv9V8YSZIEudZtnxx7GHJh8Ac8kG8xWsmCaDdl/k
gxMzjMLSp6GfPTp9y4zUMRLUSaPBDaxKFDyt+RNYQ4V+F4RPFmZwLy8RZqgP5DlY+I5meykX2fqc
J047mofJyD0JmPnXr3RF0ehYJCcvzYuKrpicNpvVoSiUMUNFVsLEIjsapdurt9OMfYrsPRaZ+xX+
dDCGJ4EdmLr+Ned99h6CvKuigeFeI8VX0m/5+LP+XhY3s6i0t0bHWBqigDKBUd4vpI8zOmmeGigD
68wf8qMa+Kmu3U5N86wBjF9X5O/Xj3AtnQLHQgV6qIrSKSZCL28ttWLT6BdqjZEB+KOXS7dsgLCR
1omF8jY69KysPwzMaB0smNIdEqnDNmW1tL3+ISvPE93Dqk6BSLS4OdxdVqVcE7nLMl+qK6cvf86d
a8Ib7URTgSuvE9gaqARQLNtGQYqT0lYu0nwcy8yvVSQ5h9ZuzH21p5Yjz7aqfuQA2brO2Op1/ibI
x71D0eRVJC8EKzcuPFTY52+kPcjMu05nrTagQ2qW7d7GUiLlbCDeetDXAU6wSXY5liF8AqtHddvI
MdE//BAi1fBt3o6f2NqgOTsGzGaBt7R6g2f0OQNZJnE2xhroJzpiB/IolbErW73dJrPgSNfePXYt
4tWr4BhltUuZpaE8YNGLxvwi8CSSbNIEkzSaHm2GwtrlSQUwMUsRPZTFoHKOuA4jaCLXh3Y7oE9f
ElUWDD0zaDPfQL/vzdiQNznQ0TxhBZFlD6woHbNMs03ATO2mC+dyq5hj/jymeeRayTB72MCK4Pv6
na/YTR1VJKAdEDQa0q/HfaYq1CHIFTNIMz8P+2wzZ6xz4ggKyegVUTvPmhjDSf1Sfmjl4Lus6rSs
E4DKMt+YP/R6OvTkMLgI5ra9JGpMWetfgw1RsTQP8+nYb8hJcinTWO7jPPPluh5u+sgIvIAQGb2H
UegBMyDeFXlhejE6ApxJHtDzASvhjUNXemyoG08e8h6tEGQ4jjP2QJCmKgQHv3oaOjS0heUPFHWT
S2FoaZ6RaaozVF+LYpsWJd1qeWRt0kJn3qyp8Z0aBPn++m2vPTA0ei79dAb0NZ96aNqYzi26Mf3Z
QNO3Qe+m6bXWSWGTQMTfIsy8sMOWA02DqoqKku0lfzKL43DIIexlfdD0e1aInvAKLwZBqWJZWIii
KT97kFMsW5hDXHGpPfTxAyaaBhk7akRLpVfuCbjEcCkJMo8GpOCSjzYOkUiRJ9xTBHtqYsRptrVR
siel3Vfjz+v3s3JoBprpCFxMFf3UhBNbOc+sUI9kvMb8NmlPWS7aZbtGABDfCKyh3aFpl0M9e+5j
k6dMTsBNU5Sml1IZu2qa1theZ2PtagBWg0mUJeZFleWSSorBfa0PQOUdnXQWxsgSm4kmNNbu5ZwG
x4melwvu48IJuoWQ4kq9DFPy6AMQNfevaMgFeec/zHAPdYIYT6wDoQ4lAzrOjjw+I4H599XBBRXO
IJGmn7KgABWp247loQ5t1dzPhRMXgkKM6Nw47yVQ9EoaVBAapu1MHPpZvg+Tq4te56qgoZVFQ15F
R1pi+fmZoPVTRamWm1gIraJSXyNI9FBFUwSntiZoGjQA1VGtpygLXFJpsrErUK4vfNIE363gLoiM
zZCau5CVApFekQK05SCbijCBGlh5fUmppXVMsZ4A91NWxrFWG+DxRWq2i9WQen/79aADASSWrn/k
pbi4vKrNEXC7VuabEgZ9q+cy+6QNhihqQfJxLeBDsXcBCLewRAaNVZc8aVleGmmpZP6Sd3yQ1JdO
B4K9D1RPe5COpjNTZ2jvpNa9zt9a4h3jIhTKG/uUwSOn5aIxWLwLmvmkaHdTlHpq/2Dlw3EAhIk+
hqdCq5HBOhq6JKC8Ii5ojEVkpEH9YS5cuWQ47KwAJSwI5RLhtiq1w+JtxHo25fk6h6t0AIuDSVUk
+hU+/iqlWh8rGTcYVhgZHe2iOXT1KRf1463JpIIjxP4fjL38YZrCBq3ZZRfnPlM+q+Fkje9yJNAW
6yTQ42CpwDDCIMDliXUz/FViZLk/Su+58R6hL2xg99dPa0VVmIqFABLTBkuXFSeGUTaaUaIXX2xo
KCM22T+5jjMCnAYvSjLWelLlfm2d0OE9zxgArU/CasjarS8VLLwpNKFgjfrlWZWhXOYJLXO/kk/o
2aWGiwgtECmiNSrIIagoWqFvAM1ol1RyMvU1cE5zX+6PWChpq+mPPnyNi9frl7JKBmle5OCRVUav
2CUZaVJIXXVd7qN7eJt5DRBOK6V1rEqgwfnRuaWcbWq/CX0pizNDMRlpWktFDwnrLJuarQeCG5bG
93Aam/64xD3xUNlMe0oYsDLnUPfNxjrMANTsP4j19LfZRjvPl3uMPiY4Ypdsa7NcTm2Eylmev6v9
W6A/SPpdrP19Y3JBhTP2YdkNhZyjkM2s4WB5WgqU0lI0MLumZi2Em5iYR88qZnM5O4LJMiU2VFSv
0HFRTAYWSeIsKwJEUnbQAF8SY1khzf+ftOvakVzHoV9kwDm8yqFydZ7p7hejJ5Rzzv76Peq9u12l
8pYws7gXmIcGiqZEURR5eMghhFhwGBBqmtTzARXFEkLEWSlVMZiE9pG4CkGPFwv3Usu5uBZsk9LH
IUshaZgLy07DQbkWU1q7CS1e6uT0AwhVi8JL0HDlo9f5tj1QM2deMReimNNm1YCnVyZETeJBj/td
hMmCtbhBzssW8t9hk68Dyb0tkprYLZFU+7MD4Su52IwtsP/m+FI5ebEzDJ004B2UJt6EZp52jLWH
9QyGVgOiSs31v01VcR/ru7x7r/X7KnnzrZKzmkupQgsJZlQ6YRlgxmMuYBwKv54kAOLn5iEWZVIL
Ibh4K3dWFWcKQ6JGZChs2cCDIavMPy8RXAhnzgPeqJkkl9hLOT8NskQk5UHvft3evKWY6kKIerl7
RhtqoWlSDZE/ix39Q5BsA8xsIjFDYolkEkB2uKo0g+NH6e+yVnO+soyh4pEcTEMO5aS+cPqycwK9
4qwf9Uq3RDCGObWzH4g+8BJNaA8rABB1sJI1G16Bn6cJY5SGpAMnFkjJfth6IyecWf5tOi8RgxOR
4mRuNXRQNoVvYZWQo5X3vMtj6S7D5v/351mGqqLRe8mnlfZ0M72oq+x3trXs9AkIlrva3RaCPbnW
hhLF3zY6jlYWE3jEWdeUg4pMotDWzbEJ/Mb1JYFLMEkzHdf7/6Udc3gzq0nrNIN2wImDMprOii1s
FQNsedPOltwSxe9qEmpRSFMwFgASi1YKEg2Z0QMKPsIuBKly46D8j+wLZ+l4opibGGUaJa87iBow
glixBjsITUeqkXaWX5t2k3SP+cTLjPFkMkYoiFNdNxVkFqhl14MHUBupY6+ZunVu7TrxtyVs/sJA
vhaUzWEFcijAKavQUlol7QqNurd/fyndChg0Ag08RCiBLLOMYVk0fu6jO8dQbGv/WO6SreAaP4pV
Q34qoNV6FNcqptnelroUapwLZdbRzAeh6w0IrZ3AfeTxcS5dw5jKi9SlCrQh+qAvHbkc4eUsqBbA
hvKbVBxEUVzr2QseP2n851UPvK++JDGL5xuhJIUxsC5G5RTRSH5U8K1q5t1erUWrO5PCrBYeWD2u
Bp9eTBgWPZT2qO3mZhckL3KOKVo1xVnwklrXjgm5TBrf432Ht6jGaJbLQWSC/h2VQQAePEkaHoZa
5JnBQlBBpSA3K8qfOBvG/elTCn63NE1RHht1kgpe3NuVoq3kXiJN8HMCrVo+Rrv+m69xztV1IArJ
SKN/JlMBYWfWFPG13pk5sDe9hDFrMiomSuyEHMANRwjLn6I3ZYR4GsgGVT4MaUqfro3y4qscMQs9
sBfKsMW/dIzEdJYB7EkrcV0Er3FX4nGZuAlgpXX7Xa5eJGRNrHE/PcfZqs8N4B+kcj0JJaf9a9Fq
kNFDTV5Er9VVH5xQK3qdQWE9OyooPmrzy+2jwBHANr4pmVWXVVoAxwHKJz9/j3l9nwtPL6wlJQeh
EE9aFr90HompdFltYC3lEDxPjeaVzX0uHvr8Pp4wDT7fpqNIgonHk0bP0+UNDbEUd460O25O1g1P
mkUjkBFiUxdPsPqXLNxnUea2oulwsYuLq6gj4QHICD1+zLEbYylP+pEKCw1iCPd4THNi2msHD3Vo
8QWNanhSfnKXnb2EYl+TwzmEhCTUEUFjUgX6IIuCl4LgiaGKnolBAg0wTyomA8SKEiY0+WHSur9S
hiJXTRCdIQV5KSWu0R/d+TNqSFlDW7rRTikEnPB2ockaFHkwOY1mNwH9YJ44cYqypyomUOWoZgRN
D1aDZ+Mx7laq/K41ih34rR1OCfhJwNnMS3suupBz8cxKJgAeR36Gg2ViepphHDP9SY4i2xQPQopB
f70jlKBL6d7NWHNbuVobIIvMwCFGdC6lx/X1jZWQkLFHBkunBEWXy43JrKafqTiB6qqqfwZRjXby
3zE6y/mLfh0XX4pibrkxSDUhrqB1XOcrHwTkwXGKEq8YJjuLnMLMiDTY+c8/92Hn+jEepvT1tp+m
LKWJWUN9KXre3U1/gPUlwEWgywHRD+5wRquqFgtRnIEOFEXsoOFW0WMQvATqWl+NL4LAOR1LnkuR
Zfh7MGqCh4VRJ53FMlcnSIuCPvSkEuwb/iRMENwkG70zUpC1okHfMFLn9jpyBLPYGqNWcg0U4zgx
tN6xDgYnlX6O2kpLnkKgQG8Lo/Z/taZfWrIu06zlMtYTCBuiX2Z28CfO7y+FCmeryMLJ4xRA0iaj
8UhhEk19CbSAYDgckXJOMLnsaGQA9WiqTwcQ6vJ4GWCvMcSxT/cTsohDe8qC9liGh+ZnIWxl5aeg
rGTFd0UwEPbKFoz0t9dxcdMUGu0hdawia3QpnaL2sq6Dx1bQyxpskEyRHhuntavh921Bi17kTBCj
Zh8LaploQHzW4+9etfV9nLsNhpCgBf3/E0Q1PruD4mwau7mFRvFb6IUT5ihEaELhPNOWLjqAMZA2
RSETlG3UPM+EyJURl0oJbcbsHW3sUXPIw9NtPRYtEEVLCqnHBcTSNJhFOJZWJiPix1S0zJZsXoiz
uCNnAhgdeoBlklGGgHIjgQI8sCNb5MSfn+0xV8f0TAZzVQuikY6FAhnFVicvKkm2AGpv7y23XP+u
SWr7GJnVuLX9K8fr1rZN+1XxKvekrgXOlyxu2NmHMHYuznEaKxM+RNE2cXsUB0+snm5vGMuKCmPA
7XUmgzFxUF/VcVNARr2X0b+8q3bJR/hTOTUYFeqCcNrrba0m5aPwZK4rp+PQEbDDHa/EM4bfJWaY
STPEd67hwe7tmWRbkBJkpT3vVCIQwy48IOYCEn8r3RpTdCOndjDYzZNW+cf8Tf6R/ZBcaSPjL7dX
ZtHJAIJDaQAAYWC5ALosUeJOUOCsPxRHA+RxL631jRGt/z8xzALosRjIYKVFkJtuM0zPG041qGLy
tVL9Aqr2bzzAmU7MNTuPtTn7FFiujQFpfYw4QipX4ZRnFq0Ww0DBYa9q4FNirFb1rVQwOwgxwhe0
7RFd+NbUvXd72RYS7bDbMymM3UoZ2rZjGWh1A3sTdU7nrxV1P2hvvfGO0mvVmjZo8RLAVkNeUWjR
yVmiiYZFAKxBNXDpR5XCzyPBx5ZFUjeugllRyWTWkiNldZWTylR4AOCF5lsoixI8XsOf9y3j9VQz
aIcoN/E2V2enw9jzHoOwwJ2qKYehxMDTqrBrBPvaQxKgeJMARaFyLGfxNJx9AeMTJZCkBUKHLxDt
QfteJziP+SrdArxhxLxgcHl9v7RlDMjSwwEvCR8uaQZHSfh7TJ4EHxwg8bfbNrQU4oLoAwOi0M2L
FxN7GgwN2L42zvbaa4hpRYbTGN/zaLrXgju5bV25ErzbAhca8jGTEbcioOPA9aCz7dJyRlkDT1Ia
AoBi1eq2GZSMtEobu1HfD6ATSzLwQ+mzhyd+tOmmInTRvCesrbbp7oakVGypwKSfofWF58LyP3Ij
61AuR8ZaqybwNKCvlOQgdnD7rEN/Ud6Z2ySsVWCURutgSpG1A4w12NzWaWmzKHU3Sszg/79iikyD
QmgAIU33gtl4yMaSso3sVkzc2vxzJhOsnqoh34A3CV658uXq9Rgkmehge91ruJzk2g3yiggiZ48W
czcUGUm7fBQwQjJWQZsC/SaEYxl/du/orS9WKFCOiDDBKdtwXOXi4n3JYnmlijZWQcOMU4XEfF5t
tWKrSRtR46X2ll6ogMgiJsN7Dk3rjEqiOutGQHH1cyD79jxMgVOa/Zuaz5FtFcNHnHSpJ9WpraoZ
CCn7yb1tI4sp2rMPuNKz7Fv0hQBlXjpI46D/5Vm2re/9j6AnwuD0f5PRAbWRiaGjqDNfzX2TzUot
AhH6ZpgtWdiTp1k8jRaXFBhq8LGgrRZFv0tbjFS9bKpBgI+qHTC6zbs281L1ECoP5vcEQxXebq/g
UthLIdv/EcfcdvGYRsBzwyWiSP+rTl8kv18FcunqWey0LScoo+bAxr/ockNPDxhZ9CuSg7Fty9oy
sFuKYM+5J/xMm/EYmxvNjO+AUv0+Fhrn0C2qhzZZ1NuAbUI0ermak29UfRP22T7JWieodnqH9jK0
gKD6Fyacm2wpPFEBOEKrEeg5xM8k1tkrqO4SeZISYOCLqvYqoXTFwtoWGJTyFzt2JoYxEAxtVM0s
7qgYdAgV4aoHzwmQRY7sz9toNluOvMUzRhFLtGkQTNzsBEcx9MH1aaBLSC6+je06BoFlnddrNQBe
HRMl8mKF4lVYvbaNyhG9FBucS2ZiAzkNUULVi2zfB06jpZjD5mjBuGobYQuzs63h4fbSLu0gOMxk
VIcREMmfyYmzHZRSIZYrFa0TUvOQ65GdR4eo4FEgL5nkuRAm5NJHEbMqfJhJaqzDQiJxXDgDKOeT
VZfxMH2LCuH6VNGrh04DtltF0utC7UINiF89U+1emnJ7FkB/aWgiT61FUbr+yQ0BDVj6N2NuJKPr
B5il0mOYgTRPTiGaGxmAfc6ZpgbOehG0MdAORLwEUKi9PNOFMunzVPpA+ZolEbrR6cJvIijIktL9
c3OA0UMX2AK8lnIpCPMDQL+voGliSrYFCHXFTfQ3qpxJYGyh7fLWnBQApcPmUCRuX9uZv8l52ful
Y3SuB926M7OOExHD1CToEWmeMCfO0D+KKqleTD93za5/vr1qi9tzphP9+5m0EIzwnUEB7XgKju4c
KWiU7Ax7LI3QUw08qG6LW1AOdiDJeE+jjQYg+ktxejxoeaziTmnCkUzzdtB/gORSbrd5dcwSjoNY
0A1Jf+A3gd1D6polYbKKriiHjjqkaj01e/SDh7pv97wpGgtnCZUc3P7AV356o0udErQ/BDlQZXsR
3dCaaVfdVhN4B3bBD10IYRYOxYVRU2g3QJK7XW1P/QFU23kFyhWOF18ShDobhjBS+j5wklxqo0za
PFkJzisqh2GgusL4rgsp6fR3oI051rC0QQDZAvCN4h4A04ypy/KUCTFmt9C410/cuNiC4HHuOXEv
TwqzdEapJVIzQ0ombTWMrRaJXD3EvGBzAfxC6yRo6sSQMCweWynphApcKXWS7zMZRV3l2TSRsepU
3PpGsbcada80JwGAMxG17EA1T4morjBeCyWNUNopOa8IsJQZAZcM8BYgF6KkC/LlRrb51OYqGhhR
j3LDMSSmCRipUB+kIsDQtHs1tRXL6frXwMIk7VT6ffugf9LJMH4f4oHLBQ4Y/dga4yxVoZ3GoAGg
O0+iVelvh2FTCbs6FFDy6x9w63hBMyE/09j12Im2lr8MYoXpAYdRB6nCThN++4bXJauhO+bA9A7S
tld+50hqCPIukldZuzF5PD8LFDmgc6BgA3RGisAUM0tWZ6LQhXMD6L7hpBFqJ3qwTjFmDg0+oY2x
SRopg8kVpNk2hJ7gq3qRFNExGQ7SiMlos7HCc/VuaHgvXrpWV2uJCbjgDFA1UEVRr3rmpMVR7/Hm
BUhbkIvAHREkr0q1ajll44WTb4rI16OVXaGNHvTvZ1KCUa1Dq4wASEu3IoiNlQ+8lyzjnlcCX+gv
R0MBEmf0HUP5txlBneQ3qlaDbcF6CodtH/408rccxDiFEtup6NTDvBub4M76iOvfbfY7jPqnTq4J
7j5DTNZoTec8BRYcBC2EoCUZ4CG0dTHfM8AUDEDJKR9/Yrdpd+pmeTXHxuNQ8tz4kigwPKIfFiUz
TDhjvGvvR7Nf0VkGWZQ4ZriRMcoT48FtK+ehJpYl4WGDhh1s6RVplTpHploC9v/aWquhOpb668QD
Pi1VDcDY+SWECe5QwhXyoasA85dNJ/UtW0h/CGZua4F2NMZfzSrWkE2Yes9U2qfQb5zQX7dK7wXI
B2M7gQQT9u2fA+kwaZ12taK0RdtWmO2MBVOvyxmAwLl+lXwvGrZ6+Tby2tcWzuSFFOZM5mKptegR
REvAqlxzDJJ+IXPeTbSDI4al86ZBE3B5EjWpb+bWB8S2bbZoBM22mrWrzd3ptoteiFvg5tD9jUci
unPZ/PUEeiXU9kFAhzqgOZcEWC7iP/6FDFyHFmpLJpDWTFCu10D6Y14NcuTyszbvswBdwLx2giVL
p92l/5HB3DSTmGZ+VUMGkrsATKp2nHg462C/tJzb2iztOZ0sBbI+XA4Y33G5L3AUfamHAINGxVGN
wD8e8Nh3FuJjzIP9ksBYlW8Bv59lkDDNa3EEoMrywAKFtgE0RmgaR53FhUNbNuha0NSKPppLdZSx
xsL1gAlFj1rkTiqSqZi5fXvJlkwZLAP4fZrtBsHvpQygemp58iFDejXMH9Wj0b1UATo+OVHr4rqd
iWFSm0aOp6fRUaTduwC0J9F9sMGLz6Lx2PCihIW0GGIEDD6iuBtgPhlzK+Q8MOccuO08be4MtXmy
AvGY6qi/mLH+LAniCr37aGDJRs55XdiuC8FMtCyAGSSNSngcORidRpWR328IOGiJKtYcB7SkI511
S2cQAMrNZooDdTYCoQe/6YyYcZY21vCrvMNQCelFERs71WXvtpUstEyA++JLIPvqqOMEBUQFDXdy
q+zrbpzXXSKhUcLHuKdEQ8mjsSr0G8xhtg1qc8JMywLT3TAXbR31omabrTEkjmDlWezhTz/nIFLW
ICgfN5zvpEeC8cwX38keGbCuKmYA5lUzU/ah9RJW0X3sg27X30UWaVC0ibPA6caJmNrDbdlL2099
DiwZaKyruRAJWhITOUTUpOEJ2EoT6aUfpoi6qi5wnLZMvfKVlgg0KYM6/ILFnCY/zyujlBGlKA24
hSvXjFsyaqYDltS10uyUbBdgCB2KgXZj5qs4JJLh5dXPPFq3vuWI5crC8MMReWOwk08tia3yVel4
R37pgUOHG/3zlVe0nO3UBKlfdGhEydy+eUOqjEzTXa90ngB2XCDAv4cYIZnXm6Y/Kl1yf3s7FjwO
wOwYOQjcEci7WcSYPJdCFSaIr1JKGfag+7ktlLbUTyTwMSDZkP5PeYzlpeWQCPOAPWmjPZqLiDKo
m8DalC0mn6LqJ/yVOMDwQI2O4v3na/fsMRAJoTkmBhYX3KREMF8EpSG6MRAB0z4E+bkLGs5l9Aks
vzK6T8YT2pePC/3ypijhxXJtwlQZbUC5t0/QixhHJFTabS3oGA+KYZqY5pm/1HG9TgfRi3zDNqv5
JZv8jS89ZvO+VBSwIcd3beEVlhco5rfbW750AjHglt7PqE5gqNblF5p6FRh1hP4Zue8BzBDQ0S8b
rVfKk6vPysTps1vywVh6uvyIsQE+uZQWlkYnF5iTsE+KwlUxGD4HAEdHM5kS3FeYfNs08u8519e3
dVwICumeA5mMjBktIlxKbdscNEyABoMx6VkwcjKPa2N+vS1jcR3Rr0sbuwCKZzMlhVihEb9C4GnE
H22r01YGylEa8UYzLMnBCwBccBQgApTgpS5+FtT/Zo+V421pTQRTy+288/SAl8eiP8Sa7rkgxl8K
cqPkgY4ItAk7L6uC59F8wOiSXm1XY+27ShOsbq/gQlQFMiugptCkTpH3jG0A1VL07Sfs138ZA/WQ
qwext0vT2GYyj+duURboV1EKB8MSWMsuV7EQhz5oJfRhmJEKcvehcwvwlJbWsU2iNUZ28YiKlypY
NPvwX4GMCdZ+m06ZDiB1lP2aBS8N1RdJ/IFRDU7R2WPwMMeq4+OYg4b4L1ZVR+2R8lBgegnzWMlT
q2/GDr1Rau6kRFXsKXQy3htiCTNr4dmFLA6a7UBUyuwdOJi1JlaB8awNK1j3AsXDN9XsGHOnoq5k
Cqtc99NdnlTBTter0Y3N/iGUAuspqmTtIIEUgeN6l848hubSPCywVOgYudzhxuhDq0oHgOQbNFdY
J7N+GANeSLm4rajT0SwW/kGn26WUqjX0vlMkQIfU4ThgEmExGo7WZ1sp0PFvu5Ijy2kEdat1D0k7
e7f3dnnZQaNDGy/gTdlu0nxWcmMcDLwQghQj33y5d6opSl2xDPFqHKrehutrbTXJfSfuRhPNTmNu
tzperH1XCntxxkzh29+0uO4AryG5pCP5zT4nxWws0kijALIuJUlskHl6TzoevfXS+cXOmhKYBumU
P+b8mlbedMVA2UabypmB+nDFuLSIH3XxquqyY5M93FZrSSCyW7Ajyt+Km/xyoy0dLMV9j0a8JtYP
2fAmieh5PqhzvdWjhBOQ049nPe+5LMaoZkv3x5l2WDUhnQgr+4IbTKrBuRQXbRcDIfEGwcMfz2V6
05xFQ4VqpkNg4czGVlV6YKqJ3TA0fQ9kcBjhOg3jWhO7yVVGKXf1dLYkkud+vZ/MTF/dXtylq4b2
QmFwAMpN2M/LL1GKetJ7NGDv1bkEAW8PpGEARmyvD5LRTpWwxewC63mI2p7jJJYuU4SBYL5CE6yB
V8il4DyoQjX2sdK9cqqRqbfUQ9PFjvkXYGckviyIQVJCvxoBUcpJM6o+FARWCEGOqSZrFAgqp50C
3kt+USWk2HRgDEXQQzL+fupxCTQlbjZNAa63bg+Jgpm/yQnvfo73WTrpyJICg0TnUsHrXy6eWqr+
0NBOhax+RHc+iTDeS86mv/AnmNikgPIXloEk86UU9JKDIbZHcbVAlH7Ac+GlVUJjPVuBT25b4dLK
IUZEElv+xOIxR1wuQivQTFRWY+rOK2IUxzH9qYV/DnxH+vZLDHO6pznvo9QEtyNKt3J0CgaNWLxy
+6IqNP2Pqg8mDLAtR0D4J+0ncNGqH0K/dMC3Z2CgXJh93F6yRRP4ksO+F1Gly2szx/UXNTWdYB1i
6keZcLzDkjvEkx31W4qN1Fh6OjimMsFFAncoKeBIyhwfxnZbj+X1+hJB/37mCodJyIU2B/qy9Fe5
bzqqfI8OQvEv0ON4GHyJYWzZRPxXyzU0SQGxkF46a1P7v29rwlssxpWOdd0VAVrJ9lJoEqGq7EA0
OE5zedO/tGDOvQ9IiqBWlBNbMkDiWIeOiS4zEMb/jYOxENzgytXR68gO9wDs3AoMH4I6NfEU+UNJ
0Bhjnm4v2NLWIzIHsRmoHJH2oAt6tvWFHuZBMgALheNoGe+NJhD0+Thj3HLMmC4Le6tTujE8fi1A
pFl3Genl5M8WmAF1RIbpQ9R/oLG+wIiRUPhej4ErjX8csgAADrp7IObw/xUQoUoA7zAGHM5kRG/H
dD+bDREDgPjlZDPUb3+6jOhYQ7PNJ1clkkeM3SVjBaaRHECBJseEy9NU7MvhPQBJ1m0x15ECuJyR
qqDEwhJ2i3GeQirPs1wjQSWvIhfG7ZauZKecM3S9UxCCcB79Dxheo7KUImJhZJZVAyoygNhDFx1T
zLy6L3HBTeA70m3cIBivPK1vq7YQj1GealA4go/VQNqYOVeaMkxDFiIHD87aOFppykkZ/JgA1WYL
4L5J1ISMUWEn87QX/T8+05CNxCNONZYW7dqXpyBKRWSBUpRocLluSgX80MOInlHeGbg+bJdiGD+r
FlGrmiV9jCLxHWdei2S/Lj3qpnd7LakjvTxrl3IYR6trlZTP6L7em0PmJhVwt8NhUFp7nJ4HkTcf
9NofUmF0zCEMBrEDE3FJ1RzHwhAi4srv0vROalrQH3Co59iXnklZ5zRKe6CgXRljm5jgRGs6s7Bi
f3jeiXYVkO4Yehik6wU2Zok9jKvT7fX7nIdxtoBX4phz1oqzmOsVxA12gY4bcsC04qy2axd9Gt/E
vSu/HWukZ2ti7w3bfYm800AyL3G2vPQFi6u4+hJmdYuiAPR3Eobng2k47+bv5MHyRp88GuXOfjm1
H9PeDtGzeFt/rlTmVrDSru2zElKd4NHLSLPW0L4nuyHQ7ycCRIfck3wVHgzONrNFiittmXPYp1pd
iSbWfXpB2N4KGx3TcjDAxh57oouvxf1Y2dFb+609VVNgY1hB5FnPs/o9PuqYXG3X8Y/bC8G4wqvv
YQ5sGBth0jRYhwyJarISPXNd2qXNCYk/n+u3zI05rw3qIU1fQ0zvJLOdb8St0ZHg+C0mH71Lnjqi
3Q2oQTzK9riZ0TZpvEer7CC/HkVv9WZ91KRe+cS2+5PoDc7xTfQU+4FXWGabZ/5ZC8xuoSUSZPMZ
S8QMniTJxWB8Tgj8ow3Amwsynk1g/ykb2ZUkxvoif8iKcoKk2XPG5xh5u+S+tROPs+zsjXMlh7E2
Qx3NCPWI8bmryXu/KdGU2kRkmzhr3igG7uIxhqRMTVdqKVTSD8mxO3aH+WityoakK97ZZQFvV1ox
xlTrembFNbQqHQH1FkPEtJ2ejPJGMkh+ehrDNXqrym2W2agCVSap9E0c2TWmRwOWwLmI2ALQPx+D
6oMGGmqKSLi8WK0c2QDZgGWX+4M526jjP0ohSQ73xkQK72Su7dltNvGuPgxrzp3+P+6ML9lMTKbP
HR7VFRZirB3zY+x29X2t2lVtt67+XDxoXgs4NFKGt13GslgMAEIYgToFkq+XKo+JrvRgoh6ekwSj
Sh+M9in+lQXKSgGZfY/hI+Bs/akAQaWVG173BBMe/nu1z0QzGptlHtXqRK8t6yh0thmTcXIsbTeV
GM/F0XNZlk45xpE9QmR/qaYWgPVs7LGzrddtZ4yIJNUmc37dXkyeEObaVy2/xTxCKCRv/ZW1S8mb
9C3jKLJ8NtET+B9NmMs+6YpCn6n3lYdn3G0j8IJ36rRqs+007Y3ixQw41ys97Ffu/kwg40lnqw6V
ooNWlVv+UraSzaOZ56qkXm5OO1tyjaGdw7NGnOoRsSZ86OiOq4RzvllaoH8s7mvtGBfql0qDMiYE
mSsNffou2lu63H6TyTZG3/b3gZiuad+2CbZj+h+ZGAWHuUlorDGZ/crQZIOEPmQOttHZ/glN4uFb
4t6nH3m5y5zUfbotkB7Y6+36ksds1xSKid+HkNdqv1AufynfMUK2f7HaiiPof7iOL0nMtoXoWk3y
PhyfX38EKETb96rzlq6HdbPmjWPi6cTsm5VHcWjGFgI87XtUACLo2w0Hevw/jPBLG/bOE9VCbWnA
IJ6Sl7AlORGdbhc4AsdJLN/jSJL8xyAYj5vFtdzOE5YtOr3CyXobTPSZHJns/spTADqDmYfU8Fj6
g0kUwQ/gF/RqTY7B+s6wv2fPMVnftrflS/NMDKNPrwRqG5sQ02mgFra11BNIsdKfvye/Wjd7bQSi
78EzRPqVsD2hl7La8UYuLsa9Z1/AXCT9XMtBreELYjx/7JE0oOQwyUfAW1Dqv6+O1pkc5s0fx0HZ
mlVJFzS0Y8+/R+5x85Y+DGse1IajEXtdSWYSK34DSYUbHEP70V8nG7CKc3wTTwpzX81FGsddDSnK
U/is27FTOaI3n063DWTZA34tG+sB0Q8al3MCMf5v5a4gQBP/tlzT8T3hIXXLw5bH27zsmM4EMi6w
yMom0DMI7D2D3BWHdh2slO1xItZmJ21ua8dbQ8YJiok4SF0AWdYadDUwPs3dq6+8aUk8KYwD1CJw
Xxn0KMsHoSMWCYj4ZBxMUnBMnP4Oa+HoV8PUF9Aa0AzJ5U08SG2jqFMyPbdir4Bw06+dPoqKVV8O
FiesWHy1o+KPvhzUw0EWRnU+y+Xm2tynImZuPBsk2PX35R1Y3mNHJcZKcguf+ET3QrIzMen5/a8e
OGey2TZvTFNUVTWFbC+9C+/88L53u++i5ZiuX7i3DWTR/M9lMadM06eosUrI6oqdOr+nPkkjZ+o2
qWv6TiLe64CzJpvGkXH61NX/KZyJPloflWnQZcORnPzDztHBlx7gSU7jKyCDXOuBI28pWDxXljl6
kxinvZpBXu0gS/4auYItbrSHfJf6yEe9Bfap8G0eC9tiXEd7TNBoAqJOvKEuTakyKZQgpVfQ48GL
MPzSftRJ1Nuy8/R04s3uWYwUzqUxkUKEWfJIG0IahiIdy8RuVgESGtt54oUkdLGuTuOZWszNWhdB
nOh6Pj47yuzUrkxksl6ffFc/8p7hLJL1M0o914k5+KUIWtCogU6v+d4gyVH9UDLHJL3LMxCeTsyp
T/QohJeBoJ0X2v13Yxdt2ve149sAr9u3jXHJaZ7pxLLrYtg8BlVMEBV8CyrS7AXH4a4bTwZzuKcm
TKN0gIxvg/26S47viuOFTvSiuVlJ7Cckw77dVuozd3zDKFTmRANxrqddD3eyu2vsxP3xoyKbg/eu
hO6z6sST2+3BQ/cUOGt7PNjrHKm1zS/ewG7egVOZY+4DBK74Et3FQ+klgR1sgDe31+vA+7XueWyB
ixHz+UYyd2xd1UrdzVB5sl8Nkt7pjk4ooZ/h8KBxvO1kHInmp61YVZCUECc6qk6wMckvhXPzsY2p
/z5shg7yQ1q1UlnKFnMo07SqJZxr9aO9S2W3e+t/oAd9jwfoo0J0d+08NXdP9rBD8glcdAPBuvLS
iYtX/dlHMM6lHWupAOE7LNc51PvwXvK87qMi/ebxO5JtAQ/htxiU6WfyGA+TFH3dGDHklc63VyDf
7Orn0bYfeHrRn7k6HuhrRCHaAukbu7bZNDVKmWlYWwQW7rAJic0rqS9b/5kMZunKJI6mAu3wz072
kRluv7Zc3dlLL9uO7A4FcjIcJPxixh0w2/8qxayd1Vr1KEYQKL6/G0TeJoEXkMfHx5mgqrrNVneb
59CpwKW0rZ5O64fix8M6dO0X2x1PvRvYL2v76QG+j2fIVM9ba8348jQxASyoVFwaoOLdTZvbnm75
TvrS+vMePgsQ07DQjKzEz6PzNlipT9vt+uHhgRPxLp74MyGMA896Q8KcQwhxsspWHZDX2bDK25pQ
/8SukyGCnx8M0OBqYSNdsZbQe6LPMP3wUUkkp0xkzlW3FHZhVDYQ4GhxQ+zOhCRBkZRqPGbTcz7E
HoZ62VqFCSI6wNG8G+8zNL5SBpPcKXcGJsOy9XZQu3WNjiLf8+GHoq8iYrQk+/0IYIRnuer9amW7
T+L3U/2e/LTrVeyeME0Ro9jdX5x9++wFv/UdzMZ1bdh3VY8a8atzKEhF7pItCmwqwacIok1Wdk2e
MNMJ/53Sw0DG3t1xtlW6XnUdXauYsYemeMSe7C04YDh4r/rt8IzhUUD1bvs9aPNiUu6ifetaCK+B
KF6jD4uz2dcmeymWuQ59ve7nQYNYjfjYAHOzR6uRy7sKP4eXXS4wxOBkwGkjSa+xPRISSAQUv5uG
Z32FOZz+Nshdi+RPs4NygEWsHzFGczmqXe5zy9FB4vkR/MwDUjdErQ79t5g3MWnBHVx+D+NthHZu
MRcixlMmsbTeKYzK2kidNpxKsVTBlS8ZY0Fqqaqerak3wVGrGBERh06OiK8WaCQZ1CznuUC2bRB3
Of0qHXB6HG06Aw5n/8xJZUYs+6A0QC6eFESwQNFbo1X2KN81zvH0L9K+a7lxZNn2ixgBwhDAa8HS
i6YlSi+IbhkQ3hMEvv6u4t5nBJbQrLizp2Miul+QzKrMrLQrU+PXZX0I19nLY4Py85G7J8q4X4IE
8ApPnaIG4BS/KtvbHuAKuY9pjEnZbV82dulQj4WpmOii1k4wIkOlrLMi62wqDvbbEZ6YjTh3s//s
5f4vHUaP46QOqiIHncao7eC5t8uX6SaZ56Q2eIkh+afPc0+Luaxp1KmhnoFWu0hXR+yD3hbomFBN
gIdK8xPMx2LpEwXAyg2WztbmbCEmZmdl+7njn83wd2/Jdm9YwUq3Qs9Ud+2qI2i+NrESd21ycxQ/
X437H8tccnON5LiDfEOy4nlhrY+aqVrifEYWueMZHHM6JlHD22ZsSin0Soy+YXrbJ2j4+ndqcBmi
p8salCENxrn2wqbXJzJOn94zUEZRkq9d1ZisJ4vc+P/Pbd6fHvMiFmpXnNv2dnoZ2dZLz7aACcdx
oscegCFHjCPoFbMMrYogUqynDjoLeF0M4zqIBiKMAqGPjm30iv22bgFQRBs6tv6n9furWj7/Gy3/
psAcU1NdJ110BQUVWh6auauRxPRNrpmkwvrz7r/pMCfVNTO1nNBWGcXenmLjlBFbe708JzbXOaf2
4hElxlf2vbNSXuMbR9vACc3ESAnC4NblBsHjCvrNE/MgVYIQSjp2mB8rKzwWBM54S+TDjKDlJnR8
s1jyYCZGMk9UqP+hyKYtuyLJlVDHKT5Xu8L47I1NsvVNjnsx+tAOqTAWOTzL0UWfoRKmkN7+czaF
V281NdA2ppoR5yHjcsRY5GCWngWP3lZCGstGRfZjMzEb99+dHN2CBHeNAjYyxnQmTPxKEW9tJm/+
Du9zTtBxjfQr4XWFjUSHuKQBKcaUtulVLaLpjRSyFXZmnF8wz2VPNv7cSJ2kMgrOSz3+hA4oMoa1
mgG4PU9RUQznV/NPtL4uerTZ+faO5/yP2qMBIcZaqF6VVnKE7G5hnQANQiITEF7zxxaJWoIf+jug
wVqKyaUMQj26ol5+iqFN8YJzXDwmGAOhZGjq93JkVZfxvHcvJJqjMsRD5LtN9j5igzEOU6lXmkmD
o0pPpd0Zb+fDujLQMAdvA101C8GYzrFs0cxIjh458UN+VY0ZkW3Ntl5nDf5Smd1TNF8o85bXz0H5
e/DL2LC6mc7OWVFAWtbyokdgTTd88LZZ3kLaR0QYG6Jf66ZOZBB5vqRk/eYZMXwWBQsT1tqTJ5tX
QyBna7PYE90KHOFopp+xw1V6zk3fDN3ANy/VwIsj/WbIdCKs16ibYULPfU3mm19GBnDO2Z7nmY+Q
pKsGMFZLIed+Aj7G1wp7FJr2eOptJLhrtzKzA8frGLMwtGaG/7DbmkJf4YYHfKlAMwo82saChU42
0gn2ZYm3wJg4sXUmX57x8VgjWYwtGuMA9A3E0GiPJXI/Zr2jVJ50KWR5Wc2MBCHn2s7QVQmH1Afg
hT01EjN1tH1SE2H/mPQNcJaRozvSDKsTMQ2UVIYxLb4wpIx013UFEBj6C07ndW6+ocGWTDYFwV/O
pmq0tvgkH67G7+hw3chLw8hWC31OJc+3Y0d94nhPIzXM+5NhnhVRuZRAM8fJoM/bmCJ0ADjgRrHa
kDT2QdtYG2+jzHkl55GOC0oVICwYG8RA5K3iOLj/VKmw3iGABZNAEetKUK+xY6weRTuYaqCAujhg
0eRiYgIsEBEbTxpG3J476sxroyQItEsPOXLBEZ21aE1dePHWdZET9S11speMJ+70jlkZmGE8DpuS
0aWH3v17cY+8/NJ4MthVSIldO42DuIEoi8mCvnG8uEGkb9gPaoBToaDceMgVxnCXcXO9RCpKGwi5
1KVtS7a4UEm4LZeBEW4mTm5Z7g7t5MQyXjuCxSLksciPajfFc/nvD2DZhVOZnWtaW6kRe07hOSQO
1tius5ZsgFEL1BWC+t+/8PkwsYd2aSSzsESRnZi+9rPknEsa0qDiAlPEto3E3uYJVU3//TF7I8WP
2R0lRqMrjNSEgeShxOJe0QsS4wns7QIrmiSfBIZ/TNE+3RtPgWVN3kLDN0WfJCQ0XPU4feLW5qno
sJc9ZJvRX6UTulS+lN1R967XRQpoqzc5KmSSF5fzsgzVwPC0BMMbQlI6cp7Lrtei5Z1zIrwfwTiM
mGAPLn6Bs5cOoT6PMfJ/IdjxdbEbxYwV23tVsX6ONLGRo5tUR3u5DSAkAUbtMn/8S0YN/fA4GNVu
REmNm0ZF5aQwJyv5amSSo2auHBkzU7gu1uHZ6LqN6s+DehkboiMY3R9VMjm/YsQDvJMQxsssaxEQ
BFMdDgok0ZyZGCpYeVixdTFmS3gQO155ZezNHnLNeJxpUsqhBmgGKFwGj+jl9eJ0hMfUiNd1xxTj
dabI1yIqAFOSSICkI05z0l6sYF6pBrZjJklE5P5pqr80+kd4sWfBPqiPgmAW9S5RGs5ahZHc+b0O
MjYuwii6EqdU2/uMrBPSN8ZbsAnn63QezssP31KtXDWDueo0ZkpescHYtLTEMHn5jZHuf/wQLDcB
KAdQX5UfE4JeLXhK4HfH5+vpTVu/oXau/46djUngDVOPODB5ScCxjO0dTUbncy9UL0IImsJOgWGZ
HtaBK1tYgPN0Nmu3xfVgWsozeOmCMZf4ji6j5pO2+69Yq0BcVSt3orvqQU3fAI4qA5O+tNE5eUGT
pJ1ERhEvtdSWNFKKv6TpYhISKXnBANG5svWWCP1SzStS1Os6muel4R8ea+CoAlKYEoyw6RQf9/7B
rYQZKitF0B0lWzYmhr7Y8LI0PAqMNvR5dZlc23N3TNzQ1I14Y+gfj3kYe8ZRnPqHB0bEpwDD0IWS
8kCkP8bV4YnRqNH45/voOro/Iy8UMrHuwIHZ45DybU1eDe/PYx5ujhzzPAEWgpYOAfsBsEfGHscF
ajMIBLpjtRAd2VJAaQ/MYuNzhva4y47reoxcyx09xvL2cq3I4gT09APNxiM7XqErdDb3ndbWHWBL
2wLaIY6PuRyxjIDhwsomtHgg1GCHbqIpAN/LDoW8RtylEwwZ6Ru5nJKmdlMf+fWcs+lo5OLuyDGi
V1R+ptchyElQw4mmEjndNZpmhNOM6MmLpzdGHjw/ZnEspXZHlJFGf1rMzmj56ND8kD03TrNOEBq+
VyvpV4Cew8fEqB1hhWZwnjebO4gOukmd6HGEAu3ZL49RdjbL7uz+bySY6F5uOhHLIEEiabD0pPwT
xvN/QQALITG6B9mHbNxrl65mld9QmdAiOKJqhr015mMKVHV+nNKAAvMKaJNADQKv644+mtXPZstR
Xd7n6SUNLiGWtEa6SmAgABysGJk6HtpA5SnsmL5OB0ww9qGaNLmv0ntQYuDgNCkRPYwDpbqhAwql
4ngNI2PGQFIaUGOsQzyN1aBPpt1xuVzfSu7IeR/j92NmkDl5X12sVbQirxjpNFJrcSjXqZGuP5Az
Jv/bzTGvkzcRr1kY4GcI/YVU0nuLjdN1wYsDR7VowCxjJqpYwUh1LHRHdEujIui39nUmcoTktifu
kRAyZiHUA+zWQwyCNrq13e4D7FL0ib65kvCw30sV4qFVShbkEKQk2R6+tP3XUj9+LDvn8YmOZeEH
N/sDx1Sd1NHlmkBahd356TpP9pft1E0+fCTJeZipo+eKHQe09w2IkrcjGSiGHCSNIIq4Pa9MiSZ9
nBuuozX6oAxIMKqthFowSzqQgEuFovx628+PqX28LpH7cxxr1Zo5OmlrhPAHff71wbH1o5o/oM5o
/hnwJEqo4k718qQUL2lqJRXnvkYZxOkhAYiOH+xRvDcu1y5UrsEl6I9YX/IuhoHZ6FfDv1YfTSHU
1jTCIggPO98fC8koX1hyPUNuYkYBuO6JygUavfog6o9lsfaiTVk/TQGu+7/RYBhrsnoaZFXcH0Pt
T9ZciC4uJj5vcTOPEUbpZD32YkEPYbrKiyFJ80s+tQq4/49ZGfXdsMcCYC7A+gOyl3h/Xr2a9820
z/pbFW2pORMyJRPDs1MycTITKIccgmOJK7rj9oYPh0iKxU1FYqJTtWvew+NdX5DGwZ7SVXkUn/9s
s51NCnOlluS13CdPJenmh9Rwd485Hsvs3P0A5n2QlWtdJHHVH5ena0B8eHJPnbX+k9t2YuwDozCt
xswLI/1tLUSzRIUq2KIoy8vp3IriP4zq4BwYQa3k3p9JgLM8Pj+v89VbRf50meETZ2I4GOrznzYi
RtEi84y22hBhAUf9R3VzQJ0RYa2fTLBMpuyPl3wn+4cWC5KE/Jen5JZ4gVPrTS3OqdNTfcQuI85X
Qfc6oQa7S7RudNbbVrf/VOsrmX8GhmOFyEGXRnY47CbmjvcSS6Oq9M0siyimNFGTiDqlvTxpzlv4
8Sb/6uFPzYljXazWfF38Pixa92shEOP1Ylm/QsIrhoy+JzeAaGxrBOAjY25rufXPSZfivMXPbLIv
5ePj8+V9nx7B4L3yg1ae5BeocZi8RdqvGQ9scOz7ogC8abr9BZBpjCtdhmI1vdaz/qjOspN0Lk96
dv0XlhsYVhRZDs18QG28Z6GNLn1fnIX+6BUB0bt5ozxnnfn4mMayKjj/byKUz8E59bJehaHSQ+sU
e2YIMQYxy8PxJRFN/6m2WhvdmE1C1COHLLWirPRTQGyU9WUdOEyMsgtqmIhZg7e+Da+T0Gh19H8b
vq/XGRBV5cIjfVIFnpFIMMbLWafr6yCcqjGpr+jcJE2Qx3YRZ9ju/Ph3iSO/C0CVWJNNt3FhxJv5
XcGsLVO0UExh/SeicUYLl12sk/WxRyVh8gsl15As9AWgUBau27jP7mPyY/EmmoCx5Q5YuvgLC18m
aUGS+GE/PZqntWwEC+xQsBZfO46tG2s8GJJhdwkVWlRqSg8uCysh6OlJ3rAL+ZXfaUNtGHPLd3QY
JfGU+NwlLehMXPhz6+2fKyCFjN6xYNzIYefy3pCxxxutImjjoA8aNh0wKiP5ftFdCmV6RNtoRs7b
uQNjuhJsa8HRzZ/PhQrpwAwk+sKxJE1g1EbDIosiaDBwadoV6V5XRs9zd0ac+3sSjAXztC69tmUM
537RL4m1WmwOHUfcRwThngbz9PtF0E8Ap465UVSGC2NOVp1pcY5qRKjviTA6JQZwL85A5j4uJ0R+
3aCFwDDR4sJ71bgHxjzhEwFNivBCkZReS5hTSfe8yXzepTNPttfVWd6U9NKrXXc6zPYcY8z5/o3B
gS3Wsayt7zN8v0IomRKjdg4c+0Ll/14h767iJg8DCoF0QUfABRQUQifhA+Psuu4H7yZ4fFAjO6Di
531SXBRcRPRb/w3UMt7sx0ip9Z4NyuaAwDnEmo4eXcGIvxU3c3BUC0hVR3Y8dJ+RZvp7SoyeK2GG
fLQMSv12fWqM0+ntbLjbzPizXds5hnmumLbcwkvj+OQ8nWEzyELul5VClX96enu6ELKyrJD84mjm
T/NMmcMUBABf6TY9RmHScFYHXplhJATNGDDMCDBI//pY5EbA1u6JMErT64U4qabpzVL+2m8BtHV1
93t/3dTmfrWLelPPiY/WVWR1OZQ57MlMqv98oXPwIiifV80ePS+rqiBnO3BqV8ORTvcr8mJlc4zn
/kKfqfr65feYtdIMiasPI+WyuzO4dcsM5DWfAMepFHDQz9qv5zVeDHtOnlRjVVov1sbgCe1fDOE/
98qOmlZapfvnFOSKAtUNlOKWO/NfmapvEowGXuUZJttoYtwsSJQZL4DFC3n7ZEfK2vfHxiifXmML
cIttpMe1adv2p/jkPK0sOuYVGs8Jp1uFe0fMc3tVz6ra5Tg05PR6e2tPcUlO6abuCjWbHB2gfIyh
n2HYPX/M63sR4rLNUUM59svGNvTjY/n/i5X8viPm3VUuKXbDJhU4OkWbNaaOjyjNkrObb0xuH8rP
aPaeFcaUROitC8UMp2eur0CDCG0MPRjEOgToMNNN3gMwUgi/J8cYlSyUK0+QIRnLZULMNa5rPn+6
GM5n7e7hXS4wYKxjwIP3sP3FX/rnSNnhmk6oMIs0AZuJbyhvC4iihkaxyuUI4/gD+k2G8ZszLFtV
MKaNTGhGhPlsa7otr7FBpN/46Qp802Ae6S7pglI/U3k3T3ZloJsVuZaZSSzLOOQOJjZ5QQePKcZk
KN25jbqi6I6zXwqiTHueGJ+y6WAI7hUjr7wj5F4VYzyk2bRWMwUikmYAJvPX1WmB6frdjnNVI62E
d6LIbjeYnqXc9ykdiCFsBuoA6Ix1LMNy9Tm2JPPyVLz3VGGMRqgWvS7EOd6SBA26t7fk+EnekR9H
TGW4vml+cOzIzz6new4ZO6KfZTmY+aAYkbXZrisbb8rW5BDhPNbshqzQQyq2ySEdJxM9bEcyR84f
I72YHV5qFk+PR3Ku9ywx9qOKKrGdamBpCXJvoHe29+TTsx0rRX8g9Ppr9/EhcNZyjZp7UdSwoEzA
zpxb8DrwAjBEVcG/h6SoDclOgFJ9fITjGj34PvOC5W2XeljMSlsnnjHB8Pa2nSOhJxM0A2k4Stfl
aTTV2B8mZECQEcUrUAOmSPxDxVD+AkoZDewNW7Mur485o6r6iA4jgLGCtTyXBgenuLLZvjz++EgG
DLIw4IJ5uvJZmajYkEmPDQCeGIVeTReSsXD1p5ZwXcFRIzggxgheo3bVDIubUL6OkTZAkZCXmBi3
R98U2DYCv/EnmRqCnRw5pC3M+ic1R0geAFKEZ/tGLcOAFvNOXaQOTZAeLka3w23uotp5JrsPnnPB
0Ztbzm6gN3X8f9cvHQDY7jy+/pHqx9313+zt4Ot+JVyamDrLz8v/dLS+Ra59LJy5g0T8qjda09ps
EjOxXUR5PNZG8o331JlXStW6uhZ1nOASTcv9PJ5iCr3E8LtdG0b1B3CJ7od7+CUsuSNBVGce6BQ7
opjEJdaV0+AobIzYe61JiQWYon2WOEaPI/A3Szw4Xj2dpJEPnOWjutXmCrKmHBkc99sHMsgYh3La
T6I6oydoopYBL3eL2KpGIaM1jUXn8uoWPHNxk6cBQ+UF6NSAqKYpMxXjDPZ/jKxpKcbC/FdZgAFv
jLVQ9FRWU43CQ2BKQDWmzqux2O1qjnkdjxe/ybDjiSU2JeQRPcLgSgSIQgvEQszAiyonIh/BkrmT
dhZfv9WL/wrd0hQsxfUW2+L06/KGMSbuCz/q3g54YtzbazDNpklBxSIhzwWpV7ayglehIh0MgCcr
Oi24YTf95AOVYpPPHaBwAR+K20JWipgVuS7Lg47tinSr9GOjNR4ZD7hjzEZViE2ihNAqRD80+PkE
mhmcF8twv5Y7HqLAeBJsQI1xLAQt7EXFA2MmagVrO7HQOjTfV6bzurAWHTm4CE+WH49ZHPdzkZUC
WImsYZk987aIl+uszqeIXiXgJm7zw3GO+EScEwvX52Is+OurvWX8OGTHH5tvsozc5Gdpkmvijezp
tMUyYmwhsODUG8qGOvXGF/p4c/SZCy7KMryi4kj9girIN3UmRgrQxB+LZY2ymFGvwuPbek6uBugf
NxseOtdf3MVvWowMhdhe5Ss9aC2fl7VJO8MCYu+dGqUG2E4Ljvfjo/2L0H4TZMSo8OVCKGnwTCNO
mE3AsM5MB/mv3WzDocWVHsY1lRK9wgIZ+qoLzgkzfWvqDHv2i2Ntflvwhi3T5XBHv/hT+7+5Y96h
i3YJwyv1vvGSkwQig9YN53fpcFH+/+IzfFNiHNYiEbB6bgLT9ly/q0SCdsyd1O3h6b9gT0hvyDZg
ozjs/eWZ/SbKPEXqufpvMrWyanN5RoeKtiIOZl0bw/hQ5jvf/HjmdYRx1AF1dpz54K2t67N80akv
W5rmSTDWqrtFH3VlXp2Gw99fnvX/409ld6uKZzVJEhrLvOlbz5wTGTl34xZR8xrNJHpUf5cUVWBM
TB20gDo40+DTtM0tddH3iWMHyzckOZGBAX+rleVODePgmsBZcwNzF//ipdDGs4P/mBqVnayHSVeT
UqUPJHTfPgYE+RjSL5A/4J7t+Fv8fbaMpblM1ImkllRggUyAQcvURYCtbTgvxoxHhrEvmuRLbdmC
jBYR/Yzps1NnSO8Jqc04wL/o6CsG1ioyTzX8jPm746xeFwvERQfLIvOz7Znv7y8YYDmhH1bfZSvj
w0PQvFhYCJ+xg54Tro8nqAYXwJioycyrQo9mt03A6uVzTDlP4DbsOGZpPET7PnvGLAWYwrx6NOmQ
YeTWmLwJtrFzeaBe1OI8kmjGIqnTNNN8GkL388L0CMU6fczGeMJmcFiM+bn4Yi1WV7ARESQPdyf0
qlDsvD2mzEgNVd1YRvAEaMnDbslFqR1Pc/xzhGxZNswVTxdohLgG1crQLeHdWPg1x6fjmHVs6L43
dpFWRSG2MEJLkEmEjwVv1bmQFRKypXEAKASvhMMx6VgNe08w666IfEOk3JZvBR3FhoO1f5oBwUkk
XwvsVjiEzuNb5In8LT4Y2PMmv6Kd6VYLnC28lkx3sANKi3jD/B8JMRanPgt5V9OwOnO8Vzz32G7g
HriC8dhXVNkibShcI026QjCelzkwUPSN8BocYmN38w0fc3SLxx+o2A3TbnB0l4noB8qESsfzej3F
k4/FOsSJjNRFbfhguNKryhMQzjt1ezIHJCNFa6d6ikNcntHSa1Smf9zxzNNjrwlLXu5l0AeSfR0l
YGttBi5SH9vk9FW8YLkGQgou/O1tKc6jQ2SsyLmW2nSaQuKvtvm2xNzkenuc74P15zHe7tGb1Enk
85MQo0KLOZDE9NXyEB061+WdLMcVVtkkXVghOk2p6pXm8vS2tY9P2NmDR/+wU+exwXGGeWp3iwQG
F9lJQR8XlO2Ja+dn4rmSZVBsWs5lcl4BNk+nBCH2SdMqN6BwL6a81nLSx6bA020eGSZGChvvvwUX
21ZcFNJ1Y0+M3wvU8KF7PBeUowO30HhwdL3/f4ZkuUal23sCYNxjxeY5nmwi7lIjy1PNoGWdYyKh
tJ2Hdr18h9Wngw68Xm+OxWKzcdc4V3rtCkkIFp8YFf/g8MK7GsbZUPJE8gtaQzfRvk2fE7SPOxa9
GVTenjnE6MceKDObiDtf4xavJXgBEsHbEXlTb7W6lTmWyR9eOukvmat/fAAWCrbL9UDKqWw3iSko
JJ25oeLG11WsH6QCsl7ITlrvOwy88VaNc86UTc6ll2gqXKZgc9l+ia/l5oujtSPzzcOcw4+ll00T
xGFK3ebk9xrd55HhzO217NgQxb3voPxMNhYGmVryhQYrjvRziTM+SD5B73NZgbvMOqFccXyzzaW8
nhZma/S55TU7bWt0L+bO/TrE6zCD2Vr+j9aRTdvVTTjrNXRK0PoPQJnhJaPdI8YfDq9/SbP+I0O3
Ob2BLSlTaXqtZHqTwW+0kamGeELXGocKT1yYIAhRXZhhgS16fzIjd2ckO3a8nnGOTZSYwKU7q1og
RGhbQVQeLFTH5VkpXtzPLrebpnqo+BUonNbJRjDeSI6cFADBncmcY0Q4BpFtgWskuW5mFEikNbD5
YuWTyNk7T5tyj8o9hxT13x/Yq1taYHD9ftREbYvn5Gia7Yz06CEnv5HJPHOcbI4AyEzOJJ4UTR30
4AjBZAZYWwQrMqemw8muAUT53muTJkKuxR2SpK0BYBtzi42tPvlEPE0wRboJb20IFday8UDix0MW
CRvZdAVDdNpNcAZnKPpTT/WpGdbdZzuyjjPzE4kaC1V7mi3h9xSPuqcDeow2edfJuQpT3JlClldX
/xX9eSwU40HfgACjSzVGI2JMmEPSMQVkv/1B0IeqY0zI6wa1st3y30nhgCDzRKeSGmmNR0+QzOeO
Z6NrinhWt3/M16haDahQIR3ck5Yn6TULqFvfm8CJ45ns0aTG4POsH+/H8VkvqCrNdoETk1tJgGNI
ebLG+ujYKPHfYOG0BEoXbY7/RDi+MkrDPSAzxONpNMvwzRPrpLe9pJ1bmh0/r/7galTsgV7OgOWi
m9PXileJGzXhA2LMs6sIeiqK/yFmrmNbeHdNHj+j5m5AgnHT41mk68Etyykb0/0LsvwIUHnu+S3s
/WFUB1Tke0Fr4kuVBBJOLTbfsM7n8wr4KwJ4HrTw+Ln1WKi5xBhrUPht10kaiJmnU7lKyLI1ZHSG
2vKroG2LuVs1Noci/fmP2GPNQ5GKgNEDxQhI+ZlDkB0mKJi4ypwn7bzrYuwC9n3BlaYNvSiiY1AH
LVGOgpLzCsUShKX6vMXg6/Nj7nhCyBiJCZpH0qymWiyXZBJh9oRbcuKdH2MopEDPLzoVwnQerK9L
3biif/iLOnch/ueI/HiO5lsYWVe96a+zQtdB7XmNvD6OEBiy5h4AWPiDyhNFWMBagYYIKEk/Psrx
Eu2ANPMiR2I0CTsdglICppQClarIk7aGfsi3Pume3lv7sugX0tqP4EK77mPq49MKA+qsOYmK7JLQ
ftXlW/JZ2QokdKdZzzzYjPFExoAOY1PkvvPFrMcBS8QDpP0mabF8Z+EeAl4ydjxBM6DE2JVArPU2
lKlsrml7IJDkI+jCAnU1l4f7Mt6xNaDFmBU5kRJFOMMHKM1TY6HMhYe5JlhFgTE5lIA4d8XRuh/e
e+ZjASw1/SZaH//4cNzmexRC0DqAjfNc+8x5qVlPXpkp3qTuQK0x1gXxramDBTccvRsvZQ0OkDEk
KhhqCpo5bxbxCmsPvqSlkhAfC/s22KHzxfWheEwxVuXaeIIQqKB3m56OTf1t8vT4lnh+IevF95FE
mQIJe5tYSHJdyDtafDWyQap350rHx+Q4MsH688CRTTXJowytY3O6Sclsz82gcFxCdiilCdpOrOmh
ocuO7D/pKIKFbmVrV3IeTR4hxkhkM71S1RyE1thgOw84aDq8rzOGIQ8lUdJowno5A55pNX98ETxL
etuEMXCcY1HP00rE5xujXZhXuvD8vV8Uc2PJc9GpUvx0LWaIpGSdLrhmbHagoEOqCBHDaZ+NaWQm
djnwNi6OZuikbxLMTXiTmZhpKUjY06X4FBORa154TDC3UfWY9008eC1oeV6vm7fQlADY8NKR1MEm
NnRDIV/EuaFxR+mbKcZaa1rUllIHkuJbjDXCqyfrdWFwHtTx2EPGUiigyQI4l50zmfbaeXrJG+r3
JaQz1vDH0C9TE8w/YQ4QzxDHfxg1AAN6jPswbaWkpqOOx/49xuCOtIDd5JwbjwQjb1J5CYqLfqFX
BTwBtJFtMSsxR7YR+TY8rBGvGjHujWG/j6RLOsCWWSwyperkrKfwoI2RkKAivUvhRKhX9nY2tWDp
vS8OmNEI7HQthcsdr4FtVDQH5Bnh72ZeemnOIL/1d3BRvnzOQz6ehBkQYGR/cp5pl6lHkUnJebU+
G1s7NJtfc7IXPtAJeHUOGL6Kf/FSMONZzAFZRv5x2Krf9bPr8Wr2JPkVOOizrWp4tRz+RuVlQGd2
H9ml+nUiJBp25z0/q7g1zey2xQtHJkcf8gENJuihLYa1WoCXpekBsQjtLyh7K68fHDL0Jn6Y2gEZ
KioDo479rOVZpnsHi32AZS37Ww8jSlaHjscQVaJHlOihDiihXNXGagKGwgswyerKIHb06Tu+MueF
VrdS0d9JiWxvlqho52LWQ/yWaAqdfUYi8K7lwCl9ZM+zM8HmForyfbaFzYe5U0PMZi8VjoiMO37/
HKzINm2lQV1V3RQHa5pxTgga/FKS7g8H7rodjtSLbM9WDiyWSPewbnCZX5aonCWwHa4633EkZdS7
GDDEGI02jNtJBFSwYxjbfuqT6hKTEDC+l7kskOl0EZjSbOnVp1+T/qmW7Fabc37AY1H9iWsh1ec+
DemtrgUjf62CTQz8kU5FjtCz1JwXt45XPwcMM9akR8GwnOo4VzmYa0JKppHROOJ7+dxIhiCToCBX
ZyF+XJe9pZxPM16cN+qhDMgzRkZvVW/WygBUTr6CiARPC5/3lI9HkgMSjI3xsSdarULIKOaKAfMU
LfGUEyyxURe/JetgcoeyeCwxxiZSUl9QY3qDZvsbO4Zperw1r1ZJXINj2EQeLcbcXHwszdEC0Ho2
6Z6HzMLuFzPbrN+a3tAOJJuvVrnV2LOtUgK8IDJ5iQcOfbYzKyhnANmuID2pWf/ZWHiGHqsDj0G2
J6tJirzVI/oInU7eYh5YsN+2OEfhjqY4zMxduouZ7RomN9VBJe+BeWWbs64Auw4yqhjmOv+YX8mx
+fSJnbuebABa21WOjzkdDzy+xZRtzdKiEB1G1xu9jLTWGXsxotXMTpEm41B6/LCLbA0nDxTsbaU2
jvplnYEVtKvcfY8J7bjd/M6wANvkeLfjeaMBc4yVybJZlssB1DyznuWvepHHZMGd5Xrs8Im37PHg
7Y31oGrkHg4fJuAn77JxXSQX7IV+fHqcB+JmTwdErhetz0Oq3fb+6/GXx1scBofEGI68aeMip+sM
SrNRzS4wor0qO6VnXQqSP+trNEU1bsbDweMKHmNDtGKSpZcax3Y+w8kjDswVer+Q2OMNzXA0iq3n
NFJ5vUb0fqLf4aH/7T4+Po4pYss3UjoLJKHDxaw9x1bthGNqOcLF9lZpalQEMj0l9P1FKOy/ApTt
MQMcybqFGwPJUrrJ1M8zMODNMf1RLR5/nRONAQD13jOdXppLp7ZUO07rdkG7setVGthVbABQEq2m
u4NhWK+bvZMrPIMzGrF/CzbbYYU1RKKu1NTgLE7aDpFS3pofvFnY8ZB9QIWK3+D85PyC8a8EDAJl
eWq/UYADB6DKKJ9g343B7SCk5/Xgfbi9XANygA4J2iCi5xmbZU0MkeAckS1GYZLrZvMOkLEM04mP
OawJLENTktMpSw65Gz733uHMi/l4hppts4oms7psqHkr7WrtIdlROnwgisdRH7Z739+UOM08X6Lb
UjosWnop1sWFGDs+GY7KssOO6bUStUZELNYu1jNDe4qMC+p3mOfqTJzcUnri9rfy4iEWu1aIJCFO
ZJBUXWSMLYJpBtfw7Q9e2xbvrWB7pnRFCKcVValWMTOs0d0cPpQPFNRonfB/jInYtimllYS+qCF9
EQpawfMFW/ku5gWrxDpgvJVEqxeWYD+2Vjcf5IF23QBUB9oVBVHmezFoSg3AQ/Yxea8B1QToIc6r
wTG6bDEmayRRnoRYqqTXJPBIxTPqf4mv0EWCTS2aLrNTPkVwuaSijqUpQAsxU3uyj9avBva+LQ6B
bXLxF8fLFgD1/D9yjJVv1ExrsOGdFhLoROEuWh61ufweYFWhbrqLkLgHd8d5Gv9yWd9EGe+uyYWp
ntClJP12ac/tidHvscz+i2vhafD9Uyi+6TAWvuqSi3SZ0LNcApxzO/dMtIxTRKoS29qAo8clOJ7N
+SZIfY6BFNaAsszPHgiWaIek828Y0KQAmtRTxruCZwXj9CZH9McdmW+ijLEXMJPUSBpE8nkJkva6
bbFr88k7iKYAOH1jVyx5m0P/YvW/STIuYCEU9bkVcIEAmKmI9rSiUHcA+eJwNv5k/kOGjRbPQNTr
Sxp4PMerdWf0NvJF2boL6Jph7jgoR1huPA/uTq8mkiKGE7oczLbf0qP8O4qIZ//OGovDF0/p2FDR
j4Q6lemKKswN+UvFtjF67s7JAr0Gh1+bZi7BM+C194w7099nSdkfsDfJp56sZZCSRDU9rJ8+Bxyu
eJaLDRNVD6un1Qs1Jdi1KpKT7KCy+9xqzsxGOt3kvDI82WBsSKZHfoviGwzxEqN+wctj0bu99Q9M
BxsbXjzJTyPlZqLMk7jAFm0sGf1DIbeumDgJjBrj5atkjt6eGPBbZuxg7vPxT+CeJ2NM8lrOg+gK
DvNVsvmTmrAh1Wr1ssJz8P9Iu5LltpVk+0WIwDxsCyNJURRFSqK0QViWhZGYiIn4+ndK3X0Fl9Gs
F+67uQtHKJmFrJNZOZwMeG21i098wzCx5dLEolM22K+xZlWuqhT9oRfwl2GTggdKE2SAb6u0GGDN
pDDfLB8H9TzI4MgUWjvX3Lp0NSwBS1dptTm3HHNcbFTXdMWg246wZY1l6QcTQR3rVzot7wCj+vfS
Bn0Z8N+6/6U7D2hPjrxuE3n6/UcEwlPT5Xy+pfs2F8/4nkKrTdS5IB47VEt0ZsW/bp/lYjVpLoAx
DylMriAbRwVws/XevV/6qg1oQy9KmwWM8eNZ8G4LXMyozwUyfkYyzoU+nFEPBE/RRnWrIHkINs+3
hSxZyFwG41jGsVUtMYGM08lzRvBTpTXn1byYvpiJYKn0s7YZUoV+mM22OqQv9U/0Z0QX+4O7FHnJ
L88F0UfaDHH7TurNhNI1YEwhXIfOAxqEcnJHY9JAdzkHR82Jxau5MBqZzISZYzcqyQhhFxfj2i7P
eyw+VAxF00D8L6G+zWZLpKiTQDst0jYHAxPZUktMEK810GUvVASjFxx9lgxhLo/Rp5fRxj0kkKck
JH3JSbwvwIt629gWr9BcCOMTI6kZxl6GkMY7bRCtde5b8Zq48uvFIsmq1ZD0H6DbZxCKdurXXGKI
Ly/CfrX5D6BObvbVhqhNdE2YABIZ8ivb99oneAZKPpncIJA4LUrcb8jA72UQNBQ2oC6EuVsH3O76
kSbvrtCSg36LIb6hyqgtS7qhyCbzZFdkSZjqgX4/KHaS/g2C6T25vvAw4+v5/8cpzmQxF+2KAYNz
eIGs541BvLfqwQjS3YhanNOArs05hC6aAA+27oEnEE6Nm0dePtjZD2CMNcswQTdI+AHO6S0EDyJe
GAGiYYMX8yxd8vmhMvaqR+dSOVeQswH3S/USHW7fh8U7N1ODscYyE8ZwbPDnc7yTxFXnuEHD5Xhe
yuXMdWCMsIvLEmQaEs4K3V5vK5L4va06dy8FpmntjkirgRMoLqY+5hLpqc4u2RSVZR2WkEjTESfP
E9yLRw4H7gwUTzPGIY+JOsjYEEMpnjDvbUGKvVYfb3+iRe81V4ZxwqpxHaUceWsa1WBkEwvpVSK/
cIBxMfScS2Hc8FBJU4QGAkip0J08wRzOdrHx3ad1EHk8qKC344/rixgNTVOmiTEhRpheFpiz0hQI
a+kSDVdC4TMAIHJOjhrWDTFsEtEKrVQVJRViaD/TaXSMe5Wguxy1ub86vm+N2ETiZcy10JwMqpG3
LRzUwhv7wSYxQuqP8f/Rl7+MtjOBDABFsZzJWiTT8S6MkJ3eFUd1cnSefvJUW2xbN2aSGAg652Jq
ZRlOEVcJ2Yb44QJWgwktJJsHEZVr4GtyEDeQ+6G7vIvMMRQ2r1ia1cUMax0U+074MPl3h3Xwqa1M
m/f5qL+4ZSkMRIGB3sqmHnI2w9ryMBLwMu0le6+hZfG2TS4HILPTZKApSeTsUls4zecMeXo02Hkj
5hkt2/f9e9y1z31g2rdFck2FQalKb8uxzmAqTuNoX419o6c48qp4lp017yQXIXGmH4NWSixHZtzi
Ijg95TFQ7suToAHluQ3evMvNYIg66XWRmsB4EUmHfiXc55vLz/vPAbnLmrslh/fZVCa46QWpSs8j
zrB+U14w96UqpHXJk+tXCPBbUGEEpurvkWgH1NTcDPGim/4+VLb3uxpTNZEaSH++uFgpHt17285X
zgQ7p6b9q/iyf+Z1Hi97nZlIBl9CUIIWItYH09YxgObjK1DzE2sgnrkfknPHVQZf8jNmReuLhqN1
Kb1r1RLBVV+Cj9u3YOlpNkMxVf09JEBLpFCGA+5drfhJ6wuYp1yJL1a7vS1mMV5DvzYWjmGToyYy
1xuBsWlOsonOY3+6D/ijocuH9f33mbuctaKs9zr+fu064I+myzI67+pgDvW2HssB7kwR5h4nIKHo
QwuC0ORuO9ljtI62k2jrHWm2e1T+77XjyGnb/y9A9a0cc6WNvslTSYFMDeTbRHSxyBlF6J8mWcc1
+fjgsgos2oSuwIxFCedmMoepYpFzH1LLaxCZvhe785OGuYoWqdj2qbIj0FjzRy6pDn94Gt0yTXT0
I/f2RZA2C01ljCW0Voj9oiBTAP+3QLQglmx5NTZYkHMlmRfsc1sW/8oHzMQy1zlupt5K5HRCpIo7
JqX2y5MddJtA4QKzRu/rLQ2Z+6y02MUjpxDl6G8lUbzCwfIR7xFDEi+/UGB9cF9er55kh+RpvV6j
4/REnzYIYVD9+vgAl5t9/4q31B5Aw/G9y/Y1OwQGAyIk/DOzxC/bKoEGRLvHAkXQZUgrzt2hf+fW
CTDRRCeCZk2k3xiqbcutrJBoZVf2p/JQbnSXI2zRD86UYhBnUHu9lnMohcjzhK1HSCbcSzjA3Oal
pxdJEbGy7R/bZe5LOMW9qV+pKLDgmP5JwU6KKHPDu4Ay+wSBDXLblugDBv0x6k/jQiyWwnhHt8F7
nJufWoTa2a9hEcqIIy0XsTT35LxNG6XzLPvL/cdPakS4E0tfoeatj8qAUysYrSQrEEertJMTe6vH
VbwzCxtZsSR1AoBiaJtyUIGVAmZ8WNONU/tnXkS8GAp8a83mMsVBiaUsgW3hEwzu2wUbwsI7xcd0
PeqbdI/Xx989o2YiafA8g6zpkprX/ArNw4x49VpMiYAYxHcTbOsItNeO203A+bIGA1ZRGGPcRoDA
jeoj+JDOqLmsxU2CDVTgq/jgZZOW0wUzBRnEUlNsCp16Kg9t8unhugsCkHly0IcD/AYDPlmVjKVm
QAgKqGdQiKJMy80/c6DXYIAHqXo57dqIrineeJanibYLRwbeVx4nBg9KDQZ1OgG+U7hAm2fEo9ip
MpIIPPx06J1zbF9p5hv3jt2NfR6MHt29Ie0cGOz0zsBcElAHGVvpXgR192X1uUcpJ7R1lxuZcnDc
YBBGC7uLKDQ4zgzLOpxkrzzSuUuMn9iFQP43GDcYeElVPcLFprIasjlt5cIWPyqU2LHClGjO370J
v02eTdZWRdEaRUad9NvFz56iLQgYD6BvGohwx8v2LIdZ/7gNk8GPpIjP1VACsrbALO+9wIu32IDj
NDkEm7+MkGeaMeCBmdxrJoBdhzYxxrsJT2qcIG9wjGf/JgMZ42jJZhlRGHay/WigLoIGSQf5At72
Ca4kBje6QTblroH9Y8TqK80I/qM7FAs2XJynJ3PjppkMehhZlCmpGk8oKKF3BtRUlIQbcQuvZ4aH
tyYDHnJR5UKqwNY3p8u2J0VQEfARydx55sWui1nAwgb4oVoWxbnH2V39uCQIxhJXcA3LDu+KllRX
p2qITi53iJY+NnFyb/X27Vv91cx360gZBBEMqwzTK8wEyR6MiOq2ssEm5dxJXNCorcLaDkF27A1o
DJUTN7LNAB41QixB3zt8piSuLTEg00nyOdNr3Prr2vNq27piVTy4lYUVKiTYqnhb+eWU8vdNZDcY
Z5M0lYoIe0KCcouFUSswPG8fX0yC3WXW6oMjjRoNe9SmijUYumJiD/fXg3YWpdSdrPWTkSMcVJxy
q2BQ0A+SXWF/pNsPPHM40pbuylwaY8ITknhlb0EapmpI4ST2yxXRCfeFupSXnIthIu4pL3t0pZy/
ggaBZOCDDK7vvBrTolnMpTBWWsRFUgzaV/yDBv8EHG4gp0c1i1sgX2zAnktiDPBap1LWh9CnQXmw
nbDyDXPtNm10xPvhE28WC+tGed9q6YU0E/r1o2aWkWtFeI01+q1OTi9Cv7uY8iTigfTBM0KeKMbV
aeZUgGIFomhy9+RYSF8M5HJSz5D2/JGf/jcrZCcODAnZi4Z+uNCPD8pE9DPqurTakPL4Oxa7o+aH
yDi8BizokXmBZle/xgjZxsNksYnNF+h1jIhmOTW66G1xQ8UbKwMtxuFX0pfLL7MYD85/COMPs1ju
45bePGfrtC2BdKwpx3+fyBkgAfvxzAlAF5tgTNW08LrTdHTTMbcjPgtaIlQXBNWYoIa1/odpifMt
6e/+E7++xTBXI7LaTjD7AviF2S4M3IMu74mWc3jRGEcOextUaZJak15BvEOifYR1RQnIDgkO7rZC
i853dm5fH3J27YwYDQGRAoXgdz3KtDQGI3jgkc2jPgdpgQ0vx7s4xzkXSVF7JrLSsMfKzCESjc2g
snnbKt55rW27lYhKXAK/6tzWcbErdi6QuRVK3wvmMFAd810NGuVgf/U5Injfi/77TKfhqk5511XQ
6TTdZTWx9imiJdo36nzwtghJy070HyNkx3ByVc9EsYetP58AWY6OjgDQGwVgXuBoRa35hrV/Ta7P
tNJMMdLlpKbvR0e0d7Fd1qQJ1KOx/jwYr3Qv7P9jMyxPO8abCpqsg8cJQqfdM/Y50BRz6lSb7C47
gleF1/q4yBk1Nw4GOKK2TIpcotZ48vpDGjoI87CyCzXhl4/PTy5x/3JI8v3tGAARLxEq0CrEUT6S
k4NYMzDs4cgFkMWYxFRkMKJbiLdExiCvl/OoN6qJVDLYy4a95mprO5W93Oe+vxc1mkliHiSdnKmR
CaVwgNpLigEqDE8JK/AUcKBqqdiloQNWUrHoRTKxqvL3OybH56INWxXXWPWP1bv1OLw2NdqGNtH7
bbtfqiP+JokJEMZGF4TC1CBpc9p578f25dFyf/0keOmDxD63B6JxI+OFu4aZN0mUTEunxRXmg4Vi
XNZlZE1HHbmaZ4GUdj3YJsh03dp5OlTbyv/3LOcHD7yW4j3UwEAOIBuKKqKR8PeDTa7Xs5SppQhA
9sL1ka63Jq9X5/4HtoBwuf2+JpoYUPlNGgP/UVU0+XXsxK8UbYmVZLjhPyzvQt4jknqP4LHJv3YO
vv5o7k0PI3+VDf6VYIOn1u3PvPT00WUoLoOFQjL0LzOYwVvSa1VXDLGI6tlmK7u1ikI4omoREoNP
a0UXMXEkUjBhdP9NIvORW/GajCNWdxzzBxSGDQN8q0gHo+fp+rJHXP3MT7QsxLq/SWRu57UX0mgK
U5GWIreKEx4p8xnSLdzlxkuRxG+SKK7PTrPIzxNIfjNYUY/87G6aHPnjJbC7wDp+wA/KlGDQRrco
z0upCw5DlyXZQnUYFE8w4d8FN6Ws4JmXw6A0Mno9jHi6A52Oi1X3BoGHTG1aHUVWBpMCtW++mugK
eM9fLN9OR3vYBFh2A0psO36uHu3z7uD0vLThUsv7b7+Q+Qh9fB4arMTCL+zWKExgVcUW9jY1fuuC
KxBHYxPbvDurRKO7Ns13MDL2vL73Jfj87Ucw36fO1Owcizgm0FlrBMO7qEl4Jkm54RY97z+MfPY9
GAeeppFVNlYBbfHq7g/y6/noPn3W77zn/VKl6zeNGNc9TBNCuxgadWvHCawWxOOo1ob77UYjCokx
2Fh52dbCVAEiWh8rnLfYUwKDEJ6NLLC5VeOlR89vv4fx7XIGT6z39DM7zrv6Or3rDnhYwHbZkh4j
jzRntAktTgJn6c03l8o2vQiXUL7kEpW62V7vk71cgxYwdh7UlR/djUgTYDNX7F4JFkegfe+y+Yic
66Z750HbItB8f3W2+yU1oni0TPyMK4qIyIL4TRB6I7asWli9xoFRGrDfsDCWcW+IytzS81qEf8Z1
D1OnfwyQmOAOui1j2kwp5uUgd7HaCN2XIA9p8VwhUoS0+GgLGOfAQIcN5aKCu2vs67BuKchAWgYy
JrHsKyhYkqubrUt7CiLyvvPiimhovbnPc1I6CFIr/7AeffsenE12l4AOiyIsfdSjZG/a2cvfFK9+
szYGyqpLOVmxjjsHPD2heoUZL+zW4/stDoh8gf7MmxhpFoFlAicf7q9SRc5hRMzw8+xEqReXP4aQ
RJMjpATrNKz1VX3jGNhCTPublgyElZWl9mKI80cySrSFxFM/1ARdolPp8e4Nx3upDIhh4DAvJIN+
aocuDnUjTOvf0edcF8Q+DzLp7/7DrhRFFy1TkjWDbXwSOqG7DAZONb96FsmHez38IW4Mw/2b85vJ
Yc7PGKUQpwc5z54TpgRZEhG9w9QuOYIWkWAmiDm9QRkHK7409PSog8/WnfcawxvcFrPUXYvw8Pvc
GGRHxrDVwhBiOrt1vOu9sglB7nhHfq7gWQoStNuvzEW+5SZLFi3xWzI7apuqZtT3HSSPWIv28iv0
oo+UTKOdA4C4a9gWL91MGPMQ6HRwYUgWhTvZvdgJ/FYImMHypAO3mr/wPp2f6Fe0MrvfedXHWK8C
vRSy3UhoZNfc18bnJTB4p8fgt2aEmqZWkCLsEF29Yhoa/S5ov7Bv28dSSus3bVi8thowwFJ71w3b
kX+FDvi01QpTyt1KcIIP2uqS7PZ7jtRFlzv7XAwWm3JR50NCz7C3851513nyqb13qqdPwfmIfe76
6qUSxG9qMiHk2TxLTWVAIEgJJOey7Tpy+OzegVXctePSIi7OlGMg5HIpRPOsUVlYSvVWE28VkRxc
bwdufnCJgPE3tRgQEacUQwhniKqc1qNbTpPaxmCxRXQ7c4XHc7KZ7Gb/OT0Fh8L/NGjrEMcLUAk3
cPnLvma3AVuGYsui9kPfoaWt/3zmdaAtPfLnSn79+0yECRaOc91CRGd/bQDGa1uYMNr+GYA/0/7g
Ud0sh07IO5l4WYuSZDJX4pxpwmXArMpRXzcVGbblr2x7fvoZB+s2cw7dDm/eDS1ock5yqSVWl2dy
mUsxGl0qVS3kxnebU3NEQkpZI5FhH9BEyLmACymb30Qx10GMxia5CBCVkfwo3aPcf/jgXPFFRJ5p
w9yCLIyayjQhonK2u/7FcDEqdwhyn5cvXH6izgQxd8CsxVzr1CsigyZAYvJMsk9UhTC3R3sIZbcx
ifTYuJ2THV23wgy6J+wHPPPJE6+neekqKJIuYn0aCkhIzeCqzOw0MWIx1PSJJqOqzFZq4vCCoMW8
jyLLeI1J+J/KUulfsiy6iK1Jb5v3GPZuiKbexrc/9wOaUDACzPmGS0HXXBxztIpWptdrCXEZcd7e
JrLzwT6dk/ungNsxtPgEnctiAhXhKsCJX6hqeANvT7ujB7prPwxUMJwgec6Nvxa/1vdRso/PHIlf
U8v/dZS6PZ4RDOGlfYz80QXF6sc+5uVSvt52LFTONGTfmbkSTngbGLjfCVHes2ktSG6CXe1rc7N2
fYz3/SJ3IblfE8oypOvrvYNU3of+CFq0HxHYSRzO110CgfnvoSHIzF5lsxFqiZ64eHaby8b3H2Pw
9/58ta9ohfy0W9n7qyFefS6TCWuEq5Jq+QVnsDmdYiSJycv9Wg7Ce074xFONgXBTEc5NnUMMbn8n
YbVVMu5b+Uck2GLjW8bd7ZPk2S7L2G8oehShww43/xgRugjNtVJ75fsELeB46hV2+gsYXnN5epYi
DUVGQ4ok0WSwzpxmj1ok9oaEeKwIYFYmJ5DOYdqxHMlY2yjN8AxmKSadi2NO9dzDO10uEIcgqr8b
UzsN7H2IMbbV7fNcvprfajGOMDTKsr9QwzQeD2hQxMTo7b+/6GnnijDuTw7zBIRbAhRxRtmOD5Kv
n9bqO/beB9GOO9y1GGPPxTGuMGplPTUp1GApbu44lRpcvch2r95rvVq3bwF3fHyJaRHX7PsEGeA+
p4OJEQkoiEJ14WD9D3YQUcpI/4HuDrBpdXwgptsR3eWd7dLzaC6awfGrnEWymcfS8fnqwx1jeWM2
EJ1n+hwTYdvUm9K8KGWFI20PgwNyCjQYcCBk8eU8U8Sgis7gsb4M1XXCmhcEMJSqEgTnNh2mfDTv
QB6B3Xw/DljV/MH9dks1//m3Y7vTlT65jqUZ4QCdzhXw5ZC183lh+1Lx+DcpDHQUk6w1fQELeXbe
8pRgT3P0IJInkaB3InLodixeeEv/4p/u7x+bZMuEozlWSmPhPLuGSCRcTWfaq4EKAmqun5yPt1gy
ULA3A3UVFZ01LFVPOjV6PWpn6dhdbUd8kmi96r58sE2PR9+31G2qz0UxYNK3rdzrVi5Rl+aI0SrB
0KTb7dZXyeW2mi0i8EwtBklMOW+xP6OAbZyczG0CxXbAW8Z5HCxGfTMhDHjowzjIlw5CHLMm4k89
OJxfOABMPcUftjATwYBEr1ZTnjX4PANsIYjc44XUtrky3iR73epc6pdla/+Wx8JFXYlyM5j4Rqin
KRspqB6qs13VlStYTnzejJPbD6TxrMwBsb5cYXJTSd2ye7it9ld4fkNtFlKKAjszFCRNj5uLi1H3
qgeq0InpLiLPoY8ZB1K8Pz6imOykngZ6Kf2YnDBDtlq79UovSbdClM/tyVkE7NnZMGGgfi6qTrum
0rEySTYE02Qj1XQln/qZ49Z5N8VgMMeqNVwVAV+hkJ3YwlhpEO+D9dO6rgiXe49a0K2jZmIVLe+M
c3LFUdO8yHa7SkF21hP/7u51veayNC718M0xgB2MSYTpjFQupG3HhGDXZWqrp/CFRyG3mJlQNENB
bgLcFjq77lzvolbp0hLXxo7uFaf2w5XyWATjo0qX7jZ41KJehvqJ8pER/em28S77w5lw5s4maa+H
alFLiGJAb7zd6fYO0e5ji9xW4442rc4Hjvr4V27jWyxLslHlUt1iG5Z01KqgCO7tMbLVDdoq6HKR
vyoAzw74q2I58/ljKLVKKOGA0ciy7b2SYP2W1TvI/2+45GeLFqqrSDKBHw9NO8x5agrIJ8JrQ/2G
J7u6jQfv40+CdWLrwyeIUm9/vWWH+C2NPcZEDqvufL1ISC7Roly0Ht/piGpWOegj4MhadCAzWUzk
ZJ2tatIUaLbdppGjD64qo4m29p7at0OGtTA+z2Mt50VmEhkMS5uw0KYG2imk9wrZvluD3tYdXdlC
8cb5mA63NeR8OoUBsrSpwnJSBunoDX4RqN5B5GzX5n4uBr6SczYJ+QAJjeBcH1rwy2bYoLPa8KYG
lzF5dnLMW6uIU1XpCpycgzRd4qJIjDFIdMvzydEXQ/aZJCZOai/gLtAuo4Rk0smhL9WjRI71U2mv
zDv/h21nu+CQuwdEn7w+m2XcnIlmw6ZOGzJ5aKHk5m375h2vNcEmRWLnQUxE2qu/D3iwxbsDTBA1
ZecqVFtoi3PVJFusSfJUbOj0/+HakkO67t7L99tWuVh4ACvEfxCF3S4fS0asVBZkij5e6GhPG9xk
azW24NuXap3b/CTaYjz6LZFNonXKUBixBjN9BnlPbKNffvLr1eXd5D0rv67UH/58JonBlLT5z3lq
JVgpUOHwKDo/96/oStoWnvWoPf56PGKrZPc0BkKMBqFypQ+oXvHet9RMb/0QBmrkslWbUaK2BFaH
Zpd7BSj9Tl8flVKcopeD81U594blLzGipinzFDe0Ree+99auLHJB2n4zINLw1vo7qnQciYsvtdlZ
M+CTN11iKWNHb6q0w4Lr61cLmnqcGu4rW+EdJ4M/8iW2RHOCrNptPLoU4lTcXW0T3MwlwRCd5IPE
7XV03RdfBaUQZmuwEBelH8txNryD5hkzA1CarOp6HOH6FHfUxt4vtr5rcGG5L0aq0y0TYuBIQgv8
ObSgM4jsVR+0iWBdS18q+MjCtf9Xe2WAqA0lqVAMCEtze7vx3mvNrirfvHfQlZrayd8wbOszEFKZ
sKak3I26CHPdIDrEuy4hlg0PGYTINt22069w98Y5shsyq8tV1cqEepRnp1zHu0uKqa/Valc4tS1o
pPVtBImb3I63YNzMtx/crtivDRu3fgGDStE5THW9u8JNe9sNtr5sdxf7PSHZekVJ4d08WFdE9l6f
DtypM04IojEwFJ1Hs+gjwNDWQT/u5YXnwJZoVubf8evfZ6Fw2EtY3Sr1+I69t0WvmuJVXvk0WK7l
onMKr7bD8F7Ydu+v0QLq/+zth8eHs9+hI/UpBocPGDr8yRd3972Ljee5HTyPgz9yHtSLmVWsYdXp
awiN/GxXUHJpDaG+ihSphAADzPlqdC6ZoyWekJNhZT2vG6xb3+x5+aXFmvRcMHOFxz62Win6Eizu
NVIkBAMfp614BfnCunsV6y1G63kpycWocC6Vuct1lFtSDbKhIzKDp932/JhFtnRGN53KuVqLYeFc
EnOLz0mrgymJSrLQ567aRWv3OMu14kpb4/X2PV7sA50JYzuFwKvdqWUGYRuMIEW1l73FO/14jp1u
ZZcGfE7tBlgJdnbu3XvFXhdugIutG4Tn92iBlr3N89/B3GYxxsO7bKjSTewIj/mV2NWashjd1nfx
JT2Xw9xdKSrq8WxN0BdjZLtdbT9i65Vv2C5Zw7fR+ezU5pWOl/BiLpN5snRt2cf1BN3Gzn73UhQD
0LC95nKk80z0qxFnBhu1mv3bRDftQfFfQTm4N22ep6YByK0PxQQN53SKdHwsHKC1224zzGKjYze2
aFvrB79mST/HLWlMXJD2Za3HIaSFDcF0/Xrd+z+q9Z5jfUth3vwDMYhiJX1btJEkHeVsJTyiHj3F
dijwJr6XBoT0uRgGQrTOkvvCpLb3jNakHVqTVo/k4cUFtRIYhTZ8Qmret2KQZBql9JLm9FttWsfR
QPzwhP7qXe3FGvpvuVmVpdh1ph/bhDEOeY4JcIgDi5LlFRuMSGDfDJojbt/hxRKirmPqSddUWdLY
2EOatFhSwGB4LKfAoGnc1J7eh9h5WqOEnyL24GZwliLluUQGnVqpFOJSUhA1bho0EQtoWMBjEpmw
/V7gFLQXbXGmHAtQVTx13UCNBKeoFraGQ3y+fYCLeDQTweBRo/cCtg3I0lHoSL3VXsC409kJFt7+
lSebCaL2OQOkYhLzNOmhy2A7+UNpNw2hc7QbLivbUlQ//z4MKLVRbPRhgu+z6UOCKHt9j+3O2W5/
oOxB3ErQop3P1GJASVCENh0FFb7K+Fm9SlgIcZacTHSQPOHyJvIsj4GmOO5b1fgyh433tptIDXNA
BRn0BtzXA08tBp5qsbRAcIBDrBywFE1O6RtPwhowwSsQ0tvyB6jPzo+BJREE0aXZajRjuO2P0uNa
dp6o571t5YuZp5lR6ExPWFkljZkUEIOEsuqftm9vuxXGMLDq9M5FRfLJ3sT+bZE8ZGIZIPtMKHox
g2WAAXLb4Ckru3HjpfebKiV4DP2PB6kzWDGYTadYIsQ9nwSirtBdgI6N2ypx4Ihtc4mNemylFCLi
lAy/RHRN2L3Ms4hlz4iKsUFnqg3NYhApumKRTAbGX7yoQh++ceWtfj0ktg/HCPIlGwtJ+fmzxYhz
JpMBJ2xwVNs40nGLMf711t9d7wVQ/PNiv6+g609j/1aNgaaxHeW4vlAxGN0Erd9EKg/LtZGrCm1e
cw0Fg1uyGGA6N0NvnvF6OIKMX3oMyZr76Fs2h29tGDhK5EaT4tqg0Ie3yWlbu9sxBqmvslVP513l
fwb8KGYZ3L9lMriEHUcN+OuhFdKNp0YmbUwMN/8RVeSAfDXHNy7j7bcwBpsmudXjNoeCVNg2Wd2+
TYtpYv0fo9NFBpPGbkjTTIEuhveOVurHx1UR0Gw4+v5K7HezOeIWw+eZOCZuqUx1CCcN4gREE6fB
rQ75pnkGl4vDEbQE6QaKo5QcWUXzJmMX4hAX+RXdGBjjdcLXh7ODxD7mFjlSljzUXApjCSOmCLJz
BykoJVhI6qvEVVzsw+Nos9hTOJfDGEGa14NyrSHna48MyEaOK/TDYt73xw8sUuc1gy42p87EsY4q
kyfQ8J8hDtw7jhchnjh6O4N06GHZXvdoVjDIjo4ykMfL6/Wh0siDe71rsDQVI8FBsd3XL+A7un3U
i0mW+W9iLOeMldB1fKEfdHS2R0zYE6yDRdMQEBlkpB/WHefeqUvYNRfI+DJtNDIFNXYZ0YfsZ1ei
viE6OH+iwjC42x1Jto+lnXvH1eMj6PRHO31Gjk+zwdB+ttDI6kquW5B7G7UzHkvfEiLMfxjjmypt
FOSmxA97btAGYvH5BpfwbS6AcUTXoiu7saJH7W0vdi4Sxf8Xs6H0yvNGi+mPuSzGG/XWWFxEek/R
tIrBQWRACmd1BOGt+PozfdFJuaowbv9ch7wWNN4p0n+fPQXUdhi1ntq4gp3z1n3u3rbXxWzkXDEG
gORzHl+uX19pc3qLsfz50XDvYK0pNs1z0xJLXtAwLEu2sI0O7AHMKRqtJF5HhCzHpluDz0n2WvrR
zOzONDhB7GJEORfFnFsvdu21wEjMcQOOwbe3wgGrjWv5ZweTyxx45WnFHCGoh+NRKyBK9J+37+ox
8zi4utiqM1eGwe9JazF2nkNCdehdTBZQQgmOHSy7iO9Pw0C3RQn6jQgiHIobWNi6QoMOvwd28XEx
U4XtahunSlVSq6f27HnX7THe/SI/aYcTZlY/r0GQ+rzP818g+R/V2A62CRxAozh18EqnrQfORWCh
/4AQmQ7u8TIei/WduX4MHIey2eujBP1AjHEs9xGJ1nmM5nqCWqCPdYv2oarJJ4jPhQfazfzBscXF
XOZcPoO6dMonnWTIv/roWAAoolkVrwCe76XmwEbMczEM9hpaa4RTC3PB3MuFRNuW1ks4NvlfQPf7
wzFwkZtgm0hr6II0CLZmk6wDqWRKzp5T+a29/sQY3f4zwXYAzl1Yiv7myjHYUSFWb7oScmEuwHjz
tQ/E98s7TwzvDBncuI7/gd6NY+5PFtl2P9pAbdGVluKrgXnYp90zHN2WXm9z3RgoOUtjnMsJdMPS
gy2W/ZUk/sFTjHd+DJboephVFXWWJckfVFRAvgbXeNaxHPj8Yx0sXbPWNFlnKjBB2Lnmrd6zNaYG
pjuEe5aN6x0/3q/tbqNu5A1mJDinyNGQpW/WC00A4gNSNp60idaWXXuJtwHVIkfOsvf/1pFBE5SK
5U6acJIbVDLHlgwCbaJwkMsCheb7uUU1nL+PcXESY2YjLJHzZI2iaHXQjrKmoffoi6gQu88wjvHz
wb97dWP3axjjwn2ocK4EO8YqVtoVpWl6ruPkeCu0FoJ14yA80P5+MFZzq/G878ggTDZMV6NUcL5o
zcD+WCXAHvaLjS7/V7qrIfLQ2YUd1Lc/Ks8fsVTPuWxUyG5AScwGgwYSvvb4ywdlzp2LkXzekS5K
MyXR1BRVwotWV5kA0krPQphRFbeThxQRug1I7bxo/hoaou2WcLRbOtK5vD+OtDXVnD6AwIS3RvLw
Qo5oDXeuCtHse9Fb2xhUtNAIw8vhLEVhmH42ZE2hwaUm/a6nnFdxf8VOZxit170ZaFCveNd+yTrn
IpjbqKV1IikXCdbpOLv3wTtwwHkxOJoLYJ33ZEWylkMAcl70kYG2DLyfMf/kYuYE+4w48pYQdC6O
MQ2h7OtWSHBkZkP6CL3mvzgCFntc5xIYY+i0eMT4BySgaozK3Ts50wgIJIK3jY4rh/HYoCPrw66H
HLzsT2DOjO2jb+wR+oC/gCOK/mQ28pmrxHjtOLnmSHN9qeQAGHNP8sGah6vEy6gtPs3mkhhX3TV1
jL2yEwUndAtKF1C0qy1F/piswezr8Nnul4KDuUTGcZtGXzZIquBz1UQ9IqDjezTONWVzNmVbxZk2
QERHG/QQOyIaR8b6BT0S+8/n29+KY99sVaGoaiU1khEHeHXjxDMl/kLoZbT7B3XYSkIpnC/lOcQ3
0lpXbJ6z1DdGEgt2k9i1BDZJI3dkpxqPtxXjABFbXCibq1UM9BDB1pGClmod2LxtDou5vJktsH4j
LzCNjHtFMx6nk26roKkEFN25yfEeW5m51r5YypjLY6BC7bLM7CkYOSfpJH6WpFnt0Kl69tXBnjBe
FKxLiTzVMdkfPrhXjfcZGfzQLpM6DVcq3Bmwu4kyNvJwYymUm+vH4sZYX3NZhKVgdOLyeLHpWrXz
w32AVbLocuZYPg8QdQY7+mt4lfOYWshpO4Ka0TuazqNPRv/pgxPOLCYn5ooxoHGpCmytVXDLwO6u
BJef2uvHbWtfjEdnEticwdRjZQJ2S0OZLfyuEiQEw8GHRzp5grYFdO75hwHLVje8yi4H6tnEQaGN
0ySlOMTE33ObIXnwzs7MSkqf1WKHv/7saD838Qr5alQj+6Oq2XkOujukebhVtf8SDf6DV//H2pc0
yW0zUf4iRoAkCIBXsvZmS2q1WpZ0YUi2RBLc9+XXz2N7PrsK4hRC8hx8aquSCWQmcn2pjrPFWSgc
I3p9U5AXw0oTAMF+i/afgdnyde+3Z93LrDHB6gCtDejxicvVo2neJe+edXjSOiulDrGlJm8yNOqs
cl7Cv0j3+an1Hr0k8uzIowPw4vsUToBOm7XnqBiMKk0nG5AQq0hiy/Vyinfr4u6vWDZ8ekLnzn9U
Z3XhExmmnC0VNAD+zePB3H2osW/YwabwM0zVXzpTpXmj1R1PoTM6tbRe9c05PH6J/4qe0nfph/IM
W/X/QREUA1IxK8rraSW3g5P46fEjOX5yD9L0o9IL36MglmDr5H2TolM+NXnAm3ABROyrNUbm5fD2
/ZF+OO4vl9cBPS3Sm+Z5UdMFtUjsueDgcERTzafHxxBl5nJ/cuX+Sbf/QuMaCCVGqfOuW6j9enfh
uzJAekBX19mszF+ZYzU9MIgSLQdrGAS0eATLQFT/jNrWM8oFurdlM5t6TUqJUNK8rmZaQM3Q0wVg
MsTmSN9GWIL6TgSeF3zGnhRs68GunnUxkA5KSGdc1OVP6CaOI8sEowCEOGS75nQ8+nt0SCGCWTsr
NEHMK3LynchCzQsMjhycdAa53keiGqlxbIiePIxYvjt6fwTFV/hdz/Mfz9lTtSLzayfONkEcrg9b
8VCynLOJc9BPvQIdOHQXJt4PBAEaPnUOg1B8E6DOJIZhr7YTtfV8H6PXXpee1sqoYlNmZnBsWVpl
FCHGcrKPL+gc2WkfcZ1rou5zMpHqTMwadJrDJzSPIO78kKESHe7enzuP7jwUV/29f0oNX5eM0ImL
qyQ8BmCOLqkN0p/WPpzDtzOWoOFVmE7rZtnj9BQejsybsDMl8N9g8MFrH4zgr2z0dBkfxeJw0wSQ
mQt4L0Kphe3IynXmYTYRGcVZQMs31uJjv4/xVRr7MvfnD5R79w234pL9REy9V9IslTCjLKgkeW/X
rie6+tEaW41Tq+FJjVLzRpSCluApdLxy8Rbizdjek/mR9JrSx4jef+JKDVTrwQhzQsAV6zMvax8r
84lxjRetxB+vJ4eJbSEwJMcoUR/1HvMoY7zkWUDkiXxtv7g9Gibm7/cZ0RFRrqdrsXo3s0Ektwcs
vX1v5qnPaOrP7m9cEKPcdAFcx4EqqmTKarBTDVmZBWPeeiw9T8Jzhu+j6Vy44Ryq3PKzPNfQ3GKO
OdzBzgZ0ByLHeJthNBvGp2WosoBLtByF50pEh2SQu5ZpFqZvCfk1IcUQ22y0RitvswDLpfyUXMrk
L8JsDTebRBjg+NAHhhVOqqPgOgvhzkrEimMc1vfOOrrR5b44bNAwAS1oYXUNt9HkpJio1ha9JC3J
A07loagvs4uKwuJotGfjXkzLpCYoEECKvRrKqxaJZkyy2XFpHhSj8cSmcida4XPns5yO99mht6m/
VYVAiGNsy+WUUrXbMhxEX2B9YR50/bSyU/NKQ2G92SsX4G8KFoYpqUsFdiwo+iPCrpFjZeaB2T6l
Y+WLqPGz5LF2o0PraGC3ty7H+h+t9ehuxXmaWTpIgsspMnc/yn1H6a4af12UsfADh0Vc0DLt9SOu
7iYCqNYQVnYetIx3QWGX2cFoBhLQdogO929nkx+8QlhIhuw/VQHtZEEKwxqyIkjIsevyXe+eEzTO
/zoRB77J+tLZjqseWiIcYXeFLIIoeepqAAGt69ZM2/8NKpRTnByzuFCxGmiUsxgPWxHsjPb0zUzP
v/HzGAFxKTUJUHSUmx/csemrsiyCJt6bziMvjrT8Dc2HWf6HhKL5HZd0TiU4GJc9XT4V2UX0P36D
C2aaaFV3hGkTxUqmgIojlQ0SSbX4BoFlocwnjkaAt4yLw4CDCEBy02WqsyoLEw7OACqtyXZjYnuG
9eQ4n7lMfufOXeyPQrbCYtgPdKspAAOveBuZRTCXe5eulzIUX++f2JZ1cf4l8ZrUuFJGPrQ1zVKr
CNzovUNfWts5LgnzCCZADaPa3ye2dXDrqbkCfqHpqlY546JBcsYtgikpzpJKH/polsUuXgaN4m+Z
5WtKio3pTaNaop4Vgel9HjX6ruNi/fvVkSUsX2hc8SJwsCaXPrbxvs0fp0ZzVhsXgx1bEGGsRcKg
+SvgwBUVaRbCjSsjC5bsC5Y1nc3itJDklGeOJ01N+LXB0Q0tRW3IzIQRG6A1Xuic7Drit0Fm6qR5
iwreFgeTZkD9dR3l3BqrNUpjKPKAYEemVxsRVpvWf2J2ytpxkoea81PTceu7uT5l/5BTmFpmGaec
lSD3pY1br0WCPW8ONAq9rjnS+oMz/eU0nj17uTyIKKBHZuzaMXDtyIcZ2ZH5ZOhOYJU65Sm/+SQ1
LIpKmUsXJxAPD30RLOPbmJ3uq9iG4IMEhw+Hzne0ZFi3wrlkje0uosoDawaCdPTebF7uE9jm4V8C
ipddZoMzxisBzltP2ueieTe6h/9GY2XySvZr3thzazR50IvnIXoZRehBxe7TUNMB/1c+/mVkZfSK
iNnTAYu54IZYDut9y0y6Z9G6YsccQHNNZd29tauoPKTMjPdA+UP2wyDmIaFdeu4mN0ORzXL8vhjS
9/c/THeDippEeSR4uh6wEM/F/JcxfPtvv6/oRUK6mQLUPA9Ytuxdp33o41Qzd7kpI2LdfCiAk+mo
LTuL0aasJ/CIpu44PBvm5ek3WBDMXMESMCThKFc3TCmPjBS/b8ZoZowvU6vT1M1LuKKgXMJgJwUP
5wQIKn3j5wnGBnSBw+YZwZsnf4dBqhds43mKGPD2AkN+TaYLKb60hcYWrB/5k7m5IqEwgQIcK+YG
JHqMzOWV31sH8jyLVvMebp2VTWxsisA6G9dU4ZooaQdZ9whQkv4r6b609qQhsHVUVwRUdKY57EeT
JAjmXFodjbF/zBkBIlv6475U6cgo/mnL0kiODGTowL2OP5qo2fPdfRqas1L3Zs0jtY1pscBK1Hum
+GCJv+4T2Lpz2wRwDaIEgZSEot3F0DtkWM8Kzecn07W+M+NNxaMFW8R13VWbvFiI4JGXYNB0JWQw
C8pjlJMRx1UfpwHzDo5uOnh9D1UBBhrKPxSUGzEqx514DGbCpf5R8DTFItVzWbcfOP00pY8Lj3UU
dTxZt49Ckw9Lz62Vpyz1SPaS9bpnZ/3mn3myXcdyqCuwavSWQp9LQJ+MPA+GKBt2jRl/d61mt6St
7dnYdoJcLBE7uTifSjKfSSgO9+Vjvf+fyQOiDutbbY6Y+JZ8MVfLPFGRw62skL6M40s90AsvPi4j
PTZkKjQhzPaB/ktPMdXRUiF+YnhlB+dFVt+HQfMUbMo7tqb+jx/lOFurX0pm4PcP1g/66bPm1zdN
Ag4c2QqM0orXQasrH8HpO2ojY5UHk3FwBPaPkYes1Mnc5pWs2Qmy7n6FYNxeiR0h4Cp5VAT5LL/V
GVLL0bRn7SlDuUWX8VURhF+9HtsB7ipmxpGbV9E6zbSPxi5BRmTMhvgY0jnyhjlaTouYB990jNAn
qcOeMVKOLgq7lAfZ1k+VlJ8HYWC9Y7VQf4iiaGe60j2lYZcJv66SxHf7SRfDbR4+gy8rLCA0YRzy
9lxyVjV93aWIswbHa79L0uNkfj3tYaE3FCMQ2FqPp1LxyKespLzJC3gSUeibi+uXoDXJj/eVblNI
r6gocTxW1tu5RUGlinYdhpzom6V5EX/eJ7J9XH+zgmFYNQ0lTdecsYWyCHh36dxDMj53UkPiHh8r
CcUeEybHNFpPKy32U3Up6GNV+dqUhI4RVR+QBzWiGFTq/ttcvQzNm745/rezUoIYRxo2xz56MGI9
oZbjmpdl2f8GCeFCulAWwHybcla0KEsp4qYIQhG+sWcn8bhBYg/5r919QpuX4iLYwxIiQuFz36pJ
FNr1YhQIJ0faHEzgNhex6WHeAvszNG79Kqbq27GG7oILDOohf39LicjOImYH28G7wjeigxh3IvzL
mP8chTzF+deZhxretl6Pa4qKemZiHpeqzYtAECw0dT+GdanxLXU8KaophgqLgQ1QMMbp1AzvALHu
dexSC8trG/TW7lP5+f59bZn7V2vjcNdECKOcYhZJUqQu9HQiiF+8GaO4Yld8oeGH+3S25AJJdmTY
Aelt/iSA9lguvKohgIs4VfJt9tAvhzTVENm6IAdCB3BLihFO9TmZ81zm/UJh2fh3W6JlXP6GGiEB
JoSFR565KlR425tM8gqP4xQX+Wee1Q0Q0/I4kEO/aERBbUJ4fRsZVsBzlIyo7XJFFriN5fbGAqvg
YMOqVz5hAd4hksmeWEFFzKcl67zG+Z4LXbC5ZfDAHKZfkXvH5q3171deRi1LXrXxCL2q530lY99N
vsvl17PvNgryqLxh5ZtgqrfOYzkCPWNKA+5k7LmpoulgT/Z0qboh1Pm4G347HFxG6Jq3pijx3DIE
sJh+jMScBmUSHuo4eWvHWAtudbulPk78EpYTXA0yep39Yk3M5+7wxIbeKx6FW3tdauae5aJdrwz7
t7+sEzcftorz1UmzcehI6g5pYJru59gdvASTlyyRJ8k1tlJFHlyF6YaUcqmYNAaicN+nQdrPh4J4
dXxJlpdeuJ5tvzXtU1gFbMp2LNlPqcTzk+x+h1WXIjRzoUCvkJ9XrJbOQLIQmRK81a03Rz+slCBC
O1u65rIN4QWf/9JRTDTqhbPbMicN8nEO33Zjnp+dZP7QDkC9vc/RJiVmYQ0KgYZyolASzmI4Y7Wk
gR0VO8f5EseNV07scJ+KCivy98VdkVGswFCzMKssKw3Y4tvcTXxkG7ylCA+LOXxLBwobUO/Trnkc
IvqGlOOBu92RWhNWJJNlL6LeJyM/3/+oTdahujDjLp4MFYy2YWyp+QiFArqeZ53DMPWkpvS78SzB
5AFTDzCkjg2/5VY1lswo0WdmQmeJSE5N0ewyZ3phTf2Uk/4jtt4QjYBuEhT26hytlTpX0cUpHOsY
kVsaRMYfcensyOKVnwFntUunH/dPb9McXVFSVNF24BuzGpTm+YMF/BYJPGisM2MCyX6sURw/3Ce3
lVm2kdjDf0iKcFjd26OUqSvjWhppMEqyADI9l3unAqZeZpPI76YsxF6ztNuZcThhfjkbzkDArU+0
KtA1HKffwqqbdjG2Tv6O/rg2DkLY1HHVrKwYrWlwCD6rLS6oM3v10nhW/3yf+U1JvSKinvXc97G5
hCDiwRukwWj69wlsuDUUji5HYQw+wU+AhYXIhkqaPA3k3Lg7Oj/1ayYtqp5i1Cz392mtF6U4vKBF
YcnR4AEHW3HVCuwuJlMF2+YU9pem6U5x3767T0KdyljNDWhwOIPwovBoKnGCLIeB8AIH1i31uRC5
Fw4IupnntqlfWOj1qT+W6cclB5Q3yz5bo/SjadpxFCBGs/SLGWWrTvdNG5d4803WrQDXloNCnQAG
h5van5ZkOWVomqA55pdsb5yecwtIweawG7o3TdNCmMlXaZVfKGxlShONM7FhJm6+RbFLXYiucxKh
Dw7thPTMhox7JJ2rC++r0MsWIz9M+TIe79/K5sVbFOhpSAoAIFi5lCKJq7EbcSm1I1u/iltEHyZZ
ft2qU7SN/ENFOWZsr61EH7lwyeKjK9+y9lyEH+8zsuXT3tBQjm9MWjcTFY4vH18S+FQWfC/S/BDR
j5AIv5lbP+b2yQBIzX3Cm2pqCdN11p03ljqfk/ZWU/TowgooObL8Eg9fuxfSaohsWVpw9y8V5Z6q
EljAGNPKAiNxLLRhTN0+y5L01FSdme2SwVweOHObP+Qom3PVT8YbZLewUdqoAThthNIXsu29Uoah
xv3bFqB/P0y52qwt42IsZRa0++GdoXnPNtXzimvlTlnfziGMINo2SeG1Tr2bp++JDi1Hd4HKIzbS
1G4bAcHpo2gfRYDQmn+0wLp1Rax5l3SUlCeDFJ0bFwYaa5fpEFmPy2lYTo396+HPjaSsH3HlDndt
OvYygjxO/aWOqh0LzyJLNfK4aasQwNmmQ1GaFIrrmPY1ct1rz24nQ9/pDzCXsv3mZpei/HpfvTbl
619KaruWlXcLLh9vucnHy9K/lwn7HeN0RUFRLRYhbz9bME67grwxh3elbhHXehg/Pa5XBBQVifJB
yk7isMzRgXW95JjjzPk7ST6sjklEGw8LZu6f2vb9OIRxBxj7ppppZ6UZynhGf+sy5O1xacPoqc3D
Y+SGXg5jBS++ly/3SW7qKpZoU5QoXDgsyjGWMIMQCEQTNf2cug8tk55j6DoQ1UHZv52IKyrKWS5M
AENrYnhJxjigk1/K3Vhk3kSJV1lT4S20xa759rmHAwqk09gb09ZLC8QsA/K4bt7ubQfYDA52kjXT
zkZLVufsij5ErqV/5iZGP+6fyoZHjlLHWr63sZzBUZOjwzSs3UD43qSKPdbOuzH+07YvGfnUPTKu
C4U374DBV3Rs5CIAfn+r+0knwUq/+uOieSR4lo5db/k1HV1NH5WO0Pr3KyMz8Il0eQm/Ca0DvsOf
eIdII5o1h7ep+1fsKKYstuCcZQzspOSEVvpe4/uoMz9/CxMuBYG2QOn1db7ligujReeZbMBFXVzM
uvDN4pwWvd/lKMF8KBK2i7r9My908eA2Wy5F2wiaaFFvuz28MsurFn5nGljWE+XRIx9czaO8KXVI
sv2PgpJAyDifMIuAN6B3S2+yuWcl5EsSPRhVnXkiDiaqc6RX7f7Jxl1RVB6EuQiTal5HU7LYOFUs
zr1h2PO+gGcfeVgZdGLjWZpkt8TZH22tywDfP1Hnp4oQtTKScvDbsOJsdfmprDWv6ubT/Q9/jloQ
amQL128CfwD59PoleicS+rajzKNSN5ugY0YxcX3cT266HmWCes2jLmzV/briUvVGR5ZswlHVl+l4
um/sthUK4xRYVIziCWokt5I9JEY5Lik+vax7v5HDcSjZLp6Xc7GYn5LSxgRo2D03bv8cN3EQ97qu
/k3msEEYOVWKHTNqXluMBjfMdTCmnbPWszCu8r6om+nbfTa3Gi6Rv0Z3hAUIEnCpWD/XinM7k0UW
IPPpL6iWT4ByXxxEjZHll9UDWui6WXr0QscPSbfs04Ecwiw+dantoaHrMJv1uZHmYaqTYIzZ1/uf
t3UI11+nWM2qK3KZTPg60mZe1AqvSj/ep7Dl0CCaJ+umZgFHTzFgds/ttKoxC5Rn56hp9zKpD8M4
e+QE7wDx/HAqqNzdp7nl0VzTVExaykRRGnw98+irHKgfpcBQqT6EOM60/XGf1qYcm5h1QUOEa+GZ
UJRkoFkjuQn3idsfczQQ5rV7LqPpczo4/lKwRzrszSbaT7HzJUlLnfOmzme/vkvX5NcbvnqXRCnj
XERzFmCOjHKRHlG6x7hafRxq8th17yMj3k0MjbvNQ40KUTHGg9cgebDr413cNwc0cR5c+F5LuPi0
0O2a2Hr7zXUwQ4i18Vgt4phxN8a5g8Mx50OZvMk/pK3Gu9iM5bEYw+LgTqBTRKn0pimzm9JFtFvW
WGwexv7Qvjed0s8j8r4VgJYJw70AJJAxaDyOrWIGyrD/UlYsmJkBa3SwCIzvuHhJO3vx+Kbovk/V
93r6btuLRwp0mNUPBtxKM6T7Vmdc/h+8Y7qPcMxBoNZ9e/nEikQ5ANgh6Enl8/qpFMXakOsP8+Iv
FnrW3fwSdQ9NMmis96aGIQNEsfANfW5qXrzLnXEYohGHHlpB7mAuprX9vmw8LtpjneiGGDfF6Iqc
IuRo4MgaYMfCY4jep2N9NOInVztXouNJsdRL0jCzpD3SJjb22dbuY2N+NfML9t2ezTTf3zcbm8Qw
g4WRQuSdqQpMJMqxxpQcZMdqXD8Z9w1WzEjypUIib0k0b5COlnJ6AC8TRbPmg5JiL1vEc+232fB6
RD+M1pVGK7acH/OKMeUUq3TCm7ISi/PhYPALhq8PaPf1M+jC/SPctrxXpJTHy04GEhHDQmKBfcub
8iG1HkLH2Eey9Gf+Da7rINErXwdVNWg8vE15pECIpejytH4acF0M1jC3gNE1Bfaijj+apPbHSkNk
8+VEdGahLE1d1CtvlVtkbml2PU7SjMVRRJdW5rt0gDEPD93wAalErzOJJlezeXtXNFdRunpNOLrL
GLAes8Btzrn1paCYsrbzI+D439+/vE1CODr0FHDUwl8t2xUhDL1hw2FX44nOpvlYzsMAN6hadi2J
XK/rS03MsXlhAtnBv8vPKhJH3EVN3Y14h7Io90zrZUgaj+mSg6++nBrYmGhehU9L4dP+NJlGsE2s
q2AVRzfbdaLtzyFHOdapTD/vhdey7KWRpPSWP2WbHSu0UwzmIc7T0xLtylnoSlubZ+zigbIw+o0z
Vi6z6UjW9y6ktOnf1G2+eKLsPUqXvS3hBNy/z60DtkzM1wiTEYTHirBGTlj2oUXhBaHjFKSG4WXQ
avxqqNTzvSaiMEQt0rXJ5GD6P652TXHJ0dN1n40tU3lNQfEczVGOVhcz3GCZ+Vb/lzkcsYvO61Dn
tTD8d5/Y1v1YVBAspUHdEa20t8o2u4i0I7hvaD4p/bqQl2qaz238xu6hDfdJbV6PYzq2LTg6nF/x
NK/UrUILCZwAkQUpk35j7YoW3VW6EUAdEcUTznk35zHD4TnuSzFgOWyyz/LsP3KiPGY0NEee2By4
FsNFGKbPikej0WnOpqBdHZdyM0WKYaCqwXGR0RenOtfwsErRT3KMRneGa4ff5ig8LL2UjrtgsnBg
9QekV/1mSV/6nl4mixzbsvozil0NyU3BRq82cRBqE3TY3craYA1GaiMWDZKkDhyG1hr7nFSoHKLT
GUnO+9K2eXwM7cMmR9Ebz8ktscqmYd12KYbzSYe3mPDxKKRdad6qTXEDgi3HMCjmnVSZHnK7iI0p
x9xg6ha+tGrqU9abeI/H4nifoU1NZQLz6XisMK2tZKwmQ7pOQzCi6I70UNGPTRwdpj71uHxzn9A2
T/8QUhcPduhY5WGJMbcKe0CaYdq740vaM839aNhR0SbqrkXMtNR54PDQG3PxrRHv4qze5yza3+dn
SxJssmLeIL/o/DRAn85l1lIW5UHULei4YgCv/BOTCTqB25JuiqcdLhlSLUQ9tmywad8zvD7jPDzM
Bp7YKqq+x735njaojOfh8322tg4QFtt211F3dBkrAi7GPIqwzS4P6qbxC/FdWsieGO2hGJ/uE9qs
5V5TUkxFzjGGMJI2DySAdnxrjtEx7bbOU0sFO0REYNXr3HRnGqUD5jDc7z0LI7+3iQHsHTeQRs38
Nrej39CH669SrImRYOniNEEfKvsjF3+Z5CvKeXGuA1Db0gbhwJmAh43RDKowb41FHqM5EXYkrfas
u6yvydjpMIW2rDEgKtCniz6vtYf71lqxTAiAcmIg0CrbyBP9LurLL7yrL61l7GWPnHRiatRiS36g
E5gWcARaoV53Jl89x40TdQXqiDkGKRfbi4d3li18s8cSiqnXmUkdLeuWPTSUdcJZx8XQbfOpSPZ9
JncREgJhuOzuC+uWFiLNh6l8NOxYptq0A8+pJMbs5IFtTYF0zCAEupXZdscsY4cqSzU9MFvxEXrJ
sBkcTdDo6FaMMjUbWuUdmqDnHFBarGdv2umT3bsPsfNgowUI/+riTkxjodW9Ia8JN/SxWQzzTxyw
I4ru0zhjkxFjzNaJkVWKu6cwad8WSBLkwj7aDjK2S+HnpXwk9fjAltBLxvY3zI/roiMbKTWTuKq5
s2aZzBbHHK4715ex5n/k0vardDjxWlcd2pQeZK7RtIyrRcvXrfRAJtPSdDDdUCxzMLnjG47mwGF2
HoXW994ghWoM8IIEmvMR1iv3WXQFUPlnNJqL4iMW8vlNP+3qgqNf4OW+nG4SQiQIRwgQX5hiu+XJ
MiunqDlusDYfHeG8K/IfxXwxGP/1oNMhmDQAkIhpIs+hZOecVqRIi2GKghrkHKGtMSctUK81tnjD
SN5QUbKQNZ3iVgyYnKiQtpL8KXGAAV3+hst6Q0WxIvbSxdgbjMsZBuPtgJ5MZjxbRrcWCIsu2YW8
8+9f0paegeIK6+O+vgHKLVXzODpJtU7wcNZ7Gct8N31izseZ4UWv9iV2pZXR4NXkjwgwcxjQOd//
gK1zhXAgpY+8NfRdkfzSLYxhLAn0nE5elf9AoPE74D/ONQ0l3GwZKiNWDxo5rTyUxm1BPSfX1Hg2
GUGNnyILgDdH7e9Isgy1yApgNtL6wQukIpon6eqaLbZ0yiIAMBEojaNErpxWv9RkqMusDJaElsd+
ZpUX5vb3itRvgajVaF6aTWomMYFygAoiyN1qcC/p5LipwGxItJwbq/Oiun7u7XhXFLrNJ+uHK7Ga
A+gQmFp0x2BCVBF84gC0MaFRGcTuCzZzL/lZsgc+nmypccq3rsnCO4ZsDVJIrjqKUhOrqlhoFAGr
y30Rdhfkhx/TwX7/62J9TUYxF5NkLgqyaRm0CyKlI9Z/uKNmnmTVzJ+O7IoT5cgs0U5AOpdlMA6Z
Zw4/+rr+rbMCeplApwwiwFU+rvynvo1JyXswweqPIMDcFzL8uH9OG97FOgv+DwlFoPnUiSXBJGxg
YgDZS+ah8dxuQXvCPk2mBz7RnVFXD0bOPt6nu+XxI+eLGSETpRUHqaFb3gASH3UddwCyUTb20a3y
6lgldu8lYQccfCJgeuFoHafJcj6ONscIcsX9tJD2XkhOzyh9Sp9UM0Ar73/Yls5hFJuj6xuTjmg2
V76rGePRRdY2sOr56LgcwchymO3HctHlxba6v7GbBhh4q1uHJ3pVlavrncyhRUAAVTClc55FfVjS
s12LPR9dX3Q+QSl1TNwTkH786J3bOYeQj7u5TN6NYvKt5plRXbPUlkgDmIBjAgTwAMim3n5RMwM9
IkrKMihqp/ZEQyM/puGgefO2TMA1FUVxmnG0ysGGzE1T28B+No5vxUCCFOFcHe7f5ubzivcVQ4Q2
NmIjU3PLkV2WVmIuRYlk0A+ODRwj2syqZC1SjgQIRg+VeZqsB2yG9CuXn1k9/YYJR2+eWCHPMGjy
OpJ/dcdVlEuWF02J0uVlti75l7aqPI0Ob50n4jqOUMTGPic1zzGPBVC++xq31hq7JDsuTbiLJ00Y
oiOiXJoz5YCO4GCkRHsb/C+B/XuWDlxvkwiSDXiKANuJGOT2tlwStnbGJxCJn5AT8OvmsRjG37gS
9MOgCRTVJpyXYnncMV9KuDwVBvLb0uPZYzXI75aDicTsd9wFdEgxihlWW6BgcMtPKwFD13V1Fcim
PcrC+DZbf5p58gDlvS/nG883XghqQ61QRcP+1ltCsyQJcJe6Eig5Xei5lXEwuugiOEILOe6c/I/7
5Dbu6YbcakeupJp3YY48WFsGop+9sPxqpqgzlfWv2wlM5L4WmgQcO7V9NpzymsQhgVyjJ7jo2mN0
SpxU84pvtTcwgRnG9X4oJiZXXq94CUkMiZ6qKmgNcRxd+i6OXqo+eWQYX13aaleWX9FK6xey8doQ
22cKw0+zTqNdG4YX5TSgyL6iiKLB4/YjMEhRZEnfVoEoq3PZNJdCB727ISEY8ENOHK2dqzVSVAtV
iz7rZVYFTet4dfgmpscoKjw7j71w0j1tG+wgWQ23AnUymwt1AISzqBA8myukRkx72UH66y9OHCNk
uy+HW0yhqu7g7kDkp57ukfbhsswW7IXbYTVQbRVnNhbyMBTU9MIKc35iialGLDeYgy+OChO4A3C2
Csufo+43DgBpC5ys2qdLj50p0vqN0XccHcVVreORthqWdSbWsriTW2ECwxXHrjLSSxK7xoWWU6vR
gI1DXG+JWeswDXdUnNyiIT2SuqiXJPgfDtgubV9o3SceW5h9KIrE9XjZ2ZqkwdYhgiCyaBzFIeCp
3gr81Lm9kYdFHWRh89WI1xZ1Nzzel44NK4Wmewy8I1OHyUcVDjEJHdJMMa2DuH0UgN5oXCxKwPjH
r1NBjky8NliiS0pR3dQJZVFy2QQ20HP58oKScGPs/xsNRXllNFmtLdMmyErbP9aY/zNTTRvG1oWg
cwBRLbwll6kZsG6YrVaMSYNXUZ7E0nzP5e8McQOqCTNhaJPDnahBpt2ZTtPbVYNJZnaMuLEz62jf
9+Hp/mmtsnMbmIEJsma5KUILABrfylZRNu0CJE8E6SwKGvqFmY3XYDfqkOgAN3WUVtW6ejs6WWV4
3eMSoxfPXH7OQ8zYsbep8fk+Qz/fDRiCHcDVIFj76W5ayVk32wNe92/m7HW6kFz380qaoQKuU9TD
IwqMlO8cvitSptERHQXF5aI1S6K4BwPjvsWOovun87OaI1QB3j3cKzw6QMu9vQQ0LMxdxfD5TXjk
buF13UcRa2zkJg3kapE1sCFYahc3qQskhiOOG2ieRPIR0MXEernPxtYZwYb8Q0J1sK2mjeqJQWrF
7BXDRwDQ3Sfws7AChQoGd1ULPJiqWmBtTjxn1CyDtJ0aL2akDxqzQlW+qqQ/GeOieSdfXYpbPbwl
qGhHNY0YSwIUTdAMvpiPVbVrX4Z630QH45IUj+agEQQdg4ocR0VBJ4J6ZcDK0PYFrcPzlBufC4LG
VLvJG43FXIX2Z/aAAoEZbg4Xf73QK+XPQyMuensBe4Y97ooOo1YUfoA5Nntr+Ku2u91kloYXzqPG
vv38YK/nigYXAvfKwfj4LeEhXBJuh4iS0LaTV4e8iHbYCRC2sZ+kT/+HtC/bbRxZtv0iApyH12SS
mmXLlm3ZL4Sr3OZMivPw9XfR+9xTUoqtPN27qxtooACGIjOmjGHFfZmZ43GqH0yY6higYtHOMToW
NZmMAMsyym0K9DsjX3vY3WCmruxFJDcNovOCultFwHQhIIXgJeC0dXZFXB7nCoIcsdoqyl/1BLHN
aaWeOb6r7zPHl8mR0cUKvt/1IRIPe49E/kMektjkHN6MPMLR4dgQgaBXjIWCmCA6LWWUKwT1X12y
hyxomMlLuYmkWYYmMgDXRpzD7j5J00ozxt6rtoGuLc8GcFGOjZDbY9GuE41TF5wOhxF6uHAQQqCA
txLbhp4PeD3LYljDt4YkB6yNGuA18X5f6maJYA/JlPecsF6YkKrMhdE3VRDxcV559No2blK93qcx
I9mmeUGDCakE7L3PGj+pASgj2mYSrQs0t/ZYEzGEohOc/1K6mPS1HHJeLLPCbRoIeRFrQbMY4Stb
1dOHIa2BPvKUZYeu4+WMZ4UOr1kFn0cmj92+lJg5hunyqt6KxWPSe8jR9BQWqZdl5/4BznCC+rCB
suyUKVRuOMkKURm6vtmGgHBwlK5oV1UdWjwnMnlvRuDQV4M3Kyrf6IBivVYt1IFnNWqzHbLRTqzk
NQ/MXStJbhfXRE+7p6FJn9QxW2vhQo/Xkvmqtx/3Ob0VFbRdob1nQqPFu4819PCPqGzqSgvsFC9z
AnQWuJEgIyssdx4p5ThxAh+leaw2WWn9kK7uU7+9UFBH4lDDUgvkkljtrs8IC+vCbLcYuLNbaySJ
uIB7J2ed8yS7NSPXhBh/JrVm5vme0W7jaJklbnd2O4z2+DtB593ppL/Xd4pKOxwXqo3AKkaQfu3A
qtArzUpvu23dRUUMEO+kWItKZjoZgHPtcASCpWWlno3u85Kce19yBbHKF/fP9dbI4EdgmgYPXrxG
UDe8/hGhlOpRDQnepqNHex8IElFPhFLlKPzM9SEvi+4eKAqKhmwCuve8bNA6wDGanRM9Vv40KrkN
zhmHzK2MTm93AIBiawQeP9r0My6CkQq1k8SIS6AKaoW4OSvNuAsEzDopbfJZG0Dl1gexWqrJ8IxG
dIUTkLCLEZGoBUwrpnMAMYemcINl8jy2o9nnhrTVAFw0qFiGNR7PyS756iIab6zxaZAjIra217ha
vK6f8KHF4B3b70x9jr2VqIc2D4Pt9tzNaYwZKIuYS0TmfzqwiwNJ5UzDRHEgb8O+OjtDKZbGwcqi
trC1QMsxmHdGRYdjEmcGlQCuByCfaWACV82Wh9tGTto6GbHOyGiJgtGz1MIiSsMkADUlamHRPDGc
YYycUv/n5hhFW+wMweghEmGY0rvm15eiJK8SSdoqqYAteLGubauwLo73lWbmVNEMhE4uPB+Abcrm
ioqkbNH/7uNUs1Baia1eCiTHOB5pFDy0O0ARcIzSrZbChyEeRBPZhD3K5sGKaOxNA4tut5iulAHZ
pwNL61dSamW6i/o8NDmSPPNmQfXL+sELQ4X/pvyXl6hrRHklbUWdpoWtGtjmRs4KBXw+FrxZ+xRj
OP0/tvDXNJlQRIw8rezMXPoBwzh3jw3NtcIGBvn9u5sxEUCJhVSiFw8oJaZ8LSFxgUcFMn3S1kjV
trRHrZZSO8nLDO+WJC5yG/262BtinuuR+sGIEbRUAHTj/R9x62QQe/9neAQYEDe4zlhcZgq90OJH
CJK8QI7JpD0wz1wpKo2VNoZu16ghRy3naE4xOEDZkD9BNe6acQDljz3g9aRtP5jbQQ92AyqAJFes
Eqs+xK1vRRwm504a3Roo+BlonwPE3TXBRFAqtQaW4TbLut9BgGFFoE3KKVosATu5zKLYFvKKFHHJ
kd4ZZYEXgPrDu6INhu3XlcpALsMeNg9dgoJj9l39mcupZddR1Q4cJz5jCQDgASeO+R/0yLLo6Faa
ItDENgNgPPlPdYsx9rhwGh1YRIhN7svMbaQJr4b6KdIumCO4Ac2NO+FctgCEwyYANfgs9LJ1ZaEU
OYc3TwWJYjR1Qu/Zvjxfw/pnCRZoi77qkKTDuVnG547XKT53RXi940MQCxQGp2O9cEtdV+ddYkTK
1kzScSsqzbca+LVdoJOSY1XmKU2jwmi9RWlk0ooLSmdoWhzFibL1Eu1X32nPg1bvhdb76/7lzJKB
10fwgRAdmGnXZFCORvk0SRU02sgA8Ol9azFlS5bnQhw5SbjJhV2HjdizCBxgYLlgjdiNeI+BqAmV
r8vAhE/WaIyyleKtKEU7bR8VQVjg33/MGipysBoSppYMlWWtMAw5aNCIv23692xMiIXhNpkHG3Mr
dqhCQ+LQgYncpcHulBbVJNQAEK4DRFnFiPp5eI/0PuYYpFki6LhCoWVaZWAyBikPS8hz74OIWjUi
LYocZb/OPJvhvyEEcHAouYZqEjsSYzXxOc+0Qp/ANQtbzlLEPf6Y1V//9GZw/aiXYtUJzDrm/q6F
ThxLNcKSTx0LUatUdCrLaItlOyAEIk1WSNHTPycHuRNRi0NlBA/ra3JN7ZXAdAuMbWKUDWmN9lkN
zKX+z6E60Hfzn+BjmhZVGDJjU3QAoQ6NbSAU24kKQNj+cfrGQq8nMmvY1oOmBBbex0pSPU8E39i2
dfiCR4uHKp/xVSQmbxLv1j1MhIBa+5OkhNG+PjI1QvnXM2MDRcWPKhaOOVYcpaobSrwEwRwhDfVs
eAYV26bYDall14jeOQCEs55btt8BodfHWLsIZGfe9dyndLPqs0OLptiIuB7AZjly/aGYZ9o1QMM0
eb71NmBBoPK/PGEB5PXhBXVh4UEKSoq3k/JyDyyms1DtJb/AI5WTDZ3nCkYBq/YA182+xbsCajwW
OD85CgM78+XALc/hY57m2SYzK47izhgiNJehzwJdpmjzYTlrANzepGKHqCFAZZ4Ikv9qoNP59319
naUyVcrQO4IIjJ26DmNZ8zK5kIFMFJ0LkilyuZAQ/P1j1weY+J+2bRwfYktGxouzVPvnFADxtZEk
NLIwtpMIomIXutQ7/4IjjIAAegVzIOi1v5aIPJSlrKtqRHZq2NrACG6B/2GYnIrG7Ln9LH+GeYAB
n/7+ImQA7O5omkELqIsotZ4wYRm5ehaY9D4vN9IN5F4YbQywGSISiGyHpdABiM8H6NG2SX1SeuoT
FsbRSoE7N9RnJa84R8fi46GKMMkAnDWaLTFhxbYBoHIfl0kryceY0N2uXRXk1+q4IgUlZ/K+12x7
KdADh0c2E3BDdEprXhyloEhnS85BNFjVlIbr8nu93HzdP0hGdW9oMNfVozslQjJGPtKPN04wzPZN
3nybCeuk2ghjL8G33V2/evBXEVnbS8/hkGETRzdkGBVqBdmrLDTaH193GsnJQ09Wi9+PW2Lvl89L
yjmvHz99EUDeUGNC4toby9KYLmVDT5L7seueHlZPvxeOsNjXNqC/bJ4Y/PjTexSnkPZCDAbkYeJi
Oka6k9xyNdKPwF6tVuS8dEhGWkexXyLy/G2tOKyyeYwbVhmDMariEIvlRBhQzW8jhLxbcrmb/NDf
c3ejyZ7+/7nbAPeKUPdI+uUqok+Pv98G17aF9y96X+LnbxBdvNOSemTDdSZEQst9M5a6IB9PNd25
FXl4CujT4jdxzkSyPbI+0FfB5dCc5fKCJqPKDfprPS/y5GO2EsfFfti+m2Tv5LR6WNsdeX4WyfPy
9T5NtjX8P9d3QZNR7TDpesVCpu1IgxX6U+2RqF/SOv+CsCx9ejjwxj/m7dUFQUbfva7BoY+WfOxs
XyUypUvP/oo4OYPpIzfyckGE0fbIV7qpaiUfVVt89J7+20Nj1NvI9SzCo0E+nimkMR6d9tj/GqLt
MlksX+zy5ZDYPJLMk/Tmnhj9VrpUCGuEBsfBzhNk9k+/bTvbGavDco2+CvfAlUbGed4QZPQ6thok
eUJfOVL9a/n9KnGSBiy2C/t9tpvNGIdSFUMI3mYnkMrO8WfxLtN1QJaUJw4/80t35OFm3CD2Ra0d
oc3Y7WjvUrJ7eHg4rp701V+Pj8R2Pj9Bdt0R+sVLhc77nT+SyHaiBUJQKYIEyptTT3eB7a5Wj2Rr
knfftu0vjpSw4Ig3h8pYEKlqql4TcWnBdkM/PirbJz151I+LeiD28vDl/+IeLcdosU0UZYnJh1bU
weDGhV9tnxNaLQKKMoz0PZBus4yfB+LTaMF1ChwlZ7tTSjNXErTdy8fafd3tgsddvHRdn6yeVLrY
GoutLdkyLe3l1+G+zeRoBjss5QMhL49TqOKvY0h8wuvQ5l4iY13QjlAm2eR6drSnrjuSp8UjcRxn
/fzNjVTmw68L+WTsimGmoZ91kJjNR3XAYsJH6tMlJ0b4GyVAlIj8k4XJZ8bmj2EkRYoUK+Dow03o
CKFcPcKXriNytg/Lw0Eh96+IHfr6H0X4Q5FxABiS76VhorhJVh/tSs1sBF7tbiDLAw9U4W9ChT+0
mPsqw8bvJcCLHlPySj8kenSfYFl+L4idOC/Ph8MX5zh/OmRvrdkfgsydeaqU+YUewTTTX83TwwhY
cYpV93bRk5GssLmHbEnvfIan9fLZD8h3QJLD9PRYjo8xgY/iPOznXdOfn8N4Cqs7q1JcgX8aL4eO
pKv0mfL2P/2NnP4vEXb2uy4yL21r8JzHy/ObVrpk+bJevjbkv2PmR5Qv4mhTbox6zMGM9is+2p7d
EI0TWrJzIKxs/sjTBYmzWmL7ehoox1f6oEdOR9dr2pFl2xGOoMzH5gAu+R+9Y1El0yQLxjMmGY8K
0fDn1Dl4Y0kdpRy/w70d9fr10WZZHQVnENoIz8Gz1zgeWfrPh1AkGw6pv3Hlf3hibMm5B8x9GE3C
vzthYToZbLCVkw/R+Uhfko1/PJwRLNt2sn+3nyPO9MxPYuKO6rGZmK4xU0+swkn1Tu6Huzr+2LIF
IQ6erS/wd/jDk5d5P/eHY8a+tIZfjcZEs7Ff9XWl0v0a4YrwuPlacsMVpmHmRjYZ05IPTRHFZ8jm
ZjPYO1cgrrtatGTh4AG5xkP5vpnmWA52r2NXdMUQWaBGA49Ih/p1+c3jiCeaysTxhbahkQWIM+LE
EVYPrHdTX/jxvMEAXqbybAeX1hQrXdLKUf/tpUmzd64ODG4b9tcVjrw3FM+fsvn7ofb0s/5zS6fB
1he7j1/kSB7f3t87+okHOOeWuGwxUSUwRABDF09CLyHEM/E2tEOa2JQTV/0UCu8ol8JYkcYKkkz8
cSSn3Xn18UsgeOMjoCOGsyAm+YzIS4CAYSAIGThmfzamQ1JfAwLCNOHFsKhhOk1R1FzBA6FyxgPd
cL4/+cAb1i6+z7CmYwlmClx0BOYWXiBI5ddE/BpWvJuaVd8LMoxxVGGDPW1i4xXBsLHbO9Pj+r7O
zj/cLmgwoVVrhl4VW2AlJbULI7FzQ9JuzJDGx2gXLM6053TmcCkyBrCPfc/P0my6HHlR05NFMMPd
23jRLHnuZT5wvOCOMYBhUxvYrJcqx9It6XRT/bZM6Mvz8vDNy6r+DOXeEwomcDJHP+1UFSfZgA51
A6pvHajvgccUR/jYKoWsiuqo6uApwmDE8fm7I/4vjlBwBO8nErm0fOfM6M4pSLzuVLt4aUmCmWrT
5VrzSU/uHNmPqbqgI8cFtkD7oDMsNid98ZGuhZ5k++Wy4B3afPD0RxLYHhfLLNPc03A7u12EJlgH
UUVHCrhcbt6Pd3iMcUg8oQCcLSgVzok+uG5PnrLN74Q4iHDtzWu+vH9Z8+7jgjPGSmAjEZaMnnGI
CknJCenN1dOTYT/W5HH7vkxs0+Ze25QtvXdtjM2Ii7GvPfRuHMNXXVj0trNcHqxj+oZ2Ps7Lj8sc
YyzyxPcjzPZPxgIRr0HA3WrxpE5VGMdew2JwvNYPsMI93hiLUeReOAg6CGIF3cdm9+CuajLuq9/2
8vtw+BcniWYHFMzQnzKVUdl3UOtZ6OFTa4QzE8yxaxD1EBS0ldcYKDDf7gvKT7HvmrVrYkw802GI
oJXiAlq9OSF9hcTOarGwDqiZ4B+Oh5zJRF8Tm2ToQrUtoS0AOj4RQ4qTjFvsjwroijj7qplKQjxy
k8jd443x+EWllu3YgRwWsNd0sOV1QYAaTI3dFsM6R63HG8bm+GceTUbRfTUb4igslSM69tLMyTE7
3onP6Nbl3NttNHN9lIyCB1mYJr0E3ugJLyOAvIRONbjrzHleLkeBG/be2q9rcox2S5FgSV0Dtjan
naiT7FPcQtHu83Trw65pMGqdlW3od5iCOxYddU+BrT6KWBZl2/epzLj/azKMMg9ln5sAH1FQndiI
QAFycp+k9vCgNnYjIeDgSeEkZfekkAkBDDOqdaECPao87MpjLJBxh3wY10pxJI99BQ0jWmRL+eeK
0r/KF57ATcdyhw22TeqMEGPUC9xOPJAThAAKjMjp96mlqpMGTwaHHke+2fePYFnyeJ5ObfcafgZu
95jxjDrnXhTGOrR+XGFiFQwNh9MmOqod1QU3eT0jsbDhSPZMeHslc+yzR9BCIx1N0HrdUYHsiLdq
bTyxnjvCS5nPFN+uSTGGwQjkWjc9HBw696OaNI8B6PCyQTP5yWsqjD0I0lytcxNUXnen5vVjcCwy
ntcNLfXp4fjs2Dp5TwjZC++b3UZ42G2oXTygbozKz3/rL1m0AT3MAW/eT4If6qRZ/AXgKwRWS34f
Bk9iGMsRi4nZjAMcc2ejJthFK8MGplemE2pTjvhzbKHCGI1Givyq9lvkKMmGnluCXvPf8TPPNHGU
TJ2s/oU/HisAIHbdJJYa2VFzYZGPj4cjWSywNjogrxzDO0neHQuiMqFGVnpBDFxD5XjqfUcj5ZZa
xAeKhqMd2mDHr3uoHHpMtFHJeSkHAAdDSeIhKNZbVFMNm0qPFm14CbyZAsGVPrCDdWIhV2IynSSc
iveBkDsn7sMKZR1/Fa626A3iekueH2MhWY3Gq/2iA3sU5vhhR9Jdt7K5oS9PRBhz4leF6dUjqDR2
t04HgqRXnRIivGgLWEoUGnhmmRNpsE3t1TBYwCaHlIwPr+ahQKmq4aaCZh5+19fFhBplkNde11VT
QH+iIzJePfUWuzhw7os87/AYgzFiOWPdWZOVTMm4yThf55n6m7G0c1CKbQsu0tdcJ+Y6PNuVuVIx
S+1a7xbPh3EuhkVQzqpqAKL/z5m1VHy1XPmrkYm8rJa8gjNPtFkQushMAGOkgBTdIbiVqCvuKrd4
hyfjJQVnsv1XksAivTZDGaKbHqR09AycdCBW4s8DqlwVWflr8bnMnH5RQH2/uc8hntFgG9yLTK+U
4Qx/oqDMsXNlB/1cIV5E6c5wrEXTElsmL3Zjn2m24xhjjn9h12nIWdzE6eTKktpRR/so2IlJtZH3
GuLeJGM+JA8haVOCzjApWkDx/Epc5CwRYnE4mkm1Xd8kE5JI1TikSn9W0LHzusMIdfOk7ccPJNt8
lN64CbeZEt81OcaEyC0mz4rpAYamiN35l0mmYG7DrXJPv/qO02RH8DH9n6aiBjKd/XoyHlwqO13j
oBg1Os6y1uz7Bmsm03HNFRN3lHI+xPr0ZH7VJMT3m/FMxEVnA33EwYSZTSKyXBrU5JGdXP8dLlkg
Xz9RU2BGTYeJLUtnz7ZFEtNv3+VFx/MGGbh4mP9EHYBtF47zPiq7eEBw3NjYHCAc1MrmBVXzvPyh
wYQ5rSU1A3Y4TsZr0785SHGQb14d5W/SNn+IMLFNYaZlP3ogcpq6QCt7ldpoOtqj42idLZb/8v3y
hxzzVjLiDhgnA6KAze60S3d2Re1npBE5RzcZg1sp+ENlCuguwlFdzxR9xALg4+tZJIC/4lmI6VDu
fZ8xRm0tm7FU4vsxed0pVNrv8QZbcju05lX2DxuMISrytvf6/kcAqk/LHTc7F/+gybT+suxsX4Sk
29rDEt7MdO3v6IWjwvN++g95xjANRuqpZQPy7oOLDmgHE8CcUGCmE3myEn9IMHFNmBV6oGoThyc4
aDQiPxyPaHrzFw6a4NFWuv626DdHOOYNLpBOJtyMnwV/19IhxGoHkOcRT6KARNt4n7yLf6kPzSpz
sA/Ye46W3P7FmZPEEAuWqEwQdgC7ZNjstdTyvXYUj4NXjdjLpfjvflxj0Xx0FlHjG0N5m5vWsAwt
GcvoMAq6R4z0D6esUK7HTigMyGvTUCQ23TOajj4xSRMEWTyeq0OU+ETJHDN/uy8zMy+lqYUEkCgY
opj2k14frRF6g5hXhXzs46Mu6SQEDuV9Cj+jP4zugcQ0GPSfYTGGDVPDhIFclDLC+pickhWy9h9+
aT8kqDH6+4eVtHkS7EW23L7ppKNnAk5lt9lW273z0i6eOcI0yzAwjrFJboK9YsHwYwA5a1lzRvNw
gJSBUlCt4mF1zMUjmgi4GkBZYIsTgEGuDzVJMe/s1z6iu9o+Abc0IJZBujOJO4JE7Ro99H1E9b3H
OekZIwrgtwm7V1EMwKEzHtw3ZV9tShlkVYXk7bLtgZLHjdAniWCuEzCCAIoGdhOW6LJtR5gZSvwi
t2ABHoqP9s3bCuv1N/D9tUd6X3Dm1P6KEuMUYq3zx3MASqW7MUh0tJxYojFdbhpi2qV7n9rccwAT
IpqFRQnTGhJ2w3meFCoCBFi2mMRkV2ROK5PRR2JEQZfMU2urmLSoxr2w63XSLl5Q4qIc0ZwrkqBj
RZxgKib8LfYCB7/vS9UTEDKv5f2vflmHJFwiQDfERbqyQzez6fjAg4GbaQAxQRULXqQJSxPgL9fS
GmliPQ5iqh6VchVZy6bTbRHgfnb0dF5Y+rYZ7MYA7AC5f95zD3GcNaa/IKuYTWRn0cQOuBCGJ1lH
JMaddiOvilVA5LcDz5b/9BkxAjuN+U7wUkC0wRz7NX+pEOlZXyggRIfBpsWnOPUXlK8JedBXPpoq
BZJ+tvg/ZScF9hs2JRdUWYsE7aTApZMeeT50LtK++kGMeYgkK6sTQbaOlePvd4kbriv7w18KxNgn
CWn3kZMH5MDrTJy+eu8YGOvgdYGn+ZhSPyYhsZ7iLRTpeXn/Tmdi7AvGgBJ9fdJSA+DEBNjUx6Gl
WQAM+U2/UVehxovmZsKsKzqMxJqNVVWSDzqbaNU4g2W3nWvtVVIdbSfJKAb6yRprje8zN/NuviLK
uLGoVlO/wYj/ETRHB4A8rUhz77Pu0UeqHe/T4ojIDRhp5seaWpz1SWbldfep0K4ikZvamk72a8V2
9FNOuWna+xKii4y9DbpEiMYUx0rLleD09j6zfY5Nn1FGLAfCwD0wszQgzbNTlEJVCUneedZRoQrJ
Ftjl09NxMdr+i/BQr9o3bVG9RHh5asTQdn6MhaVuHNs+CnSr8en8kZCyJnFy9LUFD4HilnuAmopY
WgPkIxHMM0Il1r2fYjrfO44F1SsM46arXLWwkQVtwkniGjww21t5Aj1skwB6xwQtpTNvhT4TsZik
iL3jSXSOx8BG5eLEc9b6dGXXSn9NhLF9Olo+rXMJIq+nh79cd2PaG+S6XIlKLUmX+WLn0s0OYwgP
K8y0+svg4fF9vXaC/ed+v1fW6SNe4wegn5P1OnTt9frZ/uQlb37Kefd+4nQvF08/Pxx93dPwEyk6
7H/9spA9b2mOduZdQY6L/RpNU+N6Ldmjs0SrADaJ8BzRpLg3PwBoFhZwDNAiyHrdMfQ1uSw9D9XA
0cUuYW05Lrv380CSZf4gvPN6WGav5A85NuGRAmQsHkvLO6rm2Y70k1ZwwBlmwk9c+gUFRpL9QgE6
TAsKpZutwop8FER0inVhW3aw99/PpH8tbZlj+3+ao9ljBL4JlloDtkzEYV7fY1iczT7LM3Wais1J
QVT7ISTuE1mg72gLcXpBxwxPeGamaRBDIBadAEmAffJTfb0Unirxoirs1CMeFRJFQynacwrqPew/
O5I7jWMglnv+vG+cf0q2DKdXRBnNxSy7J6k1iJYUWlMRjCWFf3l05e5Omy+Lfn3lS9q1yyKH2qwz
2z7oWBt1Jod/7gavmWeUG/ucW6Eu8DtUJILcfJ3Q8OAfvMcVGU6Zo7+pv4TjfdZnbOQV54yuyqKp
DVHRqMcsJB9nhegroDDzouAZfbwiwgQqfiRXSa6BCLUePvS/ngCZ0y9QRDvc5+U2WLk6PbbXKqgy
oy/lVj2ai+Dh6VFZC1/3CfCEk502GcKz4YkWKIwP4keNRJBCMVGwWhCVbvt1d0qI/dJxrNnMBAXY
0rHpAcBhgEZgJ/biIQXsbTLg9DAqjhkG3zlWuyMRpmHBzdPCsBe2Zj+Lm4GEGfk+KCsO07PHekGf
ybQJao+92Vo/KUeKBsSpiuMW9hHBy24V249v04z1/uU5WAcOsuacO51Jjl5zz6gmIrQsjLCP/Nie
wk99Dc3sl2i4hFF3Ht+2+WoPoIaA14YwZ/quzpxRRLz18dfTmU8DqNR90JbHlS5gDu7JcBw0lay/
h1/TifuUcqtYs9pycd6MSipDpSOdAdpox/BRCnxNnldkPDhO+vipbiOkoG3r3/RDXJ8zo6PYfNoa
I9a64QnjZvQI47dQ0YL5bvDkeeZNDEpIwWHRKTIqgMm6diu6FUaZb0q4UajPL2mzWiRkCyACB/WI
kA6E1300g/NxTXDKf1y4lDz0jVoaQXBDdx8oBUKGnkz6pNMFWkzlKWa1kYDgVntmTesFn1PYcEkW
7Qpo7gdZ9Jfszq6krpK9vP0yjptD8jENPfEKInOB19XJMppqjGluWD0oNvaGuvGyWLTL/i23rae/
0D20qFFp+nx5KXcxTtlaHbQHY2U6iaPuOQZ/Xn0uWGeUVq4DTQpS/JAYHS87t10BbxqDIYtwu90q
6zNZ5xSdReL/oQ47FypdnQGjuQW2qklaDNKF84p+NsxV5ItyQMArLg/c+auZiP+KGKOqqqe0fVuJ
E5/RY5sdm9zWDFKKTqw/6DHnuTqTPbuWY0ZFZUER8vN5ojbabQY7KD6/ryu0OR6mqii9b/Z5B8li
rQMMV/CxIxtas8PzwiQtKmyY6JnmeYAYwjHzM23gV7yxQHRmiY3HSgmjZ+6KNVBeCFlgmgjDbBg7
tjMnpAbHrc00XFxTZMxQHsRxGNegqKGA9OEu4tWSc4KzjvOPFpiM3anGOjWTDhTO1NWW2NG7d5z9
Gs8dRD68ZOe8n7wgxlibUNFKRctwXS011xWRbXr8iQ8eTboQFskydQUqUN6Oo/ng5IIsY3ICK41k
KQbZlGx2OwyTIB5yVyYl5DfZdhRPvfXSd7+WvGEcnokxGROTYH1UMuQg/HraICRxXQkWJn8RHLL4
vXXwqlw/CzSzEzuyebI63dvNa+GCZ8bERHVSdWoH0jkJHnVbIphYgDPZok3S+XTsZ6T6Dua/eAJe
mhp24UY6mBFy2SAqTiNVuNtjaj+tFp672MvoquKILo9FxtREQZxYagNTs9nonV2iQDxVov/NeMSV
ErJbI2qtNOMAwPrH4D14lr901FCF945sDjxB/Wl/vHNpLPRub0mCLsYK5CXYag/xHrPVu+a13Er0
12ra70CenuAft3sZo/h7nSCc3zrG4h04/uGE/BH/+u9OmE2bRX4njc2kr7IjEVwnie3FFlO7gaM+
3Sc105p0fciMHaozTdL7BocMDRWI+OmuekJIaENcX/oFZjQP3zwVua22XpNkrFGLfq9EzDS8Wc5u
8gB8WXGFfoalLVCLdptn4O741HoXthWvCPHTKXnvnhmDFEW+ViY1mMXmSYpN6XYt0CcXyclmUXgE
/b3oW57qQeiShR5t6OZ5+Wy/v78hNBnt9z1ajO6f/ky7+PVRMIYKa+bK4CzCC+i7wvkl4OWykhat
YyN70pCv+8R4ESBbGTHFcxUMFc49/gbiqYOEmwssrFW4kFIi/36fxhWNLZIZdGl/Ih8MQ3n/B0yn
e+/0mYBID+ImGyIVTvXX75i3ymCmwHR9lIxVqpRc6fwOdxtBbQnw2Zz9p3OfAc5jARsTrqP2fqzD
Xhxh+TR/4xYkxlqNx8DGWImAsqFAumaBR1j9FBGnsJYiyV44qjOd0M0JAv1QF1FgB0KldE1f9Bo/
jLD45LjJttov9TdQozgUZsOSCwpM4FMOSo2eAFCIg4OcbtuGDoKtCeT1/knOB5AXdBizA0RpI1BG
yKJoo/7oLB7f3iR7ar5ErMp7sM+LxgUxxuCkNfY5T8+tY22R8vxgfrfpC9Y7kz5zquOwadBQy0Mf
nxT33k0xlsYyhzarJJxj+H2qsH5GWDe8RVHzb+ULthjjUQZR5UmpiUouOU0wWBN+xdPLywSSxLku
ntwxQY3Y175eDTjATZjRcaPS0aSUG6XyZI+xD5kcR9iGY0zh4gmzRr1Ikl+9A3iMkH53SwtgRq/c
fsR5mgYyKlgFqJosaoUYWXBFaqBhZosmDzCEcETf3QaPmOUXt+A/Kc+tUPwvMXZwq9RaIe/iSMOr
gu5oggUf1CQ2sCu4lGZdLPYI/A9b7AxXYQ6S7PuhhtcFBpEskp+4OI7zL84LGoypGEqssNZk7yeF
8dEGBM0TC5msAU6ULDjyN9O0AON+QYsxF/mI1baDB1rWckcV9GW58qp30vd9wxsVV+Y198/RMcYC
LSHYUSULsIC4pKk09fGwa5zzila2e3x6elpY9tnZLrbvzXYPFIv19zcQArlzJvMv0AuOGQPSW17g
eyUE03KzaYrcW7nNSt7wmghnOvyuT5YxInGoNk3k+VCATUuBFI0H2oTSkW2QD0LtaG0/Z/bhQHlA
W/ORzwV/jEmRujbxlAH8vZ52J8NtduNh/zKJj819Hc1Zr6nNB7uyRRV49syNtk1bKF6XaMdqjXJo
jqVGSI8Ir+FKPSHQQrD5taH33dv0RVbRscEDKxRk5EZVFtnAF4tzWaaKdlT1HLvUQtLz2nimaIal
gDWH6BJE/Q0A84x4aJnv5YY48UTOEimJ/Sn9xfNhs+HOJRFGNtomSASzzTXMpxP6UX3Ge9E+bdLv
3QnrnRWkeuiw/T/A386ZyUuyjGioaq5753Eiu6tpEE6D/xWmnr1jTSq6ABiUU9trCOXX/UubzZJc
0mX8j5o3o9AN6WQ0DfD7A5YETMmt8wJcO15QMieUl8SYcFXMzbou07N2HBvbLPaptx4/g2RhUR4i
xaym/aF0E7TWldZ6WMaJ4zyhF1p5i7fr9gXogzyOZtN0l4SY6LRNYy1oJkIxKkFAEHaRTwe67+IR
Uwyyq/GxjKYP/r0SoI8Pf3+RRI9Us1ab6cJiAiRCdHnb3198FAruATLOBwvA26TCgxVkSnoyFwbK
3QbauM6b4MmPCKW8k/wZ+rzHGGOxxshvNAW7yI7I1Z92GlLVJ2EpFmS0qP7bpsvXCat2WOO/xQGT
ti8va2e037IETdk24G14v2fW1V/eLGNtlP/H2XUtOY4kyS+CGbR4zQRAgLJYBZboF1hVdxe01vj6
c9SZ7ZIgjriZsZm23Z01BlJFRkZ4uAtF3w4CvgdVJzMxsk3/3BqW0K0+C5ZWFJq44G1CBQgSJ7MV
LcEH1/RJB0NMSg7aOw86WdNDfeBl7bAvBX7XlmaLKraMqoUNLI0vCJ+ZmCpEM1t4GsBA4U6nRDbB
ZlpxMUun/trqbGE1fkiUvuglJ9TIEOnJhq2ROhufUO+Z2LB4ZH//rNVbpt+cbyboXKgAJkvgdZ8j
nVpIpdflIEnO+zsHuqUMgEfCEd+UND23ilJ3iSEhE3umjZW44AsdNiuDXvuA2aJCvBRhIi9KDvCY
7ie0h3mntVifesmnyFLgazN0EgzFRghWLC9eYNdDny1yWPYM08cYelrpxSsqtOyHRvf7BqlnhBpE
2bxRFrhI/zyuqaMvPnCvTc9WGglZT459mM5/80ZfOiJvy4C6Ny5wcJ3Of6gfmkZZdxcBLR5vM/SU
rcz60gZXJlQxFp2DuOJs7KyWYuCjryARDVKv0+E1e/bOfkwul+7NR13zz2N7C4RvGt5m/7U3G3CS
oJ+jUWBvF+aIz32OynpLXDQC5m+AMyP/PZh78DJrewnMpZnhbwa0flnCv+hs0wA55EWRh5TjFIXd
3gpex0YSyPsUJ0bfEisSXzl3prStp9rKYHVf57M4EgB31s7Zwtm+sTsLH5JS8V10tyl4joOXGqQZ
7wVaWp2vEWftWbRF53cK5t/t+GtbHyzG/lZWe8XWvmAWUxRQjxtSHl/gWdIb2pC/0NN6fn0Xt++7
avvHMwdrZdGXdvnUGaBAkw/6TejZuZ3rIQevRgKYmNNFT4HD6yjoDLvEnNI452rnb6SPx7vsh6tj
5sxuDM6GOMRp4MUtg10GbDeUCH166vXAYluDuST25/bFPb5sDeK//tSXABoAZKAGYXWEHoKVT5ku
vdmniJDrRM8QejMhEzL7lAoKlr3WVYyjembUJ0RUHPWrZDZl8CShT4nLt53wkY0KkbrvJDOj5hx2
eqD1JGBzkvOfRX6QwpKEcIExmECtKNx3kJBLT61K295m4obyqlMyR380CtD+/k3W8KJLz+rrIfzU
Ra4CqCHPhjqHGqfDvVTfQm3zmg/K30Y7uJyRnxm7cGnbOI/nbSlMvDE6CxOHUeY6NSkYh2H1ErGT
Gf5hOEPajQhnTErUE+UOrHNhgWU5r6Exl57VN8Znd1HsJ4ofaxhx2gBs/BLFrO49ycLzkOtZAdlg
5plPV9LeC+huHJH/bpQ5ZUQhqIXYqznjSDwtKtNVKcdDFu5vu/sCZbDwtyjt5rdLfisSGUX4xCLk
1i6Dlb0qzpzzGDPofOMx5wJPQ57+fT5Npcnc6BkDbaTQo7BWFnmax5vDgVOBviQVgqFQsb+jNlMb
lWXYsncdT6XmITvmL6IRmopCYtQLjwZtDSB6aHJaOZQ/O/aR3dnmKnM1lHwedivOrt/KHYTkQCJf
UcFCIkV3DiwKarFJNpW5cVLd3HibEOFz6NsvsaHJAG+mm5gKT49n4z4B/TMb6LbBRICcae4mJTbr
ZdnlXad41QKiVhFpv1B8+ioSvdReGLYhcr4S+9zv9JnNmXtS29pNfVEA0Fr5Ley0s0S3lzXKq/uS
0q2Ru4xmBu5QdN65DpJkiYVLTyHvu1xvfUN+ijZotlGfFNeQIJwMWiATNzCKfN+gkeDHf7zDpy8B
tB6K0pLA4b/c3kRaMbQxn8oYruCi4H/6Ok2E0mGlpy46bLZ+v7LT7rPvM4Oz+WULqfSTVnKdvrTq
GmDr9k9zUA6jUR6PiQOXbQbIDvLWit37OOvW7lxrI23z1MWMu84u+t69R8eMJAbEYqNfrvkWBRNY
DiiD6fWiPZ1f4vPLeWUvL57s/060MjthapzFnFCprpNJhK1IzZLaYM7JE6IaOOzHxu77R6bBol8V
Oq6aDBHiWQaq8RqtZkWfcXbixj2HT+neNQYSGsA0UXELmnDgTCGK4W1G9AN9JO1Un0cv18v34++4
j3Nm3zGLKaGdq2YZx7igE9hEBcSrDX5PIz3QA/M7NOqCfO9k47HN+0bamc3ZjlZ9hoNcsMc4OgQq
dbPfm/Fvxwwi4tgH0v0SBfIpmxa/2w5vZ8uKDeXzc9A/L4hy1yLbaSvPnSoU7wEvhvoe3hOz20Pz
Cq9yB0Q66B159ZAEHJ325L8nR5FGW3XTHTqObGOjwlNStLRt/SvclnRbcERf62pb9GrXnzLLRAxC
XzJug0+pYkuq33qWSsKue/E4Evbotmfsx4vATUObDV0DNSfeLtPY0ehw61ZytashP4RTjjilOcKP
Gj2ELlCT8lEg+vPY2N2LTYPMEG5LRZEhdwhRz1tbCaskmSZjk0k1HcBPl+4YFb1QR815bOc+0flj
CB2SkLYTsKozQ3UQNmWhhAhIiJ48N7/aCOlV+SR9f/J6bLQXCyl/ZZVM4D6LdGt2DhpsIyVDyhOy
njlSZphLMST7wpRNBO1rEktLjmOS7caDDH/wCEBu5zLqOy0LM9hqJ2zHubVMweou0S9n8hcEYB5I
fxkv4lt2Qr0KsJovHJtu19A1fPHS1X/zIcLth2RqoTRZig8pZCIeQ20ruwZPe/XcKL9rmjQk71Z0
De6zh9M8X419dlyjfGD7MYLJ192h1/M/pvnr12G321k52OyqU4pTLNPT8NepCtJcjMThpqxA8YHr
OV1P0i6eIJTTREmAJjI6lW4ngOOyCAUYiXFiz2hy8FftWO+U1xA1Nxtto8ZU7o/Bh9bTrt1Umrmy
1ScneXd+cYUgXQrQBPqPZ9ZzTfSbpoMTVYh7SNGjFFAv1DuTB6fvn2zSBFmjOF8cMJZARhcyzwk/
LuXqUZWGTBRljQL1Wu7UYmrZLF2LAe7Ku/h5SUOSA09PSDPL8znNXa8fmsa/8OoRIAOahLYQnXPm
XRZBfpuaDE0MGXQArveaCh/qThgpJnjItxK/k0Jj1NyVaHPxvKGfXBHQWQ5Kgh+XczVoyNaXWQBM
x2Vkzn5t98VZ7C59/1Yhu5dTNaN88coPNRGq95bXw1Ex2pGMr2H3qSi0RY+y4mW6MJI8/st0NNAC
OmZmJx8UQYdKfBnUa/HiFDnMN8YkCg6JeBGionMojafkLkS0W+8imIoLLYT4XVQQMNYpGRsiZlQV
jLTcFB4d8ERLnmJvJaT4CUjnHwBCBQla5zwIIuaYQ6XukiouJP+SpKjhPalg4NcRx6V291mLevc5
gnlar17H/MAVH3UOogwZzPLKV5ZRQFfCItQlMwFLganWtBGm3KZoZMzn+FxcEo1yHmHlZ1EjgdEO
BisZiWJCZJbbuHtNpZrZR7b8lo90PAZ24xJ0oHOanm192XTRof7HRSLCqQ8uheRQmBCBIU2g+58d
tL/cP4+P6KK70gRNVAFpmnb1LLbyq8aVWFf2L0xI/VNBwneeqlufxroJRniKA6QbwCOm5Okk6rEV
6Ub+vI3MT+XTUmxJr03N6rzV9M7CJamgVgYWk+nNBi6TmeNOeF9UvEHEGRsPXE6CkeZPjcISqfSs
oji0hyChTEyyFzXTU8aS3JeyJ+1zLdNGXDtd9y4F38JDhRBhMLL48zB4QJUrHYcwuNToTM7tgdPj
T6xw8VcKzSHqSR45pUd5Tmek7RQHdaQKWzKgpOAFBh+bjK1JNI0Mrn3rmLXo8N4ZIcGMv3CWELeg
Gn3rYpM8LKKsS4KLbzPvvpm5T1Vosd8Vnt5HtyA5mqozEjG/x79J9CtkD1qIZgHW4v8xCFrDd4jY
QmivhiyZMIuXs76Xy7org0s8PGkvOD7SPrmgzNAMZ6YJwOJjln9lZOBHnVU3xYvSrty7Cy8zEM2g
wsJN1xyU0WYTETDJWHI+E14KAAxaWo00U2j2t3LfMoMZdl0BRpF9S8rmiHCVKZ/7zCw8o1NJ9uWd
IungMgj7zCo8hc91SaWVJMQU1N36m9uvm/bYlYcue78ahenrarTr+jQMcDHBBY8HLXt2WdLW+uNz
vfBAVnAjoCIgQEl5Yna5NViUYzPUo59cQn6fQw/jk3WNJtQLdpcdXNeEiwkctrQ4gfiXLKRjQbw1
BMN9ghNK25AMBzEPiwoYNw8D3bQM2VaI0kuzSaF28+R+AOIF76p3b40dX1hv5VpZOKg39mZbIJEh
su2GsJey3xquOyAnH8/qfTwzDUhE7I5ISoaA+O2k9knKKZ6WphewV3oQBP7uvv4f3WlTVDTbKzdW
ZnuFc9FVKXtlemlVuzn3O8Gsd9oWyWqvtDJd3DHNytmZ9sLcoKCpCkQQgGjh50kF4D1qRhD87OKW
37Vv9vVrm+0fz9zC0xFcolc2pkFfHYAsmLRxC9jI7feaJ2y4kx1mw+7KAVWpx7aWVknE4wruWhEl
RZvNn6slHl+3dXZBLNEMBrJdKXjHK4N7ZVY7CZfW6trW7JjlbRHG0lhlF+V3V8LvEHbn+/sofGXq
k/xeNbRqzTgzHg9wIc+KwBPxrYzOf9xKP0wUV5MZNoWQaoGSX3xoyo8IIJT3KLVbxoTssC/s20pP
IoN9Er6LeCTIZ9eR4zUWc/a0PSP9CriQ8BwpPEsFHKsjUqjzCY1TS1Hea+a1qeyxMtTKbgNkW7YD
IhO06A2IE0OaNS/uWq70fvchR4nLazpWCKfn7+E8FVo/6Lri4ge6JP3K0oPYrDxE7r0vTCCHgAyC
zOPFPYWjV/MVp5XLuNpYXMD2Tfr+pQTMIHhmO8ka7PQsPz9envuSg6aC4E2QwS6FuAGZi1tzQMMJ
A8tWxQXJ0LYhCkdb2y83fnOU7Uovn7lnCY3ZWhQh3vwjFxtm7bBNfuj2QOMDcJo1ZO8Qr8xpL8Iw
6RIu6DHeHmA7UKJ5SP8DOdyR9uBWVHtqrFxcuXHuOb2mUV8ZnaUmlb5jgd6E0UPv8Jcv8yt8iUc9
3nFgnNnWaOwwDapsQHLyItk0bK3Hk760xNr0msC5h+7Y/NDnVesKXFcXF2nUc5d0vbqJeqCKNU1P
P4OaShVLH1v8YWK+m2WZx6BBAMKBN/B2mWNNqN2iGaDRpAu9maGumKYc4XhD/S5eG1AVFUQzUoa6
rB6nBheYTUY6kY7PwNmQYDfINEXl7bMIkcPlBx2RWYxWoxKiQT4tYzp6tHrq/6Y57QEZaewc7LcB
bcZD71tlYslffEVbxipyI8fbZJU56157AA/JiXQOA1NA0jbfRFzPB+rYSuXFFwhbxzQu38KEeoVZ
RgMVul9BtmHdV803o49Beu5FXexehL8oMkkSSPtpqoHBzRRUQ0usEOWdCoDr0m4Bo+J1Fk9RlMIU
S+t1X9k1nJ5pJv5HCfnsx4v003w3W6SbUcx2JVfEucxKcnlBS3ug6QoAR8pBACvXuK++xy+gJVAC
cjfpX2iBex+jaoehySkbd6CKalUhjcYtz24GfZD1sLa6dKONTzG7Fxkjy83Spf6zJJyyJ+VX8Czk
RiC8eR0UJVFYHgzvJP6uXUPJ9tBIdN96ZlduBHkra2cFj7q/RbgpE50JXiNtU0WniDNHxnIjk5do
eczw5s6PQ5gbUVtQ0SfjBo0SPn7F3zISCWUqwPy+Kgy2NLmWDt2T/9X4eqHxSOXg76cO2FdfWpnO
+97O2aaY7sMrTxrUlSCXqlhe+G1oH5j3U7NJChIjl7ZhdZB3+kRGaEvGvzkke/F6NdJNuQnMtfK/
NC3bfFllNA0gugQRCvfzGrj6jqJlfBCTqeVFOHXfyu/sWBxr2zc5kEB4TrI3U2jNnAY6mtHRI8pB
2oRHKKgiPX+JyRsF2yUkiVhokKHXkKWv0PK9WNKGN4NTuPJ6XEhBqtz1l84eRkOZCVHFKOWFVSqa
Vt9Tu7b8kj5LG6xqZPpr9u6jn1t7s/RykfeCUHqYGe5UmhXqNZNi7QhaEFX3Tdd2Te4onmJoFzcr
HnihTHNjeV6OFFJWTuAzsDfO0au3a6Xn8UM8dCqtKiI3H+NgI+7I9DDaZhK2Bv/y+KjzC7fe9UwL
s6PeRbKL7Y+Z1iyeBh7tkXQGGujdw0kggYmanC7Y2S6l0odLq21mZDvBnsApj7/j/9ibMshk0QwG
Yr7ZCkiohHZJMn3HrviUzxXtd6lejiYv4/W5w3FhJ73H2M5T0nyzb/lTX+gFEi3H+g8bUu23YiVJ
QqRtsclaI4yIS5iKaAVlwGzUmNOuiU6dw3Cbbty7tNYTvT16PGm+wnMLJ7KNdFdZGdNC+I61VQRg
CoCm4JWfUvTVeeO6IdYSJaguQ6f7PYLHbznTqJrGVsPvWbagYcEcS+Ufv5phFTEUcgqqhuTLbEVV
tk2kQHKxl0XDjUnz2vc+UX75O699kdcYXReqTZM1BWlqFY9m5cf3XY2xEHlAcpiwuvjI7lR//Zo3
5fpQZm8ABom5NYa/pTYgtbAJoFjQ0DTmVyKKxaN79QGzXFzoN37HZlF1ESM7BkgUYbddR7Za7foV
L7GQ9rsd68wryWNa+oKKsbLbA3MKndFkP0+gDpJpYtVTKxsyfvXUtk/fGlD5JDbeaiSmKa2Nz5wU
5ndsW1BOwFVFPXPtVbXwIrhZiNkBQsegMCTi9HGRzeVWEopE7p8fn9J7wijcZArSi3gQoDfl7pTK
qYy0Z+397Oiw+igkJ5Ys6ZRE4F9VLvKwK5oNk5sKmIQYICYORY08rVH3Hz14EYcNG5wef9BCxmb6
IAVvOnwOKjZTpu96+6lePLQyVl/BFd74x97sEPchaqqhAcrsR0j4SCxVNYB4COM+xVT6E2/TNQDn
0h7E0xKsjDLOHZiVb78CaGU5L6QaexCc/U1huv7rmP12KwAM3H7lnbJkC320iqJMcsHiPHdZ5FHU
dbJfX4DHrn8jkGGQ4UayEPUHZL5XppdfiBjUCZkKkIqCoHb2BvSVqu2zsagvQrdTuXf1mwHnsKKA
/IdE3kaQKqp6RlFFWz5aSa8svQe5a9Ozc83JeZIHaV5fyt/cVyQIVBh0UaJZrYI8KqAVaUQ9e5Gl
TX+sxICmQBlk5U5de2gvlICBCLuagtmhz9Iug6hxVV+gLGw74YsEN/ehbF5UJItPis6vHLFFh3pt
b3aOWzH3cpaDPZfdQmww4g8FNGbzEBWXc93ZakO5iLAcVVpLcbR2xZsuRl4aJ0y4+58LZLbimjC6
GVM39aVJUFDJd7loiAV1+0NeS0aphbTi0AZQEFd2Vvba9Mvz6PTa8mzBh7SRuQotRpew6kiTIihW
EpqMhseiEvg3qvSx/kyL38nwUjU7XrO94S2paf/x+DPuGWCmUiAiZAE+hWWFn4DpyqNEnN9LsYIJ
GBAEP4EFXdT5lBaHISTaJf/1rR7PEmo4gcnRi2QnO9UIjYZUlmTza0dgGvHdjKDMJiITPLFWTqfz
6lP8KGiEIoNLb6Nfw6EtDKQZ1SkzMnQQ0xw/mWwXibbi0+CdO6mdnuXW48n4if7uvgCso0gQqLjd
ldma8JPsOl8l1YV7zwzpqUNCsOZjIrIGG+zwTgHEqdoAL1z15rADt8jGjVGSD//WeG1tyxJ1sOAd
grsH36NST5VgA/hg250ff+WSR0RO7z8fOTuhuVvwWihhmsqMDAUNcLsmuyJHmdajiBofG7tvrZr2
h8ZD+QBU9liWWXglcQn0TasSVyAFQZZM7BH9Anho6sN75Ay2byD1t1KvWjwZVyZn+6BR0gjsVVV1
qSNkE/Fw9d1jGuqhsvIYWCgg3o5teixcbbiyCTNoj/+MTQPVSL5v0BYn6MjaG+iLsMFcuhdAdBYb
KSilH8/r4iJOiN6flnYQQ96ajtO4VfKmrS7qljt1XkzLEVbC5hQrKxfodBnf7ekrS7MF5MYu12If
luoURPJdykimVxVvj4ezUMaZpvK/45mtmSeEXCuCTO2ClNqF+ZK/w8JKgeEQ9nJK2Mz2D5W7kkxc
iADBVS9ynMxpEg9djtspbLrAE5VWAj117RshfGOUf0jCyh75eZDOpu/GyswlNG6vBiDJqi7ddqCi
0fwtJi7sXG+swqj1+MnbCV89knIcZc2WBvhToJ3dGqzdow+2P0Yvawj5ha2DXQNC36lapqIH73bc
Wikhcxsy1SXu3gIFUtvtuUVbamAKeEN3bf9vpvnK3Gz/dIEfFyPjVpci/dtkEFdRv/IoWDkOi2sp
oiFoWk4ZOiu3Y0IEHo41pHkvjUYj9zsR0E0RrQGCl4xwqoqbheWQ4JdmS5lzfcMMYdhcPNfwRCjm
1iA7X2srW9wwgP2gnQvlF16d3yFMKYsMIsXmUuqx3eucLv71wUE6oi21RJukodoBTWz1FNl4MvrP
YBkHvSEVToBWGKLF6yX5fnw2F5A/gPgjz88i1YAq7zwPpnWuqhVZ1ly4lBSb4sJ9sY3uGRqtzBo5
LoUiKY2GY5EFjYcu7XdovFJMke5aNIb1pNjFaxf90g6+/qDZaivRqDWpmDYXhXsOZJrFO6bbBlGg
qyHxRI8AjoZ0hpmohBe67fjOb2SIbbzKw4prXLoAIGCkoS0OBRD57iHTc32ptm3ZXHYJCu3gDrPb
02gpz8NpQDc0kuuxkZB2r+db7lCuXOMLfvnG9rRbry4fVyjUNmKxKj2K6iN3qPts5e6e9vPcdUEy
aQK6Qb1EUWY+eRjFKk/GprkICYBm/aHOd25jxdWT6JorW2xyAtemtAmHgx5G1DiA4sN/uB1M0HKq
0ohed/E6vX4HnAmQrA2AFSnIHw9o5Bz2HthoVNrpFgqLj43f5Z1QfxDRtwFkElCkqjJHrY59Jo55
XLROFtrvI45Y/eWeQPbd7bOV22C+cX8syagSQpQFOaC5ymcbN24Wh3zjNDHhu2Sbd+zBD6Ek5tfn
cLCBnF2Z2Pkm+V+DICucYDNo3pu5LDlg+bAu1cZheOSD0TfYitWKf180MeHGUXoHJmcOyoGUeJxG
WtA6cYJKL++j+eUfOvefQaD5EPAjSUMhfPbEkzWfSZOgbB1ulE1GeyqEiHhesTKOu7LDZAYQEizN
1OfIasLtHmzkhmvHyUypy5tyr27UrbrtXtWtZ3F6qjOGYgTQtClsjmqbzM6Pje1bPOng71Y25Pyi
mb4EaDmRFVEWA+v3bMDcqFYjgqXWQaElsPCiUkFHQBIGckk7n7XYPZ/ZzVe2q1D9+OemVQ15GYhY
IDGD75hNAhuHaqlFvSOjkhAYwyGDOnx4bJ4j8UWqHLGxW/4g809SaoRHMO2t2J+7HIxcBbYK6VEB
lzi0i2bmtdwvwqzonSDwacEA96heUI2qRLtSVl6uwrSetz5nsiWgsQM4DuBDZ+utdiLTeV4DWwpL
cLVq4VlsDyKKdQx6muHPUf1S2kQP8YKTlU0i+rSt/7iVIQslGco3v9pG+WtX7WL0ugu7iNtkqeGG
JK+pzG0Bw33h6q2cGVwEtGMhrt099y7z9vNnKyWVbseUCqaqVmwePbAcQcXPe4607zgimkBijca/
/s3u4ACqFQGmwAadbczAF93I99veiVS9rqzKEJpdvmu3vGjkbxn3MoAnSbPb6Ch9NEAH/hvrUJnB
4xqRiDYPXNHrXyvsWPdOUz6LfUNL9B8PLsFxJi5gjwJH+NxK1RJ5GJsJDS6jWffKqf3Kd9wRKoG1
As3QuBPhJhBuirNNWlQdmDuTnnXE9Min484TYgctKwppU0sNnuNiz4c7LX6NuJQmlRGItOlNVfsS
v4p2k3cNFcbGqDuIhYgZqQ/4fzV/yjUY2fR6udndQIAAqA3FABZ9Jqhi3p4kxouEXGFU1glHUzQS
P9eDviI+8/x4Ue56fXFab+zMbm5sQzcKUOJ3+pP2kpWk2vZ2RVFOdty9ypDSI+022e8/OnvY+duA
W7kb7hzGj3kFFzeAWFPK9XaYrdJCmS+DeWnv9YeyAkCXQzGSm+C8o/F4rHfFx5+xioiB4Z0lEfjP
W2NDI/d4y8AYlzsFZymFVaVGIkDFKSRBpdB6zC0fEsxVkh/CpvkMiuoT6lk0HDbF2iWxuL5AXcoy
diHSALOjKIxRmnHTt/QlqI/7eDOGh5J5ioTVUd8FLZhigCsFmUeXHi6H2RSPUiGi7BpwTveNEFMc
zik2PlWZ5+SZn/ABPt5A5aB7zQmMDCL3Wnkgec263bi2pRc/BBx+eLYi4QFOgtvpb+MobsYo5pwh
2WkNA/mAVgFOvv4dlk98t4bnustsTquN2VXRWAKtAvnuKsyGNOpdhQVZIThVyOvufWKKO9mO3YLe
ev/W6ACMkxcfjZjW+fXxVlta3WvbszlPhIrXPB+nN+6PTfVa7go0DtTj5rGVO4zfzxBVCdA4BIhT
nep2RpswCbpaSTnngLG9Aze7wVsJEnnEzOgGggGbTQSWadvhSGSMBIx4F8HA359T5/5AvldpiO4e
v//7QYjD4GOx0nOEVau4YVzILuvoLWiZM+r8Ovx6fz9EdKSN2W0KPT6Wm5318nI8nsHY9fZ4Pu6K
F5N5+Esom2oq5BPvOm87AJr7qOIcpTKqS9InaMkoqYAcfpgWkEwUCI8o9NyOH4mSbrWnFfPTqs59
toLLBRcrCN/ueLySofUQnpacIyAtGgMiXlqlHwPzdNbaX32XoNn50vOSUUsQPIx0oXOKZFJTe/wZ
k+e4+wq0UvHwcYIIcMHtplDQ2hT5Ys85vGxmsVF0qIx/5q98ZLbdJUBA9NjcT1l/bg9wfrgytGGi
IjjzZGUjqVUecZwjZ8eIg5LqZuw13OhHaMzXHboIRskSYr13Tc3Vq/wSvopQzZOjTS87QkJkby9L
tIeAUTgabEuhMZeUX8CHxXbWH8YqJUNi5GvigXd1p2mrIEDFYsEhIQfA387S0NdgBylxdBBv+O/j
LkBhTbQ4sHS9fINN8fEcLWwMBdVEYJsnBeE7EhZg56KYga6tI7wD3Q4e67+Pf39hyW9+f7YEo+wV
qRDU4GH/gxSKhH5fu92p0sZ6bGbhsr42M49JNJRnwnbAMH7hHaMPerNyflemaQ7OSZTBKwoGv8/p
rq4duI/Hn39X7MOa33z/bM1raWhZucXvTxyTCv7pjuK2tYkf0GzF1sIFcGNq9jjRhC5Xcg2m3MNX
YEiH8Px4LGtTNXs95IErCcP0+/y3j9iUrPbqrBmY/v1VeioYoqaRpi0VEfS0kXGvomVJb/bo3f+e
uAvWmeVWNvEP7euVxdH10w74NxESRhWU4jRy4ghecQCY/AYezxjM/mh9rwGxFmKSm3WatvyVUbQ5
CmWSYJgQwJAp82mpz38er9TSpQQfgxQVUox4dc3fqREjV1E/CXAd2EP6wtFs25LmKYQQ3a5bqZwt
HNAbU7NdEQZBr4jpADm4j2inGGJA+N0aWeuajdnG0FpkPHwBNtiCVpT4x2ZtwqYLanahqHig4VGA
7hm862dnx48VtmZibtp6QOVRAA82oLkdyJqduxf41IZ2ZWc2W1CT4EUG16jjofQtftqeLWyiJ8Bw
j2tMEdMvPRrRbM6YKHfLNMCIwOjvrjxnF9fjahSzGBDPJCmLQvx2UhHga7v9ak5pbZ5mZ0TMpDKv
Jk0mB9qwz4Cfi6aA3oT0ee0wLniAmwWZDuvVYZQBjS9HH4Z23rP5FVHB6PSV4GjhvN+YmD7hyoQn
oeMhZKAPIG8P3s7VW6Oz2ZVrcsH3X9uYg7RCMKzKIegUneC52cSvmr4m7bloACE26IoQYyvzMFcJ
Pd4FOAvhBOF0D+Dpxx5r7ednz2ToHuWZmODnq+/wKduMA+TVH1tYir6AX/vvCGY3sepyfO3CAUxN
/xnBrnruyd+ttnmx4pUFXxvMzJkoQ5a2PbKlji4NJnI3mbMylMXTAZFaVC/RU3KXqImjxG8bDpz4
4IHNSED+Vjq/qg23cBtPCfT/GJktSZ0ORRt3MOLruaH941Tk5Aivfn22GqxSSMXQ4NczvJR5aoKy
R4LQ1VoUfAcSQPx1Y2e2Fl4YtFGVgiMe3Liv59fUlkzO4rpVQuVFP3I1nplj70ahg9PCeKbYJYGq
vJNv9JVlX3S7VzZmLh3rwWZBiLG8viK1D/QI4hXogdce4ffn83kN7nqHD5zP3bTPrxyXJge12+N2
dwLLPijP9PICnaXd+1HfX74fD23RRV6NbObuszEvuyDSEFqeY1O09yN44NaGszZ7M08v+lEWqjVG
E9oVCfbb7/PjMSyF+jdbbebnB7Q2Q4oXy3PYecfUdpznGpwRZMXM8kbTQKAGekkeWP7bRRkjNS1r
SZrUTVN0WP5Fc80lW2PqWzLCSSjN4ZIHM90codeCqSRUMx/kvFTdDAaHlxGYBEi5EkcsOcprM/ND
k6NLbWigqqBuAgtv9Y23Al5e2lfXBmYnxq08halHGACS5ru48O+/w+2wdiyXvPG1kdkxcbOuHnoW
RtgYmo4VEc6ZLZ+4radXVvYv7vlrW7ODEhbgS5J72OI33N61MnstnF9eEtQRFdTTgN6YeX1wJ4EZ
uodGyKihF5WIdjgiJlo5KUvbC+QZEjKIyOBoPy1+V46lltswKl1BwAvoXdDLt3SHbAzNKXKi8GI7
SKu+/huLyLmowK8jCT/P+Y+sN9QZpBmcgGQH4m2zftNv2yO1gF48S/ofxmxof1pbrfuyD24fsP38
x+xsawyZ+z+kfdmOpLq27Rch0Rp4pYkuiewrqypfUHUJmMa0Bvz1Z7jO1d0ZBApU+2htaUm7tGqG
jT09mzHHoLFCHQN6FoGlevSlwvgcGPKCjydwxH18YHoR/3QHB/hWC7xoW9Ht32rsMgv4/AMW50WF
riq3GX4Adlrs8AS+vfVBfrZD7/Hx+Vm7f/lIwzT8OPy+vd+6fL6v7EqYCyZv5eTK4mZXPB5Ltaby
OYRlzGeWXwh4d2vQO5/u/VDD545fKXp+wCF7m6tey+b+Al3+n/XFtbe4ntFeh/W3N1i/22m5Hx/J
Mdl/P2HU7gW8uVlQ7bdAcquxxmezi68NZQytJx3MxqAWc35XJ4ieShWY23u7enk+be3ik05ZbapJ
CysqCR4kk+nkIY3U0o0gdrWG8Hk1i/fS7vpBKTjsdCfwKjLvPD4PZ6sIgM96+r3hQ821x/mzscWr
lvd5r1gFjJlnWSgbC884xI/u80+wlL2PIf0aBwjX5dT4hBXzu5I8Mk3yONd+VkMIqveUx+oPaEST
4OXj9OXHF7QaNh5eS4aKV2caLVy0ktHgscjCNfbxSKzcGf83xPv2rTjaKFLZnrOXnKLTQX6K1+PR
fJw1wNhVPy9D79evHITnkBJuD3XYA7LZBTR0cPxPh98fsqCV7Cr/o95/fPze9HnrzgfFf8AiLKBC
lkAeQ08KNpcoAnWh/lRHEwR1Xtk+3aVf2+Ou23decox/VXvDP2UP4GgMWICx7+Ptw3qF5ZYxpP7p
RyxOEZ1KlosCP8J4KCIDA7HFS3nOv7jnBtaSXXrXPG7RM0rfcvWdAHRA5xETc0iRLiOkZrRbo24E
Sro1r31JLuUjkKo3ruFquGdohooYDJJWoBS8NFOPDsMgYAP1qW8YoD2K42gC4hEAoBVunLzVQPyz
qYVj0UfFIKXNzFfA3MTR+lodU19r9u77h00B5NQ9UPV8OLskIBv0SWvx02fDC1/DHZC6GqI2X9so
C3H7fIKhgy2Hdg2mg4oXHikdADdXBZ5qkaO1Hc2AX7LFa901njV/pf3LTPeNae2/TgXgzVrrmdVW
y2plaRg5QhccID78ewn/rSZzprzn6uuda4XdPv4F6iH2sMXyvfISXVhZ+LXC7GuuI297pdZH8kMZ
fA6lGLErpt/z7x6UF3a62WW6fnpx2+U8C5iPLUu3FzcuL3lhG0hHX2tIlsSFsXPFW5ei346RvaTy
a96+ALDdmX5sfUn13cZ9v17wpfXFguu+GaaGa+OrygOBCYqmN3Yxy7zaPNa96RP70Ob6HWidNuxe
PyCw61igQzPA6Kiai4BjLObBmR0GaNO8K/hJsTtPMAHkZx2a+X06f7TujiagIJvuLAu6H679DDjw
vmd+zH/3w8Z7thIK4OeASFBOJQML+/ct+RThmkmi27nbTq/2r858Eu1TIw5MeecfhIO64QVv6HDY
ophccROXRhd7kJmIezUT8C5F7UNH68J28PgUNTYELulhnr8pPaiGjg4bf7Jgpg+jBmpDJfNE9WM2
z331ZeObyAfx0hFf/p6Fh1QbPmY4/dOraIK5urNzPIwsJBUGRp8S7XH2dMqCbazVtf+XZkF0AwoG
lJiW45uiGFmj8XF6VU964tvms91N+0S39l39Tp3vhr1rSHlPC/D6v7iYaZzYue6OuTga/GwUftk8
Ttro9emrMe+J+eBkzUZoJdd9vS//+YGL78RTjMV1KlCEdDS+1a6S7rMhvVMqXWzcxqthYqBrL7Zi
8QXsfE4VUIJOr0n7lscvNjijUQXFLH9e7xTyamMAcQ4MgJ+wBeWpbXw9PivdM9We2uJF03dq8v32
mZDX/9PSMZ0Auns5CAH+NyjU/W3sf74XaZd2LWv7qCh2VnN4n/N9fOgwvmKG2T+WYf/awpghoCqA
/gAJvFi8BX3IaY77IcpVxSs013cr1y93ZjJvfM/FgZOG4HKAwgBvqCyaLN6veOowS6LpQ9QP/C1x
5nLnuoqxYcRd2TpQ1RIYw87JaeHLeGOQLADJ0ImotZjCfWLMBYYFKm7+LOKi7gOLKpVxP0Gbr7ij
GDl5do3Ucfc5J4V9ZjHD9InTGo7wTBeKbHgAJvLb6GurDmPLzt4di2qvLFY1sANNbo9R+24w741x
zIegUbTmuWwrDKX2NXPf2JQaH2xmzS+r18UD8L/5a5Xr7VPRz0pYJDFESUzbqF+4PnHDGwxWsKAW
w/hM56F8wCgRiBip7SpDyI2x+aVXLP9ZznH2SuO0qDyrqtlTnAuz8GthkbNRq00azhzcAH7TZum3
NNdVtLU4mreYfh/nnS467u4BRSvAf8pZnr2arEqZZxTufG7NVjF3aaYrJ0BhjJ8kpiqohllvqKBR
zYonXiqiuq8yBdoxQp2TPkxRxwOxQAmO4ETN8m/C5ux9tDv7SNVm/gbXk4MZgw4V842qdX5UtCia
sCsZB90mAPtZWEBi6yVpdK5iohSjakFpaQ31+77Ca1ikfVd6zaCTL+BfnIawqygDLBXzbj/SjFn5
YZhmgPzjAcy5XKVNCarVpmeB2yHHDPOGurEHEqTxe1YlTBwH7B3xLD5CrmWeknILMrnMz+QRx3Cq
lMuExjQ4E2XQ8eneZjpNO32cxgj8xtXkazNnHYqbZEx3qnDHIoiprT4PLQOpV1m42UvPejvDhhgQ
suUDw6fQGpdDcmPWyh9xXQCuY+fggNShawIwpAZORuyKZZJAr4nDwwIkublfk6wEtiy3+7OT26jV
ZDPYAfzYsCX7EPz/GWR0ZdjWovk1xKJtAlcT/R+lTqo8qLiTgQJ2BAGgBFSnd5hKhA/MylI5aENR
DjvM3rfTvnfbAV6wKKbKA3DSfp66UVUDZbYS8J5PYoaUt9UlovbAb2djDr5tnXkj0JaXd+EXMQ+E
gq4caQEb3MKF0JnXaUXmMRpJ7ffjnhjpjjd/lKIKbjvgZVovvySYS1AD08B6aBrLrNBR0Jsa1GSK
HJpoz0Ihk+e6HdmB00kNq7IBCnaYeuo1lYO8FnRGwRDbyo7Zc4MpRBfUpGZDtzD8Kx4UFABSBAVE
e4iXFlHjZEw56c1yigwUhH3DhvJeQcjH7aUvQkSsHMkgtheTm5gaArnW5RmehqFjQ2aKiNjWDgqm
fmr3p6EjKDjMf6Csu+Gw18zJcQg8DsS19SX0XAjCTSYSNWKA5D4MsQmlmxqHt2xn/shKYfsGdOPD
22u8Pkd4gmRnAME/ZoaWj0ThdPbYTYqIspq6oTUM5QHv7XACEIwFDHMsG3H3IpT5u6fgqSYgFEK/
8UpPjncTw0dN1Silme0niVmfXa5wND65spFLLRK2/zUlGUDgojHgoi6iJntETazVqRqpVjwfLVL9
0Htn3E8ZGBPMWIj7imi9X2hKs7u9pytXRrKXY4gTL7wsWMuc55PzUxXIizHdENE0Nb7b6KHq8MM4
uE8Y5vZnEzSV0yvvATg1jhkDnDwTUMyq4y381bKYK3dAMuaiuYNGO0qri9+BgLJzeV9pEVj1VZ8z
hFeePRIOlYsKzAUQ/AOXfkt8uErwuosMxQ/KMdOYDTn+kynxypH/aTIbwwVaX92Vg6qcVVWIL/3Y
YW46LdsA9f/iWLWTe6iatH5BD7j35mqOd1VJm3snYf3L7c29vvlYk2RuMlwENZgaXOxtnel1pw9q
ZEzzfa03X/vaMP/9kBJcCxfbhowAvY1LG/WctVCMEVMkkr4/6xCCCnCes5+2PriH28u5vg8AWyH9
1gC5RCHj7/Tnp6NSGjxjqVHrEcsb03Otfj50pSh9c+qnjfuwZgqlJ9SvQHuFF2O5cxVhdEL0EKF+
QUa/i/dA+95ezXXIiS2TDQwM8kqA88ItQ+UulemFEbVq1tzpfYcpS26R5wpg8ztEBIDUDgQclhNJ
fFfMkHu/bX+ZRuPEyx+AiTb5PxAQLepPrVu0loFGUaRNOysfZy92IdOQ/1RMM3DnsAMXjSlA26KO
O54wv5qP/80PALs66oioJ0KZ/PLoOKVjuCWRO2CWwTAlIZRo/UJtTrYp3jT1S6M1x8o2Iqo4D+rY
eTzrNjz6ymdG6IXhKdi3pa735S9oBtifuQa3x0r+pdVMdqJ24ZhgqIhRGLu93pUPLqMDTLjJ62L8
rTB8Or6jYdOemr0alarRMoToAmJd3DR3dt6Nb6OSxWGn83xX2WjpGALZ/G37188XpmkNA3GEVLoB
sPtysU46KTFOkwqqYM29s+aMhzjlHWJaUrxXlfKPw7XyfKE4LZnq0RV0QLpwaS/WFFU0rqVGWUXJ
wdaq6pTETrFzEp0/Fnlc3ivxiBIAs5utmq5cymXEh/3FPusmap+S6vPStF7EzuhwLLXQUz9m7tNM
5zcmGTqHEcNB7lPK0teOYiTc3CqWXb+k0rQD4XvwW8lw4dI0OCzSyQFpV9SolQwKUAL7zmhkktwD
gtjPuv3tr7os8MptvjAoz/inY2VkkBo3Bxh0m9FTmu+5k+86o3yA/KEHPrVTlmanqgET/mhrG7ZX
rg8IZAi+L2IxJAT6pWnM/hgpURo9IqVTBnqeaGjM8BKn2so3TF0/ZaZpmwRD07KzjarDpakZ86dA
q1d6tINiyUYwuazkyC38/Jcv37CsxiAZMn49mhgGAIGEnIaTU5GziIvfatbd9zPGjfPmWDfZ8yjS
UP85jvwrdTuQOylhnGP8RgWymX7oDRhgR/J4+xOvXFwToTuiMhl04gm8XLszE7umU69HloGRV8L8
rHmn1ejnYCi6bUm6/MW9ubC0OEuDSMq4GmHJTsNaAUMPOn9pcffltpWt9SxuJ3BWBFp+ox7lOQ9U
fu5Jv4utY+1uSUGtGkKZDh4eXRBww19uHEjt3G6KWz2qOvd+bN9pX++c0cI44gZOe80QHlAIcoCM
BIN5i3DBotOEqWZHjwpaBBX5wWpyMIwxVHJ746yu3QOklsjl0CwFlHrhVN3YBkWOmRiRRfvqkNjl
F8QRW7zaK6EBFHKwHrAIgEgMcl6XG6cB464lRa5FRhcn/ugM47ErtER4LdEH6JlbIiRQOzq0jtRG
gSJxOCMMBe2r239xTZtvbO/1otFFkp4c7WG8m8s4tk8Vk6dtrkZdpwuPd6Lbo++TB7eP5bU3g6Iw
9BCQ3YHBHXyIl4vOcxuvJz5kVHJ6FCQ+9/1wTMhGZHn9PiCAhas0oLmAqsSStKafSyVXU6FFuQ4y
MqgUN7WFKp64g4TYD1CBPRlbvJ/XhxOdKqjcgZkeugjwn5frKk13dDl4eiKzqsSTBtb0IK9icnLI
ICJlJFu0PCtfCw1xA4Ed2o5Y5eLWKSj4OEy0COt6vbpLGYEEC0kxinz7c12bIehEIRdHgIEgepmw
0RY920ydzIiVJjSJzLzbjyz59/sGrBbCdKBL0czEubjcvEJpc552sJKaJSBEEyo6bCidjVt9ffRg
RdJhwkdJNpLFfRN2WcVTb5iRM8VNhNQRlD4IWp+artvCh127eBxjWJM6WJhgWUZlXamJjBbUipS6
p3urLvFiqZV6KAvd2KNrO7+lyrD1eq+tTw7L4Z1FlR08V5e7iKnduKxYb0VZa2JgMR0ohUAtKsym
Z3Yssf75aGDyHETM8PlwkkhuLs2xah5qMTZWJMrG8h0uht3Q9VtcLmuLkvomSEVRL7giWnHrnIsG
kP7ITiqPiQc3BzEJ1Te80tr3QvYOTgxcJV1fzriXJogr9b4kUeZk4P7nZnEkhTEenJilB7dHMwC8
Q0l4+26tLA1Yfhm7o6NkYfh2sYEmmbg7mFaUk5oHTpqisZuPtTdrbr9haiV+BTBBskRidZL5Y/Gx
jNnKWzN2rahx7GLPylm5A4ENORCtHaLBbpNjVaTDYVaI4ZsjmBzKadY2YRLyhl1GPhAAVcHwZaKQ
CVKxxQ3MJp6oPK5I5KoVsoLp1JtJaFbfSQHCO81jGoiRCToXnlG+2JtJw9p+4z0H1xG4A1B3kH/+
KYavW1dNYqFaUZrbmJvt0ikwU4iJIfauN/Z71RRybfQKwQuLHOXSVDIptjIMDokcgnn2O8vopvGR
zlkBgXSFT8bGLMK1l4YKCwriJtiOiGkv4SdlUaSNCf2ASGEQUG4Lu/tTT7G6kR1cL0paQXRgoVeI
mGURUXaCKPCuKon01ml/6Nw1doWBdpeX5d0W/GB1RYjzdFCewIUu+cmZDSxdoYDW0e3TERShRjdC
NxEysubGo7BqCGwSaOaCgAvEB5dfSmscq+o4vhQe6+qtiO3yAIX3eoO8bUkYguRHvm6SU+wvoMJZ
IO86ioYPI1kcWYnLvrl16XrgCFce2rHlp2G01LtkEtqpmpQ5pKCL3+VULfddWQ7PjVYcTUoLX81j
qCHTJt47CjffVSAOv9J6rh/sdCQBb/v8t43W4oabX/nqEL/EJCY+BfjKljKG9tgi9c+6OLLLJPZZ
gnIqKa0Xq9hEoV/XE3A5/8oAAqGIusIi6h7sCR1YS4+jHs8X5F7UNP1G8FaDSbRSsl8NI80rVE8b
iMIQnkIgMh/ZG88tbWvJS8if/FoIUBEO40SgJb5s5rBCB+0dTZ0odigNaqpOr62Sun3gJPmuoXZ8
4BDNDvISYV0LQqKwn+P7rHTbhzEd83ORO29mS427Ao5/I01d+RwIXxCPYSwWB3YplKZqA3f7IXEi
ZyDzK0nQlmRlUj8JFFs2rsb1o4hsDuKMEN0F/xDm5i6vRj/IKldV5+fRLX1S/jIwptMOGC+F9OG/
alVhy10M+4JYCIx7ACQuCSBnI+kGi9nlmTn3xG09TYB+6v1fH1zZckB1EFV0+KllMRhLQXctBwu5
qNCZLSfttwnyM58kqFndtnSVDWACF/1JTB/g3oC6YOEqjdytjDRhxTnGY/pQ5Jksvaa2X8QWPeHq
8N1te/L5vnhYJRDFgkoUdhDR0lLJPJUS2wO66+eqVM2XGWWWgJvgZhLp+EfEvQV0Si8CLTXcZ12d
qg3rV9kWrCNwR6Eb/gHdicVqhybujbbn7MzzxDzTChxEtT5N+y7t/+RKmj2wVG391M21l9vLvjqh
0jACXQPRBN4Ke+ExjKE0ElG67AzAnis8w0ggvqXEcQL6cRB9TLtS9O0fWk/zv95CGIaDQqUZuR76
PgvDGbQseKWl9XkQFXAmiChDHKfMc4qx33h1r0M3aQvkq0AGwgMDdnR5DalVgYvNALmS1YxxULW1
G/UTwjSNadqjSNX0wwHG/RT3EwBhdpLpj5o7VYfbO71E5iGmwK+QIgpoIkqBPPkpPgVPo5OkgDLU
9VloLXkxFcBWVGuS6AUbIr06xLPoOFc7FdycL6U1WKOXFfn8NLO+8ISbkxPQ8fauj92feiKqnXDB
TEBaSHjlff3j9m+9cpF/fyo6Dmi8oNC29N51xi23ztr6nMfUDAtoSVeIsvd15Rg/b1u6Ch5gCX4Y
3UxA9dBzly/ap01B2yfXiALomXC1LGgIBy2tOpX+bSvy+lxebnm75Lgc0KGyDXhpJXO6uMlIY6AD
Gvd50PBKR/W3JeVT36l09EnVW9Pxts3rPQTpAiigZAAryxoL349cfC5wq0nUmCIRL1WTQx+mAr6o
eagnBgmufzVnoi2s4mThPl+zbVmDMYp+KJwoHwcArWx0bZ0zyJxVy8vUNOn+Ga0h4We4UVJYD6/Y
stZVm23XKLNjR4meQ7IsVh3KdxU4N5ONyPx6H8GTI4mNQKIiYbSLy4sjI9q8ypxoAsTPx4RDmnmA
iuUvY5xaW3zQ18fx0pj880/HERW81KrAphQNwPd4yKhATTpR55+9PVI3gPhQEgL6BnjcSytOx1JR
csWOsobre0O0UGTGKeJeZgKjPY4QZCBWj7HR1iD5Bsjo2uEjDEXFC50fBAsIqS9tdzGd29FK3Ug4
U1Dz+C6bMqADulfBtX2jvN4+lSv7CTouMJKBJx1zsctaZdLPbKSIEKOhKWbbmy21UPzeIbm7ES5c
nRIQTiHHAfspQJiyZHS5LNNpNOQgNYtUkh8yG++1PmhK6OpbfbMtQ4uXmjSOEVcWg24e4VCs+GDj
k11nG2/F1bZhNcgQVQsskWgL/B07+XQM43ju0iyeGGBDPd1Rxl4rdSg3KryrRv7CrVA4xyyx/PNP
RtpUKZTYgQLgwDMAGa1kyO7VpKqqDee7age0s/+r4w7J9Es7llugZOQ6LJqSLD6OJRR00FfeIvtd
nmu86jjTCGMA6gL0f9njS/vSkYxg1h2Z/RqzfsNAvZiGrT3vp+QfXTtsAaZnAw8hqdYBp79c0Uhm
26qt2Lor1Eenn/wmsPs+uH1zrsKFv0aIbPi5KIAARnJpZC5mWalwyZ1KiQIMa0rfhGlXbxwp0amZ
3eRbj1z1JIDR2yeGyHzH6Myv6kCSJzK1kNBTnMprzaQ7VXXR+lNp/mLMNSB3R82EbAQMy/hV/lgM
OiA5/8uiv0xxkd/F1BEVuUve7DrcWXst5Gf+/faWLIfZAABBbwqVBgipoiGB+uzlltSGmFunLJw7
BLKlz0s32RVNo+0AyWZ7dASnoJpbyCNMjRNQJ8vvSQfUv9KTKkFJcIhPTHeaMLZZem93XXy2lYy9
9irrn10+8QMsq0ch0pgGbZeoQd9r7uCRebC60LSB7/ZSDYjeDc+1jE2wKJAG2oCWAfOJuunCoQBc
XYpJEOfOLGYkhntN747K8J6jvnF7+7YMLeLPWp2B6+hs546DelbnkEk1vDJ7yPnbf2EHzygqhKhq
o6l5+ZWEXvV9ZsKObc2eIkjoVtl7bTbhJOzdbVMrlx7p4X9MLVzLTAamlqnj3PXu8BiX5M1udv18
7i3V0/Vxw19uGVt8KMUGM5kO8r67HMtKgrPSPh/6LYKKtY/k4kHEfD8yBZSpLjdPL4bM4EB9gxxa
VP5olNWxY61zcObh3rRnbeNbLX2zPHyAf9gY0JRDjEvucpUbaawxmBtbd/JyUg1Bq2fVxsm7vrjo
PUjguGZjFA1sEosjkaPmRV27SaNRz2pIB1lJDKmbtOdfuwRcrFDbHfUf3dhJXzoX6eRPHSZWfHXS
+9nPmTu8Do5apUGbgHnbQ13dSAxvZrlpeEYyi5+clMUTqaBtHdrJPKo+aYSIw5JpRX03mKXxp9fr
rFQCdH6Q02Z60my1xq48INHQF8OULfyShIcubldpmJOwqKXcAcfffOG2Rw5QD1MolJs2dvMqnUVA
gDAXJOdyCMRGzeLyjNQdoZXjDEkECsl+19w3XvVTDp2WD/XWI3R1PoDoRfdSR70MGfgVJlubhyy2
tSmJXApgDneeAOs/mC0kUtVK8XrtnTdQZjEo2mPlV4H/i+LOmwMPZ2ULwHl1/S5/ir1YdYmajcay
MYl65VRCi1Qfmn0B1tkRUl1Ktf9Hx/LXGOS4IPkOHNqyaTv2bLbSfk6irPiaGUrI5w+evhZQDOHT
t9umlgElvqatyu6Vja8pJ3suv6bS5wYw6SKJNNoEenyaMOwwpxscKFduBZOgKH3gjUESLOPKSyOu
xbiuMjuL2tI5D/FbrOX7MQVx77CRXlxhlLAcWMJaMPIKB+YsvCR33ThOIW8TmZpyZ9lsDA0kG31j
sJexwTBdPrEpLDQr2ZFEyx+n1Ol2c+rk3pg6fI+hHP1JHYFdZxri6wbhy2OM2P5hqIxnxjGwCZTy
uMkQv7I9EEpHEIzJLfkJZHHwUyhsxhggycaMRinmb8yjlkSTdUTTt3x0T1oeWD+633Ec7OKn6g9+
8+3vL//uz7UJGIRtpNFwwvg4y5IqqeK009CdiAYIbkP7l0XiCbQGLt1PI0Rwbhu7QsxcWruiCp4z
4NgbA9Ya+jtNmmNWz4EuzD3czM52MY4033GQ9Fdf4VALW2ysddU8OsQYB5DqWSjKXG50gxmgdlYt
Gmkl98yGAZkWo4dpcQ/zSl6jTngbrEfL+p60X4fODFIKmN7tLVjxI+7nn7C4CkzLcyu3CPZ7/pHQ
N3vuvVgJeK/6xhbcauVNkBxNgGWg2Sdz/cvVppNtgtMKq43nw9h8TDFIRfl7iVFHPfli5cNGonV9
isHWg52VbQCED3/ntz6d4rEy+qLVhzTSsog7xG8dMJwAGG6VP29v4coLBEs6ciDgu4DXX+YmTpwl
OkUYHfGdBeK25lx4jZ8SyJN1Gwf22juidCZ1CIBrwdu6LN2OSq06zDRSlLV0OXYBNZMv5ZaRJY0D
KpywAi8sCzKo1C37slTrBNqISRaN4RTFJ+I/EzNMAiVogy3N9bWP9NnUIk6gRdUPvICphv1RFD95
qty7vt1Ix66mVeSCgCoGfZOOwMtYNp4InbuMVV0W6fvm2fimhhjJ81p799T8LCZJk/Ll9olY+0yf
7S3C1ryZLZ0OsMe0zi/qoEjRf5q3apzXrvJyVYv7lFtzB/05WMlEmIU7AJ20sH1y/2xqpFyHPQDZ
I9eER7ZRxV1G4YqdGHZMrAwDKV9to3xUE7ZndvrstPmuFq6fVZ3fmt/cBDP8Tt8+iFn5aDCMqgyH
2/u64jCRRiE7RH4NbAKWf+lCGsTStV2WNLIftAfy5vwmwS8WqAeIb+Kf28bWjuZnW/Ijf/IfYppr
V2Kuoq461TqmmuyfbTN447TFzbR2WnCfESEg60DGK/3mJ0NF1qRN4Yw0Igr1K8jRDRYYfehGzHPV
g5aXAPMSqPpDUVWmH5dmJCYgqTpBI3Sdn+gjOQEYWj6Xz6Dij6C1G7AcHO+HYcNjre2iVBTBTAFq
/6h7XlpNTaakwjRplKiDB6UgDzPPHgo13NwItVa9lgT9ScUBcM8sg1QbybyGY5pF36wdmT1xN0J4
uwi7oxFuxcOr5/CzrcWrWQs6aYUCWyMIJ13vvfO+IkoAGWDvjxsP9Nrl+2xqERB3LQjLUCLOoi60
wv/qLwd6Cm1lwHDwel1+HVXjeprEGHToaA/2qHL0ZGAW/PtFAjD3/xtZrADZoUbE1CKchIo1qfuH
2mBe7j4l7RYp9upeoZRvu0jTUH5bHDYdRB+umw80onYJdheFPqgKeLBuL2f1uQcCC0EFBK9Qy19Y
mRpWt22B+zrrfNq3qYZn0hVW0AIljB6F82tWDBWNU6sI+2pyw3h0t8T2rqM2xMjA+YEvAlcZOczl
dzP1eCJoIsIPZlYaKK5z12IWPUxV42PuaiuYTOQWt5e95qVceA+MCYO/DnCaS5OxMNspzuVFpu4e
FRtxQPKb+xRsshsbvOIyEN0A6wBQHwayl71wUqtDM1ZJHmnWB8P+ISQw8taX07T/vKQLQ4sPmaTD
UJtUoZGlFyGA6qd4tCKwYoS3zay80zLXxAwM5BflHOTlziUY1edlludRNrpNWMdVMnqzcH8SCkFI
dCQhXQ0mZq+vnDEJ9HrcxEGtfLqLH7D4dELJWiQ3LI86Tf2mK+p+UK2HYlYOsUpGb3LMe0qMr03S
HGapN4Y+J0CUtAHvCwWV6lSUkCQFPDm4vS1rvwqFNrgd9LoxwLv4VRUDIA8UD3mUtpA2mGhYiGe7
tjbKlGuHCT03tJ5R20ORaJHLNtRIBwDZ5Nq7c9P8SI0HTc8OLgo1/74cSJmhFAV4Jhz24kpmqENl
qltgOUYbaiZmhO2fXfPPfR0Q4X+2snTYg2GPcVfm0RASACHS6ovW/WEYtP5yezXyTF6m4VJEBnp+
LgC2AFEtVjMa3KVjK4pI0d3Kb3nNkJKO4W0jayfgs5HFYmarr82EqUWUFiBU1Svvv7jfNsp1KIVh
EBzhz+XFK5MWWsxWjeeg+6YXb1Q/tPTj9hLWjhfaUcgxwd0KLoVF/qI1ZQxWiQYmkvsyfp7y4xAH
pDzetrL2NYCExWMDZAHUchYb1Qyx1U4WPKIBWug/mGDrfMvCsPOG413Lk4CO/Y+dxUvddjVTRi3N
o/pbgWhQSb0YYsUxjz016f22UfdxWZyKuvHEHBV2el9p5sZ9XXtdL37D4qOxrhhqW8VvQBGs+o3W
FfnjfK/vWidIWZg+3d7YlXdUMvfLWWaA5lGfuzwhyAqzzhppHjElmrPyYSqgOtkdxhwUsPXWfNbK
cUcBFaUCKGvjEV3C84c2MxObajnkroXXk48EokqFbW1cqpUTiTkeQGjR+EcFTVucSK406Ri3M76h
81OFsqiS7EBGg4+4BWpdXQ6KwRgRA2ztSnCKJs7QdJOOZ3poPZ0lvhCnudoCPq4cfdlJlSNQcpjS
WCxnbKqso7YNt+oQnMbEV7v2v9gxfHo0rgHgMQGxvzwExdjRpO9IHjXtr0w8cQ4GMLDx5e3L7cO2
9mUwnYfZaRw1BG6LpwhiFBBss1wsBXGwMaYgC0p8o9iDr2vjIq99GjgKCeBEwgeOjMsVWYkBkc8h
KSILYsKD+dUFXY9N/z2zk65Cgnkl28kS6J7zhscl72CEZF7ihG7yoKXnptiCmKyET2glSTiXbCYB
ZrtYDEZLpq6EnS6PvSzLw7bNjjlpIJ0acZac0sE5YRpif/tjraV4sIfxFhwLvOhXI2Tl0M5i1PA4
RfoTxgYGT91XDw4oVoLhN8+By9v4aNflUQmi+I/BxfGoVYopq1wafNXDIlC+iLAKjY2XZM2IhKgB
EockCbOFl5uZW0ItSz4XkdAe8wmi83oN0N/ut1l/3dg/GSEsIggLryLqhwD7o967uFUUZPnALxoF
Jla8MnQgU7ODoq79Jv5AWm7e6lms3a3P1hYnvlLrRkHdFIeRJ4CW/zQT8DyqHYRjN0792ht5sS7p
sD5VawRLtNRSTOzgcCfs4jC942msxrAnPst9nt9ldNfVwdCc8t3tLZWu7taOylv/yXJNDKOcXB2j
Tec6jaaw+90NnvPz/2Zkcdt4IkSW2PhsU7d/pz/y7wJ0oM+3bay5J0xDI3VG8A/cytKG2qaDOxdl
1PX0N8METicw0kS64P9mZvF0KJ06pbNSllHdWYeqSo+imN9tk26FTWvLQQj4F7GOLGPpCIF3i41K
5GX0P6Rd127kurL9IgHK4ZWKndxtW44vgu0ZK+esr79L3vfO7mbrtDDn7o0JwAAukSwWyapVa/Vo
hSYtemysuPfnQoO0lk1bOg1xfgDpNJMr4mp+6QKAjgAFxWXpXhMiWec8dOvK0Ku+PW8Lewm4e7zI
ACZFYoi+QQx+pWn9hBiB3LIeSGATqHkdpVEA41Ys/Tx9KZdGOzCCHofiPYo01LZV1FJNWnVI9lG7
beuASM0dn7yUud0WgF98sd12DD9T/wOl55KT9LFZu14sjnVm8kEyZybToW7WkVflwtDD3XPWUfBo
K0Kr90LdX7ss/fj01UhRU8H1D+g1NE5erlxQg+ARv9I9CBgtUZ+Mz3QLsSUiIG+dmZIeo7xyexmX
J/fMJOUsU+yPsdiHKaoencVue5M1QxI05MRty81gZ7q0YnFhI8isghZyDY8hYD5m7z0LUByXS1rH
IjR6SWrnIAVDdYoJTreHtRAFQdIizgxy83rR9EOtXKD5o/GSPYTj0L9rTwmnV8J94z0z9UrKfOGw
xLUW9B0imlBA9kQF3AaMyKUUY7dlYMAhXepH4AWMUjsdxWFTtHhPpmjEPIRow/wvZnJWTZ4bD+aE
AnVMI1nD8yn+2yvivut+t/uo+3sACXrOAFpHjR+hBOxpl4sldF5eBH4Q7NvmswAWn5XQD9luU/Sv
aihE3160Bc9ARhbAEYDg5h4zap+DyKyWmWkM91NQ6Fm5rX0RYtcrj7mFvYzbIa7QQPHiOU7nZcH0
mfKxJKIeJt6nU2uw0resoabx9+iRudnrXzuUW4RKgIuhiHKYIj3InmK0zEeUPwDZvRIdFzwdMR51
tzk0wgepC6HKSUMF7tpwD95TU8WDwQglDqV5DpfPNH6fuoJbWabFGfxjEcDhS58Qa04o0HwQ7gsl
0UU8//noIQPRqgwZn//CIc4s0eEwKaKMyzyUFGsPUKqexQDlj6FVVq5ri453ZoeKgVpbDjNvYLhP
S1TwhMiQUjwj19hB5r1CBXdcZJCeEYEfRIKO2ktoYvNiSc0Aoqikwda42OmEfu2ZumwE8ER07ACa
SC9O3NcS20fIZqEKO8n+N5isf91elIV4h2H8a4FalM734zbhYCFmazMRP0Djq1es4jDcAeQFBp52
+m2DS0PCSxhV+Z8nPs2S0GoR+oBlGESp95iBHoEdq+fbJq4dQJhPWwCZZogGJu/SpUH84w1cihjO
FKqeBzFpms9hrTZyPXGzEfDDzZTAAKhTRrpaiacWefJ9XnhWokl3kfAUyuIuGIZjkDbgbFGc28O6
3qnA9+OAQC0XwQgx9XJYlceIGoDc6R6d2qTDQTScfNXtor8OCJdmqO0jtlrSMG2e7tFGAJJlpb2b
ijt5DSW3NhjqdAgLrwmqrMA5K5tJIoUkrJFhTMuEVNrv2/N2HVMxoLmwhOqdgjIxNSBeYxI1YvsU
iKCjFxbPDQhuiqHGsACkDWTjtrUlvwDfABLos2wYuhMuV8ljWwaFAtykgwiV/RDJMWZ4LsVGL6vm
G01P60mZK3efdy9KZrjNzp2KNIUe4yvNwE5FuxeTqDJqQDQN0HXljtAOa4RBC6ZwdwB9A3ALuMDT
zwQF2Kp8DLhuH4ceJIqG5HWAIqo1KVJr357GqzCBIx2wiJnnY+5nupK292SeKcuu26OkajBKYQTJ
SlpkPkovAvilBRobkXqJXFcFxoLdypC2ZVsTFitryuLGAXgv0hm24i1RqjVjiAfu6fYAr5NNs30c
8aibAvgKlYxLRwnUnMtwCe323ZfI34v6hlMgRZQB4wn6TL3S65XxXjnmjz0kTPDmQnGHbnZS01yO
SxXjHWo9/x0ADQUy+taYmJVj/mq7UXaocXWlF6Dvk4edwfKlkii86xuVcMevFuUXvVH5d0TUVhNa
MeI9DSOCx5fPYJfdhL816EtVZqg/fbNGbK2s2drQ5n8/e+z4fhhAxAYGD9PXKTCgbbhyOF5FxXnu
QAGOzCeqxjjCLg3gxu7XfYm5m77yUJ/0nDfM2263ZoEKhnmBjGM6e0Et7xJwm3q1BH5T0CR/3bZz
/RKlhkIFeLRwt3wpCdhe4UNUG2F1EkXSOHuvI0VCIBDxMkDzW4Lk4P/T8BxZzhapkEp/SnwYlo68
VkAetreCUn/pLYF1pO1b9VGQlTld9MOzVZv//czi1JQxF3BYtYZ9joWD6D8nwgr3y5oJytVzL2TH
MBIxm8KpGz579ZAL7ysTd5W9pVaM8m7gFqc0nZ0vDlID3F9aoIuvRU1iA91hme3xK4FiKcSDFhFd
6bg/401KjQlU6ZEAAtZuz4YDYT0cxsKaOtnStJ2boIZUB+ipjvyw3/MD6TfyLlw57NeGMMfcs5WH
IkMGGxhCE73zzTHqHlbWZM0A9R4MBI6pSzHo9x6yD8UGjQNlcCd89G53UO/Y3VN4jPTk/rbRlUmj
ed6Txgd0VvH7fZKVRs6Veg58YramqbZoBaQbYDucsy3q/O9nU1eEICBIMiyNN+g8ARCgWomlS+cd
mKb+GKDcC0w6fVI3cb/PfgG7oUeSW6d215lVaItrpYjFaIcnGsRBVBT7wBBzOZogSzwedEL9fuTe
2ZmL3EKGigQE0qaqLr5jkVZGt3R7+WNwbpSmDHbx0FTKbFAvBJ0NdeWzAVVLD30ZZMhW3Hx5Kv93
dDB2dSy1ca9GeY9E5vitETJ8f6wgORe8AWxIeOOiHwPXY/qOrrZKj442+FxR3WeRmwSHMXJvu/XC
IC5MUAdSnheFEoPxdM9zb3nyC9u1zI81SABOXL6ybWfXoq6WF6bmXX3m23xboPUYOi/7NKmR6PgQ
1LcBMiLc2ht02Q6KvSjF/ghdXNqZg1vfCdhDcAGtV/VMRSIP8jCituYBCzcfjOhfS1Sgm2kwuFHB
ZmrySI8h2iNmjBkLOuMNRF6ZvYWYB+ZoFSkViFdqwPJcjspnR35Ui6QHxr0lmTiRHtmv276wOHEQ
8Pl5RoPUkAo+EidMTVzAoXt2m5a+Bd5EIsqOOKTObUNL84aENSrK6IJBXZ7yBLUcpF5M2gGd/y0J
h01SvKjZ25xf49q/v98jPY7y/CwiMeNALqctyaM+DIV8AE6+c2uGZJxZlDrwJvFfQ5PApnduiRoU
5Or8nhXrYQ/ZA9BRCVGgt1W29pC+RgXNZgA1wC9UDnExvhwQOJ98RQqh3NcIerFnTS+3WcYZZDIl
drnJ11p0l+LDuTnK7XoV0qLMgKUKhHgn/2J43wjHF943Oc4GyvgvOV3w3rsYHLVaI/KS2hBjcFIX
GWnOkhRqyWsEiPQbEyg1VPR+mK3w5gPRKu3n4VSogs8NrpaE6gBdoyLWfTEWP7RRnaxMKn+Dnkc4
VlLpmSw37BjIVxGI5Hz0iZqujJja1v/7LSBlQ4J7bmOiQkikMUMW1dPgAmYGUUEpEzeqL69VUahV
vLJCHcRZHCShkGDE0mvU2yB36TkQPz5gyEz/entv090VtC26lU+OKiFlatiKmT2TvqkpaNLe5Xc+
24co8TUdCWInusuHR368wzN7rfRGwxL+sY/KMGi1kEa4qqQGoVoKYKEbXHSsg+vOSDuTgPVO2kQH
tCCr1vPt8f6Aos6OtSt71L7P5EwJ4XCDK9pJ8yhNRgc1TQuyzRkKi5ndO+MnfjmhNeJ3ZpPYhmze
/oQfYcRbn0A5dDcnwGoJQkMq+5aoxwYdR3nWmXnk1OifjXYKukB6Ljy2cWNU+ZvcfIxAEE7ZBtVL
Xc13cfA7L00Z8ofDrikaXJUepsyOa+lOZaDAqPZ6wZzqptw0MrftxV4fV4oTy04D+JSKEgTAEPTR
4zWy3LaBMrjQu2B1z57/rzZQh8WfgT5U1sDbwda4PW/UMfTPygEf+MObi/oSFUqLUUPDJ88M7gDM
nWgUeYnqkj+KIenBLW14yjiBhQ4d9LfNLnvMmV0qpg6l38hiLA9uzSPV0Blh1lsSLiuid0K1KRZj
q2deuML2u0OrbXoflGQaCXki95IRyK9pDAiy1Osh5DizXb7ydXT30D+zoqCsDJ5OGS9Q6g6dqIh0
U4elqMSIyOGvpLhDsjFRUQLbgDVJ6RlSbb3VCgjN4/qP3ZkLaM5rAj9MvUoTRkRHrI/VkILOimTw
0YD7RPag4q5mhqeNxPcTCPGZjLerkMDgDkXhIoXCgZViakOSTsJOgWK6fBrzbQGu59uLtjQteJIB
AYccL7hL6PtXJ/eZ7BVq61bDXQoxpSJ8gK8OYqjHXQblQtcvSD/u1zTSF3wU/WICGArRYwMiI3pW
lDKDbhvTuRP7XHO5Pcl2nZfWkKWm0P/d62leAdgClRqYU1BnolELmpai70JUO1ccjoUYkK5/jhlL
5lEi2KFxR3xYmVIqtfKPvRnMCmwNmPBowtVOZDJp4oTOHeM2fxwGnzcL2EW/uaiz6FkyhQTSOiEW
85H3e2WbZFDUvP0NCwcjaIOBRgK3J15ZtDJ0ISYJX4Va5z6oAY90t0hYdHQyv5Kp0pO1Ft+f6icV
p4FHBkAKMY4FuSV1VCST1jJZKvduLI/Z3SRKzEOiNAz0FGNfBqlLk2+HFh4vFNVo+A34nzOAELJR
a81wnPg9M6mQfZSFUR890H7hrl5YrRKpetuU7a4N1ScoWQqGwo+yPingIO+8ItNLDcEMsruNKUCM
tOLqwmbagLOYHkqk4tiIpAWfuCWyI/LSdSsg3khCOa2E+CVHRswDLwkKMkAXU448BGzph2mMHE2S
vYAR/l5kPpX+vivvauHp9qIuXfBARI4eFwnFToifUdfIRG16sMXkvSt6piZuoJ660TgogAUFKfrv
DjSIgKa9jHWvpwoDiPNaTZ/GOP14Nrrg4VIY8IzpurykF13rTwpT9m4pWt6g2m0ZWLMobZEboGPc
VdMmC7cpYAWy+MW2j3kLyuVSBoHNaxb5p9uzseTiMhimoZ4JnQm8SS+/RcomqROloncZ771sv0bt
GBekkomS362+Fqj8yz/jRhUMhXmgyAHvvrQF+rO0D7K2d/km+gQmlMSKjDtYeJS/OqbQoUnc8ivQ
pOXFPrNJzbVfDXyR813vCh7zJah25Nl5gSPU3+ZJbQNrY4wtqH24gXjZZPDNKnRvnsCrXY2mGm2u
e7Pgtb4c9FQ04Nfkmt5NxZ0Ybcp2LyWHuD1CP7gxw0HP0TJUFTsuQgidjOwwrXFDLa7w2QdQW6tq
01IcZ28TAsaUkpQMUmZ5JxF05i3IzpRMXLnjr414/qCzTA6OcDmKZCxzNHJ3A1dvylTbS+1aMnTx
zMUG/jOz1LOF6SHqpkWY2ZGpHS4uDRYpgkLehMxAIKyH1NGsQBdYkURSyb69bf6DX/0xTid8vYFX
+lHEIJvEOsiyXphI/auv5vT0WDsrl67lFYRWI476WUSC8mHGq5Dxr2FLSd9K1mnixwxg0/FB8J61
FVPLkzpTIQqzNbw7LxcvDPyBD9mqd/vsdx8eZHBne0glZAZ66ZCYyz3rO2++/5vJRFsYGLRnuv6r
21PeZGzTYZO2OLtUcP9YEp5LBdSfdUYjneSobbNpGyf4fdvwD3ny1eY8M0wdBVDQUpNc6rE5pw0X
PIA882ligX0pEAMRB4NZUTmPCBtCXs+HcMem7w9FozoaLnd9E+kQSt1EohuUp5J95L0WhMw2Em8D
Mnwt35FYdNRu5UU5x4tbn0zdEuqyb4Y2x1yB6CjZqEj3+b3TMGsNlEtTgxwfeDdnlk9c96i4FQx9
3k6Qz3Aj7SBZgZm1ulAXJH32JFv2IbhtJCApABdy8lk/aZXLZOjCmDySa96JZw54wcv5AdRq2wpA
mNMw2b3gDHjf317Bha0BMBGLjiSwvuM1Qn0l2qIDrmDm2bDTaTt495KwgSy7MYrHUlrjXFw2BqkE
ECDjtKSbQrxwGmImlbAPM1AyO77QQyuByPEXC0KArItWbp8LK42x/WuOim/Ar3Mglxd7VyPV3rMt
ZfyvJu+PARrNEQ2SBPVztneLpNZLVjbH7MPf+rY0oeGuX6PKnx2Tctzz4fxEnrNjoWSKXqxHDGcn
kW5lqn5ANLd+OBUixUJo4qzDD+ejRw+oPF6pkW8RN5lfGpXYGHVzZBqiNBsVO8UbWLBGiYAVVcfK
q7Z82BzicS1fTudi5+sOBoymP0AF0RhF9waDEZr30UwH32Tzk6Z4xV0wJrOmfcMrutqP8VvHSb9x
uVe2UlRXGZHa7C9R4P98A5o28QGA4kKd6jKcd2LRaoEAly3K+4B/QGEfYuWy7+siv7m9E5dOxJlp
5o8p6p4RlUOuVYKM3VEqxzJzmtcSydkxrPcssw2/KsmIDh5IYbw1XfpFx8LL4Sc7gEobFRGF2POq
imNguM1Vwmg91JOHqFlzsYVrzfzs/WNm/vcz/62HrIhG1etddnTUcLS6epfrQ1GR9s1v7ao9tjt1
IuBJSkbQYWYf3MoE/3TSXfn42QdQa9kUXFQlUoBk8GawOheCICGJzdau9eZ0lCzBemfIZBwilozG
XZc4jT7YjY5XRO7cr6z1vJZXnyKKaH1X59QDzSHje2PaorSFhFxyN0A5HYAYFvSmlZFUr1Fk4/5H
avGhfG3qhgiT7k13WvvQ6K33dvtDfrDqtz6EelKUcZ5PaZgjLXTscvKK+ece6tRpFMgl2Cm0ThOs
yIMS6R3erXy/n+IHrrKaSa/j1mhKC3Qk8TFAu2z2l9xW/+w8VBLwwJsTzXQZocYVWFPDcHCFLn8N
tfLX2OyC9OP2+BfXAc1hM8k9OKzpx4UqNKPERViHbOAYZHVB5+yxoSFXmZl7Deg318CMi3ttrmoC
xI0Dl95rGcovfdpGgwvmkWgr1FP8MQZRttLcvrjVzqxQW23QBC9RuBJzF7fiHjLK/q4QgsDKpUZ7
vD2DP+JGVx6E0gouOxpE12m+FrVlsypsMIW4T3VWY41b3uZtdPA/MVZgF6/wFmv4MqINu63NcTzm
tr9/iTejpb23lr8pzNbi7N7KvoMPSdHrdoPfO/MxtBJ97UKwdDnX8FD/861UBABZLOANBSJAxAck
H8nAISvgHaBCFPM8UUvH8x+aw3+TibswS0V2D+QgodzAlZniELLvuffYCRs1O0rApKWngkOUub0o
i+t/Nk7qBZnHKhcHajK4SheO23wYKjNvu2ojq+FaC/hSMgaDQwpr1ovEPqUGV4F3OvXDanBzs982
Fm9nJ85gvuTHeXVB1L+XrcyundsDXNy3Z0apAXbMMPdIZIifTO/toFEW6kWVi/uqDiQS5IJPgEZW
Vq57yyf0mVXqQpmC2k/NAgyV73NzcKRmAs76WDlQeKuyA2iYeA9ZXZNJ16LG8nr+mWP6Ucm1uGl6
KLO7rNQcebwbUGBSmX4lGP6H7fGvGfowSKBd1zYFCl0a0vynWFP1jt2GHuGVX/5blwVE4R6Ztbvn
UmkCaX9+JrZEH7dEo9dTj4+5Fpx+bsg6fqrpCnKmTQgN39BAMN5Iw6Q3ngWstF1lvgE4lCFypzp7
0+qPUtkwHz7zzQ87EMDpsrj2ZFkqnV18HOXeXMV0WSxgK6We6Ud23d43kauKxthvUvQp6JBTzw0p
3kWtShrwLWl/n9i9sE95OhNqUNxmsPRF5ushuLX3sWI2RaUrxRoYYfG9hHNXgGge6KBoGTtGyLpO
rHBqeOIrPzpy+yYzoP6xb2/d/7Dc/5qhrpue7GfTjORwI8YSwRmBUoioPjbpEX1HZonOKVx5eOBW
VCOBr0lwCBXYuRz3j1Rx2Pw4MAVJwh0Xdzofcit7fG0OqJMzZMRS5btmcEFYp4txoGeeJTH5fbvK
xrgcOM+mmzqMBi9XOo5tcSrEuRWF+1i7K8vordBOWuRkfrGb2DdhekjZbdQ4XtsaIOHcMuq+1NbQ
80uDBncCDoxZHPNKXzhUg2aQ8hHhRSmHDzHsZjviYAyFzO27NJXWZnl2WvrOcG5QoJ4CjSZGQQkQ
gX9XyyeBbQhYedvQCvNtyq+VC5bOCpQWWTBMz5SNNB2KOjYCP+QedvCHn3/WwYYFd3lbKnb/eduz
lwyhxo5kD6+hP5luAfMYqVdnWjV3KEtjKhDEmPapqHpnysOjKq5F64X6HiBXSGpCEHBWvKIiwxjj
fe51KI1OuWLH7VM/pJCN63S13QraTiu4rRB+a9lfttj+3MvPzVKHoM81QiwFyuiGoCupt2H5Gq8R
UCy5x5kJukY+ScOYZwxUIrv6te+OVTVAAdAKE5GosVvFa6fr0roha8oBhQBEBggJLr2RCb1SYHJm
dJsAaZwYzz7lnm8dtW+dAJXCv3USsACAhw7xD8VuaP9dGvPVaoiCALqcIgArldXxH8J7zhMlXjk3
rvf0pR16i6lxlIQ+7DDatlHeJ+W1QGPqw+3BXL9mLo1QobzpEkhCRkDGAOlQ6rzosVsmH1nrtpWF
hzvMQM5trv4gm0qntyG/OLIdcPuuNHD6oH7i9jPwIMg1J8bwa4iddJv8lQ9/MeNzKu2U8deIDEIR
MIYE1EApRk7QfAXhbxHQhnGbqYXDixs+N3ycNH3bQ/tiZVqu/ffye6m5B3Q9lJQeqLM0P43TfePU
RicT9NXI/gqEec0StQApgCro3YGlStkE6iaWSjP2X9AkqLMRC7TGCpxuAVuDkeGAQDoMza5oGb/0
XgyKCeJBw8ji5CB0gVMXZtU9DsJAyr59zEBdpFp9zZI+nghAJZHI6uj2JaFnN+ym7XQu+4gykCP2
KClt+LWO+et7sowwj/oHCMlUlIepz+s7cLYONT+iDsJ5plqVI4kLkB13cfR7xScX9td8pChAwoGo
+opkS8g5tQbMh3fFCkf0oHNoPMtNZXzUpAeI7xTlsZMDEjOPlS+hJZNI+X3B3DeAGYXfkbSLgugr
VX8paMKDinj7CllMpvWtvFlxkJXPpEVLfK5ACPNE3u3EmLfAj2s2ShlukXCNT8HYrPWm/BAsXJ7s
OP8AcJl5VediG/WEAB9cksYA1rq7nCCdVpKjrH9+for652n/8vLy9vZ2d/exfUKKjXz3JNF//fWy
wD7yOGg2nEl/6L7UIpDlHpyxkhvsgbMgsj1YkgV6poNvh3azE2zPEh5Se3LkDWfmR9lkbSUiyTZ6
WuUQvz6fZ100ZSaDhwbIVR99qPmqnECFzZUATCBWAwksH0xbzFvtrEEUF1LlKGviPAEdyoxbpmVw
uCBSwqpVZJfdBm+aNTlgmLnLTBmE5bcnmJuPd3qBZ+4fcF2igeYqLTeyQiSMrSa7OTmOOmjK9dej
T36LpDRO+7dtQHryfNvkD3blyiR6tkBoM9/faIY0BX0aBYjRZdfYHaqTe7TerYOR6KOuheTT2hzR
x01ciyCsPNQnx3F0Z2uaNokweON+t3KuLjwIMdVnX0Pdf4IJZXM2L2RXIaGZd0b9BCBf6EaOrpf7
YZsgm7RdgzatGRWoqjI8GtK4A6YAD85n/X38LBNTeBH20x001rrnBtrWj/7jyrzPx9SNeacBnGwY
4QkelJh342C8H47W8ZgZ1jHQGfJeks950q0U+nck31R3Bub9MSL6B0/yo3MvnVrirDgCLXKDq+c8
9WCpwStFm4n6Lk+fKktkfxxq2fUO7cPBqvZJaO1feEszbTQh6dzve+A7v8etsgZPXHT6M8NzlD0r
XUCSCOlhHoYnzuD1/KA9Vp1dxnj/W43wenvaF7JMGCXYqn6atEX0J10aG8Alkodsgx2WkmnfaU/9
BCaR0+AfvBcl1KOHAFJoK1N7fQUGNBh6U6CnQs8DRJEubYIVmenDwVfdAisqmU+FnTsrw7o+my9N
zFeZsznMQmg7956nuKwtbgG4NSMrNBm9Iy8vqKY5orMKxVizSO1UABFaIfEZxR2Mzuh132Huql38
xD3wRm7BQZ3s4K2Ex5+qBLVnwCoLoKcG0WMQQFAuKnPlyPtJjVGCsL/bBbpmlvpnYIA8XU8Iyv9W
bmXkobTLbWnXB6AhrHkOUtsnrPWQGKETGQM5SXZFIjO6B2U3icn89S3+VtihkRBGfwF8Ue930iY5
MJtG9y1PDzYlSPsfGUtdGdGiZ5wNiPJGOa3SkFEqxTUKy79/yo9rTYU/BQJqyoBIV8EVCbbSWSP3
0jEUlOmbtFMUtzFEXdh5J+ahsCILM2ZOTvweGJPjb2ube6mtiqi73Ap2AWnsxo6xiN4Dj3kA07jj
3fXr5+pCCEStBq8XYCsXuCcitQszFW0sLnTvzNZ8rzaKNe15k/huEurey+09spAaAzbizBy1R2Au
TaYsUt3WRLM8oPmWYiIPRDTzIzdCK7IDE3dqohi37dKdpHNgvbBL7RTfqwOxEjBM2Va3zSa/C8lA
OnAavJSbzu7uPPO2wYV4+oO21qCgAYoUupF0qiANHiWD6np2ZAhOs8PCWqxTrsScNTPUZVSAghmy
pjCDa6AzbPx7zY6cQlfebo9mATwBoRiAx/9vONSzI4HotFL2veq+Zhs04FjxPRCxD/5B3k92C7kO
BUckkppv3Jrh+QfTWwc0eFByR18XyGOpAcq4yueJNKpusy+38oe8TYzKFA3FHh/jL+l0e5iz89HG
oAOB7IUIzK9CUwGxkVdyfRdorlCaoUgQoVBE89EesCYWsnSbRfb5X0vUfPqNEECZL9JcLTB7XQqA
a93XghG3j7LZczq/cqWbQ9j1wGRIbYDqCGF7dqOzk6lG60ozpZnmZvvoUX7kjTX9teWZ+2OArvZD
1ZAbvdmAfGAcIMMf/D1riSvOvjxreGhAuEsCZSGdvgcoRVM6udRc8cB+lFv+V/UNVjWTf+BX3pSL
lnBLmME56JhFEutywtrUE1ul6TUXXB7lQ/SlQMvNQjETVNPTh7LidovB6dwaleNoYrkLJa/VkJ6b
4WJoksnv/XvuUO2UOzbWq3foYPIpWXvhLxx881XozyCpkzxCN7XHczCrHUGy8Cj+4n63a1TMSwHq
3AZ1uGp5oXBh3Gm40AYd6T/QEXasvnOrWWHyWKg1qDjD0fuD1ygaj2jYARd6kIRKM8814pokp/5p
w59GQ5f0es+Z2/CYPN2OFQuJIhgEgItDLgYdzzSlZcJ2GaM2MMhuFVLaAZ6k0q7F+RmgKgzSe8Jb
KTAAgg71VL3d9Z+rlCyLc3v2BdTcQg3Zh7IWvqAy0NB1TxQzsITP2pY3L3e8AaaRt+QpsteUHq9j
CXAQc/EMmBLQSInUQ21Uq5QDM5XnKuxkefymrLjt9M00vXV7gpfsQL8dcwvaxlmv4XILVnJZ121R
My6rFVvcQ7/KyVcc8M91ZsEP7MoFYf5pFxFSRHKBQxYDLwRQY9HNY6MQQ3OkiHk3YRCE477KjBxS
ESYvtMLKfVO8Wjek4cGfh3IUpLxmBO3lyPgA8JhxEiSXme64cssWOzXaFBpR0InmMS+e9yuErEp0
YAEz8R+n4STlROKfcEvTFcEefrH+R+so3mOR6NMThwo2/vxdfeS5o6mPfaWz6Hnyd+MA+TPP8nyj
rY0GzQsydJxARpiS9iVOSNOZcomLeYoa2NMQ7wR/BaFzdSRglDhCca+cVRavzhwRWjFpNr8os0D1
zLIeobqqII0YgcXBTMKodAK+8M2yHb0Vz1myrIqzDAEEccC8PHvW2WknSgOoCplKduWBQZP5ALJ7
X+CLTT1gkkNJS22ljrN7SRvXCv1LSzt3KCExi6sSii3UudEzVelDzkEG/AY4CY4wHgQ/4q2UPQkc
KQ5pYLX5FqztcnSY/G2kHjMt1kvuwPY6yzkBo09gbv7Uxt00WXVFfPnEtUBjFu+878SqKYA3uraY
/Dn5DstD2njo4bTb5M2HaL1E2lhXd/xrtpXEexaN6GFEvN6q1L2Av93enNf3+B8PBsWahNQfmgup
gcoiCFSbCek46Oqe8H6qgD0GsWVbFr5T1M1oVF3CG3EldJtSqu+bRAZx2Fg++nLaGjznqbqkeUaf
Zt/pPEKI1+R6I6RKSHghFUgJcj7SZcqwuf3d1wCQGWunAZmG+yyGQN8nhYDv5clXkyehVpMN+AbT
O56RN0ECsYUQAPZugHyf4A2WVmCv4UpcWFIa/a3SNsKVIknQTMZjcM4k08GtywGUj6rJc4sIuhIN
l99H2LJi1RPwqZASKxnLzSlQnkNuJfpcJ19gWsXLHbznUOhg6bug6MlCyVas/5TmttfrgtNzVsfa
fWOET32zBRxT8n6Lq11Ws0NcBliYxZih4YN3sETrw8hxLrBxnflPUaupJsugXNR7rGeOeRfYdchB
Ibira2cKPHHLB0xnoa+EtNFUGCqk5E2tL5u16+TV20IEvQuvSRCahVgJbv1UnOgakMBHtf9UxSIy
bVGty2ws6bNyt1UJ+Wi1gBQacVOqtuazEwTa6sxqwijaqCO/hlC4ThLga8B8j7I6VHQQOqjzzo/Y
sADfh//EPaqBnsaH8ZsFS9iko6E0wjtLNPrezEJT8I6caNa+BWhOLpaETY9J/sXvefR/F04K8a+E
RKiO/Ro7W4q2uWQq3E4SDE17Vp58UVeYtXmcr6fU0s7JSvTm4JwGy/Z83p3F21SCUkSe9vCoZ08m
gY/3rrBP71vlrhQ1Ujevef973EWTncrTShz6ydBe2cbrExUq/A5ak0vbo9DzEFoo/CdevUPw8Az/
YWQAjSNBsW1Vne+cWDw1ksV6Bm9UH8k9+9A/i+Y4GFK043TFFHkinCQ3VY3eMzrG1CAGsBZ0rg98
LO3ZR9IHUltKSlDm/hO4G7UjU9uDYArK1j9IqBs2R84UdxC5fxV8R7lnEPUrg9NZaWWZfgpD1FSB
GQG7cAaxzviNy6kS0Bnat5LqP9V9bOb3Y/mclebg216uy97vhtl3hV22b9kUEUHcB+NXxRoyZyvA
BQ0S4TIbOYbOhFgjZL4JW5hJZ4iMPY1oTbhLEjPyTlDt+B/SvqvJcaPJ9hchAt68VgEgQQIk26Dd
C6J7ugfee/z6Pehv74oEeYnQbowUGmlCnSiXlZWZ5xyxMph422qESwzpQfhGhdR70h6byKpAJdEg
ucv8iPJDAAqClnPa3dS8KxoZoDkbWuFTPEIbJts10loP5y8H+73BL/IIIpN2YgrVKFd2atkE2JHU
w2PoO1pH410YvZYlybZp/ApIEy5tgPPfs1OUb2NJnwLbb0xZeuUHffyWfctnHkV0huc7ZdRbeGyt
PspeQoTqEd6GZIMLGPo4o0do2J8U2QS5vvLhiZbSuUlsldkRXYbBLIhuy4opTk5W7BP0lYakYyxf
pQUKx/lLVumFYpTDvtqEykPxBpDK/Zvwxg2OQpOMBn2EaMitSIuE+KjUjc8ysu82sSmXFL3xpW+B
lr/T0ayVED7cqA0dnbwBXM0A/K2mGfBcO1ml8uiIawojt66li8+Zg7ozJ5JkUFbqa893RycVAfs1
61jvUUQPWJIHL81IRdEQ2VhX+TU6jRun88Lywn21CT9Mqcj4LpORNE1AulRQrVaIJJugeaqylABx
vjL7109+xMaI/uHsZ0JjcGVdDhfwbkGsKj9wG/bA4OaJpsEJfJXUBfopspmz0YjrkQAivuMQNHcq
jmMwWpq6yrF39c7Clwj/ASLN+bUl5DqNCr4UWyFwc1XqwRgYagep5YdN2Skc7cc6s2slUZ9zrj/5
DdvsM80f9DwdwVAWcPxbLrcaHdkk1vmSy78Lxltr9b5+2uMLoZIKyQMejHzgArycK+CRlDCtg9Bt
PWFbhZGuKRVFK3utbIraDNrOqBkrizrI2j1GzEtS2Vplxgralb/un5nrIiWK3aABQ1iIhQPx08KR
y4UojHKax668idHSxL0q5ujAWcUi5T2Ll7YV4d/jI6iC3PuWrxuEZsuQFhZww6KFUVrEKh16Mfha
CxJXLg+ZZlY+OHm2eXxSPFeQ/0SKk9bEA9yCPTSyUau1nnnsW8E/D2AMCLJZ1yNHo+lbz6KzOvGo
WoQ7mIIwYUMF6TtQwRUTrDwAr9JLi0+ew4azE82Jicgg7opdXk4Fd4AbMqO+rtHFk0DPpIoyKg55
sHLX3tjNKMIhEoHYB5K4y+wEk6HHN2SrxK3QEmHXa+Q281ZbXCMXP35xjYR8X6FPHT+eGw/K+NJ/
K8KuOHQqXUvs/9aELi0hCwG8DpqRkPtGjuly9pQq9XIhiBN3TKadHzniuOMqxfFau3TLSTT6/L0Y
tx1FbKEzovd8f79dJ0CR3kGHC7hcoIDIQSb+0nzKM2LrBV7gVtxMgxX1JB6B+DS7xMmqiKTVhl3D
rlzvl0uTi8OVjOCK4jotcGdlk5hvSSJwAGC9T5P0wyDJdH+E8wAW84vkroKaF8iCwO+3OFBDmg+g
zVRCVwj6RA/aqSZszlKmV2J639J1UR9zCY1KdPZpArzGMrLPy9ofOCWK3Dzbj/KD302g/QHWjP9B
Rkf6BHlqkhmlyUWkt2X1qDXm5ICfh7Q1yfh9vFbBvW5wwfeAxBIpdFBhzyqKl2urNEUU8UwSuQ3j
9DO9BE9T5lF68ExmIkVmpUcVJcmR1CfB1eRTNWz9Amk+aNxlK1NzXVeaP0VE+gDtojNb++I8FeyQ
Vjm4stxK/C6K5656qJmTkEKfKjD8kMgeQP2RKw26gFqxuPOgHYjwkm95yGQa95fp1vabHQb6L1H7
wWVzOStxXg49B1kQtxUEhENam20qIWrQl5tP20gpEx1Bwtr75ZZRkDOB0wdrgZtlYVSK64BLgzB2
k0BVt2JXs1bfvnNNt0cX0oQnXqStvJhuZEB++ROw8lA7n7kiLsc5lh6UQkbM6iT+EUdrVDgIROC9
IdYkfRoQjNehwbWGutYWfOvASeDtAQSfnbNjizCL79siwiM8chW5mxwODCdxCqxLU00rvmu+V5Yn
WwEBFYcEC0j8lmAboe3ZUVGDGAkOaDEJIZzXyiVzyznz5ybmZT272jz4ZqD8o9gNao5wakzaCXH7
t4DWhRc2ex8FAoGrOrajgQwrpalbO+bc9CIYkn1BQzhUxq5aSAqoWQaGRgmHlqRCwXNXyVXQTqXp
5t+fDQUvfGCXZHQ8LiOwKQi4idXq2G3GCIDZZ08o9UDwaTQUOI/p2ha9vmVnpSYRAY+EPiHc5Ivp
zbs4mHKMEXBVzsx7lYek+1DuJm56hAL7LCuhxLqPWHXLtQU6wyJAdcWgDfWGqUCFoE6ZEaPH3mxr
+VuJRgHUVky4Tyd+FdI+O6irzYZyExLdgHeBwefyUxsQYxTpxGE50n0rIe0KqB5RhUMNcbppB2gq
W2/iNb6em/sPUwSSd8ipIfOx8OBsLo2COEqxq6W1Dl5xiLA/MRNNs2fkuoXKbPFCH9R9zerA/LL+
WhQ0H9XloIGhm2ujGkg1lmwzDevxxcQXicvmXegwuQoItZokp0gM3Bic+sdsgpycpHopHYv+/V/v
ReQvUHdDhyak7n9j9LOzJwl+XAxFk7igJgLadi9Iel8aYgZKlo/7lq6h49iC56YWrhLMqlCjEurE
5R1gLq03JTEbz3ht30IKAgEjMQHC3IH7VYHuYHqMICa29Y/yajX6OqZFx68KZwZdzFlde3HkoQ0s
THGYpC7S07We8xwYx2LoXf/7C/DCzMJBl2qepFEfp246RUAp78A1FfB7sMcMa7nOG++oixEtg1u+
9AO2VWFKeOI3U06UV/UdSs4qJGloYyAFFppDT1D7elpZUf5656JXGU2AiMRmWedFvAFRgairwiJ1
0W5mIOH+Obq1E5k/0bEmZqSraC7p9fok76FEO+5xf6wFXzcup4sPmD/wfPeOcog2xSx1KzbTyChr
ieHHY2beH+eNbAom+Gyci7jCF3N07hd56ha67J3aXgd1HA/pYHBhmgy/rZ/5aidn2xWrN+6mC6sL
ZyirdQX5FQxOOX5Xf1KC2lSsi28DRSbYqqiwo8b49XDf6I27AjbByw1qOjz4fhMtZxPK+rwPDoMm
dZkYL0pQo37h0oCsRtvFNOxCZtP2/EDFLF9rKL2Rep6f4+ipQWMZcqpLEXpUcHwUitrETcDOd4ya
oeBwFftiS/2C4dCMJZWT+jTn3l58Nh4bMiR5JdlFnjc5Dcc4fQn8qPuOGa3uvvHeq0ekoruWASWH
plYB4CMlmGQrTiwqnY1kZXJ8aQKPSFjVhYxiRK/9YaBjLJlDnIs5UoqaZHDJEHwJQ+iHejtEVexA
VXzIaJ7JuBFEqcl6/f703zzKMwkYbmlcgCgqXW5oPu8kqSzKxEUmoWE6Xa0J54MewXtQNNrbEgrW
Ko1DsEH1FPheIFvvfwB/4zKCZNw/H7A40qLIZhEUuvBQjratxKKFtA2hkx3vakjDCzQG4+wfsFMO
por2UpRGzKAm0p5pwbDc/K2Yt+AFs5w0j42PGQ+Jlj6VsoNqy//iM9HqDHpU0OAjg7Nw4j2Ar2MR
TQnYw37CT3Yb2UwggpS3MsNW73pTrkinEjySaOm3tJLeGO+QohO7o1qV0AHBeWx5noEyZczTKra6
wapC3PikVAi7JupwTe2Fm09E+Rw9vujWxMvsclVbJMiZaeASNx+3pbxvy5jEgYn8oAAscyT8tH1o
NMjtdxFHuvhtBB2+twshBxMD/oMCZmmpwos2UrkHmu11jB5HtDekelUypF8rut/yAHhD4SGP9/z8
dLv8Viaown6MtMRFVb/T/VYu9DIdPaJhyg2UU2WSJGm+rSpmjR3rxpNm7hQEb9IMyIHczqVlCD15
ZSyLmCWZ9bf1INRoNBing5SWxcrlfCsGQOEROiiIvsFZtgiJC6X0pWoK4dAFTgSfdTsakZa/oMyz
Y+NyrVxy8/5AUAtJcfTo49fiUDGIL8MWPC4umwLmxGlm1JIGtFjNszyaqAeEr/Gkj8HatTU7i0Vg
KZybXdyOnhqEXlS2qVvKRC5PiuS07F41cUCZeF8Mm7Faedhcd3Fho4O8F5llFF3RQLZYwkEqay6A
fqA7dshBoLMI0l1fPJrVa9LyryiGqKcA0VBkMKPe1VQxWdykaOrXwGU9/eXGnSeufNItf4Z+GdDc
KmidQYX6clOxJceELcMgNgq0bgceWrSONNITz9SSA0XsYM/lpU9ZJg1pi47dleflrfSAABel4eGF
0ji4si7Nx4oXgNM8zlwoJBE5elNGVPfELaPsBGGTDc0m8R8qtTbCNd25m9E2jPLiLEqB3OPCQ4pc
ii6iDpZ7iQzlQ81mugaVEi8y4i6lFZvTWn7tGhtYfuKnpiTXcI14CxYGYPYTh0JeAMVQ8IodhvBF
TXTWo2Dhu+/GbxxDiMYiBEdqEDmr5TFkxkaKuJTLXMhmU0aw/LoDJ4ajrfXX3KgPoYMJL25tTk/K
aBK5XIaybGW1iIXMTezqibFSUlMoeZHHR+7xT0X4NS7HWznBC3uLXddPWddUAezlxAlM8e8M2nj8
mQ6n2JbJawFxdbeGdOPq7X3jxF/YXVw0WcbV6hTxmdv9wTsgFvdZ8JkpGykvQJkBSalKJZ7kgKOL
HZ5qZu/hcwo9iY0B0KF2nxdGnqx0kt44fxdfNG+Bs4CSmUTZw7Mzc1Ekn1EChd6xKXb9QLjgpx5W
yUJu2kOrGgt+SoA6l+xC45iESl3A3jgAPrlFspVY+SZ4GrDm6KynLKGFM6NkjK6kdNsT/TvdezV5
ub+zfzslFr53jk3+5zsWxy/tADkONOyAPWhIiEYEFIQJ6Fyx737a902t2xlaWguyc5/6r4eHtfTr
rVTwhf3FNV5nnVBy5TzvBO2s4CCsbLxa8mgz7HIPww/wKAz1B//r/rhvVTrO7S6Zh8KxBctEiHG3
dJQIQPZ4ZNPEg7zFRhes+8ZuPJAubC2vVbEPEzXAGFVl34EFNmpO3vgy+D+rjTG3UkQXphZXaarG
Yj4KGJZwTAGvQSYGyOBuX/d42pJKPEQfPVoUHW8to33bc/2zj5aFFcn3EVQEONEjt81L0uaUddgX
dtrFP+jMmWKdAe1KbpRPvLySr1kuJeoH4IY/kzZaOLFqGHptFJrB5qsDGjBkiidId2BTByE/0xnM
CqpiuWWv7C2cV+9xct9L0DbKjQ4Q7OiYu3jp6h5pCAesWkC+Uz1wtO39TbRwGP9tFR2EYHvB03M5
wRWHdqu6qQZ7LPehV4FWFpmT8r0qieB9q4kptsHKrbfYtrNFBVgVcJPP/YII0C5d4lRWcdJmPSSj
9NIpyOduDSE3L8yZ77kysPA9tSB3DBMOg90LTi4FpPL+/ZxdjGDhXASkKFmxxQjkeDD6OKJtQYBV
jyWBJLwC71L4hX5/mRaPg+WYfjfr2T0ygLQibhmY5ErIyEkOwkhIN6yszPKYX1lZeJTRTzytECF4
hZ4xU3gTzObLlnbjW2N4yF3lr/fHtLwk/tscwlPoSyL9uxRkbECUm4o9dnxPgxOEoCwoMhKRSJva
lDaiHiKnVm9AxWcfpgHqYgyQiymgqN/3P+PWQcdy/r/P0JZBagSIkFpAh9uOI6sbfTIJMi3R3N61
MokjnfVbokxUYOWVS3Leh9f79B+7y9lO2Cr2Oww/sYrn3vDeW7t4ZFf26tKDLiZZYxeuG3Qc0ZRq
EIJTaxCq61xL+D6cxcc/yvZNCHODRT9ern2JsURGJA1QHunjtQfn7e37z1AXAagHXlfQY2Oozye6
Rjm3so2QZLh0KF6eVeBExg/3eZEwkN0FdYcuB06DoUYMrRH1TYrupY9lYIAUZ8rMGsobJUnQ1wpR
6nbTlWbeeZYYF3SaNuh1b7RDDYWG+/vstt9DzgXlhlnKaBEKopu5GxsNR7hlNzWangDS1VCJMjzO
+L8ZWjjYSo7UCrRaOMUm1JGsXbtdkwH6/2yqf8aycLHMAIWLOMCRaYDvj3BqOVMhnB58diDAe9Ah
V03vj+n2IcXLGqUaKKmh2+BykVXOb0UvYgc75NDQBq7+qqlI0v20KO8rAN96h6gx23CtwD0vytUZ
PTO7cPUTCBSkNMBcDuyT5uckefVFjzD+2im9eUD+x87VQznQZJWtRNgRtE812SQnptuMLsBn8w4O
3jv/o9aLTiBTw+OfIV3DkN4IA5DxYhEAIHWBNqHFQ50vJD8CqgJeImSB8GCMvvgLxQZzAn05H3Ym
M7iMZ62s6Xzqryb3zOjCASZt36BdBkYhM/ygMugpC4DoyXeofEvS3gc1G/8iKonF4rwGGWLofCXm
WjbT/Mc5wr0j1aGgW35ZcOWgYNTzEwfXL6XZRmieWyE2Gq/+4EpTZDujVUar7Esk4vQARGcZhFNi
7qkDtIYPciv2oZ3zoWhOm3i71F+5HpbJk6uPm/fM2Z3fV9AfAysa/JosmZKX6o128tqNMOhe5fSY
kkdutApotd9flvkkXa3KzBwGp4xIbfmEydI89aZ+Nuv5dPI3jUCT1HcqRvucBslQVeZfZon+M9Az
i4t9IIwBX00tLEpPzPbZO3G7YcefSl2zwpWQ47bjOjO1vA3TMAnKAabq1ODMZ0+XdWlzMKBXukkO
9hpu/7bXOjO3uPeyMswiNMkONsPp40Sh/yjbzF8m1YuHjK49/petrVfzuLgIA1WLQ4CzB7vIJGua
2q1foh+TJ5ItgwohcGqRwx+9CEh+ZXgv+pDOQ+p/wnVUCf+beHVGy4FiSYNo9GJJZehN5YXP41Pa
Dd85Ev9cCCvb5nqfysBdQcJF5VHJvoIe5XUxCH7OjfYbCukGPOJaYHHtE2EAdV1kzPAbVOcuz980
1kI4FjCg+NkzU9EalGV4/YaiUZY5RI/f+aJbiUVvjmlWxoIPBpRoiarwwNvXTMj628Jbj26fiILk
/tTOzQD3z/gvGunykGNIZ4YW68OzDQTWRhjC6eZp84WElLAdXwSdI+FOMQYjtGrzpzIgmFWibV3X
Tv3X05qi0u3RAseFshAuk9+6wZmDQ/u4PEgVJpiXqU8rKu4Zfa1Efn2BY6DQEZyRo/h5S5S/5pV1
JifyaKcq9aAPoZYGF+n1Kj3tzbGc2VmcvRhCalMlSqMdPbMyyaoNk5LqtWIfWj5fiYWWtWKc88sx
LS4GhkvComGV0R7MmKhGY4IJZgNp1Z1KxwOZQEikzb9oZYBLg8abAv5tl5FdRWcuFG81Ar8OXi6/
ZxHZlrGWx1yq4nvwVEoi05Nr6LmtjPq2ERASImAAJH/ZaVgOXSL4PYzIotmgKDhOWMVmxW3dcNjz
UP6xsoidNTSKFTIDK2L0mimP/SaDDC1ioET46H1DU1IqDNLKyK4fBsCaQRoYBHE4CjgHl35GDNQR
yi2wqcRmpP3po43SHAqNaoCu3j/2NzYpijEz5e48jagHXFoauVQUirocbC8m1bMHIr+9d6x22um+
mRtLBUIueSYRxrseMueXZhpOHbW4jie7iFjMWXssNHsKS+O+lRvxEZJW6BSY7xgYWSIF26Jphn6K
JlvJj/ljZRcYVVpsBYi4s8cB9OKgw07wbytmr5drxqGDrgCbkJOviqcKAkYlzjA61WHIMbMakzVy
Y8IjiDF+WlMI6AiSiLWk1vXSXVqd//zMVwInMvWFBKu1KFE+32fowBioJDz7UUSbcLsyyDkwubwf
Ls0tdoo4gwikBuam2PQCR6zAVlI9d/3Oe4yTTaswhigYzMzJG0D8rvv6v5lf7iA/lqG216ST3fxR
3R79KTlqhiYUZqqNb4J+IEQAvpZrXlnXJRVnUwIpkGfZZGdhQUX2rZRfxzcWuaC+/3t/eLctQQwU
+Fx0GqgLfynWbYLbgsE2aZ8ixmW9j6D6K3g/+Rpfyo2EHpZxVrBGNRqb9VcC9mzXqFrXhsUYTHbU
KnoZhUZchgQXLoNEYt2ZZU4LLwFQ1R455qH46Jp6hQGXu75/5y+AiBEvzR2ty/7pKUFr59gkkx1Y
udEEeh5s0dlUGd5T8KjtPPoEFtyH4Cd+vT/F17HbbHZGSKBBHOj8xRTzKduwmo/9O6L2L6P6vuEm
sOeTpkloqez4x/vmbtwbl/bmJT+baD5tm7RS4YtG1mGmp/ozp8ifAvIaqqSYLORLVi6N2xOLCQWX
ObpGrlg+QSiQ5kqRg/HQBLzdcKojWtTmX5ZIPPIdodTnr9yON33QmcmFU1BbYaj9vphslnJ70Gbt
JEsha5mIZRMF9gqm8h8rS+7OSvHjLphgpTWyI0+fJxLQaXt8/OrIuw8sM97pNNmA300X6Er4fXOz
nple3MQKkIdNzMIFNFNJQxEVy6kChcQRWMmV/XJ9RV4Okl/sF01uOCmHJRH0jryvy+mkS5MZs895
8gYSniKQQBS94VmfFgVn4aVAx9pq2hVHO0elV27+bMDzNXC2bas6U+tBwybSvPdQ+4qHlXNx09Od
/fzZ/tnPVydgXoKgnNcyLR5V7yURjnypx+La2/dGJgc4BjQ0429w3uLdeWkpqySvTirsmsEEAcjL
tB1IsW22ia6Yx4wIO47CEZhgMwGU4nXV+q3r8tz6Yh57v607JoJ1eSeZqB7QlIKA36m2ihHSgeID
qEcrXXQiMFCKe6TYyUoqa9lz8Xts0Hg0x5F4tMrawgOBrIrL/RpT3Zi1wRzRoWj4pqTXRmHxI3Kz
aJ5rFIKUM5+YUI/M6Wqy45Z7ALsZQFiQRJFw4VwuAcpfY90F3WTnL01L48fqOTvxn0qnZ4f+ld8D
GwqhKihZ7vvjGqpXvrkAZ7YXG02REjUT2XayS6MkIzpGK6s6DZb3F7yQD0i7iDq6TjY+/Xwv6IuE
V1BLv0ENabibg+uqJKQafUzIp0/fN881sUCMQxh0yRiftk8Hwz5UB96UaLN5cvu9/LgWU97yO+cz
N3uLs2PSTonC5ylmDhzcdrNPbUg3rDicef8vTzqaC9HdDPZDPCAX8WNRZ8mY1BN8t584Uh6kIMip
1S3Dsgn61CbGSXsgBIWs7mgug45ByUsrrdoI5SFfMO9/zC2vAyQVXiDoRQIWYXE5N2zHjWXIT3ZY
/lGCY5aseNdrr4NBgqNTnMHwKruMORK0g3liIKl2I1K0HLV2Bprp+0O4Ua1HmzgPOj9sd2SflgFG
yNdiovSRZ6tu+cKCKw0NZTQxB8qavDXqMgFnW2L0r/fN3nBzMAumOHRHc9zM8H25U6QARHE1X3m2
WQTG9JqWxOq+xGeEVJBU3RRktMRXNIeDoATEG8xpWHnZ3bicYV9GZIUDDjezJFtmUl/oW1BF2Xst
ofKOf2EO8Uf2PRDe0j40p9fz5/LUgDa03kpUOLGHNZDntZMBbh3E7aLKokdXWDY4od/F8wpe9mw/
BX0DGPPHk8SckCBDQrPnV56Yv2nKy1NzaW1xarim4LRcUjxUqHPCHMNPhsykK/ymNyQzfAQ3oBlv
ZH0gSAuS50dZ98np8IoetwNH01NvDQar82a3YdEUMBmQLdHv74frkwRlYKTOgAhGfyfa+y63gxZM
sZLHvmcHWUlEwFvXpDmWHfm4Vi4tLDYcaOwSrxkYzRY3jCm91ZvcLYza7V41tzrkT9mGOwVr2ckb
0fSl0cVl7qWARIJe27Prx2Y/gcV3MjIak4yutVXc8BRIh4DAC3RJEJdcXppqXwTpoOL9AxFyaBwd
UkOIH0Quhqe/v1C3Dq7GQu0RxrBO/G84f+bivbzpG2hHM3YKDhsnOHWWsE+ecqdgiWixlrcNDqMt
ueLeP3oHxl7jWVwOFBXFGYYMwKUGkhbATS83CpfK3VAWAmMzSNH54XdWdCSBomMl1DQvVwZ7yxiC
AGTpMFakshfGPHbk5XyKfKepreyE22Wb+hNRM8A8pxXg/dIdzOM6N7XYKc1YVYAOxr4jeJ4FDTQg
ukvGLGsk6nwooEXIErD+2hNl+bhcGl0EOsPoFyBywfiq56Ma6VCtt2J4W2zRr/u75iqo+48lcXb3
qFGin/Ny2ZCKFDII82A/QPrS5mlhJnqkV3ukdBMELVDjNCqSm+lRO61JRl4dwqXteZXPdqxct2LU
onfc1qBW0/rPMiTV+63vhNZQ/PUnMBCG3/eHe3NeEb6jRxn1HEB1Ly2OOe8pNYN55ZoNL+nlwBL2
Lcp9oniPo6WE/zZk/h0hnCYq3vChuFYu7eVxzydTjM0zhclTMuR62WWEq32k1SzBDdInPnR9b8a+
lvkxSh4SpaA1+L1nyiWgVYoffgrJ/Sm4iisW37SkHEm4oYKYA+ZACwgSjEdv1zqxO/bwErGd22if
P7TWLItKVhsQb50lMBWgXIcAac6pXk5H0PRZG8QFiMQIVznRn+LVey+O7UahPoQ6JsGsA8LYgjua
jLWm2LEkkMLtBctnxhdrz/VlO6oFjJfgjU+NYd8c00+Z5jR2QlsKIAbwOe47g306MKcOuJ81mPgy
BId9kUcnwAxK1xAfL0LwXIR7bCH86/jZJm2PdfAweCeeWwP5rJlZHGgh60eubGGm/tvtJrriDZfh
wO8gQJQKMPcM7f19JZ0dWVbiwgwBEhyv2r17YWX5bbyS0PtNv5yHRLMNQQLvJUoI4HpagnkCqGLg
nd0FDogLN4Wp7iY93dWOtHUYQ/6unRz4t52mT07xAMbQo4cszXaLcgOKVImjoab/7w/MxfcsboAk
U4FuAOunU1cvnfqBOiDJQagGhqt3tXTHWsfmqSAyW33XdtySDsycqSsht3P/O24cnovPWNwJqhYq
TMhjWhKQtGpohNaEB5EBB/tOiDeRtGLtqn6LVZBQYIG2y6wphGf/5Vmt0gAYrnwInSCHpFBMudcm
I+NIwPgKrvkpRdNwYYjHwUDC4e+4Z/WgJDka/en2/rCvijD/+RCkd0HYiPTLb9xztuV6JRmFQO5D
RxueeIlkwqH3IbYaDiTYxkckPx1p7Qnwi91ZbEEJIRR4o1H5B8vlYq65AXijQRtD0FTZilkOgHyb
lbKLRDN8GLKtoJliCaQyJCe+fTMlgWrjPZSrK2twlVyfh37+GfNpPBs6A+Wu3pen0BH8z56raYF+
Ua8+picP1FjDvi2e+UIvoCoFEC8jvd6f+Bt3JXCCcw81OKZRY1v4y6EKwFzgK5ETy68qyE09UI1y
Hok/cuhzhVBzy4pVzpWruA59CXAtAHDyyNBegUugg1MWcVIOTkpyJEjAcEprIlPe6E4ynd7wnz++
Tu+jDr5ZOpHXisQ6lEeQPynQxzAhWvn51a+Z6ETRULxtiab3eBhRnUVwv/f1Aoky0BZBweX+XC2T
rXgqq3iqo+6JxJQMSuXLhZoKLW5btMA6XfEcMj6BGrAUrByEK9c720CEP+O3wfmzxJslQdD5Xt4N
TqsUpAfVXwyQ4/1hcEtQmzIPBLk9VgPAUMA4FoveNkyfaEEwOiP9cPadvqVvlT79AfnAFllPnn4N
5DUkHylm8E00yNHMdPC3o6+XHp+PYNEkxPp4tv5Ac0N/neVKnh4eBKLv7I6+/03JrjdFIpMTUkN4
wCZ0OzfVHLgNflvpfzv6+bc1YojEJbSnf+WjCACPgH/97kwJ/y+tzCeVDFQlsZWQA5Js0hEp+o0t
bF57/T0jrp0Qo6X35+TqGCxmZBHCqRWLTtTRx4xspvpZYnT2z5Bha7JgtLC0bCUfIMwTfOF5Ls0t
65JMl/etqMDc3vlwWKrH5CUnlvP9YW0eHd05WpWBv2xjt/vc2D/V5m2r3x/vr0rtvS9YvK3ScIjS
nsMXyB+NXtkytT6O5o9pngzdgM8nT0ZHNjLZEGNrHGz6srUNQk5kRzafukrXtuQtj3C2IZf6lvIo
ir4y4WtiUhpvCl0l8lxZ3yUzeBfIYaT1MNBACgH9Crjk/rY/zB+5NYDZy7Dprcmo9+IxCR+AJ2T1
7A3i1/fn/DomX6z6wtHXqgpG6RIfkRcnFs256HXmZ7gVQYwO1d3gm/H2OdD+gBT66P1B6TjOgCRd
C+7WJnsRomad5/mZiM8wXzIcauftmBOW7mPigPuDPhMcPoo98Gaajw3uf3tjnHYb++lVoHTvPuAE
fq8t//VNDAJuEH+j3IDEMlDG/KVn9bpOG4sQNH4pj/4Yq67dOs/08iPMXsHBndeRnrI26COy0ek9
ytbotq8B/SYAImjRmnD1Ukxzdo+QPJzZt9F5CCrUxdlQGCXqJWZKnDcGGmB6Y/n7TGcOyXHQM5VI
kAoDPb7ObaqtamGCmg34Tz04Sx0syXpp/o2cxs3W2v5vzBGPVwXiNDC0osn4N6V6HiaUTFZzWVA7
YZajiRl4aweXUax7hcduNN5rDF7yyw03Do0B/rLmj5jxmgUG2/QQK0miJ2MWmJnKh0amjemmr3PG
YRXZN6aQXUOLXN+U+FYRfOpzehXZqsVOH3hxUnI+qp0if28FyPCmT9GwBg++dqKzEazUTHsq46ly
uWlKRQvKToMRec7aPgOWPYHCRCXyGrMUoObX1zLqC9gTsoDG13l/XNoacj4vhYoZnhHVgCEjQYve
BCELaHGLrc99+mIX/ZmCIWEpRGAAYGSY5mccIUS6ATTJgzrnmGZ21YNdUw8hVfJRZSV3GEcm/Jsn
sTwrlfYansbC0JpJgXC813LvOCHV91JlfQFGp14CiYU4JoWb9F7Z7bwkzDc9w/vDhmun7DkAu5ZE
IzkYoFPgJeizkaDDtxknbCXiDTnDWYnUJa9l16ugTBaqAejdXmy+yyFSX6q8DASrAE9pS8HzBzZb
XkmmF7as6xpMUmWaj4UtFTWYbAjYz9jobyAong+In+pB/QgdpnU/mbkoZbkVtlo6mmGs9jzwsW0b
fY0tIyGWE4Sq0SOpmxBIhCOYWWS/mcaKjLEQgmekiEWwtMiBXOpJHUbSQczVPLVqLQMejitCUKp5
QgvWIFlKJo+OU4Tmy7irBdboZoEpKpSxmm7+i6Ir2a4Th4JfpHMQo9jCm2zHcWwndpINJ1NLICSB
EBr4+i5vuheJnfcYru6tqluVH/U+3vBRoL4h3Li/juPhgUi5NHMPchf+3nMGRRxr8IthFVK7d8OG
iHe6cmP9UAYC82sF/4U7rMTGl3WWFkvdplo+ibl2/uQXuj1HlfH3Y1Luty1VnvUGDqyP+SRbBxET
/HXWJm/X65RlhnRzKl040eSrU2UkDID4sk1wW1+YhFfdHuy/CGcoeqoaY+cTwoRWnE9FmqZLGgs5
YPTLqrvFqfzfinQKctWlJqCfNYHhhWHxuOjm43bHYm+qjs3KCfhkEcevSAxQX4cmwzrS7io3d7XM
6mujLW1P2EbZjm4DBYMoWdlM+rIWnD7O24eXc7ByedJazK/4KTN3HJvI40XZZXDdkWb7bIaRTg8H
wuvwxRbhrmNYBtobkuXp1qytewgxSx+Z4ZT/k7UZyV1h4E94N1qXbxeD7ZOpSyar/k7GNoiaCGZu
zzkp5qKzMSuebQGHhV74aoi3HQG7e2fXLaOntpTij1Fs/9MWHktJE9kctnmriJUao5l7Ixv1cJmr
D9w0zt2OGOw6t1iYZ4dX53mBpeqpLn0LtLqU9puUeZMh16OFazpR21icbFtz3+1+HLAeFPb1OcQi
/15ta3mdRCb+q7AuCaMLm6rrMglK+8ps+r1KdsPLMOK2XJbSGXEqGvgMw22P7uk+ICOYPDbYkWWP
G8H+2pnq0QDJqI4y78HI+F8x2PZrHLL6OeBSPu+Za68z7lTqYSEd/3rY6SFtawRU3tPsACc3Gle8
HeU4fVMEJtS8qsXQ5bEFprV7jmtgBjxrXRP3+j1TocFdRVjeP+xIaMxKFjaAfBpRAxxOQdkVDjtF
UPG7Dak9A7yg4HWxtHPXbLPB7lAM8o3u0skemLX9HXWMd5SoNMLyohIPuhHtel6Y523/sbN2CxNs
/buAtRyOsOABY1lTYduZJzLkn3MX4HiktGYImhyUOGcIa8IhbyrymCYK/AEenOu3ZanU/smzfMaF
kiP5iF/J1d/ZhRUeI/uOzzge9cx6Vyk6wgRizJFnajL4/zhEiH2FuGMFJzJgfwDOjBXGtaZU1d/K
DgEOBkG0+L51raBHHCz91mCDMZ2AQtS/bePQ+h2bQcqFyEb5VY8q/lrCKkXPxlRUtzJNbH2c2xG0
ZDMtcEEKcKn4eMZQFNrc2XsyYBGlk7pG0XL5XOnz0RxZcZuwqvl7R+JPg92vIavOBV35+Aka2A2O
OWkAfYORMHQhKySFuXzCPfChDfWZ0ilVyKhpA0bl8nBLn8GB73tNnSnho70b37U2Ze1ZR57Dqm7c
2PM+abSZk+T7na7F9CbU2pBrs2v13uqC2DvWbuZ6ZHFfrvD1MrSbhoPIy2xUyx6FaMfpGZEgPD+R
TcH6GFxMeIg7nz4gImxzdXau58ftWE19PSJxr+0iyWegwnJ+DbCGgZtUthsKsWD5kVpTcGzaofJ/
BycdUlfQw/3e9qZ1Z6AE468IZeprMtNWdLln1TPsNN3aM93Yr4ebQYwUS6yqHovFBVaYGpX5K0Pf
eJzndgeoPPK4q7uyHDYYtTC+6CsZ59p3E1/NVyvBvd9ovZP6ulVpeIoUp01fS48vTUrV/I6bXuXT
Ua3e9WrGmsFrVlkQFmUxrMtj3Bb2uNTIxUEhaj5ebzPnsg9sdfspDxVPD8gaE8ibzSgyZLZUaH3W
3LXg0wd8+p7i+Vz6GiImXMZpmmF/F5HJi2YDeUwIOq2OByVW2NeXtmTwtM4dX3qaA0juRWG3H9BC
Ny9mDOIHxrYw4ZCm8JCt2jHaTxsagv0mFYnPEjrN6bKOGdqguWoNiJ0jkXOW7chTgElTgG+2YDle
b8mqu5y7BVk7+ZS1b9gWOUjHOIJLTpW2u+8YccdPXmW4CAMuNAy9SCh/FX4hRa9hAIDovEXlF6EB
5XYDzYZ4V60W0RVgCMcRTfqe+CuQ+Fae1L7BaM0LmNegIpl6vudJ8ubZjy2eokVljev9knmUiA+B
9gnlvILOKWuExsIeHu5+aLfljfE6gwn3FglU0jN307V0S6nPGbf8v1jJuJzVVDVP0BR9gCdFE+Rp
DmR23VaHFS/oCMHYaQAeak8kmHxHMnBDMiT5FvhXrjtfIXnICdqaaK1w97gX2ROppzQ8bHRX4oYI
AsKvcWh9ffXUuK/NyPTU+2HZsstaK7k+8HEkD2Tgy189VfNLqjxSXZyYoSyo+bKP55a7APOo1ZTb
XXuUpfpkSPowSOAaxhBwAgD6aYrc0wv8uf3zXDrPX00hV/vElk3wr5Vz+TflDIMpMuiz7aF2efJH
ZxPcgbBot2bjm3YxA6BbDmCa0H2g3Li4poBoFDSqfXKHg7bDLfu7gbv0f4efFw2fkTIPNwhhR96h
d2/pZXDrjH4PbSjEPKrwAoOyqf1ll3REHAq8Is+mWdmC7WMXqhvPYaH5cug2Fye2rBrjmtzp/DrE
gfJTlgZ4e2eNCSeeDXP5qfHNMZ0OxOnx6yGsgQgUrnntHWYazME0Sq9/Ed42/HXAO6Q6QqAMO4Wd
hQxdlkQPhWaBNSG9Gml8/lnjU5mTb2Lx7vB0/MyHmi6X4cB/gnBcPZsRU2bXQtH7vaAkir7ATs3L
Rvjxp3IZE2cEgKlnBfLw3niGccWPs3zlQzXBJ3JX2UsRGXjgj/MWreWcs7/AFMRPcF0pvahBMn7R
iq8IlNxtJS6Z0MfSi50K+Kkvhk/9qP0qOkO27BHRTfFPOXvGujBua4tAp3GA3q62uIcWh1jRIbat
xJ/mXP0VsKBfL8rs9j81m+Hb2ni6nVeUxrkvxooh5JZhZQ+Ek+XjeVBNITp/KDC9SXuYUtki2/px
avjnCYIjCg+CNf+CM6SeO8mS/mFSSr7bWu/5LY0B71GUB7zWFcdV7lgYRYsRZPbpH3XN9EzlcGDf
z6k/LaraR4yeR2FEeB7OeHQZ7XuuqxrnP6n1ju2CIj224yZg7JIVhzrnE06DxYn2eY+NelsiHa5S
5yB1SFtd5ZGxdw775k+eaP+MTLBh6OdyQLpU4S392YoM4I3Y1wm3w7ESJpRVKW+I42pwQ81ei2vD
s9WdxbpHfZ/v2eLPY4VUry5mB0xIQPWX5WkrnQ2fcYnQg4/MAlmfYdsFwmldyD2vMBufqyjXtyHf
gYMLhla/O2a41ndERKzUbS5n8eyibJuztEZgwlthVoRmZCjHU7WbzJww0Bwa7fsBrgiYOha55kYs
oidT067/UmhwzYuNCxgrTqOarn5qN4eyhePnESOYsVc7Vequ4naUt4L4Mj/lmV225wbyTIUXE2fW
fC058dMJK98we2nmYu51tsPzxZdAUzL+0WnkxYz2LIuICOyRKN6wzlCGHEacnfX3XevqvXATho6l
DAh5JWxaIZFxPnwmu21VF2opK9AAUNtB8u+j7ZNBVl1n+HKcK1RqJANbcO5IXqk0Wr2AZIGuzov9
gVdYulaYNIBwlcF8yvdRteisKLtfxz1CLFlDa9sdjCxHJ7M2gm8cm+88H2HztOm0Q3sbE2zgq1K3
T7Ew5dLNK6/BTe2VrLtyUxLpgvOHxSPIkfRn4M2cwa60naeTcLU3WPhY9LORkvzN2N4AZmu9gmee
s7PuYWYGt1uP58mgSx1hblXZ8nmbg2PncrPN1q2ER95ZlTePRLTV2KcSXEmHvW1QJKsb0YkGKNn/
s2BvYAVR+vJhxZ8hHc1X8xPWzDC5q0Kqfz4P8jOVguszWyxeyanWbOxndE28n0dZNDAObyqsUUwa
n6kqffqSZWKylyxHoUFFWZuvePLEqw+CAa7LBCcn2s4wA551bp9iNNye5wNLyfAxwgXA7zDhi+Jl
Np35KkdMUJ4hiuXI5dxn9aJDX4ddf95r8AucTnDRRON2cIyy0cNX2ocMoY9YR3h3xTy9wIe9BtQ0
oh3OjET4m/pIlkCeWbYiDwhvA1LOSoqLpfJF/puUpUharjjKoPCsTee2PsSftG/HixtDmU7FAJQD
PzJND7iyFqaotDafVYXBFVe9Ia8pn8tf1BQmO2d2qrFqSWVRn3LIDnhHka72hmod1UnySbrb0IhU
nxgGux9sHsoMgWC1elLjEetzS2bxI2FYBTK0V67q1gXtEKxfZ/aE3VwNU4I5oermloztS6j2wlzL
UQp49dVVtp/DXo0IZEMJvimQqRDXWzPTLi8Z/0HL0ut7DBOGoiXcAV2OjGBahbbygPv9MK/m3CTK
6ZkXtbwtYUrNOYRZ/Flnr74YQNLilq+yWG+r2tbldWn5jMN6zzbTB6+hI5lXpTiCjrQdL0wcrjwx
I5W/c1TZ7zDZZTgZtwpuvkotR/9xhDZdeWQLpmBEx4qeq3Kht2OOq7wiPNYVFyrQ77IRRqq9gW/M
gcOjoIgkJpQ+1XxC5Y46255sTg2aa0lyvPeIF4L9mSG5+GQstftDZXfMitgSBEUCjWyLXh8Y/q0O
bkh9kDZ+VMoci7KLKOGwK5wqlq7GIwi0PU4DLldeLv60iViy3o6YA06Ah9/w6+IV+zZAnQSv9veD
GRN7t1qDYYyArXxSJNuAwjhAUl0bseBxX1Q0juionGUnJC80WOvCk5D31JacIvAAqwld00wwv+eY
nFdUqC3XD/WUD9nJZGH+XLSqXToMR6h2R6bLog8FL6e+aDgk73LjpjkP5pCwWVF6hUQTSRUUpW8s
EIs+yeNVB4NeUn/stXSpGMjab3MNGgEgO7h7hvHkX3YY8uNYK0cvNbprh0NTlgWSdbHg3ul6d+3T
Ing7AO+XzdNieWiBFEaq0V1KfA3E7sCUxFies9tcVOpnS9fjLSd5wtKHJ/G/XB0Rs0yxU7hbl7A3
ZkMaXtqV4IkPucT51xQcx/gOUcE7mZjHfFFJQGAtYKsVb7JOl4WhRHctPHBQ9Q6sWl4wTy/Qh83l
Vj/u8PiCeXaaGyRK5CNq7I6McHaeJ4JICZGafevDFDPWTwMsQHoRa/ej2DR81cTEbdlhvAbYI8J+
/GJhL/7qVNRAb3SVv/o1bfAm29AbwR+zxMtsGmEKeJEbiTO0LdQfL+tW9/VHhw+A0CoU8I0XH4oM
s+veOYqFgLmdUcfCiOFpUIkQzF2+wZJPLs3TEBI7ziyLCz8hjaIonmgcouslysG/eZFt1vkyM4/G
6gLw4Gi295xWM/xFs8M9Mraa8ZQMIJpuFLABfWylrMWtbvxGL3kKRX6ZiAclLKTSeMnoUPgL6J4A
O5Lqw/5N5jbjJ+JpMd08avuXtppmcsrHGq6lBWmasV+PyoxPVSLT+BCKSfNuoxQmKjYgDgdZR2ws
+7Tu7k8hHF1O1ZIpdm5zaEL7haqRwYyxzH8z7Lri3hxy9XD0tmV+Pgq+2d7bPLwz3/jPCvmmOAXg
xb73OV/tT7KTFt3rtlewfdYzEiC1mJADFOhSfw/VBwwZIYa8My0x4W4xmVj7JdHCnIneq1vbDFM6
KWwG0E5zRW/NjgHk3LazGq86KcU6sD8taikn7PPqCBJzVoGuynQ+ojScEEhXYEU04cAmCfjMzu38
sio5AzYOpm6uk4MNZD+hsWKdTyxaIP6miJeUZaNB8gBeiZ4qngFgViBXLy2SgcAlYi4TyAdssdS2
VkSeoOdUqU9WlA9buTb2xvnHaLHKiFdswBEBvTvwTEjmGmVdT9fYrKdd5/HnhKfMINR6lmh6FzYC
92zFcgo+n+7JXisCvQwpAMLgIsLlW+IERJtVLg+IDQGUE4GVfoYTN4KwW0xtN4uQ8Q2ZhjELwL+V
+eTEnuEjVDs0BfCRgEPPYcY/TDDUQJ6yN4A6Mp0o3BPRMGnsfaKVWQ2SEbFx6ZDzhq4NSJFj/9Gx
hWs3MX7LrvnS4GidEtT+J/h4ZPqGRkSZnuIZ/eNxu9AVpFI01yYVk/i+F3b4hY4siV5McUQc5LIu
+XYzkSL7u1kzRe4nqtdwOTz+14FMAg3Hin3NYfADbOrD8oYBFkp7ak4Q+DN7qfRWv8qVyvvA5xqb
xku5VogzxJrsG/dRLs9k9pxmXTiyMe/Y1CIsJEpoqNcYUwJrtQ9IaQWq0gNfKaoum40/TlYO8EBt
gBB/T2NEh2TMFF54rYbvlTiqP+swHfq71Ggzv2w4QqqvOQ7tdHcMkoov+JQRYVLZVuFog1Vd/pBV
Qz78DMYeuGF6XT7RJSjf63bmpsf75eFvVjQr8l1gFvLDYncKD0Op2dc1MGwMDJlXaE6yOOjXtMiA
sqYUbFnRGiXOQj87o+CfwLYaMPyQsdI8hTJu5o7nzlB4XZl61a9zIhT3YvH1+CSnaSKnCm0u7rQ1
48s8mxFCLExL/u+sJ8eAj4MwwJgPnYeqP9lCI1tmEEemLsMgSNvj3AswGNl9xfd7N5EmR8HWgpwI
utVwD4cQ+g3guHtcGwxwV4kuAvlW1k/VYzqC/c1nZhN2wnXpPhdzBqOEQiQF8BrTIkbv1jAQ9fhN
6k5J79ebq2OckeveRH/vQVihTH9YTKBzo/uj2mxa3rZUzyOQB1NjgxcAPJY/t6W8zXHP1M15A4ly
R3YtkIqbB+DwqiAEf3PZGQZJuCYIBJscuGm7J9kPdLxIj5+YzGD5wVQFZogWx8cnQ3B3z6XAMASG
o24egNht23lAcHM6cck+clYBqiKgBpk8tJfO18uLxZA0n0eGQnpCmsuwXmCqzIcrdkSKb2WDNgXX
jY3kNLo5/RTIwEQTuS/D4M8HdGQIJA1+nu5cu5X6IVK21ycxIV/tVEunxvdwoCbeTQP6mwEgX6KC
AgMvXPWvyOoMyrqD1neOl67uWlOwH9j0pd8V2Zb0d3S8Gf4AqovNM87XAlNI0h/qRKvQJQmKCKLS
mAYE1jijjdWAatDbC3LbytIA6bLCfKLTAGwLjAAEiykCHbNle9xQqmzWHy1yKP6z3hzqgVRChYtY
Gv2E+Ot1fBzqFDK0MBKMTcl3Cn5D2Hzux3XRx4tEO/JGJvR5farr+SvodBA6vSQmkft2bD17X+Yc
nkjrgZbigEXWfJcO3J9+YZlaTnzLTHOtVTDVUxvoCFeRRW6/6VjU0OamMMtuQQBUfWPww31qwjbV
XdocPdcTMmqHfNT5eRnQ+Z0Lo46HaDJbd3xop6orkQj4Nxcyax69WXd8hwV4GHrVOtY96s4m4B3u
rX2pTB7BdBiVYdVykuh5uVQlkOnIFIBOxwQmkhz7FV6r4y5f2fRVfJgjn2dSQwi6e8Q0rLtJLx5N
9ngHcQNQBo0jsu6WxWAwEkOWv+GSsi8YNOKjdKH+6Vvcss6Uwl+b8RhY19Rq+3FUrSs6Vc3ovMRa
FxzPQrNCrr+MDjhpsPUzBZypABvUDfY/1pXFDlhAght+qMlXCeSddNBzDqj6Gqb14PY4puh2Scg5
AJlRWnwag72UBkc1XqM1T+cGRftrSIv+ZYHifZm8QztGMmv6EiGHd+MMCOq8JAx8PZUOn2ksZ7si
d85n/2lFC9eVy0q/z4KYXzyXZO8WH9VLiT6rPO2YveN5y619DvAhQQ4Uctbe91mjY1uYrs6HSCvS
/j76TNAYtXwT9YHZXNUCjE+di+FNzvCYH/UHXu8wf58j5A8jWtp1CicR/RhOXs414l7L0r62oKMB
VbkxQVMIPEX3m1ja70lAY3mHMHXz+cA64SsfPVi8ga5I9RmCT08zsUCiaRL+Fx8adP1inCHhoADQ
7jc9yfoSqJ7uhi0kkGqghuBWAUQT9xHzPJ5RUrY3MEEV+ppJ1V8SoIA3nBHFHyh+QBAxEONg2Yaj
/EomHPIYnPblrcCFhIe4wtHeEatg5l/pMf9V7xv7vM3rAiKDrqvsCXMepbbI7Ztrs+GZlnBiYO5o
vyY2yAwMj4eJMR0t8P55nwHcxZHaZyy4VdMZ5RHNieK8et/zIMbr2sAuXJRVhhgX0FGfYtAIbiIy
IXw1tg4kjSknb/sajeBdbEtlugMkzV/egArpgIGqbzWnGngYsMMXmELocMYSwNb20qQMBndUbEVf
zeilMUr4AXdapOK+gfnb1K1x9H9EprFRibMZeC2twhpuaCV9CawerHaPvXkF7mwp43RZtiH7sg5r
1nQhAu7qmYm4v3uZBXe1C2JekN6N7aAYcgVG2c/xm/TD9F9Y2lX3XLsGZNLk6q+aaFPArK0wbyD+
kWXcBozCvd5mZq741vlnLsoRjHgY2+tUoHEAFTFgBVqN44tdj3y7W6XDQ1UiI8dgVoT/G17yZG7L
OiFmGNEe8lWs26EQzdhGfa522EX1WZHYn2MqsIK2qyG8QCsgvyh8zKedVwFPxPZBbmA2Rhw9ceYT
8AH+N3mxYYJE8/bLrcXxqGQOJIel+l7Rjy0W79rqtRCiwu6Gnuv/dDzy9uynvdavsQDjhmcwLXe7
w2Nlsa3wjhHjAzn3DdRmnmvzsO5i3oC75Rvaoiy/E3MamvNWVAmatFqKX+0c3TMSzfBVHYbmdAFM
GYc+hiL+IqXW+pJ2u3yHYALND+PVWJ/QXZIKIoF9uw95grlmwAG+Ao0ckbsiVQrLZULn+9qI4lh/
QHy6I/nEgj1X14JATdurhqwXErldH/atBddcF+njKZtWfwBXyEV5A22RCxDmmVJ3++KRUBXriAQI
4ciR36a5Ve8TXrUSgK2tit+AZB39hvXawv5Ai8khtAjw8wHEjJ88JjnFHoWb/gAOr+uri9uYnWcT
HC6gjTXBNIV/Gph+A5nZvlN4OEAM7aovmW9GdIXjsKz31YGG9pQjRvJHrUGOnwbUqOysZ1lCOAGC
H6JyDCHjDePZEHoWw9BejsPBo6mUQKmu7UTnFZtmaQVW0QTzj7XgoQDATe6twWzG8LTXuJAeEkbZ
44Vwf2bGlIJM/MBiU7sHQu9XtPj2UqgdWHinplV/0xxczR+GP24eljEjY28XpFOekfTFdrASXBWn
A6FjZOwSGJDmZA/8wk+oaWX7sAzbhAApwOioJ0PzpUp1+d++pmw4O0YXCiZ/bH4yxCQAksj2DKQw
CPlLXU0k3CaBjREIozGXQtaUwQw5baVHHqN1BsgBMjDJdq5CRJGNBCjlBYvK9XbGYwdwAJR1CUXd
kTRW6z3Bi6oTUV8KI8fxaasMINIaIAq0ECWENvdoX0tYhY1mgHXrWEJMNODIVf1claPuC5snNLAr
q14z2h4ILVoSJkqIOSR5nFWzBsx8rQCiVmRyvhQyYF8+lVAfgfxsNBi7ndFvMqcfdMcMt527mMLQ
dIb5mqJut5XrZ9FiBtrR2LOONEBKQwuqtwcqz37jPY6um5bdgZiMbuMn+JWw9C2XFic+U8GRM1RU
y3Rvx2xinTgE2DEPIUV99jWG1x4FtdmxL8VTcYKDOkbdPU3KnKTKi/jEw0ZB9FrQdMeZ5Nt0nPdF
JfElWl7D32gDEfWlKiABFKinvtm/BIBq4aQrc4h7s3gln2ydiezqyzkPd60NQO3VNmXkC9RVUdzG
em4bTJ1RP7LNcAdbbdL66RtwPOkx7yzWvBQ2jVkC8VMu41c6VLK9Y6YB97LPpKpwhYE2v3Ox0PWq
qQJU3x5Z+FpgSqs7QS1SmuIstvkUUxvStR1MAxhvIthDN2SJfyEbAyqG4NnGXyD4Q3YaQMvCXKQ8
2HYZEjhXU6bw2xdk3y+UDNqctGEp9uSwCGwIpYFUL+FzgWfBkPdFCb/zm4eVK84nHYb4AAmeQxQB
A0Hbi8oDlciARAHAVEG3/f4R2tej/wjYSFI5NuaUOwDMMmeX5YUrAcAeB204zlRW2KBYx/ZDXpSF
Ol3lytwPDDv8uYkctEjejFveb5AzrABAYMR1dlL7Rwu6/7gosnIOOwU0Ft8n3zjs6o0LGy64ydDE
6RkkMPK2Fu5OS1hMC3FFfrQXqNSG9VM7Ia+3Q6xQmM5jNHiYlCsi9GV2NfH7DNEiEsdsvvm3A9/S
PG8DRHrnvVKFePE7SPTvnBEExk/QNJpzRc2MnjvOyj9ZLBA8rgj2ce80P/wC56V6xdvmcfj2wzrC
RpbTDaa2C4dLadsNCBQbX5UCUdMPJRYNYJwNjhfYljiGx6RNCdaoaSR2H6Oo9R1Uk7G81xsEt2fg
1mO8LHuLrVC/tJFe0KGy+gwsR2PZALd8uEsjt08EXJa5JSy2TK97C0zrLWOLyO81jh7xd9cNcw80
YYG5m5DRFm8pyPoTNY0TVz5EdfRaJAq/0hp6lMchztjWhr4SrlX7cQCkE4QdGLvBLYzfSNYUG7Ib
GtN+di1h+49yKXBykJKH/P5AnwPr16G0trf4sup0uDCBlYRuZIdD1ExxasmhYZ/gs9S01z2CZrzN
s2slINMa3VzvNrw/VxDC294VKi/pBYaWUzqvRTW0eMpcA11GtZXiXrOApzJAZhWvq8lq/Y+u2TFC
sVVA7uaWtlWgxjYTyTdWSlWdp50M0xVijShPpPJ0eUJVnr8siuIYNLRZwpcZX6+9aRvn4U0j5s+/
ZHB6x0fHcTU8yjCgvY3K8z+UYEP7E5UNKnMNqJo8gEREYMEM2Bd2DYug098Q6xzxD5sp7JlHU4JE
BRw/3E0j8AEIN44IYgqFO87nI4aZIreKVe4rAbPjPtgb0H7oNxmUicCqB3G3I0fxDwCJoEkH7U2R
Ttqmoe48qLz5bgchAFK5VTa/EN2ScKmyCmbsKZ8Yv6+Jcfm1Qjrv10YPI4x8JD72tYoix+YOHp13
2NJt8bxj/3wGWYJj23SAZIDvQvmCYQNT8o6Fq4Ys+wkEOXT5xLsax0eLwxoaNZt/KEq2xt2I2Yl9
wGsOPQM7VCl/6xnzWJfylVbn0Pq8PpV+r4AW0XypYaAW9fRQm8Y/tOuEETA5AoMmVx5lRITeRIFh
I9Z7vJAkoRspKlOWfb5VcFDFKYljNVsSxgI7oJdeJcjYq4EKOXYKTY/tMs8cOUFfB/vrfcghwRuB
/YDNgE4LuzYtGNDzpNd6+iGNy37qcvUrkAc7HCfIL1rb2dA0P0AUl0g8Yoa+Yj6C21Fap/9JO4/l
uJFoTT8RIhIJJMy2HKvoqmgkitwgSBl4IJHwePr7Vc+mu6QR487s2goFk5nn/O64bH1Z26T3cCfl
eDVVMD6HrHLOa7kTE2s/KycP9sqbOKaN6zXrJjeGuYaLEB2NG17wayu2JB/BosC4pcozhru75/7K
9NKZka9UdnCosALMe2upM5jZMqYgs1zlnCuIll4UI7YKN1WEeoI2sAgIJuqXmLGFum1/lTUT0GIv
y7xtCcXysNQemA1z0wWG4MhfvrJz4Dlq6EMfnBBO9KqJ2unLaCVY/cO6ah/B9fUxDJo0ogVq56eU
aI/xKm0qs+wKmvsFUWHj/KwymagVYA+VTWo7swtzunhwjN5oIzIKg+6XstrZ3cdeb3PzpH/kYERz
SoKHr6x3uJQuRXynvcd2hnBb92FmynVUdQjLTCyGO9IyBnJYqFDsvT2HIamF3TwzanHqkheRhvKV
7kzfDyVy71U/hiJfDwiP7b2xe/XDkm6mkZB7pVkLpjLHG+jXFnehnzV3xB3H0zpIMrQ+M/zBFx89
YL33Z6RCHwbUu0ch6PPZIiUv02tgCrchA7McxKqf6gBxWcw3v0U6NnZUgJIPLjeNAF1ovemnPxQL
A+mYCGrtunhAXDExkny5QlAmbgdWT76pQjVSwvIuIKCUQ/Fq2lReEQUaohCoglJuKweEbdMj3OWc
cZ053UeiNjXwQ95VV1WdkgLIcsVj7XtdBqQTJOKwOIHFuek7xUBwQ6BuhAiRKxrNSBLOAg4thAZT
Eu+8PgvkepAUHSywttLbTkhUiZMHj0uLdZYRerKfMKnVyJcgF0Z7ZoZHxAceDTMND7WRmPZtmQ33
CaLxCkCOCoJYrIxMDAPCPG4pjbO9FYa2voNJD59DZADF1nd7C8l8W3pq3VvF4hwyVKnTNQQCq8Fa
EFdvy3SkFhidpkLOmgELrb00bhg4p/3pS+DRH62BOZlpOnoFVH7ehibdGq907bVYBgHZV/bNo8kY
w7hSflC9jp7SKGvnIfL2sg/4zWZq750uD36qOrOeUOb4pyEySA50i+jvmh8D/jVlsijW2hsHhOdN
QKoTbcD8vfMbVX2bjBZ65VezbFe5l8XqBGfhJETqlVYpYVti15aHAqqOzw6O2UaQj9p4a0Srli9J
AH67AoFKCafuHPJOc1f3xa71FnVv83bCda1M2tyeJTXvIONlsS6XJm3XTlXHj1FmqOhLvqxr+BK+
fUfRU+6qtG2fEsb1MP9lhlO86roYvHduRfTNi6sl2FGCLtGmjDTQnGlZ4Wt/qXJxV/nOvHeWNkZy
O3cVpXbagS9z57n1zfcXQ+eZp9hnhtFxo7cOQmh/Hieh0GvwCc9XSpQtcn+TT0+W5XbzegiAPN6q
zjH0K7ohio9EW8smh5+dGCgjnx/KaK6QenmGSRS+xmGyc2xppuuSLe4ZOib4bhQix0MRtP1bg5Qi
2TTKZXVJZMbjPjV+iVnab+fhoWZgEUOmkrlNXnx3TMYdz7ZiG+wc6+vQNr63zWL24XVTdGq6Hus4
Mj4SD9e5HTF2DGiyjIPZMVV+uAJFWIadn0ehtxvSvD7DMnn45ms7+Kh6OWnEwJXzbJWm/eY2FlMR
Gcc0Z9vKi/p53adL8NDqPEuQSdIU7wovsy2s7DFpU+g4NCxtFeROdI8uM2033RAQWkbZoZonSBWP
tL2aQnTtjx7h8kJrcO1uLsVb7w7JKWsTh0FazgzUWBS0a/cyXBhHrON0QhQzWg0541UXyM3Z9NGA
YEzmqxwr2ayRiUTPIyOyNDrYNI05EtjItnTG5U3pdwGHmhuDQlNX4cUATi5eKqG7H9TP+XRX5wbM
xh+HPthaRtbJIeUt/OyUzvM3V+AMAZNi59kM/Qha4RjDERpqZtZuWhUn3dZL2jh/5wUmKLTpUPvN
hBmeHFxO43LjOW7+rjkej2IU0xtS3Fytg0UhY2rsQbXrpRXeez85jdp17JwpjaHXWF/s/OyXg4Hm
lK7qKJw/HJwMx1wjOfswJpusQ4s4WmyQ7aXNTUbC4PK0xDCa69TLQBUge8GDt/hpyuIAmhy1PyiD
XLHrAm+S1/k0Vfpo2cawr03L6KwGZ4QlUcY4NoIHm3H0N92s2miDTrD3SMrpBvdR6ckl4CNjE9gv
nAuM4YjHFEmelkNyZZZ2zHeJ2zbFXrVx6V8PHNHWAYwYHpRpotDxnu129obTMRG7WCpo8phmDMwj
iLvHtA3p1oVym69jor15pb0A4tdGOvXkhV1qbzgMC+JTJQZ3FBYJrGhXBg2b++Lpez0zmptyyrjD
DiW2za+OZtTxzOOY0NktDpsGnPhQXTXGqt1bPkc/3k4dffw6tgHCVw1eC/eKfXDp1yVOWmsfChsx
X4c4jMeba0Zui9F6I86heSpMZ/qHsC0cd1uPIvrwWoQnaaGKaDNWUfIjntzIWcWdk6Z3kz9bADK4
s5JbSTjyB8hG+DHUPi1wPgkVPBZ0+wLFCcK2/CqHNUNpDGHYP0VYoVBkJGVL+anUxFpc/Ejs2rSb
k8OoUAGzT4lk3AjjNPOuGNsguhUioiiWYyD1iUEpCXO6TXuW8WWe3wZvrkWvwEdazC9j3eX2lW0b
dO9BpEP7dvAW2J+pWmbnLnLRwexsXy4UGkT2Db7eVngtmh6hT4HODRSsms5VeDorja6htjV4gKt8
ch4h57iShda4KkPXurNtYNmY1WsrDMnw0fq5hHmsdiWAwLJu2kiyN4Rl/iPle0vWAaSz/mqUnxIl
gB+CtkNko/Pu506LGSh0RixsTAVvybBokwXkmSpsHAfzoeHBfoazW2EklIQbPlrTXMXJSltBAYCh
Z/OcZ50IKb8tadU3nchzNqci1i8G5xu00SDq10VPw7MRc+88hlPMOChoy+qbNGXvroeyG8VKMVjU
+8Z0AY10NEXOu5LJVPLpLWMDiJhRRsn1OKk52DkBYRj4dPyl3k1zO91I19D4oFNbkuMIRmXTLKdg
Mz1JxPV3Vy9Axl1Qd4zixr7hlNt2DJavcxIGpxKjkqFSlpl/JwAqS8YDR118O8gkC7bIuNL8zhWm
ih8mp1ocQ+EUpiVSBgqrGQVlPQUPMxrn4QvMuP3aCrihLTkeVrFNOsQubNCJzxELsjCu4qonO6Sy
VfJM4lw+7AcbmTUEzzSVRyeSZ8MNxruR1o95GduosDgvoiLJvsOsC4A9VAN9ePIMgXFPRUBo5Jpv
kJMFfXXw2rVZ+Zz7sDtYacoSQJbO1d61eejxHUVJJ9coYbvbevTpW9vaLe8RQJ/t1VMrx5W0Z/Vq
fLGUJ/hP6qaJsOV449tt+QZi5XB+wUIi/ulVjXXCBnIfvIw5umpJPUwT1VnhLFJ7DG4RJECyFb3f
Io+i/SognNM85ETWkP+R4t/+AviN44MHflTvUg+tEvUGSnv2r85uNpg/7fIusovE3qbUuqhggmJA
FVkIpxyPMbViehj9bOmvhKjMW6bp4Dfe4swDHb89pCs/S5qfk5q8t0Q0mg2isrN1NgT5qY7G4JuN
F+TNtzKDEjHG8byx/aBVm6qv8Ygau87fzNhb9k2qbIwSaNnTYSvjsD3kY6eYcItYTt063Zj23zKj
+mjF4vWZ6wGNaja+lyJx7l0L+a8OHVL5s6pw4MIbRqtTUNdm5eFKIOkpivGkIflHEBlG88Qb8vto
Ops25mTFo6fSGvJONWss4J2gPFdm3ui2tMfXvnUABpmTPsX7wNUuxtHw7LqDRqKUX1uQRwkmyLmU
eOMC86DM4NyBU3Q96GrRfa+mwMdwo8BAAZrw0Sw/qZSmrxM0W7+LtaYQ3cU+AtpqRRc1bqSXFCS9
0dnRdrv51OP4ihhB0TZ1JTdRYvBZVG5SPtWhl2i0I6Vn1t2QNUT324NVI9iIqgfMm3xsoRzENSV6
FGyE1SRPTDlwrZtFlrbZZFMfzfetl5RUvUaH7iYE3o8pvjz2KhYF6g5j7O6FcVqtt+59uL6IuJoB
bi6YXqK0T8aXZVqAoY300h5t1/kzHePc/QlQw3vI8F9Ge9H3DVU3y5q3NC2OXEMbKt6kOzBZxEWa
tfEb1yJvYzxDG9FyLpKa2MGu24bwmSjqU3EzpyH2dlmm7nMTNw0zHAOJEseL4xYkLbasnqFEff8M
5VshyikwIYD8p1G08aUZbxgRkwGI8iSP9OX50esiPEVgUHW5Vohm+y3DlgWmy/bslFaWgMxNsXu6
KwhNeQMq0r8NuT2Mq2nI5ruSdi/l6Iui6aoazppN+GfxMAkeyv3QwVUcINQGTVBgW31HPa9p0JWq
7nmA2QQ+h7gVAiR1zM4O8xqGYXBtHEboGjFJ1Is5tVavi01c1PT6VsiP2CrXBO+O0+M3AARFhl66
sqcIjwmgZXrngu+b5VA26BLO2s7RKmkcRVAJPLyoBNcAmuGL54feRyWymr8Hz37pCiFuaWDTZV3D
N32NI4rltTsuNd6BPsofWlxs9ipAtgi+Cyy3Qk8OssKhhOhXAzB/Z/dt4h1SejyDvJLJ2U1pNNkr
5RQz6z0OiQOnTur9u3QR3SlOrfmUSLsSG8jpsrnyynD6VTZYUlaZ6mAOA5rTLzAY+gseJI6pwCly
tbdbZPg3Bs7ye5lH2BaW3BnUNvGS/JFo1YFmv3H6e6Uh6M9CgB66o23KJ3cyhdySlIZ0Ml6mDNd6
P2LJqwTZLp5WPm2/7URVxRac6vCOPdhC/RUpid4HUj3Vby6CJFJwsPm02XuKJBLFIl9EeW27VjNu
jFIhzpGYmQsPQtCBn9ymCsw1e9fwi+QBt7mlxeqTq6ZU1cvEJDSFwCur2+dMu7W1S6siuE9BJjlb
U8GL5UZQ1Q0CUIQ4AQcRgs5cqDwa1M69sTFFNvidiskdt2UFhvl1KVV8GicovVtATvGYi6AwN1no
gWd3jnbS+9FvlbmJKueszO5DO9kWE3U7TqR8+Y6FGOaIDoeShgYQyhmKOH4NWqom/otI/XJ8EN2V
JQrcBgH/TwEMhupwb5YxCNdVIaMjAVNpvx2msH0Yrcl2Dgqe2P4Wmch5drusfV9ce2zQKfU6WbmF
pllFqhB2PtKJMreSVZ+HzCL0fdQ+ByMKsdxgh6mDB/zV85NT5UghpqzBe38uybrrVvvJxGss8Plh
94BHm4ossDaZNg0KynR0oq0UJYcFQqpoD0kwfOlk5bwAumTMDuq7jHD11guCdZzE5m0JAgeV9yBm
scL1kb6bJexewyq3WICTix9lQn36Q1IhQSC2IDhr9NHT8DJaeQ+J17Mr7uB8HPe2tSc6YkxF3W2B
+xWPXBizHdG+55twrid3FQclmukBCKLmTFggB3vHFdgmSMj0dq6gwn8IxzEMTz62IWR+/hg/WuCF
w3HyxpCABoempgJvt1Dc4uiMiKayKuQ0JS7Vbi2a2jh710kQoeV0E/5mhtIL140bt89VrgYMdD0+
IThfP9oOriPcQ9PWGrIm8c2rNlbbXg1lgZk16ftiY5vU89i9o6pBns9MQcot8aqHRcBEV7oGas2c
cm+D9J59bKbcgkmolvUzLeV6yCQdXO/KZD8WbBbX+OEjBO5pbo3fqHZKopegudL7HOlM95MGriJI
o4gICFqBjhY+53oy32tsBF9H2aGerTpqiZUj5dg8zW7oIuhbEJXycwNVfKUm7dMD+V7DjzzBobRC
qtSwP2jfeVWVNd/nYuYjrNNa57uh6fWXKZvKJz8tFsCIsZnfeg7rHwMCFe/slOpPVZJaekNO9yyR
9wtkvX4wqScVzYgIlQmclyLR561g9qNyjeuuKngflHrrUSOuXKVNR5pO5yII24T8Tn81sxd9VQRO
oLUyafy1i5I8fXJQcsH8s68WT42cki95GUwzYsWuP4ELG82nuOCm6WMRDHuoICB4FXel2gkbv+5K
Az3+9GfqzE3rLNl9N0dYdLGctWhd8MY9F+TQRYh0JfEtjBudcdnMafHWLTrAcTla6FU5Gt8Fy9ts
UJFWbz7IOwlUmBGHDW4OcgyqUfhryOnxhZS42cWMmGVHMvtDBvAFwhJXHSXmHaqI5AUdEpJ6pZeM
iFXyO17weA1mR0xx3FxF6J1ilOJt3rwvnOPUYCJ3nugwg2RdOhXifpG25gHVyZReo1iK+cfeOFUH
j4CZ+nYpyn7fLMbwlUAmpXy7rocSGkrghfR+XoHfdsN9vtTum5GoTlc+848J0jUjILcV4uhBSuSh
lwIUbp9d2vPvWD3K7qqMjP2L8I5GbifmPzEZCHaeyZlDfH4bvUyR2BNstvRwe2JRuEW0htpttKyd
tZ/rmQh1bsC6981SfwUak2fOb6xe2HSr+4maQKxBaAOqpTbtzcp3k/Q7O0Bvr3CFTeHtTGoFVLHM
wmuQYuz+aGHL/NElFmDgNmtwQNN3AWVimI93vosuiy1PkySaNpRUqzQv2HCGQrXel4FstuQd30qc
XFXekN0inHJCkEXSjfhoUWVooMppD6zSNPs26YlUUBnyybUnM+Zqza7w5XrR/og5QFXhj7O26m6A
PxBXSxuMioK9mc3NGUV+TyWDGxEn+M6XXMkQ1Hwak+BY22PbPMJTYTIrg3O2gZXmtrkvnKrLt71f
qW9dFs8ED1OdHSM4J2p5JE/ftD3jahlktUCXW+lcMeZ4pkUOh3wA+6/jogIzOqs2wN/5EFgKDR5H
MRjqfb+Z7fuqXeIj6T3ZbW97GLFXbHAmfyrx7YX3nj9WNlVal2H9XgtXWLa4J4mFNmJXZ42KAlS9
vWo/lpKZfGYDbotcdlUGrj9OO2a+Dlb/gB7fbuxTMPcYrK7sRKYlph4MgWX8GM5ELDQ3gYMomE6R
fsuJtx6WeuXjUMEenh6Y6BdYzG5WdmFRp5qkefe0twg6QPROmzwdNM70yvOjXRoxQqfa1EZKokmz
gOqbFKhBVL90GzdoMuGrx/HOqkM3fEKkvgRbWY8jlZdIyVFw6s6PVr1jzz8dAlzq6yWi4IBccHX1
PKZRqa8TdkK16ZlA8RYS4CROLUz+2a7NJh/8sIZyjE/Sn0M4m0DmISmVU1r0h9wq/eWqckZmQJ+z
RIBcxriM35fZM+Vh1mPi7DvQzvguHAkAvSb5jz1TtktSbkaR+dNTx5pmGHHlex7mDCIRvja9zJab
NshVdIfFCMOVpEHFxgUbigzCZvV3coUUD1/WqmJ1KepWPCRbkA9jPQKe4N2Zcqjba4uYzWklyIBh
9SyEFJBlVCDLibtw5o+FRB9WdN7jGeJrmIk5lhViuNC2TwT55kjr+8le8BKHEAQoLrIvajDeu8RF
w3mhx/DR1kvFUGMJ2DlDLeIWKsqMyoZzp6IRDyO1yv1oPrmRcocj1BRnGCvS/dI6AWM4Y9b4/WAN
A4kHvO7w2lIm/D4lTfyR8wCWbYIwXAA0gOxse+O138tkpHwc3RQI1C/hjyJn5M9Mo2XEOufK5VUv
sRXtZa4ts4e+m74OlT/uKs+T7VXXRtNwX02G2JUAPcHTEALxIZvACryfIo3tlAigkW/Fz0lAHfgC
75eaE/Ym8ZH+IJtkdyA1KIu2EN1mv5RL12zrrqkf5/mf886xpy+NAwmHiD6BxcRBU3nrhOv662QM
7QmMXOWYTZrenfZRnScvpI6kdA19Gd7iZyXyZHSLelu4tvJXKC1QqaYKMfoK6Lav92zvmj3LHUj/
WZLkAbDLNivadoC6VtCBnYEr29m2WDGfoPChpp2msI5zkgDZmrjEux4NYf9rHL2O9pQFpLcZegpa
dZDiGngQY9p9jEc0IvmhtvvDBIZyEywdoumJOe0MUSXDR970jg6QWcct2gkBNduwoMop2yaObrm1
OOqWW+kDg+JON9GwHltQaeJF7IWGpCWC+FQYZ0qvgjZIzj6tphG3csBYAHVggdtpMw3TRpR0XGv6
X4F2Ys7QYvl1i6MkHkhagJHLVnErnXoj83j8iYCe3i9CcEpQZuL37lXd+jFOEs7rq5p40WVLQph6
TBpCEzbnLK8HMQZQ3H0U0Tihz+M7K9C7femixoUsDtt247tgzUjnhHkgASYFzyKswdz6hI19netx
iu5rJs++BGI2m1zKfnidHShvcPQ5zKh74etZ3/C0+GUJBUXfaIZwBa0jqjVRoSS82BlQ5BbNCRpX
h4wBBBe0ZjaWTaNe9Lnt2USKrGB+safLQ+gu0RcjfGzPELfqyddi3uAtH47NYIrdgtA1RkfvdT9w
8aPdwSAC/k5WH83GAuwrtnTx4kjeTHg2LMOTrkAgcyzreLjtrYXNiewOdMhoCNFM4C7VC0S7LE3x
kpdjEd0ERWFNaLwLsSkzj7yA0A7461Aros5GNS53DU379xqbAV51a8wek8UoiZcOd8wKBXLvwFOi
Ld5lNgw/31nY3tTCjiTTT0JTPWo3BkepRNX+quxBf9RAw/wCUwU06SAG88egSuNvg7CZjiXQ1rhK
q8gJf3rCgkJy4OavYjsPGeE0290TKRKexjoelHRFna5KlAKNcz25Bg6lrVQSH2qvDZZNCAWlt0Ev
ma0ToLq/sc9JQ9u5ToYjG+uQbyGaUKHZbAfW1Xl6m3Ovy34eb3ACYJgYiSCxD02KRSykqUYHKNr2
o2fv7297mNHoVLdWquhTFrkRkAHFCmUn8XGYDRMr23tljxcsdf3kHcdAhiK4DcfumMST1/J6JqRe
Wdt7u07jyj0S9i7HOzFEE4QJhpY036FjCPhwxxxnoI0J+HsKBvwe4rk4oRtC7U1BMfjkBIVYHvlr
Wd/5WBusA13LILEHd3WxbWChaiIhMNIASqRo1FYRtZS1Dpkzlu9MQePEykphBdepcSy58YooiK7Z
5UjzVI51FhERsEcczbCM/QlBPmHmfPg6INMkXlD8dWuVur1zjFurQsKCoTgdOdQSvBlmbbNZl49g
QAsWTcaPqd3YhXG9D1WOPxGyrXd2C/mc7s08QrqdkWDJ0+H43dCaLsk6Lezux9g3zql0ybYu1mEP
ynM3M2yQLKrKExFbZjx3zQ0im9L9ZpMoAQmsLGt8AKJKzFfUkkmMtR0VgbvJkLughpHQg2CDBKtU
X1N/8L4XbDSoPxw4Cn8ZXPie0SMAEkmbX2xGgwwdNTjE667UeRcditEb/CvCekx7FY4ULByIaDjC
tchMrtE6eyGpmpPJ+uu6KjElJ4Nx7qYpFnEISp3YzsdSueZWVqD733wEXfapQ3qIi+h8xD8ilS6C
2xCvJOiFtiyy0hcuc9Xgu7W+2W471Mz05U97Knzw/n3YGMh83C8S+R0u8dwtNzKKm4fO6ip56MEW
AjKYpHzKZBoTBy8kxXWTjyh7rLMjsrHjTlxbaGzyw4RpO96xISMM6IxNmxmajrCB0g+SNzrMqb0i
O7M/DdJv2m06ev2ATrmz4gPe4lis9VDPmLpwIdjWTQB6T2xXFCbRQ5Rr+T3TVtwcdNDoAGl6SBuC
xdd7Y0/pSBjqYOvIc4qDIQdt8J0A9qxFE9N8qxdOQI2Prkzy6yTJRPcWCApuwAGc8Ns6nRvnXhFP
l+zrDCkCUyrIj1opkDymBBdZnL8Q1TLGZ5GuEo910+r6yCBg5kwYx23bUxs26N0W3pk4YBSKKdql
pZzm2e21B0fdt6Aew5il06ZsE7c8gZtP07XjofuxBsfDCuC7dYSbrR9cSsVJjXckTy8/3GBQKbrc
Lvv4JAn3T3GayLoZkiAk56+8SFjNh9IOkD51dwiH+/RJFuW2RITHBVE3idVixc/xUuz62j4E+269
5k19EsFs/ymiNJDoiwQTQhgVcvETGq/y9RTyExhtN5N5HW+JEtkgDLkrD0ytWMe7T0cMnFNs/5u5
LAGypDrnejvYFS9SUS1uayj8uL8bi2beDoYxKAYNFoTwyIxBjASoKkK2tXxq+p3l+a8VnrWDGBJ5
jPEoRJ/kEf82Q8KWIXJSht77ghzVyzhz1ZOnk9R1fwf/sR3mfVb+DONvBHV98rJ/zxs+X4fEdx42
6T/BxZNeRruXmJP6u+Bh6p7r9Twd/Dtlbbu1bz+n1Z3ZOPFVSSDDumak47H8bDzLH970f65/ES4M
ApJIUhbwoL7TUuuOsaZqi59v/qHuxh3a8j3USWLvkvCTB2z/8c5BMUNGZEvu/fLO/ZR5fKLrGcKi
10t/v5CbQbcTiysyCEJOSqWxFPyi7wR33uqz5rg7zM4vOVo7XeeffPK/PwcQOCHOr/s8bvqfcfD/
ChA2HT7PgeyyO+idY9zs4NDusubx72/7jxexmeDA9+179uVHBUnrTAUOhjvbLR8Q8904/WPmPv0/
XIReFR6A0kxezh/Pq9jpPDca7oi0/Rp69k/c6w9B4nySlH15LywLahD8gH4IsKiCi/XqWWErAqVJ
U0pfjP0o/S9B88klLr8QLmEL1CWebSuKRvti8Jqth5Dx4jI7IkTV3dbgJ/X2ptgjr/j7I7tc7JcX
uvgUqaFVF1CWHTP90OWPefRLhh+mP/79Kn94Yv+5nYulljK4YCmMnR1b8yHTH0F4XD6b1PXZE7tI
fVZJXkBW8sQKd932R4fDa96iAPfMJ/vGZ/dy8fa1NUXJlDrZ0U+/ROo+cn+49SfDHj57Keef8K8V
SRjb5IYDj2uMTiq+56WI7HFu/5er5fLVX8x4SQYHl5XgKmQJrgu7Ju/nm+s9/P+9+fNr+9etpBgF
KL5UdnTwnuTWT2IEcV5+8nmdH/m/D9D/cydUlo4tJCvn4k4QCGhLCy87ntPIVjBn16LDifv3O/nj
Swlg4xWHoofM7b93QieHoJmpKMdEHwMyZTNCR+30hxn1Jxf67Xg4345UbDCOD5LiOBerxR8qWyRz
XhzT7hZ4I21v8dlvUwSEi36dFbAdRBc5mbtFHiP/W07Mt1MG6wlqJkF8GRIH9vdbv0xUv/xBF2tr
6haXiF5+ULLIbUEMWqokXG+8MZbGU8dElZe/X/BPz/rfT+BijTEHI/JaUKHjEF7J94qEyTKA2Pz0
SZ/f2eWH8+/rXCy0xW9ATZu4OObkmJaIlrHaIQ8i9i28IlYvxHuZTzsf88Pf7++fL/LywoHjc+o5
Njrvyy+2D3JbYAwpjmFlHXFOIqk7EbKHFYAAP+spf/Q/aBWH2/Lauy2JbQIH/2zYyJ+eceAG55EG
FHuud/GMMydR/Yx476g3Sb9NLAaqYO1X1We3ej5BfrtVZXsSi4FivM/FM57tIEJ12BXHpnsE812R
mlbQpdmv0cp/cHcEa6HlK9afPODLwR6+ZHwT5YwnKLA86V1sCTkaLwPCNJ8kE5sEjWxLLARTmrPh
0Ruf7foGZDADsen9q0B+TE1xOr8LFDAzMWF6D9K4U0P5ya/67Yy6+FEXm2GXpvNE9Nt86nFeztNz
ShJCSMRYD3xh17u/P4LfNsXzxaitHQJ2QskAjf/uV5oUUFVGPAE/fgT6WRnz839/AY8//zwfiiCm
y04JzBKNkdLzaYTGcxyiuq3Xv1/hnzLnP98O9/DvS1zcgzVMKqA1n0/UQysvuE3cH9zzvZtvR+K7
4cUPZIAMTfjJe/q/XJdOzPcVBVh4sTYAfclArIb5lFf3g34lFnFjnX174dEKiEP6mHpiJz8b8fbb
guRmeYw+YwKZdkIJ+98X1uJlaSD1l5NFqHRX4o1gTSJduXOTT9bkn67EfGybbpM5GUwP+e+VgiaK
zBg34uTGku7erKPsQH44SqlPxlh/dqHL5xhWU+7GhTj1xAvck/drgVeSoMvCLQ7dHAabv38wf7ye
LwHo/2lmgoszemZKAh3xJE6yzVdF9xRSPxGQ35SHv1/ntwNRemeMwJXS49OX8uJVqRhxEsIXgQPe
P3Yqv+qa57gxRCu58DPyNNTi6e9XlL/vHVzSp7YBlaDpuNzQSsztrTvO4uTX5KsWrvXRRl7wpVzg
ekpyv26U69TXLbzdtdsu9g/gvoZEemhPMmPb+zKD01psDMKrKM7Km6lD5k6Km7omSmTVd/qtw/KC
N1t1+4FkilUH97G2Ruu+DFR2INszecVjnnyy0v70IB1sMARj8cVLdfEloqapcaBIcbLHp+o1y9kH
18uw6cy9/uRT/MOaprclKxKche3QvpzGCvxn1a0OWV6kh+fa3mnP26bLtRNMa028zoRJZ1yId1rm
7d/f3e+v7ryNMNg8YJP0Kez+u9zqNpcM75iWk+9ZO+IPiP+wdkN5nSBga523v1/sn4mI/90z/3u1
i0eKz9/m5BuWk/mOMr17XX7YT+I63GW7aOMe5GGISUJche/lbfzcP+trs/v7D/hn5s1vP0DSftO3
KuX9M2XuXyW/a5Hdgxp1OY3X8aO7Rkjsrqx79ehtliv9P6RdWW/bSLP9RQS4L6/cRGqXLdlOXgjb
ibnvO3/9PfR8mJFahPpOJg8TYIy42N3VtXXVOS/78JiC4FVzayfaoSWLIvwu2uCxelFQwSsu4T/8
bCGuhMfARUKLsDId/RroTRiu2gQymBmi9I1L8fgLvGdgxDUfOUalMTRmNsL09idfoKHQCr3mBRQJ
br9g4CW0wwN45FjXDC5X9YK6resNZh9JLibVf2JOGs34shrrLeLax8KXNA0RD/i3JW5GZyXsUhv6
U1Tj2f8oZPVZXdeKoWXZczp9qcXqP0n61sKrfQ7w7I7JFflbp3NdxNA8HuTX6ZS4TI8RJzV7eSzv
3rLPZSPE6ih0SnCPxLlmAvqetNhnj1jhupU9G2DQAIUontSOImnRUKD8i4FfOGM4f0IUis7BJLIp
bNKhlHNMfnxG9RnkcBGm3Riv0MuEtcpcodmnxRVeiSX0BhiDQhpXEMsotV11q7CpDEYudknknT2P
R1O5Ffj1zi8qYEWbgPlqmX4darFVoDpf0TjI56icvMTwNqhQKhLQ2WRCkwY+73LgtLLHrE/CldYN
XyAd6jEsD4SAxye7pLPIgCRW40BnJJGalPKZhHZWrFvEA1w8AajZQedk0V8kjC8/FvVdyiRXdS2L
qHZN1VCUYhKzx15qMfAFbhkD78+OyGQXdFXse15gjEgctlNZnfCqtUkn8TlNpm0EOCsDSNORVafo
hpYAs68rGuC6Mk7ANBd78AEXHUzNyQ854Bgy1WTmqCAC3AIPMx73K1ClFY/+RqPkPUvuenRl8zXF
8HP3Ab+iwInKaPblUf3UiMUpZRSi/7RCUMJLQDYWmn0bt6+sNEVGmmQgexKyD0Aiu3kp/sTj4C5U
g3VS5TxGiAUHjdkTxbcvfo8AD4BiKZiENSIYQ+iJCrjXsscGsYTeS3xkoLlWpEhZuK4qAgRJRSMD
0j3UKm/tbdFqYN2KGe6Y60B2XfervLeiAxqCo9IG6t1jDbq/pLfCiGS2whA/Iwg+f1QrDFAU/DZV
9hOI1tC6zTqPRS0vDNQBMt6FBJbXCIMgAAtSKDDRc8RgSC/bkan8DPZA4sKs/GX4o4VJgsbzLIJn
jSUWho7oKWxRkcbNQD4KOMUACKroNMAszuNl3RsW7CBCWFhyDS9eZMQHVKFkkkcImtoagC18Oa0a
UFut/FzwKVH6oiiZxcu5BsQUmZ+DzysfxXBjWrRIgI4VHsC/MDMWGn7YZ59yKH8+XtS9DcOi5nQA
vX68xqrkUQGYWtJ8SMrQkYGeDSPp1vIR+J5gM0soTwPcHMDdGjEI04DWrMkgfcR1v11WnIhxDeIS
Hl0TBUCB0XanXEAv5YjKuVF+pugiCMMXDEACctWJMeIpBBSO9vuLjV5RGVkIzLWKJ0JCV7IAI4Rl
D6oQdUQvO0Kc1MzYVP4DRUEWp4gIZTg0bxJSgG7G4Wm6548I6lm0xohoKOQzg396fHRLN/paDOHt
xQqz+OBv5o95AiO4ZsITYF3RDPZYCncfl2LP5hAGK4Lek2+8RT0VjAc0umMk/B7RHMnE5waIqlnq
xMlvdCzpYgqKdTR5nx4LXroD13KJXRwL1N8FZeSPPh5wxVTcKL3DFY39WArHL+jktRhiFwW5EPop
5fhjlgPUQPUEMwcbmVVXqP7PbaHg9Gg6F1lQtQecd7gG9mS6i5U43I5AJ6B8zSyMuCDgrddEEb4H
bkEmbqPYZJj4733lOKJ1B7UGZL4A2NH9ShEsgBC31uPFz/eNEKcpyM01uB+cLCnOwzOKHIvA/+ui
nwJwxVErM/zhxBfQ2AajPX67CcqacgfvhWosZu0lUZVR3kOacWsEMEvTYY4tVo5hyTlMpk/PiXDs
R24bR0+qvNZkiryFEwZYhaghFBSQyIK79Vag4EUDmip77chzrVUC/KMOT2XsAsodaHSVXnZoO2kv
osAZCoZ+YTwou7yQ16JLWcVM5mz5EJfOKnhlzTXM0KiROAantH2XtANmVnUxWnHoiYsHo+2cYAAA
I7YcPAdMekID4zTuFIxNAQuqBG5YK6dgpvylSaX5+PiXdkZRkZVoAuhEkfMSup9jdBqtPJx3jDFz
g14qtkb8uEZneofO+AD8qigMYdr4TbZDGmfzXbfK7AgAC87NmTbiKZKxvZuEBq23vn/qW/6lqNwi
NprWRoEROPg7pR0sDdisFQP8KW1a5elOCo8c4/hhTblyC04JDRwI4pGcIWRBEn57Ohi/wZQUF/sn
DE2agvTCTqiqVM/5J4/ejR06eNncNwCzY/bFD8WnuN/7KtKtcMLRF5nUdIDN8E9xptrlCKBz4C1o
4k/AvhsF2v44j0b9O2v77Z3HZgNuX4B/YjVRJm5DOLJoi5UE/wT0JkwehmhrA5Kk5gAvhfZOs3DT
5+AC1w6thaJCvtOAwWsalVHxT/IOuJJi6GbDXuk1PZFjKy9/MCrlotHkEUsTI7CpgKzNPxXt/BgF
YJls24KqD+P8JlBEH1+e+7KmgMYT9BqhWIN8G1Hurd6gmY+XAYESnaZx7zuJ6I7+Toy+OhxgHJ1b
Ea/sQMYv7FH290mPErLBDZ+RCVgmxuCZlcZsauAhe4BQLQvGKPsVRgUDQJonUUhLNO7O/PZTBSKf
AakiEPrjNjrlL8EPHLh6LH+XFyDFucka3WgXD73qlO25i7QIkYSV78EcC/7CPjrV/Q8BvN7t78fb
f+cpid9P2FTgyim17OH3ix3wRtTSwKRwGb537Y9/L0flZVR5ZfhHgQxZ1a5qsnEao1PTv4pVvVcL
mKRUHk+h3zOUc7qLxbEmVcR9QeAIv8wSx5SVUt8wsYc1KWm2Yoc8AfpoiRx4KnKnHtvOxeAnJcq6
z9UEtAMh2oA5gDVGif5WjdkRiSmw46Zda4DNxOpX0E4Xww8htW3t7npCEoqrwpxQo0BDhsWphEnF
sPPZHSrW5uAye0z/2qwTUrzavWbciiGc2qgpQRox4Lxu14MZO2he5Wn57b1yzyI0PGqgq2KOn273
TAuVlGXEkN01LqrTJqaX9Nr89I/GGmhT21//VgNvhJEvQ6hXgjlvwrbFTmBqBr/l3McC7tXuVgBx
VZM5PhrZ73PpLaDObNE+QDkT/t4C3cogrmvJakBH6gN2pzxjMCTFVAsGcJ6GLbbv1TuEhoeV9WZ4
RNF7339qJ0/vXQyh2Mq2pVyyO4/7rYV/n50q3J5dA/LfMu0jdldbGt4VNENbh6ZCWe990kRImTXo
KuTrMV5TA2MUGmL2FgDrbNUUP3VeRy2Lsp7lW/XPeginB8yztO0irAcDaJvIZAzlxDuMSROzaCeu
dF4lrhXQizFunOEEawvdPCYKgrAT2Xu3oqkjRzshwiIBGAMwwh0keSfNaa35EmPA5BRfio22513B
KG3+FexfmilQnBbtJhDRGGjsAaHGQzJvBEaxESyfvo+01RG2Yyq7uMRAF7ubbM1OB0f4QPhtZBtR
5wwglRryXjsCq1VrTZ+6vmW1REUTARmaWRG13KplmUViKAXJrJat5a0Tk3dLE30kNtifKFblPrmY
r8CVLMKs8LwHKkJwNezmQxyt2FEcz8ycwBGs3EysxzZs0b5cCSPsSyapwjRPTu3cJ4fmIed/exMx
EwshLEaFolUpoBVg10ETQyuF3vfmYBnIy83w9fE6lq+ZLCvoHkERAC9htycEQJyUYbKSRQ957ACy
xSo28bHYeUZEsRtUSYSJEhmA0QcCJM0XrNY9EwBg62ztGbRbRZVEmCgOOMdsOa+ptzq31kML8aAp
bqtVTmlwXbSFV5tH2KgCtDSJPxazjRpM0ZjdpbLGcNd/3TrSQmXtmKsSFgRgRHdwI7PRuS8DiF5P
/1EbCIMEQBCNiwQsqLIB5KDXuraPDc4AvxRlSbSdI6xSC9r7zIuxohZeMcHQCGJAozmxlAUtGr9/
Doh8WPEKphVkDesZzNn58i4e8Q2a5Vmw4ugKRMDOwcjhLZs4HbTq43kUE84QEhgRhIzb9A+u6Y0M
4mCmSAQFmfqt0gAaMvVG13OXcWled2G/bsQQx1JoYMDCoMl8LODuNVg4P9BRUM7+/vkNjXZXGyYT
XsEHCEI4heDwLnXM7xvNFkyjZgRbHQJ5HMMkiaHSRAr3NvVGJOEcwNIlinyLhQkH+TTbVcbIACKv
tyZrrr9odmHJ7+E5WEN2g5oHusaIfeQADhjlnTL7vcEtfhSbAbdIeQ9N8PZRlnZf7Zt38x9ZZLd1
D/ZRpWi+ZaX7DqDNTz2sUY1yBGjEtvyzd+CM/BevJ2t24z1Rje1stglvdSOe2FmQ9FUYjvwWP5v1
xET76PdtLm3QMhgB8jyKkZp/451ENDuiUxP7i9Zg/Pwq1uU5mUuA0YfNDXUMmG8KS9QHA6TvBuCN
KRZ+UVeRraIvFAVESZQIR9/UKL83dczt0hRT1sGMgX+SkIK9Tf1J8td1euLRoSScQZKr95j5VhiZ
tt6FBHNOmP/+hFm3r9bLBWUYA2aWgzvjjcTU9tkHJqz7H56Dd1VD3TNbz8g/WJYi93uEkNzna7mE
w54GiQEmBuTWFnMAqHhlhqZqTNt+D7+65V9CIwV6NnjrTO/QvAOUyqxpD3gLbgIPZ5qMvBdPoXfV
EIC/YO/R64ncWgK7rxmcw6fwabayIFuy0y1o20A6Fjxl+0qPTZqhWrxaV+JJ98HUCQpuIB/dBVvp
0Ji7aiuum23o2Da3X4Ge9x2Ebl8TVC9bUXR86VZJmixixBPDDfibOHOpz3l2rHHmp9aSnHoXwOd7
zmxGeJ3f0POE75rc3WlfSSRMFit3oy+EDbcDuB6Yiq3eUJ771RzSZE5tjBYSSxRsAFu1Gdx+NSey
njMZGrDcP0GtiAl4m54f8QuhMFpd/t4GifAUERNiuHjCNmiOdFBPeN0/tevJBgEMgi0Q1Wcf9SfI
6FeFAUoLJPQlEgvKSSxE+jefQNi33gsjgKPhEwYzMUFLYOY778i7kxE52Q7U1AZzpgUUS6nMjUzC
6CBdq2UGDNk4hqLQY0f4TrQxNG+iXaV/1hzKGudtfHD2ZKeBUglSL6gVt/spbALE5QOUrDA0kyqI
dp6ESWnAFp8mLBYm4Drl+9pgDIDCGkBH6U2wabuUdVFukUQkAhXQWLxpXldvzXm9hyAjXXdYXnr0
YC/8P0pCb06OyAiQZylVGs0nh8syp6HDtjaUp8wZTfSm06JoqqIQoedMDSMyHpQz2HZmugeX0ffp
9SbAiNYFzSHQtpMwSkMzA8YrMBEtHFHnYkwNRGxmYwKsyuJdz/FgBJiThBC7MBQoD1jCUeuinuqi
U7gyCoSlUn3gGFQyThWcvN91IcBMGd1hNlaiCdRroz7OdkAzGWoxT5h97YObQoauMkgLQfuE81VP
3rrcwxRaINnc+6+NiTZp7PoBZb4DWt4cDcSyerdOXuTKnAyw1Xe6sm7NZJ/swd36hzXAa92TCUsF
onRVkzooQ2691FaNGudxJZ1YneYWF6NbdA1rnIx5D4TVhJJjyj6O2rjndvJu+lS+LQb4ii3QgzjU
Qu5SsHcti9Dwiml7uQb8yXcZkHse7H7VuZ052//M8Y+NrqyS/ewWI1xoYMboj03IrNL35/3PUgmV
B3h4C5IDiG/XAMI0UDiG04toDa20RRIaHcmCFwLlHXbKQORuZIfwNJtFMBgc/igTutpQ0qXC1nOA
mocsvLqjrtqdPbObvSeOj9fFP0v20GaJkQW0yKK5jNDKREhQYBq5v25rtFV3wI2HvcDhuR3ug2oH
1uMjW4zaEDLKwGMQAWopE2eW9oqfZuB03IE38Wsw+Rehcc+lya3KLTNawFtyil1uB7sciSazkmgx
69JhwjoBGkLhgcxHbnA7AgcpBZXaTsPNUKGh6Hs1AJZlIkqnZSdLjvtaFrG5ZauySQPwqd24Qsa+
04zhqdGz9f8jD5rvGXkRriURIQlQAYdajLAq5QC0+PfurDgRHKq6bb6q92xf2iIeATxjfHp8mPdt
G/NQ3tVuEskP7AxQczusELygp3zfISaVNp5ZfSlr3xB+s3oDpBGKzMUTRB/d3BUFRk/SyHuex8WV
1PLwc4zeHfK1b+EUV5iTZjd/YmC0K1nECXKAkAnLqYG2OPNjaPi7dtHQTglilzzmtRDi8DpJqrgY
iITfd342nQjrVxICvMcbRxNDnJVU1f1MBjPvW4zae7cGHLyOLm7KBV/0P9fLmeOUq4S4GgseD9Yd
j4fd7lCfhI1v5ahUdSvxNaTMy9OWRESQDd/zygT+7u83ZLBq1yaokqHttBOironwqSF8nIrneB4+
dY73fWs2y4Ph6dyufH18TEv1ccxY/aPfhE+NQZOZcz4WVZkYttmHVoDnhcBB8PYfFYKwxHk2AWlp
Vm7g9W/nmtRs97EomhmcT+HOOF0tiPCfec7V8kwmCS89+7TYEd/H/ZykAk3RBLS+OeUr7dd/20WF
yE2FzuOaOoDQ+cmVRWEmNaY1IPwMj2KPvsfAiOUBqoUVUKpWwQtA9kwrKSCQE3Hk8UzY72MHzQxb
wfxs0AXQm5gNf7/golnl87Nvnk60rV0IgG5kE0dYA1kzxWAEv9u8FUfeijeTDlBuozMgWDIAX2ul
drKi7e1sKR6tmDjQRimFgh+w4mmLZ18A5qJ4DwacbXoc9jKCTOFMOcyFGtv1MslKTw1kO15KsExF
33Gmvynsg3u0in19vDi/KHu6YFNuZBEmP5rQ/yxGWFxrgS4WCVu8jfTWkSiXbykOupFDWH1tGEIA
8mJNb0AP/8EaDNoCJtf9jUZf/ccP3gbcJnj9oK60VjVx4fS47yYfWUGnP9nmWYdxw2tDic0U231a
Vpc4iVeUA1vw0TyH7iUR0wqYdhPnb7jyASH6fjhhrOcr/9ezS7wrNs1+fqWnNlcsr+cfWYQTAMS3
AJzlWZbxXYINdGBfz5HdXHrCm6ypMdQka0kh0as6N0pr6PdjifW14Vi1LVfxu0iuMQJpMewPJf2S
FSroxJIgnkVrLLomhRlW7XYj27SNUy4S+Z246pDJ4xUTxTX3Cd2xFm+j1miycOGUw1syKtcyicVJ
sQgKmAQyuYN3Sp/al8xlLcE8gzHJqKzsJdmn52YvWL3zWPDSQV7LJQ4SqUjOgGqI3wFmFIwNdi39
fixgKVzFXNA/u0m4cVDG+IoYQwIDMMYZEFkxvWLDeuBmya2s29fdqio+2oxxC+lVLc0K7L+0/vMl
+3L9DYR7B4ImlzWYMNixhreONx+x5VvsbvZPQO+EGe1NPGOAcRPdJrSbv9RLc7N+wl10fAs+uU7g
d+CKteJ95wpbDiPNnd7piQ4Q4dGUbcGqDJi7M2XraUpF+AyRK3gMEcye6mP3AWRa/fy0Wh3xMDCs
nnud9gq19DpyvdJv63tlgNIcigRyGaRehryazI9SP/xMTBeYKHCOMjxzNefTm17/9V83+fvTrkQH
DaCpuRGbDDYnvNMy+uQezqvjXAV5B4ESircnWtmAolPfhforkWLFKwOeT2dz20NkZANZFNV2WgZx
D+gEIFKgbcwYABg1EkikQ6ViQhBFSbP+gEoi2nb2wT6E+u/flVVZ4Gp6940vit7MbpCMNa5FEm5S
aACEHvrYTbzVor0iX5co8zTr6kl2CoP6orVogq4WSJhbMKI1bVBigUGAirS9O/vfV4N/Yz+lNWMW
5uPV0cTNP786N15klDANIU6Kc31i92IeUSR8e/NH+0cYVa2LQDvh/U8bRUO0Qis3cF7zDUicyvgC
ERFF5uJVxxSrBr41EcMFhIVjUGIBboDM77I3H8SEnVm8ou22FCywBz/eP8I7YjQKDdISgF+Au4H+
DnIYTSi5vk8mLruwwkkGq3ge2QNeR6LzYzFkrPY/ORI/twtg2vPupaKXGVH2pewiMZtEMFvJTjmU
VHhbdBkQwSkicLOB2fzOY0q5BS8WIKL36GlKjdLRKkrOS+aidx9DOLGsBaMeOJCyS1TsOqhpa2Ng
IGZs0DHBiEub1GQKykj2fGJXSnQnkjhRwRvAs6ZgnwVpy0V2M8Y6eLBSnQOT3eOtJnTnThLhoXge
ML9axmcXGzwHFw4+8gAyQOexkOXznHGD0KSAUUayRN6zScHFhZhdXtBIFR0CdEUAcw4cF8YaSKk6
OFmc3nk2ep3LaNkiERn/tcAr0cRWaozi+4mC09uYdvs7MCc0wGX2pKudmwE43DC+kl3+0ReWb8e1
QdldEtLkTjqxvXLb93HWYOHVZ20VIYajU709G8IL+my01qrsU6+f5qc3hyZZXFIh9DGiZQEj/YJM
2PFQYAJwfofpJRE+QUA2gE5ALgM9mkJ0fqvqSx0AHzQBXLULjPJqJnyngSt+j0mTWgyvBawomcej
PVk4VMSkHzO2Si8DKNrUVQ3mccBQWLw14voa4+80tkfQAsWrSXS1VbyrDlWJ3gHRllU323K/p9Ti
nbrZRKGTScfHKrlkyRTM1KoqzBmGrwm16CO/Ax8mm140DrTvTK7ymP/KIDoqDLBH0l7pZqt/txUA
G0BmBqQFlgRhGitOLGVNSi/pMIJhI8l0sQIZksqtHi/rGw6XFAQnIMNmYuYLGAC3Hk4Y41zs5Ca7
yHh0/ABpYc4cMYwFdCT2Bch5pc7+rgvQHPRg0FrHbhXYTGVP8PCfw7DCoJYSmYlnTSm4EtZ+CBKw
dfzKb8UnDG034cqDsf/yU2uKzaA/Pf50chLw+65cfzpxJCDQiREMtNlFlc1+gC3vQYSqJyADQIC8
YSI3K/Xc6Q+0Z4NvaJ+7PZuVAYUGwGSRuENhDKIvX4EN9GRDAe2Dfo7RjtuZR8AaGkBSG1eNHqAB
8Fe4qi8ziRJoTRuUez4BdF5vQ9FtJcoxkp0ef+3F1ScRUQR6OIOgG/BJjW2OlmiNv21XPq4yREef
xZfoIBZLbQysrTBD+PT4HIQly4EZxb+3g1ChgGuUoOQm+DtXPsXvb+LXIXxSNrKbbkOj2vjRqrG+
UPo11ulzaEvuHlPLB3T94P/bvEkrOS+6X9gvDegIGMy+g0xjmXxsxjLNLyKgTUsXDG7gYADjZ/rW
dRz70oRgYDUFgN6jdsOH2XM7pezL2KjpWy5oiU/xJ0t2A2VHSQB6AbJKMvIfA/wMpBr5pW2CyWbr
PDNAMfBZN6z03FUsbfx/1nlCNYGwDVwmUUCBGsAJt9dZGxRw2NdKfgFGgOiqIcfbBVtypsKAjkso
QduZVIlI0T4ybZ21Dzj6qH8gxhMBMU+U5PiRi7mibfILn5iypFeRhStZ5Y7wVKHtasWNT6JZ7ip5
I3COgo6cCrEZLcUic5+/PgIvliKAeRUByFS3SxfGYOSlos0vjCNzOx6E06JebkvAa446dh2tqm4t
WhlYsVobAK/Fp+I+vghLmgcjivkyIIHijZiEXxMDn1cCqcwvHygalEb6Mz83mH4JPyhyFnQKcmZo
YFGe4QeJC1dkvDCxAVbqofMHC62ncxmUOsB6QUwBemPwoIBvkJMA3cvobeUb02RJLzFghErp3w6r
fm87egs5wHPMQFZ3iwb7auKLGc6+spt8fVk/M+Za3AY6gpRfL5Ta75LNx8w3YIdYgZWBvzjboquE
rOqCcPClMb/EOgIThACbCjw2mSHtwQrc6kqGWFunhUbEM/FfS4Q5AZA7QOUxAH8rFIwaDNeC3PXS
s0VvMuWo6HzLiU4BCkidybNRVzowuyWBeu4131tNHUt7VOUXLvacQOFZXsSo6R1XQseVkYebj2/w
PPZ1CH3mVzYImmBmYNME8kWVgz0AAVR/BnUoHum1XK2VvRdLGqhnvS6OzRjD1mA7HBIf3PVj20Zb
jCrWscmOMf+aFYL4CvZbIBywQd0D8UAJOfgMJee2fp+wmq7xffDiFbz0UmV1h+5RhREvQpcVtLHw
JV+GyV1QngJdE4PvZPNmAm7bytNmBmB0qsoWKPqUDjBXsQ7SIoMpP/gf+BxmzQt6fuxL8FZxhvzR
v5W27BkqZwD+TpfZhpLJkp3MsxIA/gLfA8gBhIEk5D8PLtOqDTj/MtMqKejkjHm0scrKagAt3NrH
jFEPfr1ksCZh//i+f+fjt0YdE7gS2AbQxgug7m/Ld6X0ZeuLagzK8Iv59nO0Mhc9II3L6D9z/Sc2
Qj/UGO4rjRwP06oLf6/rxrP5dToZa4xlmtstzCAeQxP9h2E4J/xxRv35OTOeCyPQM/Sarddr45mW
T9zbKFwYAV1O6DrGt5N+DzifaSlonnfmyh+gA9Trxo2DYzBQXM/9tbgVQ9SDAi+X1BaQ4WcUTi0/
2dcAhQEkFGawN0JKQ3Ujx2KhA7fSCOvj5yUcTwxpfm+ORuEqOlqpvortbrezwSvi/v4cNX1YD4a+
nb7iI603ZuFm3MonDBHXNVUPBDLvbMordO/v7I/aAJeU7orH4ytrF7qMgAoEVgZYHChxzH1Cciua
8DkqH6tKPIsGE6VYfHHxIQY/7mNFvw8kb2XMh32l5yAp8lOYFe8cJJeyLfWwodwkstj21wFKwgyQ
hOIX8HJuJTAgqusnIWfOqeMdf6+GdbfeA6L0F/oTNpI5UmzGfa0E65EQGUPczLJB7Blbyn4nVC1z
BhiaPjTuzKY3ghe2/Gjk116i1J0WTwi2aXZTCohN+Nu1eXwlTszYQZqEOZJ6lSovAhr8Hx/RQoyj
sQBtgxHE5WYR1t5KGSd0dKgZw5xzK7bSlbpV9fWXjz5uWpl+yYBgX0RMLgCUBInWrSAZ7ZhKPXjM
efBTeyjWUS3odb0rm38fMmNFV4KIfRNqMQfbLwRpGQqUI5piRBbUwIoesp9JMtE2cMliXYsjLFZd
t2LtVRpz3oAWFLNG/An9vzry60/OsDLLWMsbSqK8dK0QkgJKCfESIOOInayEUkgmEQtMtM6SwX8o
IW9/rBYLuocAkJurvSjyAqn99rCKpG5AjJz6l0SuXquw2oKIuNWDMLUey1m4UXgZBx0OloOU47uh
+8pCqErUR91U+5eszteAQjp4UvymZeGHUI56mXY2x7OUa7VQldJuZBIHNohDEAhq7l929gHsCYCP
wF8D3lRcfeXqcLbG2vH2CXLaZ0q0+z17Rjj+G9GEueIqSa6bHqLf3ljjRbZeegMUno6km7btahY+
4QMPIL6OekMFSr+NaMoYyTOaFaqEtbMpTPOLUpld0N6bL5oV4eoAFEbQIqkp/UsYao48gT5eYrfl
wJlp1Rh1zVM2f1EcjMycVYEmTCb0KuIK1eNT37/EKOLzVthKQFlz4mZT5CnlYi45V3QMcKKA4XOU
P7+d/9XS+C6um0FU/Uu7LlWj9rGhgp6pOgaGD80xMyXPqD29wRC+7mO619NF7wxA4ve+rPT8h1dT
voccTph91c33EN4DBMwATGd4/4LZf+5tF6HZxQYT4leEPjDDo3hG4oHyThjhekGaLMVdrfmXelqV
T92W5TbvEgpJ0m78t1Bif8kCfCym8vBag6rjrQ4xQ8OmZZwEl02q7yad46zx16/NS4La1K/eEWiA
o0tRGx4S/pFH1NQjL5A6FpMHlz5yu2YDEMt4E3S2AhJtVg89B/WBcNLbNjGTQDAFcdOFB459SzWX
bzboTWP1glkrmQXSc3PItrGnUOKe7wSSvOfXX0hUbcYgmTy2i4ILpuBBW2nj0QPYvzrCy1/+2thz
P/l5Zr2xfp8PB/tpy6Bn33g+mW+7jfMsfoSH0MwMx7N+KWav97pD63hcvhr/7CDZk50JSjGJQRxc
eGkT8XrzWoPTF8gAshEpa6CN5+sRsNV85fJmchrlXXmuOX14b56YzBiVUxFQivELBSfcjasPIuwC
aiNh2Nc4UgkEFt4PjuEsSXMErzD7RrtIuZ0DB1hA7YmtgMK+rgsTlMna70rdqUClTzzaO+dCdogP
AvAEKGBQlQCBwq1OA5ZpKAFNGlxYQ12LVr2aXvljaLBvvZmanofRWpZyY5dc4bVEwi2NGa+lTZAH
F6Vy5NIYa+AAZONPlOYDWg1zebvxECGAomSGnyRuUIsKbyeN2O5StAUAaqSm+FztA0ywala/T/TM
VIJDzeIxYDWBCVxPMNl4fuz5l82hJM/MfqAzREh4u8PtTCYPWlccebOa5AodXcI68t973yh51Hez
yE3VeMV7ip6wtSHRniSXAl/0HQCaEiB8AlwRYbWkTgbreAb540rSy69clyMdZOCcYcQ2xe+TbVDf
FhKbjVoP6CMA90iodzeB67jMxuCC6Wnbr19AAp96gdmxJz7cRPJMYW6EYGjlf5SF7jMmqxiS8kLZ
8KWY7vojCJWeCm2GHpyCS6s8t6qhqQ6H+ZNBV3NzPMXBaRxrk8tDQPXZo8sjxZcrnuIDv1txSMOI
jl2QkMB8A6CP+Ia4mLhkavANeAq108TkGv0HxoX32f5yuaR2bGIQRf+CyTv9yeLnSjIQsUHQSqIC
DLWkNj4rw+IZqaUANIzB6NKqs6x3yfiVf0iU0vGij0KQ87c84sTDWhHLQYK8do325OqcHWOr2SpO
vpPN4L1yhP20ZlZ78HiAB20d6O0HpgMN2pHP20luN1pCgDeEfFUC3PHtHav8quXTpA7ByvsMKvPw
pFQW6Pp4f61o+zTe+r+YtUDjRluMcq+lEt4vDCQgQXaQGgiG/fZzF3y2q9qodXv2g2/IzDN3NBT0
asmhdZR1WR9DPKbtL3swtemVfnkeXzctRfOWrKsKxAIwfEDx7tAiNXBVa6niBZewWAXNuWo3Gf9D
wXjvkOu0XZ8tNbnrs1FBbU/hQCVCxNQgEy2mRGBR3uutUPfX4y7UVXAO73ldAfPfn/hOGJaZARgT
OsD2vT1krUJLsRAz4SVvfUsSP31FF3irGIBWo9mtfGRzIwRkQf7VAHVym0YmONkNWTTSapVotOR7
FkasHbsLrkNRxfvhHTQfnsHKMvT56KI1KzlxOPbUe6tIogRYC2kEYABQiYGAGTqW0LBBiAQBFOjR
pWvWjGA0ghlbY3BUp1+Pzcb8e4jVoF1FEaE0iAQQ395uLS+2qtpITHKJ28JE/zhwg3WxdcNdJTgh
7+voW6ck3gv7J+BRUcRwICA9kJrdSgy5Tg7iQUtgpw7NerSpA2QLynkjgLDAVR2NXtZCQL6fNpnJ
/y426P1AvIdOce3cfzD24y1cXhAq3Yik0ApCwrSWGUKARoQ8cdS7+lVS9tm0jrL3x1IWnlNQmJYF
GbYdyBh3vGtcmlZ8XUbpBaO+aBBrTEWPzs222wJed4ucetKfOr2wjhlwgrLMal44lMmfncdfMafv
pLpcfwRx8QM0OPldi48QW8ESMR+X+x+PJSzsJt4I0Q/KIjYVYGFu1aPnW4Xr6xKNWgMc9+SGwLjt
y5NP0cKFhcBpiIhVAKwLCp75M65S5yrzkmLMsZCqS18UtlFtrqoK6/FaliKwGynEYoCtJQYiWOwv
iXbourWw9cLEAN9Swu3G/E2YVvUATk1aLHb/+IeXn6u1ET6xrUCOPRVBisg+Vp6l6aueTlG5z/wz
VyMfcqOeEgssGBFEuCKMCEBL0VxCVFirPNS6LI7TSy/pbRPrUfw0Dj+qxh54tIIGJ1o+fqcjMIgQ
BJhpFI2RuRCH1yk8mCLlPLuEYwTM46TAs/EKxFehkcQ8RVHuDDEhizhCUa3SgYvi7MLVihmBajFg
7RRN/SFoq1r287HC3GklhCGInsuSABbD4m61Ms+UsVZC9AeB/Urzu4+uqn89lnCf9s0i5sYHTH6g
1k8+VRYzkhLHdehTRGNFgDeh7u2NA/ifZPtHfrNhaMp4F5NjkgXXCy0WIBhEUy1xVkIB6h3QchR4
/obBwiD//5F2XcutI0vyixABb14bjqAVSUGU9IKQhfceX78J3bs7JIglYvfOGRejmFNoV11dlZVJ
gWTOJT8i+vgHELggGH48wvun/8TiZMVQhxe7kOIye5N1m08ofpgN8N0/gdEQyNepx5p8r9TwS0uX
TvvM6o1JP1xq4ImkgQicrJ7v+GHg+rmN1432rmxADuUYxGW1j8pUAm2xLeDu2GGgAFOA8x8XqYDH
xq09109F2ena3ObNFMVu3TOgrjKEJPvpFpKad7HlxNJ45V55yyBWkGaUYKn2vyNRO9c0OfdLON2l
4YzTe2VECCg2aUYjMeF7NeFXokJs2dEWHkpLZqZXmEiFbOEwuZ3rI5Q8QCJa0UOPMG/Cs+8bjzfj
PfpjnDmw/6PIIMNh/d3qV4NCnChAzljMsf3Fd/ndiN+Vcl9bYLU9tyRqlrbgXewDczzq/TTa2Hlo
UkwGJ1ZeWWXAXdrAvUpk43/kqVHy2kVMCJpFxXixa+0+0TJaHIW4WRaBJBzL7arRDp+VYCovbFTX
ejLgtQcVJkgkHSRkrdA2wj+jaTTVJEdtonNFnaKfYSmivE+0TL5hsnMaH9p6JTThbPTH1CMVvJbF
pPJUsK6s152gPV7TcQ5vYqCJtckcZ5LUOLnSFXZhgJV/s0Q0O+ehb2Z04jHp0pO5VCwLO/ctnGui
7Qw5J3T51oXainuSnhdVKceQ+9GIJh4T7Y4hm7p1YSfKThDN5pVisXuC+Jg7a6UEbJYspQIXt80k
RgmkTAgrDtuGS3cMpQ0x4KcXXs9iI/jK0EYFEgbIKsQs0NIABhKGClXuDVAZYfHI3EVLWM6x53LU
xEQmVJjcuVUbAoFIxaXNuKcYlF9yQiRmPThqBSLM9jjoSzX2e8Q8bkHob/8pYuHs/+XSrnwCYvi+
9kOntLviNQQczo4uAlKS8QhTD/YykXbJBjJ4w1o2OCSKHu/emXgGsl/wRxAU5KE4MDkrNN1wQaQo
pZ3Vr0GtNprYnOOMyPyCnZkrA+J2I5RAQkSDtp2JX/DqWGbSuLKD4DRwK8l2ix02Uku8boF/hRsP
xGT7QuiHQV1GQXUGKra3ppATyaH3yFU2rdfIwXwCZyQZ7tq3n3dBgZ75jzWL7Av4gkAfZ7qHRFX1
07n42aBLGv2QSy2nc/EHPge5KGj7gQRniqEY8l4RnFas7KhWPei5GnGuJ1t/I3W/WNkVKEjNQdmE
lSUMK9YjLfLtlMbv5d/otQgXLoT7dCT22vXHTI62O/hB0xZyhUu1+UZrKIgcAXMloAZHGIaKByEh
cGmeLpEWHIObpdTNuJumSyOw2AMINKFrRE+WhikzsaGyvrYLETpejsINapxBovzxnmZnrj0RSEe8
ikekIQK82x1QtDHn1ODPs4uhINB8Yl+iwhqlOUkZ6wGIWFceyLgk4g4635o5wNQlEdAy0nzI7cWT
NwG/qWs19d4ef9df1vt2+AwAzWBwGJ+Y+OfkqsBjPqilmO3sgiHiyYHCt9kUOvcF4qoV9BcH1/R4
0mdqm28HVmtTneEOUUBieiUlWhtuAAavzZ7RsvLb0SAQzitQWtWd4TtkB/Xxt87M4e23TuYwjsI0
ZFy6s0uyw65EguEdVYMROTASQPj6c7LJ9oJ6jlREEt8Lxu+Dslvjk22KLKMvp/nQ4cn6Hqm7XkfO
MoSIx+eYPH3eKeT94pO3D8FkVFvdXz4W7N8jsUchPUTSqNjj3EKK+nYDUQrfJXIudAjToBsR6sMq
BvwwLLQEEhGuJpAWrAmOumD23nHdWp2cjphTKpkXlM6uun0vID6LSmijrmJmCZnE3Z/DW0uTKI2F
tijvlxifERPjoL33amfU+oBWsQrwC13dIkv9CZJNEptoyAcHQEFUeqPCW5OlPPV9L8pkrsdvvbr+
lCTuxJxxOjt+SbbchQcx/LA6RTDlwR/laoUN534rAdGOKBuA52ThZpqy4YAT73YyJqdyYAA7Ymp8
gJt/M9Um8UjFb8OaJ2zyFgbZCPwEyTtZ2OL3PgpWGeRlRil3EEVPkiSU74LglaEwbMJ8Gd756d2i
viorMESSfXxwEtCwzsHZcyQyaZeMPKMLH3B/I+MDIH2LdCSufXik23kXXF9hB9ntbZjvI7JDl/Vz
uHbJ6Yf/Nk9WdDbRK4he8k9+/736BbnyUlH+vnNrnHhAk6Afjd4SQK9uv4CiooB34ri3Xzavh52/
+YSi0v6AUpVPTtnGNM29fu7Jev1RWnt7HekeAej3uHp5PBHj8k6d8vVXTJafiSo2ddgI8wBOy+Ii
lSEB59/Ccs8dOCwnVnxkKwEu/HaogB5kUlFmve0PulNKesQo+uNhzC3ntYXJkS5KJxW9Iu/tMgaJ
oBARjsPBDU2XkTQhxHOzX9S9vo8dx/L9P4OarB/TBx1Ys9PezrSX3Q7FgpRs+uPr6+7dUw/P+e4Z
V7yWMOqpI9ZALMdyyTO3sWLVJETX7ZQhtgeSUsBXn1bngKz1ZI/mWPs3Ub+1x5Mz51m5UW8PLZlo
D51mCHlqLNDGOGxtPMorH4PhPUOfeiwvLPOsHUCs8XYAXBaKd7fLHDjDEMTjmcqQCx9TnzKCK1oE
gKL6fTyiuV07FtbRQgOgFyQ8by1lDpc1vRL26JdWWiIIaBgU2ZY0yID+R4buiJFazF00HlIlfnPY
TUXbHPP62MTsrP0zljs17jYvIT4c9BAWB5e3u43xMGDCi5st1eoWJm0KMG5qwVVwm/Z2zXd4YCU4
hwkEZvPQsx6PaO64X62OMjmMQpX2VC/BkNPiTaWgzp9W/491gaIpQly4zrGj6HYD1DLLp3RU9HYT
1hoTATzq7oVgIV07JQX/uxuvrUwuiVaCqnCewApSRdt4fJy87g60fjCeslVDTt3mdAITWKO/ffAs
+aCJhv6Mx1P5Vy+b+ufrT5i4TmAnGocvsAEz7XWTEkmBm9kZxuGEq8oc9k/cMSHbD0j8nFfAUUTq
guuYW8q/xhkOfYHAN0yOdM+ic/Bv/9cdQOJpQuRwgfpgbldeWxg9+1UAVGaB6AYdBliGwCx4mui+
ZMwSQu9/WUl0s/x7HFOHIcSsVEaw4germLzs0hGdcLBOAjLi9ql9+uJJi9ijAW0HKHPUcS7Rg7Hg
HxeG+heKXQ1VagNI9cr4iGr0j8qPYEeu8Xi/zJlAEQ9vPzRQgiBkci6Ypstrye1xLtC9XSaC4eSy
lStLePGZlzSKhcD0gH8MaQ00Ct2uWhQGPFezzQC8C5jMsSc7C83nmhXuiA5BO1ct1tJHpq6Wmstm
sps3hqfVNcjzJSJEXAebI4Vnih9+uCnf6ae8IQ4a5fiV8pR+Pp7SudACQSI0lHF9oqY32aA0UwQV
l5aDHQPE1Cc6D1BAUJ/wTn4Pg4XszTht09MOO+jlRwsqjUfy7bQmPXSbypYdbLlPSB2daybTMo7Q
r1RwVLhsHedLPTuzj71rk5OVDKokTeOSG/DY2/RgbQdcSHVX76AjM1ybxLWaAPewhBmafXUg6wZ2
Yojioq163MdXR6FlkzCQG3mwh9BQIiPvaNKFqRZzF58iLb2tax3dqtbjlZypPzAIGf6xOl7FV1bd
WukSJXcGu4Fsh0iSRgeIWOLVpv5lVCV+guYxKADiV4ddPbY8u65XhidutIianGYzGGaVJ3/NQI0m
fKPTN48zi3W8xGk3F5hej3KyiVLJESQlGY25x5ZyifCTpWbUHZewJVM2+L/rcUT20fACEmLIyT0f
orHWjTlhsHe7Ut0YyCKtmufcpnQTXYyqb9CazahfvaF/HGO4iHqVmb+BXm+OC5fU7IDBNs2jhxkH
9e+ldbWsTO5wfqsog41MPScb1YrzVKh6L1VWZhfxysx0Xsu05pUeZhLwAh36nLRwBAk4+2TlpYIk
zeMtM5uCEkHkDWQQAmqwAdxu1rJmIFSdebTNEMui9JOrPx8+3wU0jR4+LetkgVzFcKlFXPL9jS8B
zIaSGXJ0KKNOFfHyuk7quqIamx5YmxIyVeCWvBx3f0uNNtBWClYFBIr0ZOOkhevlRR20NiIa3MSi
qnwyG9zEJDlYP8nq6wKZeuDn1mVFzivbId7qY70CcY6kuZeFWb6Pvm8/ZTLLQBhkUuSGrf3CEe4A
8g/CGHjAAUIUm6P0IG2Zlzf0yO3Lw/mYL+FU73FMOIrXMzHxgzIFJuc+hHnZfu1/0fuvHhhijMYR
34nbrwt/AFvpfl+pPfHef1Gtfzz++dX+ZyUmHnEI+VIMK6xE1l/i6pBLC7XymV18O8CJ56vAHya5
PAaYaWDcN14NXh3G7qvKJU96gjLPdq2uVt+yvii2Mm6i27v01vLkuMo13UpFGrUILEtQT9F4kWqK
q8VKqEYgcpHKlRKZHnMohKco2cTZYrfx0gdMbtahkumhDTG3HHkN9+8oxnjaM7eyLMJrpk4b62x9
hkdcijJnYrObgU9jQMkbupAZ7W4ahGbg+YqM559TcIHEwVr19BX1tEKz7ON9NJPcvzU6eSrFlBTE
bAqjrSrUBFSC77vP5vwcHp/TtWWZgn6JkLxOCG28ITgkNTOW4FuyyPg3cyndfsjkwdQLbZL6f74l
18fj3Orv79WzQpoxQbMT1edAO5nJhsTb7Vsq6Hv4cHIe225A47xw6y+d7r945OpiYpU6T9MEm59a
vbyC7yJHbCWqhgVmbogjnH4kfatL6PJnCWOvj4p2XDjdix8wHv+rD6i7po9jD6sy0juCiQzRHe4P
TIJPQNVpZqsnSlIvur7GDES7o2cuvKDvb+bbxZi4t76XhbihYN9De6HTbuTMZkBt4iRqkC+8I+85
525d6V/v+NVYA1mpO2V0pbkeo6S34/WDBV2eJ51Z71UWF4m2tOkXp3fi3Lgyy+o6g0mgEgSD0Szv
7JJmjAvwrjwB7rTdxhoc9xod/ZfvI/ctnpb6+mfSyLdTPHFzUuhQEFEeTztIDTYjUAFoBXpdbLHQ
I115twlVSX26XCA2AgoJneuJDuXHhDiHjACijqVfrRaWfUrZjsjw9qMmri9M4twtmvGjoD11QK4R
dzvSnyfzi8Dx+U/w+WBr/+asx17o79nwwOf/7ZGrPTAoHhWHo13wJ+5iolXbnSGh19bRTqfutCXU
EVsBKDu8SxeO2sJO/3PKV5YdMOs4IQ3LXJ5byFcZfZZu/MpVg3Aw0obVH490BjZxM8NTuFtRlKkX
Z7BXaK/5x47bIh4kZmugRPeEIZ5dQ1tY1Jk3263JadSmeCwVRjCZac7OMQXDXzsr/uBs+iW/uRAf
Tgnaovi/b7CxV2u3a7ZDSg6HBBTOLnG25hNSbolIwJB9xjZa1CRZWsqJ06qUrkyV8USJsVmVpoOO
+xjimoNFhYt5lPF0Ptqwk/grlJ0sKxTY6k0t8MkrrqicGCg/YaDW6UlSv+TzWwo/ptm/R9AbbBa2
LTf7ARIIiSBNNOq1ThZV7qMyCBJESTwkDmqkNnPVOIW7k/zstyokxazwaHlGteFOqFqkODq+oSbH
8bJaycOI2VsEcs5ARrDPrj5pcmnlri8XVYBP6o98CCKUHVw5saQB+FHH+CJ7pOjOKt4CC1Mxu+xX
ZifLjtbAOI85LAXoqTRRzeS32M9UJzdjRn18eP9QVHerfmVqsuqpJChRo+DeAIP1sfkaH8c0gn9W
/UzQBYqlx1/M5rnALrBwqvd7VkPxN0UFEF26RvGyvXCA8dIgC2rIT1GRE2tdauMt2AtrHSRB2hFt
AuBg34r90iSNc//oyyc3Hht5bMfzcWvXDruvQ9qmGG6pPj9TEx83ANC8gDDRY430NmrJnST3FXkM
m5CRksaIBdkoB6df0oc9EGno6tDRw7JKUDzbuJ+rfLF97H4vyDRLK6LEIYc6NqzefsGQs2UjVShY
1nSkBVVl1Q5VqLQT71lZIgktRdrjLcGMY7qd2BuL00JTnjRMG3hJb2sUS8KfIIC+Ob85Uho244Kp
e+96a2oyvT14qsLBw+BalTaFw2Yjq5sduLAQs3havnCq7t/XMIYiKTzMmP+aIuyYJq2KpsO4HE/1
c4J+V23hNM2gJ0cTIupAWC3QGE5y3n6Jbr9+QCEW9Bpj0/37u7sCLcFALv1BrslePQ6J8XgOZ3wU
kPMgEYPWAfoL0W55u0EU1Oy6oHIHzCG0YgEY+zychpWolQZwvqlFVDvQW/IbLOpdz9zCQNPzaIwA
TRDaFqZ9zE6IFwVVC70d1Ou+1TNJBDXRvqwA6QLvq1R9gbCBJNlSUvH+nrg1O/78Kr5pWNZj/Rxm
kTnV8btTCDK3gatSCyHcPZeCcGtocvSCvJAaD93q9guSbIl2QD4k3DyDJw89f8qmVD9L8+BD3pFB
tnFU2z5YW53dQFDSBt2waaeGuGrM9boxIVN1rlT8uU6NM01o0qP3dgnIMre9QXGEdNnYZQzykdtp
EatgiDLBG2ymPyebPLcV3whbb2GLzzw0MClXZka3fDX7DF/mStFiu7Hr+pjz6OL4ioip6/uxUPV7
jnR1VRmr8+oj1CLz8Vafc4XIB8IV8zLKPfJkp7N5Fmcxlwy267hqpRwcDni0YENxMdoh5QVjMw+H
UfJZYcHRjJK4JExe74oToAqZoi6QbKlNBpI8bAEKj4eTpH6iRneRsYqQGd0he1KYS1iocWtNffC1
8clisk5ZFHWEBK8brcSXTESwIyHLy/6WcFtFjgCkWiSemPP71zYnK9sontK4MQbMbDu08GYrSVJ9
CvzHBUd6VEMvuXR8vKBzHgQNSCIEGoHSwFNkEugwbRI1XMQ0tnSBywelcWrkvMYru8Z2Ygt3+mN7
M7N6Y24S7NQF9Nbcjm5sfh1o6IkD5yYTq1T55HqmUy2waszs1htj48+vDgofDUIVlRgbr0qU0Sda
Xrzmh8pdqNPNziEigxHJi5ItGpNv7ShNJUL3oWrtjo6iJ1EId3Kb5sRzekGv84Ky2iBmCA8G67j2
FFPg+yVxOWbcGZPdioMCxQTwq42I2sk1DoQqhMM5pbH9TqMDU8hGJktqHV/YU/qZf3ItiT8fr6Q4
EzncmJyMOvZFJmscmORpMyve6k+K+eR9NfM3dEKYXPND4jOW173RWOZOE7Jdnhwz8NgmZqfsIucl
7g8V4JQCOG9/QgXqtclahtBrv0udE4//W4l0EVEJFk849u+gLhA7wxu0OFVLyJLIZpSYdUba87Dm
UJWsvgOw5q4TWs2rixd9icJX0p7EWuVaSyhLNXa2YqZ3kuWv86ABx0mlgthV7JcUh2YuAUwLnBWa
mtDbJ0z8RtPVqJEUKJnw2WY4l4xKGTV/CPuxpSr11nUHImedk8HN/pSgBfvSLWHRZi7nmw+YOBEk
HvqIS3ykPVqN70n823u/KFHHjVmLCzt/pr8AvAqQdx2bQxB0/e2RqxPG0VnFVriMbDY3BJJBeDuD
HJ8RHBqjMBIzsjayp3rGsIltxxgipBU51TFiPGHP0vuf1jl4MKiFe2MuBrz5qomTibKOgiYQvgr0
lq+CQ3aAzY7wWUp/pUDUV/qb2jPVzF7wpTPuBpw6tCyCrlyA6MQkWInFTASdcNTZySBii9JqAsn6
BCnlHG17wevj4zdz4DlGQjcsinIjWcAkBEMBVo7SNu9sqaL8lwavU8KLnbOwm2fKBzLHyODoA+El
WESmvSqCknqsIwOmL0GCCDoGRuRoSudpoGrKGlJI9oDyKqr0DiLcWPM5gCJaNWolle/PYrEuS3DX
FdQq83SGMx7PwD3/J7jdJCgbA/WHCwwgl1u3G8gu04eD1NkBuqA6o4i3vJCRY+79sODCQLESjMJ4
S5eaQ6l5bro0efwBM0/T2w+YHvU48OGQAR2PX8DwZby3+qvmfobk+LtCZWUFXtfcVdm3hiZxv8F/
WcrBzZx0sACMgOlRXBk937cTwOYNHlsFnlMFsOvIFjmtBsFU4zAQ+iAe2q3/VFrBerUw6pkr/Mbq
ZOdV7QA+JxbApU1lREBMkHCfEw7aVM+n2PypyLY1tl+SClhra627na0ufMDc6/jmAybnDHOB8JQf
X8e4BxgDlD6N1n2wLiBaZ+3xYOdmGIVvHqQBaKcHKebtDPcpTYluTyMCRf+ZgEJF95IMz0O86hVL
kpcO28yNyqHXDkBiKGFgT088t4hQISk7ZrC9WOVe648QMAok356IqH1dLvtGR3ssqBN/zkWIkS5N
65L18edXvlzyqFxuJViv8h04OOE3OTT+EMUZSM+pOUIZELuEK8lT2Wcv3y9Jlc/gccDMBAw1JGsk
UMROIQ5RGIphVvWAVklGvvMYIru/AAJsPLxkI2frCoehWbkQmqT1//Mi3xieDrxoJfA1dXhPBSuW
WbsiYeWtxDckZVUvXXi9zYQH6KSB1ghAqehMVyZ3k5JnNSUXeFZU3Lb55JXfontWpIURCTNXEc+O
aQFZEkAZMn2n5XghMpWC24EjLz2EOoXX4Fv87baMAbZ7VTBy8j4YjUarw1Y22w8G2msmoA2Dmn3g
ls63jb59Q5vDWje3W/2jtxidh2yTdRnU7dt6/bukrDtzzHheAhk/C3IHuLKJI5WShm6DlO3tKDuC
rlLJNSVEp00FwRkEzY9Xe6YsBCmRK2OTU1agqZWWfBjb7A7iR6SBbt0m0qlafZmmjq5oEEhS4Fxn
L+2iw55xnTemJzutUbgaEEymt1kzR1jkk09j8/2yK9FFFr0o5vqDsoQFDzbnLW9sTjZcW2aJUwmw
GZP8RSKvgbVj9tlLsOA+5h7rPBDYkgjqEaQIphs74quSGhpMa4oEWKKlqog3ByilaQsP2BLxl2NU
uvwaa/mBsqSnb+EZtBfPS3I+M6UwrO7VZ0zuxMYJnN5r8RkgjGfA47uvMLnsenjV+QNlN5/otezQ
vAfOV+vMoJ9QWNhe4+6ZPMQAQccvES0WoBuYLDHvlClmASevT3/KYF/Kp8fb9w9Me28AjwsW3dn3
CNQhGFBM7crOBpzjHZqi2rDlX+Q1sPsi4ASRhnKBWeihlReaZNpnlEYU7XcUCQC5GvXUoIGxgnoQ
1EfJ0imeH/o/Xza5l/EEzum4qzrbl+hyE7qCvBfk6Px4/HP+8+9t9a/h/2G7r26pqlUqjskKGHHY
N4pqpKcqTX9Ll20NdC4lu8fWZoeEljfA3UHFfpdfdXs0L9Q5JtsLvHMuo9+eW7r0l0yMvvFqQJxQ
Ck3g1J39UvdqDBEILOshM/5wQdvYQguiyKlv6zPq1I/HNntihavBTdeL7aiB+bP8yq53xigTm5on
30TwruWa/sZij6x+FStCZWUpuzYeg7td/I/tacpcTDi5yeumsxtRWLX0C6180uKwcA3O7pUrI5Po
ja6oDhxF2JBu+lM5mtRdGN8IvFh7PJGzZtB2MtKLoItwSoHclSDxabius7PMVeXq0+WMJjuXeH4/
tjP34EHM8I+hyVaJhxBcKmzf2TJT6nGCjm3BKQh2UEoSNG97AA+HPhJqAfvLBZKagX2vaVCicgTe
yKXOcln+RenihR08Wr1byquvmmwjTgAgXqGxlAMKmc9sKYeGFxUAS1bAoHheHh77hv8sKJlbgBPO
BTmCgMoH+gjRuymMJ+vq5MSQB3EECp3RZVYdW9bX8/zYDy9Cwm5oZSnrPgONR4UH7QYsXsFoEZ0m
o7uEwss/R27WKQGY8TWxIIkC1DgpIaQ3fPMV2vvW0aUCmwsoO7pfMVYHDuyHCznN2fscKRf0A/yp
Kk5PjiA0CsRrgATOf2P31WF4LeL0tNkF3IfEG0EHIR0o6wzK68LmG1P702UeiczGwprMo4Z3O9ue
xzaQ7nZpAD5oNUWqeEftMxI/ORdvIY8yl08FlSVyZyJkDoBDmIQsSd81bsLGg60xFwbEJp9mjYJ3
QspLveADZwIy3KIQ40GhUECsPLHEheJQOAnqGYFV1WqnlUDBQZk7Oi29bkAefT9/QFCj61UAEwOP
ZPvt/NVhyVdhhsBfgWrJTukGR9TLCglhAxTHjEyivGI9NR8cvjMiVqI+8453Xvu0ayiTlpNOJO74
OCShhyOhppwngEq2Ean0p+O8KnyuE4gbok9C5l1CuwDAqxB3D5OTJLolgEdFjlyEH6VZtJUryRd1
MeOVVE9jZHC/wyh0aAOKcpSMJKuc+qrMC3SvFXxDJ4fOi4VRdgxdy/rYVpoYSQ00K2EhF03pCoQh
OOKGfe9rXesGotUOrXLk4ibiDqmUdtGG71PW3RWeX1Ca6FEOR6DIntHmkKKWsgG5Ahsc4qQSilcp
lZr0qQn8QrG6CohJsygjLtMdVvSBEx3aiDeULuKYTZr1fbFmY9EZ6wisI+5Yhs7RoNI6HGMkUek+
wwd63Tnu/ajceYLgSWoB3m8o2gk5SGfTwg/w0lN4EJ8rIu9XT10VALhfdVTK7fvIqRqVH7Ie7Rl9
DAU836FCsPGwEV3rgsNy3oop5M4HtVNOh3bKR03yJQgx0OzQdud9/xMxcg9yqdBJKW+PGgGfHcW4
VfiV1IGc/yjltYe+sr7gKMJWbJ7qUSlFPaa+6PxBlds4jd8TsFaJuo+kQflVyaxbfPFlHbtgsBpK
KlnVKa+0a5eihOAFrDZeoHvohI2e0zBgw5wUJbrpoGoQB+K+aSTBtyHB4KKVDXUgNNIrYZeh5lM0
ChLzrltLUGsvxYQ5uWlbD1qEf88rkgs1/p4pSWKHCnR89TZzG3dTFkiO/EYu40ftumwiwdtTdS0K
b/htMkAkYqlt3iuuqipI2CXKczREfU86CBqyel7HUao5OUiZdTZOFXyREkjdviooKIHXfcCKpptG
frCtWcWDVhjLO6GwRZKG8jdO4dDJjoqQFDPhQGT8pugy33ADX1Mkbpq003s/TVydTp0yj9WySIVQ
lXP0BIMCq0z64tmFwiEXQD1FaZNzlmXSsE2kHKIjEdtFlMpTaJFacUnIQkRbwiQxJEPCotXwLZVr
VdBYTcDYnSSMXlMFF2/ylE4weV5bCVBMRVTDoP2tCuWOoGFSoUhTtnFuxXHL5E9gIYgkQHz7vO9X
jk+V9FmQO8BmBkUs5He3laTgc0iLTDDdnhJLFD9Ev9EbJ1J6lWX9xjMY0Q05LBXX8ftBBFMSzkad
rxmvF0FckbE1bUZlESVgbckZ5YtKYogi0G7tCtoAzbcfBWkez4CSpesdvCLzqD1TJEyoR7GbVzol
+11qMD5LZwVpaCoaNBcNKfJvmySUDsqW4dKB3seF8lHb/Ty+ZCbuGA//UfEedap/a5lPApywTluF
y6FlzjEkHlRRwGvGZzX6q/72lzAMk6jtztYkbKHFoijYRGZ3iJiC7anNgIF9PJpJYDS1ML2py9Id
eNHHaDJcLQimAUP9lhXw6pFsCSW1MHHSJNIVfDcSJE9id+LOj3E1D5C56Annqv0KedHHw5pez/8a
11jeQq4GuaUpVwUHTb8yFQJuFweO0XhbrtBAcmo4Q4oT8q34e5muNA58ZQt2xyzQVQRyZ3e8Ya/i
PbFsEyWWYRdp32EropoKuQAfTQQyfjG78tBeliCZ0w7Tf9kEkAjlD9BV3VXzBLodxcs9btf2erxq
RQIdUkUtv+BY0OXN7JS3JZOzS8lDJgABLZi7pqRrJTAvfB2E3A5ZMDkiNK8lAvG/++fA7oKlpRz3
xd2UInYHLydCE/aOVdUv5aiGXOSu/gXF26pZUXtu372Ez6EB4NDj9Zsd2P/YAuPV7fK1TT0IrZJg
KgWCYi7zLCJseHa/U03+fGxp8jD416JdWZqcBsqFpofUwpIsq0JjgKbvN8vh3Jc25CSku7PD3o4o
5AuRDUc7FKF3/rscjDIS4Fds1PCpXxV2+SlZrURE+/HwliZyki0tC9qRBy7mdk2sBn6i59xPDBFJ
tHZ7WyrAbXT5z+xN3lkeYAeZE2GY4NbGe5PODKkg4VNwKtbU039manLEaV+J8i7AfqTO4QkMPLoD
zu7nniZLjLRLczgJ/B2qoRm3Sv/GJL8wFxDS+j46AhhXZbiFjX9/D4BFHqTFf/z8KKJONr7XDmEE
Wlxl11UyOgBoEkWZzmaHCBBICrribr60Me89JQhV8VRD3/j4fvp7Q155yjAPMhlgS2cneBCJLSo9
d2QrYcBk19dagnMHqEVYNIQKQojNPtVQHekpfono5/543H7F5HhkVFC76RA7O4n96UMzTdBRaD7e
L0smJkeBYkGTQiFW39U8awSRhWi45Ze6amaNIMsAimZakNAzfnvMGUXpATltnF3plqTJnqp8WysL
tdz7/QjYEP4AJyGPZ+LUOfJCT0EcZfD2crgWXplDxul08F0qhwi9DWWxkLIZT+yt27+1NnGQfQo5
MgA6vL3LuYpaxwlDqJIv1MeLM8VhwD/KqGSKoJIH9TkSFncb34uDTPKDfTUkVpyefR6FPDWNCIJf
Lche8FgiUDzQlYEUg9VygExJGQEn9iFoMj0QG93pl7i+xsW6HfrtN02GnrMZVYV4pu4DXlnnyZlr
FcuNjk2ytPun9cy/0UMbEm3o4DcGRmOybaJ6pPlCy+de9istly5ZAlFfBJmupylHmnh71ifdjyIs
uNApu8loF5KhKCKDTA0YaGEyQm7wIcSR1tG+BqciUso6iluJFhiu6eqMRumlJmuA3pDCjFFjA6zR
FKG9Uxk28y0vJKum+KC7b5m4gEEJKjA7NNE+YknjPaFzx6/Q+sk1JKk3DfPJhImafHOCGciSKoM7
vq8IFa0A12Kp1wqa4O9+rMn1hqL0NidCcImSc+xpTBAQ91DkWpAfeoFE71xhhXjk0RdlUePz/qyA
DR4RIIQLIWF9BygPhrBn80KM9nmUfoO3FYFRd358UO4dzK2JyYp5GWgxqkiK9i6Qc2ljdaKG3MZj
G3Pb8WYc/0Xal+1GriPbfpEAjST1Sg052XI6PZRdL4LtcmmeZ339WTLu7Z2p1Emh98FG9250ARVJ
MhQMRsRaa3YUKm09kCjCCMb8ockz1lwMrT7dKvejpWtGU3M5tyCGftvs2tJmAVppA22QB1iF3F4k
HqrAkuWVZ9a8Ijo5GQR3JkZZtHVRWpuFGbHzPM2tqswRysKu6FEqn9SoMTqMEKaDGWs7HVy3XRVt
/GbF9HWieWl5dnBu1zfKmNWZk7Cn30pWWiw2Jvft1rSzFt5cl5Zmp1fpMklzr8mcPLKpZHrMKkL0
qXnHNvX9wDt/JYVYXBlUOhkDmGIKJZd3Xq4kSaijs+Yk6rtQoxBAUaXK31HJ4YG8liAtxGTQHvxj
bBYpxV5NAinJsbimNcLwQWk+aLYpwbB12xkXXnPYRYrZTEjsoMA8D8k0LMYyanBeflcYlbQj/h5J
O8UgtxDeS+5TT44YrfGnj3AlEi4fIAM5kgwdUDQwZ6UNfUwbKROKzHHHXekLJoRPRF5mwBS+UPFY
und9uHIRzDsW03eBHjTYf9HkgyTIvCMP9sa8Yz7JneBjtNPjp2B0RxVCcxZD3JcPRrONX+i61sN1
untpdnKts+RTrAKIuIPF3BmaD/U7aTFE48bIL6xKAHRzSzrL/ZLDjcruu4ch0l9aZvT9O4WaMfGs
2wc+b3FebcFs1+veQ9mVKLkjbEVDsUM7epHBftwfoGsQG3UI9YvRAKWIVQL43/EBpXNoPlrZL3VV
AfY6w7vclunPz7ZlHHIMkuU4jXA3gtsT/XrUuIx0C+jem35f3IXbv8CwCUdmSbvbu7B4IGiRTVzL
QB6Ls00I5YKJNE1zJ8szY9DwOh08I+rtUEZxCJKDAIH/C4Nk0j8D9Bu4jZnBbqg9XxGl3Km0N1Cg
G2J3H7qeiSp0lWEoZG0OcyF8gJ0Ybx3oVaMSPkdbF3QU3KGRcycZfCdy043gFjzD27jR1zLa6SqZ
ZY+aioA4EeKjRnMFBVTERArKoJgIPFwz2qA4w1+8B3ll7GAphzu3M8+cPaL40hjCTmvHz/XzCD52
iYcPglWYLYShBQvJ3D1quKZr98bHwL0n32LbBCPX0BJ80ndrOggLSRB+jw4NS01hFF3mS+cVSRoi
eCWFU+ahkWWh0VUrW7tkAQ8fSMQgRCpXGl5y3oS9pqSFUwWJdOgp862Qojl22zPnUL2fgICpu0k9
a9LcmauA6FneSmVRF06+k41pbDXaipZqaYee33kG2Y5WfMqNl26anYmNtdre8iL/sT676DJdQG9W
bmCdVSU6+Ll0lP1gWIl6c8XRq0XOTkvVuqRsSixS3qfPwluwxfNOhNg5KMLVO2YH0Dp9X3m/Lq5M
lmGawkMwk33pIGXaQmoSrTAnGsHtkxzQW1oJKtKaiVlKonlaweqoLxx9K+/DL1Buue/ELK3qTrLc
A4GG5hrEZfEGBfvef1Y1O6+xktQgq7Aqf6d9KW/Y0NfQLD/TQ7BDB1Hfhydm+9aknXfbTZeyBZR/
0WhH/ZdM1efL7Qy8MKh8Hd+/lmZcqQwUi1xThFbSJvXuJbwSWFisfID/i00wAmvAFjJpnvJpKdRV
IpSfnRrC1bJlH2OQX+7XCImW95QgS8f6dB246sulxT3Q08rQFaDzJptoG9uChUzIhx77nQIhiuag
/Jm41f+Ga9LhSy8gDWH7/1v+2YCzG7gEuVYijbCsPfRmCcob7YTe9MNofOhmc6ArZzi548VVoYJ/
DnqzUFBBBob63+U6tTxr8grUJw5QHJlRUr/ZEsguWyVeYuZtd5nzakFr9NLW7ML1XUkPUy8qnKR/
TsI/38NvHyrKplAfBt3jTH2o0CrJH12QZtRcqx/C3/j38Fn2+/bF21WDHXvymjutrX92zl3ZeFLB
8JuI8ga6WInufOlJ8N+L0TdEn0e7NtqE4HAD+m/YjJ1BpZVYf/0uvNgVFO8uT0DRlZ7KCn5B3f11
t677N4F2VvEwKp1ZjTY0lrPxVSrWyMenc70496nqouHrRZ1pQq7Ozl3JxTpoSdM46OBbOXlspb1M
UyOG1mzt/bl98Fd7DB0rimtZRpAAc/6cni+gSlMUhJROkcRveeTZaQ6lgqZ5vW1mCnOzJQHxCxoG
qK7iMThX5Ul7rdNiyHQ71eBZmfIUAF7YZWiJrQ3HL63n3NAs3kYVtjZpYAgTHc9hlhss0e9HNVvZ
toX1YPR+Ko5NLAQQz710DKpWOQY1Aqwnd3LITDL/heZ2pq+1mBdcAY6APANJLsrH8yguBSqYcbuh
dIZXNeaqUR4L1Wp0+/bpLGzahZXZx5+TrmWZOpYOFVOjCo+BNaJmfNvG9bekwadBPIlyogjp7rla
DRhYcuiFhpUjEQEAzbZQwMoola2Jd42ZhRoxosqNjLyNCkOXvYL3lRBZbR2tdYGX9pTgAwOyYfov
MgsrYtKWXa4phSPSlseauhGDr0hNDZdCvFxfK+JeR1asG1cGGGgAS8GY2MxVwjTs5Jh5pTPm76P3
lRUyetymIqPRhh600mVbIT/Gmf/S57b+u6u9TQ2SL8nxxa0GJXv0IghtMJEHcpwHvQeA/Pa5zHnO
UMuYfh/Kk+B4RZNp7spRGbWp2LHCaUp9W6epQb58ZRI8+C3tw8qInnPKfWUriPs4Cmym7PL+vvLp
hrnWoN6X0OyMX2//JPU6WGD2HaVSUBSARojJlx9X04xR3TOKHHcofhV6YNSRupJsLng8lTE6g16J
okPDauYDwL34fdoVtZNLoykH+x6QnYisBIkFRwOqlYHmALI30zd8uY6gqWgxRlXtZNFeGv8Wum6G
oW7I/sipEq9UZxci0oWx2TccZ55EUlLWjlYyQ24e/Pyrzb8D8vv22Ux/zSyQ40xwLSkq+ju4oS7X
hA5L35Z+1jik/hQwc8R0gCQ8SIDJ97L4oqEVc9ve9XMLjwGwRaCMqKAjAYe4NKh0Xq6opGscn22U
OkT/wUtMrXqra5krulPt0hi0CtbwlT2Lh2iXPQNOrkd7eKpDDpW6vf1zrv1GRfENiSf0KCRMME6u
e5YAxkk8CLEaNE6SHmvyzZK7kGYrX+SSDZQXoZgElBd6eTP399UsFsCQ0TglJu8CSKplqDO1/23d
GUuY6h04xAl3PYfK5alIqrDJG2e0a7wPQPMGVj0wR649l6/95dLOtNizDQMwWMPUKuywAdUz0WLh
Jkw27Qgtj5VP+jpqTJbwTeNtjjGUH0c6s+QrnZqjWdQ4jUJ8o5b6BxnMnStns7AclLIlEekyuKTA
pXy5nKrwvBHj3a2TmnZkoNTM1ZUy7+TPlx8YZBHOLMxOvyGFHmLUtHUw4gLyNIiD7Zj9uFYvnwOP
EfWhpjvhvkV5knSbB8CA6lnZKGHrxGpy3z2TDhl8vdNLgMqCl8R/HJv8TeyT3VC5+xgyjWDo61W7
IqoBbXLv2ccQJ5Da8X2WGkrxlAXZHRljG8gTwT3d/uQWzhW/lCJBlaHOcgVEZEMj4XFStI7LKmFX
x21gtdXwfdvIHBjx//bjHyuzg83Lsi/zoWqdZLxvPAjkGrGP+1n98I9q0hvag9cBR6hnx15MX/O/
xLfD0fLkeCW+LCz2R+sGYguYEpB+aHHPnLjNiJuztBocDLByvW1Atn57oXM4/rRQWEBMRUYJ4qf5
vFabKp2YJ+2AggQQycpbdAqfm9f+rj6C4GJDzBiEj8GR+aY/WtVO5n+IdfsXTF/8zME1EUkzyLqR
BgKMcvkJCX7URUIlD04FJQCS+IaUHeKqNm9bub4OsUwA6FTgOnD1/mRlZxtJ4izJxt4dHCnttwTw
fg2MAmn6S14ryF2PKGBDZaxlGuuATK86HemZpa5OiVhX5egMxmj2O+WQP3ngie2Nzkyt4QAs6NEz
/oab8en2Cpf28dzu9OdndoMEUuaiUIzOm3lce3lP3j4/o/O/e9rds79blcNaxrz/6Ohc3Xy2hxos
ZJrxGNlrU6cL2fHl7s1ypKGkAoDzsDQYn8kmNLN7tlN36XbcVG+V+VFth41gEwdVaagElqZrZStf
3MIHgbQcUEh0GwDOQYC5XOvIRpoWXSY7/dBFBqawuSv8CsWAq9+aaEGwAs1Lg7ogND5l8mtZ2Vnp
21HaPQQuWL9RpMzJuG2zO8ify2sKWNfXDWawJkU3dCfwzPx5U52dQ+mDIkf2JAxpY4jayEZAdUaZ
+Nu4z0GdoSbEFojYoA2vkM1t71q2jBwZOHMQZ81rEJRlqNCieOmUmDHpMHuRsoSL/cbbZdVbAK3g
2+au4x4GXBRIiWHWB7n/PCoxKobCGIaqE5TkXhNyG5QkKxnPQiYJPgQR5TQk5EzTlJmrSQNN0FPU
Vaf2rfwYuuja7kbG2Sb5jp3kLndkgUcy7+7KxFRUu4bMm3SU7MCUjHa1kngdny5/zMzrQhdKjZHL
VGd4FAEfJwcJJEXIwgIj6HdVs2UQtn0eXyGsNdRb2dab3e0Nvy6iQm4HY1XoQomAaiC5vnT7jBXd
APS/6hSqgIFPQ5EegYyg6Useypw0+9i/l5t9xPaaxOnIDBbbofYJFqDu8/Yvue5U/fwSXL1Q3EC5
el41FrSCFmQEzI1+sRhT31ytT5H3IBjBUQseErBGCJukuC8O8t7fq074SB7KfXwavyXXkrn8S6Jb
jF7pW4UZIGwZVy6S63wM3DgaQxNcx6UMksbLfYrKSs7yEL9uqL8aEBXW+mOi/P2rQum3EPAs/3V7
N657FNiNc3uz944Ajq+OJLDXtxu67+4cHYTuLx/O05+VhSnTRXsZ5GEJzC/Yc4zgX015eUk8yeZE
mqM8QJaVQdTg2I+2dwIgSbOBTYw3HeNdf8J8X5lx71C86pIt37fv42/a3gv2qFpybY/0USPbVOiN
HALAhS1sAnVN+uD6qrv8pbOUoY7KuqUk0TAk03JSQL173Gvq2rDD9aUHK6iGYLQbYQIAxcuTln2p
92jVaY47GFE5cl3FK+IUAPPT+yVXfa6qNRBPkb2WEV0PlUxnjhwXTEzSBAydWdYBvx0SodWcoPjS
DsIk82imldmCEnHY1sHDgKHwRjyNwcqSF/f1zO4sBmiDKzVaVWuIfK9l8JzixPN/dXaQY5ewvCnp
nBUMyroThigbNacJamek0bZl9UbR+pXX3xS8r5z5zMwsf0ez0Cd632uOFmsbrYuJQYf8q0RRNtbb
xAriJl+5shZuyOmiQs0cZyejsH3pLlJSuNAdFSEun79HJbjZ7SrSTgAU804Itn4vWLcjw9IKoaMD
YN3Engmh2Ut7GYmoMnpEc7o+5ar3S5O7Teg+pQC39WWysrjp5OfbOQ3cogSH5BlynpfGkgAIQhBr
ag6QVoQLI/hlsjSlKyFoIfvDUOsPLTPahXjdza5kvxE0gE5l1SGggUoZ+HajUxK/qhowOapF4Ci9
pUPKy+rA0E7BIvQZpXahT0hbFti68h5i2KoGO2CTWKsFhcWEgTAJzGB4JANNM9sErQnGRo6I6qRh
vK8LxiGvawo4XwA0fCJzYEMNDcxgrutmxvgBmnmgAyd6b0V59vRtrv3Sob/8BLHltrmLg7XS2HWT
HmED8MSJVJriDp9PIpTDWCsdwxUOpjquKYYMNday2romOA0/XBOj0Y12Co7QHDUH8aVaQ3EtOuSZ
+dn29CoKdnB3JKd9At5EH+zBQVgUZuUBQIbdxGyEPigrX8GSY2LyHPJgFMMzmIu+dEywBdKODri0
XLmqNihwhWAohOLbyrc2/fa5/0PFCPc+XpEYq5+FE5orgG12CnLFZ2T4lqXyk27cnTxu/9a5/bUJ
+L1oQIHXpo5gGpZ1t/9lffOPu4+Xp+YAVuA/PvjEn8B99L7dPm63b89/H5/A8GYeTM95O+xd4/C4
NjK1dBznP3l2Seasa+tqgLfWY2304QsdDh0t7FZ6kDCucXt/FrOUc2OzG8tNvLFig6o6Ckbs83KP
gUeZvqipLX0Kha2qVvKi7NldmB9cUGbfNr50a53bnt1akzJxFaY4GyV+V1G87EoTWOPbNn5UGG85
wCy6e66Y53VPVecAVrzennhVQHUFwhwZlJR0Ut6xIqvnzIQWigf09b66w/MY4tDm2hN5KQFlFGxT
GMZHRXj+lUdqoyhxhHvGG35n/bad7mmP1+NDUB1EzS7TZGV/lz4x9ETAQIToj4Ro5vtFzQphQrY7
hStyDRAqf6WH8PO2mG8uirSIXRJeGHiDXH7EmChIMcYVE8eGEp2xex75NzFV/kUtany75vcxMAqT
cCvEFMfTlu7it9eEQ9vg9GcNCLf0nZ//klkMY0OvymM7rVU7DI6rdHiB/cYgxIo7/RzSrRXPLjqg
6P0hpVhxwoc9mBbfdDC8f1Zc5+Xd26f9vGPm948aiakbx6/uDXI6POcoMIO/zP6YCJci+/GQQezw
tTHWCL6WPihQE0qQiQDtLwqtl8cxFj5Lg7wBwh+8Cs2wb5VtlrQrXrW402dGZjsgaHUJwZeKOD1i
BcOEJQgrIAxPs4/bX+6i957ZmV0QFUW1uK6xmMbrIZNEKwBFimhYyY+Wt4xOwBxtQgxMv+KsMCOW
LNXHticO2F7wULhrh60EFobbS1nKMHUcCeauKeoic5l70De0np+mxBkYRiZfgUnIX2gPpCiKE9nn
bVuLx3NmaxbQZREMP2WYEMfTD+OXGJp5URpStZY0LwUzUGv+tJxxe/+w9Z/tm9Q2XUn8gjg5aJdD
ZVdVojH4hdn3j0imejQTdf10e2UL9yLOCc9bXOM65g9m3s3An+vlsUIcXRuGA5P8wqoDaTPm5L5C
lQh8KcGKxQUXhKwnlIxVEbgtzBNfOoc+qJBOEBBUlBLsMyEqPG31fHtRC8d1YWJWJaBBJqdig3gi
RSpXMNaromwy2kmypu6x4OgUeAM8AsTpP/rM0eMx8OpIgqGi+IPJEB9o+aFfwRKu2Zj+/Mwpxlqk
Hi1ho45+Yy0N3Ur9yjj04n6hmKlqKHRoSN4uTehkaON6gHv3MQhV2nF4JgRPfFUAE1MEGMft01ly
OYC9MLinQcoDT4dLa7KXJhB47ogjyJlvtX4GduGRRdytfECnksDfNJm/8gH/KFXPrhiUiSkFuRew
kjiuS6NN7vqNlIhYIqh87ylYdV/DzWtpdhDpKyB5UBgPHodE4OZ0PL4fmXniA9S97iSoexkdl8HT
1vG13GVxI85+02wjEgFDheB6gPfo9XMd9MyIWAMSfTRiIH3LWy1X+e2tX/Kl812QL3chLCEyDjQc
ga7Pk1KeQnkXBysd2kUTCCcgbMF3gTO+NNGlfQLeF4k46vjQeU8jYFQdW/m+l0IIBsz+Y2MWtHQP
lNdBrSJOjt1XL9VfQlZZt3eKTFtx5TBnNmbfRK2IZYNKPiAV+2H/Wll4Uxs1fAevafwT8fINSj7N
/g3K6DaS4OfvzBAmxwLpJgd4ITNO37sTPp8dASAoMKAiAmFAF9xF+J8TfSQIhZDD/GoNiNiIfKuZ
j//GvYiCggjoJzCMMv+q20od+iGjOGzNU23Zi0H6k2Rv+UB2ciMnDwSYKXNl1xY2DTVTyPRg8A9U
VbNNQ54eSR2NqaPRlyHe4QWUQVtJzqL/PsEA3J9OOtjA9YOO+tLJkqEZulIKKNIYQBjEVMnMuEX3
vatYt/LJLH2k/5hCs/TSVJxqZaFpAvy5Kp9CtX1Ve/kXDaSag7haM3yoftq3N3GuP4Mm9AQBwSQN
Jrx+ap6XJr2YwWaQUOethrRriQfVK8o5ZmyEeGcB7WXEDxUH65Fdm8zqjDfZgooxKbdoBtz+JUvf
MpIrKGKj6nsNbEo1rehjtaSOLuwF8iiK3zpyn9s2FvcXYykEEG5kcnNSf4FG2tB6GXUKfwwN9MCO
UP5GaUZDTVk5juHmtrnFJUGPBT3vSUVozoSMwaVRDtyaOiDt4hrwaBn7qMeX20bkpQsVXVPUyQGE
wQDhLLLTwVeFYGioU0J/xe8OXQ2A51Ya/vb1UYx5y2ydARwpHguCCp26Aa9a7B7SseLpNhBOfRtx
9Dl4Dz35we3uPR/kSZBfao7i2ujxNSphcjZ8RBg7xcAfUGOXztb1dVmV9UAd108wKq7Yfn3o8NDz
dnJtapJBAM8wKln/F+dAcQjqhPVCv3EWwstOYWDtUKgjddAKprR+FMCjtXFRbFzpbP50JuaR/NzU
5IFnCVTZAScghDDVGK3d4x8NzfIBzOsoVwCihCmyU7rrIdirIxN4QBrQ88jwQNE9ArsY86O3+fYs
fhdgF7ivG/7+8bEx9H+R5VGMfWCiE7NH4vzaRAE91WIwiDjBSJ6RBD2TkhaG28viyvf2k15dbQeS
fQhoYHoUYm6X2+FDQguEezpiNG6qeBfx1pTswar4A9pYW8l8CPh3y79ifpftcs44SCLQ9ZUsxDqO
hd/+Un7eF7d+zexlJRVp7ucefk1MBq42pg5Gxj9Ct9HqjZseSOKEfmUoBDU7HfgcSOBg/B5CGdVu
yCy1k8EF2tsgWYIeDsayhYOu7DC3bObkMFRbJTywEM/pyKjrCDSub5K/T/qAN9FD1diVAAJXvH4N
wrjoBNCfUpPK7Aho+b2dlg8GadcWi529tdYprTlzRCEEd/PYU0SFFmBD0KkCunl7O5fiDlrF6FdP
bzrUZy8tVFGU4xv3mEP7Yz2CWTF4Zgp46pqVK2qpYgPQFui3p+EhDGDMvik0LbzAT3FsJb6bjL+B
k8mkyI3Qk+O4lUCLoQP7Rww40wnSAtb3F+NfXyonP9z3tWWIX1P6M3BmPUYmKhHcDI21BspChQCq
HdA7mHRViEJmL822kGuq+CFzFO9DHD7SvgKj2UeRfuhaYaksWbktr8k4EErP7c2ykrDoC6XOYY+y
T9G7dxW7gLRZ1TnUx62dF1wsjKTjamzqhyDsDL233XTnIykkw2MtR+Ch6Y1YspRBgQNCvhtT96ia
Jk9VYcbS+yAZI1ThEoHnxSluX1n7FLlcG6NtJKwhKxavhWnfJhAHZkLmo5x902VeoSXMiXesf3fB
qeej2bRTty1krlWnX+m1LpXM6bm9eVSiEdH9AvZaEFqOWfJL03+JjW+QBy0zPP0xZ4jUIEcYA4tE
j6AvdLVxJdObU9v/5F3nv2Eei3wQFUxoBKd3H0TfcNMnkEHzAIogkqnrG6A/ZPURGYyhUHtMQEfZ
W1T8EIPyVPpQ4HG5tIranVxmHjLQtwU1EtpFGESeXZO16ItlEMGlOpy/oxSoAGVfeW4Qso+9bRGu
xI8FGMrUZ0cLFdk7BOvkmQsXEDMQMi9nDnj7lcrSjhpmzxyvfy+MOqn4CP6PbHc7Zi01Es9tznvg
qLLnLvEybDsmoEHhY/tGvxWgYt7zI+O/UsQJ0KFB2d11AMQ2k5Xe+DVsEZ/t2Zrn9YiBFJVfTfa1
3q4rcmjzHpOXLXTNTFJt/KEy6uoBdKZJelBls8rWgKFTrLw+4//s+c8kytm10PReWGsd7Bd6vleE
N6YYVNyJCvCTvr/i44v+hMwXYk7oD6K7cHlBhKqvDcwt8VkPEgd7lKFXZoyMNKQHgRxlpTCitWbR
cig5szm79kAvrJQKBncdRbHUTUehLIzNRSMYkw+c1L/yF8n9e9unlrJ89N7xPASjEHARs2UyLSwU
gXXMCTTRrNM3EdM4WfR828jiuaFWC0ZZsFdiyOFyL4eykdSsZNQJw8QI5K3bxSZ1rVqtDGFNAvHn
5XzlJPAR8FqjQodX76UxAiEGhsYec4D+NsNduBMhYI0PkntcRZfI48867mEfLFDowo2mwD/RBduS
u2N215nv04yUy5Pd3UvH/8RGilQO5Cjoosj2y5/bu7LoYXjLofCAjbl6L/sCkau0QyDX/NRhLjx4
iA5RY+IVYkdD/zsqCxBtv902unTTQzwCU8YYB8VExiwdEaWsQT8cRlml8DRCNnKXbBod1GsZchJp
5Xm36F1n1mZnUdRlFBYaHJogJObypyr/GfBau72kxTck8gnAG6E7CT+e+fCgJ1EqCz5Cv/CaNBWP
yWdb7Zru2fPe4nob17zBYJ8Y4Da6D1Mnkba9RkH+kWEW5DPU74eJKKABDdWQW6WS/6q9elMGm5xt
8m57+7cufAnIEMD6A05ocKD8FF/PIlikKqPfgcTb8aoB/ObvqnsCcpBH3bEM1wivFrAIGMfDODmG
89Ba0ucvpUinQ6bHUwhDoo+8pNj6/mak26FUeQhRzpTysY7MCEW6lvcj/k8ZlMDPWrfy+S/GtWk2
EJxlEopsc2VXTxrrIhda5kie5WtWlm2SU1MaGgoLPkajpVO1dj0vufm5xVk2QBPVC0N/CmsB3ure
KLx7aWRlbg2M11cZdW8dUpLbR7tmcvZlNW7WhPEAk0MUWaOKvL5+7uOHDChlL+4sVdBWkHprBqc/
P/OlBMsbq7afDO7dfVIFd5H7p/BOoNQ306Dd3l7eUrSaxOwQWHEnXnUqtUZWqhIVHCeBnIRQHiS2
7QROMMUIAl321ggrCdZibQ8I7IlFbQLt/eTBZ8vryi7F9ATm1GSMyLB9j1eTt82Pig3mQP5btQpO
9lNPQuLPEciTWv5cGSPF09dK45WjnbxldqUwlKh0LBv4VhC2XO605IHKXpZQH4YjW9T7lPNqW1PG
s26Nm2kpPpxbmp1pLOQxuDZgKXZ/12LJp7eQxBozjlAdE1aOdHFZKhQ1gd6b9CBm17LX+h70Z33q
oPmEDCq0VRliGiQzJHGtNvwz6HS1hT8QDcyfoKU53RRnpxnl7egVRUCn6ZMg3AEIMNIdyb5GsxXe
o96K/NyMXsCbX38O0l1QDQZ4IDAO0+yU/nkgGzla60guRSUo32H0DbUkBOX5bFYR6WUqJCgeJx1U
UceXUjqpzPLJ71xIdjQ7Kl72qii/bn9Giwd8ZnT2eovQWyB9CqMtYq7Qf2Ny0ayz7wY4EfQvV27G
6QCvNh0XIhquuPFROb7cdFFQSBpA/8ARg0Q24hgThEJcrHF+LLrRmZXZ19GMQSy2Y46CnLQfEnTi
0A1qgYLvoLo8rA1MLL27wAuDe20SSsSk5+yy7xSQAeLqRhnsrRbNzxF6yy5Id8I7dvJe45UJo8Wl
YevwjeCFD02Ayw0cpSKM07BCWT98ZzWCuPpZVb9kYW2oZemgCDIyDM5MWOirBJkGsdImA3V69hyM
Dqv//PdeN03Y/uTD0AafraOkrVsDHUEdcDFzrXjvQQKhp68FBFo67eO2rSlEzZ0OOJtpuwDFuYLE
F0oXhiFgbkCEWqNc8kx+ikf0YB4rlK/XIvNSeQ2jo/+xRmZNJ/RDYhnz09RJK7ZTsnsxA7NU+A6l
cyn98EGq5Rqlhsjmx4cw9s28lMDxM+77uLQgnc3H6FdfQdm72jH/lfYJd/UHt3v0M8hcGALY7nsU
uYNDBE0LcTfBgMdqD96JHbjOWYsP9wSIMNhBeCoAOZLegcS6GbiQnKgXcHkwb+/swhV8sdZZzRLU
z24A8gvqVLJ/6uoNI4KBkXggqQ6A/HS7WlprOS35JUQUgfNE6RJxZLa7HbJHCBPhLBMaGmEq3jMh
391e1NInBuEGAObwVaOQMi367GLQ3aYZQFNJnShTVd7Gsm5QBUQAYoKKUu55dOXSU6YAceWfOhqv
UBoA0ed8GoqKfpQ0tUud+zeNm5h1wSjm61Thf/t9/xman9BP5m/4b4+jJW1MdX0V/2xIbLQvt5e+
APlEgg7MFB5jaDyD1/ty7b7fAW0u46eovaU0PKFmQg6RvyXNThx3bR8ZnVNXYPreixh2G328W2zk
7mBJrNfoO5aGwC8eC7PforNA8SRWMEcotqQOtkJhETxOhlMGdld9g3pHGv51FaPE++obZCLDWqd6
qbp08Qtm90gh9ZBTGvBc8ePfGbWrqtm1AfjiNJtqvO0eJ+zH+J3HEU+yXb82jbH0igQSnwEfifIh
HHKWobAmboWsrRnIsIFnLmW7ScYnFXM3dfwUKg+yew8tby/8qpO/mvIcdrvhawQLu4ZuY/guBoPR
51xSKl7KEPVEYijJf+r35KlfU9Rdetah94WWN1pTIsGw5aXXNKoA1aOiYo6rv+Ed6yWu2QJqyNLy
XhsSg6kR18NDUhv+UdFTI3e3w2gCP2NKa3u2EB50cAxAjx1fL/ANs7u49SSIvXcSHt4jqEjSfbym
97B028MC/maQIehgAJ55pe8pWU4qyHfWbNNAP3Qr1I+Sdj/xyRSPOVF5UR2CNQaI6aRnEeLC6MwR
uyaoCjdVmaOnz5r+OTW66lXJ+IUwNCnZ48UEAAJAw9PensU9eEmbs0xAJUAMMaScgHleTdQC0wnZ
S4rwZLR+H9o9ho7R8+3DLWgay3sxbNgjoQLhUq7/i+oqghHGd3GgFBwYs7dHJRdpItU4zVq4l4qN
exS0Q4wSfnK6HfYWEgTUATHSSFENAJ3RbHurugjVIsL2RigKicj75ejQVFu0LDxkc/5a9WHpNM/N
zZY1SNngVqWCildwX8sfeXCvgY77/7ak2SepC1HejAOWFDao/mec5bZUKlwuLHoX/ot8GwBzHJOk
TDxL4sxzmFzHUaNmupMAThxJz0qDBqHw1shrDrGEJ7ywNAuJKuitsihNwY4j579iYIAG6E2W6qZy
bdpVh0zntPioGjzlzHptaHkxzEF5CALsEio5mJG7/ECkTKn0Jih0R96o4yaKjjHEA9zGUOSHSNLR
2dtpzanW97nyLIDRN3xRALReU2VcyE5+XvaoW8siyERnB6sOqhJUWqU7LTD9NQg9Rg1t8tIzKrZS
zZm8fh50CLgSkAeAsuOKTyPN5KAOR0EHICk1Ne9uSBpehzspeGTd621vXfoi/jF1xUaYQgmh11vP
dRJxX7kgKABkHIMBt40sJDeIazKqjsBrAhs+H6rL3CAchBDOE8RPhWamsaE1b1KFB0Fw73W7GJMI
wa5LflMBIzuFpYMXsdlg/q0WtnRlZOT6FFHikJBl4V+4SOaFjhiDdnVL8MXEufieScUbhlygRkM7
O1aqtUf3Ql0BCG/gf1HsnNRgfwpbZ5FdLCRMXHYSTlLSDLBL5eVUdNWQorMgN4bYFrmaW7d3+/pI
YRNQG7wgoUIr/8xontnsItT6IRrpOjUyQ6+2Gwh4divjQcsLOzMyu+6rWh7EgPmuU8V/w/Ck22nK
QZhJIDr7JSiimY5r7+LrqwJaClC1AXMEmhZsvpUA0g+iixaK4ysYwXX/h7Pz2nEcW7r0ExGgN7ck
JaWTVJmVZbJuiC5H7z2ffj7mzPwjMTkiuoHTOH1OARXiNrHDrFjrLQ/1U+Wrhy74nWRP4FL+/SrO
uwb9E3DCDxQsnVoEkD5E1klkTnOcHsp7sYy2mqhzznR90fmmCyMLp1orsCBUSmCdVK3dScpTjkqD
YTH6JR+y6Hmwvune71EoNu78SiSFWd4LHR1bipnLJknGe1zHE3egz065HD14iLqhiWFX9+0MEzL2
fdAdKj90NzHIK6nFtenFg2WleWOZQmWdKtqYQ/zleUCv7m5wUYTyokPmmr+tBuKAbm/kO0F7vb2n
/58Pp4wMMIDvXvohQ0UEIAnm9Zay1s76PxGIpqMi32UTr9lEsdNRfP9LPakbp2mFGIEqlQQkVIUZ
kJd6UXXRtaKpwozHA/mYl1cIisA6/zIcHdUbwRnoSCJyt/PtH5PN/6SEfahe3PHRcsFaoZYIxH1/
eynWbtPl71nc36hMFdSM+T36F62H/tN3ZH3XUfyU5Dd1kw9n/rrlOVdhrIajHkAGce71++2HwM90
s+EymegshCREoXYoxe+9Z+2rKkBcdu+pOCvJdCqPfhTqqcrRGCbSO612kPAV299itTcSakfQXdYH
Y4u2YD53H38hlMjM5SJKIc7PxoXTNCUl9vVgsk7oFX8KhAAB2sp/ub3mH591zoCC94WrH2jwUqEy
l5Km7kceAwtq6Rqmj2h4qfPOLsltN4mOVzeYzuLco2Ea0liETAz85yYKNFy0WnFi6Z6M0AdQa5q5
XcuZHTHPrQhnMT6EwmAL8uCY+iEvJkam4l2NOrtqvvpI495egZXHl6kzBTH6eRgUGOv1KqtJFahG
6PEcAnPTHj0KaxLKF3Wzcd227CzSilau6qkUCaCEVj3WYXbHmOCDSuoWbcxtbBlaJBRhFUA/W2Fo
HHaaZTfpIQicLazN6tm8WLVF4BlKeVpYNW+t3sX/mEEMxgd9lts7s/qgX2yNtijvqaQskOTzJZPn
eKDs1IPPufnyy4hcv/00Gvvb9lZoGrgMJkMI/Bch4RI/pBmRmEhj6p1iW/gsAnwMXgd3Bme8QoHe
UGUzDjoMYU/Gw6mDqOa29bWbCGPdPNWkwo7yDq66uO2JOqgzTs87GVpgZ8R+TI0q2TexBqvcbYyJ
rYVjl7YWnpb5eUno0oxwrD8Y6o8yfS61DRNrd33mvzOI98ATLIHzYe0lHp0Q74SwuAEVcCTZ7fDo
KfeS8qBv7dx82paekmEVLNF5QVJ5cRr1MmMYaqqBlaXiE8GJw+SKKwTCH51CeGXKT3L/q+o3MqIN
o0uK2CZswkIfC+/UjhmoZcqi1mMlkvnBjt1MCRPQBhhzOdgKOlftInxIfRg6c+aBrh2Wx5XI46ry
ABCpDw0y7Kk9jY4nufWDtpVfrh6UC1uLR7JVsyKNRBbWz/4W8aup/i6F/xJw0t/9n+9ZOODUq31B
jfgeTQfW+yDfVzu0l4bxRxQfIZ/MfW3D46/UDUj7LiwuXLGiNNCCyljUveHcNUcVbIto+nRTjn7+
UlBThmJXl56GPt1XcnB3+6KvFJJn8zCAwQM+w00WpzVP9WIaU8ybdKJsSd+N6c9C+kfxn63is5Te
WY1ii4qdxA/xqLjZf3jxL6y/O90LPzNNMwqkaDzQSJJdAjLSBuPO6N0UDWB9481beyVg2+c/kFUQ
Zy2OalSpWSz5pH20tlAwCA63V3L1JjADzwShpUOot3gfRhyB1mq4sZBozjGa2h1CzXDyzjt03W74
3uQOMk8bRlcKP2zf/Fcz4sGSLAOGui8ts0glTk/YODlcouCjhLthchNEo9Tye2Pui8AJ/R8hk2X7
KHfK8lsrbUqGrq7txc9YHGKRHnOs9/yMuFXQcLJb/fNU7PzduNcOgwvTnQf2BKq/klURNs7QmnM3
mGyjWKGacyR37YJqM/SHPMS5j9FdE7+hbQXG2C6Syq4lJ9e2mDpWb8y7CpExx8LU/K7tRYEBu7zI
RgPdcAY9/dKp96XlqJ7u5NlT04SOCEtvJca7gl6MCLFm+x+es3nIXWb8EtLlJbQ5K8ZIFCacPUOT
jhTtreLAaIpXurL8ZBYbL8ua1700toiTTblre02ajU1f5gmu6ohM2H9xgpdG5Os1NZNp9FMB1064
4VWVG8s/EgUybulb6KWO1Pt3KQPGdttP+yJzsyHZukfzpi0fbQ4P6ykiywL35vUP8FqlToLU8E4R
tctEdQDguMxAgFqi4JY+Nt2+TX6axTELkTEK94bw9d97jwv7y/cbLlEmJRPdQwxzl9Qkm0PyUjqj
uC+07rNI8h9uzmKs3VngDVwdsFpgthcbO4pRJHSyxb3p9UManzT511R9q7xHMU8OntrjugwXuT2p
+Vn60Q5qzqNubVauZyvLhSfGJXSAmoIKwOLBlRuxKeC8FnCbTIKMn4P23iwhHYN00G+glhw624Av
oFSiU55Ln2+v+spsxtwTgBAHsUWIfvTFmyCbfVnj04VT9DSrLQ57uLQpt7AB6GGc4oN5H+6EdCf3
+8wp77bylrWcwiTUoIDNOAJ572ILgravq1hWhfnY60nsBuE+VV+6XXy2GKDbefKnje9dqadhEHJZ
pgEthPcWvnLwjDSJE1k41YboNKWwA+LSjijS17bpHYzir2j1jrJ5u1Y2+crsIguUUkkt2D3hlCef
B+mT3EJqbJggI21YLvbQWBK31m4VbDHHry8wwDXwwxI8JMtithSEgTIVLW8+jLpSaDMnlU67xgQ9
bjePrQrr6haL33xgFwcaCSFEV4AnzdIjC1cWctUGs8LkKMBdjjZWgK6Hrz3CPnF/ezdXHj6TmA0y
BMjkddjar31Wk7e9Hgk8ul1u3ptUKczwMU3NO1MPHUn5ZsAketvg6nWZqXHgJmFgQFl2PYtoqMtR
lXHTAm0QGkvQzzGgNOj3oZkyRvaM3rqDWMNOyuHBM6BwBtemUsEhqnYj+Xvmf5b9L8pWBLAWQ0Pi
ORPqgmyfCeSuVyLwtVBWskg4dQlKVcJOy/jnKVJwXOR8UmbXY3vw64Oc9rsy34KDzJdmueOX1hf7
oEm+39ZtIJwMb0rtugZepJ30wi47DaK0LSjm6q7DIKHSLwGtvuzyh0klIxxTYA0p0CDiWKft3aiE
hBlMKCQFukjSZh1+5a1ghA3iADoLc8FskXplTSu07KcA3gMFPVlu3exsNfvcO2deYTMmAZUtdbMA
BtX8US7PWfqYDxtP5OqH6zM5ps4ACIpW15usxH3SCmEmnAb9YJbN3ihD16BlzG2ulN+IdW2c9pXA
ByIOZC2h4kSkR12EBLUO//dAxQftZl10rYIGTihImdsZ+RaByqqfklhcxMq5x5SZrr+tGUTPj/0a
W9QqHM7ynRCIw30H/Mo1k/zoW8zsx0muPfR5MDqBpG89xKurS6+D1AWkAQ2y618gjEEytoEonDxO
rpVQNQhoWT22MMZEzVuQfNtwJWsvEdYklIaYbqXteW1vsvpx8FJ2s04fvSh267+q7miNdkbxwdBi
m/Rb3Oo2rl3US5uLHY2hj2oVCZtpZetTYRe7llmO5Kfn3P64tbVEKnomsKZhrC6/ra+6rhE0SzhV
uveWlfm+SKDMhPoo+cHwhtr4Gy3bNXs0w4GIkHvy2C1SzzyW5DaN2bvWcKImPAjn+iC1siOWr0N6
d/vb1jzBpa3FOYnDUPTy+Zz0w2SHLYj7LXe69oBeWljc8zJrjKwpRuH0NWjkne7UobATAIve/o55
r5dOG7AErwUFTip1ixunV3ojpRahl17qx8G884dX07svSvjnpZIHZBc83za4+lmg0Gb+dxps71DL
i1KHpuZRPYMWTtmEJJVgOY2HEIwiHsQt+Z81x0VDndELyhwKCmjXV6tspULOUoK8Qvva60+Z8T3Y
moRcfXEvbSyuUplwGisKtycP/mpvV3+dzDsjdljCzDbcUPlj/TG3WnIb32UsjvlgNok3ddi05L9J
+9e0zkX3dnuTVh3xxXct3aCuCBRSdI63gg8Sk0cJAmTlJHp31IurP/63qdpiVl27UIzMAhwGT8ZM
6SIkt8q+CVtT9M9G0ovupGijPWXZFiPGWl+Z+BdMu0bBAK3YxQuehp7sV0UBOMct7cChwwg9mbEr
dm9fCnguxbsti2vn/dLg/OcX572svcKTFCAtZWbBz7zrrJ9dJcHubm1crNVPg+8FXDBVdzBBixU0
i6AxzVCnVWu1bsyUVTj9Uz4w9ZD1gOiLh7g6BtZ+4pEZJSrw3pMevaXTy8bJWXtcLn/F4tZpeWBN
QmAAwUr/tNA0PDTfK+sL6QeY98GGDl1EN8Qd8tMQOp78xC8R2qcp3kK8ri37TIKIyo8uA1BcXMxE
hFe8lwfvBIuQXcTAQKNjOVl2FzcbHnStEEYR6n9MLZ8d3Z/MNDEnIC7oi5pQkYFLeMj06I4x1nNv
dZSjXuIMJnFTOmrqS9VuYGzWbg4CETPXz6zbtExm66iotSwj/6nF4ygEUElseIOVLeViziizGWPG
A3t9hDvdyA1zyvxzbUE3Fvo4BN68+EdQktLVm0HgytZZpHEMu8IBT2C/MJcUUu23ShKc07/qA8PW
Z0gyHtJdfBxeGKbwPvsQ1kZMBu9vn9z5RFy9hEiczjobAIdEqLKWHQB/TCKl7IzgDB38oLgz6kCt
0QOxtfCpMPZlvxGtbNh7d8GXjmGcsr7JsSeFGVKWPwI5sYXxbNVfUUB0q+yhij7d/sIP+ziLuFLc
4/ssDbj64mq2UuPnvaf6565OdmWm3lX9IYmfS0v94gnubVsfNnG2BW4IVNTMBracTkrL4v/YAoUF
VOZQQjvWGMJhEzOyZWjh0M0hbf0oNv1z630qewWeS5SKU9kutwgJVg2RbnEgZxzykjjapEJVkTH4
56FT3IgZIVP9FE3WfS7/vL10Hx3KvHZcAZX3CZk/bb7wFycjiUSod/sgOEPQVPXITkajS5HDVdP8
YVDCxyQB2wYXAaM8nBEx/7H5rWtn8/IXLBZ1ZgHI2yEOzuAvBi++F7qHWkcMUE3duEZ7MEldyf9z
+7PX1ndWnZRIMeleLBtHhlLUiWKlwVkkuYRVQu0hj/LuN3ub63YMyPUB7HEX5j+/WN2uZuhaG4rg
rCZ3ov9nJl6BvCL419S/bCLp+f+YWXixqGRUVm8w0/njrghR04thRotrpy7hYdk6nB8DttncDDcG
qkApe3nfihJNaLIwzDWjI+HD3qKwt73g5JvdTvsyCt/jSNq44x9hcrNRVPTIHUhhPyBIs3Esm2TE
U8MWdhDu+ufoKbgP6pNy0Ldaa7NvWnpnUzcp0c/CIFTIr3etLJpuCKQ+gG2YIZUnn4tw9MIvgnwI
tg6iNec8H2zNZwOOkxmSu9g6X9DMbmy64Pz4/Ydh17vzWbLPlv17vz/f75n9Ou/P9svuBQkG++Ul
cvd/XiE6dAgn3dc/u0+vPz6dvv2BktB+glHn4eS8nXafJucU7H7/ff5q3T8/js6dYbf2A/y3b3ef
n3/DMv/sfH52dg8bG7Tm8Oc6yv/9kIXDT3IG/4z5Q/yT+qmxqzvVnrYKJvPC31qs2ZVcXKdYmUKl
ywds+BGxj97qBHr+VlDwHkR9NMPTTNwOQHw5wgtFol7F0JGeJS2y9fyfTg3tIAZ9N/5CHXpSQ0dO
h0NX7KjLlf1dM1UODKKOGL9W+kuGAE8v5AyEKS6Yr8NtxzU7w1s/bXE0GYEBbyVUOK4HpJP+2YBi
rK4v3J2kyyqecVnu04UhCSNpCs4xhH1xwnT/RsS+ZoCxVURl5wCPF/t6A9s+Vrs+t7hZiYZrL3FV
wViV7u1FWvG6s+QnkQCiO8Soi6RVz2Pg7Z5JUPdif9IceSMIXzsfV3//sh7jhdTzmvnvZ+p0ClJo
/qWd0ZxpGNjG3Z/CeDUlVw+/CmkC1bc9qG4x2nFxL0p/gyQhavgPUFE6ZpefLF8vbNe0WmmOLGzX
perZLDTpXvH6jWnzNcdPD4JOBN8HR4C1sBJ0WRfS5OKpjgOGh6AIvEM8NlKeEciObbKurWn6jxDl
+bsuLC5KRr2hGInkYXH6BRzZfjXd15/nT7ETO7XzXWAGljTPbh6+Pb3tBmf323Qe7H/ulGHj1n2c
vVz8jMW1g8ikiQPFC85K/CSaaFUwgjlRyJz7TWWigw0/qmPkJkZrG635KCnBYUDKQnoUzN+NlDva
+LOQ3wL/tR8Y1Dx0kdtqUHUFoYOXwANtBN8rD9jVqi2uWZT2fefrAge0hHtQdCOghC1sHVbyLU9K
Zsjz3e0bt+L8rwwu4pw49WsxVVkfWnyfAstza/HR8gJXyDeO4EqwiCH0yOk4wYyxZLVT+loOgzZG
Kk58KzsgmZmrSPDJ1W6qIIWmvWnT99uf9t6vXLjcOeJgMoeUl9GnhTdR9SqLqjwJz0r1XTLx7FKD
HnYgH2QBonDPuoeebGcJw70eflEFwWmbT5MMMKjf4mZacZ6MeUkMes1NIYBH13e8Diuxzn2+fTCk
ABrJEcrItPjXDC/zUb+wsjg7TSaOWYO01bmLfqiHSDu0wdcm20GZfXtd13YSKgmsMccCbc0iXghb
cpKmHaNzMzHldcr9B6/LIM7sfmZpYFvMmzrkPbdtrt2LS5uL+MHTvVBIBWxaxI8Mve7Und8e80Bz
EGX496ZA2DJ8jCAgo9DzjbkIVfRyDMkQ8+gsNU43a47vQGqW6ievOQqbZaFVN6nJ1DFg0aIrqy8+
rOs6CaKCBmupuBOQcOyiuTfYvwrFwfOlY9ihvYqSrv4sBPsSjEXFZJQVvg4RS973p7L70wvKr/Sn
+lTXTjX8g8JvGX5raTQOBD9RfR/odwa8N819JP+I1C36nTX/AUiQ9SLqJnVY+I9Qn9pJiMroHE7N
gUYYQDY9fUoluCq3OvhrtwhKHYkjxxw9yKPrjfGaME4EK4nOcvibAnO0VaZfO9c6LVsQgu9lssXf
X5fhqFkxW2ERmArddB9NxzJ5QnvIBpPYN0hQNP9ae5JbRDmJYXv60wQ8i3c5MmrYvZB3Omc6I0NK
Z0fRA4XRjduzunIXVhZvsUpGRE+oZ+X0yLLTxvxNpX5L7G91+S6MLJwci5bpktVGZzH/O6RHzXKl
7Kto3gV6bJv5W7Q1fb0WK0J9/A7nAPb/np9d3FOpV0bCOZZO8t0gfkrEyDZUmI+yLU7atSN+aWjx
Yc2g1QhNYkg2PotavZMM3v9zaNT7THVv+55VU7ShiJvmEuoSq8iU8BAKU81taipX7l6slkav4FjV
10j4c9vUWloOHxjgPWXWFKf8fX2dREj8UOwkV5J97VM6ZndmJdqzFpAXj7vYm1xFg9jYMYUvYbiF
417ZO2wb5GjEBDNF6LVtNVH7RJCx3SkvRXGXITSAS99SCF9ZzSsrC9+k+4NgUckPzq0p5XYB8lSP
nhQEq4dJf4nV+40FnX/0ItyAyAZUP71shtOWImWjHKoJlfXw3Eay+OjFSemKiQHJfZG1O19Mkp3W
99NhkErIdAvDezTqMDoGuuHtGa3KaHPm+dexJ/NsjDbcOFkrtxORJIr/+Og5v1o4GuTdJI9QmPDL
8g81RBeU1X83amoPKaPgiudKdfMDOfV/bi/K2pq8UzXxeM8w8uUWCOiZqwOPaT8Ur3Gcfs4ghFOU
rSh2Lb+BCH1mnJuhXcqyTK7Jtd9ERpycIecZD1Drl3Y7RWiO+icBEIHc+AR8uY3qUUvkWWwp3658
JrKH3KH/TbW1fAU7RVbSMu2ScwXXfTw4+tuEYPXtpfzYRdZnbcX/Z2TxPsWTYQiN1SbnfrTLEZp3
VbDhHC3t6J/chTtsH+xuW1y5PxhkwpZZS+gZl9WUSMxCz2Me5lxVZrzjsIjH2pQsIHNZ8N2Q6vKT
r6Zb3KJLo5QnQR/OVNuAT3gcF24p0EUvDaG9OPdyB473YPgnDRBaqRuHSNmomnyooc/GGF+BsIlh
+hlaeu2HFCHQp0bBmC++FS3c15JgywWK9rDbmGfLcDvprUWgKhVtz5CcWN9oyi3PzWxfQ/lDhxRI
lSneXNsfdM8asspLzoqX2FSzB2AisfZfjMzsK2wjZPJL8EZK88OKQYyfK622de3bUDW2sCm4uvop
F1YWr6Q/IWchxmF6Hunf9KxfPnN3QNx9+0x+SOrmJeMfoOdz8sH2LZZM7euob6TkHMfSvjYRGwyy
Lww4qd6d9GBIB1HL7qXU3KtCg1JIDeMdUtRbV3GZjrz/CFgPwRXODKJLNLgkVULXmiwpCEbTbTwX
li2ncUC/28LD59+//6bnHmTH7U9fuxmzkgLh6Uw5sewg01b1UzPhsORN8ALTHIVOzqe3l5JdLm4h
flavxqyeQ95M8Z7n7HqdjVgORKWaP3FCqaNwO8Irin5zkzyhKFHHw31oDXZJTjIhsVAEf1N4jv/D
F8ukzTNzCVCtxW9AjMUrKzRxziJviGP2PKs+4dFuNJg99oras5N8CO9uG/0wJcTmoqZB4kdVn8ni
ZZMEJojJ602sarCxCN6PfLqTh/wtkR2rh9sD1v/ehdFTsX6KWuraY4NqBi1uRduomHzY77mNDvhp
loQ0ybHmP78IcMU295IArOqzqQjiTvRER0cx1JnGyadApUGEmaf14fbHz7f0MoaBzJmQDPQqrzWl
mvc52wubghYIQ6xY4XPejIFbB7IErl6eNh6Wj4drNgP3Hu+lAu3HEsajVjMhl4oZiFua/k9TlI4y
SvusCfd6AU1B/61sHoOwgx3zFJanJmk2fOKHSvD7h178gqXnBdGm9Y0ZPusJTDWJK4yPXfykqcUb
3bC2k2zai8mQojf0a2Cogbneh7aA7Ey3G/koeHeM1yhbv2lOw64W/73swEtLfGaAzl4c92KCYD5t
2fA+lfL7MI/6Q5xI0oPiMaBd+pViT1EtAWqVGni9Nf0YF3njNnUo70WUUT+pgTnP6jZN/zA10mRb
sZc4QoEopsjj7RZp8zXQ1J9Cizp8aYXRLggoht0+QMvIfiao4ffTX8RpaPJyZxGDLZNRT5pjK3nt
LlNF3e14gQ7RECEbgYbs/W17H27ru0EAYbhhRpE4N9e3RJuCQBCasjkGtK+y9MVsXmSio6566arB
NrofVS/dC1l/8L7V933w2Go/cV9TYGw8TO91ocvdm38IPCCQcUj00vAd1z/Et7rM7PO6OSLtce9L
D03/DdkflL/LwPH9cKeWUPp5j1aHNreAvkr3yQ923qek/elr3b7wj5mq3+XVG7OHAf+HzxxPV5/H
r7ogHfotws8PA/PvvxbtT34MmQpcQte/dgip2TXJ0Bwp6TwMuW21KtTJhj0miCw2r37coq37R2fo
hPLwg5JNu7rRXLQ3Uv2+Lx7SaiZZPwW15mSwymrWZ20cZk7TDfjLe8a7XFVmFd4BWgT2Sw0csaoa
GF+T9pgYaTHZVa8Vz5k0i/LKU9CCofLFUHWTSk8su/WN4FEek9CzywFRdzGk020yMgttoVrJ4WtZ
AKO29VY1H6LSG7Jdm1bSKYpbZjxLL8pARQlm+muKfODrhd9Gv8pS6314sqviOJBQ/AjiSqR4K1fR
4KpZY077TIkVEAJTukXGtowx5h1SqXfx2jOTwwzl9Q6pagjtlEbVsYa9tPBCV+v+ZtKPJhghE3ky
tyYllq/Nuzm4VFRmNJnLfXfZF55fmsZW9w3MAdfySk6qu7fZ69u39cM3wXHOQ8h4HqheHMUiSNSl
ASrqIBeOfugd08Tj9FUPhjY9xsJRjRtyJ0/6dtvkB4eESTqKEtEntBAIZV0vYzD5SkVHVzjq0QO9
3vu+OQ6kiKH65bad5cvJW62wIfOXGSAdlmJ6Uut3XczJOcWObW74lo/fQD2ImTDiMZwqGfz1N7SD
BXH7SCYkTJWdmNVdVT6gC7XrinEj+FlG8fOzfGlp0SBNiz6r6kT3T5M5ObIwibbQN7+Fxtzoc304
bQs7C/eT1GXn0ynCjto+EWi6ReY/an7KKHD0K6m22gfzy3nlRXBwBJEz2R/RHWxV1ws4Fmps+AUL
WDwRzBwHz4VbRftCbtBJ+9vn4OMRvzY1//nFPeqUXGmDFlNB4j30L0q589pjnP4gwiN62DjcW8YW
EYMg5YZK25JlzMIHE7ERuPDtItUYqgYLVk82JKa3P29l4y5Xclmh1P12gowNi2r6OYzpkJieO0F/
wPBt4P+9bWvl2F/ZWhzGTm8FNS4s/yQCzAh7R+2eMjKNUd9IrFYO/ZWdxWEcwtro1AQ7U/4GOgDm
a3kvFRvn4kP5hqt1ZWXhiIilBzgVsNIL30Ld/NZ56dfMkx/l1+S5VF3BD1/kjBk4bWpRQNyYS//o
na6NLxzvlBeWUkkep9L4YvV/xvRf5irvHzcDfxntI3J9p2y8OPV67nl9Ogn+KbGgbhgkLfzc6nLv
+FJV7LuyyE9lO2xVkdf2DVIBUA3ALeEtXbjFLhWmsQ+b4NQnYm9HINsfUmPMeJLFLVNrDoTyyRzc
UUGh23V9q3W9CkkK6uDUqGUk7OCmIJrN6xTcL8nUp6RO/Qp+yTIfDuVUtjtP9LstDsGV6zBnSwg4
M/imMnp//RvSBNfij2F88vs+/K6EFnj91ut30tAIzlhU9UYj9ENRlU1FntcCvsfUD72HxUfnRmJN
g9XEp6FDdk/24H6ktIk+ol/1u3iKD5HnOa0enmRI125f/XXbgOqY8iBSAHV0/bFlParapEnxCX7j
5Gtk5eJhVErU3ywldgbQ33BFSMKutITvjdT3blnm/sZbuOJcCeOpRlI1R8lk2ZtrjCKShUGJT7nV
lel+mCbtc91V4IBMK8jLfaCrYuIoWZmFrhfGwdYEz5p9nkk0RPgZTFYu9rsxvEzQsyk6iaOCZltU
JgetrbsvouwzhEJ+/igGQnMw9FTeGrNZOWoMv9DTnSNuCLUWN6ucxFGK2zaFI17yzzkMbgerqTw3
y819V5Xq4fZur5kj6+VywW0AAfnioI1RK9dGVWYnf8pgIyOdzdPWKXHFzBdt6bN+qCByrJmhRIuU
/ZnHKed1v/BVWSeaVR9M+UluTNfwW7tP9HsvDO9i+Zj6kwOtUC+YdivpTioJZ5Vec50qj62x9SSs
bDDSGUwXzRIn5EiLVY7roAlUvSxOJRWmwoBUIMgPVmw+FNXQOlHUvshCuLu91B/afnz9O4sF7C8z
xfuyihjNlYFabstTlZt3nf+PUD6X6TfDO1vI+oIY0KLmLhw/+/IWC/+KtwYPb1DvltlpWFCvl90c
c8bOpaw8SWr2tzH8XaT1TJZGycZDu2YHJMXcsYCpCcDNtZ0+9uLOM63iFMd4SDVJdVv/6iWavmFn
/nsWMSXVhpkThCuiMJp7bSei4YzWbF6exjrcpRWT5NTltD7cq8mrom3Eyyvvt0mFg1lnNIUBDMw3
6OLM+mHrCcxTUwrz0/xZErLs4MOAuREIrX0S5T9rvvlMRC5zmByUu2dYYXUqFAcG5jtzlA5l5B+7
+ksvbiEEV+4hJ3CW2eY5nZ/xxTdxUAWrt5DNQ4e9rW2BsfiHsSUHbM7aId3pxQ9vesqQfk2NH5G1
dRw/fivZICQItJjmq7AcnxDFPh91JSpOSccMtf9DVHxqkPc8Bq4VKvbtW/dx+66NLV6zNs6FMS7i
4pQ1KL9UQPy3iIc+zPUxkDRzofJiQsLLDi5MCFXYpEZnxifk4fb5g/QIz9If7a52ciCXIM87G+Xt
cqtbN+/R9SWYrdKPUJmgI/ddeO7Y1HsELbAqiclugEIqZugrqr2n1Cieb6/hx3t9bWoRP7eIWs5K
hDHkeXUUuqbxEidbaKYtG4swWagioYJSNGEYMmOmvivCBE7/1HT1vGm+3v6elQN4tXSLDaOV06eF
aMWn1C/tKb8vEw6g+SgquTOZGxxYW7YWV41yu5aFBtskPuf6Xhu+Nj8R23WSdGugciXLud6l+Zdc
OCoNaEURpVhisjGfnAE+FyuhvjgqwecgqNxC+JxGTz1NbB+IWi9tBU2rX8qrCsQUsKWiLHbQarw2
oPnAgewzJ/Orb1Hd78UxsBOfpD//cnsPP6YFlLN4zTh3lBcYEr3+2sYYJ30Q4+SUlOh/HtvioMZu
o90J8dGrn1Xx921zq6t7aW+R7xuJnI+phj1oTm1xl7nnl1+FPe1SGJc2TM3J9fJmX5hSF8GJPNWJ
VcUMkTX+Tswf0+Dv0CDnOjqQXDMbzUhnY1uUh4uh2zC9toUUCcHFzRvIdNv1osbVaCqTAgK/GgQ3
tH31ZJrUPLNf8dbs/6rTvDS1uBdBXBpqlWNqmL5NTARIqPHK3d7L0Ya/y+PxoBiuP/UwGhcw85RO
6O31erBr1JpvL/cHFcPZfV/+ksW9CTx1ajU9x/Pcl6d+17lQPDZuv2tfsjMQrTf/2H9qdvCKI+cX
F7aTDQ4o/ts/YvU0Xyz84jQj71P6KPgmJ9X/zvsxfYfhDbqp9jX9JWYbBYktW4uT7CVEZ71ZJCfD
P2RBwTAJcJZ9WdrpbzhmtW6LzeRjn2he4HksCKQHs2FL9rCZWsWTjDY5TcJ+2tfMHwg/U7CC6XQn
TS9C+1t56KZjqKPzm7pTtRvbvb5VhlzJavFI5JKAobS5KL2oaNUIyY+RzgqnJbw1h+Ex/c4Qakq/
4vc02P5WTX/dHu4J5Sm8FLfp+ipVghCnRpOkyFNUimST7A++nUXISDh+1ElzockoG7pkbf43peuB
ApcoguItK6P8D88dkyeEjXNK/WGgso6GoRFLDrim1nsxvZO502PymObnIRk2DvLaM35pa3GZSjGi
lYG3O9Es8usvifBJsDYaU/NdWLpHag2gA+aogy29XtlY0Yu2rfHEVty7aI9TfnADE6o0mNmGNzPa
KkCt2YMslfWDgg8ay0WgpTeiOmVdmZy86ejPspt/dP3e7x5H/Udv3d32A6vPDHIfBtTqCtD0ZWIa
BqGZj6KAsfrrGNkpWt7Ql0XdAK21ZIvAznzdEUptJ0+/xq1S5dqXQrKo0PODz5uy+PXK5kqVhUEX
pydBhPw8DY6Cv08N5CTb2BHMHUrat792zd6cLAJ5IGzQllieyleUcJAGhqhD8UETHsH2OJ734quu
kcE708Lac9vgmuuDfWi+Bywt+iPXH6gmnVi2qZryiBd6ZDfe858x4N+/+vWrr2xhaNY+z5yFOTg7
5I/LkdjBaCf4UqwUv+fZPoQ9ug/NR+ZoIZWO7HMeeBup6gdoBXtH/RPteTgqGcVcDvEZiQ8+qhay
0zQBr6BA2ebKaSy/KO1jo7x2Vv+cmN6xV+xCU3bMrDjyk08zHHRhMXUMPmvuFP4Swof22+11f4cs
Le4s8xzMH4GAnTkcFnfW8ovJ870kP5lZdB922mPVlD8Vq/itAX6GVLLnwGnMsqv1/+LszHrkNpYs
/IsIcF9eSdbSLVV1a7f0QsiWzH1N7r9+PvYAM11soggZMOx7IUBRmcyMjOXEOfKpllSvIRGN3DAi
fFX08hg0pic387OUnKhx7/y2jaBHt8BaUQiCA4uLfnsoNLMZNHOUyqtl/h6D6WlWE9dGn6Kc/VD6
WEDH0nww59Tv+sgdg7Nud55E9VnqH+YAwQ/q3/d/0GJvvVcoK9E1NUBisl+3vyfJGz2QhjC/Bnbg
GTqjsbpVXOIhUf0q/HTf1ubaX9laueumL2QzmPUlFvCl7kQj1KvZeJH5ubXHa723rtXly8M4syln
8jRo0UFjEFj9JMntsRh2stWtp5fjz8Ab8ECKqOvBnoSakV06uLFmQH4n1SuAFCV6l/DqpLLXpbIf
ZdpxZtTOyvfm/DfeP2yjAApAknbBulMAe8KU5H2cX8Ou8crYekin5ouzywr2Bsa13HRbpitN/caB
Q2vlqpW0lywRiPyqAWRvxHiQ4+F9F37qrL+z0PFb051N3R+C+ByK4aeuf8l2pQWXO7s+pzDHyQv2
m7Fka5Us1F2jzXNQ5NdCVmKvG6PWm9r0P7hsGscLgzTYHhM4yu1t6GMBwrJlodFs/pKV+pOYWnQw
P08o8caTfDFC9btWGMf792LrrPIK8hKCAdTf8M+qVW/odVbnjNgVntUC0EFVKWRQSITTjtPeOjEc
VDgalglh+ku3C1QLjS80tAuiR1Zcu3MkiJUd9aAE0179fdPUy9OAaDQ1o3UMzEiKySToYqo4jCGS
s5MQ72MqBTs+ddvQ8tnQEYZadrUm0te6ja0hv8aaDj3yl3gAkJzuNMm2jDCpA0qTqXv4L1dpssbI
Xl46RA8SRKOH3lJ/DU0pu2Zr7kG2tk46LWSV2jbAZyDrt58oyMtKrgLChkYaqBB9KONxZ8M2AhNj
ucpM38sIoK31i42+t52xLotrM/dl8JiPLc2XgI7NqZKmNniIJI0EWQomJ/El2oYnXic5P9w/9Bsb
SvmZHgXqVkvnb3XVoK6emqjtC2BZH3WbUmbnOugT3zeyFQrA/kivWgGw51Avut3MvMwi26RneI1z
/5tz6N3fMGd7z9cv3w4M/LtfOxf+iJ0ndavg/drouqTiVHauJzlGU9H4kOAjPDIiijSV4tAkD63j
jT0EZIdAP1fp1yZ+lGApvr/ujWAQHhaV1BNMsSqvN7cvM8aXtLS4AmMzj1YcBYeG+RyYnhm/srXq
2Jjotc1atVdt33oqQEUxublMAYGtXl3GPB5LNeJfV56r6mctt8ODWY66hxjC8BC39nKilORUTfHI
bHRteoMDfCBWkvwDY4WSl2mF2HGvW5tBc9XilOH5+GG3Z2BEqjGrkBO51lJqv2tKRzkIgqFHtarl
x7B2wkMzVJNv6JH88f5n2DrjTAppi1wRzWV1+fNXRVI5mnqop4vqKhnzMaj6c5F4Uy2f7lvZCKto
FS1AKzaclHHlmmQnmsd2LstrFxzq+qfan78Nxr+7NdAtM4wHAB3E0VJZWX1ZWrUjr2PDNlYpXzFL
iBdH+WGYtaeynw2fysPepPuGo6JxRGiz5DS4itXtnfNozIu0rBBB0h6Vgtlp2Lwy61Jqim9k5/4k
I+RzfzO3Lu9rm2s4ZlFpLexCNGvb4ZMdXmL5R29/7DL5IacUl2lPOsrRQn2eQaPmxecmLE/VXnF9
4wVY+mXLsBCk6TwBt8fGUQKpYVi4IpmaPWn8Icq9oFXlb1hFUyiDwCJAV5p4Y/3GyOBo0qIe6Ein
ZyU5yEDxKzLFQ99/HbKvytS5YfY5Sw97AqAbkQ54cWIBSlX4/vXoZD+ZYxBopIxdpopDrrc/NbRR
vNSKZTev7Mq//zG3zg9UNsucGeVlop7bjZSltOzyaSoJrLq5ds1YrtwQot4PSk/Tp3ce6tREzKhP
alSQJXkn1trwO0SqxHWA36EHXw+dlVSzrSSW6Dw6IMJF5CGWlGbHRjsPUrG44p25go1jw/gycRBj
JIiMrsEcWjClvVY1NB+7b0rXusmenNbGgiipKstoPhMdoL9utzPJQKD0QMyuiaY353CCVb00xulZ
aFl6dUoVqJSkhtCQh9ZOX2vDkS7lKdQPbdqPb8D/gzYOwm7m6go/HkUqp33fd9M5mf9D/xZfw+gl
IBWAZuupBiD0nTJMKb3+efSi0HRD7XD/SG7V3MBGgFGlj7S0pFevEQwaeak64DLCQnq0cTL93Hq1
5dtB44Z9+TGyBFQ9Vu8Pte0GbXZs8z11+q2DopLSIf+tADdaD+tOph6iiw1CI0hjemefRff7/iL3
DKwS/V7YM4NXWX0VxbtR/jaWwZ6XXo7ayoGB8l5wPewjQc4qIzUqKdLygA9VZMcC1dkHGG10vxRn
9cisllK79l7TZOP5swilCKeoegGXWlksojpP4imsr/nCUB3JFwuKdv1QarDX7gQsW9vHrNQymcVB
Ieu4vWf5XMl2VYr6WlqNcijFLHthFu80ZrbWQ2yigCTQyenXh8CUU7UUlV5f9arxuln1ZdQpTJG4
sFJ9gOxxJ+fY8Pzk7WDOddUC47aGtkNcOdpTXzYoP9PxCsdHq9NPGh7ajXYWtuUr2DsSp6W2/Kb3
QiVZJqtJm2ua2PVBd+qnIe3KcxHvHPKtDVwkxhaozjIPtLyxr4K7GWWAUXR6Q3CXHQcpuirViYFF
evvVx1328o0jgdQRKQywKtAEyupGmVUTpYmZCfTwyq+zM3pFUu90OrZMEGWB04FIiQL5KthK82Ea
aAwCGBM9HCVWkBz6Ltvrb2ycA5uwhlVQTSLyWLk/J8D/ZQpoKrWx3/VW4kozvExm7vfx6b4T2rBE
sApEhhm7lw7H7feRaLJmGoNzV3hQfD3+1ZZfZTgJdxlE3+4bALRF/gN8GLWpNT5MlfKq0HuQz+Ys
20+jYQ8/wpqa5v3VvA1lsEJPExAOlTj8wu1q5FhNBiUklCmi/r0+FAW0IQhKamHrPAQJtAfjaFdI
AwvpYLeTc7hv/e1e4mqJSUEl4zBAYt9aZ5K8Knkxy6sYKnRjssT4oAdW5gflOD6iThjtrHYDvbj4
dmqqwDsoY64DxVGFET3Sq+qqDSEY4FlqlfdCTmw3UyTr/SiK5GkWhAJ2k4NNNkVg/mX2FbpNBYNj
x/uLf3vR+bh4fH4RB4nPcLv42MyHyAzI4mJl+gpp4ntN/o5AUydqz7L23PJGAo016IlgFaZ1QZh8
a60VaTQgZrPAGtUy94Wo6u94GGNw9T5TP4xlSUFbKmp4dwop1v+C20pX3w8MTUfekDbQWmq9VCMR
NlvVzqu7dQqWMWWwrLhwas63P004fW7FtVxdYfqZwg9t8qGJvWbYifW2thvFM7BmgLLJZlfbnTSh
kfR5QKwnhHmewjI4GUGsHLI0MXwpiD9BQ6Xu2NxcGfVQrjB4e3ud9PWTXCR6QjjRNtFRlqR8kUh8
tOqk8mpT/Lx/nt6G0UvxlTY98ReBurb6wkreGmWhYkyUk7s0QRxYGdGHnYLU7VLnQJl75/Hdch6E
61CmkHnheFcfriR8JgbA6Yr0kyr/qJRDZD1qIbSMQv+VmHs+/u0LzAJfmVt9waETjgzdFfiWpH1G
H+k8mt+BEu3pmG0dFJimFj5bm1GJdS1bT8KqtgryHf74NGThUYzTZezJD9QMLH2yc/o3zfHeL/zG
jDSua2rdKMVdNXH67VQ5xREA8tnpfs+a/bc8/RNBJnL/lGy6QNItvABwFmrlq4BzYRlsdF2prs37
NP2389VjY/vpP6JDyspTvny5b27rm9HJXXordHJBVd/e7TTtJNELvQLgyTS1ABIPm4Yz7TH3bl00
WNfg0eIV49Otzn4UBrVjdROpB3KShZArfzLC7+Osf5J08+v9JW1AgZgoZkqduQZmaZjnuV2TIqwg
klIVY9RhkcI6R0N5HFWPacdY82aDFK86qtNXy/kkpzr6ZARvw5NsXab4eP+nbJ0dvApz2Iuq5Jti
d9GOpZbVdn2tp4NqXkX8TjSfrfBsyDuGNp+P15ZWpyY1sqAMIqum8uualtcdSjf7x4hdZp4fSijA
0cwU/rxHnbbRBWWr4bCg1klehnTC7VbH7ZxWhA/1dUb+VaHoC43jQ9YMD3JguJmj0AAdvyRV9mWu
9qoSG+C+hXCcYHLp2lH9WLmbJoeQLkvm+tqD6iO5YEynqS9t8z23dLdMLpny0VB/ykyVt8G7tITZ
NZeekfXayTs2vvEyokZ8RuGbYGH1M9Q4q+kRsfM5g4vKMffUgZuq+Tuh0cZFxYkDH1hoBBfgxe1O
I74xZ1Eg1ddOta4tKMFYfYdI6+f7B3b5Xrf5NU7ulZWVO5jKelZjZt2uSZY9mqYHTahL7eXQFjsH
dnM5lCHYMPrYBDy3yxnCMjaMuG6udt8dZDuDfUN9aLXx1/31bJqxTNlk1h5i1nXaIXVhPQYz68kk
zWE+VwXBXmftKaK2sOO4Nx7bJQ/4P1PLOXmVF0oy4rRwwDbXqOcApBcjCb0okT7FLcy0tZO4aQ1p
UrDX1NteId1JC/4namSrjYx7K2g0I2muDkFqdo7/CfZQtJtnApAhHRQYQEE73C7MCErC7jpaEt7E
ZaziUBL96olzSMudq7RliT4uQnFk8DjNZa2vtrCrhZimpGmuIXCKODN9LX1k8vlYt7/vH4stv4VS
AfkF0zBok6xDWkegvz2GQ3NVSqX7kJZTc1Sqaf67MNT21FQlyjKK/q6Prfk4y+pjG5d7sglbbmPB
bL6gGsAELXvxaq0JxKoNg43NFVY738wRVx4/h9IxlvRj3f2Hy/ba1upomlIedHnbc9lOvfnbfrL6
v+/v59aHo9+F3h5ZKkOFq+ddKqE7DNK5uRbplzBD3uUHgMxA+XLfyuJ81s7p5ZFhVpMAej35FWZG
NQhNaa5Q0ZbVSdO+3//7NwJ0BmKBaanwzEAnvfLkpiMks00JUuCNy58i1vk9l8pHOeH/1XZsH7I2
k10kU/98QJ0WJe0R8AUMz7G227MQ9kIazYHpr6w7VM53I/pgi52mxJZ3em1idbWaPuuKyJCJDzK6
HgWEVjLd2GL6qDvtQZafM/mg1qf7+7l1xJdSHLmcRRF/XbzqBBV3/qy+coN6o/d7/UftuHPfeXoT
7vAWbN5oyLcJYkl3gIOs7pPch7HS22ZzbSr1pxTLyrG37NBrdKP2GWNSjooGnUGZh4UvQlBuXTY4
P/98vQgdA+AgT6bxvPoJTt6HsCBRGWzFYxU770lgPoVxfFJC5ak1d8p2ywdbXwbGLal3Ig7E0Vld
uYRmSdPHcYuib4YqlgGFVRYoO2/a1r1+bWTl+kNRgJZVo/baorg+JKfZeZYGt5r/g99HbZ7WJ90l
ECorMxLjnFHQVQTszihfVCX38sl6FImj+1GpJf79z7S1KAe4rLkI86Buv/KGQVsw6oF285VjUMNH
All9qzSDnxn1OTDbdsfcxoei67n05V7wLuuqvpxY9LKzQFybtuXsmXbt0QpKgc1Fe3JbW1kATXqH
wWcOBXLb68xHC1Inarr2akVVxbTFv0UCmjsOdc2fxtm5towzHe1Z0s9ZJ2tHoebF0xBZxTHKIxvw
a9XvfNmNxdNogNVmIc0BCr1yO3VsT8IaE8ErB+wstF2t73xT23E0W5efBg0j30tlhUxkVehw1LHu
oibqrubJqR8D+xDX71pL0Fh7KMvyqFoxN//hj48RNiGmJk8n81rTbgrLSpgOzrorbGM2PeZrVv78
86NDXVEmjUXJkTRr5VCKIB9xM6J/CSk742OlaG7Syd6fL+S1ldV9EFlYa83c9Ndhdqvpa9f6pfI8
0Cm/b2bjKBjEjwuelKycr3T7yKljEmRtEQ9Xs/w1RI+R4mntP/dNbNzsFw5d+PZB7NlrnwgBSinT
Wxiu+XxJ4i8VWOogVQ8O/Mz3Db1cpJX3pRwO+obS/JKQraJuMckjnOtiuHYJmPspqt439TcK45Aq
akPOSCSTNpSpNedc5srHxoLX4nsfep2KCtHfg/ljNp/KInFrPmijU6d4zoons/9ixqYXD6DE2vRs
JvWH+796a3uA/dFGQvkPxYzVj45zaDDmQBmuVpz4heOjS+MK40tsxjvndtsQhxa65qWSuwqkpimr
MtPqhquo8hMUOH2tfQzj8nkKs3TH1HJq3nwI0mG4JqngQs99e6rGWR7HNNWG63QKk4fBNE5UURNz
cJvdIe+34SFCfNxDA0oSGprrcCbus3GUE4gHzB6cDO9F+y7x4+ifWvm3kv69/6n0N8uCNQLFheVT
0Xleh7oasuozvR/ycGN0R3z4uMc48PY6In4LvsqmtEkZdX0Ymrk2Q5Ev1eisUX2KaO6go1mq6H+q
cMlZYywPTSnoG4FXrJ/bRMwmwV9CfSQzW1eOBPBj+yTHkCGmuTdn8nV46tNsJx7c2ECqQsbStGAg
kLjw9lwEo5WJeSJpVfT6An3gD8UpdpzARqUWOMeiiaotu/iGwGWUhW2mMSFnB3eMn82K5ZVW/mS2
UeY7NbSxyJM1ftrQqVIjW/jjnHsBPBk7V2BrqS+AWmZfeAKd1bXuqqyyS5lSCtLnh1QqDnrw9/3T
uPwNt5eMvi2DcBTBOfugAG83k8ZJ0EeCEldVVW4eazn9ip5CVxNcKl1p/dDW/w1UMJ1yvfM2vb3e
hPI0xpaFUdxYK+tIvWFQ57OaaxxmZ4PCihldwgW8lobvNf3T/WW+dVtg7yBqgWiUdicFldtlqjqI
aOZj++sEuPGh0pB/UO0o8aO2nR4srZR3PtzG4thOII5gHAldjFW0hj5CqeR9ib2yPYMZ+1YFMP1I
yAm5+tQ/6ql+vL/Atx6MBb4yuDopTTrlYaXW/bVwrLPKoFZU+xboqpkTmgbqiRGy032Lqy3lsQcD
R0JLQg1vxZssRdFDbRhtUV7qRIF81ByLB2PIbE9Xkvld1hp7DeuVV3uxRyWYoRiF559hjttPiDak
bQRyWV0sxvp0mqcxBf7a+nF/VWsw14sZKDsZ2FxKvmD9bs1YurAzGoeYSUq2kJvzCB0uFO9JVXmz
NWj/tFOWfuwHCCmVabLeBYo++moxDI9THOQ7qeDqHC2/BrAQqEoUhoh61qVhp6JfGauquEj6JI7K
HH8prOSzacC44oS5/iAF8Hnd34GNfea5BRVAR4x9XlcsilyEKD5q4qJxgpk4liL4cKOBMGeOdo7Q
Gsv/sjxeQKrEqAbwjqw2Wy9zDWpmFXmmSEmtIyI+AdjbjqlVJ40lgvzYZCDIEE3zLSrT3j5ICooc
bqlJ4T8Beqt/daKXPqTd1Nhu3s0NDLHoWGvQnWdlc2gg/GI0uyjkyGWsuNqpu6ybUS+/HsEsbZGA
5b19E5MOvBtWbYtLo2TV4KZhUp9Da879srSQIBT9INGfCIuj6MzylEqj/BPIY6u6UVdLR6lO4LuT
pe4xidGE1gM4qvsqaHY+5zqBevmVSx9loUKjYrP+nmk6R1NUWOJiQeYB20XSfBBSCDhszGYvtLP6
KIku8wwzcmjzmOj7oay486Ffbs2rZ4YfsSTJ1DNeRmdJrW5vVTkFUHhSDLvMQYpOY64GRuir47xM
BQfWSJ5VxuIr9zvojhFgw+7YgA1t3WIaw7+HPtAAmA1tTWSm9PWTnU+G1xhG8ggTSxHSL7Gnihx0
hPvXjiKz+Duexr71CljoyRP6UPsMeS6hlqwF83zIxi4QkISN8uc/vToKuCGI9zQqmAs8+XaVTTxP
ZjpM7aVUlfJQNEJhFpnUoTec3TL3Emivd5R3hfgYD0z3Y7WjXb0kqbKMLajH/SDMVGQMRIL8nxPY
fhkGwZfRKoFQStF0brSOi6DO3xFgTnYO2GJo/UPwFrC2LKzhcE/dLjosm7iSDM5XaY0OOjnx58DM
0nMxxJR6EgRjE/Fnj+vLYaIgzYDrooeMGPKtRUvoRpPqc3sx5wr6a4uwq511qPyhQT5wzoYTULj2
4f63XQVK/2sUnCPJgQn9w7oOEfchUp+J0l6Q42w+0DaM4TIqSt+qu+lANChOnRLpp2iaIi+YzeK/
mCfc5h4vQ6lrZIQMb1LedXxus0J6WTfy4TsKCwo6GfqvNBf5g6lLwkv7RvWoze6hTdYN2WX1tFOI
1XgRFzT6Ku0zZNrddiD1F1MW8afMFOgg6TIktfZonmJoFA/aGE+HsSs7LyR6P4q2ljzCnI8awB+v
rdXaL4sh/Gb17V53bhX6vPw2MnVQqED2VOqzt8dB7kZGs5ShuoQhlQe7ZYqj1y2P7ERxawp3H2wa
ac9V5mg7Eezbl5I3koIws7TMvb2hq6OXVPW0BptLj6Lf6DahYNjTkcxOPgU6F3/nCLwNuJgHgk2S
QhhFbT7F7Tpnq4uGhDmSSwkA4kOmM/Olm2LybKNiuiOtjPjb/SO//IWrm82YBZ7xRVMDFtFbg3GY
RMkcO81FUpP5KC0Hj9r3Xrdsc1lL8YhaC3Xb9cQzTZsBGFooLt0YmLnXKr3WpB5lq0p6joNsJtKT
Am2Yd7LIDbM0w+FoX9imoJBZ7aYZz2AAl8Wp0w/FAIYG+DuXIO8J250Ua+N8EkYZy+kEbvhGGdmq
FKchmxSXGmW4NjM8y2wPJsq1HXityipPotijANiIYglKqDDQhGFIjeLJ7aerhqZI+67rL3gm51to
ZN9GMysPVZYbfmSgEueMWub1hK1uiniZRz2MxmisG2hP9sEe3+LGQUIEhSFlUmn89Xp6ckzKKhBw
T18Y59U/RmM4H7Ne7FXjNzw0pUEIOZFJBiG5nvSuaDDUcaz2l1TPnzonOKaW7E8SlETzQ9nAI2Zp
nwc92onQN84RVSMmlUF4sttrxzwqc1FYQ9NfmrDr3QhAjtLmP2QRnWv9fP8+boTLjEYsZGWIQfHW
rokP85IsXARGf5GVNv6kBVJnnnMp6R0vaYPkyUy64mMa2JXjRhp+2pcrAW60ber8lxbq6XGQS8tN
ecaewioenyl+f69ToZyJccVDk0rKc6+hy3r/V29tEMKclFRR5FnGE26PYgg+rBurcLi0TMUMhtOD
Oul/amNdeVWTne4b27hrVDoXUQxi8qWcd2usMgctb4rlnRqb3pua2XKzLPvVhuqPqG99UQHK1Nu9
uG/LKrxQjKMyR2KQ8d9aTTqzs7oqHi6NaXwS+fu5/qfPTmlAHNIeDJQs7i9y46Djs5aS28vE3zop
tIekksa2HC6iN89jaMEn+rWAjLVKD45WnIpfATJz902u20/LI0uj4uW9owlL2e92ifbExE8qZ8PF
mm0Ib/LJfugzE60TGHJPrS73Jxhoy3MYT6mfG/ZfxJntQaHW6eZOdDIme28OfONYLY8gbm755w16
XkHwIkxyMVzQe0reQYraniYq0ycVx/AgZfPeBM+WPVhcAXVw/3gTlzPwCtQxd6MidTzzF0Wf/RKU
vMvN+xlq5V/Eou2f3xnQjUQzlOQW4NnqQOWt05poII6XLky+15RwnPnfypi+hGa9A5N+YZ9aPfLU
3sCk0oQi41+zLiY8QonsxN1lMtXpMySaXzqRfJfrvvLlZJ7fhWrm+FGjWZ+ZUym9bBDNE0pe6cGS
4xjN6NhIcneqit9mZ041MwtO9UmwsGNABdeNkkB1kzIdT1CmqMeBqsPOjV/3aziZvHE06ZbJArKQ
dfwgSsmyG5EOl0S3EhgHpC57IHWwP4Whdkz7PjmHedt8yGI7PEcWrMyKCup8MAsy3Ti3jlWkjXBc
mprf0jU5NXXiHDvHaM9lX0yIpiktgnRm4MqZ/THKE8mPnI48h0k2L8cL+WmVPcZ9D/q0b/d4MDa+
DsLj9Fpsoi/wFmsM78g8l9Pk7XCpU4TcABbFn5JehJ9jem6HYeib3I2E9oXR4slrZ204FtY0HtSp
Sfy+G+ZDNwEPHUXfPsKbHTzaOCivocF1cozQPBWTEbiFHKNCp9XyIelKfecgv335+f0LW/dCsoHP
WkLoV7emkdW0CwxjuARzFTC+KlVQM6Ejet87vb2bWCGA5NHHLUJ9f2vFZqZcTgt8gd5KrV+kyvw+
VMvhmFly71tjp+6s6q2/pxwPwGWpERLOrOeDFFNoYp6j8WLmveqltjW8h7VqdvVI6w9WWkZ+29ol
2gbGHvfilmUopqiiACMHX7aK69IeYuSgwguJsQpOsRp+SWZ4WofegPZZVqf3baudKjHu1bPfPjk0
XLRlQJjajcrA9+0Om3lnSvbQzJe+PRGB+dACjR8MUzwq0mmqPLFHfbYUDW690mIPfpKXQqRhL3/+
6txYNJWmIonny1ANJzWOXU1Bpy/8UCu6Nxd79B6bq6MDgnYSIQqv3K21qVs23OjmC+wOnd84NTgO
R9K46YbjKpN1lQBQ+lO9VJ1Mc945TRunl0I6g0hLdk0ZcbXWkdoMYET2dlCP0/iQRJe++WH/JyNk
WYx6wyq1hvG1lZaVxQRNZqO0P4SS+3H2YzB/R0ia3b+LG1+O1TjwjsGKD65hFSgwuGYpgyzmC+M+
UfMkJ1ej+yKnkwct2H1LG0nOgvNkMez+gs9Vbz9bNAaSKWfOdAkbchcNvPEhjvwk9QRFCN1rv7Vt
5jYqwEjD3zG93LPV+Vy0voGEc2qWOcFb00FQ9q0azvOFTmvvUaZrB483yD5yWox3zhjVrmTEFOeM
KPcnC4KkqO7jndRj3aVcnj74kSiFmewBsfXK72V614zC4lcUqq99Cz5T+fBNV/Vt1wOhfH/JW9/1
ta1VZB2KLrJrHVtdPPt65s5UdZRHI4s83pidL7vh5UiTKRNR2+Q+rHkdZ2VUx7HU5Qt1l/c0AOyB
uM7gvxpMf+1fatXsRNRvKznUVfBtC8SbLV2Dq6i9j2VaT8olNrIHiazhM2rTsVsV0h5Y8+02Ygld
GZRZgWvw6W4PjllFlRBDoFwE/LXqB7v+1ZuPcks3awp3dnFrUThraoZEdbRyVhGr2miN5WSxekHc
sH1XNHaE4o2kHbuqlb7fPxxvn3kkZv73KaTN8EaMua2VxgqNSbskfVEd6PZ03jjbewt66yjBmVFb
J+BbLv16KmS0iiKXB1m9dL3+SUVwQ24cN0bovsn2ZE2Wz3B7vzGFS2FOiywLOPDtZyKzMM0pttQL
LGrPmuwr8nuUVY7hJJ8gWjg1VG2Ydt8pSb39YAtkkdSOoiKoWnv1DMH7NKRO22vw1gfwmNLMkNCk
6CG/3DkZG9kclhYKXB4CQuE1tKZo5jBLcpZXma1yMfr2R98yzNcVZnXMy/BZ0ZFyrSXIm3oLuaRU
qWcX9xO581w/1XH7hwRpODKaGMBv6HES2VAJvN1uSn39oAWydqnSwm3y31rw9f4B3Shgv7RJlhia
LX6jnWIbYWPPQtGQZJSTxFU6TcBqEkAVrk/4L1mozde4jofCJ88gr9GMJgNJDIKu9UQsdeNh6NpR
8iLVKCMvkyN4n5yuzXcu0ka3Dj5b8plFrIpxnfWchFOPUZWMpnaxKqG7WZpZpy5t+ndl6NT+xCCH
Z8ycek0LUPms7b87qZt2juHGNYNkjCNIe2lp6axc1GCkVjc0nX5J7J9at9BpnQsnP+aBuuN1Ny4Z
fEgImXKpIQ9Yl7OmAE2spBM65PsT0JYe2dTMkky3qbLyZMhVcqjqMTtKWRud+lHbpfR+67XIFijL
wkOzxF1rlq1QqpJG6Uf9wsDSO72M3UROnqdWnEc5fhemEBhoD3r8M1Zi+gjQbhsKQrzPPSJv9w/n
xr0HdkZYRjjDqM8anGIFxthRedAvuGsmRJTcRcnlHYPkn+/b2fqwi/jYkjwseM1VvOTAg9kkamVc
HFivHTGfJpQ/hj6EmH7H0uaKXllauU81buwytEvjkjYNYLpvcR4/Cvnn/eW8fUrJJxm4pgNDD4bI
9tZpNFVFE7kdjQu05EisDuPgIQ/6BaIdOAU6JtwmpWv+w6eCwgXYswE4+A3SVS8CwTtiG5dxoLw7
TBbQDzvTj1Vb74khbXwtei90GklsGcJct9yySDMF/9IvYVU9mw54ukh+bzS/agi172/k23BLX2IE
CEIozy8Dw7cbOVVx5JTI5V5QWnqUrMdKi/1Ihkpe+Vtrfhfq8b65jaIG9ig6wQFJnxTTt/aA3PVV
107GJTdmufN7IgeVI69MJ6Wbx8Yb68h5F8LA+5edF7CXtzQlT5ZUMLo/6TWMQIMyGddacWLZ7U2k
W73M0BYVJ8YBYeEy2uiXruYROHwrG0pXCmf5/WRZlelqiRX/fX81G1kIqyECZ0nE4BSfV6sJFBPh
b9W4ILOk1rFrBZObSempYgjalr1EQTlFfuoAyU/D6LLyna+3kQUsvpp6Idb5H+tioa4RfS2FnYsV
Jp5eBh+HjBk38U2Lkmv7zZIf825w2/aYReoehm/ruaIiynckZsaDr5v/Y50CuIMZ6qKOP+PZ8MAN
/kjFM2y8tAqZOtcSz1THivHz0/1t33g7yKooAAM4J55eo8HydJk9MGrzEvRAbYIx7A9R3krnondQ
hVDl8mA3toLWSjVCmk6363Df/oaHMymZEhougGugLbdfvYa6mPiqJxaFxtgPxzLzDQDEXh1rYifz
elnLKhjlbYAOEooJhsnWBYIgmg1tiojWkjk5QFvrJ873Og6eUiCbgeZNkWBeEy28sD+azedQX7jF
z1NxroxrFf7OppMTxa4C17igiAJ7KsWUo9XCUaE93N+UreOwVDGoUwKjhrFpcdmvyjaBRfVIMzPt
oivfgzr2a+H8ohPp2+r7pebQVf2xGbWzSPcIQTewWEuH8WXgGB0AtmpleS4lOyFwIqINz6oWnoLg
zFf7y65GL8iAhb2X6+ysp8bJ0lo/6M5R3J6DYjw2RnTOIvPj/Z14+zYtP4dIk1edH/USjr7aiJjp
1DzKJpNZhcNg+9L1qk7fyj39g00r3CXqHzS73lZXrXQ2IuhgL8gxl141w7yfJo1+IHklVwH1SyXE
/uOnfWFMBoS56Mzhw1dJyqQldhUEMYydYh5OgQgqP1HV3M37KTnf38S3d3zhrSJWl6FNI4VdRRGN
XJlm0+omUYTjVZkGN43whry8zqN2tMOOvM8kumif75t9+/BiVmMgYIl+ueGrq11FRgSSzTQvUvF5
ap6j8Z8spN669+puru6VmdW7oUpFNsmhbV60pDxS5/+tgFfRiu4pGRgbIRKFrNAfpJ2prb3FrW4o
F7fIO0KAC+9qeh6ti/Vo77XEN44lGwiFPTErYw7rllIfdU1tmZC61s1SuInM8F00VvVDlhW5b0tV
e7AruDPvf7W3Dnn5av9vdPXVWujdrSiFprJnGtGnTUQ5vi//CuugPdy3tOHlMMXoBnkzNcD/4ew8
d9vmsrZ9RATYy1+SouQmO7GTOPlDpDjsvfPov4t+8WEsShCR55nBTIDBZGlv7rL2Wnc5KxfnrT9p
Q8K6zK2fEX4jhnXgZHLkVDzk8l1S3/bhISy31svFAX6IKp+ecFXZa4DYicphDmiYXLe3gy1UzHJM
nl41y9AWvjJfjjN8NYulpAthkGk6nQ1Xmg+bPlWXB/G/v3+16PVSBbHU8/fzxLPT9iWQvur+lqzP
VpDVGpfTusmFbtlZo+TWhm77sXZfqv/8FGCqwOPRo5WAwK8reYEV6wjSWRy+VhDsGqqHTpflf6j+
9d71BXfxo5BtkGCy7Hiynn75oC/HShZC4yHWAFbqUlw5JWCN/xAFbcWl20jxARL+aRSzEutkURJ6
GHKpuDEHiQawSf52fSznbw2kbGnYk/kvMEZltcASfQZo7LfmQy5maKdnleikVmpi6WU1t0jtzPZQ
VL9S5G420uRLgYGM0kVdLmRrXdXAjmSaBHE0H/xhxrBMz3QPTmGGi3A078bYSA9SKzd7LcmL3fUh
rw3iqG4t7DKkyEgJSI3WokWKMoBAFwbzQStfZvEr1sFeFg2HOUOTMfoxgshNpIOqCbteu+2Xug4N
UujudqxOttUUBwhGtyaCWJEY3RrNAmrc7DMvt/Zq32Nc856yUVtFGe/04wdZGpdGJLDv2zR+Q8Kl
fOkE0Sdx86tHVVALx6yUxKWMou5LfaYYijsIYpyhg2Sh4Jqh0nmVNGiP9EFFp45V80tsDTpYUL1y
O0n4NWZz8jkShWFj1V64ReGEoJ/J44dn0Nrpu+xK1UwnTkVjlpx40lwxd4v+WyjezMXvtnqStO/X
v+aFzUhGQgpEsw5yxhoHPEWTVU5+jqKUJnQ7KTV++C2guutBLoAaeIuz1ReDafbJWlLYqPoCtVhf
f0in6qGwdplxRyG/zcLMTmY7sEJvnn7p/lseh3YWPgYQjfz2LtCPCm03KR+8yBzuGp5DtZ0Mu9p8
6cxDJd8XDeTQXRLSUO31eiNvene/Wi0iJgUUCdBDWIFrkXNBpbXhcyo+iLNUsLbT2n+W9Np6iVq9
zZwxUcS93Bl9huuaygZX5dAKwAbn099OjWBeVvT5Zg+5sghYQ1gV3/3aigLbkH0RqW8jzUE5D8hB
hUYit66cIZkUaln7e5y1GWezIYkUV0pm9XcMgCN0ZSXKRachD2/QIvV7CHtF26U7QUMZ1S3DuMvA
mcaLn08+WT+0qjFMWxOy6mExoU4A9PqoCMiphnZHW8pzSkN4am7JGf3P+B9Kr2qY+JQgGpn6RaEl
UsdZ5guG3aVSEjvIolr71BzUb8Gs1INtjVr9pQ0zMbbrvsm/pfjCtHbQFAGPFs3qEMIMysQFuwmg
w5eFwBGsiMuxyaamc6cBPbxbvTd4X9Y1Rdqd1hV6tEfRSS9vmrbpfoi9IMk7AUUbda9rU/WjoBb+
XQ/6LPeYIj9wjC6fhwP+sYZip7OslTv0VPNnsaNVtHHevnNmP64GCLtU5WgDg9KnnbFGqdFFUwSB
gwUv0HhubT0J6tT2G9DKjizH0mgnHZVUBQml0RYEWrRqaKVPhoAlsR3O1nRXVPB9xdmUPaUH8mZL
vTT8seo0+JplRbPRS13nrBA3MIFBYYEbfeEIrhKTqDGsdm4ECnuRWO4LCQ1WqRxj1yp6/y4a5Hbn
h+K/Jsr/FxRgLMUjbJ+N1QNHrKVILPpIf5iSQ/fVLFR3LnZS47XRv5YrlkhIGnO5cxXBA1oNrxZD
GHVKyZvGUmw/1L9aVXdDXegfXxd0wzkaeTfBnV341KscIotKtRQzkXKQwIbVXNlHZ2zYK8oWBeSs
6LVE4ojhOuEtChN4lQ2neenPfd9qD1P8Z2yaRyWu9kN/H+WZ3fba42gqezH/1CbWz2TYUqlc3znE
BnIGyHRZK4x0FVurrFmYfTI/f1rkxmKPTqud59qtEde2BMVTQqiv20icli90up1Og67WigJeK0kh
Cj4o4c8w/SLgdxf96xtqGRirn2lFO5Q/rGKklt4kgAH1h66K7bCN3RpOSYDJzMbtts42iIPME3BS
yiDUENbAja4LfUmuJfNBKnJznzYmRHHQ4w60NMmTu1Z2g1QPHKQ/GuAw5vza6E3pmb31mhhydzdl
g/Qw+WRKaY008KS1yoOg48cotEl8o/ao6/tarnu+FG6pGK8dEmFhooNFRxh1O3QWWHuniVI044io
NrH/EKWBrSRzbodC9qUPRE/0731zX6l3Vm044qJQ4gv3w1Tv8nICZNc5ZeZqwrMxBLs6kOwaTEhs
bv2+s2o05V/KhOgy8tPALMmr39fWSSBST/cfJOkt5CPGlSc1n5KdWgVuLs744lAMU7jbpOa+qLe+
7Do5WqID9sMIaCncaGsIvtxi+KM0qf+QQXmzi0gQ7dDXNzKwi2NEdJPewbIHz5wCBCk0SiSFyTOG
6q9iADiI5YP/JviOIjxEfvOiBYOnBZKH6DBmuVto7/XzkkFiP6JgTUZlCjHy1RMmLGSaP6SyD6aa
24GYeSJE8gbOyvVdshVmdWQruh8GZj8JD3I02a22F8o/UmRsBDmrZSyDWbgLuCDwmiXpPF3PTYpz
ROJbwkNtJnt56G3EdvUB+IH2ve4RBk8b3zHL1kmndOPGPWMzLKEXJyUegtAC4Fyfhs7iVoCAEgdH
X0KXz3AF1TgQXdOffAkrQMwzZkX7lSr9s9C1T9iu/h7QN25VUrTxVs51CthPUeqY0+frE3+WfL//
MGBdFPCZHHrEpz8spESe6FUWHPtmh/wI7h2OgghQVXipdmPAdYcmFOSfM5zF8Qlo0X+Ui8+LiRAu
bK6UHSRQuV38JS52lvW5qz05znfleIjjnjp07UTlrdmoG2Z253cSzwUemdyKzOWZgglwtFjx5ZLf
LHgTeG4i0frqIiQdY8MxRaauNCFSQZS+Plvn99ISeJHLIa2gfb2erDBWNRjcwdGK5ONgDPaEmARO
jLskC2/+NdR7nxcRNpkSP8Db0++SSkYgpfgLHyvfNN3WiL1GleZdkP+A6OH9cyxGBMQXwuVSCV71
KFMqF1KmzinWWMAS6O8dgty/pde3cC83Ftz5t0NF5UOsVUndkNOygtSEv/mULgx2f3CLaXItpAi8
PDRfY0GdvVBMoptAjJvDfxioRbIGnpj2zDrxrXyWE5WL9CjE92Lg6cV9Wkeu1W11sS5kbCB6l2KZ
BGkDVN/qPKOaXWdWFmdH3mZOF6DjW38p1b8UHnYznd60t4dwX+WCqxXGRlp6fi1peEa802WWN/Va
51sxx9S3Whxx+WXtM6K+0l2mJcqn6zO5rjDx4EFFnzcPTBlEg9csoAqpDdMYsY3Vej+6HenQOcBr
SwBFoxwxOFH5klFHxL6+rv2N5Xop9qKXzP7D/4eO5GproI6VjwIupz5igQP2X2qVOKGATg2SVYms
fCqV8vXfhwuYmLIWa2cxkDoNWUmdLFidglMtlsrRzJpV9kb8yjx7SdNCRf56Pd75Cw3MCh1XCDzs
f0T2T+OZ8lTkyqhhF9tDfKfsMYSB4JbFOORP9VjE8t5KzLk+gDZKzD/XY19aQIvcFf6xrF4qiKex
26lIq6aZceLO4BHOU0v3VFFz99+jLCBUKEYcCFAmTqPIeJuBSRJxF2/zjLNNlB6tUpo2ypEX0iew
KwBr4SoCOueuOA0TZIOYJa2fHeks2oYWOu0Adao/iHAIwnD0BC3YtbodZuaz4HcPqbmV2VxIouH+
AO4lSV10h9erVTRoMVjahL0rNA1b1OPWq4zsKBrZT1nrfA/RpdBOCoPjaGx9J1fnn0bVHuJanDwf
C4l93qYviINlTsJjzF4wik7Qyt3OUDLVi2i9/vvNAzqGEjwPddDeaw5jNWNsnyCxc2wtwUMY6nHk
hm/qp3pTkfnSXYDAPdsYShvQzNUaqEQrsSp1mZra06XbZh/souE2htW3w5v2+nq7dGiA91n4wejL
gGM4XQhx4/OgTHDZVYsu9jS5wr0M3qyL1ej4FPSD9FgaIxJQSbqxnS5tZZ7NbGY0hGRkFk8DG51i
5XrGdhLTN8tKbEBAGbf6cJsHW5bF71agp+9mzbLA8fJu41F7JpygI4EJbF1gQvHt+5T0KNnIgSQe
tMDK7kOI+27fwmsTM6HeWZnAcY2crgvwLN7Hel14ipJZ96T8sQPyWHGMIerdNKiFT1kQwLqXGvMw
Wa3hNk2o3QValezp4z4GVSns1Dgv90OsBLeiMoDLb6v+TTXDiXdqkToYb1borSr1zSQ3vHgLw/Qo
7/lwKJP28B++NHAZaOgosJDVnE54nwJspbaISaMwv/EKeAlF35akxGMzOWoTOJMIuPd6zOU+P5t4
esALoQbpznWhPBNMX67HOj8iGXBXSxOOP/dqmD8Y7ffrgc5XE0cZBzOPTliqLOTTwSVtGwl4BOG1
TfaEIXwmpW7LKZLMxmPWzy/Xo51vUG53NF8hC1H7Qf7nNJo/87i09DI/Kvrv3jgsVKGstuvhrxqk
d4DWP+OVfj3iGV4OlBPdI7iNi7EnKdpqgMHYRoMo4YqihdiggV2e2sJOhMj606KKNNsFPFtebIpV
Fw7FB8gEA5Zsj0o4Ft/EpNC+yKgUTbbRl3NnG4WudHYpJsrN3Oby96Lzy2cr1KqfAXCS3o1TJWrt
LNfDv6g+oJNzfTCXPhb8AKA376CV9R3XB3kFOG7Ij0ILkasUbYrigNWml8QcHK2Lt+Jd+lw85Wj4
MX38szpqxjBoEt5fBYgK/WaCoP0Q5JOXYjIb+uLBUhK4nluGs+fnKgwowKHosWEcwX47XSJTr2Mo
PgX5UUc3rLS8XP9RmcUt2IQmDHcWL+rrc3ohtSbgQj2HwLIgOFeptZnJkQFMG192UWhpSCAS8JqB
0r8NhtL/AunF7J1MScznEMi5TqKWUhMd+wKNuFAbAT5f/z0Xx4+iB5sD/hccg9Pxz3NqUeyv8qPc
JYmjxrQKw7zHVbFPcvqIVvEpUJH4whPX2oi8nGOnZw4TsfjdcOxQhVpH7miViGLC5jRH1e11wUmS
vRKK//zWZprJ9ulGMXXcKafj86URm0B/yo+DdEBSwU7jzz39nqGYHUMcIIckO2obG6j85VxZD43c
HkIPfI1lKZ8Gla2kT8Vp5twZECtRH3kiu9c/26XJQ69wIUFCb6fAeRqhygPLD6zFQx6liIIEMHlI
N/v/l/a/skC2QRmAD1y/q0PDlxQSt/wYYIScQLSohM+j/+wDRwrmz9cHdH4DLTIJCBctTAre8atE
tw3GSplGhSlT0t3cq2S5naPk807umy3ZwOWbrz8PoDCkuHhDLvtwNXnRVLfh4kqfCMWdHzyL5RdR
tdUAMxfSmp+T+aOxtqTdLi0JIGrL9YDQC2DY05hwjxsgkbiE0870vcbQZjdGIcS7PosXSoRUB1FE
ZEuhfUDifhpm6uEYKnJTHKWwxGKF1vFTmFeOP73kBxzh3dLU7GQre7i0GCF3soVhoHDVro60XmkT
Y5YhUavGXZm9pNptLW6VJC6dUx9jrO4Gijl5H/a4yDfxhHrtzVzCiEdYHA05BVbjxmq8tPI/Rlt+
zQdIKFq5taHUAd5mWrrrEtnJjdJWyq9x0x40Zctv5dLaAGMDYgipeO6G1WYWhy6OhZ5HnqaBGIlb
cjw02rfacBd2GCQ5FIQtEhQwdasxpaNUtXOelMdAz/NdMxtKBf69k/fTmEWHHI2qjUm8MCzGxBMZ
liEEljUvb7bitMzTrjziSxJ6Ac1vG8mff/SMpslDUwoM8fJmMIEyrDbWaJpRPJmYqqij7D/2HXpN
ZikY7sbGurAiFkI9TH7kcYi0CiOAbE+wK1isVSjNDi/lGN4n4otaD7xyy6eU9nOrTDfLfyPEtVOQ
OAnxsMGGwi6y3qOe7/qhulEre0eTnZxklBop6VD040fBh199Ux6fvdYw5mNvdOP3dEqi2Clj6M7u
MKnFoa2USHQ6egOxq0SJ4Paxpu9VBR6dK3VZpdn4wRs/EwASP9vJxx4kqFrZZhXWjTPFk/oJTbEa
okJthTsfzyFjp7bhMDpVDZXZnrSqhSWBcvAfoZPVwBNglOsO3c/hLe7McfRS3R+6z0Wut8OhLutE
sStEjBrbGCw52gVGv5Qvcz/hj8GkA6ooUd7d+HLLkXc2R9TZqHmz6M8cu+TEKgerDHWy2Eq50bPy
xhczSt/NIN7kQBsdY26NyY7CsJHtpkaIpLfExV1wiO5NnAU2RFzOE0Bu7YWSBO4GdB21k9OzBQsn
3qFAb458ptYuUuWmyFpXsfZSqqBhG9yiYO3NML6CJP40D/5GQnR2WL+Hp+LF0xJY7FrtOMpTyeyM
VD8OTeDllS7xRomc0C+ijUz37MReAlExWEw9ab+txQWqKu7ifi71Y2HmIGIQnklrXhCZXbcw79v7
wd/YoxsBjdUWtSpLAetV6EfoHnaHqKeFMHBTupKm2kbyJlhfN1bWkpOsVhYXOjBscOdctuveU2Qa
YTuI7D7Q4f2Ok6q4UyL179xB7oBRgINjVMzqS1NBW+hzpfDKYdD3wmL/c/2XXPqmQLf5qJyFxFkt
KTy31R7zLBBlteR21l6VdlTsNr7n5SDgX/ioJLXr1IIELdNRltSPLejGhjYnjXHO/Y3tuhVl9R7J
LMo1gZ8TpbltqWwa+V7VNhLA84XC0qcaTreQWgd/PN2BqLwi8FCoytGHNwohUJYOfnKDwJmjpF+l
yNxYl+9tmdN1wk6DY0IrZdkN66JHKGLbU2uxeiSFyhzAwDPy1JMm7rLok5w8Tep3Uf4qUqcW1dxp
qVnV/eRhZ/0QqHCI0q0b89LwP/yc9ZOo1YNRCRp+jqLcqz5an/p9a31tZW+M74Z8o9FynpGCVSLp
AEuweF4w26eTzdpPYkMTDHzARf1+THLDDkowkT7ZnAfktD7KWcBdwJXyqdfKyamwPveu74+zTITf
gBETQie0AlG1WxVlZCVMgIcaxjHlfqTd5SbZ679HoA3AHQwgDR2wZc4/JIzmomdlzY15LEVBdRI2
uyum5ZZFzIUvR4kCjCn1GISa1kdqUzRdgeMtR2o3eILyBgr4Xoge1BvcL12e6f98rFARoY0CegO8
m7IW9ukj3Ft7IWHaTPFWk6mj55i2qoW+ZUt7vulp9fFw4T+BzwKkPZ093JhLScbZANvg/i5v2ogm
ffRJ8q2NnXiWAkMA+BhnvfHlhm6FSJxkmG0TOZQk+goieVdumWhfuOSXSOBO6EDwp/e+zof1ELHE
zX5RI8o5FDyzaxRbDILU7gAku37qCzd9O/sHlImRN/NHweu6XOP4yc3d9YV5JqbAc1rFS4/3haYs
SfjqVhRRmxSMwMf1dhLsAe+1LPsayrs8U198OKfV3pjdqhwfYy1/LsfxhSbhgnpNk2rjl5xV9xZ6
GJflknpwCK6ZEXpQAYttZOvIG4WmspQ3N1VqDIdJyZMdiXcPA9WXvKoNjBt/kqWb6xNxKTxscOR/
+SIKZYbTNRbqVRlbOeGFwUJXNWjc0iANzGMDQ3nrZkZxXM8xsNU2hn32cHgHV3EEUthcYGir86+p
C1GLkS45dj+rxAaG4t+Nqp1tVJwujo45/f9RVtdmxOaPgiWK+El0+qfuSx879Ejeqq0ezbIVV3cZ
WLH/BVqO2g8LG7WfVs1mAimFTanwa/p2/TOdTxeNAZ7BFDDA2aLvc/r3x1zMcD607qhOj370qlGU
jOY3M7/xtY3H0/mUqdTn0LcB/4Yi0xp9509CgoxYPR5nC01docNMZXQE/xsl1mpQqX0KDgLaG+nN
+QlE0AW+hekdTvBrZss0KOGgBfJ4lLTPgMbIPpD6f8r1aSNZuzCNvIWXWBgXIdS4/O8fPlPTiXhj
hcZ4rKBgIvljd2YOVx98vvQsRdVGQvV+iJyuCpXaFoVOCp40qdc9dzS0/IQ2xXTsXU7T72ZljyZn
uFOpdqfaie4gTmPvv3957r7Ve+E2/QEUv91HXjja5dv4Vn4qb3Nn6+V3vlT5USwktFGo852VVcpA
7Bp/iKcjLKX7AVhHKeBOlW/prV+aamqXkHpUOiVn77nRjGuBtuR0bBoo7MNTGALgz+0WAe5/1w9Y
3vsfg61usM6EhYF7y3Q05pDl6YhF7Vpi8KCk2d9c/Vk3971Q3hflIRI2VtSl2STpWIQ0Fgzgmkss
CqLa+0k7HUP9JjKEmzyxdWBI/7z7AVT8L8hq9895AZFYrKYj1du9oUZ2Okx33X0Q7mZh67td2IpA
sPk39bCF/L1K2UbIjZaR1PNRiUG+Rt+VRnZE8ZehbCQdFzJgxDPIAjAeAbIFVuR0L9YG+y7Xu/ko
1HAkjL35KraQ2tyCHB+N8V2ebuRt56gRVLU/RlzddckgJwiFENHoZs9Ui8/d04wim0M9CgPlsbgf
zfKQj7bcb0R+fwSuDoJFYh/AP/q7549ECDldJMrDfHx9fYhs7+HTXWH/eIzsR8vO7MqO7IfRJcW3
Q6dygt1NskuWP9ih9+tXZTe2ZEOY2j19/nb/Urw6pt3vvvv2l9CebNmu9zyg9+GOurYdubL96cB2
cw33eWd/3t/f3/79dBfaf//8vb4i30mO10a0ullryxyNZmBEml3Yj97dXe/Ju2kHitixPDxS7sC6
PFo7/153rR/NPZKbmhM9tp+cw2Dfgn+3D4q9cdlf/r4fZnl1CcdJPep6sPymRz/PdnW5zyhledT2
9eRn/QlsXjN/3koxlr90NRHYG6kLsxUxgbP8Den5YaokfOLimJp4JOySMtm4kt/33DoGkhSQmcHm
wRVZDQyuqZj4WiEeJbtwfuEsxL8w93NS+9uXn6Et2kf188b3vXAMQA/8X8jl3PtwU2aR2s+DRUhV
+a47ySF1BYeeuvPyuizYH4hx2I2XvSpM8dH5ax6VG0B7tr7r0G4UPUQ69MLmbpG978OWsOqFDOXk
p60Oe2mKk8iQ+Gliquw0oeTZh/V7VLcNeUq0a6boqDSIp6jixjF8cU7AJmP3pMD9WEOoJLr+0qTU
4tHou6e+OOTZTWP+StTu+/XJPx/gu5MjhNDleMQM4HTuwV7WUx0H0hHp36a9t8rezkpsv91J7p1c
UnZG8+d6xAuHMYRmRcEXhjMSjtVqO2ezmrZSoktHJNrUObPjRnLk+O+QIuSV3+ndbdIPN2hNP23E
XYZyurIXIjVEHarQi07mamUrWmfybtakY34vmIdZlSjI48Ey/UZiHxpsmz9Xer6TjN31uOfJyRKW
/AfUGM25dWsuTjvO6s6UjnHDyyO5S4QfLUbL0WMkbFRAzmsTp5FWGWdfyq0Ujwbfso3t7qcYvMji
17xK3PDWR57z+rAuf0Ykh8mGQCxBYztdOWJvtIiZM65m2s2PFpkCwjG+ht9oLCEF6qOH9Sfgmr0e
9tIYmS8a1LSOVZ7Vp1EjCwE2Tc3lo2lA7LS8sH0y8M/1nS76KYgbE3ppjCxReu+LLQhCOauTqRaj
ZI7NQj5m0DCHwY0aW4VZWZm7jJu0ehD6xE7x0ro+xvO9v5D+F+kiCqMKV/jpGMs21Kc5TuVjJT4A
Nu2SZpdPL0E3bOSTF+aSOMvwyIjoGq8Ot8oHu1TptXwcy8Yxi58hxoRxVIK848C3tFu8V64P7MzX
jArIScTV10vzsZ81o+HrFYmdpPh/FHbevwKsERSnGqt9L7hqY2ESathU+mwhtCCMuAV/bMffjVbd
+da+zeyhwryJZdZExj4P9H0qG46mwHQJveu/+OIKAOrJcbGoS7LqTr9FEWdyp3eVfCwFL/apHsS1
m3ug0qUKedPK9g24/luCvhdqV0jBkKouuJmlq7A6qsJJKkG19Ky7UPuDWZkzWtFOVNySN7L4h8cr
RgK13Rno1GfW4fqQl797dUxyJbDaaY/BcliTUiWtHuau7mSSclNDR6gpvNlPk42JvXDv4PtGgooQ
GqI31ureGepqNrPQZyXE+bM/zsdqVpwi6lxBz9FHEPmcCtXwZuMwvjSziww1JTngj3zO1ffUw3qo
BSrlx6L/jT7pQIRJwPDeVsiKTTvKbeWtEWT3+pxeDLuITr1vMxBD8ukyCvtKLptaoP8AUXuqvUaY
3FHPbHO80aXXMim/6IInR/doTm5kqpc+58fIq9u2gEeRGEmgHYuxqhEBGMhcWqzIrg/w0ufkGkAu
BKs3DHJX06qkkZLHfqgdY58OfAJ7v/07VTcCDglB3++GT1Vs7K+HvLQ1gbssEoIgluFUrR514qzR
JWbLHoPGFnft9CwjPlvF+6H4IqaGN8yJLW3kEOeTyeORZG4pxy+is6vJnJBCEDB0mY+pHCu7rov0
m0Yw6pvrI7sUBSwKqdGi+Hi2A6dQnZUiLOejPJPfTxH+cCjH/6vLFPkI1yglE5oLkDzWmV/t4wGR
VNV81IU588wIxS5zVKKN0+T8LjuNslr4RWbpgF14J/WYht8bmKTt8H0lu5dN4cby1WFj7i7E496k
5ARKBMLkGjA7WrOc+kkiHf1Y0X8UmjV5Um+SHmh+WNugiuKNrb2kAKfHJXnsu7zp/2W0q4Ns8QGt
eZaRdAGTgWnhtyGsS8QchaJq+41ttmyj02DI9pv4TsOrZput20FhPoIUxcDyWGeibUy82kfe5fFn
LXibzTsl3thi55N5Gm61q8dKGDILXDgQx9jR0slhwzmN9qX+d0DGaaDlePnwApTpPKltIBrA14rf
aZneh1E8251sy0ZoC8adIGiLfnT3qPrfB5zYru+3Jes4m9WlH4KeBU+ttZqPYZa6lZDnHjNI9H+m
4Eb/XqZvCcqR1+Oc72sqawsDDA42hKz12kybKKwEDF2Pcx38yiDJcNH52cYNd74eCQLfEywEr3cq
0KdTKWErOppFZh6tNIscgL2MiV4z/KB2+C/j+RBqlc3pWW7qJWpUtI/N3DbUMt9FI4LU/2HWPkRZ
LcIhmOO+mBiQ6Wde2854325pxV1aAB/nbLX80Ppv8j7gw2SGmwtl7mQgATrjxdRTxJniL9cHdGlX
fYi2bgcumkCFDpeIBkTaeFbnd24wt8+TFdwn9TRvrIcLjQEWBD1rxCooC55pzqpzU0e9UpnHacpd
GZFEv20eGkvaibHpzv2t1XZ7jFBvVLlzxNtkSu2ok/ZS0f2wYv+1/Jz0xpuV+LYy7xWJxw+twjCR
HjNFtyffNdA9YxXsJ4g4hWr3SU9K+vn6hJ1/nmUdy5SjSCy4EVd3yFxHiM6DpkPIcpzBznK3y247
uqp/k6vm1hl7obRnGtyJ9CjJS3mwr5a1OqalpUH4IPn+FlsHaOhZgUeXYIc1CrlRNzn+2P5VhKcw
k+0uE/5ZFQJq8aIQTFJDqkFD53QHN8ICORdK5dgjOevSI1dsNRa3sGEX0icYFyaxyB0WCf1VLhNU
ggBRL9KPlVLaeYPz8Y43n/EVM9r6ZXjMw3rjmD1f9/TBkJQzkTJBU/2devbhkLcK2F6BXwOR6vGH
EMzqW5lRdBKT70Jl9Rtp77meErB8nhZIT9B5ZxZXx4baJahqRTqYw0TeVflMZ1/O9wC/eN9a8i/A
kzG+5yZKS316k/nsi7ZN9hq9MD+6UeRSQS0lrW9VqZ9up1r7dX1JXwAkwRrAEYfMC/Qs+eTpRzY7
CUKdHxrHwJTuBkG/r1v/GRkFu7C+yjyDMGZ39aY7+E3qIVacqfeacttI5k7qH+Ut9Ph73np6Ay6/
ZmELg4BfUEKnv2YQxsHyfWAm8teRxMJED+G7hYK6A99U635Fv6XBsZ6M7nB9Fs42NvqJwLKYb25X
dGJW526nJ3KDoJh1nPt8N4Wv+Ns7QvFkzC9oYF8Pdb7cT2OtT90KGCftGGIpKOx99f/Wj2PhNm4o
7yvT3qIYLYvrZD6XYNC2aPeDPAH1cTqfkCjULI9bgin6rimescKwBZzXU3orxetWAf1sY62ira58
ReqDktPbOub633ZqbNidyCJ8X6yAr0/iWW5BIFxO4fUu5H3W7emwpFqfhNQK/WOqT3bFNSyHP6xu
Swrt0nCWqhcRmDnCnEbRhyDGgCLyj4bsJpYLFD8L78xyI3m5uCBAx4KqehfCXkP+a4Y3pAZhZtAG
n+ZDW9tB5sS0tPrUCZ7/feao6AGwAiEOqmK10sW4U+NSiH2eJTUaO66U/1KyjTNlmf3VooOpznjA
WC+UrtV7WIb/oYtlIBw1PWvcQSsEWxnk7Ob6SN6FCs7CLOAQGcUkcDyrz9PGqZp0YSoc/S/1k/Si
SjS9nO5tDuxp8m71z1q/gwyMuP1G3OXnr+KC8KXq945mRmVktSwMrRZyRRSOYn0f0+GfNM1ukh94
YPdtbqu+K5cA8KSNJX9+RPGGNDmoeWBDpFhLtGNuJ0RaqQSPUN3tfv5jtY3dd78M6RW/so1Y56cG
/RdqvhwYTC5r5XSEVdzHiZDP4eOQv42R9GJ2D2LSuaDx0HRU3WHLIPmcKbvEohrG/xsgPAzA04Bd
HTb1jHPXo8r5lDU/OycRHzFeg4SFusp832q/B5Qpu+4zbCmcaWGPCO0dgmP7aGkTveK9ZJRomVts
mJouypZKz4XJB/ZIgWfJxnjvrpbaPM26b0VD9Gj690kZUCDTPKF5K/1XXEs3zoMz2VkyLiq8rCvo
/WyfNf2t12gx+3h5POb9c5x/94cv83Q/oRrt681ukFjRfyrBjnh/QEbPf+f1o4wmp/qtLxX0pmbR
VnCiaRd+RbCFyD7f2WSDrPtFj5cbY+2eILYwrqZMiR+lCLh0k1M5T0ff2thhZ8YJzABLHK8bOh1A
zNe17nnyKfSihPKoyWzmtnVTMblZXpElCn2B8NQW1U1Xiq7xzR8Lm0qKHIJAAWebBbTu0m9iBrSa
98VU7qbYa9/B3COiSpqbRVv7cjkwT08D8MSLkQf03UV4apU/gdr0jXASk8cudJr8WS1qr1pMHfRf
nTwc/AzPp42D78JiBH/LQ5TGE/3YNbchzGUpnQ0zeayt27B+kbqnKLhtm3tA+RvnwPkLhL7P8g9g
RZxsSSRO9yWS4hVKz37+GBa9B2zajpLJrhnpIGt2GdSPFBFYhr6bTF8lP3+oxv6fB8vcInxACwrU
NiyS01/QRYlRDn6lHQXBcqIJsEWDphldDzndmxuIlfOJRbt36XfBo1reBatPGehTUstmxL2Va60X
ZQJgk1GT7/1CgsmlNuqj2m26hFwOivQmGcAiT7h6HsxpOGeRmQjHqJTwBFHDwXRyK5B2cwryX5ya
xmmhM329fomdn/CA4Ki1Aq1gO5/tMKnQe6mUR4EKkFnPTl5Gmu7wfDdrTvii8e1m8i26p5HYiDvw
XtmWFe+FpYWiKZwnioiggHEVOv2w1KcyVRpmfoEfhIU9psjAAPwN/x9p57njOLZs6SciQG/+krLp
JFVmVlfVH6Isvfd8+vlYF5iboggRNXP6AA10AgpuFzt2xIq1nlJKA06bclDbOEk3Apy+dppEkMfq
5YFQVt5rNZRo9+fjNqA0AWCinwBekTLk/JHW+UGaGqYYn3yxl7apIPcONoEE5M1a/LBgiqQp7bGA
Dsh5z3u+0o4Md+lb0anqFWUTTdjSvqTVreiHNZbAW8IexgS1FUBrRAFwqtPm+/DSzQRApkETJqcc
EcmanjKzqKCRLZ32USdWwW/I/Tvn+Akn0g6btDQOdZzs82pnaJldlv1uSIofFV3D8spZu33pTcI4
xBZQ3xH63sy4pLSx79dJchJdC0Vsrnpp3w7Jxs3pg/kmlY1jaDsF+cJ6XxuPcSL884pDfWdO7ajI
QOFfZocd76rWcmYkJ1d8UFOVMxdvkrXS0M3hpsEExlT4a8xJ6vxv6P9h/j214QyggEVcoz74quw0
1cWCkqbRTlSgd/f38O1DYmZtNiRNFZrGG7zsNJrt0Sw6W3SPeb95DyE9hbxGe5GVtUjxNgifbMIK
NT2QWERjZpNwrGqtvsxOFUw1ti+12TaU0wt9pt9Ldah2XFbBY9gG0Mw3ybBRhip8gAACWmbRyja5
Gwrf/VRYq1svzTtZdKi4IMGDtmR2b3mtMtRDO2QnKmfsosCgSbxuDXoewm9+FxfbUV3nxZQ5TFeR
AFPBcwQmVRJmBOkzo6UZ6lVX6dkp7VBp0ipVPnoqveJFl3iksirvYHoet5cgCBs9StxHpOy/ZpJR
HLuiNv+sbIYpJL35GtIoE2gLXtf541U0u46GRzk7aa/GQXkMc9JKdmv3fxQI3e3gmNU2vZdrQNrb
+vI0CQxeJ51HafJvNuzDjs9F2OKNQs1O/ZgdCkm3vUs55JuqrWwLPcZIf2gsFM02qNbdH/Dikk/v
I/hiRGS3ZveJFQwQm4xefhKb+r1qhnDrFrBgyNqo7sNUNGBHHdMf923euHIGCwUjJ5xEqHnTP6sJ
YOaEccxOAZlhmrBCdEbzRnBKOsC2903dRN6TKQrMwPCI/XiEXHtyfRwqYi0pPxnuN0V+1633+79/
ExDMfn92jiXB1/Q0VPOTbGzcz2GNmIVdFk4a79ko901N52C2M+mOmxqAeGVSbputVIxkeujGRn6K
/uTH/BxFtrkpGqd589X/T0vT+n3YjJ2ESFhsKflJs06GeczaTR05ffVpeBW0jVSv+N+FHXg1rulE
frAWyKPexdO41PhVC7aSdvG/e8nbagJiYammxj8iJG706d/XdgrU5CLNHFgqtO0h3u3+FERMovcK
H6kT9cXm/nIt7Lwrc9OwPwzLtISBIBBzI7Ky4VuzBmVY2g6g9oDRQFtAEKZc/74lmGYakPo/xXJp
C9WbPjxE7h+3OEqFoyMS3cLFcn9Et7EHaQ2e87wwSe/Bmz4zCV1jW3sRm53W5TF/DtDlgVfpiWTz
L/cNKpHMPIYwEKw1/CzNJBJK0G6S6oMUc2ZWJmlJwyEbxEwffcHbqija3R/ZmoXp7x/WqvJFyOJM
LNBRKGyTyINvbCCJf9/K0gb8HyIgUBtEbzNfQbQErEXBCoST0lusHpWKHsFDOOybZuVMTXt57iso
heuwthM/kZK6HpAexoMVBVlx8vSdD+98fJGT1O6NFZDz0rx9NDNbmRbGu6yqJjNshDp98OXD/Slb
MkDrFZ0lcCghZj1N6YeF6Wt9yHnwFCfTrBwpeU7XY/1pKmZTxQkCjWHyigRtNHMLMYqrGnmq8mQ0
D+ih0GulH7tNRIivGDsxOEvyoR2cftsfrOo98NWtbIeR3Tlls9GkHWWVZK3pamHxrr5o7jnSsEiq
3qDAIdQHMRKnvWin/p9W/Od6AHkyaBcYPtwS9HXO9r0nZAR6klGd+l1ovsfdU75WM1xw7lcWZldJ
mDQ1WiZYULrBEds/uvkYEM9KoYd+zeX+Zpl+a7aSNKfyLKdECS/iXHeqF/W4yJO8PjWorDjkGn3e
DWF8iEMwFP9uik1JFydkQ5RDZ2FFp7dEjn5Vn8ZOclT5WQpJPAz7+0YW9gFUFFMkTtWfQzzb/Ngd
zNGo61MCQ3aUwIYTRd+NbHgounwlCrxNK0wZU2vSMiJbRR515pvCrsLFIkVxQq3rUar2g8HmV18V
49Wg9TBRw10EF7grqIdK0Pd+vEbofDtW+AXIztMECKgTfsvrg67CT42iSFGd+BDwuL9j+c0VNj2q
9ffn9HaP8G4GmfuXjpUtP9uPSHEEIbLP1UkS0KNIM1i55b2QrWUAb109yDwGRPZvklufM/7WyDXI
aTvWp1QN7U56y8KjPjqDgkjEkNLSebw/qgVzZMBoGwVPz//mddi+VpS6i5SagFr/LDQ7QHpt5YjN
W+mMhbhWir090/Dy/a+1m0psD9zXD6X6VPzxLjD7G/7uvY3jtWhjWvLr43xtZrYlJVioEQ4Z6pOe
/hxCumKNx7L4KqF46W6CgFDDVe06/HV/Jhf2oYLWBrks/sWZmMb+4cLpsqq3hEStT+oeJqFPzdMa
eOg2bGNUHwzMDjWMnVYThRiANMzRHcnWN8o+2wS7++NY2OdXZqbP+DAON4rLpEQa+RSglKu2j1Mu
ys1XDtPCRpgw2LyUIWShC3w2FilO8nzI3PoU59BnQDbTkQB1U9D9F9fIV7z7wspMSisIT4JBIf0z
M1a35HnNoGtOQ5j+GuFbCgHFlaO00bq1N/FCoAsZ2l9YLQiiKTtxPXv1IOqd6snNyT96L/mx/Sk+
IDS9rx+ip/qP+6VdmceFDNS1vZlXEhNX6ENRak71rj4Sebypx3xLv9oRbtt/3hdXI5tm+cO+kDox
zGtFxJL6bnnFj9GKvvXev+NRyB6B8yJHToKLXO3MTKPpcUYY05y68NkNT5rivZbaVhAe9PKP3kHd
41FytKRDOCYwy2efUu9wf5x/O3tm3oPU7UT/zP2JKNvsC0bRhf+6yZqTZcaQANudqNi+9yhnO1c7
j+NmjFOnNOzBhwD7XJODy62nNVzqtCXvfcPMmchy5g5j3zbcAqRq66dGiZ/MujpUZUF3zPh1FNdE
ZhaOPUwMOsk0UDlcBDOfmTVy1YHWbk7ycPCH32nu23m2W5naBcd8ZWT2uGhTSPTNqG9OcffYGiAs
JafXIIMRPyn9PvaOpf5f8Hrf5rRaNzMJ6JY9BSDsJkjP5DDRE3ho2baBoyDRicJf+p+rrZVXFu3A
qQuPJNlIoL7Xx2PULT+JdaU5BaH1vUNH0fSFH0n436CuMUgt+hiUM/6vqZmPaUYj7kBNN6d8R1hQ
b2rTzstdlu2azvbjDe1BZb3pv67pnyxEehxNXZladgCqIusyG2IbSqOYM0QrzJ6C6Llu0m0BYQel
nA14mm03Ug7nG6TWhWytfxfT6nR/MaeR3Szmhy+Y7R+h6ks9QEH1FLflOZTrd81fW8fFc/DBxGwd
m9C0uhRI1QnBhW0l+bbVPqn6yjj+BuD3BjJbwqQpBhghsaIcgm8V7Pa/fviSHWxlSOYLOwGI9Nge
YtLHZFG/UJKvDvnv7EfaOzr9EwhdUgPunfD3Kg5lbYJn14ni+kHmNWytQU43rbQ1urX5Xd690GbS
4gagF/GG610kwQ9ooAyHertsqxEt5r2/KY8/5X7XtHb4PTrKn+5vmsWT+cHg9PcPF1egwHYU6NOY
HuJjvxOdTll5091W/aZL64OJmbtuukBEGNmargz1LS6eAw/KFwfVwbx+IHV/1GL9IQ0clb4oeqVe
IlN78nTP1vrqKObU9dXWVoXB1lB/NLuVTMtC2Hj1bbPoJy6I5zqT4RfbvC5IT1z0ixS90z9p9/p5
KOWVF8WimwDtS8rFALAiibO97VdRUymC156a+pM4AIyxgmc3mBBa8vPYf0pJ3I/kABOx2peaeOj9
fI30Y2nFiR+AtdLXQdAyexLqcL8Nujx2J6ErbcXbV3JnK+VPdU2eZclXTHqtaMTQcKTNcYRpBQVQ
ZEkdUQppFlLrP8ZiWAm7liIBFB1hfoEpaeLxu969CmIqpWyE/akYi20oPhnytq/Pfe9u8n67pqa8
tFdoC6btlEcaJbWZf02sRnBlPelPQtQ6nR/uNfpz8ehFnT62oWEXsMSLw+b++Vx6C3w0OvO4pUAZ
Pk6intfabz/aGQaYqi96duThdt/Q3zrHzOsSVKJUNqEJgX7OdmbXwqif6VgyMs8pg8pJzfLQiPUb
7fMbN/qhpl/T2i6C6hTQ+oo0916XvubB90xov+mBuR8hcdPLdNtLsZMr7q5AZbd5rQvUdcRkLbJf
2MRgxEkGgMQxjJuXhKT5PsI+rEUiHppso39BJ9Lrt9YQO0n8o94mPwN64H/DWde7P/3CblcSO9Nk
zCfro/2Zn4YDu68AnbEXQvlYGMKr2Wdrofa0eW9swDci4j4pUM0zqEYZSLFWFP1p5BJApvSbqbzo
Wv2cZCd/NO2Kfq+s+QNcfmuM2toET5t5bhxS+KlgDVybbNz1yYobrVEVtxtOcWN1jmwOBxEZVTrJ
FfdNCNofogJ5lVcL+6CQi60vIordGOGmH6VuZR4WzrgGqRNwcbLu5PlnN1Qr8Oqpk5AvUcWvRfZb
tJoz8sROJ9D59k201hokFvwWaEeq9NRGSPvMX98QIGtqV7cDpcfckbz+oObb1uic3o/t0YcY1XsA
2jfk3xP1v7KwTuX3xnMf4nCNuey2FYIhA/dG3mCqSt5ojphpZcZeNQ6nOj2FcME1vi0rj0a7N43t
UO9aw9rncFDBQH6cenrFYCfCTSv9TjVvZbcv3Vo0j4IboYaOfJU4c32tKRteIw7Dqcoem5zYKt9Y
rT0CvHyR263xPJpfDG+NcWdpC1K3oXpAPA9kYHbGXGEcIIVMRuSj8m2PfLDfoJODytNIqQBwpUmC
UbYjb7RzFOFdw1pLyC2sAA0YE08bSq2swDyPrwdZXxqaMp6K8D94TZ+q70zRYxFahVN0MEW5uSOI
Tj7YtMuUwsFroInyfrVp+suPftx3z7cOB9ZB8sewnrIOtMxen0dTGZA5l8Xx1PTAafViPMIsslYR
vPWq10ZmkZoUpZqP/MN4iuuHDOamnArXdpUMe8kKWHWII+Ca4dKeXWl+22lKWZfiSQs9JzNkG4Kb
P3H79u8TRqsz6wZGmPt6cisfAlszRERUEwrxpA/DYycbga0k5uW+jYUEE23v3Jq8N+nbsubnQiiB
UNITKZ785sHtDyitBcJzHb7ECB6NRG6K5Tm+utYWvLQXENWjQg2QbsqHXw9NzkOEelysooU52HBS
RlsDoPhK3L60TJDEQnZBt9jE13htxY8MLcYziaeM3y8jdw987xVV7++5H2zvz+PigD6Ymg1otNJY
rGNNPEnquG2HZ+QMVgazZmH6+8fdgAiyUhQqFsQBaGGR2ZYSr8T2txcHOZS/QHkqV+y5WWDth4Fs
lFoiTpiYCEU/sXjOpHFlIAuIpsnK/7Qx0w05jwqCrE2a3OD0pC1UdRZvosZWHuRN+lA/p9/yFXO3
80ZKSiWlAScViJ85zsfwq1ZiUPLJQ5ehLvcx0sT31/521vhp4gwymqAtgKFer4xVCUIVVrFyEkew
enG57ejwS8Bn3Tdzu5uJpHhwTQVvbrB5AaIvSdFm9aiehhyGHfFY0900ag9BtIanXTCEL6DfaOKP
4Fky86GGkMhtF0nqKa2LXagH59w1/ygVvSR18t/9MS0sDo84xOCgiKVRZV4t5f2WJsimGCduStsX
v+U40vsWFnYbADYw0ZQPqf0iJnC9OvWgaulYZ+bJAKeXPNXFcKlcCa/dWXYVNilNIMJ3LehAXPTP
FvpBKx9wO5ugU/BAtLtMvmhegQtog+xHNbBOfvXcNCLqHs96SQovWMH/rtiZ1976ofUqv/Wtk+CH
jhuEdgvWV7aObfzj/ozeRrPTgBAAZTYpp8+jy34Q5XJoI+uUW8+D/ECiwHYh3G3S75InHWlI/3Tf
3m2/77Q9pgc4TRr0iBmzFcx0LY0g2BFOml/DdysfKulBzLpzaYo0abcORDjwhdEz/myNF+D/diX8
yjuFQAb2GCC0wb+HddcfNC3FB1dsmbVsxKIpnORLEdvCF622j27teG/pQ/tcPgu7+xOwMOGguWDg
oQqPJMZ8whX4xafiuH82MmEzCt+jRjmUQrENXIRVOiB4q1Dum72EIToaCQkIHRFhnfIIHwZoap3n
yl4xiX28WgMCKoJHyrk1hD8d8un3R7dsa/JpPI3YUPK1rbpsysQ3O/2lMbXhIaiqd7NCLbAsSmMX
akq8MpmT87p6FU6ULjQJgJUnLuY1cG2uzBHGrUsNNvx2kzdICuj7tmxfVd39rLfRmrWbhMvUKzz1
hFCaBM4qzlypl+dqXcFS89IYX3Tjv7bwHrXSro0CanRSV6rpqM3ahN6OEJvEVpxQ6mus4/UI49LN
SMdAeVG2Izy4RX0mttyXrUviOR40R7NoMru/hrdHdBonh2JqMKO2NPfjXZRKeRPV5ktRQgGNzUNm
6NU+80TpALbjUWnc8MmPhHofZenXjJSDAw1dbmv+qL9mVoEsZHUGjeSeXH2MN0W7Sg92c0mrlPq4
y6Z1h9dwDpkxOsEKYN8xX0KhphsYSjKvSaApSF5XpkK52WAYgoWcyBZ3BZ3E9fQngtQigOrBxP/M
eD+P9R6+6hY13fqdlhg7eFX+DEdyimq9lvG4uUwZ4sS7xgOXTmEYGa4tV6Wl+m2TQ8Ifxt1OKmlc
pOvPXIkRbxsUMMNTmvCQdwPTOQt3NMvL3TJWrRdDLPVvg9dw10i+an0x5LH6UdQJTnroPOvLCENF
YTduEHm2gK/Jd/3QwUzSBL4RH/wxa/dJaXZrOh5L04CADpreaIWQDpz+/tF5eZWYNJO0Uzl64xPa
V5nty0O3X1nnBTM6NyB9CYCGKXTMpkHP4KGoZJcmc6POH0eCf8uWyghcDTqytj7q2T4yBnOrRp32
IilApVM995y6S5qtYIbGNm/kGKHlaI378cbnAOyciLCn7OLE1zbzcFXR55EYRskpkeX4oga+tPfc
uL64nlQ5fkCvI51BcHiaxUBfFswY9yfm5qD9NY/a6aQzCfx4Pv0+HNVN7tOGZCTWJm3FYBuNbkBS
s/hnOKSOtzGJHDWKvzLSMNcrPRRBDBWY6Z8Rh+l+xQkBfhtI5WGoYpH2Gb/5fn9ot49lDE6TO7UN
TM/W2Ys80lOtiQMvOOvVT7V/69BXhmBzF7znMoJtfrFzBUdQ13jIbm5I5I5xWWwyujHwsLOd5vkI
uRWRGZxTRS0PciF7u3Ks1W2kV7kdDOmaCsVNvDGzN7uROxTlcp7tjNJ4LLpP6JJGNIFo5GidBFG1
+3P696l/dSFjjagG0DO9HbAbzL1WXftxRSb63DmIwx2sbbxpNxD4bsxNvIEnFBJzwdl1FEW/yj+T
cyM5Wup0a7DoycrsKyZqTJFwlq5clOCvt5IgIT7Z0CB9TjSScinyvGELTYqq/YBL9Ufke+ZKHLKw
qIR0xtTZMzUSzo+J3KiqUDRxfFaCJ2lErns8vw/VGuHQ0o69MjNzBlJRqSgNJTHCCd6erjAj9R4l
L9hn0TbzXCem+t0o5iGXzJVn940XIpz7OL5ZFIIyWNwbkRCdRYTltf4xjE9FD5PemRqUDSm/Hubb
+ztpaQk/WpxtpE6IapXDGZ/L4UWwyg1iot6zkO9KdObvW1pYOzLaqMiT0jd4vM4m1RBQgZQDOTmr
JQn1NtgnwWcl6V5Gudrct7SwflwyUItORELEWHOSCrMMrXqUo+w8ZAbcZZrDPAa9g8RXmIQoHDkp
3URaSFPciuFpw18fCFDM4LSoWdDshvu5PhBdmQVyZ4xQ9lT1t6J3htGuSNtbO9nf1slRigu7FPdS
EB/0VTa92/m9tj1bSSuuYQMTJWz3rz40gXF6SBrPGf5bGeMNXImOHx6w00bVqBjOea7TMKvNMCqy
syCdKw2S2srb9+5TaD2SMSYnClPCWRN+3rf69yF+O7P/a3U6OR/ik2EIeiPNsuzc4uCi9/JV+xFd
wlP7qG5gqXWyPajqp2wnPtK6exqe8pdwG+/Hs/hJ/jTs6512XDuqt/7+ahr+7sEPH5RMqYO6qbKz
VAsbAV4erVedpDxKIkIrY+mgMvr1/hzcOodri7MbrfT70BNHJr6tLp6Imx+f02pXBJuge0GfkFaL
/X2DN0EJURpYFA7RlLCHBuR6zuskT1siluwMN5DTSsLGM+VDkq4o9SxZ4fLgH+40MoHT0+DDRFpV
YVpFNuZnxbWJsoRvq/id22zWFG6yXxGJJJ0FhPHahOv1Kc91vzgLLuxJFCHaTYegqq0olbKtC/5b
1UfiJuuRXo2VPvmPfp/EqTwjP96f0YUzSkUTEgt6vf8+qq4/JB3cgKhFy8+B2vFem9ROH+glgSJ+
jbBiYVbJDlA/hjibOrk5W7ssp1BLWi4/Z81gp2J/LsGhhTSO3B/QNHOzY8nbCaQw9zEpj3mPiKUm
kTa2SXE207jdFb4IUXUzrmmIL+x8Gk4pysJbR05wbqXyxyIqg6E4U7beaW73AFXFJXwUguGrJJjf
h3jcF97KabutfRJkfDQ6fdSHfel33tBkZlWcByE7RuHnoiQrVj4kQmunZW8bWgMQ/NjnTioI714Z
nO/P7NIC0mTLlqWmAMZ9dixa2ej9pJWKs1tru6avnbZttrWQrdyVi2amHAupcYpW8xvLHclpWbla
nH2Bgm4Bzk6ozd2Q67/uD2fBXYJc/l87s9vJ9AOtA+9QnDXjKBclzfBvUgpl+1MWn+jLX4F3Tb82
35bmRDU3NafS7zZbO69pksjXyvLcV2l9UbNQ/9xkkeVQNUSOKpPzbSiFayR3S24G0AQPjqlT8JY+
yohJtRZqUp610D+INYe7sDXpJ7nVSPkEOxfvq2ZM90K8xl25MLnwfVNWBaBE5VObTa4ERMHMYUU6
j1qGjqL51hZmtunT6KLR0BrUpuFYApXQ+0t6e/an4oCMUd4h5FCmrfXhgESAEJJYqKrzYJQgJqTY
/1zpeni5b2UhmJtkUgnoNLITpHJnniwtElEIEpXBJUN0qPxBf9AKK9goguZBxSNWn7Ki6z+HQkP/
tt4Iu4j372HlI6a79XpD8RHkhxCuQwOAytj1WPXIrKNYsqqzUhayjfY5ObfS+i5BJ3wcB5CNRjvx
h7ha4mRxk21jr7TIxob/3MA5pZDITvKapjYDZOv6O7IKqnqSJtW5IROxBTxSH8YwKVYu/qWV/Whl
Fmm0ZknRKiC5CAVtt+XNAunaUNXb+5N6e0insXDxTppnEDXMrLh0c1dBwpxKTfGo1G4IlZP+M5T9
ved5muPrzQrE59bXYRBCDEyC2Oa8XE+eXASJIlgY1MQBbXNf+ilLbkbLemmseNXbe54Hsc4bQAa4
NKERri2R4TRoYSzrc1X+avvPCkKbyXvprvjUhQm8sjK9Rj4cwJTMb68UWX0mdYdCCQyFto9UMSyH
EPGmakRbSGqsEdbM9wbhCEVhSkvcxzDKzzN4Q0nHn9Vo5RncTOfkeVGSIPfVlYfwjS+dm5mNTa7z
dOwLE0C7WcEFBRkSutjdbxcRUbm6GP7vYaiOdLpk/7hH5nZn1+7Y5X1Mqrg8W/rnLtzXw3sffr6/
7ydf8dGX/DUxzSGRKKWGuUPzVCrDceVVZyP6JleIzwMnRYt9SzsLXN5016iajW7zirf+qyg9N4vn
AKwycRyQ8r7eLcWYlHnuDrhrdReegnf5q/4WPLcP7lP6x3C8h4yMEar0TnWMvYewX3Ep870q05iB
26JCTrJoKutcWx9QG3Rdl7JKENvaz7Tzj6GpbwpJ2+iqtRI63SDP58Zm3jqPfdlPPKk+WzFJpJ0I
UwBSfulA21mL2JY9CtHw0Pd4p4Oa9oa+FeS08p26KeEI1QzNDfauZLVT93ouxwe3qAzTiaOA7jg9
QLB7k7eVOB5kPQbno+R6FTvF2I5/7u+TuRNhFABAWSlQjVRF5qxZvCs9vY7H9qwMbbgXKP/so8F/
pAkpPLhDma7dcQtLNB1srlqSeSAYZkcuyLNOSeK4O9MZKD8HSS28V0NiHPWg87eu0Fa4l3wksShW
raNEubDJcwUeXz1sHZ53spON8iHMc3KNgiAfQ4wReiWrHTfzBATzMhEy6nTZE2Xhyq+3kicMag91
cXcOG9eydTl71Kyy+hqPUvkUK6Fi96QJt4WeBUeadqSHEoGSFWDk7RGe0F9TeR34F7fszL+nXark
WSZ356BTuwfSPi8CVApf1DKvt4HQZ6cmcN8NT3mR8naNj/1vKfL6IE8lJDw/2XRetXPweywPMXV0
pT+Hnlycytjtd5qsDJSP/NEhRhF3kUJLYCMJ7ZM1IrarJ61/AOadbxMv776HcZi+RLUiO2EnQM8Z
ax0JDBTflL4y7KhDvjH2C/xsXhoPiOQVsDa10Qv0h51TW6pr8yCCZDZzNUcXh096MFq7Vmy9g9Dq
r2VWtA4Nn1uB+NDukhoVqjTNVp6dC9cD1Vjoe6FunmL8OQAv9aIy9sWgP/vWjyaTN96AGKv/GRmt
gxnJ594FjSXvCARf+cL7x3LhmFyZnt0QFInRoxlQ1U1l7UWL3NdSl770VvRStQ+RQMr9vrmb+Hfa
7pTep753KuJw019v9yqH+64X4/4shSGqZOomhNQXhKwTy4qdCbWj1NlRyIGteOpuxfbtZX9te7bP
1bRtjNJI+3NrDKiLFTTmjPKmjfeN8D1xDUe23M2Qwt+hVtG+C3aGaDpAppV4Dfq4NOl/Xzew0dJZ
Mg/drFAc26IvWe+wselCFYkDWnr6huoPiIuV4GNp1FxRfCwZAIrSsxk3BqtSqnbkgIUCtUdXkw5a
aZX/vo+geZxyNArvJ3plrtfVVPzEMkOzP+uJdml9lHdVGgR/qRbUL+8r67gwfRThVECd+Ct85/T3
D5FiZng1RSR9OAd1cQh8zS7Nz8VwVGnMGTrBlqzxQausU4qGoE/dmbEOlm9nxqEyfqYAv9My3t//
pHksju/moUrSgSIWibn5HA996Wp5EYxnz1V5nTZ9BWsu8ONg4CK+b+p2OSe8JP0UDJ7Le/46tpDz
VNIxGc/ouHZ2QPC/dTMl3dy3shB0cBXhjuC+AShPEmA2x62WCl5QSufIa+ttHAf1MRfVzM5Ntdt3
gyBfBgr3kEJ73s4rFGNDT7yxgV3X3Gjt2O6l2DWewsTqdqZbSk8JuqB7Q+wMxy8b1CN9qVEuFkS+
KwHvQlxIogTXopHqpctizq3R5vFgtmaonAcv2ZCxULf+prH+qI2t5zsN+rXBCW00BqHBCDYQLKZf
xunclXa+lkxccHXXnzKt5IdtSl3cELSET9EfdCfd+Ztz+R112V2xFupMocz1FYrWB3E0oIxJ835O
j6JYXdRJSqqcuf7sZFs8SJtw91N5cB9TJ3q9vzEWdjq2ePHhSqG6nbczjE0merqErZr4Ps0/I6ha
WmvwpdtY8a94yQSpZfsBDrqeOShSW78KE+VcRu/w9+3CodrGHYKS/trUTW7pZuoI5zS0w6eiwMxS
oCiFWeuZco6/6sLB2Bb7Idyn5Y6cmvAwZk530CQ7WSObXjjD5EGhuKZAAHpmTmoZdgGbNBi1c6np
D0MxqI6mRdb2n1cKPzypf04oHXPOeK7IXaD2UWmea6ktN0ZUx/ZQlk9jHayJyi/sCfbdX0UbKI+I
ZK+XS5XbWO492TyHmhBsNCOoN2qjJhsrg9bm/qAWZo6OUxHAPlRvtJPNLjNRqerEDw3zLBSqjpSJ
bKLW2a8poy0OaPLlUFCCoJtbMYRKqfNeMM9JpZTHlig04BZpwv9qJE0u90d0Y4u4d9JmAW9AGoXy
xvXkGYKXx3kQW+dKFrNL5HqZshNkNNHtkua8VSrRW3OAZajpKtAXT5tiFgMFtL+ZuWEIxPqxbSGX
Y7nfDKVD2nffNYmtRON5KHYqfdp6Wdhe6e75T9tWoCzpraCVb9aS/c+5476kIwgU8Wwtpc7SgqqN
vcuQQXuBkNWfaPTWRAYWjMA6DikxL0D6DeZpObNAVV2wTP9y2q74jrVfnu16UbAkrn1+mYjDWbvG
bjzgBIP58NmT3/pwdxh1kyX0NfqXIfgPT3LU1JPwJYI/u4JTLh53inrUorfcf0m9wZHLZ08WH3vd
KU1rJWhe+hBaDdguvExAH8+2pyglVRXijC+1Gh78IKaJpqxzWmON1I6CtS77BWvk4fg/D0HK8fOm
KsGVhBhmhvBStKPNwQRU2G5EH9r27f1Tt2gIqRaicC4QMGrX84vPzaOmdMOLaQqP49gdrGT8EZqR
Y3irbAjTFF3dMcpfsRvqCgooCl6617a0JFZNmmzDSxD65z7/mox7sX1t4n3b/9AIFEXdDiVkn2jl
GMmZgRalRGCXqMKHv3UhPt8f+Q05A96GBAxryS1OMdyaDT1NGmmoxDa6DAR/+6AKU8W2rC63885/
sEIr/dT3qIzLFlnrUMroPdYi/9i1WvfIVPqOp1WrjdA31zDXhgReeWpPnLh/J6/1cbtbOaLIvRpd
3C5+Q9bzFJnNdhBbW37LSsVRsn1KWZnosTVFH6710Y7Xnkm34drEokeCSqTmROlXmkW8iBLEfo0q
2CXTH3nCvoTRpYj2vnrMjGMlsw0FcC5iZN9fjgV/zBuQDBX9yeQy/9ZtP4wcJi7PJKsSXYif7WBS
Csj/NP4aLmrBV3FDE25QByEYmI+t9T2x1IBKXgLJ7J0iFXl2tqawuT+WGwg4W8uYKMuhtkX9Gejz
9TLmoaG6mtnFF1dOUPnelRrpe78+ptpeEVLIhgYnbmHMyHpbqoNNaT628S/QlpsSQJgqPCdutHLO
b+refz8JzjtiuynrqM5WVfe1XHNrQLCxH79arnlss/Kn1u201PpZ5K0zuK4tDIdB+Y1gZx0Nu/tT
sjTxhLETkfVUkp53nglCl+pt5ieXtAcHLPWIKGkeHLz3rSx4M/gpJngYqoYkEWdHOgzVtJOSOrkk
iFspRXAcxrcxCV+F5P9pPGBPaGIHAEvm7nqFW2qXra/qTGeaIXN9rL1+ZRMtHQhykNBtUExjLLNr
NZDGTpGDILmUdA44Vaf/dPsG3nEhXevZWzrxgC/pcWPyuAnmcWsUAz9qijy9DHsRIpdO30XDodcv
bvCpkc/C8FaI/37aocMDxMLwQCPNyYoBv45JAjz+ErWyhthkK9iWoBxF+f3+hrjJ6HLKkczmykaG
RJLnGyK3Mm/I1DC9qMpbDZOwI5JQtN5rGAvLT6VcrAxr4Ya7MjcLKt0yNMZ4SNOLqGWwewxKu2ny
+ncwQIoft1b58H84+9ImS5Fjy7/Spu9o2Jexp2c2wN1yqySX2r5g2bWwBRAREEHAr59DSU+dl8tc
pmSSmdSWnenE5uHhfvwcy8+039/zsIkkCGow0MK1FzZd2RmpMcFmafyYBNk7No2cKSl+Gwo9R+dQ
xsO5QrAACamlU0vTWrNJ1yRZEfVlsDfGnXpFu1mDLIKOR/D1lfvFjbSIFmAO/4VyDd7z/qLakzZ+
Cbmauk1KMmV3VmEXu7Sv5KPZNSrWJ787DJmu4j5DFZFT094zbpqRp7lQGskqtbeRvI5aB3JpXLO6
PaSrLDTa20GkSuqemFL6rBKRx+bgOmGZl+2tXnfGMUgHUN5l0Ptq3F7sOfzVvgjUuKN0rE68pOVd
xwonlOgeeCXG5EUpJgX4zwFOPMubp4oZ5MBr6IxLgWKjxvo408z8BqltemMivf2hmzgEWTwhDten
bHbhyxmzUHSH8IuOdEEw++B3Vyg3cdvgh20y2nV9sFKj2SPmV5HjIcWsamLsJff4a0DE1r6/TNxj
b9g6SloIkBFPLaPjfAqsrrbxbhOgbbCNSBrmwZ9OQ5Eo51DxMmb6fN3RPdqdT9dHveLzcaOguQW0
l3jKXdy1mj/5rC/bZPB9tE99lAVNvNknb5yzNVfy3s7iAjUdYbZQV2+TlO2t6rX5oNta6KWf/Zky
XP7Zb7GGr/mS9/YW+79Hf3sG8E2b8OKrL58GENUHNxVB5hG75/oUrlw1SP0ATDmLJsyQzfON03pV
BjRR0CTMLOyT9AtUXnwoKQ+k/3Hd0uokgjEWOSZQaV+oz6WybklTY1C2vGuVE/kolLtlDnq9b0hz
fwJqrNvKhJpro0M6Hh1QiPlAk75YOC2QCDylBgeZxwY9ZUUe+vytsF8GU4QOKXdZffSdau+3UZvm
8YCAuwydI16lYaXdZCJClG0WcR/cjTq5cSW03hzAS/yX61NzwcU5+1ekWRD+Yy1QCVw48j73g7wM
4PBoPDfrRgCQtjxCoJ3t9FP3Gf0tUH7LeYhG3+frptdW5b1l83z9PTH5RepUbdL0fkQnd9/RKp5Q
+9H8YU9TttNZ/hFtcBsnam2HoyVtZo5FEQP9rudmfVYbuVXSNvHRFtHJOsqbn0XwzSUvZfB0fYRr
rvGdqWX4KWjbcG5ibh1ucVwN4KczyHDvuwB6WpPJd2DHgEY4qbeYZDfGuEy7KNScGq1r4ZNV8zy5
IhyNO8porIrPpPp+fZCry2jB8c+vtln863w+K6sRkyt5m+RpEVL2oUUHePVB98udGRQPA7nX+VZ6
Zs2ki7UDgg8AZ2hXnpvES8ukrqhoMoEfH9Rp7Ng4dR0aFrMjkqvxNpBOFqJSrx1yNaljn+ftngVQ
wRisCeykbvF9GgIRd8zuj74hybFJqTyauOJTI6/j6xO0dlWAggllHIAUcE9a518rAz1FQhG3VKoC
iSa8uj75BH3BWatloGbkWwDnNc8zP7fA8YMGTLTBLuz5EyWTVtNE7U8q+t3O+9lfvP/ri1M7EaKs
IsVft/xubwzPVf2FOKc0BREP+CYPon2TfhZTH50qyfV5/NWQtYw0IHACOTsg7yGlvXhnCdoEIw4R
TfqJ7tLqFmRNz70VRHbh75gpnkX1HXQ5rrpR/IkREQaPE7kdHRLhqYxof7jN9YNWQQ1uuAElOii3
b7IyrLUtzpuLU4+KMuBYc9IfiJCLHgR9Kt02LzWauN4Iun4WqfTel3edrh9ZW74gud5s3KRrz2yM
Ael21FFQTFnyE+S26oJAV5gZmclDzhUe/QStSZAtm6KSm+Qmx70XKlOxY+8444NZjvWhsEQQoxxo
bu2ReYddLBScAXqm5uz6ElRjC2aISqM0sWm2Y8axY2GanRrvptGi6cnyRiggPlTfNrbHvPwXVtGW
YaICCUITa7EzkSEb+8lvaKIXxh7A+hYkFdl3ktPQz5wfnKo6Ysr/WjX7qlGh5mf3wzBEA51w+2uf
M9Cy2Sw7Uu1nZ0G+aZM8Zs1poRkdmAu8dkHKtvg8CmUtV1eCJgMdviJSDSKtA32E7df9yaSgQrEq
H/Awqdk7TbTdRibkV7yxnB2sBGo3IP6aub/PvULvi0bzG0bBTDqBMpSpGjnH0s/ElwDvnbuBuenc
zTJBnRLn6SglA1laIK3u1JelScPRy+itbnfZJ9oIlPmxoeSdMm06zNUz8IfXVvXl+oquxve/QOhw
nmjXWPIouKWeMWrr2EfmeNM66uSyNCwbhL1DtqufLfc2T6OJ2xHoqzaihLXsBB4XYOVCBAi6+SX1
lwHWvLZSJubrc3VLQh//sVC73kpJ/D/G+JedxfXZV6ryygB23Pqnl97n/qzk8UTol4n7EfALu8AN
Db97CLYi/ctrAqdkpmGfqXEwvQtvykjHGq/GcSkARwTnjpd/rze7GLaMLO4iX5EA+WvcFmaSTW0o
X7r0Phv8UHIal+WxJq/WF8+5qxBvAkgWtwhCtY1oYQ4Gzjc+XoeA+QAfg/6Xi4VkDkvtfhxwHdpk
b9XyRepbpF0rmwUvQegeIAcIDAAO9/nhApG4LhWvWWKMeVSh74W0dohWklNR3+UZCP68MWL6xzbd
GNtlnHdud/75u7e3nlcD8JWw67q3E79RxsEODqUXWVvAsbV1RFZwBpFaaEhdQuTq1vK1JmtY0jkB
3k65SCPNsRj6YbNNtPalH8egcM3DHSLlAzm980FxpQlQ5HKWNBBxLXr7nkIW3pu7+TJcV4weaand
minoa4PmccPjzLHYcrOAshMkR+BHnFFM57ZZOo1MoTksCQCXBbMAAg1Pz11gD8swQE+mYmMbdy6I
esuuI7tGFTzyx6E7tR0HOzFEvDeu9otgAncZ1G5dG+URoGqWKY4U3s4ZB50lVmM+Ax375MoG8+99
a53x1NjN0VNbnm++iJZzMGf0YBQ8vjg853PgmBJcFUPLEtmVOy+HCIRLT+OQII1usjEeEFqjEBNV
YPRtRkiBptPGmNc2G1rI5jTt3LNmLz7AEugXQfUJm80ViCyJC859F5EDhAG3xnoZm4NG4p2p+VPe
HaCyr9upMqCJItvpq1IlQoWf2UB+ZtS4mTwecWu4K9wg0u0xVFV920k7ynIP8Yt+GJ2jolvIr7Wx
o1BkoBaGyssFLaOoWMAqj7AE1CmhTvQQlVhJtwLGtWGDE3bO3kKlG2+S82FXNoFEBHI9iZvKQ0fN
sNODH9SmR7AV7DaO1MpxRo4OELZ5QW005Z7bspluFUoEPPFTbcd0GunST0jPQ1UjOzdJ7aVtNRBF
s+rezffXja/4fmDPAx3HBz06QEyd20bVofVADMmBdXtp3W+jtxGhrMwjcjxo5DIBBsQVOv/83fah
pt4ofRI8QQe1ZgLRMd2b5D7bAiytbIozMwuPmNtCUMeAGf7Ziu1H8XJ9llb/PDDwQDIgFYf69Pko
eDdaYhITTwiacHSyG0FNDoGv/8AIQk9k81FhBq/huZFO9wpCgbpNJptHLIdEEErww++2tM1NMIDX
/NvKYrMxkfnGKGCFx3a44ZZWF/uvv72s6uiF7KFxgFUoa7n3iBbp1k9mvvn5f7Kp3tlZxkyZXjAy
wM7Un/wUxE0ZD4PyQKstP7uCRZhnCyg/yBfA1y9T91ojyqFsTRxNAvQDyHMsifpBHRYaIEhhAKZm
8Oo2B0Sf+auU/uH6jlifz7+sL7YdKZpqYBBITaDDE1kWUowuSJAlmAFARH3d1LzsiysNLRa419Ey
hJTR8vHTKLtI24502HyuvreYRg6aKcHKDbgJGQwKLkhTn3Xr63sXgLbddetr58sCFxMQKLhOIcp1
vvWB92qNFk1Bycif0GuzJ7IMp7HdsLKSBJjbLAHp+iWrBETguRnNaDphurRLWGGg/ZHJfWuZe+h2
3Tqm2AeZdkfrIyiSToEr4nKy9o6jHa+P9NfL/mKiwfUJhUc0SqN+dv4Npgc6K8PnXQL+8C/Uv3eA
69c1fTcGJIS8pEDChTZa7AxmaHpdEzKD3WmTdcx5tpfOi5FvJWNW5x4PHISsIAoD8Ob8g/LU9VsF
Tu0ErWKTU4QSDdT5tJHwmEd1Mep3RhYzn7UjekEN2SWaNh1Gl4X++GDxNz97MnTwtGws9NaQ5hj2
3aXj56WpEWD2Eq2naM8UVTi6SW22W4dm7XzOb8P/mbplGEZ0rUQs3iV9GtrNS+BPYW9+bjbd0Hx7
Xc4eWlshjQWW2GW8L3Vq5wKt1wleSVA3MndZfgLlU9gZ9m50NiZvfVB/GVts0KJundrJYKxxfwbB
l8x/RdXaQvL4+kFYczhzsRr8HMDKusttp1iLoEGNfcLwPtKbb9L5LAEVHNRBr17M7LZqP183eHn6
Z4Al3pnA2iDR7C+f84UlJ9OBaCyidhYVQxN3DgsZGi8AsA/0Y3VXCnZwqiJ0gLT53WZoMAfPgJS5
2w/oMXPZouyPWVZULXJbJHhFQFfyPuyk+btzirwqiOvRZodwEkSXi6XL+tHRJ9dFwkI8qVN2Eu7e
Sw+GdmsRGedbyNWLU7awtogkSKWJatQdCpxeYqQiGuwiZOYWoPqy/DabwQtk7pnA6gUL/+Q1QVqm
gU8TpiEP4w0ui4jHblSmayHeYPbjYJVoosBD81j7TXswNVPb+URYez72t7gtWYgUzxDnc7X9+pZa
nQGgyeZXP/B4y4gtACFolcuUJnlkV9/59OJuMc9dnPx58O8sLOZ4JCVU3kpY6Aq8J2mzt+AviRNC
Z/beyjaGc5lpO7e2jN8EczIuOlgjFC2ooO+2yz6CGFlUtf693sqQI7vYl3kI78A843h9Ni+eIgvr
i4XW+mEi/eTRxNFS0GG6UxoVHt2CC8xn4MyXwgqgWyj+wPU4INZa3A0IcnyZYox+fZjosXSOUkPn
5KlG6c/bOI+rE4prHgJQLsKOiyZwi46lCFTFEgc0Gmg8/+7xZzYYO1pB/zPmnrHrxqGfa247kFck
1+fzMuc2DxUyQ7g1wHwLGMb5UJsRxGI1x4TmNjRN2p/oeYhbu3/JnTZRpXYvPfsGvDtP7rRF73lx
h/yyPPc5oWcYicVFPDe1bW04VcaSnumHHrRZ2hvvggMI6U7Xx7h2AgGqMaCwBSk3UL6eD7HMOdiI
OBIhOoGiecZ8K8p9DpgEqokbp+Nye+JsoRkGTHezWMmyOiHFKG2/NVhCJjJFymMuoop+Swt5y8oi
dGkbzZF94bJEmXGqhYzF1ydsZUsiPfmLghBPQNQpF/tfI8TF/eaxJH/pRBm2yg8HcgD1+5hbkZvu
Fdv79QPRPl63e6E2iJoT5C8Rc8+sYODqWHgy1dteaXQF3jLcBFYmR9jrKARMhU61A8heTFSj3RJt
/9UQD6AvQa8t1JDQGIHoQJJXAHdByZhx+mTZudrxRn+ZQE99HKGSGg36UO9rje1ZqiMqsvWn1s7y
+2r0LJAskQFMMbbcF9wHVaen8Y2NMX/5uUeZR4YDjoIrONWWfUzTxKRvkRwpFIvvSp7v0Nyyb0FF
/oj8n4CydWgKubs+nZde7L1Nd9lkCckoaHBNGU+0T/Vr9TX4KMIab4YN/7W2GVGQD1wQuqJwunyr
OGhyqPyaIu0BvcRI6mAj6CedbbwNLthV560BFnd0GAFvgnfR/BnvwnWt4S2IjVqemM5tlpNPauwi
oLFnanwkjw49LWNXC0CnNsQ69KCzbHrIJzRJQprKL75Zbo29gia4NqLI9lbkAx3ARIBCNmWfr8/6
pVubPxTtrVCcQCy+vB8rq6Yo7dc8qavnSd1mryn68oyNZvvLKx9GEJHMTLMg01w2oAOuoKbAR0bO
TB9ZP92VhYxEbt8g4xwH+QazwqX/hLGZBRDUOYYL4Y7zqW/SALwvFUd6zgOwqWJHvUwRWm3pS6ya
QZkQ7ddz8WdZHMl7HFCz03nSg+Yonlq/QMHH0o/gVtiidl6dPrxjUVsH1hIJu/MRcQtEUco2eNKZ
N0Wgg5brmKOTjGSfsn5j8tYOPio+YA1B8zoKMQtXWhSMZSXYuBJRaN/rWccBL+ch1DmgHQYy5Tr9
pLMtMOmqURR/0IQE5DQ6xs7H105thhYH5IQ8cUhTcNbKIgS5WxtZiGFq71CJ79c3/WXHMo4nbtZ/
WXSX7yZ90ltTa1xsyINxIlr8yYrs/bivYhmmcRupCGIBO36wnv0o3XBza4v53vRie6aD29N60rCY
Wqo9OwF7y40+ppzVoVcPDQg2LH+jwLVqEjIWyBLBFSFUPJ9f7rGsKef8DKtO9o7AhfcGejIOWb3Z
6niR98fEgmMUlM6gvpk367kp6K0YKBsiKTKqrwWC7ai092blxoZzyn1nz/SngG/p5lww48/OFroL
M7cp/AtCmnOjNOuQ8SzyLnGMuP3KXtvX8bX8kJ60yNuBQfezqcXeFjvm2j0C8CRevwi8ocmysOnn
Zm8ZLesSoC4Atulj43fJWn+NCi4TDDVInaNB6nxUNc/axjZUh1D3qWy+qu5I0BsR5Dt0gu/yrIns
fCvJtHYFg8IRKCZYRWQzb6R3t5avVaU9cgt5s8y58T6XrTgYTwScziCi+Ygn40aUsWVu/vk7c11G
hJemdpfo3RimUI6RDFRLVfPGrXvDvKXIY1w/96sGUVpF+Q9NGheIKZK1niao0aEq5Uz7zK+g8A3h
9EPVNPUxGFS/a3vUxVIoA2741bXbAhHinKhBbRWP6/Oh+twqwWzoYmY7MQekebfPvLKO26wn8fVB
ru3Muelqph1BKXfJhitzpkaeFn1Cxpbt+sFsQi/DrXHdylrc8N7K/BXv1s4yJqPSg7JPXJKGRens
7Pwpy15txjfWbNUQLtkZ2wUa2mW1ze2lE/Sp6BOus8jU8tiSr4XxqQ+2DK3MGyRsg7lhDFh4MIyd
j6igAa96L5eJWZfTTq9E8+ClWbUB3ljZCAiy8FqHUOiMRl44SEnSIc8kZCHg51+BAUqmHOqbTn64
vjwrZpCUm5vgQP6DfvrFm6smTcAt6vWJLJoQZfUQs2YZW0RSKxcLMMBobYUIGzbDsoVU6nY6BkUt
ktyFYLwmmjKiQ/dTAl65r9GEeEcHt9twGqsjQ+IM0ducnlr27ldlbRpMy2Gz+LPPP1j1g1ZsPOxW
thwuEdR2QSsJNhN/4QZBXdspH4C3pNNRCCODY8YaBX5UQNgw7gBJ29jiKzvPAsgDz31UY0Fxu9gT
gA8Fo5k7Imm6gO3H3p3AkgQa1utbYm2xcIZAf4x6KerWiy3hpJOXutUgkCUCyVfK79rJiawng9G9
T5qn68bW3uRoEoNLw0FCanh5lXRU6nlWOEMS1IZ6yPvaiQONmwm6MZ2jhvdslLMAzKBMM/dEL8wb
abpyzyswcV3/krVhoyaFDmcEPzP30/mxZnaJOrdXDonRu83B1oCL54aK3b55Md3qw4jtvbFDV7Ly
gNghF4dWb/SUgVT33GTQ0a4LbE0m7lTg7gRCNeZGUewDWvWoddL2QfSNHiO20B5w39DbOguQstDR
NKJ72paa+kp0ffY1i6tHQzJJycGViep1Gltt2u+kG2gRyKOaWFVWcSOohT4+0YkbQ2ZbyKKVOxeo
IgQTwCrPhJ8L8wHri7au6yFpcNF63P/qdfd97UZT/3Ni0zFP9S2Z+tUBv7O4cORoxAwgsg2LJIcU
lvzCXquUH+dOKhD7eXdj/un6DltxF0i7ovsaWUFUepcXbouOgyZ1W5VMoPNtkiFQYToi97Ml6L7i
+Wzk6NDWjKb9y547y5OOA10KlZSgRxdQwENV7qYxPl8fzYoVlHJt9C45aDsC1+f55vWBu+PEHMaE
O96dpaHXOLPJTuu7La6cFa+H2xbyusBQoiF4mVDVhz6bwA43JaV0tRvobHQxoybbCLwurcxAhwC7
D7cu/ndxFpk7jAxkszLRihYATR7aW3CyywmDBeBp8XhFawpyGecTxvJMy7IU260b2S5g6IzwvDKC
fvCWW5lfhudJudkQYiDAChDb6QtDFcJSaah+SPTxXrPyO9aCmHEqn+ZCnxnS6UuT/0iHb2LYoum+
3OCoUs3vEB+6Y7gQF28duyCmnZJOJepbEewkUE8iNqyNS3BtGuduIhepbyyYszi1ViZzA221KuEj
g0J3jybmNur9n9d398p2ABAfRRJIOoG/eSld1UkNeuSQRk/07AOlZSimP68buHR32AroVMFfh0QN
nhnnu8GQsuRuk+kJ99phR0vdRg7FVY9A98VNPYsfQghspwan3rhx1wz7yGri9QbUHS6ec8Ne5xik
mgodUH8/5OPeVRBD0yKlR4UENoFscW+vrBfqv1gp9MMi07nsACv8tBpsmU8JUyLUh6NbyVCNh+uz
OZ/OxZZHNxNyhnAUc6/Z4vRWSFHBJ9RT0o7Huvszt+yogi43XlBOu2FqZZPP+lMI+8C9DkLyRV5m
pI0arIBP6NTw94rIp2lw4wFigZ42na6PamUT2hDCRPoZEwgu7EVIgnww9wtd6omsSRB5Qs9jztmW
APPKAqE+hzZpnFk86pc5/NQjEGYJlJ5k9RA1JJkyFnlbrF3zdl4sEBDwYPzFngcJ2VK5uiq41qea
pSes3o3TB63yI0hBQbn8YFlgca3Tnam/XZ+9lYUC0SD460FKBr6i5UIBC55WlaPpiVAO5Ji6GnzC
5TCFlctOfRXoG4u1sgVRUgWfG7jJoIeyJKxIDWbbzGVGUj9wKKAxz9unxq0PPJNqtpg+1myBjMd0
4AKRK1iCYlphBrRLXSNBJr4oVNypIiqq/AM1b4fn67N4yRsDwg+QHUCMwA5QzF3y4VmjIUpOOjOh
mn1I1X2uZeD746ELok6q/zl2ITj0QRBj7O2mvScy3el5s5sGehK58UAzudfT4NP1j1rxYe+/aUnp
KRw0z7aKmklFi91UxCrda+5Nbx9q/1XY/daFepmsnNNryK4haYjVXfZoqtyfUNat9ERzjySrw9R6
KTiJwcXm1Q+V9ooiLzo199fHuHL4cT1AVGxWbr3UxS5abg+91xhJX495OHhSoWU2tTa82cpOOrMy
H6J36RmvtqU3daWRzONqHXRuGT1EZ6YoM8fQKjdY5dasIaGOeTTx8kGv6Lm1GimvvGLSSDoDZPQ0
MtN7tAWrPq67jR2ycvjnd5U1P6tmUpfZ6b0bl+lUVE8z20gK7u2cUlbQKyglWNYBYW3IVjp7ZT8i
dWLC2wQz2HtZSmLO0AzOmBpJMHRx6mYP4OsonRdDfjU0aNwNyfWtsfJwRPyIniLQEqLmiojrfHQD
9yrSEKAmTCTUmHyZ2p9W00eNMZ4cZ6daDcSuIKuu7oIquJPpFsP+Sllkjl+RyMVli4h5eWWUXk9c
P2M4f/X3scw+jaB6hHjKSevdG+pZ4QgYUsWtAyKnfWnob50ao8yVJ9YmoDd8Lfb5HX1Cx/n1abnk
xYXbxZzMbFrQEsL6n0+LIJCHYh6SB23PY4vApv3I/cQY9sT/Upb5Dql/H4Wq6ocIwgytExwwbfIq
wWjd6T9AsH5XoscsDbY+bAWNMn8YQL6AFgYgaFqsFwGyIQNkDPOFx8sIdacyG+OyoKHniV0m/HC0
QfBCxkO3qay24kY8hCrI86JID1DKIlwx2EDs3h/MRAgI4EpNMiDTta0qx9pxQ0MWSKFA9jI3kZ7P
/DA4RgP4kpnY7KMaytjpJqQyrH3abLGlrbiQ+e8DGA5s2KUv7srCyn2rNpNmsuKqzmKgXUD1k4UF
yHeov7u+pdatIUr2TYTMeOyej6vOlAW+EyxcXfrenjl41mRohd0rEJCGCimLn9qQN78fSUBNFkRe
KFT9Qt6fGy1ct8o9bzQBqvjoNF4MePROaPdDLw5us5X1WcEY4nbBkxTh8/zeWVKR2DwXPRTszcTQ
pl0LGUkBDhk3s3aTPsYgUohSlx7d4iEr3gJa3ojhOzWOgwUKknHYOMBruwiJEVAT4P2N5tPFbCt3
MNhkTmbij6eg+zTIl9J7HrfUJ1at2EhZeGjCx42z8BKGHANP9SDJ1kvyaEh1b/G6PTh+/2cauFtg
lUvMO3zS3NkEyj3UJS5atka3rNsKHiupO2S++SGo9kCE752uulF695wVT438RoNdL+xwCvSdSfqY
1B7+vxd7bKtTc2XsOKFgo0bjMlIDS3m7qRlUUzbETtr6EKgBJEF16KgX8FhdPzeXzSPAib03tJjk
LHWshqgKhuxbbQBCJaviUUDaPVB3VlM9j/4TeE24cWpMiFlN5GPdaRvKbCvvGrRoI9DAvYzXzfLh
WXpyoqBTsJOpSbNd0bfymJZcj1ob7QTXh7viZN+bWoJjICte6KxUdlK3+p2myEsFFsXrJtZWbu5N
Ad4P8E28OxdOAQT6tC5sO9Gb3nnqTJR466HVTgqa7Xt7uwqwZg9LiEwSXoXoL13Ya6C35gw4PYkc
mx13+tj1Xqljx1m/Ueham7v3huYPeRepGUKvSvgDzB0DQ0xThIOfXJ+6tY2Aow6sJDwcmgjmL3hn
wRecSGV2ToJiEIMYuQfY9AZwae2YowDwl43FdEEiinp6zR0YULuRRnl3CrTq1ki7/aifqAks8UQf
AhIL9Rg48kbwD1S8Dvqeo+nl+nDXVu79pywmVJ/py2ugJ3BDkl1rdtE8qQUkWYKtW391YnFJIZCH
ugJwcucTOzrdiDcjJpYQcIE1IIJ6NcuNvOxarItENqI6VKpnboqFkcBlDAQAnpOkdU9IWBkd4kzq
ILXpcRm3qZXdmYZ8knbtEaDdi5OVoiWlFR698+18q81gdXJxMaMzFgzFFwS9TtBYbSNTJ1Hi0Ihb
2d05r5sbdsvI4h4Ec106MtAdJq0JmazpNs0fSVpG/9n6vRvMIhVYCGDsdBk4Ca9oWJdfbTAmSm0j
mlndJO+MLJJYyKTVRQUJDlBYHEwFSZAnKPxc3/FrLgQl2H8vyuKAtyJrspxjHJirzv42+L/dEY3b
DCsONbMARCPG8ipJA0Bs9IC7SR5848YEOOiXyRJ4tf68PpCVhUch5Zd7B3HmBaVJCrIsWdgN7OSg
ruqgZrSD/iPftVXB7tE6tjWuteTOnC1FLQqtnkDyLXaAR7uel3rhJoP+xewgruM9eMNt0zUPJM8i
F2S41eg+Fu6hdMPa8Y5+f5KvdgW+pF2zRfK8Onjkl+boBOq7yxShsNupbMD5lqR4vdXtk8bT2OMP
wbjV67GyXaDe+5ehxfESXPgUAA9sFzcLUXkFnffvhx7YKEjaAEOETPuyhF6hgK9P6byOpgppibQ6
MGfp03+wWd4ZWex6Z8aT5hlzE27ejd6dV9+COmX47e5ykAkDU4OMLariQKQsrIAhufdTKtz5+KJM
H+L8grt848paQQHAyvwK0VFxAaR7foe9u6Il7XNnRK4jYaQc7wYnfdXAXxZLBrCXRxodHPoBaAbx
WqInQ/r+oZoqkI0Dk1Xtr8/qirvCu9IEXAVXzQw0Pf8SC2jdsZXES4zg1XMg3O3u2WahbNXILH8H
2hkA9pbB1VgMamBe7yHlfgLfk2Xept3j9XGsnSY0HPzbxHIcIqOV0cJEYCHDlhtvgn4WBL0vxgaE
fcvQYulyI1dopmFeYvEvVe7Hk3zNRCLFVhl4y84yDtBSV/eFgJ3uNA3Oc52ND7Qofkh9IyDdWpzF
08VpfCJ52nrY8WhtVWGX+xC3+Xl9eTaMLF8MxTCQ1Gipl5Q6Ss1oP5bFTZ3G143MU3JedEHuEwVg
PIBQwsF2Pt/LnuhTl4wB0pLQV93B75mRW43WjrdTEBXo2siLLD/mfv+vfOj/+qb+d/ajffynje6/
/wv//K2lI8e/1i/+8b8PP9qOvvXFG/kjfuvf/th9L/r/mv/Cv3/j/Pf/+/8IXDZvpHhr/ggF//Em
/mh//vHc4090ffGtW/7u2Z+C8X993Gzr7B92TV/0YyJ+8PHpRydI/8sshjH/m/+/P/zjx6+/8jLS
H//427dWNP3817Kibf72rx+dvv/jb8hov1ugX6P+5+89vNX4vbu3trv413+8dT1+U/f+7s7IRQiX
ImsN5Onf/hh+/PMn+t9n6ijk1lDuxnriXDQt7/N//M00/w7ohYV6J1qzEBvPDA1dK+YfGdbfwS6I
JAf4a+BSZzTN/wz7bPX+Ws0/GlE/tkXTd/htd8GuqM11JoBW8Pw830IV8MMDBADIiYHOO3KtPGvj
uRPsa2Pn06GY7AnlY1tpp2LQxL1lgo07LpuJydPUqxo8z8rX0hAC9+VPp7MLM6xrzu6RgoEiu02m
Oo/qFKJ0apqcWCsh6JArHb20MuP9ZzoS49UtinYMK4TdwCZWDFWJrFZI4AP1TB6Uyb1POuXDDR6R
bmwFRD6wkrnHFmrzaAtyRA3aFRoIHqat6zNoVk7GRwpGmT1xppkk2Vblt5Q12V4XIyXHzBjMn7pR
gWu2ZkNzHCZoDOZt0N8TrfafJoW4IWJBOdxDtVh5aL0dmkSrNbMLHUHt56CqmvoWTP+opJRmjyAO
MOXuzkCz3kmwzDuAHZPlMWjE9aNbq+BOt5T/afQHFeAyczVwSZWp9uiWhngmVld8ZCplX21oiN2S
gHW3cmTebWlP4pPymQHKNAvExZHPhAATiJv1J5a3kkZSa90dJsNk4NGZ8vuiFe2fVuWa6W5weX+w
Bz0gUVl37t5ho434Uo4fJDomn7x0Cg5oEKB7MnVmHpZ66bJj1eXioVDcfEJHssyBE6Yt1NLqEozi
epVZTxVeuDHIVPH9XnFLC2gmukYehI3F9Fut0QTfSynpMxQzgWAzKqv6ysRU34uMgIU1LdyvTYta
QZD35UvXd2WUl2CDtAn5ShpogaKCSPdWkTV3AJEaTQyoOfp03AJ5MhWkZqTnksaOrKANMBKvivze
cKvQyRXk0nuQiO0FGNgO3SD8Zi/sF2BY7s28KeKR9tVOVWPwWBfTGGdB7sQZ9INDd/A7HSUL1r9Y
LegDfTIEd66W+kc3VfbHgo3Zow/05xuYMrr7oDXEozmIHLVQS7/pK1be+R0/9dT3b5Gyne4ZMtUf
O16W3xj0uJqwpUYaWx2r7/4vdVeyJLuuVX+FIQwcWJbbIe6yb6pvJo5qZVtyL9mSv56V8ODB4QUE
zIiouHHOuVWVmbYs7b32ajpRWN8BAqgzy3UXE/sd7KhzSrV/hco72hvZlmk9VOGngB/8hJ2zrS59
2VQbJgOdwsFonZO67ouEIIwWl5/BpQSR7blZyx5XEJEQsRNZEbxMRzDK18Erd7LS1m8NBvq3N+lu
p6AWxjAEkGQXL3B+epEevAFeyukIfihBNIiqQb6KZoLV7FhQTHb+0iU8QjWI56tOzVot76Za2aut
+uJY2qBegJZmPUSNRRPp0erKhDdkVPX8pSB0eFx5cMt/rFRob1vm0FR3iLYZS1ferUEbPlimtz9C
rGSZMNueUjEOPBe9iPZF6A8ILGzYZmlIkwBv8y/Y/jx1gBmF3DYANferj/EbYq3Lp27p/ZSDp3uW
ngP6CVxA4X+A/aM0MYkMDvaOtEtaySU4OWZaTsZ2KMID6HCZ+9K/M6HoEK61RP0HaQLkpiAUtbss
E+w5QznxKWOTbjByU+5ZCtf5IHPnP6vaFJtoctf7ghMr84aIpaDprX5sd2ubwVGbbcnMIeBjZLwO
RTBnUd/rlzFovDc7mhdc33AUyB1am33EqzkHf4alc9BMh4rZ4QPK1iFH3m2U+dUQPoNFClNQ7cE3
tYLrbGzJmR9Wp15+jK6L5qFonWBHG7o+hgrzcTtkTyAnZODkH9bmCJ0jO602pNJpuWj4qLV4FYmR
bKcKbceixEQrRnOgr1Iaczbw741X3/ouA3ktMJl+GGoPMs/J6cqfZSrLNYVrj98khQNyPA8Wch/I
Sfw4LfXwVLmHfmbO2VHSTQMbA/SZ1dOlJhYsNxyk2gJFC0DFRFlXLsN89YTfnxrGnK0mjnmtJabF
lT87/eMIL594dZuyymrK29XO4B5FcuOsckoQeGownojgKdkvA3mPdAnyhxzacieqsd1VI85bYI1D
/0PW9W3VQfCo2h78gdBu511NwgKpVoVdJxDWQmwbaQTNBUTmEyw0MjBRq62CBcRxtIW5uta6SlCo
NEmMz6ajAsb+aIuiOrQ1Ux+T6Pu8xYl1hqE9y5xhwkO+zGw9toTY93QA6co2ei9ml6ZO1Z0rKqqH
HoP/uK3r8UIdFW1YFUgWgyi2/ra9Mx/r0GDnlQXtYW0sZey41nCCl2VcUQeuAeAxttvVrsmHmKpo
1/YrrCH62X0rDSw4EC4x7ZnAQstuMsLHErLjawmlyW4Kge7CG9naYOcFNCm5fe59zjakU4uOMeGV
YMYWEzuQLvI2MxdyqwDFbWGNu8YD02MegbH0AlID6H/DODwImGR8uSCCzHjeKuexcbmTgpa/+knH
pvZI19k92UOz/szuhLayCqLu3AxQECs/sFJ7Kea3TlNroxbHeQ/gkZCMaMdceM007iu+peniqK1R
PyvumUtna3fLeVmvsdWJaYucFTcvmlWAG+IhNJz0qT0KldUr49tF9+UV0efiR3ZRABPiMYD1Ug/7
xFhikxpg6gHLoBj29/zeDrvosHge3nGtkCFh1vFKSmLvw2V0dtQaxcMCfezJdzsXgSoEAu/GIMDP
pXW34ZFEpLGkJQFhplyrxC8H797uVPg5zagz6RJgpcIuAazTYbbIHXNLz4v7Kiyf63Zw9oR244c9
F+sm6GkAAb4LL1ZSGdikBq0DWXA9QjeUigFmzVZpDed6CLyDQuJvypqiQrSRoLgukz9eg9oMcxx4
HSy5W1nu62mUnx2t1p1QKGKM34gfZNg3qS1r64VNC1wtZ7c4D4qP6epF1T0yRvivHymkI4+64LeE
O0vtlbPjYxWL9VvoOmUHuAGhREgGE7hZNSO7eVoLPyGlaz2zpg6+yoHgtBntqIE7AnbAwDIwhCi6
Zje2ilxMYFt7Kbl/pyvLXRLe8HbnIo3rOLiFvy2FNfaxMislWQem6IGoIdoJVG85Hsb+bPnlvAlY
SLOZ03AHPUH5OfUGyW0EgSppGDb2oW9M/VbifINhZdPQ57Kc2KYWosuQz8NOQgTFNhAudlU90ZNG
zuROlvMkYheCrCRyF+RiO76ApycGpHh+4ZeVOlPXLjFCMM2jKtphb0AFOFLICO57gUqjx2GcFrjl
B28snQudjL7D0dbuDE4cyPdC7K0FBLcmLZt1imuuyH7yVm42rTsum34MgwfiLfVzEwmec9lhUS+9
Ne0XJ7SqTAuNk7v1apEWvSuHlJiwBiiPs4Ty6b0UxZzKlbO9hju+EzvtjGNk6sKdWxELrY8K3kt4
wYFNIuXDNFCxpX4rv1xdoUx0hd7B0sPCIy7ox+oNIoc6cImHcMnWvgCpgmNPtwZaIpkObrcPrpyW
rV0QvS8DFvixDKjOZWQtSdDZzk5PfDnp0HgQa6103hJc/8ytNM9440ov0aVdfwtD5jtuFcWbaZoo
BRwOL5apGdwY+E9xRAhVeLEsSVKXFy5gytFGVQrROCxUun4EXuSExQN3Suw5awvjEZSIdMOMW8Li
eg28Fmh3VdexM6hg4wZ86uN2Hqu8YsTOqn5GaS0HVezKulzO5ay6K9LgwltbAW21P5BTxOoAbm2u
1jP+Wxj0D75znpFTCAUryrEEfv80dghXUAsvCsumtdota2FqDGCoqJK2hUN9zzjLJlNVrxZfypwq
QK4FMUWqHTFvV6Oggvd1xzOwj5Cg1FBqnmePBwcrwhYRex0kR60yUerXgmXtiNggWjORgZ6P3V7M
xiRIdufPK1jzecm9DtitxHkiUaNaWckJOIvR4l0wKHOTtmucbS15cGePLlKV+qq37knI2n1B5/Ig
ROi9y5vDiLtWdQZKaX1CZkGUT8StdqpxQPgpwu6CCZTYATTHb6jWqtvOgYcnfVDwo6g6JBtIYulv
j/tFhlU+LTGGtYiEUCo6hmKyN6El2d4f18jFuNY/NaW/JNbqIZNx7IsNGhn52Bf2tiuX+TpLLzhb
K8GUKyzcNWPc8/NRcWz2ldXwvb1M/idt0DljPXTW1sPD9ShlvXzrsIIBTeEBUyq4SETtRj+BApFE
KuU/646iAua6T2U4tl+hrfl94TbrxVYM99t2xdGH3j7zvVVAOokjP28Kwp6ExeTPzDp2h3Mg2tBl
nU56bqdP17PcPZ4K71doh6ONDkCKJuHwJbQdPC9eTQLoenyYm2FqHTxHkzUuCVv4EAe1tyaOFMME
Th4uMaRm7XleMfuKmbViwj5N7SXkM7qbxcLzZ3WQ/U5rxHKF6myKo2UkyIsZfViNVe2bR9mY4eJ7
2Tw5fmKa0DoZIudzzaCRCyYxxNaCDKuYuJ0fK7jRogVTeADtFaJsCLZQKqBXvQ5hh1/ejto5DEi0
SWVgWZuh98IGoHe3Plk4QHl2c3Lcul1ffoceFniMm1bFtK2jlwArsoup1ckclnXNk1VMy05FRfRU
dE6QTqSWJiFdDfv7PjR+MtlzibZPeuoXbauW8SCouri8ar/xvSPI6z1COu1gKg5FQAyCDBnm8c7q
3TpG71oby0+skEx+LKoKFSDEP/KZNuitmLLq8aB1OYnEM/pQwvgXm0xfU0QbUVgRWgNb7kWjQoR/
2hZmqXBHFzHTdpVSWTpnMJXIyeHorTvbCn6Nq/wTQ5LAHmB5eJCDxfd9uTYpuqHlKoQbfAwsHFLq
gg7Sh+PB8WHkZQ9mwL7pB0mgscum3jp1+65354usmmEL/8bhA5lP0EyiIPNidGCQ9rRRBnaq947X
psjiaU2QtJVTPCFmbjj5qxuclNWhjtM2ySfgGRfHs6RM+Bi5F1i7ssSMVgBfCps8IR9h3Oim9jMd
qunBry37GBWlfpFuVw+JVenotDhju3eCZou3FTsCpb+wapF3WC2i3nlobOEhp/Ec+RN/N5yuTbxO
K8tHZ6aPRTRNO5vBQiRcGjcdvMiKR4/MOXwW+DO1+vW3jzSePxaUiHqCN7ofDHhEQ695X1wPYQ2D
h83Dmvrm4JOmTsMC5VRjhDjysK0vzXJbW9EaeQd7hnqRsyj4gAdvCBuR3kQwECQQ6jp4KxtX27C9
rECxQus/xqRi1lbb+nEx1vqAKAR3W0g15e3cDqeW0zL2vQXRa2MNN8Bbt7Sbo9VkEPSs4LODws4w
ej4jtVbdTDAM+wzrEd71g+dn7uiot9Im8PsZLPvVEdMYWyBxyFiHWoFFHLSvcB57wMgaddBAzKmp
uhDd8eTg9F7bbouHDX4vVhtMPPGlgc8GA1nrMwj402TzLrOoJmUufWXd3aI1Th2Q2ZeZkumntlr3
u4QWFgfePI2J09lFbreLAUcBqYPINpjjvl9lbnowv5o22msylZu1a0yLLIXb53abuT80PmhYGnv6
1hjfOnlBu7gxAxiEg9jpEuN0/vu4kuKiuR7ipcQosZnHZtNZ6AmYtrqzHHyxqWulThPgsfMcDUqn
dLHLDiVPtwKYGNwJkNJCnSS0h/46gcM03PamCTu2T/azR7su9kXZINaFs7eSd3IPCt6c4olo78Uc
RN9gqsJHySn78ug7Jexqxx7q36DiFE4dswjx84ODsqCYAwiCO2fDGzSYOEoRJ9WTF2aDaV24rfgM
nWXrWKTARegmDb6fmQsSj6VNj73BfrC1W9T9NfT/S6Jv21yOCjXcSRXAccnRdPhWZSODVLFladCe
LQqnyBLU21VPLLUIYVXeBaPVx+gmo22DhvC1ti19Xw3TCtStorjVhQUbupoCaRt5rcHD68IxcWvU
jlmgCEFkWDfjpB3Z+BrguhDAWUqkdqHgZjVbtPHjsK+Qvkhb7Tf7VTfkt6+4eFlsGFB1NdSYWQVa
qoS/bTH9+IFmYYx2dTgtWoRXqqaKpNyq1AF6VOq8Aho019IPi3w0tbPgU3A/gMF74+EN6pKeazJM
c1oNlX2QzhrsTDVCVL5if0X9MhTz1Uw+FsI4k0eKhjaf2tl/YkWNbKbAgg8t4c2+RwGZL6xE4drj
TDn3Q9luogoi2ViulTfn7RoKJ3a7bnmB45aFAV1EjEgw6ao27VB4OLRgivgodFusqQ/Ebc6UP0HQ
yx3n6DACE5cqZEXWrHy5JX3qRPnL9N02aKBMHa5OXIue/IYhdsG5Jf7j4kV2MoAleZm9CAf9XJTh
FqQpcvSBQMFeVc7qcaGTv3HmsTw3SyQ+5siHod7AozKJDFRJPXEhqy2HGXe6G9okdFSb1/NUqWSY
tbyDwtEHeWWt1hSG5SBQR9WoN3VU22kHj9V174UrRq/gCD5OlocF0TDkOiKEGydw2rQdy2mBtcFI
sD6UmOnno67KEu7MFvJqxi662FLZv3aBbxSOLb8bDvy5oJbhiVF40vF2gMzYfXhuV0V3Sym7XAVQ
tSeGeet7qMv+2ki/iJ1GWd8L8N1sshVCsSXtNTb9RdyXq/Hf1soafjgS695o15TbjvLqu6ZlcaK4
R28DoEsTY4Mn8JAuZJSQxYQH1mMCagZBrsoljGBpN3S/gnT7DJo53eAezGlRNnCGr8AsjiOKlrMG
io06XLYARKU2t6Ow97a0HBGeV/bmE00f4JiyF80VzFb+JWgL4v/om/V9pQGa22JhPL5xLXJXzVNm
Fq6ffBcACqvIcmFeIDLmApWB6vkX0UD56stHdQytRHUR2ip/Q2fEB1locECbcWRVfcOpE/UvK8JT
DYIwcAEbvQhXQ0NjVQRjWqPBTZgI6pfJ8NaLBZquNWbKGI6Fwr3nYfSRnRDIvn1CorXeR1UA505t
Dc2moY3rxmEwDTvDBlwKMmr/bZxxjVHyCvuCo7KGHYnvRkeUaeVXWAHMjNtwounK6mWno3E8KhKW
O3RwDt8AwVQG93aAUKfGb0hcH5kdoJGPyB2yGxdD91WLPmuMDA8WE6jyCpvJvHcd8VqXXvU+Bmx9
CMC7eVCmAIJVhORoBt/aORKJmkbZdK9qRKbFdqQlCn2nSlDd+FGsSl3CbNkP1KNdu0HmrgLBCWMB
gEiNiPEIEEC0d8JRPo9ryNHNSpkVvQMMCtKLzO8bduVFb13h19luo4pH3zUR/ZlWy5qhnOt2C3Np
3oyEZlUxqz2Ag+6Mgb7/TEIeIfTKldHWm/w+CdpZPPeV0z6VhWdfEOeBE7GVfZT7qtNA2pVFPsIA
UyFwSYp81q39ajy0KdKpJ/h+tJA9iZaUbUxK37mUc/3g41RIvcCdHpq+Vme0BDD0Y0oDrnL9s7c0
cNwMap6Vq2NOLbqTD+HZVaZWwFmxM8IDCQOdZj/7EEqgIra3S8nZ0Q8rdLATfMLjtRjW+95mBOi5
A6fJLRKQWGq8XmAVQcV1ZtRbynS17HlJw2hqP1AvNNg7FwsbnwB14lHY7eptQ78HfjpaVmyRuiNb
Vna+jTGHVw0JldH0bIJgOWK+iGEFXBjgZ+96YPu9Tu2yIBx8cTux4WjC601JsOHueuyvqPR6yrE5
aRuHuF9Mcy5JOSKItqbkozKWetaABlKqA3ooVdt9rXOnckcgoziWqhlQncPcHhYD7ozyAh5xEzDV
sg7CXIYWrLmBeEl0uRN0irAzRhlUFgwSY1tr/hDJkQWJS6AyTEXXGmCJMM768PQtFv7Gc0OjNrhL
lNbGh3WiGbH3BlbNzh1Fr5jAJgDf0XJornbzOHU0sbyeP4IrXJDEtaLoSxZmtrHbgJx/GGe4e2y5
NyPhhLbYwBJ4xasmjqIO0Lf2b5OzwtDwZa5pv2a3MCW9xRy12HSCR+xgQDDwXiNZYlPu1zB6oLUt
zXa6gQDI/bXWropVPUTTjO75RnQB/jO2GcHyszJYdDU/fCzL+h4zj+4ix0YsX66vhbf1bdZiCCRq
/WPrDho1FcmpzwQfodirq7CrMJcd8a7LjgRf2rZgHlmCiwJgqAobmgyds2Tc6lqRruUS3FuWsiGq
Q1WbyQA2VpveDdw2HkM2kk2HIQMma1BfJn0TultcXowubQzSWlhbsJ0uraLOB185x3Woyq9FmslN
22V2dq0/jPtxMAiN4SMwdL9BjYAyvXtpg7BeD5hu9PdjL+pv5BJ3G1EDbw3XApeYrVvUCKOOzYju
MHYLKnewShtyYBI4zkJM80AjNlqdae+KVxeBe3I7hXRp4EdpYe4jCja58QRvRxHjXKnW3GqiHmlm
DiyJ4MM5A0SnaCMxzASmNk1TfVyoP8HwTaEUasu2vkdfP6SlPfq7duRFkLuFE8SQ4NAPABU0VQLR
zHTAW2Aj8w6BXauXVcLafxx9AOGDtua92/PoFwkLaJqZrk6yHybEGIVOvWmA8sGvr77Vjch8+1V2
07zJkgQMs2GFfxWuppni0TRgWxkcmBOH6J9FV4tYwlKNA+wTOCgBVTiHeenoPUbFwcNt/nVdAHcm
1BLSikln9EsIRvlZ++GKB48hkLzS9X7pemdTlI7aV6J0tl5o9Zi/Ef1kAMeCaGbGvcMDTG2D1s6R
Ng+NNeOoumjI0dcwR1wi1po0mlaqYxQ3AeIXwe16MP7MMcMdAMi0M8FUHtU9RXY12nyY6gXMuoAw
TbcVb5dntLsQ9kOPXu98edNNDJ58Cn3ao/fjA4IvxETyCGiBn4QltXk+ONGy55aNGENhC5Vj0rVk
eqWw6pPUfypWD8lM3JZwd13C4kk1LuAevCEMEixdz8fbKerGFSmcVLp9sXPY4p6cnljQ4nOKJRFi
3FVKTU0aaOV9RXY4XZpiQbkIq85wT+DugAesUcjkaRrd9hcVatfLHNISjnG5mK3sX6gj/yuKzWPX
4OtPYsx/otiAhXMjn/y/YM/cFNr/+G80lf/Cnjl9fH10f/f39/+U/cN/ItHcfuovJBqwXm6pRXB9
hgU8qHugyvyFRIP/A/IudE4B+HYIwsDP/JVEA3ILyI3gwYJADE3jv5NowK8BUROcfvAfYVAURc7/
ikRzIzr/lY31rxSaWyb4HwxK5L6HaGWG+RDMblZEZ97RJ4yKEJ4NZONaYJEsxYvClPcg2yOP6Nt/
uEp/IfP8R/LOvyRb/q3X/YN4bZfuJDGQmEEayVe1F+TBXrpzy54IGhh7cJKLBz5WIfrUZz7KC70N
uj3SOJR7P0h4CIJWIcLEX39ulawSbRZB19D5l0X08eKGW4zqNiF/w+GJUuig3DU2+vO/f+//6gvw
t978H7yjIFJzU7NyPvBqp+2f2vsU1TtqOhe9Xg0EU+dD/9WS30Cf5y+CiRBL1+Vq1wYCI1CGr0s0
JoE4W2/VJ/52QzO6dbs6R+IcT9LaD80DwBMewda9yR26n28cpaSdWKb3cIb85Zj71FVc7gC+bNtT
+z6hKY/d3E6HfNyYbZF5KXauTGU6XVMr9o5AdxCKzbIwhb9rUqc8ay9W/BnETTzBTz4uj/XRMYkE
2aZ4gdQwCRxUPo/Octblth52BXnz+7MQT8AMGzsL6BMfVng9ZYt4iXQV80nFYSti46VCJdN8AUUn
RCwKTY3YvwPS7PYAir0K3JB4uAfvIpi2SMyRHb5yb7LzojhLzAg4NmV8B73j5jII6CeSAKL28REv
iOw4OZIU+GjSF3k97t3huDRnVz4P7Z6bLfW2BFLAckvcrZ6vg7qEDDvfxp53dP72O5M6VqzQ43Y5
xxeqDM/clwiPjOoE+SPN1naz/rNM1dNEETaBlvHknYSXu3EDt9EohawJeDdm9hkSsOWz5Z5ux640
qTteottoOSf7Dnnp0AkNQJmqt8X3Y2eJ5w/3y/5SFPb8SRsgAC8EabPGEXdLUY6xYMi9DpKikIAU
Ev8Lo8/wE56Yb+0Gvgnx5O8sFGcP1at2ZD5E5GUBLdxm56nYmOkR06YEs4WYL0NauMhvxG23ThWM
bbpDw4vEVB/+7RBIxo3wUlynMtNBanlx7cc0SEsM0YJD26b0GeGpNMpQMjUo2HeVeVaoVCg/+3Au
iJ5RLA+5k6Ox3tFM7MVTtHX2Xh7lXm5nKHoLpMxt+Gdb/Q/aiT+US3/dlv5gwWvgp6UMI3WwHsS1
2A97soVL3tk70X171ud2357ItfkfuLV/BM3+9dX+sAZC2Y+4dY5Xa4/qeTiPV/3QvZcPbONl9Xk8
N2/mATKzU3ju/o+v+KfM0zGBWJcyVAdysffF3n9ed8OmvCBH7hhevL0420d/67yEZ/r4329agPZv
FOG/sWu5f3CUZwRzEU1ARqIX8Ackbi/W1xSTl+hc7RFQuxePGrPJOW6ezZ7shq2frTnf4hHYj7na
499ytEe7ad8eoy+az8fxKi99DirJtaoST+TgNABNkVEMDMWq0rWPWTqQ2F1gngvLBsy+ABMnlR0D
JAlkArMVdI6YmXQidk4RRuafKACXO1iGAESLVIzERkwl64xkfrzebM6T47nL74Jpo3mu4CYgE++1
PzobZuOZO8oZU0E08nkvN56/JeCRnKMF5PUjIsIAW2FwZH4NQoLxsZ+5wV8Qq7wqgKix/+t3CTAp
oBl39gk9Gaav4cdwP5yjw+O0oQ1GF7FHgFAn/ISKHdxGkDpeoZU3V2PFmK1ZceUlCi+5wwtcwJhA
EZlhLBGmvbdxa+CRCVCSRqQBWCksD53N0OzV8BNh9+363+iVT19IzpVwqG1/mb0bIWept/rLOS0H
6w18LK9OiZuiAoeJAdsqOx5/7M/6RHfV7+SBrZqOX+xzfVuCeK4BzMTNp77adyADYtM6aP4+q4Q1
6YjW0d/iD0rEYxEXYmv7tz/0MsOCmH4DFa9f1dlk1ZZth2cM/iP3do7QBDcp2k4Hc+BtvLz49/a9
fSd25SN9VRkkN3mJR1Kcuq1KAOY8y/QbeH7qw4yaXaIrrj5ZsD3mEThzQzJjrThpj70XIN2OpiLn
m3brncZsjd1kzZ27Gw0pCTMaDxk/d3AFSPrjnOscYOFveT2wFKhuUqW4UTFawrhOgp14hXHZRT0D
q7xRKVJMx9xsOeHQ2wVZkWP+usdH7HfgsiKcGIs/xcldxv2LuZAze5/4RkZ3jGJPfgbvMGaPbcmw
NKHfxxCy/bR/osNw37+Nb1gEA7545tabEU4C0xZBLG6G5ellIxTLCfu187bNqidx8C24Xcy7sN3I
R29kSXkhg4m7Jy+I8aP4BX6bYChD7m3zEAIMv7Ov4YKj9N4Lc3oPLeHd+FGfvbvhldyZS3i0MuzQ
GT06GcRPiUllXKdr/OgnbAtN0muQe8fbxYQvYlLs3+Uuwnejy03atM3LnJ+CpI/fSOLn6tHP5abM
DCwF33TypTOQMo/8u8aY401+VFdxLh7U6zwmGh8JLJQr3w8svv02xAPv1z3OrLRMgL25H6AtyArE
6qQcUkDWE6hbnzejltTOuB+7/mGOOLpe8AApHk/M5lFexL65x7rTOIOrrEWUBJZXHOVtPh/wtLnf
GJh2r3YUB+0hxHgdlWICE4cEbbGfTw/9yS/S2Ww4HtnU2nRHPInrpjk2ZdaXOuZHhHqf2V1lPXfv
QS6PsGLXKmmadPldhqSPdgYL3zlZSBClua2TiuY6yp0w86aEv7sZ24IoldeolvwdeSEvdOtmcud6
cbgR0w6M3fO6U+fh7O+bZ+uwXpe7+ctBSP24nUpwwBBgFcMMusRKxmByjusvdJJAE3y4EYH7Fbfl
ZghTJnaVnQAVrjCXALWAHxSmUwp+SXce3Y7TYZVXh8YrAH6Qn0CeCUTqrNfCnNHBrxtNskXv+5f2
gR/YQR6h2e/6Z4e89cFnxN996yVAMjx/Q3zlFmPKokJkKdwopkdmfq0a/L2sfhJ3YOU8TpgpBVDz
SZaAUOqAV4n3sa1PcMpHgVrG6MEzA2xiBnYTl9/WK4Kor9HLLPom6YbhHTLeYwBgsofDLIA2fBjc
eOBaP81P+BbcO1f7ai4NuPgK9R5wjS/5wd7k/XzHXgfMmxe5sWFt4OghAZ2hBBkNrrFqGLZCJkX1
zsTGA98QoIHqY1kmXfXkjruS70SbViihxvvWYol8CH/kt+sj9z1GsDGfj+osL+6b/4AiR5lXWKbu
AlnGk3Z2BFywG91KB7H5qKp/Zu5MlhtXmiz9Qo3fMAQCwBbgKIoSJVJTbmDKVF4gMAOB+enrY1V1
m1Utyqx2vUy7lnklEohwP37O58/juE/GY2CDT9qJ1/oni09jdZAMea7+uzn+zvXPYh2Nz/K9/yTi
zhM34kFG3ae4lX4U/LaHjcNeFD4fXvG6jJo0asb3dYAwslNNSP8dzlSfDZHBcX5sKIUTmZwD/YO/
xs03otk007bUUesc07emGLdszwr7D1yoZ1T2dUH0iQwOWTdq1V4Gr6W1q+KT019aa9c4z1gi6Yy6
E9Uzo035iJvuub3GO3xP6bubRkOH+y4qh6i6e202UBX6hlKPwQJOCATBTZJsxXhCqajK7SS28/i2
ljxhqOJf3G78avGj2AQv8Z/kBxe52/HPNtVlKb9Q9MJ02AGzMZbjKHbuQo27ocqckr2JcGKFDgeE
E5Z/mUXBMXWt1zV4cfsTBmvOOb7T7J+RAMXFfuzxM4d2wzrFb8c5FfFjKX4HIoxpAF28nw/0dlb3
hkEWOQ9Qw3TI+6iYw5Jl7Ewf641r4Ss6zcVvK81CaXM9yzIkBprm7yV6uZx/VHzj2vQoYPqd8by8
cza+eGx7461nEdvw5A5P+QuGwNf8231uPp36V/E5NmH9oa71s4NMk4RW/85AsD7qzfxq/bpwJm37
qHlTGxjlTUunlUKNm3nNDhWGOm4nYqqQq/VGBAd/6qPaCWMs3Yv1MWTVKbGs0BzHyDwu3Hp7HMkX
9OhiOSy/k/rFvrrBthxzEh55OFW34XoPvYLe/bDO5q292FxmK5ult3QdcxrRXM4v0x9n4ZgIeeha
BePyiAGhi4YdD2T+p966bNKLxId383f6UmDF2dfxJqZN6MP82v/yYaCbO8PeB83JE7euOSkRQSj3
yu2wyfWBpfeb9rdA5HsjeMJKzGv1Uvw12DRx5glnPltTh6Vh/Vv9kz3OzMBRhkP5lj5irH+qkerx
57qRlRzw+68/7UdATYbDo7kXNrZ9aL2wQOTl+k7Dbme+8jX77D4xo/+jFr/N6jgfTyrOptDgMDIH
5yD97MX4lJF4wyvPDZD/ldkmGCLLfMr0GZtlGD90tEtav9vzxqXK2U3GGKVjtTXajWneTYtGKIwv
q/0eimI7DeUZT+WWdjqwPqeuA1b1H8m6/5UwdlZ/ulrX//zPgbOnb6Dm/9T/XT/7/zFYdheN/gdp
rK5IO6nv/6qL8Vf+ry4W/ItBDchKliv/p/r1H7qY7/3LEw4uNNhlNgrYfbHXf+piLuIXuBECHhLM
JbCB/yeLCetfhLOBadzj8OSbhfe/kcXuMJb/0i1hgAL5A+BDuqDubRZA/7cEadwbuIdMrzyzq82O
Eg9elRkRNiqLqDVzUhk6L3FEbGTTlhMzJMBQqC7wDoGsaN82mresDibzr0wBwT/LRo4LQ/1l+m23
pDa+8yCuId9mpZDfeaMnK6xb9mHuMvCu64NmS/1wKTI3r3Z5ILqNtjsGlEZfxHuYLuaUhgtU8gSb
TGdZFxxNhFKwNcGrn3GP3grtOrDe2qm8ad0300X2dlU+GoEoXsd+lObRS9dCbZMq16D8CvGeQ26D
Yxy4Wf0h1syBYYUPSB8MI3ZFxvSlpORjjMs2obCadKnOVtIx2pG56HfxHCy0bcUsCWd085Al11Wj
nkMI7Fv/RzaG/2hnUI2iCW8cZ+E4jBz16VRu49Eq8GxXVV+dNVY2epbRZfrFcNBc8sM6oZ+eSkzt
6xYLadl/llNue09JGqj0aHdurbG3Nrb+QaNkupMaGQE6Y5iKX8na9GOYK2N6tvCSM0esU0+9rV6L
O4GoP6A/v1n+SDHp/UDkaG+V/T2ik9niNpm9d1+7luD2J3VAgC1xfaIxbkN2K53zyo6yeGKdQ+4y
7PursOVSJ1WimjdVfjdRJaVeq1Ctk90g/Si4HTwUXRvswBquT0k/xBib0IydRzlO2ahwFlvK3DYa
nx+y2sLkm2WLcJri0GCdXrerq5Uze9b8pC+lI5v4QfQjS0QJHxoHb87omaaamosnj+a9SMiI2R6o
o3a7VJYxXMvSx7E9+J6iJgcrXXcX128SnC9uKe4PSz82brJJnRLDQxgk5UqJpX099U+FX1r5R+uI
yiXUFwf95r6Mzz/47E2A3hyLwfd/xiTOxXEKMowPdD55s4TjtDjFzspYRbqTBqCGzRgs/cT57veP
q8U09cviSXA+psakdBirrhzQmub7zDV0LOVW22rMbecNo5JJkav7Um6C2KOYdccqLo9YuKb04lmk
iHj6886YtvVYuiQcqsSafwmYbOySbeZpuDLI5XJeKh9fRSCTOMHxLgwVTSY5m0MQKybErNxegBu7
tqLqNiulDvGgmaKOzGIwZjgMpq3Pzh8qfAc4LuhnLX7zZTMXugn4yu1CZGfT6/A0kXxK/KXckIRv
0gdpZhMhyr7JRJFuIE3MnUeir8nWmvV6gyZjw6CUo4ABqHaDj2A0WecSzlOulr9eOtfu794TE27Z
unZz0wozrFeJG5rt6PZbBR7QfW/8Fc4e5Vjgs+1Y4GH2zikjQcOPCsKI9a5hutT3D2qw87p+GAxP
loxzi7l0r4D+/XkPsqlzfjXOQjfjBLpntaupHXmLSwsaeGux2CHqy4DVfyNBIJeEC1HQbYHLvo/8
tY9fY9OlFhA2M76D8nHlgiQVZX0K7Bz0bLq4ilbSMbzgAmtM89lnfvOTzNRhjJmFcc9zGiWWyMwQ
ka7WvEUHFuJWGpXP21OpjKJamS5DVk8r55Mt2QsHo6u6dj8shME+p0AaDNRGU9DHxM3yKZUxqH07
w8G6tfWyUKJiHiQeMNTis8R/sWlnaz6KPA26U5yXw6OedXbGS5ev8B74UrsMVCGPEyuF9rIerR4a
iWWywTawFJBlTP2f7X39nUOImTBRG5zcAmesDuqu5vUncygY5tL/Iy1EqlKzjAaLwjptmnrHQN34
Slaj/8oJNhyVsoiP1UXnOYeJjYs/ZpkvtMP8XcJYfkYxqasHOVnoCk01hr7VxM8tq+loOssxefcX
L6FcKxg8xItut2pe85fJmpjL40j9jC2FFbd0xdLsMN/O7nFgt0KyjXmInWfd2g3JzHRORLgsk+nT
N3TuWWRp/TvH8veZz3jqULra5GwTiFiutkHZxOp58pc9GLDjUuENwHwrALzHesgx8BAThM3ik8BD
gm5iQ55jw8QcIHs1XGu2v+DGn7TJP+U6r4vTprsYdv92SPMOXaJqymq/4PzPtqZRyIu5gjDLBz6S
xfBuOH8sP8xj4l+MWxNMPRnrSchFd4Z+S2zSNdgqVdZ/LO2Uvyfu2KFXzbEZxUGhPHYWiubcNtby
VVZLe5y8vH0muMG5kEwuTjYrfZ37wngo1JDAqrc5f8RYn1pRdfFViNE4LcnKGynxYJ8Tt1NT1GIh
PU6xZeu9NjKaPRxV68lcHOMLXw7q2CACIhSDfNBF75+nKV0eOpCpNEgFLmGLZ9LvvbgMCWl1J6K+
K7+B1m/jgldHdotx9lcjjWw2upykIAyDh5eHzM7HTbn4GC0LjZe05RLbqqEzeZaZ/k52qX6k0RxU
hq9z1UkO211n13zKSCo0GeqGQ2KDBC8KED5c/xNnUPFlY5vaQgDg2dG1eoiXJvkyV02XMazTkz0X
yymeyHSXJG+PouACIeOrHnyybzSt1n3sZpvYPr1iqDdYLtG21Oi9ynUlfwKQetwQL5Oh7gZmQN7A
uZETev8WmS/Ip9UgBuGWsWJSNQNPaGEGV+y42bM5Q71vZ8c/TdmK97xaEEZJD70pA95+XMYIj6wl
epJTwWM52NY3BjgOA2wUVziK5hTmYx582iRk6FgS68mzs/zY5lRPogfdGdRO8EQW3v9O5PI3Lwp0
pRhcSZ8IsR8srBZNaTOS8MzghZgY0QtFn70KFxlrtA3necRi+FQo0vRNVVxaJchOU2rS+cWK9bFQ
BxprrB6GygsOY55WbFWvjY2TLOl+rIW5W5akCXWcLqfMAlbI8L71T0GdqsPsjd5NW0kJQ17LR9J2
3otBkvbDzuPqAXIBYZ4YGZyMwEVUVkOuiy1hkqzhR7L21f0DTZJIo69EoDludb0+LTP5qZCwOBO3
yq/OMqAk7Yd1n1lNsXFa8eX24580Xsx9Ip145xVZdtAWGkXbDVaYm8mffiQb73eY5RXX6iErs4Lz
drG3mkxglKQtWzKV+dj0TBICp7ws66SO2qPTalT25Dllf2gNJlIrOJ+99qb6UQzV3ZOe3rXctk3U
hWfCYVio4CjsvZhVepc6y7snMcTJX1ZhZb8cOAKvXoldWtc9oR6ZLo9ZPDe05dwWM4edTzaurNPy
p1qt7r0VBeNBVwR8+OaFjFLCbzzrq28rI6o4aTZ9JXb4T1KSYnTUOfuoNuU6eRFW9PKXszqw9WsD
+1GkepFdEh9jSsg+3f6loSZ8dGLpnup1gKfJR8TIciXX0haEVIw0HX1Uoi5gAXy6HqtgItxeyTfq
3uzSa2Vyew1FenDm+D4EbMVyKpvB3tr9WJ/Fsq4YsXhicctgNgjjdnSe+n6OcbSoOGQ/XEUyJ/3H
MGS/X1lylvDHxb32mSZ1746G8T3gKzixDWN46pzaQ81em2HH/Yo0K/P6T7owOBe+WUYFQdk3Hms/
6mbi2/iXEHYXK9iUfRrTDmnGwLNnP2mJ7XCdEdT7OanPtUvt5lIO7bFyJ3/tlB4AO2SGz9VmWujQ
tezThrKMfoiq0C3nkIUC/Nd0wGGdKv+km1x9jHqaqLAxONbSqc4z7xx5HnSxSugjYdJ4FyRo+YZ2
kGVMIlgb3TPSbQsai9CwpfsrGdt4N9n5cCL1Yu7mcbS/8GiPR1NX3B2yKjeJ7VX/pL35dN8biL1y
6c5lBeg09chC2mIod36r55O1ts+9sKzXxh2ygyhy71gGq/8pU/1WpTANMKIFa5gWCNCrb8ab1qge
a0qvYwJtdMeammpfB+hXkBrENV39dB8wQr5aov0c8tINySrEmwEOA56vgQMHGCrvY1dtdDo7LJYv
O3bTZcXBbdMON0BOs1Bk+qltS58PaYqXDZQ5di7PQXW0XQmtNQnuoXVmU31czp/D1P9qg7Q4ubmS
D2lSSl7y6qvHjU1VuJr7oKgZnvhkwqa7DdLc9M7a7DI5+o/gUqxTqtRrP1p36EIdI4znPMR2Zl/z
wG9uFWi4MMFp+cnx+6siXUIwHMaKkNQ2huVv2pbAmOx9Z4fl/ZsHbDmYVIdbuYj6dYE2tKkLPmv2
xFa7Wcb5xQoAsAxjVZ7JaIsNxUAXGXNzva9n2iSOWB7cvkQ96+79Lx7kfwqHQeBqzSl4CQRGc0F+
KkdthXhlAYPNCNfUwyHM8CILk9bNTlVRGIc+c9bDsiKq6wX0WujYWDjzpoyfpgkXbkSUJ975q8ti
qYIgIIObZkSlQ5oIB68jktUn3yAImrPfTPmx0nLaOvBQrnT5mKopM+6P9VTSGjFcmtPlxcma5CWp
feOKJU7sVwycp94k3JXETjWEBmdphO30TRtp8B0MU/OiQMZAsplokYOVfcr+4hpfPfnBXVZgvdNm
n5LKj3OGNcVwFXr5o0WQTOip+YiU0JIurJVkEXUykShuOjN/LroatTNI5tdibbwDh2t2XNOyeqPZ
Hb8WfzEvcdy6p1w0zhaFvXzWqczYcEQRUgwOsgDWv72uMBJ6U1Ujvs4fgr7gI6hV+su38fwybfa2
vJqMbrliYFPr4mF1VrC79XCrrf4FNC1+0DGbT4E5t9/YG9cHrpnhYJmN+FIDQ7QCNuhzMtbze8PL
8tGMLIgNMYzbUK+G4URx8N7WlrVVri7OZcax29FHf8uUgsBfCHsXwAdAgI37GgDCCRIC2qxJo135
af7geB5hIxA/5Yy9eQ76fDeX9rJLYpwf2qnlJx3KTEDSkkQBtdPte87hh8b0l3OfdsAXmJmsrs3Z
mYBkwaFYRxhnT7gzxWMfd8mRMDNqB2n6TVzEw6ZJnHgTVNYTvJJ4m3rrW+NU7LeEM8IphZyguv6Z
A3v6u3Ysd8O60VR7lRATd0jLsEc7IOItXOsIJPoiisHae7YY31Wqyq3V3C8VGcybLO71VvlDu4/J
X9zqQL5kTk/mgDz+0V6okTE++5EDqpz5BDiEJo/JC1tdG9YTfb1hmsOl87yWyWrmMtyflqCMUquT
uDqTtjv6yKX7JXCevNq9v7LYiIHJfbdsNTgk+PvDmG8itNmJdcg61R1WL2fK2+LLwmFfHbnPhxMu
9uUFkLR6iTFnnsAu0HtaTkehkboP/PLVQ6kbP3SdpqXwtG9uo51tYGL9tHIv1LU53IK+KhgkKOO2
al2+miaRNT/HUuAmrfg15csaVQ07i1QVGydD2JpYpSnVofWT5FkTOd8TlvshG5aeYqNatpbbeAzA
tPMXKrazAYKWE+lEIHwoym7C9EnRBtUmTbaIlsFu5l08iVVPVJuD+LT9tfku1pZZmI/SuEG30fsF
RNGl6xqmuLRBY1h5+X36pkRy8JKcJAfC52/TY4thMRvutnIrSXlDcEyqqSIYt3Tjg0kRHfVpnW1M
UgoRrWv1UJh6+Cgz9lQ41CEXDbNgX1hEJE3Pjd+5kmPGrTL/zpwYi9eKNbfGf0gtX2cnkwDKYTTJ
IBkKK2vrOxVj7gEDBBUwDaNbFY8pu31OYpLmHjXLwiexGg+TlZ2Z447birgNridiP5WtqgZDUrH+
dWVuEqiO+Xz1OhOgHJIvtJRkp1dyToWFYofPICgvalYW07x0wF6ju2UjHfe7Sxvr0Z8CtWvnhh66
Xh1/awW8typrq88lI3loNkN+sEm4RmPW9hd3rtR5WSre1LnCdF8tFazpFPt07I6/yNFjs7dqj6lS
7y/Ps7faHz1JjF1lpzVQcdrEEEZKdy7w80VxodzndnGWPRcIlikcfj+ycOw47OEvbAi+5V+VTwZO
Z/5P7NnrYzmv09FOkWXChsjU3isTf6eKhdGar9zw3t6fZcecF87CuDMqPL8yMfwOPWeClSriyt9m
jmG8oJmig9lyenGzRV3TEc0H1dndm71Yn/q0kgoalrnCu4eERETPfJm6tT8Z8FFe02GdWaRBYqQA
YRBO5DUJMY3EX40kZ/RdcRtCBCOrSt++m5sxiEpZ311vGaHIO0pHZ16HQWfNoyFuHW4+22GWIrEG
05+OgKBsa9jnfj+9WdifyXQ7jkGcx4ca0A1p/EL8c9kafbpiZAnuMmcOTZM7yTH8H/JheXPXdtEm
EHTkkfyfSDek2huyXfXQReBJzc3oWu6WiMBwRYaf24P2Z0xAvL7F1s/MYm8ntLWrXfbHJEsTmqO0
2xL2wh2/eKP+LUuQT5Shg/Vt6D69ySUXTJicdXpLNe2ssGt/L5e5OLUWdkDTvfPBRDdTRbcS8See
XfzVJakYzCnL95QU9tMwUW/ai6CiNPz56g9msS2JA/2tIRj9mMpi0/riWb/wyRr3t2Z8EYRWHkde
YnjyCwEEX6bue1LTqUOOc57N1huZqM/JUUoDeZxlL8Zfy9RGlMers88GdvQkQFBCYmMvkJ0w7vN0
0qe6c+jImohvbP8qJViGhvU+0ZiY1Yce55kkyVBHZTv74CDWR7Jz9CcOzJm+cX7yLJsOlLZ/fTU8
GpluIlSjP34HL40vnBiB11mXlSwChkCrxdI/rbs0y03sTmsOsQFkSy7Xbid5Hgnzj5illkFGMR8G
eKx3MXOgz1yu1CwNBv36oVH3i6IwXuyGMSTF622UeE/w3iaJ8UVyhcoJmt5XmbU/CWwfxAqf5dxr
1uwwP5fPi9UwFhZ84pQRbSgQM5nVO/3V0GS9w6D2i2iKc1xRpGN2ZPNpeWVOXyXL5p++sIqPNVMH
2+XQlA6yeDog6oyAmCKjVoq2v3I6pv6u9b20HBc05u6eY/s6C/QIh0TmBjHtvPYtdaCpTQj2On9R
I7y2nLQZT7L52VXJ/N6mDutQTSnvgnkayQ6lozNWdemmtHlMXDc+S9+R29YSr2joby2z3l1jGG/u
4rpPsd8y2G/WDe+T2gRq9i9G5p8IOc1PyDY+Txq96DyMZ1ayFH96wYE4eM289TIUBbJltEEEPo5N
QkdqL4YJCXQat/1clK9+lvu/LGumsLIDKjfi1kdyz/qXM9p4o2PbptV2E6Bburo6eSdP65KTe+/a
aSdo9g7xWhtIKIu9Y2QSXCSp1JP0oI1aae49V25Aaox06KvpDjjfmmx6rQUv5bT6VpiKpH+PM8wf
tEJkefP7IStyYDSlNaGuuSVxiphcrwqVwUvc2rY+mEuZhXMTT/us0fcVH8RHIfmKX76FwFovWCAm
AGZha1XGb40k8CI9o9tMJQ/wECCj1WajLwnwi70G5XhmLfp0S6wALhPxH5yyjkJFW6SzM9b238/z
9JCASbxMfjpsyfJ0h4z2+MYgqt43CHYPveOpQx/IKWSA5h5LCzE4ZmHRJKHwzD6KNDjokjlzGT92
xbQ+DCPFZMWv9Xf1Pfx4JLWzIvZ0yKSJFKSVBNvZMLLXuU4517JB7gw1xW84v1FqM9CJ65LidrHW
brp5mEMxSRlucNKF09NLjLwJ42LhrPp3MF8s3DMMx8XkopuwDJVrtuCctsyIClniessaSW1ndKHN
sObMEAzRpaz8pyJ37WTbKCzUSa2/vN6pX7hIEiea/YI8NrfKVsyoSPAIkbn14F1Mx+dwIIZQhXES
ZJuqas5VhxM9NocnYefXGFjTxdUsk0OQiD2Us74EclWrJ3TdNPLaQd36ZiH0W3hkx0kt5VvHb2EJ
DKjr5NPUTY39dYiL8rlWQf/EL0J9pFntvO+LeYSS4KJuQlGoufWXej8qQIJBX9TnsSFWi9+IDp45
1dkfy+oS9L74ttkC14VIHvNrJhTwwN6HUkK062CQdn1k6kI00R8clNkg/W0sw3eVtyw1tsnoviNM
ZUkUODJ97iXOLPdOfmsarkJSQS4zuRrYQL6WHQdZE2xWE0BgZ7v4NhB/w8Kashfyolg2Eiqhg9+y
76mxpj9tWU3w6QID9az7DGyakdB02xbZXf9eU2860t4tiJEUSV5QvBBMuxSNW59ZhW0dQRLiuBok
5nqa1YVlawTgMJ3xP0K86bqyY9Mc6wOxYleljVVodeKmeWGoXL5mbUL9H+TCudHYS/FYlbX8WDIv
7lTUJmNVR5pr08JbNLsqsoHU9X/KfkBRMeyJGYzvZh4QDC/o3c+qHWCjEhcT7QGwWUODJTpLb91B
2X8InAcMaXubNL0YLerCNLZfwdnZ3WYovSnZzbU1NbvZHXHeBsrtzZBRxpSRNSDhm0y286r7tqh3
2ujrt7rjhkeprNsNe0SqC5O4alfPMnkwGIMlR9VWqsduo+WyWdLU/8VuoDLAWDjx52qAAsndI/f3
L/pj6BPspavhP6CODS8cmegLFnuVQqO0Wxw7bXE1Fp3+8dzghZVb3u+F4dDWTicr6ir/QvoVHbJS
frHRzDpeVSmdiZcgXh6tegUrUlnauRm2zba9NWbY0RSdGB7dIq7/1pWYXszR5a0f6dimoxGzPaHL
E/Gp0skxj0PWZC8ZDSyeoXnCaCsLP/W3a1CPT2JiOymhtLQNbrnwO1QdMGXutyMMDFDTEGu9FQHB
+AhGS3Dh/KV9LWaHDxGgJcqO7EXePOm0N1CkyIBdvXYFQZR5whzf0kB3xrHoRZL+6Q0x0KQZPD0u
hA1aFDws9piI7CAFn+vq2OPzuCRqn8eUZgdr1NXXwuW1k3mOmazsXZx6Nbw7jAEDe4pzpUaUU2O8
KWm4Oz4w+9QbZoc/DFiJLOwfMXGg349EtwumHX1fe/BJ0z25tArHuZ+G35S8ebQ63X3KrIsNrNke
DmGKXcrNO4gxqMX1OsHpbMV6rlUmos5mN7I5Oss/ARfBtbSDzoZk1cs3iGDihZgdeQzIM7d1mvwP
s43rbWAoEGBTziQ3hhz8CMoG1gPz6j+120AfySpCKXJwpv3SMqpl9O6WIQO29lGycRPVq0X5JeuO
BOSNk/Mz6rY8jC3DqXzSH2IcOEyd9sGtWyLxutTtrZ+bJiTDPv+D6mlutL6XV0AEv1gc+Z00uj4p
aVnYNN0ep6MPnCKGUxaqhGqXE9qM8pRi0856JOFukg9mPPr7tuKVnUaq3pKnKPKJ4L8sy2wfUkPW
ZwCIPMLGvFgwGfpqIy1sCzaVwVnxVh5Lz/oo5tT+RVDb+p2BjtuRtE1v87jIp6DDv9YEzFJadoRv
RrFAn1uz/Obl43pkNnOl7LYxwxfetMeTwFesVv9MMpkp1jDCUXCU4x94+r3rUPXmm8SY+uLXg/wg
DM01qyAobwajIUadjHgYVAtjhiPKfMI14xCDqscPv9H5LenS+Wza87jB9lCfHem8cSLZtzs+82Eo
mc9iZqNntfPWY2bIMic6ncBmKNMTyL7L06t0a7JVw4M5ed7VKAY3WkZoqK35My/JBPxLITpYqK0P
lblCY3TcgPGisrZuDfUMkqYT8e5WuEIQ4lqmbqFpmSeNLLrJ2bB30KZMjznReTpup5W7lcMrmjl0
3/MpXne9R7I8Ib15PxyT0B+l/ap6q44kG0pvi+d4IGlGYgmUNveXLi+e2hozgJRpA53I4fVKwDJz
WjqS+UuanjurtbcIS787J5GUoSTmo8Lv5ijpR4a7C9mAunT1gdfLPjCqdmESUcQXPIjPg736r4sf
B1vIHKAdJdErZxje06JQ//T1bPmYUsfuJxhn+54Drn/P7epcJ44A7HyBdRurfvwHn8L8TxvU3qE0
QD0w4nsVztAC7YjnR8PmNQsS+zWxrUvmDe6bCuIttwJUVNspjnkcYHfE2+jbLY5DfgZYKRAUnxlF
tRt2E94hXE4e3vOsr1m2kM4p5j9Lnn6PnoPoBkcOnmiR36SQNZEz3V7QLcdp13QUF7G2HhOfnPZW
NDI+BfOMi7gVtbO7q7Ch4TFiVdyfh86uwBqNnmYaPDMLmGdYgKYAnpQ7dXrKk+zTT9PUYpVt1r/n
dYHyLHL3xqOBHbEVOSBaKQ95wokBNpUfaVy9xwH/GKKfa+/8asUAX+LpNM0VluZYOiCL2wC6HvTT
4ByIwLm0ZbaH3dttFsecvnnqjc1KhXbN6jHf9gGOk3Ti7/ppPB2gWUH7GHrxPTMzOEjnzuYZQdGS
1K6aa2Lk6ZVR0XRz0eiPSscY7vuRCqHNSby4QLMIp6nK/qgZJRyyIvg02dr74MWBOHX1KAgzJ+lf
1A/02LQ0civiEqoYrtSTm/7UoiQaEatyrR59GJz7Pu+OtcU7S5xe5M+zkaz6EReO3AGqX/KdVoS/
q1zdl8oTU+MpY1yl1/bK0xJ/9T3Y8zDtU+e5G2SPnCdsBvcsiAfxxvD4EKy2d7TuJNfcEPJgsDI+
apysf5RSDeq9BDz1YK4J+Rq/c/d5k+itZkXx2en77gylxY33HeOWBQKQWVkPuZenQlFQT0kLylIQ
sWRgmrHUwwZ09LC2ODd2TEiwgUtvfSzsDKczVMAOasQqHfWVmajZpAWNWU37vlJW/0/pD0T+Ygt3
UzgtRZu9SHDCPTnB1r15Na68DVj6ATTSSFNjvgvC3v6L5S2J82gAbqBTZ7g7qm1Qgi1fka0CIC91
MrvGbXKgJ5+HHNfRSZQOrEyC8uQVujwt+9/9YgvjGS9Zkbwwyp3gIbRC9H8WEYw5NjBlGOXnarRs
mAvZH1RheELjzEx4Qf/G3pntxq2lWfpVGn3dTHDa5OZtBGPUbFmS5RtCnjjP5ObwTvUU/WL9Uacy
0woZCpwC6qKARiUy86DSZjBij/+/1rca4IAR2Ym6kf6KAHmBPDRoxTCf5r3gBHvsRT3nq6mirGGr
OvcdrZ2vC3Oc17pEeR1TXL6nHgPn20BaeJE1xXStM+f3kWyb6DAFuVf7nYF6ZvSqcGPUOdHTPap3
Feue3+t2cN8h/i2cgZoiOhxAS5cJrfJf1JKar64zWS9CE5lL8cx0Ur9IpvEnFYrpx1wNxrHDbv2i
DKtzj0NeVtltOXHZ2haaSuzjWNaMuakV5o8qjrR1VWJMcFFG0bIJOsScQaoBkBDD9MuJuC6Ntg2D
fJzyxloRBzDIDSKajEMyCE5AORY1k5UGpeJnOdN+OqQdcMFNyv72y9LN+aBxGtl7dsf/lnjHABK5
Wy8buwflI/FN1/TGnXS5823JmgmmlZyg4wLVIUoo2ousaNSNnWktOMBWxYYJ1svxEHmrDD75U9y0
MDxRJ4gq/YESNKLERhfUmdSTpg0QOCjTouVsbjgvkiO4EaCUUnqxntlt7HrS0m9dl7f9nrtkLJKt
lF3/yTYr3UoQG+oCBT+qkZAGQNQDsuBriuJyN4Vj9uQ2Ziv9rurH1nfdYLimwD20Gk/PK9w7VtNB
Uwm/0lZQz0U5uwlQmQCdgeVRU5p8ww1oO2/Kyc7DJ5bKLH1qW65ium632d4bp2bhDpZBuR+UZ1Bl
KDSY3Cs9g5/KDcSywm6jZMmXkwxZk35GUWR1+AaqQGl/pdL8N4izb6qfxX3X/PzZXb1U/xMk2g4K
6Q8k2i/Zj1i9vM3/WP7IXxJtF3KBcFFZ6zRxLGqx/0IXuOY/IA84S4gLgCOKs/+WaLv/QLVq2YQj
WgR2LLFh/9Joa/o/IB2QRu85wuYPMoy9v6PSfpsk49qItG2e4kmd1FSSl/jgv+czxdM4xU7b6T7n
Ds/5VHI6W6NFg1mWYShwmya+MLwzIVoLF+HfJlqeKQ0LPTjFb2K0eMETy3AAtb1A+0mPvC5S38ho
IUwFc+23n+EPeAT3j48h455oQc7dzmuS6W/RU0ZQgdcaIt1f2Pmma22sYA+hccTcD14mfi7TpzTb
Vwgls2M9b2qSc2CRpXTwVlN4qB+wnWru0cmuK80PAAZ36w5/FbYTjls2zZv1XLHmcsn2uTFwns04
OhobFAPy0rjGl+6Wm0FdLCLeZuXg5okwka6Tl/SH9QJgAe6rpm108E8I1jGOf5++1wOKbZ/arI2R
2DH9eL5wvUtIXDNozHHgFOZX6cZVlFD8YP3xt/VuHPCbmC7tOAlLwxYmI+73cTA07O2GYhzUJp0p
PZ030QDPCMrep1RkyVrM4bieZufu48f+6TeyXYPobB5OGunJY7Oigt8S8lhwkeOWOwPVAK+tzljh
rbe27b9GnGuSNCngfSxWhLdvp1pzGuGLz+hSgED5tevbxS5qrwavxHoGYmlVgeR0mpe8eGyza0Pc
5OWCut1Khv+Enn09rhr7YKCABUR023hPBCCsC/3GNY+GyyH4JlY0kObgMA7Pk/Xg5BTN1HPYX4/p
N1WcmT9/fB2pS8fmqzOXWfT2dZopcsfchSEYyrXh3KD9AImRbKPwcpiIwY1xWieLjztb45nzx9Jb
ieE2EfwjIxnJotz11U2ub6P6IptfBFnX0UHVtp+50DRbbpiXWdNuquGQ1puo993kmsg2YutXaEpp
Ld05PVI1drH+8PFoOPGLvC4MZODqrIUMQkOeLAzYNgIE287sZ/gXVlY9bynvj1wNA6hHvWK21PaZ
cW8sNITTxcijh0bIqUsmrnPyXVqCqKLCFDPFOIz0hF7FaXAdCRvtcsUeWqO4itN+X4LtRVdtRTs5
u/7Hr70M8pOPYBPC5DhCAPq2Txeqknqj2xTO6IM7pTpjXlpts4E19H2YOn33958lXWr3WIKY7t7J
69qa2+von2ZfxoieSE7RpesivyoRTQ262n78tOVvO30zjyY8GxWYNUNfpv9vS/BUkbFjCh5kdtYl
pGGU2OjEVrkp4AlkzSNpMeuEtBWZyDNT/g8LC/unaxM+KNhkT1OVx3Gs4UkRnULdAtO93SW7STnh
mT3mD09hY/cc5qGhG5in3r4fqjizsHlHP+qomvdFTXHftqYz48NY/pqTr1HoLiFdApQRmZ4nX2Ma
E01r9XSxcQ5sJC0nVETRxuoNPN4U6OEz3xRaijZypPusdcOZRfoPe4PApmXbLJw2x5UT+MXsDVQ5
0Rf53FiXpvJL3SGU0SeFwLydpmMoYp8RfOapf1gMhMHpwIDTxFNPTyZUzBCrZeGMjm9Md5FJOmvr
IWMHy0JTnJJtUK0+Hq1/fCKrKmmptP91fVkqfhutqVGnIdkhs5+U9Elsum7c7wIcvHNurCuNxtuc
EPnz8UP/MPlfAVZi8crxf8uH+u2hVZBjylHj5OfGjWiAX4QOJCDllb8mUi7+C89Cz7vMeybjgtH6
/VmBPURamvIsGhzbYYq1TTnCEXJIsMYPYJyZgn96M56kEyqmm6w2J19n0MXcvhggfto/qMkc6EiX
9EgmOpQzrtWPX22ZAqdTxBEY2UyHf7GQvn01Sw9Hen/cmcwY2auJqwmqCnqWj5/y/pVM3XIJ8GW9
BnXpnZC3+nAeQh0ssY+f1uae+FWp9NtE0oVtWvGZnend2gnsTNi2Z0tic212p7dvBO86qJiVuk+M
70PTJMGOLDioEan+OLUe5hyV+q0xgLwX6swvZyznoTffJs92qCKaLmBtFu6TW0E0YZ2k5bAcMOLv
cwO4NsGzOSKi9NsSmYteY5cANIA0c4u3M9rqZLWpKonPDNh3M5LP4enCNQUwfU6mJ79qMCIybodG
94e5+2EyOzaVbu+mIN2lJgK7WKN38/Ev/MdX5zjKQYC8RjywJz9xUss5HxU5IBbZHqtFqTPU3l2S
FLhGenEFU/NomqFYezVVy96zfxXKo2QEofLMB1kedPIbICQXXP5ATgP4PdlbdPIMDNdFzk7ppN/E
ebfY47SjntTINqW4WQoMq0xacuvp0IfGQdsoXR6FF11rtorOnDnf7QHcN7kj0jG1dJvl+GQPgL9G
Q9FIZhRZVUgLJVoW43UND7IeGgenSnTMq3NZqva7We1RJvZMQru4G3DZPRmHZuiQlBLLydeJROzz
X4r7QRh+KaufTBlABmKFpSLAkh5tSDz05sfcubbTa739mqnHvj+Y2tcIQtOS11St7uKFDjXsQ1ix
pIa5xQ6heyp+ookHn2GDusnugwibyaYyD2X4mEzPKqIyeTekV2N7c+bnfV3+3v6+HHSXcx8Gbs7O
4mSgzZpjJFhx2G2ava0fNS6frvgxyducZm/TPtcF2l/nJpg+l9lFILm0fgZzQgs4j7jBiOtmeDSQ
KYf1nY2QIe6+OP2uc7/Ial9wqy13eHgnb1vXO0QYWPyVX2VrvIGkiIWbmgzCYdN0h7LdimEbJIfM
uozNu6K/08IfZnalzAureimLKwBUz2O6t6hqOX7v3FkGwATf+jI+Z+aWREEV3WfZNboY0V+CJnAE
CAMRfRnjL2pGrU+P7n62Dxbkm5j0MqxzLFyb6dOi7p5X+oCeuENSdNsRlAEoun4oYTjTGio+D98T
DCfxpyKAZb8jxCWgDvjg0iDVb6P5mtM4xiJaRO1MyJ6PbJRbtrAuUIdLgfURiBBF5+HBDe7rfi1J
0VY7Ti+aPCwnUdQGtXuBnpCYQvWMz2/EnoFEqoMr54MdvBTB2ulvdHObpwAmVhV2Nu2IKSrB7Gzc
RkG6jbvDrL7l0bex2EzuCm2HPu/tZuvmYC+AcxggsaX1ojtX9SFFR4kVVG2C8QICoyEAzh3GRUf9
t9dLxpTLnKeypOvceN/uGZLNKS8AePtRadGIM4B6NGGyCbUcYHFG/gLL+pkt8U9T1OH4KyQVHVsa
JxcKxM9lQ1wYGy//ZZ0rmh8yw/xyZrq8FoVOpwsHMx2MABuToZ8sBYvAglIsCVqDukGLhbnSMUn3
WTAZ83coiVL/WjWfp/7TaP+w7J8t9jcFXQqvm6kfotbHeVHQica/p/xebnDzdfFGeLthkYFHa6P1
HfklwTxd9BulvkR3S9vsk3aRt7BnVoQD3nFnsc1VzykQYlB4dK9yhPTONrrorjrh42ot+cvrtbdD
LXFd35tgqrK1A9Ul9klsKO+oKJRkzBq78Fpll1W/z62tl68OMJuKYpV9V91nGd8XkD2mX/M21De0
8KDjYMdl0lN/X001Peo4W+viqZq/Y9MSwUULFET5crqOMfW0WHq+NM11Fe1NA5m1P6p7CgLSXZFR
1o27fvbVcEUewkyIEJ7JemvLY9s+08bt7oL5qcwecnKxbWaZMr5KzNRdPhw7cPYKNKOjvSBCtyvi
zaiGIU1s6luVH8t+79L5nH58/Iu/O2pxZaSOTYmDJXL5z7dDuSu7zK0xb/mDk9S+iNV30cDS0oR9
MQc0k//+0wyDPQZWhuTKcTK6TKewVYuICIg1Pn6bIt5Qw8EhcMjwC2zDHz/t/YWOii+lKOnBxGDG
eidH4yZtl+L8NOHZk3Tdc5TxoYWUGGEphh1GnpO6I9YpokJa4x4JgTiz/Szf3sls4pTMUVYYku/3
tSry260jcasy6lPedyRLap1mMfI002vPzNo//IYmNAvTQTe/fKknW5xJFKVloyv0c1cQO9y4iyUJ
G4QR0IAhkePM1/r+jLI8izIOXlFByeHkxJTUpZf3CvJhUzpIrLSjp1Pg4h4CAKzwgwLhtCuj6sya
e/qSAORtatkU5KnHo6g4XXOrgOhdvHG+VQzPVTngH5VX5vytbmPtzAueXgl4FI8xORFbHIhx67yd
EwlJBSFybQrOhtdfsfNVKQoPp/Yell6vGRxV3PiuFU/bj8fr6TF8qddLXo2qPd04PsXb5xJJZJmI
TFvfMoqWcz6M1I6ygzRdEifVcF0oqc686rspIg02Mk9wD+EEzKX8ZIpYkQ4ZQhFeW4mKTqrWXOE8
8t2BdIteSzek2a7SxDS5FNVwhGfjbw5dHu9x+ZFUXDh4cgV7+8oxWW+llnql72GBIVsTDX7JiaaZ
qAJ0s/fp4y/4/RgSNHvYPykjccw93bdNSzgIvwHdke/Wb3QUo4SAo4OFnbOhtzuf2bPf/Z78hcwR
chYoH9NLOnk5fKPdzPESyKAcm6VFy3REjOrXWBHWTdX/SvMyPvODvtZrfl9ypGlxIKESwNEc9pA4
GUSYzDSD6OHcL+XtHG+9FDVHcCmbB7cGw9ZoK73iHIeIqEEf5EFbQ7KTX/IP9Crn4WuabmcNwhlM
v6+ReqDTjoR9GyMtENVlX17x71OZbAbvoY4ZlaAB+d961W1vPPB34OzgLxA46znxErHJH9WIzjKC
y7l8+Ju/Je/pSqoDHMOWevLJexJ1YItJpgWhTc19MDTauq5s7GcjjDvhVNaZgfpuTaCwwqBZehue
R7ngpEwwDtXkjKQdoBPgcoaMi23dQ5lZmZssy37NFlmXrR7fqsK+/fhF//hkg8dz5LSWGtbbKTIb
6Oy6siZsPUl/RqMxbFyCdMk9irQdTPYtQQEEfiG39c48+N1sWV6ZKh1lbLZs2zxZGnozTlurTmJa
h/pu0kN8a7HLFWgieajKz9V433UIWMaW79Wwl4IIhdCT2ZIJuOiim4lkh1+pmtYn7cHZ5y35SIMz
XRMjti08VVzTvQp9J2tLH4fcmdnzWq9+O3voYtGkpATMZ6FD8vbLtipXjHkzkqyGeCGHpqRryP0e
DMUZ0QTObccbHfHiXjfCz0qjpUnbMz7YcAOL7MCAn8ljCfQUEelmSlFHwbEycfrhPkE9xgQp7iPa
ReRN6M6tVx+4bnM7xCPbGwHaD1QoyTaoX+iIgNNkMvHvTEJS0dcEjSqgUXP2OMTbDrcW55CVVfGw
y4C/GsIW1I8zY/5PP4lYfn3WETqHFPjffhsqMST5x0JRG76OjREpoMgJPU+Ih26IQAsXLVFu2BvL
Ky+UNqGCpFt25kOcnjaW+w5nKDr7OogzAGRvP4MeiBjTEAd0Q2XaaoY8NUo4lerRHd0QLyqc0VDb
fjzl3o98NmEhhfnarGUdffvMTKKM6pq69+du9vseJiiWHQgFNsUKW/+7u4RF+Wnhs3k6xw76GycP
K5AsdijoltOGs0qsXq4LgzsPqCi/mdRa9bM4837vvlOOF1wlBfNMX77ak/cjDsnt3BZ7UGI34b6d
gitKgNsKz9HKmrKXsLOA9k61OvOm71ay18ciRpBMcUmp8e2bDghwg8Hm9t+HCH+SGPxW5OXulYwz
Y0Ej0MFneymoDEIPG5szB0hjWUDezO3l8aa7LC2oPWzz5K01pO8kaTqdP+pBvkvHROBCptsyUWIg
cdEvevMnWkF5ZFMzwW4LRSZkrFESibsASyJG8I+H2fufgfWVH305+dg6spC33we+DFNpHlx8pdUX
jegxpaBWG9hQ+zZbTJjl05CcuZG8G9oWPViKYZ5poOai3vn2mYrYOO5gSCq4OXXHTPuWwdqRQ69d
D1P9+e++31JLRoayjDLDO+USxmWpWjduSl9j2uxqnes8hIOj7oGIdnu/CD3vyA5enBndy+/49ndm
bOkGi4UpHWolJ8d3L15sUUWJ7cxUNTaddkO7Xt9lgTlh8QUPlRCD9PGbvl8pLX6+pWhCK43WhbTe
fq2FaA2YF2npG6OCJUvy+mqgUL9yZuKvCxM1Y+eQMg2ygUCGnhjpQg7RWhnpmT37/RSDKLmoPDhR
e7Z5euTsCZp00toioS814bxgbSNzFMhanK+DGvB6zYAaHWisYr77+Ct4P7DePvnkW8fZ07uQM3iy
67ujDDaKcFjsXsLdhMmZr/vcWy6f5bdrdUUBy2W1yv221r5OkltJ1FvIqMKV1V3P3aVtJvXWEHZ0
5rnvV5CF10l1bNG4sIqcPDePsRZWfUQVAZDjup9avE5aEZ7Z8f70TXIC4TQkEbMBF337duEsiJGO
zMLHirhkEThIrQf4U0SBSxGda1b+Yeh6NioFBq7lvhJE3z4uQXzqzSUuzWTMvsdO+guZM34DI7ga
2BjKoN6UbP9R5roHWhfhnl7K4eOhYy4Vg7czdvkIQnhczTyBMurtRwgbuh1NiOOjVF+raKnHIRSl
75cUl7g38f03Kr4o4XetoNu82JOGq5NKIlwi8nMR7l7CoQMeaJnlxsjVz5kT2FYukZeRhsoTpNuZ
reT9ws3nhVrBOOOQyLf29vP2lkgsA1WdHyXaTaWgK4Z2tXWa1M+cacudeiBIhiSYj7+md+PCpj/F
vRUtHyU74ZwcFKQWYOdok9RfTH9bgGhftWFce7b7ZJGd+195GM52kLfcObhNvn3FMpC4V9ooxfrb
LNmRKTXR1HjuK9hX9H3+7pshr4KVyzETgu07pSKyB31oIgqmYOC+NTXxwJX0dvjx/MIA7vb3H+Yi
WOHAZS2VwZM3g/eH0Qz3mh8IvFyOsxOBrVb46PPVGDu/Pn7Yu70ID4BLFZLTFtutfVrSmbQRTQym
PB/iHtfjBOB37cmXxa1l5K465BGd5Y8feYoDtuXJM0/2Ig3OkKti7m0yqOUKY/iurIByp0Wvk5MN
DnweaYPBZU8NZ1wTMEl4pekdU86n6wJ3+jxivSKU+cINJAZ5yz1+/AHfzR4+H81GbpQUnB39VOcy
TjhcKZzgKq+kRsqHld2Y3be6DMBW9gTfpdGtzIbqzCLzh6eyuFAS4bEs/fqyBv22Z+SxY5utm9Ld
EjQqYjHduJimAJSDfyOVwPvZafLcL7Hsef9e1yS3WMsBwrIok5dhfSrN0DPoYl4twek5AdkN2UUH
Z2RfJ8rdMM0fMNYY+0kDAdR7xo827b9M9nwRRSBhtGGuFnLHC9DQ4Mw3sewfp58K2yinA0oKDPCT
dQSgaDMEWkRcc+VcWV5OtDg53X0bJocKdpRnPUdxeBkDvTrzw5+cwPk+TCp8FPwW8jU+s9NqX1SE
dk+1mtkQd/sEmyyJZ9O+qbNsC+XX3OnIKVuBFDEg33szjdEmhipXHgrRNF/DYX78eCCeFD9fP4/j
ccdb9nNEV2L5pn4bE2OiDa4OoNaHseD4Vk0cgPS10G02XktFMCzL3dx5X+jZk0oIIO/M+Hi7OPzn
47nY2sjCOR6fSq/ioAetn/B41dIPxQf5WYPtN2v6Ld4ebJhKG8888e0k+OcTuX4J2j3WuxtYNQL8
ouyZIAk3w3VVeOMNuQ1zKeFuRZO1rxXQBay/fy25/9+18L/RvP825t5lLt6+/N//aH+2/2v1Qsz9
G7r88uf+07rwj2WLsBb1JOrNBSL/z9RF6x9s9Zw3lwOnsVTpWV/+SZcnj3H5//AH7dcSjfkv64LA
uiC43zGwl2YCt72/Y1x4rYn/e7XABEG1k2YPyY7LUg3n++0cMeTcjlPaeKuW9IjPi1OpX3UdwHMU
BjV2m5QWJUTUttu0bhTtEltPYEq7BMwKzPJ0hcd+EyWDeZSsgc9zMhZP9Thm6MZYcLPtXEQE8ISV
F3zGj9kcsHkpQkDcc72Vt4ve62sIvoxl8XE4z7weQX+b6rpNPoMlCT0nHdfaVpbq0OSGNiFLYRf4
4NzrT+VoR/tB89KDPuvnyljWyRl3+R6FpLLJMddkxTk9dkx2XcLnIkCkDbLkskl0UroGjturrsYr
FARWz4wPVXCk2QQmHfagH4VEyzlheyiqaaOWvp7lzXs+ZXszKyDAuLXa3dDU3q7CyHawbJtaXNly
5I2KSnugOKytY0rnz0mPM+vKboyEnCgCwhGjdMHxr686xxb32xC//Wts/B6YeXoAWV6VevzSiEDX
RaVl2RZ/+66L0NUVkOKAJn5afUpbBB3tqAuwA+Ao6OSX83g9SLxXK6I9yS3uq7GDFUsUMaZgLwIq
PmQvbhM4zUof4XvjZA8H8tZC0QsNNknCiDvzkV91DW+HOd0vDqDo01HBvfqHfv/Mg2WrzOgKMhD7
GmeCMf7sUpBxGi+4gQqu2IaGgJzB8d4c7Xnv5gNZ1mEnvtFVzmHpjiQ+l0WZUwCIYNo1Lpnq0ET7
CztFHjODC/0etkBGNuXcxDTXmrx+sOdCQ1RM8u4E73prOWhu5FRuEyz+YAu5w2p55/hFRdzjGKf1
t3TEKWp4VvMEAWv6BQFY+1QbeXYElU/dmZh3TDTgmuzS1jCwjOkafGF7UY2teyMhym/KfijuXaG8
H9AaH5pUzo9lXxdPZVQUj5oLT7Y3lrZ4mNXYnFsP9Ec93XKBwnwXx+XSDMyJ15wT57qaqvaqnIvi
pjFr2lmBsp6sxgwuhTFzKwE47Kq5vaYtPKTw6PJqm8KhubcseNM+WNQDPkq0UzN/Gc3NabhyXe2S
Tg8ArXaOr8ekvVEZ/LoGB49nh4Tt6c9mVYOvTXAGclmFW78qtMU7mHn6nRFPQ7EaC+XsxpF0gHyU
yVUYhWTz4OKEpF0yt50Sm1ANVZKc6upJThpyJpp0t7XbppsUbB9idmPbjHn51wZIUnD4s/zTlDhd
fgwYK+5SjOJSv6geT06flROCMBATVGOpBnxKY0WsUtmqemeSi/GrH019P3XEJWuURW8GPW2uJsd9
6jRTIxEvVQ3ROTVSNt+wyc5zrJAkU/BTe7XMftPNWwSDrnFGjHhaGkD+Yy4CVfThNIdt6lonE1kq
enAl8Ki80hDIVoidvIGQLFOfvP3ICHLzWP0kGWHYZSHhsjqkWzq5cfD88fR8e1ByXz8HniJJZWsR
aZ6unaMF5mFe5ENqVPVnqCyE67l0xEBnGVuzqZ3PdmWcM7a9W8aWHjGuDGSYhk2x9LT/RakPIWg/
kFOI7FJtgN7VX2y3Cb9j7wRP7+RhMexEMhcPwIS8HZkCeQoyo++DZ9QRiHoiz36u+7alCSSxPtH8
v3BqfDZ6Hp1rNf91av99ATOQSy/bGx1fZOf6cr74fQFrBiz1sYZGNKZJtha9e8OH/xbhDbFWxJAE
Oy+SPvhMujRVLMpdpwi9g4hBNBKX4XXbxvjwCvOlsu3yVsRZc52i9N44jRnvMDcb/mAHzbfC0vYx
nLKjUl2zzkTxZE1ELthGDXWgaIN7ZOP5walzfedm9kOjhQNYPBlMO6D2lh9xH7rHS+z55RAa1GaH
griFzu2vpc4/rKlYAzZsNXvnhdklrI9upUEPX43AXhF9qf6pNS30fXbk3VLnp4ndA7hZhYEjt7M+
R19jz53I4ZJyl5RJg78+DLZpmDbzOpSl2GpD7dy3E+xwrY6CXZq39LVjh/O+XrAz1xEc8Qh2wHrO
+MvnxHC+jKVGmH1dJvD4pnS4LDTN1tau0x6bwWxuhajbu04r1A87jI0tyxm62MoMCa2izH7Mo36c
cQKbpGiU2khltLauIgFxqU3IdjKt6osT4HYj5gOmTNvHUNYs84g7GZc7h7/DCKSLjCeyPEfI/uDv
8ujYOs18bIhf3+WWF97klWpZs/WQtmEwlBD56GKWe26m9re2drjww9yQK60PrQ2FKwV2B1Lrrqio
KjY0wtaTrbX7sZXTRsZpHEDQaqoXIywrn0YQveU5OYAt6a+nGJo4hqbxMunkQTpxt6U7+MXUA+uC
RIRHJyQ02GzoeOIOv8I7TtBObi7606K9zjQBMX1uu10qZu9bzm6zK5yaGACVIUKj9FOVvqXwjM6i
lFcdioV5yoIrQOnyRqrZWyuCf65cVaDWMioBgl2/hU34NWrj8dO0WDqgB8L8qOBn+1GdOZsWmABD
3gQST8OjTYIvIaCMu2Fw5A2FOmD7nIUegnoyHjlGL2LkxLrQw/RgWbPcGQDA1xFRNJ/zOkPNm1XV
p24a04uxkMgmEuepoCKJ+NYebhunmm4hZ8VHEkDs/ZxznM3w/wWZGtZV30kCZWQP1lj1OVQVJQnv
ybyWiGyi1sJ27L7yGw73mei+BlUWH71uNG/hLIhLkbflkW3O/VKnAgaiCUDEcfLAh4Gc+Faf/aSA
oO1ymMfu2hst5a6SIjPBQ3gtEuYRgW0SxKumjn6WNslKYPrdeDumIBsrZXwOigkeajjXV73O6XRL
TINGhEDakMYxk5ZchlcYh0ZYKE35nbMY9FTlLSNIOvJIZIr5yY5Es57hNT4WtXkPsMQ+5mar1wSl
YecxBQN5jstEAHqOOj/vxbTP+AGuCy2yXwgOkE+aA4+tZO15kPDKbqrWLL9wVI02s5VMl60VIhlu
U80liZQSNd7djNiIoo2jYStqF157lxhms4DSgi9a55CrkCTxz8ZtaEZ04KKvYijVq7i0h0MWImVi
jNXftLH+7tbwVGSDZhjBK3SByHN2RhpOF24YdhdxFs83rdmICzQB+kq685NFfbBkxgMcJ3EXzzfy
UTqFRpLcggfL17k3ekCUDWfX45kjPc1ZDI3kwFcE1XCaSd1H14vQeCqv8DigzfHw6Jp9jYLUE5kv
7MyoQRqm3c1QlyEAmbLfUNQCQd8OKU3oQs27PqQv24CzQ4/dBeTUTVG8HAWuo8jRmXnpQCuvVggN
EsxqKHHbeJdxduB8TfE+mOl9WQ4UJmV0IBvlNH6byLS4qCtU6Fos0motM5ls8EphyHeqdN02c/4k
IUqucCDY33rg1/dRr7HwE5cagB59geU6XMEQbkBk1MZ16lXeZiDuIFwp4WqO35IB4xxR1dlrgK/k
JYcF7PdVTLhQsHOHLA1XlKvKZ3iX7BHAlpqjwTqWrGnBaMyAZe5X8O1IbIlHcF16fhNnKVkrlTDA
AqnAorMXjxA/HmLUmNtKL3K6vKLXx3VH9/3H0M+lcaOSloiE1yclQ+JcQYklQSZYpsGEPvSY15OO
/gz6SbViGxnMuyZ2nPJH75EPU/KJr1UZWOSJ2vAO8Y/p8yUHdQKgmWubtu2kTw+bDRgzd7yrin68
HYqphU7klDGpDTMRHrKS0HJ065AIFt8+d/J8PYzGeFu4pclCHDSR2FRV2FTbthltazsAwxh8naQa
46KMezIOJADzDQfEeDcQ0rMbcykv2ce9Rx6e1Z+Ip0qSbwEKRuvWdmqTMEUOI4BSFUEZ27gJ9HYd
GgjUCevJux+qolfh5K1xjauo2b9+1NQL7UPVdPEON5nxuSLeZA9u2bjOe4ax0ZBFouv8Mc9gM+by
1kgfSZB1CNhlLo0cuvyqXN4+HgfSIe0UqI832Zy5zRJi3jwTl2GSIjKvrFKNt53g24KW56hPo5Yb
1xFsTww3oWG/oDRlaBgjYUErWxOBsU24ULY0IoZ41wbLX6QXGYG2Y+NdCtGG/mxZ2XMVeHwOBd9r
RXWvevb6pqvXTSmrT2blAa40spDIKE/hCCnKyD70cc+LkOPEr9FWiQu/jcwpEn0rCPv8nMBGUWuO
t7i1vU2faUO4maIBHlNripuSc2IBkYAkADZOhDDZqAMwc4XmPXphyVc3puhlqobgN7t0vccJkCbB
JrBICR6eRvGSBYb+ZHiqJXXZGMdFhG6r24SSyK9ZasmVDVJ2CxaT+NbKY4ACo5Mm9LcmqAnOjIR3
W3izBpbbFUTV2ENJpHGXbT3wpZtWTdM20os7vZntl4zuy5WYmsOgFcamndvizqvH6BhqJOUQa6EM
v1V0U7PRDT5bGTZ0AqTF9zLqDNIduE0drYzsT6/J0hsXONVdn5n21ezpHaKtgj/XWc1xyIwYfaC3
3NRaz/NtThJb6QbuN6OtM1afaij3dZtVF0Y3mb4bxNmP1uXUUZuEJetecmktlkxR9fkea1bxq5jK
8SoPOv1zBVCfsFHoRkQNdI0Rb4u66p/nLluOKhVSzqE02EGCNBarOK8NEzpZMe2a2tpTVQEuR9+4
JZminLO9QzrIxA4KetWs2abdDsZckkEqZNE0Gr5t0uA4TjhGsNfHwr1ATT7+tGVCVGpmGofG0sej
kSgDgmdjOuuWm/++tOfwyk6Z2etMTY+BaT9xxrx3o/CuiUwQv3XVXLSTDgi97yCQoewVFi1D0MoQ
xiwE/+DqVxEj/qYCjINnJ9fuoFdzSpdxs5tm7S4adG/tRdwlNUcQCGEFPc9io+9MMd4AVINbXybl
TUuc8Z4qgvxq4by/zTuvXOtDat0koSw2dpMbsORfwflNSJ4hdnyHFMU7CFrJg9Ksp6rU7b1FTtM1
iQ8vmgrKR+Q5sUM0TEXaURLHfjZ1MYl0LQzp2nnuR81bt3bY/GhiujvzLFFeeOioANoNWHMaae8I
m9zOksxWI+m6O8DhertiZlIihEW+K3vT5te3ftBofwBACuU4ghyRNZv/E5chdh9JvrVo5TWXl3BT
Dna24ST68P84O7Nlt3EuS79KR9+zgvMQ0V0X1EBJZx7t9A3DwzFBABwwkAD59L3krsrfZh4d1a+I
vMm0kxRJYAPYe69vtdh21pN75zLQIVoo9PLAk99UrB/TIfruM+8T6m1Aqrk9/LyHJ8Dtn1FkycHC
BYfVffl1Vv23ct3PXYN/ltAdZAu+I8Eg64ro//yfOawWb93t1+ZNLS91/DV/X0v9568/RibimH/+
419Aua/19DC8yenxTQ1c/+f/+f85i+Pf/J/+4f96+3WV56l/+7//+3s3tPp4NSDR2j8y2seq/Yf8
nq9q4bB6/D/+5bCKbtMAFXVkSTNkSf47B55l/4HMA2AV6BJHMe1X/99/5cCT//glrEB6HK5vmYcD
8N85cPc/UqRZj9mCXy1fKNH7/1YS/FgT/tfh2vHRBouUZrJUArRjQvjMymAP2Gu9m5CXFjmssZrH
ZBrMFeBnoO222KR8iu0I+3QJtjP6pAXbz1XqPdjZ6eDfoSW45rDH4AZ+LgCfN3BBIlr7NxAep1/7
QZk9cZEG25Rp064m7wjqDk2ta1i9Idb/9tbfyUT9UpC+9yiLsnfWqAwy6AErO0cSP5/gaPimEuRu
8jJysMOP/KO2OgYHFUbKgYqusQkR/qpMwdSGFnHo30AnT1/nJhZDPghLU6yMGgqTFt54NzDc8/8y
TpreApeVfsG35gWpA5hbB71tvqawg4Ih9diIvyaj0+2QuM6nYUzD6xnE7jNlxj9zbf/6WIu6tzEa
PnQRjfbwSORJHsLp8bsfto27otR3vtGg45+ieU7Qc1tlyCc04IGYM4nkY2r7vbeLcszv2RcbtVqY
tJuPR0fnHt0j3l84gJWfRyvguf3xJzxmct67x6JuWzq9jWJlZgyuwH5Pgqn9VkvHfUqmiMB4rbb8
TCL/V4brvTstspUthbiFjiF8HvH2fiYwJ0XglO6Lxlnp2BuUTLueDjhewabOeeA2S+5YZksgG2Xl
vqSZcNGzPKTfAHobwZdmPdCzOoSQWfY+zh+Oq6ZNCN+pHx4Y49el5TjcfPyOTkzYZUtl5xLw3UHr
LuY6KrAtOsAC8+qySx9rq79VNQZpkN2eZl1M6KOrSLvzWH9m5J761Ys8K9MS/GUz6KL0xZ3nkkcX
uYLLfvUiLYjTZkBJIPCrFQNMQKyD7utlV15UeZJwqmC3hCtD1rYlM2wU23Mtu6fexzJWxRxCxabT
2C5A2BBgL+UO68t+9SJIMN/6cwKf+yJi7pZNFKCV6cy0OfWrFzGgaZu6Qf+gKjIRPBCfvskyPFNH
OHXpxdSHx5CecVSBVV2afes4kOaxuPn4hZyIXEu2DrZLaQhgOwYIDHnhqTIn8BnxuXq2oq1+fnyP
Ez9/2dFoB/TNlg3uockIAmwUiuxrkJnmsm+aLGYmxx48NhlGYjOhg16CgApZKXDFl/34xeRss5SH
HmMavgsw0koBLoWL72WXXkxOxcNGIbOBphcLBkgF5+Y5FE+XXXsxPWHxJj1uqYbsWj01PXrdz2Kn
Tn3O43//LRKm6K02I8D2BRz41h04fcqRZ1728aW+s/IkwZ+XxpEedGTdIKgwM30qG+btSsmyVz4i
mZ5UEX2sgJw/U+c69RyLCSvh1cDIjFllGqQwvQpSgHMSmlOXXkzYEAz9ykcWsQAxB6z5sPDIWaXf
iVe0WJyBbAYUNZOqIAz5u5jmTb++aMgsGW1NX4Y+IK6qQCXwVbvjZxRz/i35wd97s3gxRScSlkmq
e1UkhEZb9LSg76Er232d1WKVwG9sd9kjLCYr9ccaJNYSMRgYV0BfI8DdE8eeGZ0nvuqSk0NaEzfw
I8S6JGDhVL6Z9r/4ricLxaeuvJitZQYA+ARleCF8lHrL0n5q4KV82R5g2cvbtzXaWzReCkeaoqd9
wcNke9n7XsxXktUt8XqhChm5EhbIYQbCKcxcL7v6YoJ6AwlQ1kauHZnFK7gUFhw+y5ddejFBbQcw
LKwvMFCiBHTguDvIDvz9yy6+mKLEDHzqOo2JlI2rNB7WE8wEL7r0smVRIQlnxnFQReQ1r5kIvyHZ
ddnbjhZzVKC1q4UTgCp8UCFZmq6kby6LLEvBGXxKOpjJ4UMywFh72NtO8WUDcNmK36EETYhCzErb
YB+74GFPj2fe9PG531mLfmlFf1vmnCZFV0+HsY0uiABy6hIbI+xzV8YQ/uBOQXatYoiAV/UokKBG
3j28Q4aT7hJduXDGnkY2wHOlij4PqU3/Ig1KHryJgzXLvOQeHTElWbG6T74iDek8olcIyHgb0xcX
FU84zxzdeuDiZJEY3s8BEP0VaAVbKRgvAF8gu57UaEGqXa/5cfQT2So2TTvjg9xiHRg/OeiwTvPA
dDDBVXR4q3kEGxCTquEIpvaTZxu33QbOr+6jM8WdBunF0Y8+PHU0fCtjc9kOZ9nx645skhnEvAXM
bWBgCKNgGV84XBehRzUeIOiwJir6LH0sO/fxCEc78+lPfPlF3IErnwMFGYZrWe+Zz9dxxy+cCIuw
E/Oq1D24/MXcAwYY1ejQSM6xR0+sIdEi6nh9B41iwlVBWQtbScVUniHdedErWeoGE7g0zoCwo+zZ
lVddWB86v7xszQ4XcWfu4RDUtC3GyAA9i0KGfc1Qhr3s6LTU8hIIOtuBYBbDXHND4+lqVuegzide
eLjcvmNVypD3w8ccAvQBoNpd2cvC2rKFkgTMwr/DVyj3phtr4zWK3mcWp0X3+997sSXyx0EBXwSu
qwqbTeQrHBng2BxOcK+ey+yZIxagdWlOx1sP1t0H2LeOeeCW4rKpteT+WfiAzAMqsUVKPHPlotFi
A+E4v2x1DBcTF+6RbZggv4ltd7aO7LXpL5y4S04K1lwyddrDB4ElANoeV1kVXPitF/O2HgyLYFSg
Ci+sn+H8wXPYQF72Qn4hrn9bw0rYdAwc1oq4tnNX17CSADfhoogQLKYtm2JpadmBfIA2KN6NG0di
bbns2ottPKAP0ouOPxv9frmoDp54u+zCiymbJt4868jgfQCtq/0G9qLn5tWJaBAstvD92LbQluHS
cGIUFWxjhToTwo4/7p2NSHC8428f0fNgn4GBrY/SDFhoxlBNRZMCEjQJ7F0f8Oqy83CwWFHR/z9H
ROCLwsgMTYPl+IBm+XOfdEH+/DvsLAFOvtP2AxcV5uY8xxuAt+YNcisl8nt1k7s9OsD9fnIPspXJ
wY4WhpDoh0EBNHZ/hpmIL1tsgsUC3Fs0LU1B82tC3KAwzmEQdPYZTw2B5UwOetS2wf0uZh7f20bf
oyR95gC90GP8/fpgR/HHIKjYIKEvxDqmDXoAURSl/LZDhySqwKzc1qieuaiz9mIDrR8qRwZuTML2
zj6tVfYk4lH+BQeK9iB6tJ1Bg5LdJ84UYS+LVwHfNTQkwI9vM4eVf905kblq0H9/2WReKu/Q5G5o
O4yy8PrGPUSzV66jTCUXhSEAGf98LxIG5oxJ+MjDwG8FWO8qMu6ZwHycuf+cdzDv+PPSnhn8bOpT
UbhOlz6FVukDnK6Dr3CkPIccOzFilrzXKaW+SBp8VWDw1tjq58Olg3GJu+AdBb0ceO8igCvwlH1B
GeCyD7qUwU81gegHVvdFo+HnPU6wrPO1PpOPPvVGFmHUqxy8hoThqKhisD7bpzCFydxF0d8/3vO3
QIpObw6mJ+annDhFSaotYhX/uOzai+DJK+GDuY/ZhCXgMJZGr9B9+e8BCP41+f3FD49IBPhdP+6l
6DpYM47+qkbt7UxM/KW8/edAh1r5z8uLKWso6nHDXmRDuEk5g5nK4Pw1gVS8Vf5QHzyoLUCGZe7V
gOZOaAYBj3VhVbUa/Ha6Qn1p2GtapzvPok9tBNJ6DRNGupsgk79s37jUb+GcbFIRTcMeuK+gcDEE
VxMWrDMD40TaeUlXLSGIjeN+9tFgk9gDMDTNnjq6v9MRxLtO5Xczut3gZPnxUDl1t0VcafyeqYm6
fiEzNdyazI+vM1uHN5OXqhsSB8cSqUnsGdr4iQn1S+bw26BHe2jvSIr6RZh06cEf4K83lPhCHz/L
+zESoKg/h06Jgms8Qge95xnvj4wXd1+NMFCdRmK+fXyLUw+wiAjElXAcG1OvkDPYsLphMIpqL4s2
vxTLv70ckMXQz0dwrIX89WdV95/hoX1ZUXdpN+L0Y9bXLY5wDt+m7ps/Xfg6FrEgyiYYG3Ypxmrb
fMEOkN2mdZ9e+D4WkUDP2qJndQiKFjNX69bAmmG6cIf860D628uuGxOhQIfTGWzwrpDyzhVNL8sz
LVWqEOHIfgQcZe+02ie5i6T/E9rnLyzUuYsZm/m2jPU0Y5hU/q3BoWotwAM8M4UW8vi/o/uSkyS5
LqGvokER8IzuYbwnVinUApuh82EDyUP4pxNdf6fYFT8JEUO6IVPnKoPGcwsjRWejTFLCWbKFfc9F
M+6oSP59nYRlaQt6Ow8KXaNVKB4VRcOD3n988RMRY0mYrhofK4dP1Z7ITpKcVOPwkAyz+5qGNX/5
+B4nIuxSMBZU8CVFN6IEesnlhYgEfzzub9FwOcHf69g8GHa+fPr4Zifik7tY+SNvaoMMFvXFJKsX
Opui1OzMpU+c/NzFXG8B40YhN/YLzHCofOGfDe0dvfXmutq0KSL5ZU+wmPWBj751+MD4BQ/Cn5Cx
7VBavCgKoofuz6FU+nqehCayyEDs3Luw5t0YL2FnBuqvo+k/dy6wcPjz8gxWGbPPZlF0FhiOazrG
zkvTcSAWITHtckJ9+ZqVdXCPI1997YxzWuUUyvl8rsLgXs4Jb/OIz9MNrGHUTzT8ttuprOTtQBr3
Dmtwu0XusNmn2A1RkpFtk/blCqVpseJUk2o7hC3ZznAAvR5oMt20MTxZw8Z2n1Q0kRVF58Mnl3nu
NslYLM489PvjDYrlP5+5R0uwmGgl4aYNbYefsauS+Jd1msCb48+LtzKqZ0KsKNBuQnND6iPwODlX
3l9oK/871MX/cHYxUCFOknR71ILjA0NH6IaGgl1NkpOCTxwBISNeO4OZOZdzns6lD6uEdt6oVqir
skOn+trH1rK9Rjtomfsk8NQqgwoZkpzWvayT5x+QPBrWtQ0iVxeOm4zXGTn2LqppPrNWvR8A4f/y
5ysOzayM4zJTCM/xikGO7Ya3frftRtB5L5nQ/4DjzlDLT3SuRSFwq43iEJtEqpcXXn0RLnRNewMf
ZL840mEfiQOVuwcn5jNZqPdjd5wtkigk9ZR2msovIGq32xl4nnuiEMpjUWYP6KdMXgKr2k8fv6gT
32LZLxgiDw7aQDbvOQbVpzELzBWfhL2HT3Nw5nMfP+s7IeofANOuJj0Al/Oewhb6SkOh8dr4lj4r
N+T73lgczkdfruCWS8+clU68waWlUUIbf9S15+4h3WI0F8xA5trYPtgce1IPU9PNz4BIi7On0+On
ee8RF1EYeAk3G8Z43kcRfKPzspVwpzBuvRcwzKVrlBPLjcf96lAHKAEOo5tAFDmCeAuv1KIJZ6Cm
mO42MF0HRMFwSII9+mYE5B45r8dm47Km+asyrZdDjKtvgSsXZgtzXnVta2Jfw9LEd/6o4BWpGi7v
M1lWd3CG56AS8HSLzRW7mXQFesEsy3JVQWG2irXjrjKY+2xIXX/RA+wfAgPjIchts+3HY+vEsRqQ
8z8neueQ0g3RuLTnKWbfagbv6ad0ZsCEwoY4XzCLqn0rPdguQYD0FgasvonhwPQEfQV7dUzc3xPk
m/K4DDVUYgYat7DKnFUJW6CfemjOwYFOrCfpIuTTHsiQMcbROj4eflH8vGkbrzqz23t/BxMvwZgE
Jsk4uo3DfhDVdBPYNIDuLoTeNYQw1PdZtP74ZZ96CP/Pdw1QruvQ0g57YyUc1kVp1xPyPWc+5amr
LyJepIH3GSwf9pClTTIvg7nmaHae6IUxYhHzjM/8rBvUAHt6xwfqQYXure4lewALzK44hEEbOEhM
SCn5kC1//MaOCdJ3Ju2yKbM3OhBVC/cmuFmzb4EHZkzudylb2a6Cc1PDs+9MQWgIzVJTXk1tX50z
AjzxNpf9miXaS8sOq/W+d7MvVsQ3DigjZ55qwa74e4eRHIPib4fMrGmAF6rIsCeqgTIqc+l4pUvB
v4cQlG2rphpgAOpmJaD8qLyzJo6gMurNVw2/9cuyumBnLH4DtqVhWrst9Gzk84gQtUZZT597wuOQ
fu/DLcJKVgLLUYlE740IkNgN2BVNKumv+9RDJUWqENo2WcurEgLHNWpdAIkGHZq+2hbgk1Foc2aZ
ObWZS47f97dXjR0v9Hjca4umAe8c+gNvlwIwgW03eklAlxMM+krab1zUyK9tRMp8DIC3UaQ7irBT
voYFV5NDxy7XKPpDHK6IyXkyVWeKnycW92UzaYCmw7avTVtUKQw7q0CzdetM0I/6/Jwv4q9sznsf
4/iRfnsHWuketvL1uDcl9vppqXy95i3clvOoFREKKmN6CCb0eVAgLOzGjBRHDDKSGaAmgo8yjMGT
tOgQOqeAODkBFrGKs95EiqBaCDOh+U3GGXmFjsqj+SCtWYdV90iQOVozjtnR+hDso0uoiWTulLV7
TkFyYs+ztIiB8y2yMZJMe6k/e0ZtWTmtwn5ap8k3XyeF0ee8mk9sdZYtq2osQSeD3we8up0CzgDD
lvfM3XskrlYdqEubpIOt2ccB88RwWvawVnNCYoC2vJ3PJr2FgaE5cMD61hBujOuPb3FitVyCcOe5
Qf4tlO7OwrAVUBBYQmk/fW0idGKgQlpuPr7NiQC87GOdE2Re9Nw1BZ1ATbZwzajOxd9Tl14Ep4RL
GzsjLj3Clifz9hasjMt+9CLapMMAyAckn0WYdnIvlGWwb53P+XycGkjBn/MYncIgtNYTL0Dy7E3O
4qOErJYyvEVCftpVYExBzJ70Pz5+mFNxI17EDRLKPmio4AWqz3Gh2Jj8gCm3fI1j7FwsZeD1uIqD
Bl+jHwR/U+65DUDA6CK1HklTA3yciXMx49TIXoSMOZRpFcXSFEeJdALPg7ACkKU8V+840XEUL+lX
Rk3NTErFCxdIui0xx203YHxjltumkjVMW+q+cIe2vHdwimfbXsvxJxGROVc9+lXheydML9tm+YQm
CiRMwakyHSy44DcwTGMOhAx219Mmi+/gobuRor0LzLRHk+QGpSt458xotCjXflL9RDp0JalzpeHQ
CPtp3kL+WaobyEbXPo0PkWBnMvAnBuKyCxcWRRWPvY4XI7D6axbBImSidQSkkwG9ApCj6TaNq7PF
+VPLxbI1t3aDEaA7yYsshIvwegA147tvgu67M1caJ0iIDVYwDYi+gz01//CM55V5T6hVB29U8syZ
/1dR+r3vs9gx8TQkDXWjsZhAxIRjSlrRA+cAlZZjRL/h2FMVMaPeHv126zmDd0AyFyZD9Rm08GqX
sKFv15orC1wUuCDCHBlrQz2BG1EBo9cGffCSRNlRAYejKLNDSXKR9eJVO7Z8opOLXKBrvbeo01as
P57iJ9bAZeOhxHhObUmQ5qlUc0ebPoHMX6CvV83zfD0OQ3Rww7JZ8diYM6W+E/N42ZDoOCrodexA
0DKn0LtXsafyEcrUq6qtxePHj3XiHsuu6B46fAcq96EQIY4mCTZ8G6C2wrU3Kb37+BYnVsFl07Bw
/DCW2h2KWMCLDLSsYQ+2CbtOLHFvnbSvzwTh48rx3qBbxHw+Rm7LSjIUrIq+6ims/qqtSF8ue4hF
gGezBi9Pwg7VbYL6UOl2FnmUdEMB4RS/D9Wkz3z0U0+xCN62KVVAUH0tskRtkYRYK0Y3Hz/DqUsv
jqVZ28i5pFVTHE0I2IhVMDqzmJ/4xMv+VkRhuM07pS74nJS7mfPoBlC6ys1dGzk71sAvO//4GU4t
Pst2V+WBraYGSILlqDp/FTjDvNFtba9CnEs2QO4k66HtdqhRHNL+E5nFhSmJZatrCd59mSWyQbeC
dff11KodfELmy77NstUVJvNKIF/T4rOL21nwr9Sdvn78yk589mWva+sAiRe3Y1uYSgVYMa17GKg8
90FOXX0xqCqQpuIuc3A4jmCiIXkdormZfPr4p5+ITst+1466pQEYrC3qakxu5hDoz0qF0ZNggffl
41vEvzb878SNZedr4hhsxWOce6kHrDwQM3Qgq672pi2ocGxPMq96LTljsAoL29ve6+kVq2AePYAR
D0Cs0eYTyBFDXr8EB5ogKRk4dx2D421Xku6LmzK9TVgGC6iWwUcmqJ10y42r3+gMR+amNNhVJ0P9
1e2PxtOxC2Cr8rL5DWILlLxqigGxCXAMbwFNOmpEAj44axE54w86UbsNg2j8xEhgH/zKcZBG9ela
Eap2WpYT2FydEDlxSFBUg8+eBgVoVa74vFPI3CnxCaawbm5HQ+5gajgg19tOE0w4ononQjF6OdKW
8207w6eDus/jPAFHCDcrlKbdNJOfwKmtB/gBTuxqkI7scxNRFyRd/JQdQfoXiC0wMMohZi+868pb
sBftU+uCk1uPIfwaBxfQMYLG3QpUwdF98pVt1il6Gl9QsiZF1lEHzwpW+33s+7HZAO9E7xpS0RuA
9LJdqVQZ5I7K2tXxSJyiFgncBageyr+aZSRVHnVOsAPktNzjUJ6ss5bVu4oSC3/hSk1vnBH/UDc8
7IDgcYYod2lt0tU4NVn8EAn4DBuwjFFymVtxz0FI+14OsIdu3ONesoHU4QaGEB2sYGHf9xIFDadb
BDsLk+DKj7GkwrEL3naOQ2EY12RgsXmAhVAlss9HOu/VQEOyau0AIFUUmT5noDCD+dYkepNFLFgP
hnQ7pJrYGrRr80w9wdqtjXqk3xvoo2DvC500ZHqtuAolD/oiM9yOqCH2fZvXbTkHMFbRAPRGw1A3
W0q6zjwP2gtN7qTgR2OgWfRMw82qWwVETc/HAuGjjzxhcmXU4E0PIB35b2CqpV+bSmPD2iZOtMeZ
cLzliUtwV7BFCocAtryJ0F8C9+gEJ12ggyqxqoAS9FYiYZ63TpHM+gIyHIc7MFjKL45wopvUm8Nd
O8X982yVuxpB9F/BcKlb9enogpLXwZ0erfRoj43jQYeFwYHxq+eXSuQjnTSQHxIEy26GdUvOZQIn
vmRu3WgV1WkIgx3Vg8yHOdGgZNBEu9QKtcIJ37vScyBh6+T3VQSDLi2bawOd1KrrLU4Jskfma13b
LE1+9n7TEuQhgFeLLQMPisxgr5UqHHa9DkqzolUrt5njVSPqzqOlMEgfYOYycRdW0fRoQB2n9pYO
vN7FmSDrng3Ztokt7KEHYLH2YIqm6ZoLB/CwdKTw7vJ4Wt/VcCG9yUIBtmsWg2meOQp+x1191Bhl
I9/ZKONXAIfNMAxknqpXUrL6e+3qUt62PRTVd/BCGL/VlZ3bIqGq1RuTsu8cYt0DF7Ff33TT2MI8
PvaE+6p09tNtKGkAPIMOfDeNJczq4X4Z39luojvwqvw3AdDNnQxjehf5Pl2ZKG5k3k3VDPSg70xe
Tgeg7QCJH9tXqpm8QzpMPODnyx9jleqxcFCyfwKOnT9HEwfMI04N8FgNkA2w4IRZS+ZN3r6jMUwa
zSgOEeB0IsfJReRA+uLKc+15GYaXJdcViLU7H5zPZ5Tv07sOsM1N1Uz2cQxx3EFWkiUPaLGUq6qu
fGcNUCNZd12c3UUDQYVWCdBDhZUHkM3kKqkHgf1bIm4glebr1trxCWY/ZGXC2X1AIjPZ1Mh95WHv
tEPujAAgOhO+QYyG3B20B+Iucyx5cwEV3aapjN84CP/f0TOCbVZFmm9eB45b7NYhzaHXbVcjCXDe
hK/RnWi7cFvGFSjjNa8Q+xMGfCqr5nHTOr08SK9rN/jo9iozPXtwQ3Ay4xQsQQkfAYpW+tCzAHjL
2wDpniQSx67GhPXXBm0lMW83cMLYpxRHLyjW22DTznCoywc2ltcyTMcf2UjkeujgCm8ECMymKt21
oGHS5DqglYEvY0cQW6N4Vbl2vFOuHHZ+17dPHZC22Pwi8uucHKmGwJM1dtVDUlO4QNUB9qZn9int
Bv0MZxBUOLKkc1dBl5Ior2bSvpBetygZIiLmdVWSe80hj8rRi003mFDTGkAZuYG5H7jh1sJmF0m/
5CUyifwJTvG8RpUXraLOXIZ7HfdAkUY1Fjk01DtPoeA4Y5QRT776gwrafFIO23esnVdz7GQ3cOsJ
rjvd1686bSwWLXj1rQa4Q7+4suwP6ZRG/dqFsSDC4gBX91XX+YKDIonOI0RLDhDdUBFyH/ks7tZD
DcuRVUQcex8SgxLVHIFoCulms00qFq5a46tbOVfJjSvxi+H22vggz4btzcwA6MxppJr7bg6gnyi9
7N56zrgngET1OZxeKHYAdbBx4KV1o5BHyENIrWwuxx6Q5Va4rHBi0ODQvYKOkSSS36c0ZDfgFNjP
dUWHgzOw6msGJ4Iiy6j3LOZp3JioArotKym0DInQRyay8d9cmVQHQLH9NxLabhdiX/GoTVwDjCdC
AMD9Dmn8EdD6OOn1lqdd+4ISmiziUge7kjliG3ZeWrSA013JDLn5NFFYti28SDQ2b8gvcDf3fN6Z
2060In3IMrgxroG1x9iICcs4jJsiBlwVS43zI0YDHQiqldWgPqPvKw8jMClr7MUebJWxlyAt+68W
vZ5XFRn1k0AO5QUhFXDp0vNau+6zrBE54iLCL6/ZPeneWBSIXTNi9RldpfNM+xTQYzhmBk5F23WS
VfE1s9YEUK6U9ilmRMI8RiG4cxmKQy24eZh8y7c+JVW5AT01fRs8FmwGNy7Tg6GmuWo77MlyBCkB
a9i6g/8D/t+gX2UgdjzoevIYSvexe8eo231zeuV81kokj1ol3dazfryXyoFAGHDgK0BZsyQ3gOCx
FVof5WsIvleKHFuGLVYAguYXkJhQk5gzm7CVjNrxC/WzamMTwmDxxKiI8ykJerECRwroxDYU9xXo
fuWmG4eokH0GgHcgxZVrymlXS8buLDKm7bYKQ6eYfUea3KCcDce1rrTFkMTsEMvxdejSYH2slo7I
8SXdNRiVNMhr3UbfXA+9eFAWduEPXYkqWNFSwX80iuCgC3ddSJs9k9442M2/NCEkVYPrty8idJph
K8MKGEEmAJSqyqTO6wEk/1wQSJpzW/Y1cME9+jfyPu0ht1YKjLGVDesOWOihpOnBAhJLfwzYbW+x
v0KSqeOdc2Vip4lA1nUpOJwQdvOchnPhgz2fHU2JaLfyA0qbQjsBfA3htdFsYNtEZ3SC1eQmyaQt
KMouGKCUtCNslMbogAa+9rsTSaTQ4t75VgfWIeuKE+xkHaccb4B9AvKfJGyEG4BT13ngeGLVAHmy
bqKUqw1Hy5rK65LjIANBnDBY3SIFR8AQRHpofdGZqQn3Xqo5jH5UPaBsmU7hJ1IRYe6B0s9eqJh8
cJBth72NxVZ97kIXEm9kVw/hhFg+6xAtkfBi2CU8QRIUaMX22ne84JM76WGdINahG127NzDosmnu
apKB/MYC3oMobCAObdG7tBpGxpJt5U/orwvSptpljfHuWk5YMczptkoVe+PSiMJMtrzF/hMzSdJh
E7HpDdQ/mz2iATsGbxJ4zmDXVyr+OpVDP6ym3np+oWnoNqCHOSJdzcCy4/W5Nbuldd9DnYoitcGU
hE/OlrRQ1Xc4eu8yCwkZ/P8qdJjUvQKwV4Wzj90a8ZxbO+imuq24t2ojUKw2E/ZPZpNlIkI3H9TN
eqsGfeU3iZAFNHfz9yiKZ7H9+AAJQP8xw/TeCfKY/P2tapha7QtMErKbhIMHm+C/eNWientby3rY
1l4ybQbtD4fIJ+mXwVAVrEQ3jHuUIjT8BWuceRSmfZLM1l0JofrCUUdlvxcNqBFw0nS5oB72CVNi
R5w2pgqmPLCUSeTWmx1+gxdi3J3vlHGzCsoKNUCmvfEaAj3t5AnnDWoOAWAKfgmMxRYN8vS+Zl3/
jTlBeZP1JnRypwMuPScqBGS6K330GQV6Hp79rmWvBHbC8EJ0UrnusAJ86ZXNBnSgzWbfMtGgQzIN
P5dN6D5g4g3XrcLZIK9TtABpzxpMwtFPrwcbsxk4RKSJVhGiKBhyUzzRAzGzg+DuMSyMMVLBjAb8
AQ0E2QuXsXkGJzx4NnFJdomTzGYj0hDtoAnwKnTtlREGVxKLfeNLcoOC/3EH2jciXpmZ4B2z49/t
kMz/LOI+aFedbexPyaPsJ0iPpsyh64uv/TpMkpsSmoqrznjqCwQyPuxRsi7cT5E/PQ5wVQjySmBD
m2dZZMtNMHfj14DO/o53tfuXRE3ncxahoxquDT7Z9jVrX6xU3hd/9HFmrUFoD6JS3IUIdPV6ZJBA
HSODYWiOBD0cTU0HKdKoygX85EA+j7V5bdMue9BRML3iiPxaGuiU11XC2PdMjNFepDp4adIhvKVq
4uu5DiZ8Qg6rdezJwxgle9mXz2aKowqE6UrcWE5dVEEAXYYEoHMlNrsm3IsqC/jKR+8Gz7u5Rza2
cfVVCmzxkxsHcm2hZbvhOKPAtzzyaLTSAsf8NYjZx+zG6NoaPmogZ28NTCqu0CKGAgs2BX9FmtBP
U9pQL3fLOPlS8kADh41MyA8kBTqchv8feeex5DiypelXGes9ygCHQy16A4I6yNAZYgOLzMiEdAiH
xtP3x647Y9PX+s5qNmOzqUVlVGWQBN3P+WUGWHcEzEcJQ6Ot8cMzeqcM+dA8FLtEVLPyUb6Sn4Uc
i70N8Eou92DGr0YvmJEI7huuI+TZFC4thVebiswQ1mXCmxfOwlwNCMLs+Z0Oj/KxzQrCtkulT3PB
j4Vks7f39LizfvsWu7vIOk9tPTXIzxZDDKUMPOQi9BIjuVItWfDZ53N8dta2OsaGIx9sSd7+hhaX
CTEeuZ73iHj0c18a1kFbYr5LyL69J68roxHQ9UnzzenvCRvDWo5Tbni7TnoZWeTMhtHIdvtBMFt5
9VyyPAtmP4CLzv/pTXn9bOZTvBHjUn56FWVaIZFf1QuWi2ZLuqq+9YbSW6JRvhEaBTdAD19DK0Ko
plomkWUkzaOPCvEXdp74DBGd5ZGOq+4uYHo+jUurGE2bkthrb9nAgfu/gpieA6dtetCAZiUbmw65
Y5H5lrWh6dh6mQc53PdWtv7gSNWhRwjoO6ED3ju3c/dD2HJtoxuf8BBURtzB1UziagR5xSqfmgR9
M1f30egF8mCwzYntwLUbYH2t0p/KHNrdYpHFz0luTZGlpKCpJanEHzvpxh9oDB07alvL/zFLBEyE
eWM4JuZ1/OnkpWOEGrJ9q7p8UWHttcvb7BlGgsAKiIZmguAtWNv5t99aLPgjQ9tmXcg970Uvvmdz
7MKlT3GOl65PrWcPu2hzYbPqe3McvJJ+7PwKhr48E9niZoS5tNUL7R3ytaawgZlp1levGYJn2YwT
v8mUBT+dzqkjrf3spNfe22HuYwTOfQnQpasy/u2YRXvrKp/6XY2ivDyOOXcqCfiVnEPYSPcJHyaj
AlF48585NdxDY3UDu0Ihty0Q+MWgfuk1nzNPR2Lpsx8SpD3fcgwu1NMsS8ysaQOOxHmJ5b63s5ad
whg6g+oTMXMLmpR0sfgpE2d4Ab+2Q+/uX/LUzAi7Z/XqtiNIwasOZnHI09sMUmi6RXxRsWo58WJn
jBFZficSa/3dt9L5UXStA9BTBfQXFHn3LDvFCZeu1sKPWvH8miqDZOq2Xy+zjDGZenO5HEdbEScK
f7JgOmX2iHiLmnsAm+xOTK6Th2ToeLfWJ/fWAFJ09osqZy64SWUzN5XTKyvKpzoh9AKWlf8TErCL
cMd1l9VpfMKeVP2kfc3dWGZl6jOH4UJ5RO/aVhQDX+yXoqrrTdEl9sGvjP65aou6DlFo+PRLBTNl
VWttPxRSrjsUNfK+qjx1LJsOfKquU9MNzUVb77VAAxOSegKeVQRLuGBD2+BLiGl+K9ujndriaWyK
4q7K6o58PVMdC7VU8Dtpdrcuk3tY0pjK4aoo0Y2bxXEZpXnWg9nc69G0DmnfNAVgpvS+yhbam+9A
uWxBARYEBz1C2t5vWe7ntVyZH+qa44Z4/l02MDMklOicVkktxmRIHempAg1pq/XZclXzOlsrl2bh
+HG4uFn6mbuDyFjueZCHgTqhe3KjgRfSQZmYyl0y2jubCtQjQSnVlUsNcyOp7gsAHMxsvnXSmX6L
WJfiyw16dWpNX57IUxpO3oAPiq61pNwAodvvFS0S1zo2KHpZmWQjuj8cueFDm9WOhATmaGVTpjKu
6lopJgePTqfXjOgSANJGWA2h+VVwbHk235UTMGXU8N1Xo2gNGY51W+wKJLa/y1i7TzTIJ1tztdbH
LhXekaUs43G2lpnPyFmXI2rQ+aarHtFmFJP0ELxh72Nta6+6sartMK3JrjU663tsp+whN3wq3twS
qLrpk/H+1rv7oYGMN2uCsMdDfrVb7aE6SlUOCycVXsfZXAl60j77O87io6lKm+R/2zxQQUfEE5H7
W4oDHSbcEaOe7Uw7Wk2yPZEJwdvA7/RMqnr3HIgqDj1hivcK3uVA6Eu7dWfODb/QX35e+K9la9bE
UZdNG6GGkPEmN1PzqdOtea2DW7F64+sTNza3WhcIho+2lEMdyUZMX6tjGQ86a5ZsW+Lu2da0LUUw
I4TKp3MWfIweapbNSs2iz4gr460LCKgijyIt8ZS5eT+8LNRCsX7E5uptl4WK8djJlyUyGof6gNTs
KeighXhkZKxlm+99Z7a80KNd4jjoSpBypGrLPsmp11+1J43m2Zu9bJ8OWv1S//nRq6lK3Ggu25J7
rkrnMUylxZIyLqPxPCRm322gHWv5GhiUem3nAcp5a9O3scH/kR06px+2vhXL5zoF/bLWtKXPSAbZ
XeEH1W704TNCl2Zsn/nDAUtYkYWFYPH1h11b4y4Wo3FhErCeaQ1yqP2Dm+38dt4yng0RlZj+RXmp
ebc0ZOKzHAbvg5d4ocWvd8gUuLWn8/kgASOBCDL1C5O1t6GsTz2VQ0uLkd+3e2tVxdvCntgxr+nm
dRmK7qHIqv7NE+A91OtkeyVc/UbD6LPBHL8TXeocGytDW2Jxl5zk3I5fbcsc7bU5RTKB+BQ9Rw5o
lbHJrTH9HOYaVqelIchYx+VduxDbsgFlDBNOzXsv81cR9p0PxTKM4ii1SF7hZoJXq2+qXYdBao/B
DPOX1yzyAmuAjMklATYL5aiWx8LR8jvpZfvu+K6myalPV25vgpG3SuTZ6zrh4MvnpP4N8M5dRYe0
U2/tAaIg04Nz71a354Iaec8I3SVr66gnWuS+gvm4dJbOnG3dB83jonufIgLHaE9eKkwQHEQnHIKJ
NZ9WQ4gTa/VwxRmY3gUdwhjkSTOVkGZgaDJRpuLBykz/CZogPqthwsBKgbNPb+gUHKVDAHxpFelb
NYv5Y13jbtvZqwaes4bdmAuKY8iMm1/xb3Z0mlTpj9rQ7WkwrHHLFYTCv+moTgLi+ebfdRE4iHoo
XRVc3DalckKnbUQYff6dJE4MOOLmkZf4GO2HJDmmPLf73i6wkUCu0vqTNc6JMq303JoqYMyLPTpV
5my9NPRAzJt0CZqrByC9hlxzBdgqH8mWLhjMFjOZCNj8V5sW6hFgojMb9ZXFqUnjSD8fKh24d9XS
WHe5zrBraH88+sRiP2dORpqKR3f0zH2piw96bDw4yCJujkPn4vmDbpggJxgoHuHaSOasvIzwWD3J
sFF5xyIDkbADSvC+HG0M23WqvYcZ2V+AZKvIkQU1rZ4IU8yrbzqdPPggjvU0jauPCZL0YCC8jVKQ
szVcrZaYkcUr6Tia8tGwMPyJ4BP8hd4fjzYw+o2g4+MZpianbAkdWGcue6CR4q2mu4Tf2281dSpu
Tjqs8vZGUdjvJOnxUKxljuaFR5g+miXOUKspYBCJcLPcMD7PP9rkxiGmyWqcgtRkeJLT0j36vHv3
TWNk29ZYlv0kh/SLpTt/Hey0ePfnIftlOTFHE0D5FFUpFCMg91xdZC5aHp5yHaNgiZ2LK6p8u1YZ
dSlFHz8v44wtuGHsDhMQyH2/NHIrl4UvGFqHiAspOwSF4f7hEayOaq1QTg0BxkGeh3MCLLqdbJ9+
qKmoxEbGy/LSBqK/61Krq7mY4Qw22RroPWPoJ1vneAvrWVMmR888rSLz2NiAsxK/Xhj2jHzTAUZe
VN7z1eytuD6klioKdlTLv+p+stqwVoN1YeUqKddWwQ5xo3UipWb5XDoZfHpi7vkmuSojjbpNG4s2
gmX+oPk2cLcGL+4+88gPYnGqtnZmT1dq+DBi2p0ojwX3hb9Vieof/YQhxLQGmkUSJ3jKsUgeJ2lz
V9CDcJFEo5xJztSXae7mE0ydem2dmd2iwFUIx+vuhHW7MUgpCnWaWhtzTomvL7KaM7yF6BfrshfL
lOyFX5o/Eq5d+HzHwmZAKE8Q9hZwfgi1MH0GoC/fFEQyzjdNDgXoVcnBX6z5qEC1WzpMGcoGP7d2
QPHWw5hWWcjwVEUW19MJa3F6mHkxD0FJDXBIqiS9TAONezn7Iyq2khVJzWVwcugUDiHjk+MCAPZg
IH8TodGuzWdVFOYjNcfWibxj61iaVn+JbUfcO06uv8uKYpU7umlHVAluLw+U+Lg/ikH1H9KyxM9J
592udxI8tH6/vFU5FO55sALaDtXSmbf6tWa8cLiDnEjJxZwjSJj5PD5mQbYCRU2OxefBb6t3DmL5
3+PSES43ZBVqvpZvThk4t9juMphelApU1FVzUB0MojaBedT4tKaeb4VAczpK5Ugio+v4574YqOCR
tbGNSf0+wUJNH7YXl7vGwILbm/kMTiCNXdyjVIzJgftFTQLkubYCvYUOqyO3EfGf2aFAjHiJ7HdN
11IAZWLUoGyjvxvrwhKbuRuH3WKP8pe0x+pg9+VwkdWYMFs3tf1Jr53YVtCsD9bkVhi0tBbXCqDm
YHpUl6XDSNOxGzSEdknQ7lQH/T3SSVozKJ9tfwyk6PCULxQ+68ygNc5KpjszGfMynKyKYvasLu6x
vCXDNqPWmseK8pQGKB2COFSqrqkbNSn8CftMQ42pxq7fOP5wLnOFHZVbrnoTN0AYZAnWz6gurMhZ
RUOPQ2awMre+veGed1+RTUhKuImPBNFaoCMWfvvnOJDqyQGPvbaqMbfFujqPdpDn8A5lcmIAzE5Q
cumWT694xUkMNGk54omqL+oo51ItTxx+3ZE5NACetIrvdeibUKKz2Axwj9ic1tJ6MnAaPRVOnX0n
lZLnFtPCr2K4od7OvDrPfUW+bQ1EufOp8A6B9OJvQip+Jp7ut605MveqAQKPMWLbp10Muq7s25d3
2Jt4iqHg4Pd1NhY7nmoQwJyq3MxqxI4dmb0tz6uFUa5KfmDDDXxalqiizOJ8eiEzeX4guBbrcekg
edFDaR5I4BKR8En0MPgSodqAvd8X3tRHQaHKqzbc5C73/OJpJp0UFN6VObzhPNK02lvPGYHg8SZV
0tm0Fvh9lvvZS6bUdC1N9ya9bcDjZ46PJ1fMYDZVsm7TuVD+QZsAuFTHNBycZGn/tmhsP45WZeit
sZLHdF6CIg5rzv8V03nTRVUB7BVNBfiLZS2E2JC91R847FKTtc1URHjGxnhRFPbR2TS5iYnNS3iv
LmzhK9KS+MpeIMZNmxpvsdFPOzuujANg33Sw45RK2XFt81MOHMnFUQfzjzmYircUYcKxpjzrUhJd
cUeJlnP1K4xlm1L05TZxk9gI4dhRFFZFlxWUa2XFJ4eq2z2JIVZZNLl5sDcFl3FEVG5l/6x0oqPS
rCFIK3Jx+1V0AGIjKU4bVTaTGem+/unn7ShD6kHTvWOv8Ys7IY267w3MGdY4Zd2LTS5AsEsZ3/IN
5q+82o/N4vDfWLZwk2f+jvmPB+4fUYRQjcgaeHVR7wcJN+6avQlO4WTHqNz/shDk3FuGC+pS8/Uk
8MGbqoy9jr/8R09m3oUAzTzU0qDGHt9jiFmVKjEu1w0i6vY4o9Y8u7BkfNK0X0Lx051oaCpne69z
nW0r3EAd1riIizPD6lxMG9IyvDg53j6w0gjpQXMjWDI2aHYawgiK1gd7p2Xt0jpeXD1ZdlZTatqU
aeTpNKgiTB7Yb1L6cOmMJs7gm1lrMJkwNE1wYgAogK8sgJhHL2Z5tZVn8+N6YghaUncxNisz/UAT
EC4ukav4lVrDbEKn4zrT3qUabTolbZHUYUKanPFZg88ctIDS5h4ev9HxSO+jymEHwjRoDMY+lTk5
N14y9BveJyn3UBDeL9oXfXNLPm4BvCDqct1bApn7qtNBRtmqxf0KLQSKQkncEroUjW57KfV5dgr3
SzgdpFBl+JUI7ZUiixhF0WOxxO5Lp2oUJimiJtuxaOCdhuWkfAzGkkpxNn/Qw43PEca0Lzsn5aND
bc9iSTpYmVDUZvoudY82dZoKUDsed2aeYFHAgofOppo++MD8nR60fVI3r1GL7PrntPT42Wwgs2vs
UZx8YNydza2ii/ED9LT/Dc5bfWSJ6zw7Jq3pYY6u6gylgyyu6Di1G8NZIz0kDOjow53ySvPl/KeV
c0BTqoRrXsi7+JmZK8N+J5J0TxehecH71EUdIB2Xsp8E+5wH+zMg8bLdUE4rozxuhk8sa8V9iqTr
mUc5vdL8Zn6IsfbD2p7ni4id5d6yZ5d6gWnREZ1U7CLt4j77t2Z5bg73T9kn607mdcvdW5sva70O
O77/84ZiUXEnGW9/y/6GLHm+qd4af6HFVMFa89aCrnpJ5Z8o9Rp/GUUGGd2lPSwzEIHXFzDKcd3U
B0Qz7deIDOdsdHl/ln76Bw4qvltIfrBCaM7kHX+OTFGz5H656bOCLgQz95yvxnmQxcGoSA4QdMVJ
yFMdppOreBFWcwYjCE5a+FhB1TgxvKR+naMScpLkjPVj/Z78dIGFtLCpAKk/d5R23Skk6N/OYKgP
CdVIMHfW6HEzIoMPLRias+YR2TFEZ9vRMIJHvoDBU92U8X07yG4zMODt5sWqolIvwNfkcpcBmo+E
7ZtMBu8lyJv8oTHq6msyShDQNa7hf+K+fizZT+Rmwl9m/y2t/7/dUvf/Uv/czUb8r/vnrr+br/K/
9NXdfv7v9jnf/wsIzPY82wps2wlugt7pd9f/+7/55l/wVrYdiNs/fHn7k3+0z9nmX6wLKChceukC
V9yiIzoUSum//5tw/7KlDz/quLawhSTD83/27j38zf5S2fcvKyGC/z4XCnHWzbn9v7HEuaGWpJ9o
KfVKRz92qh3uWXbVUQfWunV8w3g0OSdBz/uRVunMcIJgLxCF7PPEG57qwgg23OJ8S7WKD1kKTBfY
YvijEC1jLFqKn5M90M9VUNYGZZWPv0uW2q3ZKyb5aaCak8rFnfICgUpLps9tnHfXtB6LUOK6KSh9
p69SkNl98VWcPK8lMS3Japm/CyaCiDBErUNtFt7BrrPiMTAVoeF8517WJq+R/2Wx/8RsYx3Bff33
0XTEMVdl+RNJVP7RFdjto9Zo251b28Rf98o/G0h2zTAxC/8i2rjfOF2F0FUb1WmagQ5hyUicUKn3
FKtkudrp1L61oiZGpp+IXtgg2ai8yOoRoM1g3r+zvJofW3FbtIchNT68qQOKHpF1XdtsaS+uOTrb
PFPOA/3dG5+imzMzCySQcuZDG0/L05g35bsSTvKaFa2LriwPpkMbmMioZWqvn2Pd92elbnsanHr2
HnsF0J8pXZ/SLNnfQRw3n2zgkNDEmP6xh9a45lIN37hHzDvaU+eOcm6HsRfnC6IyAGcA7NV/gxq3
It2t9mmB26DWdEgTsnK9XMiIEnv9FkskF4iEfetX0y7qV40w9bj2XfOdsNhRR1uQa0OZ7tOIauZh
bVCGhTbjOYx1SZ8fmUgaTKTyxXB1Vel54VwgIQlHvzD+dDB6ETROQkoPLaJfrS+opxfeYOLozkf9
LpDLHNW89j9Vlho/a4POgtVyumIzzkNwP6Rmd0cv60PlxvnFN4Fda20iVG+69o9OfROtxiR8SKDG
tr914ZBkm9g0narme2pE+1KpWWdhQTHjrz5mtEd5t+JvXlaBv2Oam/KhxD/LbVcCRRV5DfqMxPro
+A1y+tXVxi1TWnFzFvVSUwdsjvFHiwT9daTSDFM0j+dLJvz+xTK8CmoJJWxi0w0eWzbtqX2HYtxt
UTQiG++PK6AVGOKto5d3AIksLlKE2WVmoF2ZvJ/YHeS7V6jkea5V/IcCAP3mmEl9ITYnbrYUzNfH
1p64y2ypkS568S0NxmHze4euTqpNMZvdqbYNA74o9Zq3xgzSI0N0TX+9NuJtMvJrbR3ZZAQAz3aK
Lmd0Hbom7Badf8Kas2vtHq1GRrX97fW7yXc30ZjrOvysJVAwUcSb1rtc8II2hhaA3/5iyjePfKwl
hLVeX5tbREKR5FDnTDrIMrUwl+oAND98CD2TYOQ1Y3tejbl5rCUqZ1Yj3ZwDq7PU3SiW+gn7ZR96
GKzu9eQ4L3DcWRSg58nO6KmDK/Ga864reXg3RjfP+xX/+BDFPSknqlucPmrdtJt3Xreae6cilzCm
/GSr68m500yIHurWQQEBr2Y5R8Ui3w1I3mht3qwg4U+b3Ez+UEdZH/NmKR7yYRyf+tFxz7gK5uw6
2JYYgPDANPgT+mB6qU8t/emR27F6zF5Fa/Zqt2LbEI3/XRU62cSsYy8lGVxH1fTA+HHetCcNnzLQ
COIEjyhy/a8KVdNeOnbyO1Vlzxcoa+qjxxroRqaWCulsY7uHrKzZwvrVuRBNbV2YPY0PXYBShLYz
cGKosfYwBCRUGY9zOvyWkFqfOfkG2D2qYnqtikF/1HArIGBmF+V5W0Ur+/inhXiyQp+At5fxzki6
qLeC/D5Ji3Gn/bUEjHOM5j5Fes50jvr4VDY6ExvQcY5C5QA/oBwPHLLdZ3HqZV75G4zXLT3yZtCR
39M6rxw346Ma8mk7pt690xnrRqR51kepcNwXzujkwRot/QZgV/8etdZPE0KUT+oimw3nYR7laLR+
yVKpH72jql+2Z9WUklaDy4NZeH3Pa3TLG5kJux9lhGquuxkV/HG2e/8Os3l7ArRb/1S2b35PCEe2
HJNOxHm13DWUzgDbjWD9rZTNJU0QcGOTyecQLUcgN7kYeeWd38mtagP3HCQs7od0qutzTlbDBUmJ
dabRSIQlKX85ZvklPrpE2kSGtov33DHlc7vM/bOi6YUK7nG8CnQEDwVTbRJy9HoXwAasf+lgFyBN
SUzeSisy1pjMyJ7x0U4uOHjSxuhdLdvnToNRj2qY8Od+cdd337GSc4zXm7pnFEJXMqTGTz6+dd3X
azeefU7fblOoKksjleCrwXHRBhTtBet3FnP9QDG2IBFljA3Dm/0EoRJcfW/q5DnzywoekoXlFNNB
vo/XGZ6zNhJ3O1ajQ8d2ghYwoVCe1luvidngJStOSFCRG9CrRaYSC1yh33PUShu++iaMlsGmWzt0
NRmUzfO0TALxhJd0fhEJIDZ655tK/dS+7721es1PNRjoe9wlPR3qyKxDkwrCI1N/80Ub2XrSbm+G
g0v/4SaZA/tjrpZpM9FAB9od99YL1hyx7XIPmQaANaYKOx+fO7trT2yJ44nkWycK/EJMYe51jUSP
n6dt2MErL2FWcBmEyHmcDw2U0WEPoRkSpUBnNOiEsvgnl0vn32VZNV6psV3eV1PP3+NAG93NieCP
4ShW2pO1ixS0Rbhs9XYSIX8uWtKJDfMy0kp/UDJvT2O+ui9VGyCVyTDnPsx27RyX2L8B3tZyQWdT
fzmdXMewR7OswK2gjQZXoScNSPPA1In40q7z8yyTx2mZAhO8yHPnkL3LfSkbc+wjI1bNBYLspmEz
47HfVZZsj+uU7WQhhp3Isp9qgZUPnO4hGOo0gkT6hZTrrra83ZxzGs3FerEMlqaRJK7Od5vrmrcN
d1hcPaAISyKnzP3HRI4gy8MCNlH6LVaMMSnzfdOXfhomQmP8whXCm0nt+MbUqtvFViaimli/k0Ke
x1FWUBxYNm67HxOZ3lfLYD6nqS33LiDArlpri1iY3A6+Gys39t6Eo0H3aMVrO4FqFna6jT3kPzPU
YGTw/m3XfoCRDaAYUhN/TMPKFKMCb5cNCTD695IxqcKN9ltv4HcsqsGsQR+n/oA8R9BYnxRXz8vM
Jy8nenwz+c56jFe+78ADTZxtiqET4KP4F47j6g4/E7ctjzBalCoG7boxk24bOw1yB4NRrmnXbFNj
NL/jHe1vFg9H7AwSaufNzGd76MukoVdZ6JGvJVG+bKqemySbiuiMvelk6h6a0L+LDQrzNglg2p85
aVMVeg0UZzB5+es6dirbyAHdBxSH4b0NeTuhdWFxBncx6s1aBPaR82w8d1o59i6PjbKNHJiFKlw7
ad21ybTu9Kj6DWmXiNQHP/ssVmV8ozlruAn04IKXEgIWW6rZOfx1VVjziIc2T+xXgscicop8vTpN
uu4YqOH5qr4A8VfW/CjXRuDbD/QO3xTq0DymZg1moTknN/kYpOuH307rC5EM9Z4a0O6uRWeIqqWd
r/7kFA8FSDUaC3Qd9LgnJMfJZceRIgHmh5TbI5X36TBjryxscz9iL3DCKq3ldG85o9/ect1BuoYu
0+vRGvoE00mQNT91mnvXbhnmB6TWwZNvT66/MSvXuJBH5mzJoCARwsiD7KMPUn2RqV/eT1Ytz9YU
6I8giPVyKjrk4dS/NOrOXIsuDk0vM7oPj2tqgyjFXw81bOkf5On2vkkM2MykanFIwUZBo8VNzsER
J0sdiepcVkhh0nJE4amKHlvUOg0NS42YnQcOEDe5aVP8q3DbLD2Uqm+SyGtYOqaxdsWOrkBKjqUR
P5mN8RSzZqGJ9g3zAISnTisk74/VGLs38Gxw8tJCVeiNyRGecL5ov7b3wv9UfuuQgG/BV43MBc/Z
SqXzLOxmuwrTa7ZOn6WPRJMg4ArqXjZhrRV67rFkw5pS+wEZmVvv+bbHyZ0cJ+iSKZvpjvMnTKDh
XI3BseRmPrd2ioh8GHRrbTjJkVr5Xf8g3DJm1h5SaNzK0qFpGMuWhnAPRXIelN/8u8b+lZtZuZFj
WkNAKqKpQ+a5foazLZn7zal/SWzhIUnLJufH0HTOW+t6k+ZUWKYT6sP5zo0Z0vvaMe9qpOefg9E5
T2Qjct/U1UoiUWrFF+0F9hbqbzpJ6XbbAoTvS8mheCKtuhk3qmn8cxKU8r2FiQtHqYzQrKrhsfVa
JOv+6uwKbGA/ujZ99k0zfcyTEbg40wm0c956H+x1ybSbpCvPUMveTqKxNx8MvQ7G84IG+OpN3gfe
GfP3gNQjzAjtvGFXNyEessVNrmVAVYengmMxu038YJWV+7La6fqKrmPndniIWO9ftUZTOGYSQ+1o
5NhoFm9bzouJenbmVMDpMK1Rx36E+NiWT0tfG2+ZxFA7lTV0C/rrdmPnSKqV7S5vvN34HGXQlDev
QnE2zVVuysVTG0gDpqi+SO+WbsVEMUhpf5ipH7ytRRWjQaKaJncFm4mXRNXoOW9DoLxHNmnTOwZA
ykgLmdFIDOuh/PLJORG8KbYYpCgeGBz49TCQ+YtdD1UYtGqOMtsaIy/lTWUUiXed6plIDIKLCPor
VAQwkW06jFr3pRi780K01WMnpu5lwXtD0FWvLnG6IHolZy8bo7lZ62PZg2C4WPTNcILZ2qJy8a8N
ZW8pD24Ng9lUqzluKMcK5jDhebloqXt9WGp0ICEMyviwLqjMb4MRyf0reF1oMJtEyvRWa1s1TYNb
0saMmYtZopXo+23SVo8IPgOkGAGisQB/NVN5jIejW2Kbs69fjp5up5+xYdW8Xkx0iLMJ4MY8cu/U
Y7UxKscpI07mBX+T1XgvYw1tGgWey/JXcrF8ESDpoYyRK9Yd1bHPG0nZZ4wTWF4nk/vIHrMs2+Gt
QjPkazQsKbDCZdHj+OXAeD7mpTXfzFC+RF2YT++5X3t8JUlk2Saoxu7TuI7VvZCD2x1EoM3I5hHb
owUH/jCC9IqTy478fK5OSz/pP+6ARggdx/ogHNZ+OdvJEWOg3GKWcP6RYPn/M6p5i4v916jmsSu/
uv/x8KW/fv0uu/q/4Ju3//JvfBOW/q9bpY8ITMtFinxrmfkb37Qs6y/WHMf3PPTQFl/7/4VvWt5f
Fqc8AKdvW44Ut+Tuf+CblvMXqdOmHXgSsNJxiMP/Jzzz/4Rv/qv4wH9OhTLiBJAjHrubcuGaF/Q/
xerEAnstahmtMwSnbbxzr11nshIEqEMYCDqa7eRgxe4QTnbzq5rZO5p/gOP/EnH9z4yl/8aW888p
UbPTi3rylu6UN//B2pctx41rW/7KjfvOEyCIgYzo2w+ZSQ2pwZosWfXCsGUbnGeCw9/0t/SP9aJu
nYgUyqnsRvRLRZRdBUEgNrCx9xrI3ncatYsrQIf7oABZIUY+DrQTIDFF6ICHc+0D87tpWEc2xTL8
bFL6DJYFIANs2ePB+51JVHNcByICsqN8mxQSONUyf5IB8N15P+NAXlKcQVX6QFFpfXBZnW4iOCTl
Q/LKvGW/LNXTUqS3mPnzvEDCFzjs8aLMO3VRtA60Bf2qD5Geq83All8A5F6iqLVLF3VHYBKDguFT
Uwy3ssiAT+3iaQOphW/eCHAm2ONvY0ueXVBszsucPM6QXgE9A/8YevFlWbrdwab8u6T9H0hX7iqg
Crv/+k/viMyLKWaFBx3UiJpJ7wOgVaA96W+hhgDiToxeSTCikxN4kDuIwYtF/TqqAYNMX6tSXlYr
eoZNaqfh7IoyGJTpgSQqlPgFffJNof8apItu33TXp6jy+FmuzvxyLC7BQMxg64b6a4CXfQiMLYDf
iwZJiEENeGlAW8mZeJJIONDt1PdNI0/o3NIjyiOmjpaYYJiNirvez9F4l+fxVVum96L1brDIF70u
cScznW/RQZQvkYf9O8vxFY4HaQi/5H7D++YCze+zpFaPSG7OeUDfBr+Pzhe098Atyb956MevJdES
orDqblAAon7+legRNprpoQtsErgDDkH1KlIXMwwMCr5PCMW7Ge1SD9V/Fj347RnKf8DgB/mrFuRZ
ZDCpLeJdBkBeLaFUB91J8M+aJt+N2LSbInCvAw/a7LJ6UNP4+PlU321l/hSh6+oftEQAJYg5SC/t
fhiGrZuUu1IFqPcA6qcHAZajems5to9fPeVe+ri0HfLtWJELZFzbtqqvQdpZNhMc5j6fz7GPvmrc
HExHIGtwOQdTyAexZgCggQ+IrFPCzOgX/ZEm+E4fPBi+jAORKtK2YGrW103eXHc9UESNAOSLaxps
tSz7LTgFGTqr7jkCFLd5DGnAnBaPqgAlHWDuL5Hqr4YO6EqVgxnFoeoPVOQrybNHl3YXVSp/fb4W
x4TrDMErUM3aCa7XYE2VOQQEfwXQe8iQhXJQytBBOHGkuEe0xrkhd8Vx/iVFMjR7txovKZhroimw
PupcU3/D1ryprW8HBs42P6U8+e6D9addZ0gWRZB+Kae8bPZQin8EDOkKyHkwfFkM7v4ofgNrHe1a
sAO+QuZnm0ABIxUc1Ql4FTjI+7AxgAiZNO/BeSDf0gZEza7VP4JqxFkGO4Qtl36x/fwrHFPSM416
BZ8dSBr69b4f9Wu9YgApaqa4pwbYKYABuwE3/Vyo4Cul3VnMoeEGktFLS2N34ysOpE6nwpn03wqI
BkVK3fYgVxWQSx6BWspicTVOyVuT0IdxLRQg5yA7NMvRmyEn9A+PnUamPQK4g80YM6/Zgy0G1gWD
ZzRE0KknnshCXziwVg0doBqPbhKgQXMtzga8fQfufIEM0M2cJ1vPE/fOBLV3OjzAj/EK2IM3HLQX
ABiheKkacuLgPOY+Ykr8laWTzwUaEfu0c9C3GMBaXbWkNwueGbcQERKhwpsTZIhhbaNMNR4S2UMl
avIFVV2xKXJ/2UhNUGACzwGCT1Brifp4U6K1EPZZ113kFAzGMX32IvfrDLxh4A4V3itghnTQf8LL
HZkIRBOgL1btQKq58gs5oK/DnjxIj3y+oY4plbL1bj84hCKg8P2KufUeUgZbUSZXIHXsCxH8gu3X
RVUOtygA43OB7+id4Yl0hZLKWZmXp7S0xRrYfwg+Uyqu9PsWvCJe7wFiJNDjmYutLpD0gMAY39VI
KQIG+jeqHu7WIeOPzGNv4In322QA4gQPe8hO4A1F/BmVWWC+8Oz6CVh/s5m4C+Bkl6IxXABqu61b
1MnjqQFJZ+nvgYpiwN1uZSGA42mvilxfMbDJNzB8WdHZPg8DvwnOyoFe+/WYnQeOusgj+h1iCD5S
M4gSNQUwea6DbApP56+Ln196HRQrcSnBdLQhD1VLxzNoqvzFI4giNDy6g2cMQ5HXuYVo49csly/w
gX7VOMQ3LK+uC1DO6hiiDaNoz9Aoe/38A79b6P1pgY1LTJJu9IUG25xMSGg71Tx1mjW7WqPiM3gE
lZyY4t3YeuBlDD0ga2NJQ4FDcYebODuDU1Wz7TP2PYhRokrq9fUfKZRo+37fjiANtqsiy+dzfT8E
/jTXNYU52IxoqKtGA7Wwj1h82+obqW+9urxjcJDuWjTCGVQ1OUjVYCK7YYu8wIeu/SYAXCdAwtCp
/HwqvE0VL7/Tsv2Sgaih8hvp+OcN6jyw+ryATAWqWGLTSXbRLmCtMIXfNdpHQYsUR+zaZgiz6i+U
QS8Kj7roLLcPmZAoTetzoUHlj9zQofe5uMbZi8LJdaF/ThTSCAKWjXEefr4OR7+ZcdlGC865eNTt
njsBO0f1O3/Kykyivdcml67fSsD1QAioCAiJFeqc2Jlk5ywBIMZ8+Z44rYJqC9pSSVHmYUcauQNJ
rwhdCni/x2J20c2gy56Y7DqpP30048p2Zh/1E4AB92mRcQo8IzDqoH/NN1EZR8iV/S8qb0ZQSRCA
QAPILaugrqWC6poJVz0AnV2sfPI4ufOTdHhE+xCYRIgW34BETrf+igtFscbZImbTUHQn8hlxJC1m
xq0/g260YmqqPYq+PfqpYHpBj09cALnqnumgXkI02/uw9VJwUlg17nSBrpQYeAYecnMN/50H+FB8
qYf5AkqH8bbmyJnrPI3BMhNsq0kEpRUQmrdgQPRhnsv8TICrt4FcltjUsiBgGMpp27nJ6xCoux79
zy1VFIxRkFEuIKlEN40DJ1DIPSgAiqEXmBCwYuu+hwsAFHl4hKRvzRqhvFzt4qy7ADP81W/ju2R0
z2t0XG8QRZdNpG59pwzTCPzsjRziOlQe5Mg8wbpLNBQzxNGa1ZNyOu+0eOmzHkm1rFSoIdq/pXk+
hjDnPOWGfizpNSUcIVkngBDJ6z1wx1ivGo+Jrhtr3HtFNK1lR7VVwJtuoaX6a2K03fROjU7x1NVh
UIJMWHkdYLSV++J2fJ8t3r1OvWsPxD28Tjz+ZaL6mkEQCe1c91ROeuSZawpCVqs7t0zrfJ9l/gsk
hv7qJ3wDTka1q2h8JwPxQql8KWj8ZcpRt8+rFielAKJjKVcOB03uOgBpoPP88HnIHXsneYbAiIcj
N15RC/u0cZMv7uo2ClQC7R8jr7wAO3x85jRodnDc5iGwoODqpOV4Afj2HpyKWKIVPHNow6BmdKOi
JTlvh0idiKtjdZ/3YsHBGU71LIFBJfVexeBKEq8BJtLr1LmXA/+MJGq6zEC6k474As8eYFoCdIAF
EC2hLFy9nfJpbf9U5MwBRg31BEgR1tiIJ26YY+8L08bdBbHKrwdX70uWXdLFPQdXfEcc/0b6YIYg
1P1hOePc3xZufG/5tYwbuKAFgdoVOhZR4p4DRH5OCgCRk8S/iiMf3AZy3gVg8XG5y0BgjdLoK3Qs
zylAaqiggN4Krt6dH/cnbDOO+Ra9p7sHHwgfnY8NgO57qfVXL83F1us1RJGy6Q7ICbzqICGy4Vn5
C93cqxKnhBdXjwyv/i0Uk3jo9U4azq56qxIGAbw2/Q7H+hNix8eE3L1/XnykHpxp2A8xsOCo4ai/
IuTMvyEGCGCvrlCUVg3YQkhGk0RfZaiGQSXpL8Kr6zZBNQBgKXKhfV2foWKQ7JFdjve9gnSZ5+YP
XHvhItJXKfGgg8hJCJ2iU/7tR96tpvF8lDsclT9/2LuN/sr7wAdqYdpMveNv6rZ4dbP+r1HhgkA/
Bl2o/rvE+bxRNToMECG8LdCm7ID5QoIDqINasN+xCHQLOZhfCrCTU7t/hZb+4ar2jDsPIlVL7Ix8
2FN3hMQiSW/cZsq28LL56TUDXk+V+gKqD1DyS3Pts+rarXDdSQIdQugwQHXI40+LjwuriQAfQ3I2
jCBz0/78PVL+fxf6b5K3tuqq3/3/WEd+gyx5CwnF/n9+/FcUq//+wbvv/fcP/xKWPfQG74df7fzw
q4P60b/r3Ot/+X/7l/8BBAhGeZrrX//1n29oWvXraChulx/q9avR3fFK/933LOn6//2//vn//HeN
X8p/+UAwS9AoGfEpWffXf9f4BfmX7zMKDLoM3CCgK4z43xhm+S+C/wUELXQHVuQzDp5/Y5i9f0kC
8gsEinyGv8df/ft3/7vg+1mNfz3A/rGdhDSVpKGOFmdiKUVYEchJ5AEsgMYlP6GjdWxwc6+KHCAA
ALxC1ymeacC+Utb+9z472gk4MrSZg/SVx7I0KHgITv+wmYCf2AQA8FiOjnbM4SMG0o3JWA2VCH0B
RjALrrwET8KD3fH3FzgsuR+buXHxz7MPiRANBNegnb+KiUOLE0g+u7GNSkA8pl0WDeg8VJQ9QoHz
ezcOdt/SvHUVcxq2TIUIkYMSGKxGfAfWS2E58XWxDi40T3fOyCh2SgSQ0lbJ6hI4qFP2zcdW3HiS
ejWXswbjNoTUuwJZg/9uvKE+Uc47Njj9OPMgGMchw9URKgitbYHQgXlZ6VguuvEuk7SFhkQfsRBg
MOde9wT6wsUAmWS77WLEZ6fgDO9PAw95MbxGegRny/tqNTRdr6+DD1qNKKIUNYaW0ANeeyfXBZBu
dmMb0Zm3eQlPYbwhoF+AFBiEqE3b9ieS3yPf871qezDxKB2mqI0qfE+3/JnibZYUzZ3dvI3oxC4J
wG/BmaVmUD5yfzd20YmMkGNZ/3CMv/e8Dma9sFqAXpaCDYHcbtMDePIFAHRQ77LoRNX32Lqsf37w
E2IvdlLoPvGQwrZUEudKjT/tlsUIT5QJgmUkMQ/B0N63XH+v1d/ZyP/rLfH+gj2YtNYQ0VS5QiWw
IONl4QMkM7j0RMJ4bEWM4ITSYRPlJJpC7bFrsRQXRdOHdktiBOYyjpxUa9xDKy+MIXuSkfHCamiT
sgQDbTQOHRRHG0f4eyWd7nfgAbJoN7oRmoxTTUD+wy6J5hc2tLcoddutyftj9eBbUlEMMDZI5tAh
9Oeyartwx321m7YRmXE2l3wa1AxN9Wk+g1BMsKMeO+XjeWSjuGvQHswcsliiUbqbwpyLuyjg5/B9
frKb+PojD4Z2yn5pvHliYVLTryNnQJT76c5ubCMuc5Z5CorgU5g0/Irl/BZaMye6ssdWxLg0C0B0
nTyBXy7KojA06NPbfAx+2k3bCEvwMwJdkZFB9WFVJNUajPPhu93YRlwCKB9DHWiacJ6AN9rI4LdT
LHZrQowbEyI74NXiFR+CafWrdrpn5Z3wQzmy2gADfdgk0Dx3lyDFarducTtUwy2BEKZdCkGMbNZN
PQYv5HYK0YSCYHYihqeBVqcMHY/N3IhL0c4gXNc1XDk9/y3n7BGetyduzGNDG0HZQkMW8PhhDikI
9BsSu3sIE/t2SSFZf+hBWOrFXQGR1RRGw3judhQV8mlntQWJEZUZJJ6dIajn0EMTwwNWHhBHu91N
jKgEAWVpoGWHC02iHQq1KMijxMpy3kZYpjDEg5ZKO4fQ0v0GutAVnHnsbgZiRKWCCkTur7skQ7t3
FwBmgJYD/FJtFhzP7Y/fEqIKURdhJ4a+AqligMIXNEm0VWhCh+Dj4F5JCz9rsFH04FwmpfdNodFg
N28jMpWTaea42OAZbLTCtpzirZdnVqks2NUf551m8M51vB5XWt1/IxWYtQMhJ6wG/xyZwDF+HDtv
lrhlEkdK1aK9W0oPYsiZ3aWGQtjHwZtKErepcakB4/zQq/jbkAnLBTciM3XRzYyxzqGHZPbB6RL9
kuat1XEF1IYxb8/LmA9GUwgttSc+CWgunbICPrbeRmROaSU7qYr1ns8KyFf5vxi3/JRGZLJyEj0s
WCa0nyC+EUDNJfeerLb3Su4/PGJjT/gE8Owp7HjJN1NdPMXZYjm2EZUq45B2TrAilZ8sYd672zwH
ydRu4kZcIhNkPofkWDi08nc69e4mB/jQcnAjLsce7CjlJdiDVAOAocrvTTnf203ciMuYNuDrE6x4
DHUyL4M9VJdY5d/CN6ISMi9eHgOSHiaL8wtijW+MLHaB4xtRGVe8kzHEiMMUOJ5dJCmAHM6pLt6R
0PGNqNTgYvUcr4fQL+eHLEAFBSC7E42UY2MbYdnmQBtB/3MKGaNg0nEBMF0xOlYZCmLlY/hI0rep
H2GL9zFsk9U45LvZKRO760EawSmz1PHqFGKiIAaSV9BGg+9RNI6XVhtxlQk5DP1UwHTH7/gULhX/
SkT6IHu78JFGbPaeO6ST4qgqO/0ZnJ29Tes5dtU2IY3Y7FbmOZoyS0hrdg+Bpl3RlifeDusQ/yz/
CGmEpkNTDX5JM4dkgEioJiFkwH5AFXPnJsnObtGNEAUOGk3FVWxtauIzl6sz4p/yfj6y06URogIK
f4NyMHtFYXLn1MPXERUVu2kbEaomqiTYRFDWHmonZNkyQUrI+WU3uBGiGWlnkVXtAkRD/5y2419N
fW43shGeEIONqaYezvEx/5n38hfesqldQiuM4AT/FnSOaYHMSVG9VjS6I/EPq1m/23EePHvmJZ1I
sMCuG957d11awqtV2Z1XwojMnLSQ6F9wXnXwDthOQcd34OVd2M3biExv8fIZGrNLuCTzoyrrR9L7
dkmhMCJTxtBjlTV4k2VdXLBSPHastjushBmRRS0gEd/SsIFHdigjmGlS63kbMakhzRdxjZhsGron
EXkK4M5it9pGSMYLmKwtR++eL/oFSfMeWh6Wu8QISMBPffDugftaCvmYKvF9qaTlKWWSoeDMMUO5
XExhi77+hgnZgtLJvlqticlrAlyAQQK2piF0Ga4mn9wvwWBVuIfy6sfbck5gf0kYduCqhuI0kJZX
gz7lEn3k6DY5NWmlGlZPdA5hZQmWML1wVP9gtyRGUIreTypSYGi3pN8SNj0CBX8KF35s2kZUJjEQ
yZQjdCaaFNCSSW+lP7zYzdsIS0064PLmGY+HZH7L6+UVYqSNXeiYdJMggDT5lKFOHcyQnVWF3sx4
+NjN2whLaA6zEm5SFDdlflZG+qL24hMn1XpI/yE9MRkhwodZYy0WpCdp7kGyA6zy1r0ApW4jEfqQ
27MNI+PapO2cO12FSqf08teRDjv4Dv60Wh6TtRH1NCPLgu1I8PAWE/u6CP+b3dBGhALePc0Scich
kDEP2QQScRVYDm1cm0oMMEDwUS1UZPiiRLADR8ZyaCM+U5bMXZdg1nVSQwIVBmDwA7Uri5mMghZK
q10M+QoI8NbTLs3n6bKsnPlEtrxG4h+2I1v//CBNAX9G+7lscSI6c/8KvFwHbaikO7HZj41u3JwT
/EZdqOngxhfum+pTEBK0+G63U4wYZQUf637NlOuiuB/gjQCBscDu3DKRQBML5CQCtDNR54QaHvyv
YVlabuwmbgRmB8AhKK9o3kktbyiQ/Mrz7O43EwnkgYEjoHaI3l0O+VENXYu2y56spm3ChsdcQPIj
iJHQ5o+l33yHNYNdxcOE/+K+7yLpQT66JVLdsrlUr5GAj9Ln817vsT/s8H8AeOErTGCJM4fQB+mq
nYrz6UvOl/6hi4M43n3+Q45s9Hd62EEYpSsPG7Ksq9Blc1XP/otb++d2Qxv7PK69Fgd5vIQw7vru
tNBcnKldWcXEMc0w6ZW9j2Zs1ECPWJPqbZgTuyPRW1fqYEWg+1yAJoGqOCUwunX9M+qdKuwd+6LG
qVLGnLhLhZvf79LqkvMErtPTRgonsjsUTdguiPMiBzESBeYqe4yp83WZ/Z9WX9ME1kqZTS4ESdGy
KgcOryb4XTrwILHbKyYgFhaCTNXQsg/zuPsVJPAIz5fSrnUvTBgTG/POieAGjlu/hsTaUn5VQNxa
Lcuq+XC4W7rU9+Z8XndiEtyPORzcJoid2Y1t3PuQ1i4rSGAiUXSg5+3G4g0Cy4ndK4saNz9NaS59
jokX8RxD9C09K1ZdVruZG6l5PwyVq2aU3UG5AykQUKCmK5jl4EaAxg6EeGPYtAE4PMI3pyhwAniO
3UZ85yYfRH/XuX2lBaJ/JPMFrBLCotV29dR3ktnB0COBRzCsbtGsJvW2CYa9ztJnq/U28UBQTofq
HLTvwgWWTlvoJae7hcZ2xfd3/sLBvHsINk0eWtZhG2VfwCm5bbnleWXCgWDRzPOyxGo3Iv3hrnrw
hN/bLYmxv4Gk85OgwazrOILN23yR+45d6dqEArlZCQK+HKfQnYGGnocrIBzsDvB3jeqDtRZCTxLa
69jbMDaMuux2SAO7lPadeHwwdBV1yeDPEI+WjlfCusq70jK3nLZx1TttBVBkwmfUlaHjNUWPHagq
dt/RqAZFRecy4iKLgCODfyGjJb70h9HuEHxnJx2uyezIHrb0OAS5cw4ziwsoiIVW8zaRQNAjnoI2
xhE4sqm+hT0Gvcybye4oMcFAcG1LXQaQawhLdpivFDPY7GVlF+8mGggPCKeBFxDS/Ma9IW15FVWt
5aIYQQl57YE2LUSmfQ+MZeDnf8vS8nVCjDvHT2GL0DfYg/XIb/ukuwoAaPj8W/6ZByyECQWCBn0M
YUWUDbnI1AJu+yoyDCfxYE8Y6x41y8kNTML9ewg7bsWcjzcu+GsvMaPjFQlK+lKnyzCf6cljw/mk
S+iHQjjti0cEJFDbnkRwi2rj+3kkTmUFbBXEiBtIoncTRKqw1NJ7YRRGyXV58flyHHkzmFAdGmnR
AuimoeaWP9O2v4yy3o5YASn9j/nUHNdlnXuFDpfgR92I+36xewZyE6Uzumjv9jCTCOcCmniQkKN+
arUgfNXwOkwCcwhGDZn77iWUXdcNZMJrYXWzg0L0cWhHQ5UZJit4GDsw14AzKNjR8pTOz58/JDdB
OrHssd+6pYbOa9fAlM7PN+DM2PFv3llPh6sC4rwCiRmrAnPE4myJwO+EQvCJPG39/f/5OIaZxMd1
oXlEXNii1OEEAPdDUGlIcM7bDBIARd4GVn1HaEF9/CGdjJoKyEUIdY59QsIx6oNb1A9bbnkcGr9E
IMcMHn9ox4oxus653qvAPTH0eur9c32ECQMEyKNueoLTEH4y6XPrIGPZdI0PCwrog9cnfsix/WOc
MdEcJGVHmxocjn7e6bEQqxyQHdiQr8S9w/1TBWnH4Fhah12UJZtc9udw4XiyOcJg5/Zx7Bm8a5dm
mDkZnPOM0LMybf6yG9p4ES5QaIX8PmjyCxQoq6HbO01tVfaAnODHWReOSsDbD3Dw5h2HCWi7UkQn
oGrtZm6cNVHLnQoTh95/KdluRCF7Wzj0lOLAkc3irzv1INdqEiX6QgDS7c3jCwUpN27hJmE38/Vn
Hoy9ZAv0qlBYDaEcfu3GkA9cCLP8nkaQzqrmfulnICplA1Tk4qTb5hO3HNw4YRjs5ue+LaEOAIls
+AsuNy2vrJ4p8CD5uChKsklD8YqHY7u8dbq8hH3wo916G6HZQIgIGgwgoSvHgVHT2I2bsZvteITg
a3+cuCy8HCRyjJ7QLHTmdA//0RPXxpFNaKKOqiRaZDpAjQH8zZdYiGt/suPJchN25HZSTiwC3TQO
BuioqOBXBCUFu5PWhB2lILNBbgbzJoO6lL280Z5lXJqwozZyu8zLwNr0WuqEDQwQY1n4O6uNIo3A
hNhyPxS6FmG3LP4FSejjyOZT8jzHPqYRmdlCJ6AyUgxe18+Ddl+WUttldNKIS93QtB5rYMgg6//U
CBcyOXatDi6NsEwSoQm8A0UoSjgxzpqdMZ7b1ca4NAKTQeOeFh2oW6AQL1uvy76uriR2H9PEHPFF
ZUpEEptQERhOkrPFIXb72wQdjbgcOG+g5DahinXZtz0DMDWmdqesiTvCxySaKUx8ivQzSuQvdSu+
Wm1wYdyZseYz/Fcohh6l3siq3SattLuPTdiR7+f1NLNchElVX5G5ucobabneRlyOs5+mXTqCvy5h
qKLb7L7PqWt3G78rPR3cxiqb8kFXWJNsca4SqbtNzYjVsxYr+/FuiAkHEn3AxIm/ZDuC0vVcOXY0
cP6ujXcwcZmogi3Q1g/nadgKSCLzorKq2HATeNQPXBQKhkWhM1bX0eKEmbTDL3MTdhQ7WSQWQJhh
3yWi8/VAURAut9soJvCoV3kOXxQsCR/b52gg57Qt7q1Cx4QdCSh2zcwbeQh2Tgl5qe2kIT9lN7YR
lrAIo9mosSY+bNrvi5Q867iov9kNzj/uwWjs/Bg2DzxsoZIEhZ4ctsX1KQWbI5caNyLTd51STxk4
9zDtuoHn9tNoKUTATeARAf+uKgotwmKAn0Sa3CW+f2a3JEZYOokkDkDWq1JADZlQ7ooAbNMq3tsN
b9yZSsUD7M/xOWfWn/GJ5LB4cu34idBZ//g5J8eVXTVj7sx5pn0J/XNnsGvhcRNw5AI/n/Q5CgZz
xL5PGarLugjsIPRAWH2cOJwkCBwXsVUGBz4vScLFOSGqtrvtTdVV3GkT4bDxCCFRdeux/Gax659w
U+rUnQDHQBAJ2J0N+2UeL6K+tsvbTMxRByPOzksHEbKc3miqQsDSLNfDCEyCJlvir7UfyUR1Qb0u
OYPkpt27hBmpbDXRnnZLLGC7BB+yIX3K5txySYzQhJtb4kpYyMAKwvniZfD+SDPVba0C08QbuSvv
MSqRosgE8nVBpy5hR3pKhHpd2X/WsLipDAk3vsmhNVa8FJCVL6op+TEnTmCXXZmQI1jd4Bhn0Hyp
61huIY1X3KH1Ftl9UBN0VFfuFCuCVXfTmZ9FKFd+GbKK/7BadhN4BKNwNg4ABEAxwKNbmL7VGzZ3
dnUDE3cUzVM8ddB9gwBr9AaB12FTjIvdfjGBOzVFmypReLLBAQJWCSQrwSrkp15t6wX8hw1jQncm
5ki0UXAgFsyLb5YkVeD6Fp4Hz3Gha7tMzpTta2rW4HcA4TSDrTfsNzfwgrTqvHETviPgzoHLYj0F
Wu5ui1bp7SjmUwKxR8LJRPBQWqF2XWNL5jHSwyxq8u0wLcwuAzARPHWJwXsX0pJZC1uDXjxNpXy1
2u0mfgemrnJuOZbF04LdpiQdb7U8qbpzZFlMBE8KllWQZ9iSns9fdbmc12VnV681ZYhSJ0fSUkIl
DNra1TZPKLLFurIsepoIHjnVUmGfixDcWbie9RnMWsRiueZGjttWuYYTMT7nEA18V9MJCFh/ie1O
x3fZyYOHltOWFI5uKK/EKb9GHnMhuB0gi5uAxnxMnPFd4hQWTqAqQ48XjX3XsuNhahGNk2q7oEZN
VQgGVWHo/INqGNk9WkzsEcuXKCsVEtFAMbWLqPs9ryz7iCb4KJ1EvIgJb/Jo1lcupNmi+RRv8UgA
meCj2OHD31slgIev9n4TuP5aRb4JPcqnAO5+FLPORFScyTh5K32oNtsNLj+mzzC7rjXPPTxt++Uy
SIDEdFn1+/Oxj9xE74LBBxucO3NRANEMCaUpjp/rpYyucTslZ5XWdvIkEIv9OP2J4rnvl1ibjoE7
T+GNuA9W67TPf4FjH3X984NfwA8mkZQlwcoP0W0G1bdJ+Hb5hQlEipuMes6CoX0iQXvzf6SFtkJj
ooX3cdYurOl1IrEmvIMrLAp9Mqozu9TFNd6ghNUwNJXoSjjdnO1HeCOfQZzXTv6Em0ikGEIcsKHB
ouSO/zyVKIQEwJTb7XQTi1QqXnAwd9BQyef8Eib1AB4nfme3VUwwUpBGrKDr0RIk3neVjS0YjLSx
HNwIUhi2+1XSY/DY73dJ713ByP3x8y1+JEaJUSOqk0EpKLOyUGWeJzclo93bVDrQ2PX63rU81E1Y
EoxJmoh2+CmjStPrtnT0FiZZdvow3AQmVVUKNX+KTTl587wdtBh3ivITme6xBfI+RhMMCTNStDgg
R0eXD3P8JlOxyzvBTox/5IwxMQrwskdZPlonr4ZHUTeXxLVjZgBW/3HqjEVOofRaW6whXV819DL1
g84ynIyCEfxGo7l3FQ/7urwJquUi9nyrmigz4U9ASxf1JDDvpIRZSdfAlxp1QKvaOTMRUE0FpONc
opYbAa8WFiXZl85iBwoDz+jjiqdu0/cjXMbD2un3Te0+iDywY3pCJ/nj2IQy7VTMgRpckNwKpi6k
nc4c/F0/jrzk3UJ6sh7qPnsYeHHjlzKz2ibMVCmiroLfPUOZeIpruUmH5mWa4Un1+eH159hhJv5p
ctoWTH0siR7nx7iPL4OqtitaMhP2xJlTN7ODiXfTsvowPjpVZrm/jbh0XbgN8hGnoSzpCo1dzhyo
CFrd0MwEDHkMZjlaChb6PjSnBHHCoe4WuwU3EUNu3Ex+VGKntFF8r4vhSx27X62+5eooephr4eXM
Kt4iLgFGeJgJ6cIUXJvd54P/+RBnJmYoywrAEQBYQZGYvkQ03oAKd160i9X9zHwjNAHOjnXbQh9U
xP0MyYWyf6i9MbNKFSGp9HFl+qbRddTji/awo9hpFQCwFdPCqtyCSvDH0R1ByoysS1NkzQP3vEtB
7BoWzBQscspubGC6ivQ5q6NNGvM7pQPfcivSj/MOFBJoGHHzEIYx+7TMn+G6YtUpZyZmyJkAWc4C
fM6hgJtdsoz1doKB5+db8ciZZcoVlTDmbN0WuVw9Orumr65gDmP3KU3IkHAqvOYkUhWvWsqN18H9
NOXzL6t5m6ChHJY9BM7ZeMwF2Y1qvpXMO5GCHlkREzOUCaKXdH3D+Um/kxVfAHMc7QDxzMQMEd9z
pIs6RVi7zk1RPk+sfrJbECMsccYSIaWHkQPxI23lL7hh/7Ab2ohJ7eZsbKFHGoLlFWw8mCCF2lKh
jJkaRTnsQz1VsTUXlw/oQp11SWtHeWMmYmjQWsRVR3EQwoQW2J6MbgDutQtLEzMUB1pPYsCqKE62
rOy/lIOwO8BNxFBPk1bR2WVwZIEvVda3993UW7VtmQkYInHcer6H9YYzJxyzam8ze9UpC84jsWNC
hpg/ZDAEWW+erGnv08zLn/y5j2yHN/JZR2duH9VYl7SA82NGb4rArhDPTMxQq9VQuMA+4DyZK3fj
wNHgyh8BG7S7H0zcUBfAsilnhIUwGb5lXbwLYt/unDXlityWLZnvtWjJDU61qZb4LfbmZ6vQN2FD
Cw/QT/Ww4jDwutVEkCvfrYTlVjTuTN24JCATJj4IeQs3oEdoj4d28zZyWr6a/rUDgM0wTdNkA+vE
4TKVU3qKfXRsoxvPTS5mxUUE6Jfs9DM8h2N0oAvLvWKChxYB6HQRA404RX7YeOo2Gu1U25gJHYLu
q1OyBr3hutF0L4aIbF1WnHILXu+af/b6mIke6h1YY491C5wgjRl8yGvvl6JJlWyCPo7tvqzp2B0P
LfScYAkCOv0ID3o5brQjK7vXCjcuURLPC96aQEGQvGE3lQNJYhBm7NiezIQRVf4MmZEBy4Py2dWc
eT+CpigtZ+59zD87V6RJ0qED2vDW35LMv2zTSu+sookbgUrQ/yyCHMnt3ImdjqN0yzJxynjrSCiZ
GkYcbhp+TFaGQ+Ym9SbtEvCpBjXanY4mkqj4P5x9aZOktrrmXznh75yLEIt04/p8ADIrqzJr7erq
bn8hehUggQAhBPz6edLjmbFxl2siww53tKsKsrS+y7MYMzV90MPxwVZ7XzTv1vUyKhLsKv865t1E
PAcxHbQSCyZTUTU6LZbL5FXDLZBINkrA1xKdRI8vY8YUvHQNqy6c0b8BiWZ/nlwCH4w4ERkf+L0f
X9YwD/+GJOpRHpaSoFwWK5FiYX5zbzkUvrJUtkiipndSCgd4SFPzPl1VLXdKeJc1QMOtetEi4p7P
LMHJEroypX519EZ7md5FuAUTtUomiyB+vIPva3sXtsLuhlgMl+3+cLNB4WZvaTQTPD0Yh9SHBbfu
h6eLNv8WTrS2M+w9RyAUp2aBL+I6srSaq+GyGGCLJ+qjkta0OYfow9eg5h8Vu8x6JNxiifq5jUXf
n1HJS/FZxaVB6ay8TIsq3EKJkHs2/aoVamZiBVA2qZbh5MUzf3/RmG+xRLzzGjmgPwR6I8As/hgd
IArUpZc9fFMe6mLYu7VFf24h0Cvole7smwzQVzboFkpUdKyFkeo5CbVRcbs24xdGC3lZVrRFEo0I
LiSxiEWp7b2dr+0Po8f16rJB2dyf/WTEWAwSRRbLq10d9zXQG/wyYZdwCyKSMJIcOMPT28bksg6X
1OkL6dnh3zBEY6kX/IPS00rGtCb0Ey2ni9Ay4RZBpLWVHLbOmNDRP8o++MyEvGzEtwgiAkcgHp3r
iKQoHs6PjiO3v2gyt/AhLnjrjz1O8nHmOevqWxF2l1U/t/AhRdvYixxDal5MYzYjFOLK7y87xrfo
IW0a2689eDatrB+Ktr91b+Vxr0TmWxszIQyP13pFZF5Rfwd3uuiLNR6qOWvp+PNlo34+FP4ET1h0
4XseUqwdIA/XhaEyrVAHvezZm+3p+a7pZFNiRks5PioJc2LAodr8n59+Lur/JG/ZIojapo9o0SI5
V8Vcn9puKJ6jYQLAEkQLT6VcBclJweLzx9zF9MLi1BZZNDbFVPeTQGptmtN6rsEUEDl744w/h6A/
+402+ekQU1i0VbhWQR72n5shaqCAC5CHTIMpTGzeuzny0nZYjc6KIgmhd0g9c9lC2IKP9NJwUzEP
hsJACWbwWH3px4i+MVfn1fST32wLP/IrUIqnBnPVBfEHPYwyI6S4TPk53GofUTuokIuC7mbjJDzA
wyBX3CaXbe8tAAmNda9aFiziqPbvw24NDvHSh5cdTFvoEcSZ54KP+Oj9MlxPHfCeBbns4t0KIM1z
G7Yeqc8dHxSYsFzdI/DC6g1Bh1c23xZ6BJsaxrvasN0MYkO7qxhh732p0fKdzt7CKa5Mv98nrVrQ
97ANGy672ra4JN/oGVaRKOFwG0bwCgk9fipIa/wLF+qmBOWjHwkfD+yCuJ66tO2ISz0iLzsPt9Ck
lcNFPilUsqNdEzxPoa3vq2mo68tW6hacRCtfSK/CYkriMjOCranpyIWtsi02KejGwAmBgVHO1flS
0ptOlBdWE7ZCSXHsccUWPJzwut/7XvN5XJfLcEPhFp2EHMsbJu98sJWsuFLti6G6vSwc2mKSJsBK
unLBdVBw86hl09wT6ZOLMHgoM//1ajbnw70SCi6mPtzsXcx+O/Nw/vnyfCW02PqmzZosSvoc+L6y
t1/gQ1T7KQLznuZjp5Z3//ySV079LSzJyK6UvofRkd78ggB6TElLLktwt7gk34BGtEw4lv14kFlT
AZjcqujS1b65iWO/4Xo2ODzjiIpUQ0ByPwRN/cbg/3xc6BabNNOmikc4WCFycV+CQp4gkn7R+UX/
BpUpIODIIJ+wm2aSQXz5TovwoqSfboEyCUHPWVOMybr6KA5XIoAUkbmMokS3UJkxNDrRCrUttVKX
MmTmZLnMrJfyzaGuV99v/BpYGW80z5AzvNeJV70Rs702l5uV0sAsfuhtcy4PSw9cULarCvtWweL3
y/rvcRPdYmXWahzragqBfmgG1hys8F2Serz0wqtGGfXQ+kWzpJrjBM1YWSXvPSBIp5xEUEJI+0aW
NrcAwZ1/HgZKe9cVwVsaBoT8HvT+5NNtYXCCs9UXE1oe4CCx4iRMbMa0YnXgpXa0IkmroYmfKmFl
mZFYR/rQajrr7iqYRjutabesEMMFMKpeCP7fDFZHHZLyurLJ8mOp2oSnQE/LXAhuryc9Bsu+jDw5
5t3SAo28wOHeQmXdQi0ucl4LjR1bJWkRd82LXuuY7bir5iav16mQWWDb4ks0LV2bV1K697PfSXEL
+GFi04L1ZZ8ty2Sf3DKtyY9ANkUJAaxaDjetbtz9Alc/MGZKyeITxLhWcVqjeGRH6bWlgIvtOrQv
6D4m7ri4WusmdSQaizVlw9DN8EH34QeYzGMD1Uj4P7F5D2ftVQIfqwkAhFQV4wEurbK60g4FsA9m
CRZ+tSxMBdlghkK8h41j/9BoJH73K4uUSiWN2+qG+2Ht37X1QGjGO1SzT54uG/cQDX0707SELE6E
A4xojqKogllrkymp6HSyA5+r3xwmu7sWi4wtAYksHqpHj8Jk51QGq4XqErF+oh9taEWHti0BTDsN
rJvI42D91lwjohcsbWbNDAx/1LLuYS4Lz+08GgpldmEpdPTb2HquT9KhtoFacuMnhjEInkvjYHhg
G8m/uq4vyA8YLQz9M02AfDp1KnLtvRcmHj8OzuPNvWXrhAlgkyxsCtPmqY0y0PWX9fwh0cZrsgSs
hvJ5qm2k70UdsTrMwh6OW13ajESPJ1gJxOxFBgMaT9bItSgPtY9RBkekEntWroXu0hgorydhI+Lu
x6ZBESJpy6nOXONa841rVwx2N/YtpP3p0JsjkM5spIiuIxb7oDvP07u2qNFXgEiTIs+qKGmQd1qw
fDCdX+fe2hDMOhiaMOlrQ11m/urqFe2ZZrzrk6C/E1MVQhFRNPxTEbJO3MQsGZDpmUIMK34hr1bI
/fpQZzFrzoPTXWmMAskpcYPJRxlVH/xVa3NFeePdoCI5eCjTlo2/W4YufCB9Q65HNtE+axtdBylZ
GpvsNRWSpTyEm3TKegWLTB5GhU6nSaE2reDu8KmpWrekTDBB0sZDv0oaf7hi8MjYQ0Iu+QTqN3q2
3bDqrC3HSuVh4YYlJazprobO0Y9uiJcoNVHXSQCVK+ZyWB0Le9VFIf0WLsnwfnXlFzj1+U8wrJE1
jKHrtcijJBT6oPsOnZppWEXqTxF/pktk8pbHbt4bSJ6Ud7Pg3t6DuUN7DYih+dT3RNxUtiw/B5Lg
k0kJycJMudjR65EXlX7qPLh4ZSWBrk6+qqbnKekaPjz2C5OPSoMrnw6uIA9zIVmZm9r3WR4rVsO8
rdHXmq/dY9F5SNiWyCumfGzNkzJ9fFgSmGzlM03csPeadun240AWt0MEHckUchv2+yBa6t/6pdRl
ChRKXx9FY9FH0yCJueu2ljobCk+1B7oWrdnh3l3MLZDB1y1zw3eyCq2vGlHnxpuEwFnT02upyfjS
liG+HV2Lfsxq9IoeSzDyWYr6C32IDVfqBhZMEfAAojbRnoYzeyd7Iu0xNB3oQKXunNxbu1beSava
mgMsZ+Zjq+CYnLIOykzZJGjgHgJaQ+eQ9qvaN8MyzzB/9pf1fdey+SpBn+RUhWXd5oSCZByFKGyc
+BorP5vjRYMxqaU5qdjF7Y/BqTbZi8gmc8olG4LU0201P/a8RD9E0LXBf0OwltEFlIzsiIsKmS9N
OwEVNPNqfdJR6WgOJWGw63w7rE9o4SYeXCZ4Jz9ZPkItG6Z4E82rtnS3BRC+aHKzcVY7twR0yVgF
OahU2ljaq0op2NumEZ1USsH2PhJa0v3U1MMLX2Bn6JaBDYdeAtV7MyzLMjy4pu0K9J0A9I0fO73U
9hb3URHdmpEv7xfekWrvrSBfX9XMg+5CJnsKZzT41MQ/RBIbcMi5TwtQAivJb5SFQN91C4FeKdNa
9LTL7QglrNtxqngFZyji10esqP62ZFUFartrBDqwcOvZLX1J3GN7Nkq7p1GtaWZlR34LE6jPoaTX
CKjMn7VT3rMu6Ut1pIIlUQ4pTL+ooLwxkrwKmb8btfhRA3j+gqL9moOQgoVect5nXgI9O6QIYfKo
0Lf6EBs9feWrmvuU1DbhWcGL6LqraAcZfjffhsa3T1UNnGumB8gCdrKmRzNNU5uGTjdHVG1ENoJK
l5FO+dehaflx1uvo547FMDNk+Kb6U2fK7rcQHN4HqbtyrtOw6GKdhxrr/gkgMRMeBrr6bTonxi/3
tZK8zmqnpijvAxt/IgWPUV33xnnNsKtDL9WB7ckLNpUt8plLrz8JtZaQ0atXvZemqMIrQK3qLsXS
M0cVGoii+yupr0sKD+HMYzbsU8jvJQdd1uuYQY5iKA9M8uQWRnK9TXXlqfkqKusqvKHVRDqbDfOw
jC4d/MXQ+06WSZi5Fp5FOZdKPKq+i/u8M371LILBqNQvHB0zU6sxbS0cwdIhjqW782qe2KwyXF7r
VjXNcU6SVV2NifTMUxCQ1WaA5KDlRwXCEMGWiu4Z6zx9qOo6QfXHhk0KrZ9vDZnadj9EUW1yHgly
I2ddV1cMFjb9Tju/ylXMTEbDCSGVkZH+MMHgeEpHg3sgXYj6pNjAjxVY4Sn0cB9q2cPLtqJ1gNMe
NBqZlzNhZh8g6khnbMYipQvBRT35rL6bVdmklS+dDzvw6TBK5BGJI0lKNaEp3qTzgRf3s60+Lh2c
g+kc0cNcTQyVmC5G35uOuMtsWEPh05uBTX8cfdtEN4UtI5FNc2fs7bgOxZTFRsBTqetLL97TrgfF
VIDmF9gUgYxw18Rvkz5TY1PLdA7WWe47Fo/9HZ1Ka7NxbKg46FVCV3iueJncjAlikrTvu8n+WAIV
8TRcFdz9JgTiLjeFYyrvexH4WUUQP0CCffaHD6wsPJP3hBU21wJenfhAs3lGrayrshX60ycE9uDt
06iYvjnLoFGjw8KvMiexmo5x0vM7VGXX4sqLEGBdKW2i5ZkPg4qwlgPnZ60Yl+ahLyf6sYu6AHtk
8TSiFF54fcYgQ9ugNx7oKjcGMm9X1IMSwZ4WPCTXsINUPKfMF+JJgP/k3zU8WpMUIYE4NC3xAoxA
E4x3LECikZfOFTzrFCcfbOLNEvW3KpbtwbMw2kzbCrFrxqOqoXcKKIUyk5UB92aajbyfghGt0DKE
kEMar4DrHSJeSnXsS0aeUZ+fkgznZnuVBITd1/Pij3kdd5V5WsngnvC5/S+UFRBG1BA+qK79FXYo
KYRq2fR1nRYW7GDojVrd3IxuyeukMskLCMbxcIgx+zLJhoRw8cU2I8xR1wqd2lTMLX+OmJ5rCDuX
sb/z4ItbZYs3+u1etFDYze0w2uUInSk7ZKFogz5XFmp2cEhj/qkS7TwhAjaqPTbQuvoAtRTmpx5C
8SWF4kaC4zPp5s88aGdSAmjiXHswEw7og1Fjq3dmkGDI4bNOHBbzdVQCIImrd2dp76l7nONyfqct
eEbHdSmRrwbzIpvreYa6bj4ksG3Ki5msLCdjEIbZSuI+PFQuYDhvpqCEavc4LuOBrDFSQVcjrHrB
nNPoCDPxZvjetbhCr6I4XPvPMgDFKKMxEfPDEpULeaSTZ8sdpIIKlre13+zjMCEfdUDGu5Li7s8D
0tsIGUMzggNBQSzOVdgXa85bbe2hM3NNcxbWrXfNSyDuHhGMUpvBa7Ma3rNm7bpbCcU3RFxTO6P8
UY7D3seT79piRZDZNCVV7+sgauypbqFr+dFTUag/TkHjx/dkHh07LITR54lGtMM6U929noaoOgyw
+IlyhNZEZj0k/9vdbCEbnoEA4fPvlAJfqNOKrA7Qv8V6Jy+Ji/Em7ND6yFbVqw47ptNr2tcRB4o3
AewuucGq5xh/iPh495VfFN4DrKEQDtSFhx2U9l1dxgqUKszTni7+4tA+gQBaSuLR+uAshMNzOKoY
iw7c8Vl/6rSt3VcOIcri6ygLsn7jE1au+REE2Kj+2a5RDUhTOYuLzKrAt+mS6JnuTH92iasq7o5W
mqHO1YzbK5WDQIIrqrH6HDZx/LFghJd7SAGOLIJjfIIdgE6RE3vb4M5ccurhzwI+ANK6+ViErtfL
A4HJZblkfKJy6nKcBWWLSbUMsig1EiedB7VBBjOWSwBpPvQh+Q5Sv0bmtJKLyWCFEPgp0Diiw6kw
QylkQsL9MkkQz1GIBj2xSXKEjT703uOkACA4ZZNawo8kqGmCSEMTLwtLVYn7iTgqvuOY7dvccayl
fWn7hF2zaOpguBDxeeCfeDkE5smWqBI8tTrpVGaiuBXINISFl7CiOPwSnKPFLiJEVBwgr5Gut5jW
uDqusD55F7RxVV+RiU79vWcoCfIJJ0x9o3Xv3sEDFaatXWvL8LGr5IToFPUC/7uNaEh2iQ964QHA
pmnNBoTc0zuzGH9Ko7Vp1M1iXDFdlYZQtLrW4AfQPc5PnRbzZx9EgnfMCgtKiNeZAeqmlra50jbs
jolz1fe2XQrTpSaAvhhCeC2xCglcDuXeKT+p8VuydBKmu2s6pg/YhPZj6auCpXSy7BDEK/tR+wlS
1thXSZQtaJiYHZVVom5HzEpXp7K3qFSny9hola61o5gJu0YPMMAG8W1Zwzn1Mb25M2M45UHUBw8x
H4P2SNGyo4h9cL2lQrXRABCnsgHkhw0uPZhfcroPeuiq7ngXUPl1JqK1O2iLmhAOhyXh2FsIsIFd
xcpMy0T0uHgjFd0HHA53DxFMs3RGUYpusxWJssqrdTTlcZ2ryOB8UyVNAZgGUbxCDjpeU4jQ3y7W
ijqFsZRjJxMuA3IoT9PKpDCWjT9EyrBvdPb88ZNPjJnvywRsvD0KuxCWDXRU4FeY2whmYEColVkM
L/pHPKKPThPz2IhziBCLIYeSHDSFm76WBz92DTzTLdMxzaBfQV6Ij+pTOkNu4p0kCSozcHUpkGnO
sWbXuG9AKQwBmLpGdV3HV42VlKOmAxmGzPf6oQJcAMccxF6mGWlA3Plh3hcaWDbbiL44DqRdYUZO
kiLIkOKxJ1f2PEl97libdcxUH2MIo12PuhiCTAQNe19YBsR03/HyuRd9/EHaREYZ8WX1GRSw9R2D
UwSKJosPFcKlu0L2E/J0Kil/QHHNA022m8Y485xsr/Gm5YEu1NvhdJWPUtRjgIhpdk1mC2auIjGP
/nVTL4BSg7pFiqyTEYxL6gmGSPsVsYDYQ1W7E7jsLFyoXIFz88YbnC7fiTMC+LdOdoh1ArRkwh/g
54ryXQOcPXo1BFcVCjcM+UNVoOJ2J/moTmaJ/F1tPej5VBiTfjcMtWRPUMf1XZZ4AY7eAldXa3P0
0aMiHywi/B6rzCOoqXlqSKMZ5aRsncsG6tMok6RRNe8k13dBlCzvXSDtQSjmL8dR6Hb4ama/wI3R
jKO48RbTgA7ps4ryKa3BrXmYfUpVxmXf9ClYMp73QPulvB1pyfxMjF1yvbLZK65NO0MIXMtCVO8b
ARe9B1TyLDvVScB4ZishHv0kgBNTRVf7bH0qe5gOFnq5nZFZX9Pe9celCEKbIYGC3FBU4DYdkZfJ
hxYo1C+kUarKZYLwJNVRxd9RuIzeoCfeQc/KTgNCzamaX1CsaRFGe2C8Ir+p9Xj0hiRGh3Zwy4fS
BvWpXJtWp4oX9V036eaHIknStyhGEBwZxaLW5thMyPqO08B4ndqV2Dlb5IxkP2qVB5WoCHN2xWo1
mTKFnk5VvEsi0bGjV3vVjeqkctkQytm7CQprO4xmMn6HmaAUaWTHMknJGi79VQi1qU+WzfOUIZgr
7qvABaew4I/WlkCRQvmOzTnOzvXW0KoLTgrd7u9g1CePDEoEnxaGDOOmLYkqDgNRfnTlh/Fir2D3
Mozp2LvqKQJP8TEci7JPhyJZPoG/mHwMWtfeyJG2O7+d9kuJgkvUfnXUtyoNjXEf0UgIU8BkELKh
bY/jU/t3AknmPUUhHB5aBliB3YQY6qUk63zd4wJ9BJnGeNdNPKNWquLCPYIovN5MJomqdCm4uhHd
1ddudem4wPFsDn2XJ1cjh8ZEFp9LwiWpxbtAifIjYVhcFatagJjCyF7BQxL8vAE4xi4bG4mpqGFH
dLcIFdzFYl0+F6j2vW+iwtwvHR/JgbfkhftLurjhRySm51UpggrzKMRNHa2yQ+0vKo9RX5bXmBgv
7UwcY8cr1yz5aAbXpBj+6H3hrfOUx4igh8x6qgJoCIW2H3RF3IvdQFGMhqMjf+LInO8rbtm9R+vG
4OpZhEkJli32qVnUY+27edqvHQ3lrqwWFGAnP+w/wc7FD3B9U4oyfeM9Eu6N14T6IzxeCtd+DaN1
+c6WqfNRiVyiHvdCw360kET7FkZTjR+N+0lmBQ7fAsUP1OhRkiyDd4FApRpcO2c/9UHbBKlrKVQN
1DCMRa55Ug9pIKJiRoS4zCc7z1WdRSjUPwMOQ2dI8nitQGZq3G+oE3btfop79h0bKzjE8XrXerS5
4zWRt3QdJpnGHbX3fczFLc7s5ItsYEr+Bvzita7ThlMFgefRdFEFfHwyBdcgsS4ZpfwyQRy6VQlQ
PuobgWwBHcES9ybEXCrwPl3SE6ZbnQBRdVU/1ecuIqkP9YTjiATuMs8buuV/91NYaQPz4N08n9dP
BwfxarXeRaQEuiWAE6qXssBduoPoJmGHKvbXm8CgJXoRAJJuGeCArddco820cy5+8otTwOuPFw36
lv29LDXqLeUK+FVo0lXED14cXLYSt9RvdJnA/GixVoQovnSu+UQG9hbC75VVvuV+2zZRBS3x7EgU
Hwxbszq5zIqPsuCv2IrKVCqqZ7RtS6/9LWrQ0BLTb5cN9qbbTHG+UkgEQNmshaVD5GKKbuj3y569
6TbTsS85UkOws5vg+4pOC+/JfFkne8v8Rg8JzJj+zNNMvC8wixtzIlR4ERqNbpnfSG/mhkZgakIG
p85rZNEv6KX1l0ETtuxvGi6oIprzIrSkOBHUKzq6Xvrw+K9LBe671jVSA5VpzV281FnQmYt0ZOjW
MQKikai+x2BRheP8gvoinNTLDxetlK1fBBvRMPMIGFTFsNCHSpZh6lZhLztQtvxv9EdjvpYl6PYe
+jmu966TurxMiokmm70ZOd+HgFcHBS+KAi0aGMAwILm+bFw2u3MSc5Gs0PECBo+/TD0aU6jSXfjs
ze5sZkj0o9wNnMkQHFRid6oll909WwL4FK99kTB8bBR0966tf+NSf75oRLb07wE6mnF0VthLqF0z
R+VyqIxZLwMkbR0j2AKEgSig81hbbmAcPuQE7hRv3JjncOcnAJQt/ztCMQfavSDFKGcROwpawFB1
8GfgL2iH5jBqW7XsDk1M5j+8tP7r6/zf4rt++N9PN//5H/z9q+5QOIBJ0+av/3nWDf79n/PP/N/v
+etP/Ofqu7773Hw322/6y8/guX+8N/88fv7LX2C9C7jsIzrCy9N3AzfE35+PT3j+zv/fL/7r++9P
eV6677/+8lXbdjw/TVS6/eWPL11/+/WX4Iyh+68/P/+PL55/gV9/2VcKsVn72fztZ75/NuOvv5Ag
/nfsQysIAGx0Cn/XKHDff/8Kif/NA+h6ME4Y+MVnsGELkHd5fue/OY3jiDFUrSN8zy//Mhpp3q+/
hP+OSexzflY1CANyjrb+z0f7y+T8v8n6V2ubB43cx/z6y89gyozQ7cXgRq/obNSsJ0iBXYdu/hqo
JsxwE1EUlNwuWhTbF6v/5U8D88fb//y2ny3H89s2NwVztRBVwZeTDcZvIW0/zdX8MfTbZy+OPtfE
vnEW/BQVdn7PGdT5J86Gv1SlKEg/nyDBAVFjQMjJ4zwk4k7V9fgYw3D5UQOFctRtmLwgge1Ro57K
8ta6ukEKqlv/CQ0v06QqatBk/Odf/meI0vOHOgdxf/pQADQsDiIgy6llw2fOoiCPbbPe4Jh9i2hz
Hsbtbj+/AYvlz2+AJTtPoDU+nYhXHMAhPw3gfeejWD71VL/l5/LaS4K/vqQIFnQmWcPgDcUy2Gjk
pDnEPtt50xvgz9desLmAwqY2SYUi2clTXH5DwX8+DEHtZajcNo/j5PnZP8/HT61Wz8O1uY0SAchg
UnXuxNHxfx9qrfeJLnQmUBwBD99M+y4Mx6wffHIAoMH/HKvS7rFJI7QefM+ePEi5fuiLkaGwOLn6
yc38jBIegup+QQEqSCcWypuyn/rHf/7IvwPhfzLD21tOhw1taDlOp1ot5Wc+xkEedcJ/tmeob8o8
dHfSmcXNxyXoWJMOqoZdb9XTt7TgXhuz7V1YkGEt4N03nZREJ4iVDz01XzU8r8fGpZ3qM9tHDy78
wADoSBI/nRXLq5rvosleu8iB1YJqiQkfV9HsvLa+qpI3huZnqRAmc3uNrhZCTCHBqukBnRhGEB7H
N9bJK+txe4eWgxi8XuHJonvpeJOCyZ/VxR0f3tpRrxwMWxGVbiqT3psxqdPy4Iu9z27r7uqfF8xr
o7I5cwK/dHHg4UQIh5ewu6XuDeT9a2OyOWnCyfQLjfHckoVIOu+bsk5Xg05Ad4nyw3k+N8cMYTHX
ASohJ0EefTx9Kt7Ix18b7c3xEluLxqiDTA2EB2vIJ8hb00TXsm/fYsW+9oLNsdJwdJJLG1encB7M
roVGU4qm44AUZnn451l95RrdKqlEqjIdoE/J0foABkF+NC0q/k177c0aiWsTv2mP+Mo0b3VVfM1Q
5R0KdqwEvxr9Oq0D4CYAVg4uEdzHNG+1VaxuKjTtAnbs0BVXc3vV6+aNYOOVtb+VVPH7sCoXFNuP
jbB2X6M3CdvB+I3L/LWHnyf/T5e5p7lAsRUPL/wAp1jJTK4W/40CySsraKuoonpSNRDyTI6AyZyW
UT7FA4izS//0z8vntcdvNu/kFAoZVZEcRZU8oR4PmGOE7spbBk2vPX6zc6cZAMhoiOKjdsuhJsVx
8ma000KT//PHf23oNxs4AAp89joRH3ugkIh8P/RvEaxfCYa3oiq13weuBV/hWLYxOUO0X1joPsGK
8A4Gge+ATWNpyYbLNvFWZsVDu70F3SA6Lp6EJLSIrirRfR179VS3XZObad3/83i9clpsJVfMOvGe
SrwIqPtj71f7yUK6RBTF9dArBXRh9VZ08MpxsZVfMbD5U9bhTbUgJk0mvKZg4ZrrUd+MVXKJ2iDO
jL9JsVStdEzjNWMY8DTgMxDZ9BLbmPPDNxubc38sB+jdH5veC298jQbO4ht3WSyxFWMZnDRVX50/
Ovvcqs+hvRXdp2l5o3Xw2vhvNrbSkP+u2grnhv5fnJ1Zb6M+F8Y/EZINZrsFkiYh3Tuddm5QZ2M3
YMAsn/59Ur0XHf9DkHI1Ukcywcux8XnO73nk3S22ue1gjF7fjitLb2Fpq0AW1zUGHfILO+QVS3aR
rP7kmdajg2JrpXx16RWUxc1hPA3JrovJqk/8Jj6dt/DZVHkw2yI3wJuvjMNCDFH5LBAHGJLBRzPs
LGgsdFTiZFXzcXm9LXSSSmgpZJMAzNDYoYwcZxdX+gbfHu7NCHXwdQ84ha8ve49ezomo2tgOiQaL
raqMgkYDXLJoyytui7EGVE5LUrvajGpTKyQ6KNIFBBe5Bb3F5V+/0PWq5xP0i9mkV5EVUr3UvEHU
KUom1ixZFqaPSmqRmVFTa8C9lmgHQCC09wqSCbiXU+RNtTVo9dIAn97sS/9PBgCwrLLRPanxbej1
dxk3HzqFZuRyDy21ryzjqcqGuIe0LUy7I4paggyyZNKvYZSXukjZniOoQ6sSpMiwTfdV+giW+n3J
7EDTku11P19dwqjqqhJ8hIZlBxMVQ7hvZR6L50LWa1ZwSx2knLAhaHEc1mMAWAKRZ2tw5KZRHBck
YlxD5i30kopx6cUE19oULyGjD7PVTsWtHuTc/hxdU+OKRabSXMRYxxPUTPUR4qbuFdUGxo1r5WvO
ap9eIWduClSiS2x0nQYCQHGckyIGobgrk20ki+KHY2nRHelG+7ssLM432lxIlAw5Wpl5FNzHlwT1
aSv0hk8rpHO/4tS9X5ZKGxGHopSgOmpDm4FqNoifFGr0vRHFEAT1ZWakXlEQoPEYQAUw7y1wZoAS
tjVuoJVhN3XeTWHC7PQR5jAmdBazHTp61iTBnE7RA1Ag1oGIaPIY3HuCNIlG4dHY1o61bFY37YVj
oUqZ4dCeAnPkiKMxiniGANCOO9iwzg4knDxBhLSnQTc9aGx1VJK0Bsq5Lq+kT0DHue5TIk0ONZXb
QDZ0lLYMoJl8GxvrUMno4DrurXTjIE+yg2bcdvhZorJvx3b02iQHkcG66VPIEmdpeY6ZrNXyLiw8
1fEKFzmpA3xFcYwllYeONeaeZqZ2l7lts1l551OUO/fOSnwyrCknqCkojtSEeu/OTQYUwuZFUeKY
Iawdz+MpCxiaSgJrkuRGphpQqIWJqziQ0NhtWtbTkeqk+73yg86/tK6KPUobIlNd41NoeuYWm3mQ
bp4eHM/x2n3k4ck3a3iKhWtr3CP+u1qmPo+KPMWTStB53or3/IDqPufB3rS/jL8WBJaxT7Mg/rny
Yufnta6WwlOBdVTFeJxza9/Hd2OQNYHEVaYnvV/Z3RTo29i3R9/YJLtx5cv2/Ob/mc74Gg8y5BKl
rKopjEf2fNJXTR17WXmdpXFSJg5Nq3zUcTwNmw2+mP1y0/qjl/tgtPuGTzckEP6aVfX53UFX6+VR
P430DSRfYTagDLa2Hxgqpj3LqeG5TdaSpUvvo+xyLj7c+tnNMTwNechQxiNS82AyuZboPf8SxmfR
+pfYnER5I7uqzo81gywRX7xJgBqb0psjvdj0Vb92n//J+Tq3opUXKbsaEinD5UdcpeY/EOz5gaAq
5AC7QurPMwqpAyRohNdaebybEE+2uP2IA3zmi2Mlp/I1MpvxwKep/ouSDwJlNtFgocaiHPAWUkr5
wKhDUbCC/G/ooLjuoRspCQu9om8866jfZzFqvxK3m676SkHa7t+F2mqCSWE5Y5iBm1VXP5quh9M1
rN3ianN5Ni8MvirUahmi3gRrtLAT+2JqvRI1YZr+fLnx08/874Doqk5rAOwNPh3pFPay7967HKUu
EAjmxn3sutYR4W7cot7c3GfId3sFcBErEef8SxkqQWtMLYPjKJ4fCxcYmPyYVA+p3azc6y5MZ5Wg
hdIiFAiyMj8OHC7paT1VuxgFjQHHPhkKbaqvkKTg3KbCtGLquHOfVflRio75lV1soH9Zu1ZcSvCo
MK0O6lFnmHl1rN1qF2WDbyS4pJ7/mk3mCePedXDnizJk7fXyTFjqtNNIfYkBfVtljWOX1RG4FQBW
UcWlP/O8w/3u43UPUE4wbg/H49mq8YDskJBjlwKcUHgcq/Vy+wt7JoSz/74BB8Cig4caP9a6M/+c
J3jlCeTIgjYhfIeSWApidM2/G4M5HessxRnSkfxQJbr4ZsUGBc1HZjveiHJlh1vqUXUXYjHrucn4
MRPOrpiG+7oiv/LRPPZpsfYJ/Rmi/7uADdUg0KkbqJB7UR0HfwyKbXOTBXwLauuWBpXvBLBo9Ya9
vJE34pbfaMH/pR3/KDu+pu8/+ZjnnqtEcmT/IqRjcZzvgmljbn9Sr79p/HhT+X+k9/14vDP8j2/P
g5dsiCc83Xv+/bv3Lw/0QuxQ2V2iqTrDrbLq2AzZTTtK5tXj8Eh1ub3c/vmTiaHiu6KxjgwygpMY
87r+0FPKtx2KjlaCxsIdLDn9/cs6yxookAF7zI8xuc3jF9O2/Zo95vMvnOcv//6FeadCvAphEBoD
FnLstYH73NRQpATkJiolIPiv1uLT0igo8QL14NwFIANBVpYbmeJ86OKz1bkuhKs8r1GbJq7jCHzU
Z1Soab8ljz0n1YJaW/keXeokJViQFsXH7WmPSEboIuw04EYcVPa95j5dHoWlWaSsfhNZZ+6kPT/C
oPKx5dXetPXguqaVaxWYdkhELaRVQAnpjpqZw2Yr0lYONEvjqixsFLI1GUW135Ek9Z9Ztt+7uNxH
Ougnl3/8+fZ1FeglwNo3OCmy4xjT2zHV/2QRPUAn9edy85+3Gv8NTLoKWrInm4OBhAN5F8wB8Onb
dIP5uW/v5H0RzLtfYAZsaRl0H8JDIcgffgNEjg8W8qbwjZVXPD/0uupKSNu40MoRnx8MEqMUBTWc
iJVpe75pqlqhdBVJ+Qw4Uqg5jv07q3jyVBRNvrLqllpXFkVdwp1Mi7sxLE3yZtjlhkbZSlA6P+xU
TeJXjoaUrzPTEOzUe0OmD7BXf7BkvLs87EvNK0uidDUJ1ocQYd1SP89/MAOXR8nD5cbPxwpI7f4N
2V1VylxwYYQA22fte43dm9i/svTXVc2rOXxZ2nPL57YLbdZpHkgpN6AJjJ7VgEUKqvHH5acsjK2a
wHencTCmuafhENnbAlq+lF0nAaGmsqUZVp5UfMakjIxGDwBM0jcN8kO+CUrNrmBiDV57fuukahpf
GNA2DLNLkb5MbuK8bzYDqwvPaTtAifI69mizVjS0MOSqT4rQaU4ZVERhgRPknxwoMa+ou2Hn9gW5
YRJV/deNymm0vpwGKu4yG8XoNKxZd2tF9W529NfLTS8sCVNZzJXRQARmY8Xh263a5XQGcsaI5ls3
Glz/8iOWeknZ4yqBIk06T5hTDtlqbB5Bihh/Ifn7osOX4KpoCp3Dv100tgnmVumSEOp8cmciB7WL
G6e+bgDU3LtLTJDsMt6HgBJFh5blLepK42ilgxYWnZpwH2AWBN1A34eu6R4ahqN/4q788IXFoGbY
q6LJiqFpRDjqrVfbYhdz2897gAvhb2qsaekXRlhNsGdd6TpSFAKuWNkfUmjpXqvGR6hoUdyeVtrK
EC9MVTXT3udpxG2eYx416ZbGFvckKkIDMwMY5fJMPX/BSdVsOyrlGTAODg1bJBn7/KGJUCVq7LOa
+lltAzGkXSWHQ+X1v7M15nM688IgodG9VW2/h6vYbL6bsbtyAFh6EWXJJYUwHY7tOewj5KHMTGuA
vaI7M3ZwCwEmQA3Yhu+g9Phyvy1NYGXxZZ1WAT7mirCi2ZFRy8Pp6vFy00uDruyq/cyGCcWtNOyA
laH9HRsTMDrer2pczbybfGgpNxD84uGosTRwcVeI6uyV2bTw01VzFIDlRiPlJg1ne951Vf5c6bj9
g9n39rpfr2yocgJUKHF1GjIwBPSpeYbQDlmceOUTdGFQ1bx7BUcaMDr7Luyi5r039ScJ9sZK1yyE
JTXtHvNutpDobcLaSb3afRcx29nJM28nX2vMlYcs9f/pxb7smhazwO1scGKaNPuF5xb1aJ09d5io
KwFpqYeUVWyeiGx5005h2pf34PHc1LV53TlMdUopM2cqyljQUHblK+w1jnqyBppf+tXKYiUZ6BPC
xHZcZBpAfkhDQP18eUYu7AOqTQqEyVFtt1MHklk1AH8Kas0eSK9h1xhTsYG23V0JOAtDq2bbHVtv
3QzTMyyRkfb7BJRcfI4aXi0JWRncpUecQuvX2WPOIwCpURPm02ZKqT+YfmtXweWO+qTr//f7k6rZ
dgo+bjYaKGYrRe/DjDBwgDzzQG38Ho0GchrsLwCIvg2LWdrNP22EVbOLn658+Gn4vrxaq2VO2zoa
dp+6Rx1/FMvSayKC4GSPOgBaEyOA/WHEXILae8+yXDcYLbPeAnYhH1zAD14v/5KFqagmyiNkq9Ns
EvgkqEDmM9jRNeyVC4qlpk9///KO0qhJD/glDgsWyEkFq8kDi1L9ytaVlV/xqgaJp+5CZr+Z8lVf
s3NemnTKvl2zqbDdGu1adn10KNnBdCzE715ZnwvHAjWDF+fMaqMJx77JetNBcG0aQObibEsAYqNu
DojvzeWBXXoPZdcG+XSoy2Yk4aQ7DwCPMA+LIvOAql4TzS+EGjU1RHPdBb6o7EKzthxfE6TeirjP
AhOFi2Asivi6SKNmiRwqk9gami7MHOPHiFQEMcrXpFiZR0tvoW7hqL+JoEruwjZixEetpfYMClJ1
X9sAabkUiNGrxkPNElUW4Ipug4VmZLMAUzjttWBGmeoBiBKyclJb2NPpaS58WXEAjAh8VGDuFjTx
Y6c4dP03AzjWoflVuVd+iH1mdb48BLZ7LQCm2NNhtwDSK8nf4cW9lhtaegNlVbt5yQrRt0aI6vcP
UmcHywUKJB+3cWxvp27tYLWwOFTHFUnmnCWRq4dx1Py15kp4VTzdQjCSr2xdn7msM7uLmu4pC3Mc
57YwQlgr9X8Y4wIYwTzfRBGNbhpUYO3LBhI+gOSilwhYOBSdFOQja137FVtDGboQ7m4vz7yFOPyZ
t/wyYFbOqpQh5oQ8Ft8AadRhJ1S9XG57oSPVFA+AdVZkSmmAGX+SU5niHULCGOeZanf5AQs/Xs3x
uFZVGG084MfPwHEms/wOjObfy20vTDY1w2PmdlEaqMkPoQetazgRx2ZgAP1lzoeifL38jKUOOoWd
L51vSotwUO/0UIufwDT29Qy4IWOlc06NnJlkqlMLaWg1AcmPaWw593aZP8Xc/bBc8jJb2UofLf1+
ZRPXKmBBwZQzQhTfSqSay/QezGLhRckwr0StpbdQ1nxi2ZVZThYLQU/yhIab1Vr6HRwGUnHdDqJ6
tjguS3oWURZC400DXa/1276I4o2ppeOVj1CO9AlIecgmRCxsYkAoIwiYBxtM1StbVzZz13CYU6TA
Iyc1aUJQzEGMz4pZvpiVla+Ji84PNcrU/52qaRMlBFIGFur87kTz7d4tdyXDfn4VEzXXM4sR3kcU
/FYbbgs+ivlASusrvnLVcn4dEzWNk5qp1rAe0RyBHAhb+aci7WuXJW91a/6u6Ly5vJTPz1PgOv7t
H1YkraAGPgjBeN8xnD29ojelZ/WGHzcs3173lNPofAkYTq7Zqe4KyO2q7Dkesyc4eNwZbfc4FdnK
bFp6EWVN4yAuzdYqcQbtngjOoPUI0+XXVP65/AZLw6GsZ4dZKOytGhpi4xGbyS4baC5bRO/OKN81
KwW1EIYa3y4/7NQt/w2BRLXYSe3eosTAomgt1DoCQV/v2jF6aeAks5IQW5q7ysqOwS1M4cOMj/XB
3CEJvY/MNa31aWWd+/HKsuaDmUFeZ8wh1eCXqqFI24sa/RbMtyNuuX+Y6EYPaHAgCR0wxS532MLo
qDo4Dhp9ZEk+h3iV5NFxrfFGtIA573tAC3/A6KPUAjrn/O/lx53/3iGqKM6EaE3vAHQI50ymH6Ze
u9s4K5HZHQE88C1cnvlzZkY4eY+ttfZlsjApVLGcDtIzdWJdQoa+iThyy+Xe7NcW6FLjShjQ5rnL
NSPCZ09MqFcNI+CTSfJSd9PKzfTSA05//xIBtNZxU1dAMd7L9nYk5GfjFNsegMuVGbAwoVW6GWVQ
2wNPrB3agTxWcdIEqP3rby6P99KPVxa/jexuiy5xD1T7GLu7Wby2a3buS00rX+YGfAwEjIy0Ayvv
hhbE5Sn1KmvlELLUuLLKQdWjENZN0WFyHyr4OybtE1jm/uVOWepxZZ33ep7gDinVDhmpn8vSyvzU
mde8PPVPc9gzYUSFnOFTn0dImmSnAz6sKMpBVpCew/Mnt2KS+7MAudSzs7LbdbMDD40q+27IbP7V
4qju084w9wzlkkHUW91e4IBxiDN4OGdAV360bgkYOJ0zPUQV2Nz6wPA4QdRqQ+SXRTr7EAq6Jxw4
MGJlC5cEJLf0j9P2AtPqbAiLJmqBUu37e6bNEW4KuOX6ZT+6P3peNzXMeTJ3P2qaVvoAVcOPYUx7
0/Hbqn5r3BE0Zm5340vb2vS2zVvgbdO2a1OYXCTaH0vLYZfTSM28h68MdASVDpvLjWux7kWnFmpX
pZObv7IsiwgiaGK9zpkNGBS4tb45EjvE917zHVUo/Y8hs2zwCnJugfwN5LWokr0dcXhNZZF+gLGX
CGaL9P7Qtf0LqcXfAvY9t0mCuOXQJJkegQtFRRNx4/pnUsDyq0BhMuDKJcOjcmfYGc4IiE0ai60e
1fwpmsYZ/939bK2xDWA3bfgFbF0OOUkQVzJJHsDpaAKHUhNcUAvCFESFuxTQoS1kbtoGPkw8SMxc
33eg0Pm1Mda+tEaAxSbd3s6twe5h4Cj/Eg0JidtCILJymdfSK7nZbMsIgncYYfQ/NID8vwvNGDYZ
Zchg9MboVwzuZCNJymAcUsN3oia91Sc98atoHAJtLNthk0cJS/dO3Uu2S+qkLn1NiynK3vQWavF8
kk8VBDDvA0vJuGGtaRdbqsPxygc+vTjiW3Tez5LAIWSilfW9Sd0ZtceWnu1mMJs3hYXF4YBI3PuV
mYP0z6DgDUZWDW98yHFvEpt2tYFORRYAkxj0xmod4za1MudJAFdGvbEvWg/OXMZOSLcUXiktFFQJ
OHLWm5bB/IKYRTXvDZTVQ4FJQYeFOHPc2nAtbXGU3HWpAFISYQCfCUR+KzTY9wV2ovNtYVbRo9tP
494FpTzBSV9ABWIVYtPkDt9GeSVBhG6civii7qKDkxfWX9z1a2C7x/FrleVYOAkc47pNa4gaRVXM
uKlS03pAiUXWeA6qFG6zuaH2JhHZ/Oa0QFHYsxhekdNleUBFyoQ/CMG7TWWwedMNmrnFN8cACZCp
7WEaW7xG+eh8c6Q7ejqVbNvBPA4M3Gp6jCut3YnaAvjD7mXY2zbflGBVv5YV0pOoz+Zv8PnTdj3n
2sbJShiPNXQPym7boiSJyR9NPOLnEJcHU82Ih9EmBzKX2QO8cmHbQl3btFZi5kJAVrlTVpYaI0JB
E7pQK2As8sCxXfCn52JzOSgvPeD09y/brOWwOrXgRRjGtv0eOxIeIw6svGCOsCLS+rygPBeXlXO2
zuK5y3TbOcz3BFT8h+F1+tAbr7lNv42P2g/9zXkbXrrH7ja6Y0+XX2rhaK/ipJLGQpV36jgHAOmA
vWkdcH+tfNagRLecxuPJvCYsXug+9T4zb1Jwy2OjD6uUjkFkQ9VT6sVvrq1dxC8cVFW6ZmRMeeYO
unao3cnr4HiEivUgTp5qVO+Reo20sPAaKkytIHnddcPQofLVSraSR+1LNsJn1Cs08evymJx9BLFU
iVI3OgyqMVGFljBuoQH81RNnR2IY0V3XvjLNIBiyYERRNWEU20fetlteZhz5f7JyhD97esHvV450
uVVFsBuO8UXqMOD0AYqa7WuOumhaOdJVVBQSBrclHAGEZxuQiIFcLa2Hyx2z9MOVM52UTIK+pU9h
oU37xIbqGTi5y02fXWf44cqJrjRLBtFWOodx/62z/kIW6DnVu9Vfw611iKWqnWoKV5SmZ/YhQZ71
trJov+f9mKwc0s8uLbR++lj7Evom+CFZHbfLUK8znB5KI+xN9w4en7cowQjipl7jtS1MfVX71HVO
BMUnxpemAPJz6sEqCEaXxsoesTAKquhpdHXBCxQYhzVJAq1N9lFP/QZOIz0MDC4P9NIbnP7+pasa
5qLErR9laKIYYD/ZPc56c49zh2uvwSfOfiJjNJT1i6M7NU3Q9UOQ17c8rYES5tYHDl84bc/FE77Q
t70cVzalhTWhyp7KOMd9dE55qMH2NOr3ZE22ujQWylKeAHcpYL9Vh7TUfyUjLig7OBJ5KKM45i38
Si8Px9LPV5Z0G/GRD9IF5WUoXoQzfWv4GqHrU9jxn+0a46Cs6bmvzCkqyyFsXWo8lxVzd1bpJjhO
ulp9N+MOqPOGuIEhgQU3tdR3B6t7EnUd38QgDd4MjNhwb5NES296d5C/2xxWVr5wixReVSXcZHBE
TLewK6RHvWrTgwY0NVgOBG4rUqu2mSvcv0kUF7g71lMdTscNbn5mM61Q+o/zA2nN8SdsIyYPtoni
5XJ/LkxvVX4FY1WcVQsUrCJteNDh/hU4InpuKufbde0rkQYWOyjEz9IqbPXabwfzg8CdJa/bp8vN
L0y6/1BPOnyX1AJuniwq9ihA3cV1tU1Iu63ndGXBLKxOVYPlxLHe9Sg1Ci13SnZsNp4N3bhJIlAa
tc55Bs9+l8JgcmV+L72QEm4S0rtVo+VVmMMQBbeZXlL8aazXql/ZEpfGW4k1Q8QmnkbIGBlU4tvZ
MYrvsVGYB9mYa/D8hc3FUI4LhavHcV2O2FNq+FOSzC/ldz5+Syw4iawldJa6SQk2yJXOaZxCuzNa
zh0/dT/SeLtZwPgyhprn8uTSF4KNoQSbOJ9yiKZKAa9Yf9ymd/qB+TDYCYjmwdbLE5PfBtqt3JBt
5B2eYV13V363NmuPX3q6Eo5YMkHrUHA9HGUD7+8Bpq19E9Pmupmm6rdsF4rnk3YuzKvfNey0Z+N+
jOBvnD9e7r2Fn6+yUuBPRvtOH1mYNA68ae2jPVm765o+zbwve/KAYiTwTnAlRah4xt3xo1XaKyej
hYn1WQ//pemsSWkxF2hat/p9SSHFMsHi8MqoIriaH9Z0qQtrRFVdgUxr0toZp7CNO9TLdfn4npYs
/j5mxPJrPT0ZB1HQWi/319JLKYs+hymRyEsk6a0Z3wXNfdv8MABCqfNr8knE0pUVz+KM4z4iFmGi
becZ+2X+BhG3r3crQetzTp7ZmT8vPr+MSq3DMAw3fCwkPvOd1+HWhI3Zt857mA9iA6+gnf7elR57
Jtsy0Pbae/+9+l7+BBAanJfA3uO0ttKTC+FTVW85J+s6WGgjRSrcGxhNwxuy5c9gHYjN5aFaWjXK
ogePFcKRyTLChrrzXRvXme8QOq0M1ELrqmILzoQunCxj9CM19rIpPiq7u265/0ekBX8/yqFuO5m3
Z7iQkvy5L9xiDVO40PFqBT+msHPCsBthOWo3DsFljTmmjRd11pVdc1o7X6YYzg6GNtgYWTha7YUY
j3nkrsSUpd9++vuXpksTHnBy7iEzodVNx29nJ4Jz3driXhpTZXGjDFAbXJhKQRXQ/xbEwm16tL08
GZd+uLKuGxTgmxKOguHU20DVfS+dyYsBtriudWUPT8uOjaxs9dBK69vOslH33Nsb2OvOK/2+1DPK
9m2JBH55qW2Eo5HsYXGMA1vprnX7QgRXRVVZS3WTEGrDsNqcUA6RoNYtutPzEq64iFeA8NjX5J8h
4VNkGUhNOIOMhAkHM7v0025og7hgK6fbhSH+j7xqRPlFP+YyzPUXc2o82QgPmOiVcLmw8agCK9SS
6jEjDDVbcvjlkPnNSthbFrl3ES3WyKJLz1AWbuzawqXVgNVlOPMjRLvJZmhz3JRbsGEXOVuDXJ3/
DjDVCITi5wpREzKARG9+2YyXhxml77EXM7jaIstAvpEOdG0POcro9+UVcv7VmOpwFRuniok8cw5A
18CXtncDxwRIy3KTo5ax66SKmGBKfCpESaIEKiz4Jo449LAi37YxjCTaJrG3I9MYEigwCD9MY11v
zQLoXhtuyTuttmGKTHL93YH38MqMWVizKk7AGnN4NTquEbZ8cpF4pD19h/DMvoqGhndVQlolEh41
p23KHsdbw/hgmbnv5rWChYWgQJSQNhf2JGC4J0Nu5jcu7BKteIPj7zZz/trZr2smhXXyN/m6m8hI
4xbcRHEEaWzPrKFGKXcogvUgeFgJzEtjoJxBCmkzXEUkZpjy2PXjLMrg+sdXLk4/ZcL/PctB8/zv
7x/hGjjFHWICdDUdHFft5CnpuHgQUmp3XTrnJ3DSMB9nl/B9CvjQlrCivpmlVr8M+mAIINXyyIdF
dPN+uUfPv6+pitPsHFXRCCAsjGVxKwftyZnnK5s+TZQvW//ETNzL50JHHtyObzkMS3DBl6RX7Qzw
Bfq3dS3K6qw18LFSJHLa9cgibvuoMldOdOe3BlMl26WssFlfYzIP3ces3Tc1R3L+7XKXL7V9Goov
/aIDBMmA/5MhGcWWT4lHIzhvx98vt34+bpqussgLznEvVGCJiK7xQDDKhhJWqYWnFVfVwRLY/Pz7
+0fb6soRCVkUcDn7oWRw8MjYO63ArL38Cgu7jUqrK5MqM5POxXHUaSSAae27xorATDJspTDgy43E
xCPXilKWhkNZ8fieBoQvwtMy16xObqEbkdiJ52rxSp5nYURU0ZlNrQqOZOivYcizwB6qjW7UME0t
xkd3zNekbQuvoWrNoryA+28MITE7HfaqzHmEi/nRmK4SZhFTlZXVumyH1sBb4CwAdGjnWdDnJdOa
/nYhDqlWmWMznkDaHQ95y2Hs3L3wDiTwy/PpfLUbfvupz76suG5AUY5ZI8iNptxMDcVFQBa9WokG
Cxr4gcgq3ab5aHmV03wMU3ZH0vFHkUXXHfbN/2jOCpzDTeiwQ4FLlTcik/ygweN5QzmbVl5xaY4p
q960DTiyCHytjK71bBenLbGtdykU+D7Sc6+X+3FpjJSFz3vYaxsz9kboOEAsjY+9ma7cciz9fmVj
pynMjWaBSmgeM48Pd6Nj+8T4G6FM/PJvX4gpjrLKuT2ZGR9iM5z17pnPmd8Y1o1E3WyVD4+SRce+
vqpki5iqIo3MXJ+iPq/DHPY+Hi7jkZ5DVnFr5PV1e5+qDhh70CPdTFqhhTN4aX8zkpWGF4ZBFQSI
OOIDVEckHIrC9oTL+UvsRL0/OyLbOnnZ7C6PxkKwUvUt1AYbDQ5FFmTF1DPy2xj/zMbKKWthqFUz
tak1ieEUgxXODIc3eYQhNxjIELZFsBmvnklTBpff4jz8ECOt7ORJ1hZRGiOV3I+ZfQMTcecQGXn1
MsDwcmcUiQmuXBmBUz3ZZu+nTVsUgQMj+LVr7IUfwNTIYlnguDqmQKZcAsLjk+mmGrwKJuTQpFm+
oYE6sxJgzq99pjr3tkiap5nVDKhDnB5kPD3ksPO53I3nm0ao+jc6Wy1SY6YrOzDw9Y9xLD5Etcah
WJrPSsQq2WCWhGIqVCS7mcQdiZ/s5ollV5FTMAGUsKXJYpTRgPZtSE1LXnvNmqv20gpR4lWvGw5J
80IPKU9LH7COYjtWpu5XXbkGKlpYJ6o3G26V+zGeIlTLw9/ZMB4ivXoh9EGAZa4JiPeuPJmoFmy0
qSiXtmOGIFL4BY09Ln/DA3ZzefZ85lTOfFOpRmpjU4847mJXqgPjWT8ApHxov9k/3bDetxvzYfLZ
BiL45/TReSfP7i099MdsVzwWP/gPS99oK7FgYRKrpmslB8swFWYdmnCHLO3utp/WWHRLTSunFzBo
I1sIgoyP3j4aTf/qNHRlVzzPoSOmSmrry57wrjkRZxgq3FAUWPtREnfPMs8mHyqB0fTtrJl8Xg3z
Pbf7aJO1g/GW6Ja4n0Dl9dLKjIN0rtkBDBZcY6ZO+UObcbHp5kUKnDWLOm8CrPUDJoDDthWE3Jdl
3PkSxkE3WhPbvjnETkDTor/qA4ipRuCUu7VOTlSMqfytWf12doug1X6OTb8SCs8HFeYoi74Q1Kmk
dKZwrG47WAUKcwTy+LbX3i7P6PPtm5YSD4eRNFKiVDacRaBrHj5FN3r2noxyZdCX5pMSFOsO9WjW
gDQ4Tdg95daWyvL58k9falrpmgGqEIkLMaRtZ8Pe8GZybvSZr8kVlzpGiYld0g8DnK5E2OXkVUT2
LpngFNBl42Ndmj8uv8HZbwUb+GjliiZyyiLC7XZ70MWw1VAawltnZ0Z8L+Ez27f8pRn6wDUqH37k
O1wKgkCf7i8/+9wN2unRp0D95TOl0mzS60J0h1F7TPXhrk7K2+akiDKsu7kbguueolzLyAbuci0S
lodU6+sgK+GCCHX3oYn4jzy3MhhRrrkvLb3PaRy/vI8JewlJUJVxqErxAyr6FyMrkpsuHiHFb6e/
TI7XWLicek4JkXZtz83YonhDZLnrJzmhvjQm25NyTdhxbj8+PeE047+8CyVNWpIevYadeLhvbT48
gAZfeCi04ivpiHOL5/QIZd1P+tgl3eQ2B9zq/zRLbWv3+EC9POjnls6pbWXNg5apyUzDz59yceNq
L/pMNlrzNyPl9vIDFvpHpR52Q2PYg150B3jSkxz2FnG+AY3L9KZK6CuBcWE+qVpiSjTbZnpcHsqh
yN/SOqJ+DRbeHigOyFzxfe/ZfSFXQtnSCykDLms6cTmT4gDV2RCkTQ5sRcesfZOXa5VRS4/4H2dX
1uOozm1/ERJmNK8MSUhSlZq7ul+sHplHAwZ+/V3UUx1/IeiWWjrqk5ZsPOzt7e2115IWPIuHqJ5J
ZocOOaNoKLA1SJTxLy6ItOJVzh0VT/bN0dDqYl+ksR7qBs9dsMaUj7fX/Or1A7tKJj0UTgqgfW5n
x4ak8+SCK7f5GSc88fD0lXmotbO8odSr3C0IlHZHbqNieCa1s9H/isHIcM5WaAxyMyw/omzlbqqV
5wi93B7aWtPS7DmJVXXp0BZHiNnQS6+a/3ogojb28Vrj0ilZKnPMdJoOR5JC/4Zx9qNeqKlvf/mK
kchATj7YADSlqDFHHJH/zKMpYW4jjOyO6E1zHmZUOHkKmDY2kptre1g6k43cypgNVxu2QvzKJ/pi
WdOPGoSPt0ez0rwMBRcDysGVWRTH0SwGgKfHMlShjubGDuLT212srYZ06iomt3vIM5phqZIuiJgl
9sh0bjEKrzheGQQ+Vk0f93oKHE5JvTK/ONXoFhl1rfnp9uevdbD8/ulgylG8N7aFXh+N2BE/ep4A
QgsZlnEHGGKcusCOJPvbPa1N1LJGn3qajJ4M+kBgbhnp9pw7zrmASID/tdaXXj+1LsrR0PAsUh3B
gNMHOgPfGdPaaiOxtSymfEmEp5Khvs1cGrTv8Y7bZeCBKlXF2KcsydyGFgs3DZARyND+7vTy7Uuj
kbkX24KVkWZrzXGey6cqyV44SNxvN71i4DLsl0wQ+qxUuzlaUxN7FkPWoRjMO6MrULqWGF6RthsM
jCtbS0b/FqMRoZqvbo+ZUr2lQ7l3EiOYMuVQgXD99mBW7FsmYsSNtgMwaGiP6aQ8s4m/Unv6wSdw
z32tfWlXDXENZvN+SWcgOmgTVPyl1M3aLW3CFZOQ4b7KhOfi1sHnT7q4r+oKTG+0iDcsYm36pTMo
5VmR2k7bQoqW6S4YbhRAAqzzoDcXxaAba7w2Auks6gvWp52BNR5jezx3Siz20OX8YtQsEzKW7VDx
2TCaY2ygcjoS8e9qJLY35V8MoWQgryWgqaTovD2Klgxe22a/HbtAiTTfmp+VDSojecFzjmeDlGGD
im+N9a2bLvmWsPvVEkk4JZmEMVOQZVfMajhaeOM0fJKOlt9gseG1VWX8butW+wME2f0blEPsgNE+
PaWzMR1sQcYdSSM9gO4v5AE6yPgteoIvRq7+6i2kgCOR6w+3LegqZgFf+fH7J8cMDMwc86RiYZHl
EJTO+44/tk5q2iB+AURYr9P4kLGCI+s8OCbQqXMZtCTD48Ss+n1GnW8QHYveFJarwe1PWnHmMk6Z
QfI6IkiQHNOKnZDXOTcxfUA53ROwvl7XmI/KrM7u7b5WvK0MVk7pUGeVbmtHYfmK5uwUyEBqtRqo
9bvlfAXGtWwE2UsZMR5YjImFWOc/vEsnd57n+5KVfxxzax3XNrL+3/N1JGNazPVEQxSkgbZgzzXF
i0W54avWWpd8VZ8aqlo3qMFOJlvscg0cgtpcxz8grWp/sQvJUzU9XobJaCmhib3NG2v2iBXtG5Vv
0emu+FtNCmV1YNyi2dYgM06qxle64k6UcLxjnh+EY2xtqBWHK8OQnY6WY1yXLGTON7v/p7UbEc7K
CsgYZKVMCSgiUyXsyHm0Kk8MzzFiqNtW8FHYfCV+kgGAFvR51KmfWaiytjkpQtfPEMoiLmvjCO4m
Jo2va3n9J+sGK6DR6HhkyrKT0jTzXsygBYDMFHUrhiKxKY6cYAIg8mtXBLkWO2FKCsEpDLziIAdI
mM/nB7MsNnzN2rQuv3/yfh2FTGOytM6r+wzkfmUaaurvjVldtu61WZVssuGJzrS+x6cPYMbjyTx4
tl67KRx9wetdLCzucoq77QgiBPCQq4E9ZxuvpCuOTWaBNJTBdGxOWKjV/YVFsTuavZslxW5Kj7ze
evtZ60UyWl5n0LhrmvhYtDogSKrzoMUg6YhM4zKzARQok7qRuF1bKMl6UwdkwaVTRUeEM8mBoYBw
Z0/131TX6o2tsGK5MhbZimOznegYHw3nWy3Sk2rnh9sbYeXbZSBySyJnJjlloV5pP62uzXcRImyL
8a3X27UOluX5tIuBjqdQRFBZKIQxeYmSmJeatP0TY3n8xdlZvOqnLmzk/Wengoeo20NPIk8tt165
1+Z9GdSnlnuw344OaKfCPEPqvXXGxK8L0W9895LXv2KDMuiW6aQVvcB3T+rEXNCWvKu6+bMX8a+5
0h6iiRJ3UkzXaej+9mKvHDMyCnfsjbJiikJDOx15OBDybqX5M3faHgLw9UZWYG3BpfN4Ls3OjGyd
hXEufKN8yozOq8RXwDSIV2QYbpokplnWBgu7Nr2P9fZ3lncXOvCXXq08kuhvufXF7IwqmbWlpDWy
uxiIplt3o8l8i31FNcKGALX00jMB0aDXGseZVuWPZRm/ZNEWvcr1LUtlVC1qlHlRJU1y1GPE5yCw
9GYwHG0cxtd3LJUZHxUUZFcxuHCOWuYUz8gfp6aHhCWKSCoQeJ8c3OGAmhxF+z7OthNyp5y+FoOB
H++/ppiIcdSUdoqPGnivTCu5N8RpmrYUka9bBpVBt3kx2Y3SYWDd3HlptjPV3LOtwivpFvvbdbMA
5E76fsaHCWuTHI2sy9xiPDQTqBlHyLnftu219qUDPa2bwonURAkhfRxmeL8Fw/wjCO02HgjXJkiy
anhYrWoXq65tzYVUqNuqP2j+qHQvtz9/rX3ptAa3EcFVE3adZQB3trHK3BTuPKf1SxJTsuFx14xD
Mum2GoxJ6PDnRCgHNTV3fW28fWkAMtQ2SuzGiXgZHUnd+HN3oLy9x8UQWvPq7ms9SNliy+G0SVqE
GVnxz8wuCjEfFHbfm+ThdvvXAybI4/13h+oVgUIVQVhm5iWwP9FfqInBmpv+QMrmGzRFt1Al1y/R
VAbc5hUZTD1jcKx94eaIL8Fr4+itP0GM2BRPZfoVPkq4WRl8G00GmeyR0tAYLyxvvZJ3oIvZurSt
WJyMgIOikGOh0gCnKRneUhsFxSIjLybfWu+VzSrj3oRdNQ6bWhaWmX6gmeaDRez59lKvfbpkzc1g
DgRVVSwkqeEOegYE34QK5a2L5lrzkjHHOeq2NairhZNp/DR7pEbACwvKwwKe7/YAVtyFjKntZ92y
FBUHKI7kNqncyHkbuxyUpvZGByuTLyNpkUUwNMfAjRwCwi9FhyTlYG84oZVvlyG0GSliHIuIiKeh
9fX0xckMb8wgEZE/3Z6clemXobRGIwCcwmMMQoB42LVwSqEhWjuohcI2rg1rY1h+/xQYDyQbAXeA
L6L0mUC9TbHAxvessy9GMTKQNiPJnGSGjSIPrTs76uipTGxkK1bcnIycHe26sqYSbs4qLOPdjBUQ
ZU7xvzrqIetdEf5cNGW8MU1ru0g+lNOMiGEa8IYoKhEUSpEFxmiaG3t0bRG0/y7CmIKk3+j6/Fiq
UZm7Oge/r7qIb9Zjld7lUIfYmLK1jiR7TiwHrFtAqR8deke6R5o8cPYTCqi3t+vHi+r/3oOoLZ3K
M+S/LZO20fH9/RIqweUueTL2xv4kXJCdupOnegCfuifm/THdygUszeN7PD95uo8AygX82Oc+OZrH
+a0K7X1zniq3hnbts+JDutb9s/GVmNT//UhdjqvtBoTUUIvsTmUmLtSoztBP25je67tEl6Pq0S6d
UUXZ0alxrEPCzZ3VkY038rWmJTuNqyR1FBUaLpb2wqqnzPl9ezauuxhdjpcNsCWJpIEGjUinyJ10
x9Uj8mDFGw+N1yMEXQ6WNbOqkAhqqiNYFeOnrlBsxPr24Is5g5QD0y1PBW/n0dLnaiMndRXLCyVu
uXgtRs1qG7VldOI5x+N1UU/zS14MdDcj8eLPRlX07lCS5kS4oeMJhMX3OIBMgAB50gexkScnO2bG
Xm8MvfRmLsR3hSSRhuN1Ng4anebEM6soIW5HawsyApNQw7xFzO5aPOV3pu70OOErxct1e3hVHEOt
nqwx3qqgWVsxycic1DFK08SetSNOH5tWIwGNmbJDzVK1sdmuEvdgDmWUlNqj5rJCWeepAl907ZkL
cMJiyjdRVVkVWpFZO54R58pJKGBABuMwyE/zVhw7DczHXkzULsK/Q3zaUmLnDeLphkudun+PMEGT
N9i8+QWJqGj2Mi3LH6qOKN/1KRq6APUc4p4m0Fa9vb2vOzxdrjPMOtuC5oDmhOo8Q87WqpIX6Do6
qduoqNceC/HFQEaXCw5TNSImH4gTVrRkf8CpXCEYG2ituE7fpKkblaAtuz2oFV8g31AGZahAh0nT
oxN3Ue3iZMJV167p99vNr2wwuQqwG9I2HgoeHSEb/8um4JZYyvTzNKEbx93a90v3k8gmTQnFeMTb
jNy3TLuYXf1y+9tX1lu+kTAxkHEAET9yYoqHopZTn873KQBMrijJz9t9rH3+Mm+fQiYVnNjYaIqN
z++e24b6qK7YWNm1z1+6/NQ0EK1WndIYD2zRfFSTZ61JA71xvAkgyNsffz3xo//PXSTrWWEXwg41
07njQ7QzU/2Y1g+JlbtNDZBiqf2pEiu43dvaeKTApoLltaWi2mFmjk8aqb9NRrnPDT1xc2er0net
DymmMRSzMRRqG2HasPlgkfa+mTpAWGx99mPON1ZmzSgkrzs0KnDVDVK8g5U90846m2R8QrizsW9X
mpdvKaTFdzNgiEJqJc473t74U5MzEDiABVz8ub0Ya30sZ/SnzTVautIDHkDDiJTi2DpT2ruc94qr
pRrc1Nc6kWwb2H3wN/CchqRRLgRqU7FShUkjNmxvbQzLJvg0hkiNyTgDyhIWo/nIE/WVNQgUyyH4
2tcv3X5qPmu7djS5o4cRVd2xGIKE4a/U/1rrknUP1sA70VE9bOlexR09AgGeNYwb3379OqTLJXBN
Ow6khmsKU2XHxKJ+/t2i/X5MFE+ju9sjWLE1W7JnwEy50sKyQpazP3WpFK6wCXEtO089sxw2Qrhl
Pq5E6HJFHKVRCU58Qw9NLl4JJA9chYqn2yNYmyXJjjnU1ZzE1PSQVI4/8PqH0c25V6Yo8rJAslon
zUZmZqUjuQYEDPg01sGeFLatVr/P+dSFrK56P3fa6Hc1A/1YQIZq4/16rTPJtJWpEwnUKmnYKbM3
pgfwIZ+z9lDM8y7RX2/P3Ify3pVlkYvk0gR6IapJrFAb7Uxz01FYv+fKQnFW10ZRYGU689RakF07
952v92R8BpAISKTEVoytGv+V88tcZuCThUZcG4Fy6eJTXfeHVDi7qbB8QeKTas37tHBwupyYXm/s
xLXeJHeDUn9WOuYUn7TZClWFQsiDgeW+OsNs71TGd1zgAkD5y+0pXulOLgDUKIf6AR9BQWZa9KAI
A74N6iBhZDidq8O6wZi6cGXkpmaFXVL3G1HyCghfl2tfmg5yuo2i6CEYCxTXJFMrTjHXhtwnfRld
nIKbrp0xmrq1yiYfLDPmm5awLYDECj5MlytjEp3y1KSZAamEcX7RYsBoTqyfdAOpZC2zIViTiUM0
9TrAt9B9Z1BjyFA2pTZEc0ma5kFiTD3qT63pfeKls+FRF69/bcPr/91roBi2OIRAzVB3pkc2VrPX
pSAoV9Lx4fZ6rzg6uaJGDHpJo1QxQkHLtnA7pTd2GgjjtojtP2gVr41Aio1KE0QxUM6xQ/qBaUmC
OhZPNTAuI56sdFzdCkqBE6sWvKYvWOwibA70Eow1rynIZ1X1xYTOimFeUjyAFHpxoCrbmNyVo8SS
HHGjjlBSiQD6z1B71yqJ11iHMp8uJf32pck1FyP75CmmuC2HSZg2rn7Ra4W7LMqGN9btqjjpcj+W
/K3Vq2qitRENUbJSItY0bNSrjGADFwLiOpCQKY7TbDigVB/NoLCBsqyVwtwnAujecm4736CW/uf/
P05KNPnKM4Fjl6ejM54au6+eU2Uojz0o4/yvtb7YxqdZzKZZL7XeHqH1g4hIICU5G18IFZcPX6zi
U9N4zml0k1njaTIeoePrGvWx+0pae2lbMl2emQOqU8l4ovNdkf3J9Huj/V6nG8fCteN2aV0Kg2ah
VnEz5M4pNv9MAFu1AnkmlrlD0QF/8XZ75tc6kWwX2ZAhdpxpPM1DHhQo4qX0bDrAVoFOboz/3u7k
mhUuI5GsMAccMqoT0JfbPXEd53fWd2fN+J3Y6sYoVjqQLzYDV8G4N2P/kFoJx9ksvKbm5zar/6gq
/crzIEYhP8RMouHG2A3jidW/y6E/OzESfd3X9Oo0+RVGDGBE0jpzPOXD4Cn54MfaLoq92wtw1ZUs
375M3CcrGOKhrKPaAAP7nv3DM624g4iEPwTOP/5CT9VztREifoBD5bNg6Ui25D6NKUodx1Mcdpor
gvls7yyv9Et/dMnevmMX81j8oTtIKOy/Ao9Z+pRMvNEmHUxSWH0DMiU7bhkZMF3m6xenTjLyPLYK
sLdiRODcnHe6n+4QpIVRiP3lopjToxtrtHzttZmTzL2ImbnUEo0nVKX7tfHu8C1W3g+G52tNS0Y+
TBWEzaD3d8KlM73PeO08gHyAnnI9ZSEob63MGxM928XaYED6xgL3y8hISOJJfa5RlbKnbYdQf2iS
A8TRjW9OVosQdJTluUoH0IkIwoGijfX7OhWJH+cRAsk6sbt8w4d/YNivDUByIEiRR+U8Y25Mtwzp
4/jOHot760j3IPbyGi+mbnyx71Gy6al+9r3jrrWDbuJL7W0xKRjLVF35AvmiNaux1jlQHztlbufD
OD3Ffc/DAg9Ml5fgKUzcX/muvIzu/vz95+QTD5tDdX8+gFfCGz2AU9w4SHaKT4N0Y7ssBnXtg+Tg
oEApoGj5eFKNXTxorjO8Em0LDHs1pINJybewAvJtlFsYrnLgwegjWj9UXgQ+/b+da8NzdAF1NTfz
Y3cxAHXjxFudZclNqWU/KSAcG0/Cm3d9gJvI2VyMDn+mYPKEN+FPGnY+BFdd2wVrCt7sdCwCSOrc
3E+CyqsP3bH/7fxI763fzHHNyTU9CMBtzPoHxP7atEv+LTaidtQqfGGLXUDO0ancVZ7ttYHAnCTn
aF8HlgvyS/QZ+XEa3HZCa4steTjUxDd2MvZYDlhWFdU+jU4Web3d+Irjkav5hx6CamwxLtwLUvuS
D79ut/tR5XJtriSPlrJeU2bkZE/D7+jNxootG0n3+3ugnvc/Gjdxo2BwB6/3x3/6cVmpozjj8nfH
DxtfsBjDtS+QHB9t7RL3SXwBaBh9tteC7BB7RRAF3YGd2dn2Gr8NnDt1lx7KIAXFDgtooIfdrveK
b1uWqq/5Dsl7CbspbRzv2NWPUyD29YUdh/PsE3iRHLtnODmB+aSFWlgfSvdn7ZVefOzuqkt95Bft
UHrmg+lvTMhyaF2ZEPm60jTDmHIFE2I3/ggHBpYpHGmNt8xIfchgVj+UH6x343viTa7j85Py0hy2
ur+u3QPqbclpQfYUt4dy2RG+4b33rnATn3l0H/9JH6IDau6ne/CAn5JXtqMXfh5+GpAKqHbWKcbq
kGAINFfxt9blaj4ATk7O8ozpnFNoRiNWSVzl0r0gBTh/sx7s1wgB0plfyr/81xZabi0Ck2knFGd2
gOlEZ/PFfi4flF/Fne3VwbQzj9oZq7zxqLoWgMmPqjjBRW6RZbMd63P50NyLfbW3nzChz/Z+DuKD
6UEINsj3Zjjtb++qFQdiSt7JQemZI8AtdBIx8aqWeiT6kpIDlmjZx5/i1mluKnCkYNbq3sHT+Z5O
sddu0reuxRWysB0K9EvVWg5R0NtWLtrWHs2wOUT3xQHaDq+Nr/3OzZ1x4Tsn6H5ld2B8xFFe3sV/
9e+35+5DHOOaRUouyipxieTLkTfsQF4V1iHdR4d+n/vZMQmKfQbxGuGP2Px9SOGk6r3YCtXXlk1y
S+rszND5hipTA87d9/pB3GWvWjhdstA+Zt9BJ/I8bMUTa7tfZkfo2cCg1quPJ2ufHIYX9S59thBD
03d6qC6ov9iSzFsZkyyZR7UuKlCpNJ4i0P2nqe5DjnojCL1aWQZ3IRMkgG5VmWiMtuPzuLP25nt2
0A+AtJ2TUN01YR+aXnZx/Nv7YuXElzXzeNujhDDChDnsYtPvihqyZiNltTqQpc9PRjVSTmtIvyF0
fCyeZnjgf/l341X73kDX3kXiF8VjiYDcjQuRlvBrw5FcxDiAp1Ep0GXTQm0qOTGn8M2t9+y1RZec
RJnYQigGchgKnpfTcj+D8/f2Z6+1LEUwfBEbR8kg/AM3AiX+VXTjBohrJTL5iIA/rUEzotKYGdhM
w2C6YEOA8/mtpq/1+NsoMfdbrCRrx4FMsjLxCY9cmrpE1MZRC3K/3KW+8lSf2qA6FyFU0XbpnR02
iHu2cq4rkyYzWMwjw9AaeDQ+v2Tl64By99ursZLlkakqSDxzBbgxbKKau0wdvMgQXsd0fwSE73YX
VyvdYeQyZ4VqRUpnLQ4EUuLvyc8IamLJodyRk3JvB8pdFUYP8VN7Xx7Zxp1nbYVk7opBaQW1W1g6
+9EmrpO4AIV/Kx6rV/Y96n1cH4NmN1l7dtLO0e/+oG9Y5Fp0LhNa2EYxDFaEkaK8BIyzl3HX+SJo
Q91fAuTMEzvhx/f1vywswvqncyyfNL/1lshhy1mv+DhdcgrFTMvSqrCeeLB+b+lOxOYdnoP820v5
0cyVk1WmvMDDw2xnNQbYBE1guiqu7Hwv7jiui63/4yVG6J3vzF/VPrsDuuYEUKiHa7rb/s2D9FQG
+G/gPOR3+sbWWhut5EvoMCy00T2SxdqYuAh1UpeWqlcP9u72gNfsTookZpHqKkgssHWhwwEl0jj7
e7vhtfyRTI6RV6ZV2im2aO/xAIALHxSmO2ir79LLeLD8GlcocpywO8q76VBcrEMLl3K775VZk2kz
OO/qrBNYxLEjLq9/4lXdbZyNGVtrXLqOZN08Wa2Ap0L2NYggFVnOB8U0g9ufvna/kFkzErHgFGd8
u34x39sX4029y5/bE9t1b8kf+23RU9iIIp3r1zqZZyIyZifOMvRkO4mvjpnXxUAZsG9UPOrJPxtI
qJkMGxilj6Pjil3JRBN2oTGhqdgN75r3g7ip//LjLnNxwb/7lRx3vyp3l7hPsY9MUe6OnrO3kOxV
3X8xEmKp++/09ph7b7dneGXH/w8bhRizeuhxuOVgYDetJtAtstH0WgbswxY+HdCJYkK8ckLbVVD9
g07xCC0BQJdf62f7yflR3vOw2aWB6puP43EITM86pV+7TskyepNK47JpsJhmXbkCxbZgtN3wiWuH
zcdoP42KsdQyyQyXy14BlA/6u+SYXlAWc1Yc5CmHQNmrZ80vcTnMO396ur1Ma2YmXTTKzJ5TtUR8
JtQ7w3gp4p+Tc7jdNFlp+2OgnwZUJ8qg5BMma9gpl+EMNZzH4pWex2PzgPU5Jhfb36KCX9ltMm9F
HUWNbRqYu37svQoia539cHsUK49wMmdF4Qh11BfzndPXyi5doAH8TpiBSYGzMTYizqt8sQhtZPqJ
PK2HtrHRy3jRL9OxDh13hokOnnppA/b79lBWPNHHOn1aD63giuGMWGuVsPPQ3WsNUm+qAwnA+FwZ
JFAn81AkxcbErS3J8vun3jiOBqtI0ZtZv9T6z2aLgmZtFNKNohjUaSLackNKO8+c7tNpDvDK7xf8
OY/5AqdzDW1rCy8BwBV/KvNb6AKvlwMbERjkmpuUYVs1Hl/AqwYy3AmyopAx0YxXO7bOTfPQZ1sg
3TXTkeIFoZLUGnJ4uJ49MOs+rd4i+uP2LrBWhiRbPFWAybWxLm0/v9bQqxW2fZxE8ciV/GtLL3Nc
TJD8Rd0SQCeQl5j9Tiv5k0n0rY21dkeWiS6yOWfFrBR2SHQdpZqF0cf7wez1nV0Bm6aQTt3ZeZnv
xyqvHybF6PfAAXAv5Q49jPbfRmOdp5dVU7uTOYw0GCj9Cq0e7FiW62sZxKfb2rDDSlmE27878+A7
86MDrLOebJHVr2wOdVnZT5YFrswyGgqHhu0g9Es8a9ZFTy3AA9Jqy3evdbH8/rkLh2YdOPVQywDd
xJ8iTYY9YGfRRddVY+MoXetC8g8QF+QVSPdpmCMj6rI5uqvU9k80i41s68fr/BXblSkyGAXWYMCT
dKhrUX/SwGzp5nOX+rNVTSiZSOifhCTTjkKEdu/0KXvRqk4c8oHqBz2qmgQMf/VC85hyM9RiHgXc
YPwyKzrxOsWI8b8k26nKoO+iiSAXGNf8DRr11QuJq/JZG1FCpThpfkjm2XnUtGz2uWHXQW5FbahF
pPMT3s47m4PSIUnLJEijeaFUttMz1SpgSca+RdZHy5IxHHQnmQHTavDCpEZHPtbqkSfUCoskU7+R
thr/WFpW/bKzQrO8Xo1VsL9FAwkbqAiHBuqD38a+01+KSbRBoZpmvessFU9zUarZXi6QQWlLofhR
0yahraECEW9OQt1l7dCglDLNNEQctBt8XvTkjpeF6TZjZ0NTzijwhBdFvVvGjeNXo0M0j+T5fJ7s
qntUnKm7zIVAbntU2/fbDuz6xiFync0iiVuacQsUO6RawaPvV4BiNjrZ3W7++oFPHMk/5rMVNQ0I
50Jn1Gfqji2Q1ENmZQA+mllQWqgl9itRxuHt7q4fk0RGrtQTSD6yDmV9pTlMblUMqZeMxkYCY2Wq
ZOAKGK5tkG5pzclUXpTinkwvubVx1bjetCYLNRY9Y1bPUfnPFa2BYRnnLrbBc8ajLy2zJtPDcHWq
kxEPQ1DjhXZJXqWj2+Ra5LVNqfq3535tDNJSo87fTuY8UkK9SL0RNiOSc0q2WEPXNtISwHzyoboD
XEKiVzTs0/4F24Z4CrMOjm7/mGqq+KZVvdwexsoWkutZS7CS4rblOKFV5g818AZ5voVPXYnhiVzQ
iiq20iC54YQlapJR0qEPXt6BYd4V0Im76MxS9plt+1TnrlMWzG3LvDogER/pXp4jLHeJIYbYnXiX
nKB20W0Qjl4PYohMIVNWmj7wERVYVkn2U466vtYdqOlpW4zUa3O6bJlPi8e7CmKxOYhvsq5+qFTF
I9W0EVSuNb38/qnpwdbMhJORQnfUqvcjtI7dmOXWRutrMyOFx5otTDWyc9gl8D9eCvY3V1CAclR+
iRq8Hn9ty0kJM3AclWxIHGB3ufUU0emgghdqo+2VEcjFjV0VAWuigCoU5w69g3wrfTNpM9yjikJ9
smd162Z33fqJXOWoV4tUKiQKw9qady1hrjb2h7H7UphNZAqWjuvKgDo7JWxw8nqoUWheBkvXwUDV
pd8HVdnKSKyNYpnFT7tJZdrcMgOzRSbyrTTpS5IlRzsZ/t1e6LXFkOxAZ3OR0FmloToCEDKeZxL5
tDlm48Yxsta+ZAxQl05TAGdZ6BgMdJNmbnjQj7tD9fH9XNQbnazNkWQTtsHiakpiFlaTFVY5lBsN
WhZu22zRv62NQjKHNGNzhkp3Csqj5zQavJIceQHEgrlxoVo5SmSxoFoVJHNa4GdR+UI9OoDIRy/5
XdeBR5DpsLzc3pK5XBuKdCbmA7MTwUdyqs23Maldgbp4lG+76RZpx8piyHjgap6NHCU83YkwGlQl
onKtiy/ZOHy7vWNXMuJExtOC4kJ0UVOSU1OlymHQjOotr5zi0A3UOdi6nT1nLcl3FlWmf5NRNBeN
TNTl9pwguyO6+IFhxz86cW1xr2IlPeui7INyGLhbo3riobKcqfciED2krgqOZGc3pKQPuxoycRsu
kMJ4//fqQmSkrkJSp5tpPZ0yBlq2vuA+K8tDq9eDS4rmUZ/Eu4jq/e0Ju1rWRQmRMbqq4pQ5Mzg5
DVVvnyNUPL3g/pcJvzfqzqfxkMXe1Hc1IFipApRYnorR7XS794TQt/zYR5XitTFLRtrlLchdjXI+
MVtMo8sNq6EuZbhR+wZLEFpMVM9+OVWOcFM0avXDFNNwiNsR7KZNre9RjYFLSo6EAKhfDHcey/al
tKHYiKrXzMu6nt6L0Up+ghA9/5GTLr9Akr37OcwF+JLUqj3rNEneR9tQA8us9dZrOKk03MJ0BDsz
tChMEKg+AExTP9SV6rRu2s7lHhQiJEDFxfQ20G5+UB2e+ZZZ8UBVwW/vO7TX/XZS+sdUtI6v1bW2
j9TI+DYBsItuy/HQt9zcIzXXHNr/4+zKeuvUtfAvQjKTgVfYQ7LJ2DRD+4LakxYMtsEGM/jX3y/n
KYcbsqW8VNVWZMDDsr3WN8xOj5U8eTsyhGInlT88LkJwk4b1slwlUwM/qTixh8khAKSVsjliV1OZ
FywSxAAe3OPqMuwXn/pVBgWZpgFjIKy8DCYerN2JFoZDIHGN/cmOEvQu3Yk2pdIL3VTOo/7n8+m0
cbxZM0RNw/qRjTBipLNddirxwh2dqvhMpnQreqwSYyVq5gWD1D9ccMt/nGo+1W8C2g2mwZmltxH/
1go2yejFXYmrd67cH3AjwXq7botfpTzHedkI5Wuwsj8Hve0oVTksYZwdwFkHipt0Rlh0qiP/xzSK
718ah7UPWG/LoA+IjC+TBiWFivw0bXEmxG59w9vv784cIvSHSg7tm88ushoDb3el6C5ZMN4uAy6x
JqkPX/uGt0F69yDW+nx03tLi5ew91n77KCq1+7zpjYm0JjzOEwT54xGZXYQV5IRc7sK6pQtSrsNz
Rd+NqRSuttK5KoaQJ8bNeSjuYQTnpMyQp1F1904U//r8Mz5cbSRaY1U8E3dENImC1PNVJMO0UkH2
ecsf7kFoefX2dAgc6LfY+MSlY7KFTuCGeiHs/pILx0IpyGuqR2nnb58/7cO+ItEamKLjdp6ggYDo
P+5aDTNlM1+JuYZAS3//+RM+nLR4wtt3vptLS+f6OHbPNjduuE96eA5EQyYbm1Wwk2txTfr8MRsD
sgaphDw01dL7NtcL30dAus3lVzJF+IDVYmhmt+qE67uQ5JmzaBhYKpbkx9fe+m2VvOscd/L54kCm
Jo+xNwkWPctBvn7e9IcLDa/91lHvmuYQS43lELh52ATgz3qJd5KqCPd00mdOx1tPWJ0cvK6SYeJE
WAN1VefV6NTfbCcU+JhjeOZWvTWq3n8/IoxhD9IWk8yJrn8MFb9pumr3ef9sNb3a0ZDXmum0RM6p
CyGcpP5KkHC/1vJqBdcehKKIL5OT43d7GeZ9K87Eho0eXyM/htDM2vZNAlp2Z5BQ98FdDn3ZvJad
OCe4t/WM1XolzEQh2C8ANxmVhqTZzfPPwB/O9PpGvFnjP+q6ErrxquIUB7kAtoval9Z7gqzlmb7f
evvVYu1pCU0tS5KTB0/XkmZu87cd5Jnu35gya5RHryIIPmnP5nU1qsNQuM6uSjp6Bny88errsr2t
BuGOUqq8enO5oqy/jxNxg4PmmSPcW/7z/w76JFrX6iukCTVSPAUciVrI+QuVwyt1x+cJOCLyOopO
p8H0ZvbTnFm8/9bqP3ri6rziUmwtbeyP+fhibKZ/JM8hALQipVf+Alhtd0O+zz8fuvu4TO3D52vv
YwgfvnI1AaZeWbv4pYa/b+juirKDfHcHlv9vDzLxf8I2FIeQVualrh14ceM+HD4sTdMcuqWY9mPH
VZnCfph4mcOU+qtmudwOEWd/eOvT1LgucA7NpKdjo8I3gzbd6Gef1bF34LEXmLQUYKClduHs1Sld
cc6hZWPZrEuvb3q/UpYCd+tOgqe6KHQn9/guaf3wpnFseWb5bD1nNWJsjoehgG5bPgxTOrLfjs5L
m+yW/swc31hB6xLqgAv21JRoP4mL1EVUMfKcy8nG8iFvv7/b75YCJRcKSd68kpBsRRmf7vu6UMck
mMfD55Nr4yizdhugnAOxE5ggN4qyows/bW9OFlQgzbVy2XHS7Cv1IxKtS6idgNKcreIp75yePzlx
7MFyG2fllCTGnknObQzFGpXiTprM3qibfBzYaZyCK1f6z5/301bTb7+/G4rG8biGI7nKB8avcAj5
3kr39fOmNybov2SKd023FR8CKT03j8jfJPldNv8w8Of95ovNr84bsYwr1zNFkEclv/XUdDdL5xU4
LZmSjr187RNWB48inoD7JzhPdogUsStSCXuiqryPna84UsWIgasDSG/7MGR2DnLYMu4Vs9k4/YxL
gRh37iDycX0KM3RVZIP84RjqMgpyF9Ipl65W7FBBf/andt3kFfIi1W0XBMEV5GwGKDPreM+JQiWR
BAHLp15QTIsSkN9iqoIDgTHBGfDBxsxbV0ep0oEUdrS54175w5x60bnIuBVeVqPWofQf4mXHXNE8
CKdUOU3qf6msht5cDdhSE+2zAHlHHv8ytJRZB24IOid+8W1zTqbs4y+ga8cMNwSCy/oIKprxcW9G
ZD8ad+QpreYzm+/HvU/XBdGetmFnwmjKUZt206AiqWQQMf182Wy9/mpr0rwFKII5zklCjiht2wEq
zVTR+ltTmSU685CtL3gLO+/CC7xANOE0qHPYTOzCfrkbB/Pt8/ffOA3RteAv43KkSKLBeki39sKH
hgJ4rp2AN1Sv3KPDJ7ILgji8txGE2Y/Qfrc/ifIhe5VAlBDus7KE0kDZ/qo1PJj9Mam/BQF+G+AX
/qXIRNearQH8wJzh7ao+JZjdsRiCvasmVD9UoS4CU5wTjvw3EP3/wRDa1//t5ilUoPqMb9e6ubTw
HjNVGnX9aVkKALOdl75y7gqcT6Nwfphjcy4F+HHCndC1QPEIFBVJ6BSfqoHuYc3AoBNbpmVI6wyZ
5nJnuQoviDZ1JmxYXdSmjyEVaM5suB+fv+kaP8N8vFFtkwWJdvM8Jt0rC2iUDty5sYW7Szrep86s
bwLqnMupbi2ZVVgBz9tzakPiExtxT5wpQAEvunDPnBW3RnFdMMYIoh+rMMJdrsx4FWal0+818WBb
/OQvat+3y8NcD6knzlwoPt786bpyjNwI07jeQZXMU3soF7fQeaiLK9Oc2T222l+FGNc0XVGTyeak
u7EcxFODi0mFmkiznEmGbYzIWjLKdTnqKH4t86S7bhaIvI2/ksA/E7y2Xv/toe+CFzwEm6hKRHxy
UcdJrALMEqWP4HcLd/fPY9jHB2C6Fo6qQ3eQcd2AGDSItNK3XsAu/eahBdp0ar7YRf5/v2Ipgzqo
RiyTSN5SqFUUwWt8Fj+x9QHr852WQciiaMmrqcySKErNfGOgjVP4UMQ2T1/rpdVRoa/8nnRl7OaB
418IzRm4i7RNRVyluKrxNHDVmZCyNeKrBR5W8HUAz1MiA/ccg6vDkmrXlSAFeedkZjYm7LpqjLSq
hIlEqPLWnf4GKpphEDJdTKG/7D7vrK0HxP8dbrXMJcQgFnrijZyzapzbCwTp6s63XnnmEcABo7EP
9ps1Hk9aQntSV9FJLBU9+WNR7zw1wOC2WAYIhylXQ7yGFm0eL4l/nMCgORRtKetdBMjvyYGgXLp0
bbiPbVlnPhnlRSciewUBnrJNDWp9NyoiXe5XUXfltgZSCeGiTyC3oR4azcWVYIiQujfB41QIcxvG
SXskYzd8NyYqvi1e3+0a1cff/LIDUQzg3J1qvC6VfeDtwLe1O8j0/aajBhCUxuUtG5TaA/I57WvI
j956A2Be6dyS5XaWMehFMIuFlbVmBzaPy9MS9XCRS3R9yUcGneZ4mk9t6DQnWkTgtfvjP2FbFwcw
8BjcKXR5szSLeDY8KX+jGF4nKVNl/JcVzXKk9dAelSXqqi0g3qoqo47Sdeqs6Ir+pi/aYM+WyRxm
2FxnU5fY5yax7aH2Hb2nilfX8cCbPR08h6dFo8iNS1sHCZcu9tLS82BWNWn5bGjylwKRmXW1Q1Fl
ZUkO1dbpOMaun8HxJc7HJumzmFTxbzrR9iBJK54jz5bPg19WuyouhwzelLcVoi3Q4NLfWzv1l6av
/6i4dC94NYmLULltHozlU9+X3iPMGEDuDCGcv6DKkvks+jUKUn0XlkbXccD5lYp6+Y1FJkzpZOJD
4tWgk1n750vLYK27sQwygsSvwOTs+2Pr8jI1vb43c3Mm+bcRKdbgjDEiFu6uiKqBXxVpy4ANbIb6
56y9Zcf0fO5euLWa335/twWNA3I6I2Ts4R3r3FdNcVeO+olDAvNLvbRGTFC39AUJhiUPwxrIkTvZ
l+m4kDO729vp86Mosdp5EmNqPQF+ctJ1BEfq5jsCxe/PX3yr6dW+Q8e4Ym0YhScl/DR0bjzyxYZX
e03YqWqqnaTLqzl8omy5MW5w+fk7b43lanNhwrTjskwLbnNw3FDHnrrwbzxz1dhofF2OdyoegK4x
Lrk/yiyWDe7Tftol5zjrW82vdpXBNq6xrW1zG8h+B+/XOIOQI+gOUe2cmYsbK+r/5MCW0HFkJ+lp
LACS4bR6Dpxh51ZzC++NL/HrCKVvD3+3nhQtGBSJoQvLux9e+2iG58/HdmM+rqvwnYphPSMQAEe/
6m9BkYYqrWdFdWZWbhyz1sI+NfNnJwwwuhPHOuVz5g7fOHtoNU1970yOdOMZ9O3T3nVNSdsKXIew
y2fqQQU0iHm9k2E/HIa3U2kUL8uNSzp9Tv56a0atgoMDqFYUwIztJD0MuaYHt9SpsudMWbe+ZhUg
XN15hWZOgKsp0ycOX5eDcrGJ4nLaZX7Dk71X9/XD56O/9S2roEEkCXg1+Es+J0B8vklL3yfdOee6
jzmVmLPruFF1ZigsWrecByc4qc2XTuFFpxEVlqyog+IwQyo69xz26NWlOS5AhmVjO/uXQG60+88/
ceOyvRb1GsJ6GASvwCzvi/phfmOOFu1UHNowSZOWQhx+TszBl2N90XbdV/xhYgLHrf/OSUIcKEvP
ZskNjbG/3vbsHDLxw2jjkjW6S8N9W/W2iE9TPJ6cuP5e1fPPpS5OddWey498OC3wjNW0GIDUqFzf
Q7qgvqzbF8n/WOdc6XSr7dWkIEsZR7PnBtB2sZcerfYzLQ4aSKzPh3uje9bbyaxgOBdRBBxnKn93
xIF92UD8VBX1Sz+e013YUGwia2iX71s2hBHStKVr6h10ycF81I9u2z77RuYNn29pPX33/UWnDrLF
KWyJ7+oONwxWlmcIGB/GCRdWSf+dYUk198rXAc9j7bFj5TTwNeC4KQ8hYKJVErlHd4jPXf4+3CXw
sNXuYyKmFi0BkaideLy2qClkbx/3/fMx22r9baq8C+CCVlIaCMsDGPRj7B+k+vO1dt+e965dY0vh
9ANHnTug3o2ipMRdiU2Hz1vfmMj/pwyZFLVyFm3yOBl6mxalB/c84xTXNhDLmfi81TOrzcCh0OtC
Tm3O5aLby2HsxqNjqX79/Au2Wl8tc6cAmRqOQEtOTTjcJf1oLse5HL7Y+mqhD86ySE96xSkYkXRk
YrzphukcZmej89dRPeaFYrDUbnIxx9XOyoJe2pJMOxuHy5kK9dYjViGcs6nAgborTl5VwZgbFCu2
7MruzDVsY/mur3lhoKgkhjb5bD0Y/kl/zkRVRant5O/SelXmG//i82He+pDV4p2aBeYJ1YwdIj7a
hCIi2b1Ixq9cDlwwV/+7yGZYSXFX8AaJzC6blmOn/VRG3Zl33wjna/VE0sQLoW5t8rn+GRMLzONv
eEBlJrn/vG82lsBaQtF2M8zKdDLlbG7ULkwofyycCPTbz5vfev3V+vWXAUfFdkHXK5nVkF5uQHaY
oSN3bpFtje1qCSuPJZR0pjiJqf7hwbwq0tH3oCr/fP7+W92zWsMd+qbsnaQ4+Xoqr4wiT2xUyZlz
+8a7r2UPAZ9PPE0oitOKnCLq/GI4JUrRf8XXOHbJWu5wok7b2Nk6J5Y8RybHZnkJC4puLI+fd87G
El5LHtKqjKKmrJJTxzm0aOb6xnWDNBlgsarYHu6T3z9/zsYgrNUOjZwj5gFOe4Igk8iKNvTuyeCx
MytsaxTefn+3SSoHUgZSTibHEWIHef1d3f2h4uXzV9+Y/8HbJ71rvC9Y48GLLMgdGJ6T4XXGvV5W
Lw09pxsWo6H/y9RgjFeXseGtZJfA9gPmppTh7tAn3yRlYzZKv3AySLgNd6JXPdw+hD2XUtgaj9Wi
Htso6Bo1FicVLgAVdXekK74WjtZgcgPdAVnRHk0H1Ga9hszkZM7x6rfee7WYoRVbD12BU70DVudi
uhdUW8/sZhtNr8HjylSArgAIkcNm3btCjjoBibAtzhQ3NqboGjjOu2kiY4lqbYnKKORgskFW6TTq
M0F6Yx2vAeNLl6gGhOr45HXtPx39M4tr5vY76sJxlUf9mWix9RGrXdihlGtYe8QnpV1sw/WD7Kaj
VfRMMN1YaWvBwtqD0hdJ3haC8+CVbGcgrpJ0UK06xxrcesBqKZcihGEvCYsT078dgrx3Fzh5PTk3
PSzO9p+Hi60+Wq3mUpV9NYUYaDKK/WTJRU+eu+lLKWmX/Ku7/S4YcTLOgS4dtB7C91rvY5WkVGef
v/rWClhtxMLth4KCunSCoxzqrbz/PfrDn8/b/jCFgRdfLdyiCGoupxFoBahspeDiZ7EyqDmYGrok
xb6LINfug04r1XKm/r0xEGt4+RS3BYliGeQzVDZjmK6nfejvaCzPXF4/hsC45F/n6HdjEU1dY2sD
u5i6dexR2xi3G8bUo6ytu5uGvsnAiewPA8zdYPNp+SOuuwLahpU4cs9NdjqcKIBFS+9e1D6f9oZ7
OkPSAqotn/f5xniu4elePDuFG3lBTmX7GlFQfNKiduPXz1vf6t9VMOCqb4qibZNTNUEQfP7JxhfH
ntlzt9p++/1d17K58JOWwPBlgc5UOsvkN+2ivEUffu3dV4GAjz7zux7HkQiSLMPy1HTfm+HMvNsI
xWtdwXGcRdMuOG961qRFOBxmk09gofZLt1fLn88/YGtoV/t3yCfIKZUFDrWJeWwIyUl7rri29f6r
KOA3A1iRcwDCR+8A2bP89TwRkXTRrrkCSrjZN4Ab7D//jI2A/G+J+904dwZeo3zqghzanHfeAHZy
SXMnErd19DVNYbImIriIA3NZAzYEJKyF3BoKhjyB9JBbjn8KFu4+/5CN8VjTETwnCSuQeoEgpcGB
z+Lo2nO74lbTb+P0ro+0a6PKR4rgpE1HoSRk2V66/e/P3/ttQX1w9lzjppPYhXTUiN1KjeUOCYJT
JOi32Z5Tp94Y33+FU9+9O8ScC+3SBYS8hd85lZMVGtcj1d6Qc0/YmK3/B6Emnq+lv7h5EbMchiSw
b5qCndX8zWhQdjsIk5/jMrrxv7nCj7prteykHUO/s53NZaW9Pawrw+8+ktmXU6G6o9dy/RcYPP2C
9VM9mqWPj8JnlUpj2sEOK47Zs3ShPsuX2co0Jtr5OcuGHZN5rr6pvvafxqBiuSen4YItRXX3ho+4
ogBZZJHmca7hknStgoBe+lMX70ib2JtGhMsdlBDYEdur3BEyuqDbJG15aIdF7GPuun9Uk4i95y02
HRoNmm3SmR8A/bdLNjoMV1Zhmu8eHdshHXE9y5eaFgDY+eaucCr2jwSreDjgz4NdFejpNGignKER
y/5OSdg+wfTTP0hg2Z4TJGTuYO46n3o1hJeNX9l7x42mJBvIbC+nkTksZRBmuSS8mG6bGhVN1fTF
a+L05SFpqnIHrZP5oozGuE2t0+vvwJ0OJuuaqW4O3O/Hgypdns+c+jvSJWVKHTLfg91bPNt2dn87
uOzvm2Jg36IIbmgppN1FZv1QVKliIIAtLFkWFIgaPwOAcMpV4pY1hMZZ6adYvos54attkYXWJe2u
Bgl9XwWgbw+FdCBlAbMsEbYM/RsX4VXUD+5pjBKeNhEUU0zQ1v4+6lrwtHqm9IGxODpgeXF5IHUX
3bcBbMz2kLca5C7w+vjGLXovzgxHsiBs7PgILTX7MFHl7CKwsTAXSnXQgTCHWvXy0LW2PjmqHS/b
kJUn4FvG/eRJuQ9EC8mCedAQWfCGUwPDvwuvs+pEZAuNuNh4ezEP4X0Rq+EFtzMD6y4ivIslisHt
Ef10gcMITYfW72WK2Zrcz6SfvyV+EGHSeM6zxGZ2lDNYQTFU3SDvJoPjMgMh6YgxTtli59cwrvSV
6FT3BHAAvyZaqB32EHULVvryUrQoi48apQNQRMdD5Se/QGiRfprg4n7dKvmmngjeYjco8Qf0pOlO
xTOMn4rGXGk87hDMAF2oopfwZgVuN2lBEo+jwRwgVwfHz35sH1w6TllUqkXAZ5TZ67Jv4+dydttD
qBt2J2ZH37aV5+7iHv7CspnVzl8cnkEBEc4fvjs8ocIL8E0xqb0kMd+XhqHTiRn3EXxkD1MBKfoS
I3FtwXa4or07HUyQxBi6hR6CivK9TyTk07uwuFEoPqUVJK9S7VfeRSIaGERr4G8D3skrxqADMDS9
uAp1EN/bqWDXblfMWR9U0QtZ3CkjrkPuJ0/oHRfEK9MOqj/3c8e9C9pG7gWZMTMBd7c3YkQ2Yi5p
9dtSGx0h31AcHZhk7LUfDE+uv/zoYgYHbAiTH/ulJ5AmWoLUI3a+dmISctgBx/LQ1Am/iIo5eIkH
Y/eQUKzdtHW0TMsBMnIdTs9ZvShWpskS0h00If4S6omc9zp59ZKapmUJR5ggCcvkIFgyPqEi+1TY
GOoUQXkIw6G5CJeWyHR0pvCpLqfy1TZlmzHJ5+XEKe1PxoROFjhumzm6sQ9xZFArThJUOSfh8zsv
qLtvjWleHeqNB1JF7TfVGnEabOQ/Tw0lLOOjAeoCMKm9Eol/E4V8fOS+IvvS1eUPH/874bgRIdTV
Y5QuMobzr3WdlKvE35Vt+2MSjXMJaJ19glaX+F62I5y/Zl79aJZx9DOUFapfyezZ4KKHK95N6QX+
US6l4GkHQP/D4tb8MoknNxXuxL8HE3Kw+4mGxZHP4ZR7dOl/+WYeeMYGp72hhg85FlnyJwRSHepd
NSxgpMT3EvDIeyHmbBqbMJsjhx4Y3EIuYM4NvxNKvDz2NfLf0DyCGsBQkwMcMevgEBZReWSCg/vY
D02kMx5VLAuCvjrygkIGOhJgEvYaHekW7t7raHcQhQtld7BXsmFChb7ukuq2DML4wVqne5iMWB5d
1cJonunlKo7nGZ6zEj5DaliOYTxzlSVOMabM79mzrSuyozIJjraHvevU92M+LK18tGMHFRaNt+cF
pB0pgk5q/SR89EtffRNLC2c1RYbfpXSQV5gaXl5wXd0PsksO2mvNEapF2EYrS8xO22mAYq6BwXBc
9y9QFKju3G4IjhDRmXZ9FIxZ40CrpSRGXKNSO8B1QFdXC8wQXlXXypvY6bsDa2Pot9iyh2NpHdQZ
Ci/+tRO4zuUIhYgLTAvMkDgUl6L0+GFqy2ovFKFZqCeTWo64rTBMkA6eRHxw/Zg8tkJMDNo+4DyY
hsZwsUs657VHUuNaJUVzG07gRdA+sDdsEuUT97z4hRFen7qka64rQP+O8RD7u2ku1Mm4aAAofoH4
rc1dPer+VLlsSqDt6LHvEYjkqaFFcC90r1IBhOzDQkpbZyXU0vt9oqriGeBJ9wTcZ7Kbg6Y5+gKw
Wj7B+rGcwyITC+3vuIlolky+nxUhcJ4qtt2xV6x7lMqYQxJ3zVOw1P/0UJWkuxFI46sAVJV9pMbx
O04SWPKFy9jlAvGoy2BxUbtXLgjdsIcyckxDhFb7zcc16wdcmqnec85oVnndNxt1N5wlqcQSHznC
YuN36bwERXwZFpXv3oZCFmoPQt98qJNSPiUR0SdPALoltIR1U1TAqzPSrIWN28xoCVcJqLdkxvHH
8dAjPF4QFY9elmjsvtbItkjhMiUeiHDdXTMHdTrW3H1oGw+GT1DoxHJDMsJXck5HGXJn7ywFvbet
S/YIW2RXutP0l8R9t4cq8axul7FFQXyiFso3BSrUYaJfoRSrLCizzfzDjV2oyVO38gPsbHVCdhqH
nxflDN2jm4QiSYGIFQdjRpONmC0iBeynqGGxGZQ/aIENwO/cv4oT+7CM8PE8scLEJtUNEkKQSwqj
DIYiYZequo0PTgFIEmC707UfOOaIUOhfY3qPl2MLwClnNujSdkxwjoJ3bvkjdJImlx4EigRR05hR
hNIUNKfE2QnqIyQuUXRZRZE5BqW1tziKJY9BtJAceWofejNmyiCLQF6hbtqky6LGnR0hpplC2crd
Q8ivOdqZEZXBKtwCv81wB0jHIBFQvtbOfBeWbDzMiuu85z7qSZDC3zfUNoelYe3JCNp8a1u/bG5p
XLU5A0jhewAZjyStZu3c+E7ZwnFT1Qj3/uB4j6IV0V/jhPUvkEmx/UY26E+Q44zzWqCg7RLFL8AN
g9/qEMu7OZr4sQg9812PVN+LGhsInxsf+OnARqlQtClxO6yg2DooYr9PUsz9TsuB85SH40hPoqxA
QsR6e+yVqHelrj1vL4tF3MaUwKhGUuHdRiKgCEWUT/4e0nfOsydtAe8MMNX/lhFUPfxZqxtAOlBI
Y9Tup4gbnUq3hqsx5QDWC2hbAJ++9Fmni/CnGQQkZeZ52ssg8h8G+IvcNEPhVWkJe3AI7pZd8dqT
yAkvGjRV43g5JdM94C8QC4h7Phwcqi7qTgW5BYcQWcOAwWmtKJvcAc14zujckINlSeKms+fNd70Y
w1054SpLYw02RG+KPEzGxWb1ZF2VSV/gMDPPTD4QU7K9UVbd2nmKTDrYypOpgBPx/SQGe4C0JvJZ
MMerX2RlQcRyNNB5ju2BN2tIs3d72MjXrcb5XitkSfg0e5mAdi5wqyOgVI0yiHBsHiTNAoDav3H4
AklYZeONW5zTLmVAcL1kTXlZRqrIGTO44YxDcQkxX2dME+6Q/ex64rKfazjthFJe+7iVndC9bjYP
iXsYQ9EB/+LWN3pui6PpqUp7l4GGDj0bdQUSKDx6kkFcVIn2r0EUVT+B0x71Zbw4+uAI1t6rOPH2
fWnoVR1ivwDgYbmLqn64k742sAsFkTDvSD3dxsRYnc19vVwwxShBIbvAP7RSj8R2fha5TrlX2HYf
HT7Q68DvAJ5WbauOddKEB5+ZCXs7jiAp1C2LTHthfSxkRU5vzsjHCcD4b6R02p8Wh+yLFoD+fIQE
PPhSQ8N3vC54mNZLo9pd09oqC6EJ+KMMdfSiOtXsmAF2PoXnUiUhYotrXeu7JE9KHv3TTLLp05o3
PZRuQprhbFddxUyXewc+tW/YJLdLMmYH/ND05SOhVlxBXr380xYzObAG3HVuhXsMZu7tmsgEu9Bi
kJD3rO5Aq7L1furK8MA8p7v0acuOkJILr5JFcKwb7h2WwZS4dXL3VJJQsQzSre1j1Tfq9+zUwQ8R
s/AX3n+uMx533tNcEKRfXcfZ46IunnVTkjH1WuIdVKvMziMyuQiacHihHSDGjursdzDIobJulymF
mNpgIlzr3BkKqJWQ31of5yToVtdQ9+sZGZPMc4puV9F6OagKtEacid23lwJKd4crHjgT0NIQF8Zj
BnVz4r0QrZIcWIwpPpRx2V7paOr3A3j+U6aHUqP26tTsR8tN3BzV2OIWw6YOty5f76pO6T1jPhyO
aB3j+p6MYPswgoOrEcCj9+pXLHAi3XtLE0a3rBNCP3gMkKQfFcpYcNbEhZllRCj7BJyAl4u29i4i
+z/OrqRJTpzb/iIikBCDtgw5Z9ZsV3mjcNkuBjEjAeLXv5O98pfPWRlRy+7opkhA0r3nnoF3Ie+x
z9d96mIrYQg775+8JhDJrKmbtLBlyeOG12QrKFEwBMZDkLBxnNp3jArqkNZavbp+wSCXgmwaldgA
dudUd8/FWMBBz7UMsiF8DFxeIEpxszjVrgMwpOFk506OhyymZfE2w1hhR0jRjq4UF7/oIut71Cp9
mPrGo/FsQVITdXk5szgVG43+oL6vfTq10cICH+pip+umhDd5xmPRyjyyAGn9EVMLCYRuOApbU9Vr
iBXLUE1tFQaOGl58UWX4bZRvHWuZ3tMgGNeF6WU04iE+UugtnrvSE7FSzMEmdCYt18B+Ql019hCC
yTxsR6VqqEu8IullLVdgaVmvuhrnHUeNtittnh78yWdlCEGHvZqmoIh1pfLNFFjV2u9ceWxGAqQF
OPqyCyRja+YYxMTxZbeg2g4BAGFKmDbLqURvFDsTCsCwTG2yYZap8DWiL5Jga9XVseKVl3hp2a8t
cDZDCBnzlfDy+Qj25rTBB+xHZBmbhAu3OrbQ3qIV8Pl6YCAU++hk37qSQPZCjFzRirT3YvIV3u9S
VAn27KcmRatEuZyefGkgDIJpxIYJbSIhVbCqqya467mgW00FbIfIwkTsFGpOICtSuwBLWKFaVvyn
cbFMoY/RwaG1BN/UvdbHJQADqlNj/pzP9fIT5WP5WljjGFU1jvBYLxrpGO5YzidSWvWCChwwRq49
7w4Z1sXBgrLkACfFGSe0yrIVxFH0QdeD/sMniwSh79v+rxy29BraCjLFVsNtFXlwTYZzK1qkwQ9I
go34jWflUZARyFddIMa4rAByIaQnCkheJcIuR8A+oDFgsCPZHl6ITjymfFy5ReABZHTyF2QAawz7
igmNytykr3ZQ5Q9YTWkId8f84EuWxs3iMtSaRif03JaFIJeVcwjWgoD/fEN3A3GwFFvdN2OEvJj0
DTWUnYAz5+8GM3c7XszNsbdg+NjVfXuCpnF68C2arjuXUsSCZe1BOrJ65yk6J42goTVxPFaFUzGL
NXBE+KDPNQ0du5zeiHHM2vfEJEPsW8VJ88XeF4QMj142uC+ZlCQu0woukBoBrTsUgva2tUbcvz92
67ECzNpbxjsAV6c7rzRuFKADwoFv642AudAcwh/Jj+oUoz2cFG2JqsDyfkPPhZNT1BUONtr09NlW
HQk2UyWCTdUiSAMubiNPhGqXOezToAAG4ssmOHd1ClHSdc2TTM/zActVrYNyMkfeDSXkodPyMfQs
Wy9ZRk6wIMMb8ykdD4goYY+1RuQiQjExeZeWQE0qrAmxUuiR6mjo0AwC+WN/SA3KLcA0WKQK13Hv
LIqJpTUN0FZCqQtGwAg84wf8BBGd2hLl3ssWVumxC/q8F7WQUn34YO4/Axfzj3M6sCkOaF7fSeXP
q7xcirt6yUiM1+Ten0MlcGDK9iPVXD4GXaZipdHdYDjK2iQYgz6RrOwSe5pkZGxuHxzaBpu5od2q
KSu6avMGrRCZW+CgvAu+iyHvN6hymnuBjTQJwBbZ6KFNf5cF83fNMAbQZs/zWnhOt3Xqrn6mugtQ
T2Dg8koz4KUV+vZkGmpnozzZr9sxtw86sOcNA6PDhBnHqDnAcfxhMSrcsDS918bgb9N7MQfVxtY5
KjZTo4OHN0Zm4RYq+KymhUV2WQ8e8eAQuKzjoR5nODoghLrOijJs2iA99RbUnnANHlaoCJFUWrfw
8EsH7qCH60AyKNrlcXEqKDCY62CWa+GLXzt2kYu114/yV4AaaheUlc9gpxuYQ7sAFIuGyfMghANp
tpir5Wcz9xIZgMrr10jlpN/ENLfJoqme4hby+MjDqn8cZ4X2cKrtn3adGSgWB9gnLdhqEHlpI76R
0s0IRO8oJm+Mzya7v6WyPmy7H1eQkCM/DH6NK4s37Ws9GvrWd25757Sz+aGdAshswIdkGLP2pUGR
kdRVKmM7a2IcYrHdET5tAjNZ65m5HtuME+zEvA4eqGGd6tY8pNIGHqvgZxgi7wSIvItxwIt/rs1S
K0Wir+PCDnkqkccDI76VcjU85z20dmbOG2QGlsHyrDPFId117Xd7XPiWwonnodZ9fwB0UZ8H5cEK
rRjfaIH6rM0BpkucY+um0kFC6qraZejyJnj5tmztZlWzHhfyvvjCf2ysMsDph18jU6B1cOZa3rmv
06MCnraX2FqebchCIp1WHo49oU8N/HXjAVNAKLwVKoGmjScPbdBSB2OUeYBcSeG3b5jXFkfLwXbt
zOkcOZ3x97SBZ26nZP6zLgmwBQw0jq2ssM9L8KnwBnMEtBjMU4YIeHGdjCJHocJL5xEbg1gtrtWg
dnXqY2AE9Hcp6sAnaqVgqKFwWjeyXrYwsXAjtGLoPBCqjhIbOLhjBF3nWrlPcC0tYlQdOFa1yZNM
WHMaKsvnEaYf3QkOjtWPRQ6w1cpcLGBeVlB/LiiI0kkmzpyTiLZn+L6bv3Pig3fNbYkrQ606N5Ax
maolz2Rxv4+9JRKYnaXfJ0U/ZtsyUIGOlRvnAeliTzI3xgT+wzH19FvRFIDcPLlAmrlO5CQzkzAf
O08IwJ3b4cJsIL3cH1ZByYPXpamW59ZkVRoVGsEkunMgkS08PieZ4+Uh09xPqgzbpe8DhmYIqtuO
0pohFu7sR5YaLH+l5KMcs25FBRzeNaqUBMdYfbRVIO7yvm/exDwt61Q69Rp+Cl3EdF7GY4uTsBsh
1KlQlcDlHMX7yie+t8oMoD8UnPI0owzkseenYAwK30pY7/BVKynFPxq98djMY1SiQeJ7SN0sKhbA
jt04r24+zUm5NPwAs8gq8RahH3pocfdj0UiALFa6aTvFT6BEDIl2UGJLVTcxylW9FqrDAT6mvgoF
wn++oSZ0T14hyQfkq1APK8QMTYtrYP2W8jqy7c5A1jS9Zyn6txA+Lu4LyewnxAGVsI+opf7glqMj
aptulfukPSkKxL7wivY7M9Bwm0WbxO2CKvaG4fx5oTuBY3oa55UMot62YR5s4YxidZ7/KD38d4aW
bCUzGwFiU6/0lhvRrB2B4ZMFPOktz5m9SS24hmEkjUYp7dvsICY3Q7RKn4VZAKmKH6g37EEACkSD
R1i16rmU3F3BxtrapMxzHyDPcfBDfMxdJLKK+jAzQEjXM6YA5227naE+LGz6C2w88moNgtwJdFLr
5myVI/To77IFg5q88p09pMV9iOlRH3OauojyxZgTiRKvpdcuMSodXHVs5Kq2JOKI5NRuKfX9qAK2
vUbY1hTzMYfrktVUsagCvckIvvq5BkQQGtThj4HVyrWtM7GfpwZB6nypd41EK+kWE98KtqCSVoV8
brzyHSOYOpmqMk+4goY9R9sZWVNur+cFgW9gv0q4BqKyOuELJXGBQmSLEDKYio2e2Ql9NorGjC42
Cv1pJQqNr5iN931aj2vUF4GPtc26uEsF1HuorEw4tX22gRRO7UaGaWt9V4Na7odpF6h35Dhhq6gn
Q0Lt1v6OBM6AII8xdzGyHNx7sIjzLMqHxgVBcxp+twD67xAq249PGQBWRHgHlN7NZsTCtLO2XTFJ
6p+EGbZH7ha5oyWs0AbfC7xo0hKTqrxQMJAygVXiDhQObIDAHfwcZjJidtZqoJlZWleRWxHoehvU
J4lsXfIa8HE58mphKuxxGK3qaaGxXyLpqcqwI45CtN4K6tHhJ+2scgUefRFDq1/GLcrD79OwuGA5
dbz4mSMvDQmUdls5yYwe+xfULM2SlJk97nlB853neN6PVsl6l/r1/EthxDWEcJDyjn6fknueoagE
UkmOdGjOUUHwLESjf8xzPz3ysemO44D/OwwwOHPjGntkHzNMu/dZHqTrWpGySpy0HjaQpaPawYyq
2PaWLJJ8kNl2btvlx5AZPUdl3XfJBJOInyOc1L/PmTefpi5lK6v06BqTKQ+2F21x7MqxP1XOVO29
nLInRNxYdlzrSSd+hSYCy12tu3rgh7KozMO8KJ64qTFr0mQepBJdBcByyORqQbBNZGN3AkSLIJdW
l9UJCF6W+KVh6GdtJ40yrcaf2vIRGIkYMBvA2Ix1wVktfrChdZJizNO17xSI+/YC9VARd0wa4CWR
r026A4BeP8CfiERadHSV2pw/+Wk6P/t57a6RjlIc218B7M+eQcCHt0420B4ShdZpm5MeZq3DAp9f
xCZAreEELPLVNQKfjvblwafSx+0asSKEmoMsJLo3W/fuyfbG9h1jbwrvMod6byh0FAv7oHBGBPr5
KouKVALqGKwelgQIvygOtsoakI0WjQEyQn8esq4DZuC5jpdMksgyycWIrV85ZRI4ejIbJK+lr6Jz
rZVoXRmsxqmyDjPFuglJTeofGaf6oy5tRJ/NtSu+o/eRiBhLydb1O8Rfg+2UGFAC0A8tzGDozNQc
tUFwnszrLEEe6PCIMnS+Exx3H7I0h5GsKZZjMLjL7zyzrKiRo5WMBKq9qLaL+U4aujwSe85+BEG9
rJdgmSncSOcyMgYjTOwSuT51UN/tjZO9BQss+Gfuln+0HuQOEJN+odpxI+VYgG1U4784yp1e27zG
92Ga4WPCuntpMeN31p0t1YZnqBDUJP07PuXOsWI9eC9qGD7s2ZZQupXtyspxf+ChSCsETn+Wvk2l
m4YDBK0O+nRTEnSp1XLqywwNX45TMNY5yDrr0oKmGn7/PooyYdt24rqVtjCHr9pnrlFOh9qnGJPk
vKuRZ5rZapUNGKDwxVeJQte30wbqr1BC1/8bCZfVU6mg8wjVoLrHpanHAS04oqyimmkLuaiZ2Shi
B9E51e++ki4a4QoQwC8fdkZkp4y2QaLrhsSgg8CgF8F5daj6s6dOiv0UlA+CI7ItKgy8QM/hEZCs
9GFh6Hzz0TEHhVHEm0SgwbPfMUR/mxpabt+Um87IKlY1xhTBsPgAd3q6VgH66Qnv576uSZXgXC+j
wHXShw7i33t/mo5e2/zJhpqcOtft4l6OmISXRK57dCqhjVyQZG7wlYbFIGXsOjn5mDDk33YCdkML
DsbYlapaAw5uVmk68b3JFzTZgecm1mzbCJ1wB+A6XvOB1VbcE+TIruB6Pd3D/jXfAtLx7ymGHxFM
vrK46xpgB7RXwMj1LBJMjMzG5JApTGhKv7HAK+9Ap5z2qXDze4x5ssjDC0ocjcfWjcuEiAnQIAZk
whz6gbIHx0nZB3rrBv4wvRrASpnsNdMC2JRDBX2YCC1W5xk08kQmCQEsRQ+CiagP3BacmojMeZnY
Fr7NAoYgUePJ9gg/GRjPZsB0YogCxQbfdLFvvD5ddQ7E4WEpkc4GvUCPkr72e0GTNAuHE1CPrK+N
C3saNOQ+BnqYL+HUhQ2+E7HMmU8Yf+hwShGLBGOyeYpGt6zea1l/mFK0a5lnXtIU+II+p81d47Vd
cCSlL7vSD+BgaypQZ6radlcgGRwKaw7QOoqvsVT/syr7iz3HKuFUGZgbew+wYQX1EnoEgPalfP78
V1wh/13aXvYD7C0n3pl93iJmDl7GQQP2FA0+4NnMbzA8r7AXL71+zQLqVzNSuCZLdEMP2HE/v/dr
8uXLkFS0FJIEc2DtukLtCiXRhhZZdB6Q5mUbF3m3mwsHANC4dkAUI5m37UGos9obxMlrv+uC/czT
YcHm5oL9XL30/lMLJvfnP+zaSzn/+79eepUG6NogztmzEhOTLtTWbw8k/88vfuW7vfT8BUaGCBv4
wmEjhVyN9JHlSqzbp+lW4t21u79QP7QWDoYpzdP9aCRayk0+toAvgy/ePv3fZ6MJhtsKw+P9gkkf
S6mI0ZXCARuzcdu+6b187SFdLG7DydLaaZbuQXRErXOynXYjBjfM3eXG9nHt47kQQ6S8ZxovddrD
FytK2e867ePPX/A/r4wi7iy/+OvrAe6aETUqvrOLat04MrHn/uXzS/9TpoZLn//9X5duqAINKnXP
3VB3Avvwz5AyN4TbElph2vPIBON3eHffWgf/fAv4cxe0Z9IOmOOJRe098uam95QE0VA8Nr31FbEL
rn+xgBW6Em55PdtjwqGOadfwPYGRzPvnD+vae7hYxbqfGhABO0hpxmIndXBXAtD62qXPf/Kv9zCD
ipZjmsV37gLb8aJNrNqXN679z+WLh3KxfA1a3HlxQJZvApBMiDNtBkx7Elveit2+9gcuVnCpRoB6
mInvdd2eHCQ8IWzT+ZPb7O3zh/NPmRF+wMXa7XntzmKYKxDOTRZPonHuUvtcUngBcdZ+2eoHjTnC
Q7O0wXFBAu+tqIZrn+vFkvZSMoyLB0VJYDRkotQ6TSg84K5/7oNZT268oCs2pWBQ/e/bH1JUYoxD
LA2C6zoDGYWW3R0Idagp5/e5aveEuU+i0ZuOLPmNTeW/GOH/R3u3+aVVaeqQmlpOCaNPf3ZOFuGo
JMHrW2JA/4BlgrRNMjBfVqWl3XAkHG7D1M9WgypEOFFmRYM1s03Rz8gYdEWxGttc34HM6K4x6WYj
+u8ZlIIMCFJo+U77AfC+CN2i7ItNpoY5A4HILEeq2uK7UzZq03LSn/IlmI9kmeX9kAtnzRQZDkOg
5ie4HaOr6FXJAJwgdE/l+IgRErhUz7nWtAHVOwiAHLQ1CoMGg+mD7RfmgfUlj1w+pysxe96ai8BH
bjdaXQ7qYp5/E073Avq1ta4kcX5VQNc2mHeW67bv9VYz/8w0DuieQKGxH4W3xJ0zmcjIgp4M12VS
WIOzrtLUSeTCCtCDFozXueViqjqp+WgE+NbZcK4iy9K7Lzw2rprORauEGAMfvZuRzVrOfrFCHpBz
AOHUvnVoXFmUl4aSI7A6ilFMsAMr/wwPEqG3nrphQXFlJ7z06qucERQBqIt3Pop0iDnT7JaG+cpa
9y/2WBeeZUtRMDjEtv09LBt17ArreRnTIbJRyXaqSRQrtgRk7s83l2s/5WLndWWR24OD0syHI8Jq
riA4h9yD3igKrryFy6zXIHMKjIQsvnMwoA6CDAGCj9iFb5ROV+790qt3tNMx6CYEcQUAm7e8AnWr
G9mtvOBr937xKnpt4NDp4kwKRg1zUcz0AItz4IyfP/hrl7948JbVtghXJMsevN/7ZZlBZ7ZVaKj3
8LXrXxx7I5wYMfTH7RNTR7UQcdmc8sKPv3b1izPPHoDLFxorQGAQTjZD7mM4dcvEmPwXgfWvzfni
yBNysYuSNmK3tJ0bAbrVd9NoVhzzfLgOw3gUxq0eOD+WEyvOfuVVW71PFf57S5do2ifjvLA+c+I5
O2N7HCLLBHy/dFXnaQmuQpu/lBpjW9sq+wOGaGB9wrPee+AOSLVIDvHvMA0c1ixTZC2IamPHzsw2
RWx5hnDLHCw0nIHPdiqCFRqx+aG31c+MVLkGfWmc7ktY3a2CRpdv3MunHbBhAfS9YU8zx/7WBNxZ
YbCFfh40+zsfG1UaDWou9yzIA5DnbNj+TxrZjQ48QAWTy1pbSu/FQsC6t1KTqIJYO28EMQGwKUJA
oUr5CQhv/OlWZQ37u7n58HL4wPqe8l6znHgvg6Wmu9lWy8mr0uU8AHAl8PJygUsqKV9I36rTZCxg
FX6lIRIiM+xlfed15KQ5WUZjPAG+bHEwPHd3Oh8Y4Jic/BR1ObwFjC11LHqbRGyh9Rr+W+6jj5Hn
zqJsPo3Cwj5pyncYtYKRbwJqbfTU5BtvGOdvnWcFB5u7SB5eJKillIDfgkUG4/eOgSneukUiC/hw
B4MBma+15zAHR+v5rG/bK90RUNgxEAxna0bEX04hv/BmwCxa1L8hF7CenIK0+4Hm7Iflqu6dZGJe
wbNpPMAuFxxn6KkPDL59kYD0aQvZCqA+AhpTn5GXXFjIrSUByw6lr7EBZ00XOrqTz1YLQ3pVDs4t
Y9N/d/429y9WKxRXVU8GggLYnd098hPUC1hq2fMCCyvw0+CKvbExyr7LF7TPrO5UDOkR4DjITI5S
sDkBhrvcON2u7UwXZZ8YFdJt7YnvBuswGn2yuXVAvNGNneNKUXnpVz2OBhUlR/6Xp39ClhDBThze
nKdqurl7nPegf2we/1V8fzUTpQfOOsCeYDfDR9lDbxFWFYZZvfMBqdIYLhTBuKClFaEzqCeb8u8z
L1SU+7ecW65Er7BL48vFNxhi1gPCOeH4vmtqZAZ0y2jeA5r2ESqT37bsWUxTNMsO89JE1AjURdAa
RFxUanNItQAlsuhwXKYt23y+Y//7sGSXtmhV7SGqwgmQeBpMiUOXXTX0yeeX/vcHA8+2/63fBcp0
0AFRtLjLdy8dd5N6nWr2FZMRm3kXR4H2wICeaVvsTY0xKpDalQLRRHjUWX1+9//+INmlG2abOgMD
D8vswfxBlN4fbxniyf/VTbfSBq88nktPNPBVdINCyNlb1Ls3fbn3KIKEqCVvPP5/gxjQMf3v4x9K
d+pRzcMyH86kDw11UogEGBjrBFKkpHVKzCcwnoGN0+TcQq3+KVG2mXuBZJgUU2F0h/neTsH64YuM
+0qvh0G9+k0qAPK3vz5/O9f+0Pmt/b2YWYPWa86QF8SPM8RJUC2FlgCEuEDeKbIbm9K1R3h+dX/9
lcnvFiQc8mKflpjbhxgXiu8DSOIYLZcDOYDYMR2E7ThvmM6xLxVo7NJCLUXIUNGD9LGvnALe+jNm
TE/pPDx//tyufXQXBwqYwc7Zg31B2DTfgP61dQQo4sS5YRRy7fIXS94qMEUfh8BH1k8ZyxZUZDgr
t4+f3/uVrcq9WPIjzHTHufD8Xc/1A2StJ6/Lt59f+krCDLuMHoaiGhoM8Bfx1Oe7VGYn0EYB2lhr
YtwkUPxJNT3QgA6VV2exda+/liDFLl3VUHn2dPDlsm+mBngDlOnbRfvgm+YOhfbSFHl44yee38H/
P/+QSPS/HzPmggtBLDp6yLFy1mKxhm0/WvU2K6tvQsoKMQDtFE7G0A1o23XYOIF1UuDmobFH3uqt
2zi/rX/dxsUWQQPVQKwdwMPYNocG4T28brG+xEpWtniFLxhDWwIXOFiBg9lNC7FV7jxEnz+EKwv6
0pvNyP6caoxNvYXItZi/OTaHPG7ajcO7Lu6QenfjV15ZB+xi44AsRY26LhekTE81yMEKsY8zAny6
vPraNnFp1QZO68iWAVYZbP4x2r8Rzh36lrnxmK7d/sUuoXtwtoasDaCwf/E9KECIG1ai3Hz+Eq6s
Y3b+QP/aVW1SyKFMdQADdnPvKL51a33jxq+934stAv5DQIg1gswWGNnloVKZASTdkohLU78HvbB/
0Noadx5duluF5ZWj6DL3m1Xc7pYUVlKLA890+0dhvvHhw+p/+fmfzx/Ylddxadfmj7QGfQhMMw3K
1Km2oCKzgIMztGI3ip0rr+TSsi1woSjxoAhCxJnzDYU4hCTjj89v/j8zoH8s+Eu/NhvbDq06fKk2
PCtiCBwRReN0fUTZ+Ef6oGlZ+WBHwWyjmbS9co2oZIIE3WbZueA8HKEf/D6DirgdQHx50xi3h2aY
ICa1F51AfDd+76ecJ5j12ZsJHj4hr3wwnj6/+WtP/qLMoASd7TLiU63c5Qm+hXtWcNDyUveL1z//
3b+WguPD8bCdEHvY69TAkWJIkKGzsl1Ie278gCtl7GWa+NBqH7aXlUEIemv9qFT227BifATR0Yc/
V6c/GmOqtSeDI2UBwterrjjMQTdCfGLztxppdmAo+zbMDUt5L6D9+wENLhi8jhiPkyf6nw2UGbAC
MJDnkzGL+t5xIJcqf4FvWSQI4yojJTWkMsaQb1SXEknsxnxo1B1rCbrdAxwB2qQHT2frjZjQdpBW
Ri1X/aamBjlzxHtPO9BM3Fo0G8ELYDLgAao9uIBZDzMCXJpSB6xxHjT3Hmt2GeSg7tTY91UPFxjj
lMXPZmyNBK0zaI8u/HOilmo+f/ENXmyVvKRTE3hds5/st9kGRagZ4m7++PztXVuWFzvlKE0nKqvp
906rO9j996C3wbWlf/7a5S92y4nXOYdRo7eb8DK9ef7FLeuLd34BFviBBEMoS+neghXLSixQt3l9
3t5gRNArD+bS8M4Ti01sIN97yBNioCRh1pFYtU8SWYyQOYVQJm0ntuw4wXYhyxGRgI+DMUkBVRXi
KNfGQKgJhUnmdonh7JRaci0XYGE46DoMYRAM9aVHfGmcl7stICkz+TurdpvQeAsEmOXXSoBLz7sO
fhwzSGFmP9VDqAjc3fSL2823do5/12n/5XT/tTUpuBgWLSyudyiV8qNmaQ2dEJU70VfjLde+K9sr
vdj+MtCnYSrQ+zspN9PyAMVr5bx//uCvnMr/fTl/3X7OtVsU50t3g47EBAFIAf+FAXYaP2p+y4r0
2v1fLP4JPuwjnW1vR4r65KvyWz+S9VT6689/w7Wv/GL5+9SHkwar0Qo2AMTaHjrTRX3/2rUv1v4I
6LBBnWf2BGZRmf2zLW988dce/MXKL5kNH7TW6H3D7LjMIQxGhJ7NH+2hwJgw/RIYyS6t7nzM7vUE
M4L9me0dkO9j8dH7yeePhvw3h/pHyXJpcYdN17gk6Mc9tSD9bG2v30BhOUFED9mSFbsFaCdAvpd5
jIgmNHbyUm3KEdZHnC3Z3sm3MLKm6y5tm22voBnjkMp7kXbOcBIIvYiOFVYKFAHaIQjBnRaJxx7M
seD3VLMcasKJF+sJErg3YfevUwZuH3QeJkntpl/Z8AyKeWBNKxyfwZ3ndQTICoYSQHb6sn3lrqgi
n9FyiKGrpfMBWSmwIAA5rU3gGuI+ScgeYgqVcQiKaXkY3CLfl7lfbBxw85OuY9OHTP3i55jBvtN3
+yKBJqDAuS0pprL9/ATlvgvfDiGKZ97BPOrBkBS8A7+pwDzWblrtR0t628bO3DVs8dKnCX5M22Ii
Av5How8bj2yOhazqbalhWtLmLkxMegrC9qj0hhSwUXZyCU0gaIwIxGODXqtKs3UDyVEN831we9GO
UK5gECKGg2oqSJ8nFxqxxrGaferQ4RmKSag5wcfCoEUU3sZyjf/dAtUnEZMysFeiJuE1dIJ+7akn
2DhXK5b6QdI5I6RvoO0XcHCaW3ZfKOLBAaZwj2zM/cjGfW9kMDovgi4QZvtmAO3UIuX8XlbzAsv4
BbYxdlUcM2gdkx6Z2XekLurVwGz7buwRglqNgoUtdicYZQ60xgSnn+Fv1oLLzQLqJGmnixNEZvII
57PmD1zTMBZpeuTAgdtXI5/V971mU84+31FYDNx3QQcPq5IPQLFZNqQJ8Y2TJpUB5z6wxRBZaOe/
d1Nv4T6ZrRFPCJ320aIcTPOyqZA/aToIsLOxsFa1sbIV+M3/tQDgVmtIRx3o9Nak7caEeG77VNbU
/eW2xk5KISbYeHtBcxZY8Pylz6DQCTsEpT+0fEA/CoQBMrUSMX5PSNAdoDQwUDnA7EvjK41b/8li
OGsdbrFfY6e7x1KRfGWXTfutEPkzRhhmTTtTu1svGyF2CTJM1ZdFRUNaDRvZTN8X6i0e7OAGCL0t
e6qgXwRxLup64biw8DEM1AxGQOeXqf6SM7HNyHm//utsYcDQDHxfgh3yEXXULMG6dOiLe06O+XwH
unKuXDo9wjkJU0l47u0pTKf1jNYg7ftEUJDLP/8DV7oCcnGyQAtDNcstd9eCWwP7trHfwZ8Mhhm+
D1WmyMQNXO3KCfYf3PbXk6pm43XpMhXwMdTpO+RsFlyBM5/eqFGuXf7irMkh5oA0BGloHZMUYTFF
vYVnN42/9JAuOcOWiygy8M7dHbw8YNMRpSiBKDnNo33j9q+85kvCcGac2nUloslgA0EB9HX8WNxq
u69d+3w8//XkMSAvJxpIuOaCLX5vQIT9M1vCjkeeuTdq/Ctgy39m0X/9CZrOc9EWoAANBlZTxRy8
QoGNPY1kG0msO5C416U3fK2sIOcv+a8/xgsojhQDIz53XyETiHoM6liOmq6DZKMebhz91z6o89P8
669A/ulmi+mA29XwpmjOFsCqmdXPzz+oKw/s/zg7jyVZcTQKPxERIAkBWyBNZZY31/RGcS1OwggQ
5unnZK+qmSKJqFn0RFR3QAKyv845n714BkSaovgEJ/KZuPNw7p0U/tMUorkS2vQdQ+cAl7SbQi9Q
eiOgeaWf24vnoV7lea7iqKY2/W3pwMoYOO2vwW9vWsk33tnaPS7v8t07gy2qExaCHs4p4o2/uGSY
Xtq6suA5yt0dTVNrY8m3ogdk9mK1jXkWperWzc6u58M+CivnTnsejXTmIGAtl0P2FuRecK4EnEhQ
fSQ7o/XwfP3brbQMezFilg7C6gYfYkSC3KB6uJhCA5w3Xb/4x/IuZi8W4ySRTOlRYj4XiIMVeu7i
wda/7UBExsctsdrMB3KHBIA/1294+f4fLHDtxcBZpVBCjBQSTur59dHhw9EKsB61U6f5VKsIvMX7
Un7ta7/GEmUY3xykvlUsA+Dgue/+Xn+Cj/sS+Gj/bXWc56DU9iX0Agi+QAmgpzuJrDQ46XISwj4j
f1qa6puZ+GYLkPjxSwu8xUuTgMxWufbBtfDvGbljXRtBk78xF3zci1Bs/e/zVFM7MmvE+ObY+quv
65skTc+kyd8UGzY60MrvX1LwXMDv/EFCF1cIEw2MnXO3/tKq9JO64CXibiLKJVh9eaegRV0Xybt8
+uqmmX6FT36yow6pwZ98WZeX+G7IgUu6DuDNQl4JSu4VtjvK06HLytgbXq83r493scGSs5pbaT26
Ch1kZKgZqCFUtkG+3Le6tUL8y41+v3aXxdDpukjkU6WDwHan+gl12F0bqGYf2MO3vujh8KX9/vrj
rH36xdAJ8VDdT2lCzz62VKG2FNLhGhX5lr0xta3dYNHd2VRA1GnhGBNF1tcCyYMNbIfuxty/1jcW
fZ1NA/dqG5+bwqUiDQkH/0fi3hoQyD/3ehY9u3eCbsxlC7td4t7YCRIPphqcyEx8vX79lQdYSj1m
Ky2AX8HrnwGUj4LGNHfI0Ed6VVW1B2W3Yve5+1wGy3f9wisErNQY8k4+/YaQtQgE+pC12YFaf67f
YOUzL/UdQ9MOaZvl83lIoX5FYuKvIHG/5flW6WXtRV3+/u4BBLaAJklIcMI/wgogP8v8VTrdVVu4
9n8rxP8/8wXu5cne3QG2XHe2iyk/c6jKn1GXbh5h8EHoREroEYWr+sQHpDHNEGDBt9lkBVxpbrbL
cGARI9vSOmjLdw+6ke4h9Qp+KwVOFSynzSKfOpMKDfSJ4ZwnMB+XINajSABxSgOQwaytNs5YM95P
IxI9VJ8EXzFDEQSftenn9BfBknE25VMLCekMPEBazBBV6u9FRvUO8d+fa2HLA/SaIvBNX5awfSq/
CjM+SCyR5y5BzmXJtsrCK8Pi8vTcspKimNMSIpXgPicDkj6nsLDvnf5hyj5XWw2W5+cq9wPe9pyc
6wLJ0p1G7OmYkC/Xuwm5jEwftLIl5wxmBjglXABjKHRqR03bIi5Yj7Vd27nTUU2FeRZTpt8kMqyQ
1ww96dw29SNsNPWfqamTPVx/SArEHh3hyg5qkeHg1B7iq1LEBjh9chwSx6v3DQMCK+08pOJe/+Fr
/XsxIbGk6OB3HgDgoMHfyjNpjC0EkL/uRj1g7fqLeYi2VRLMRkACyWhzUKhT7WwEHh0ptcTnxnJ3
MRMhtWMeXceFusC39ml3CXbPkm9AnPXx9Xe00jqXMqRiyoaiBEL6hLTj/jjhYPI+0ezNyLwPmwSD
Q4mg3s9Nq0tZEiq30iQzJqZhvkvZT6zbkfO0JVJZeZCl9AjbUUReiS4/1xrRaGRKw4Ai3Sw4S/FP
mmx15kvT+agrLOYkgzflmxaTNz65Hwm/OHe5u2XXWmlPSymJsIfcN0g/Phs4rxwDFhxCVOTr9Q+9
ssVY0v1mF7sORCnl587v2D92Jc0/pT9YbxRV3GaPhFBZIsm4bH7ZdIJo/PpNV2bAJVJJDRqDAMMi
uh6aSM40iTGMHGCBus+K7Pn6PVY+CVl0kdklGLBtKEM18RzYKk2F1IststrKJ/l3SHw3wWJY0q0g
3D2BJ0Gi1K93SAnIdrmDovf1n792h8VqzeG9Q2td81MXmLif6hteTDGCcT6lYQyWR0suzpWtsmXl
Oeko0AlI/p7Lndt/7upLtZCsu4kQbI1hnpyRnPtbOshy0C+fejNLoVBBsY41HTyt1BtPifC+yaK/
sdMtOexK21yqhGxajcqTOMEg3ktffgXecWeQ26RQrrj++1ca5lIqBOukKkrjTGc69DiEQWY0NfAB
XL/4SrOhi7Xl4Aep54JMdEo5EpBc/8vg2Rk6sNwwta29nct93zV8U4sZche8HSs3qKQ8eb1APt9f
WW302rXrX17au+vzHElNABHMZySsCiSZU/ky84fSKjde/sp0QBdzc9ZyVVpwzJ280iAzdPRurdaH
oMeW98j+ehFKbRQl1z7EYvjRUwoPl1VBVJUrO3IL70CdoQSJaEvludaMFvtFZKI0OUVg67lXSaiK
R3g4PtmGFkMPIfDpthTb3IS4JGqD+aZ2MEKA9/u5d7MUtiCaNMtxYoKsDQwUr2p00qiu+XQcZVfv
P9UPlpIUN0doQj5dXr/b3oOf86PO5Q/ksG9cfqUZLVUp5ZDOGkXf6dx1fnCcB1rFvSVJmKbteILy
Cgl2rv55/VFWusRSowKuhqIg1cznoHxwEhu6s1sfUU9abpW0VprqUqACclEL0tdlxGNVqNIq6nwf
yJuttdHa5RddWqRlw3MH0kjSeVELL2nnQgk5b5WXVi6/lDGIzhhPtAbWXdTmkOrrlthhQF6Xekg3
uv4FVrra8gwoa/ogmZlTnkFqxUn9Pofp7nNXvnzzd8PdBNj4DHEHtOGmEaHfUZBrrK2xeu1nX97Y
u4tLmCQ9ZISWZ2QjIqLwzep/Xf/VK2vG5dFwkbkSLIYMaxO7u0SI348AxQGPYBCWNcVUKBLhDP94
/WZr33cxYoNxlGR1IZtzko0OiklQQQC1ZcV2yzYqbyvi3WB5UOygzuO4FWRCA6KC91x5aZhlrQhL
eCpfdNC5RwQf5ucywYl/Mqb0VA1c7/saHNqEJ5DlitLsB9/mABkltX/DURCOpUvgmBVpWiP5PC2/
YWQg4EEh+xQroyRujQxer7+hle+8PGHtBWjjlJnmwq0FD6Gm6Q5HLV30uatfhsB3rQgJiRnapduc
YQWP/Lr5J7fYt+uXXvm0y6PCIfBNaufUPQHot2cEUMJ5+M2QTf+5yy/aP8S4NWMtjrZpZToMaNAC
AekXz+3WFLwyMi8P/l2pJ2gT4fJIoc9GjiyW6SEoAkjZTTde/sobWiaGddDAdIDTwABo019WDW1R
S1wr1jgm3l1/SSsHjjCf/vf7gvPWwCfOMJWh7hnlZY4MfJzT7CEplEhSDxAKaQ1yFwwqOyXO5CBk
GVjR6zdfeYHL+CrRWaVpxn46w8QrBeK92de2qqNJfP/c9RdjB3wwyDiqu+ZsRhQ6HWQXx66uS0SF
NP7eq4v9526zWOtxuzE67SA0KRD968lQFElsF7dZVW9MQCvNYHl02s0mA5uww15WtKEu77HizrOt
6X9t+Fgs99zA6lpZQESRoZg+wYWUi3ajB348UfjL9Cp/cEfwxYoK35dwxGTCA987vM5Dy+LzEQ4H
ZHkHYnw2XTFvWGY/fhp/mWrVQP6R+ToITrnjiUebi3TnFEOw8UAfr/v8ZYgV7UVvkTYXp2CELp/Q
WLgvSG1Cvih4Z/OWI37tGRarAoGMVHumkMzMDYhfkCEi7qglG3vztYsvRkWqQb0B+othJHliVvBn
tvzf17vB2su53PHdTBE4CMWQYLidlUst+Bb5EftaO0L8FIKURfuk+OfMVciMWNwpUxnm67lG7dzc
5bS/GSx/oy+vvZ5FX5b2QFmQ1xX0rYiMbTUR4GMU8fU39HE/9pdpVn3TAHtYQm4OTh2HpCdwpzte
le0UKkv+vX6PSyP5/1Ik0gT++27aAFsrhHqIk4NtFS2aGKCREGCEMNmKmVy5wzKyihdlWXW15ZxT
Dt9MTqMuIycfAlEv39jyXOaeD55hmU+Votgyu+OI1HFtoIVsmcKgNNhROSGswJUOiEr2LxAGforu
czYRZHv/97VZU8dBWhbqbM0iDaIx0y2CFAc1furT2/6iyVa+MUlpJ/rUVxf1C1aXHgLxAPLbShL7
+KvY/qLhTrJrdeey5jSU844FXxxdRTR5mIMv19vVx23X9hf1hnSu+pECf3Yy2a2ysVHMf0EcvrHO
+bjX2f6i0arRcxpI3fUJcJ7yvrPAYctRnd949x9PQ/YydgMxXnMhh8GcRvCuEvItc6wo8Z2w8/ZM
7LG129hIrDzFMnwj8BH4rEZlThUIEhECv9pzjjX5/voHWLv6ooWmHK6zPg8AE1WmfQBzg52QEb61
WF5pPstYL9sATEdGIKl9G35wS4OC0DRgOc8NYgf8LRvpSiNaRnzBnWRSOU/1KU/osXJnGQE0IiHp
H39df0kfjxy2d3l57+Yg7jHOKXZxp4ogxG7KGsQYlNSTu7Kl2U94fXjkN/VPPSDOjtap2TLJrDWx
RfemJUf2skqg3q5AUsxl/yvoamDO5go+K47iNOK0MZxZ/ue2ZfZSejYI3wEjDlj2wIYzIqn8blcP
pNqo0K21tUVnZwhKktJM+clQBeZi2lQ3dZ36x+sfae3qi95uDFJ1WuRznyovS3YNEgce3ICpDQXY
yo4G8dD/bQPM74yXmNy7oXr8DXrZGPql+wja3bODoCiws5ob0Q13gOX8xl52S87+8erHXgrPUBGQ
VgCC5km4ZwmoDW+RxEsfyDweQREMr7+5lf7zf+oznnagr7k5AoRo+jDmSAcBwQjw6dRvtyJ81u5x
GSHedaGkbpzB5mMLysLbKPaI3QuDRn3yAS43fXdxmFSB56FWfR5JMh9qguiMJGPlneYF2bjFSuta
JhAVZdUbtwUlAvGvd23Cb5A4tbG5IP/uXP5/ZWIvk4SoZgoWFRWcSogfLKhYFX2gAmal0CjZPyIA
Rkd1PvMIlo3qkDDEzqAc0GnESyRdzLhMh1AD8nxQWUe++3ZD+7tprlE46G2tmyOxuXoesJy1o4nk
6jcCJCsdcgBD7ymBEgcEY0DehdL67EDcg7zYBABrBEjad60LOtvcIFF8EnYSjQJICA621AgzAmEP
reLTvpzz9tEWfX42ys7upNt4J+oUNfQX9CAb7T6pQmSR6skIsIIb7KeBYj7OqPPaaRz92zM8pYK5
yPdnw5C+5mnG7tpRM+RqEFAEHMVfBqBIIycofwRZIn66LdiXrQ1YgU1t+zBzy/kNZqj1dTQ1/cGR
cbbPrIINe8u10h0AE/6zQ7Rb3ZduMYJcUI/9Bcrm3NtWVe1LeJqdqOssrM2LLJ8IcnB8eesmtudH
SeX2APGJgb9lieUg1swCYXEOEnLXYEqIMTK38HZBeRgWXBb0jDPc+lLToLtKV9W9m+YaKOuAnVxk
gD6IiZg7ATbZTkwwDg315N6Z0Q+ewETgNwCTq3NXgGMl+sR9bZBct0PASHFGIB09TEh1+wcBckrh
BAvBQ3WBul/uNvImk1W7F7kofykz2Ls+AKvAQzTBjQM13sEgIODgzSQ9Uuj1fvrMAm4tdZOddJA+
ugNSG/HABkpjijCDr67oqm/YVUEFZWsDt/eI7P9z2w3w91odXGQEJ4D4T4WDenv26HPIv4DqBR48
5xdQjFuXPAMVYQK6sSrR+OA33DPZWgfE/QxwysE2U3EhDqSdsaYEtPHG6QCaL5phutXw1Z9rnqT3
IFrnR2SaAGbOahbbFYWJExud4YsPFCl4RmR8SvTs7wfBYZMcCfX2OnMbOJrgsoqRAJueC8WKqAKS
PMySEj4BbvOdwc5xj/JgEnluA2ySNoDZgYtNwPfoRQyXlhdZfeE8WE2S7CpLAxpjp+P3FmglgEhS
fTsCxHWqqXBu8qwadKQdmNfTmXID2LHX7Tk3495FBft7Cz5RXDe0PdetpxG+WwV/gqKo71EzGlKU
bJG3hFl2aMFQHAF6i8YamLuwBFcMVvg5kXXojkzuCSDzcDzy+etMQZIWiAZ7MQjWvgerADguPqlz
ge3NcAqgqbEwSahuV2apfdNWRIHZA113DYPJgdRp9cInCS4RaAQRFpXFfrBM/oKMQIksWw48Zpo8
J+iE8Mv6HrhhhQMatGuBoJP85Zx72Hgby4uBdJtiCXYECGbCQ2z/DITMCOqT6vIyHrUDbZ4awIjm
k5/cOLT3/2SUJfa5rkfug3Hk00NqI54zCKYkBvPGZ2DOEEeAzT3aMFO5zS8HMq/YBxIE8JCs3GUF
UCjQVfX7S9cC3VYHUKkjF4vV4LJVP6ccstzRjBmYzkzD8Mkb1OWq9I8AkuJ7bgfzazrn1VGxevgz
8ta+474kPxWCN+G3rEpw/ZB0mvZqfpDQDUUTbWpkCTnBXZan+SEJ/HY/i7nBjjQFoRaI+rG7g5bT
CQe3JUfh+gg8LqTw9k5T2zKkI1AegKHVzU8CHCK/sfB/AMsGIw7nk9yAO5ANpLjrYO4DVmweoFoD
2qxjZ+rhcGhjVbQy7y6ji0w/OZXl9c2ZD90Q2qU/xoDOgqajZHr41PJhqZzU2mN52lXNuaiSPVQa
59qbzgj4+twOZamb9GjiBQZSUYRTCgppqHtgBs6f6799ZYOy1Eu6tHAxiIv67NuvGdoVKH9xN2bA
mZWfWzgs1ZIUcWfak0lz9gDc7oLgLnD9jaLbyrddpgQmgULgWT6Jk9uCBQMHRAetJ8dn2DR1rbye
ZVQgKvaiG8tSoGQyHlgjfhqYfCPw6n4JqbeSh9aWVouFOxAH4FGJvj2D1vzoM0B+pnHjDa0sn5fq
cYYEWatiqjlrE013GtSPPMbS2TO7681n5acvgwI7lVvWXIPvMdbqFyF/WcFfrl955dsu5eLM2KXd
GtacSzcLqz6PUhsmdWtro7fyYd3L39+tmBNbER8zC1qlpE9FOx/dTO1FO/2gdbKxrF17N5cne3cL
nYKmPDDRnK3um5u9euXP629m7bqXv7+7bjUFqkWCbHOum/lpDMYvTpc8X7/02ltZ7LfNgDqqg1SN
s4a9m/i3MlU3gbyvh2mjvax9VfLf395VBeKzQLk/Y5mc+6/KO4zu4/XfvvZaFptr3depCxJ9cw7I
37J5IVs+5LV3suidFeaoNrFyfR68FxQE9sggi6tOHFzIgz/1y5diWkzwllUMTnPusWkPkfVPwj4v
Nloh/7fa98Hmail01X0zJD1YXDedMNYehsHkyygr/9jTId8PTlLs2pqMIJallRPNbp4+5RXQwRB4
FuBUIfMeNK2gHM9+I7pHC16XPbKSnAfDE+87YmflDwqwwl0Bp9brXKcKdEQUlmszpncKpd77bOyr
HSz/84G2ej4Zould5rVzElLow0g4l2WNFIHeOH+mykLORG79Vdkw/axhBIy7Akz72B79oYKvkTGw
8LgPQC7vEWydw4l0WWf5vYf9rixv5qwcbrqGEhnVszPepynJ/WgMdI3Pxm0RIaJx3pWzpw/BSNO9
PzOQjEnXQFyP1D1cu4Qul1GDuAMoc2PwGMZdAiNHK20LUHTsMHtuIT0yn72fM5Xj7SRGoAY4ctwd
M5smdJIRultQlhEyzYfiDoce83ftYWeH8/6ah7VR6pgapJAdcLRJ/0FoONKYUfcf9zJrsAUJstwO
RS1bxDgk4j6dsuCQT07+PCPCOXb8rrDCwMvTuxZ99YKmU8A+4sz8HyS2AvfVSe+YpyA6Jm4D3rCf
ml8u2MV7QEod1M1G+TphxRk7cxIA5jzRE7bV9JdDrfwcBAOSKcBLjhudcLiX85LtZdpI7GO7ASHh
jjcjH9wSSSS9eorSqfqTYQ/8Y0J22gmSGPasuF0f3TRgkW2R7HvOISsh2vK+wK8+gPbaZl0s8USx
qzKsqz0DAS7+GpaI5ASZtncPhZd4Ly7IHFjoZPXRL0c45wfH8gFgbVj6o0fI2WX+9b81pE39MK05
khctU5p7JvLyAEArznL1gNRzRLjfi6wSR2DUvJt6QiZyPAoXhVEpND3jZ+ZghoFKa+8A61VVVFfe
UO68pEA8hfaL8oyJU5+4645P45j0u9kp5n2R6waYCdLpLqwC1n4nDkM8bdHp4KuHLmVCgs77JRhL
/uAFGtOt48p/8tkO/nZIE/k1oWL5gDJgrkLikfqNN+X46igbhDZ4dme5d6nPEU3vMWx4el2H0IK2
96iOtKfevbSA2S2R7UCDx77iNkLMwQQx8NLvZeE5O1cDJRx6mk6gxg/Wvi2n+mgb0cQly+WJKgbJ
YcVHC/tXWpy0D2kLc3S2L7WGnhK7NDDBhIvaRKOPntd1t+ZCKubO2GBX5Y4HV8z5TgUNkjY0v2wy
kLVSTh025IhFuS0JQleoZw8HPWp51E3B4snVIGkDwPgNRF5QLZKqdGIzVchDtdvRPOVIskFU9tw9
XbYVjxipZpz4O1PcdDmIyghGQQZjEwCZ7suuRByByJ+5N7gGeWl8OvhOZldRmvgNEmHIsB/F3N6V
TitvsCP0X1Ps/fdwsY+/E4YhBzuZPmwHbuG6Ywe+clvXb6nvuf/I0rDYVLm5Uzb3dsRTUANaXQL1
xtgIfHI10uZJ+RPSggsKNCrilpE0ZzkcyXc9TFI46ZpgN2J+CNi4OgF9N0dQF1hPTe9LcP0s7R9A
uJ9/EHuQR+A3yV5Qyb5pNaifIBHnO4kB71AE9vxSpEJ8sWcvvzEOourKNHBrFBuYvM3Am30iwIje
Z4A2P6ZVZuLCDvhxNMV4EjY+b5Pz5EHZqTlC5oI0ezJZRxuSNdC0E/7Tt8YunM3c/ZBFOocio3YS
zk3Do0SAn+dVdb6bWrt6w4kdWIc91XlUVn5yUhit9zVDSawgJVq5PWD3yqxJ7eqxFPs8p+mbmsQM
/5E7wvszUhlOdjNgafgvsRCJaT0qtg2SfZCmVSdHRMLrCBHJr77Tw+QNqDgGdBtxPqwVN5XHgke/
AjMhhNFOu2Hpy2avkasBdE8+PmpYf0Jsrqf7QPLiLg/sUcVs9Nh+YFSj0sJTeKdsfJYhYbc2YO+v
QtjytZfQ0jmgoMU8INkbszt5cHkCWAmU+3dOZydPasiyvSp10B5aUqmvVgtWWOSi8yGJjaEuwaQ+
CJxh/gJ4tEfdjrVgrWtyhOQHxPQKXYCosoikEvxYthCt2ZllDvi6TZhZGYTpDvB70mAtKzMpSEh9
8ML7FnjX0FMNRK6D6lHpHLwvucF4kuWXcn7JkE+ZM6e5hQ/KfB1qPmIFJZA6VEHNMI08iSoYaL/W
zB52Tg/+gJ9Y/DDwNvmmxFTcOl6fHjpRmec6UzROQLA6DiPvYhvR/CFI3kgpKUl7QmKVPFuMQIrh
EX/acVawvVDBHBWXaKdLRdXZg8nbRSYb5GlIRxqBNC8OQ0BgeKgwtljB/NNpefIPnFrjriKWu8O/
FEAxQ0EC8ZNGu9J+7Ho92ONYSz0gYAq12ta29O9UlsOxS7T7BfMPOYuypsgeNxhF9jjheHWssdkl
wq5JXI45SElekcrHohvGfQWH/S2q7LByC0MkinVN9wP9g33LCegWclLo1szUz83QkhuRKaAqbAIV
oqOnOBB0esbxyRGEH3nAasmg5TTsFn2XPSKfiP/qUOeLK2w4d15R1UcUHM1DIGlzzIWgUUnT+jBO
rQ8mKpn2WrnWfVpbYLAXnXWPhalzRDjUDHz52D40fi0eszy3XkDzbd66DMCMfuxKuFLqx1RKVFLB
uIkxNWQHm5XtZVrvb3PgdPcjmuSRIRAKVWFhYkdgWtcsa29l0PjfETWls5ino7qVThncdYb32Djl
/X6crO434rWBokt49lg4xH2YwRPeE9TOvzRVpX6AueuEYEYVuwlRZXuVFvSJ267z5OUF8jEHkv+Z
kMAMLLr0z13Ln92iyXd1wrJD5evqNpmI80Kd2votaCVfzKiATAaBY9xrjDT3QVZ5D510kCPCnP4H
eLfkr9f75IQHHne2FvVNmgv2jGJBcAjmaXpjLTyzfCTst3HL6Ts0587O77TY4yiqRFZMTe5AvuO/
StEVd64p57cExdgEB2uleckN8ulrU3Z/Mc0jABNaY/kjz9r6yWQc1iV8XfLMCxuq1EEZQ8O2SFA6
DEDKssFXrSXdMcDlhzAxokThqKoBsvJIi7qXw8r7FHv1+04XwX2prP52KhjZwbppvTUj8msGCF6a
cIbkFaXAgatYUa8/Ie2pR06tTD0Ij7g/xD0YI2+wYFZo61V9UzSqjdPWNY84tEjDEkzI/JBZNoqe
knxxbEBqyhEptz6t/AMwyyqaWuk8lWaUd0gio4dWUjTxvKK3cFyAsF76yX1GJpyQQMdw8DrffSyI
KN6SUTLI9bg2u4QN7i7QlokxOdMfhlEPM4iHZLwRheKjHqvgcehsGhfEYijXj9W0w/sLfos0915Q
tx4vxzHdzuXEuc17WPlD5GvA42sC+5ufdXAoSYTfBQEhN37LnRsju5Tg4yFRk5RJ8lBkttKh1P6I
sxXhxHU2lrHluOzZHZBxsCMopz9kvcfvA23bF1z9sMu6tt9VgiUPVepm9xa3sv2c995vK6NViFI2
0NwYHNiDra2YIWAthLgyf/Sw4Lw32Jb/ae1JBlARgyIOLnZ3406oFQPyAR+jqPV4l2Cp9ySByIvL
xiqeWisgLE6xqsIY34EFbKYD9Sg/EFH6B8qm5gnlCvZKcnAXZeHOu5zV/WHSOFQaG0Xg1nctLNud
tP7T1yN7zABzj5q+588T8v8AvE5o5sasCvINCejKPnvpPyRAk7iJIGC6SxW10zecDYZoTNf3q2sX
X+yI6eDYbQrc55kLBEJUp1L/NvnGMfPKbntpQ2tRAJ6sEdfu0A4x9EfUC/0k7rstduNKmWBpRKsq
YiMLKmjO4KKd/DR98MYtd+/apS9FuHeFmUbXNhPaQh04uMe0jx3IRi1s7cKLYtU8tywYLYjPuG2d
+tl9q1W2UUxaKRDSyzd+95uzpsHRArIDT4XFTsjK/loIeYuzAhkGE31tRL7xCCttZpkl7SM4Gt6t
VJ9RpImhJIgovwfO+3qDXGs0i7IV6rMB9oYIDMqw0hwIVE7W96ryo9lOdtfvsPbzF3WrqTJI2Ukv
4RIl9o8UXoCu0A+DbbbcYf+6Ij6o0tBF+aq3AJ3XBucUnQjVDhuoIkpj9ca/exEiLbFcnbYKQviy
H91o0XuF3QJP2ZbNWbYAQtdhgQ2Sa2E4kp/zegJ3tGhTlgQ50kv02XcxTOse6d4kdMgcFlty0pVW
u/Shda0/lH6DipnwEOde0eRUZvqYV3Yf24M3hl6GYs6nvvzSk6ZUQb16gO4hB6N5Mg8SUPVCbQTc
rzSrpQlN9Z2dTzbK8414KRlOid0WcY2f07djKfvf72C3vjU5Fr+U0LvYyr5yhnAaa4sruTIoLVOS
q1TnlgRK59T6/c7CIr2FRv/6O//XZfZBG126zEtbYI2OeuNNrluUUFDsnuN0LMwQpo5x//G15F/m
QCBDVUqt7ueuzLBjlNMNEuR5thMM6ghJSIs17WD9HhUO8VPo1xD+A7VF2g5bgRErA8/SsE6c3B4L
2VMQRxAxUkQZBocJ+gpOPnd6SRadtSGkxkG/75wE0p5ukwJQr9oCtqPJrHHjZa88w9KzrhLCVNFX
7mmu7KgabkpkoLcexRZkYy2ydoOLuO/dFCNsl4BoSglI6knoF79l8JhMTSitjXe00hCXPkKZez6C
hEd20h5KGTmVx6xRG9PjSgddRkd6GZxxM1DFpzx9bqs+GoKHqS03hpa1H77on6ZtqWcNfMbgZZ5g
oH5iqHRd70Frl778/d07VwqE8aRHJS0Z/K+wloMGpeLPXXox2dKeesNYd+SEfTNCoQHhyLTz4/q1
1173YpptG+R9eDbBnrAfQiR/IOQYreZz0W/20lhmaJdgl4+Gggo+gJBxjVJFZl5KsfVB137+orci
CzdrR4R6n1AqCBVHG3e+t3zj3azMeUtHGaigUNSInp2wrAdxmSEwalbmNeDsVLnlX11sInxWGs/S
+ZigOjEx3wECQfyAxiMSamvxvTIU2IsV8uxlqBci0PwEdW23x5GROgbYHj04BrtQlQmVbwxqK19i
6YGc56kIrCl1TsT3gwheLBNRJ/3mWcH+Uy11mY6aDW6patKQE85Lo9F/5fP9WG3Nf2uvadF7+6T2
+pprcmrrSPMLuv5b3vCwqfjnhuRlHCrciZ6Pkt0EqXAZxOCB7krh7rG2fdM4A/nkN1h05qpUCnUq
dObEV1EXzIj5+h3MYmOEW+sOi/Uyarlz3iA7+2SXX6YGBa1jme9dYMtxgrTxAGufYdGdO2mNyEAP
CFLXKc5Ik7jS6V73v7BB/cRDeAH+999hmqFc0fgBfD6iw/opeQ3y5CGVfwH9ihpvE9P5UWe43GUx
Abe07I2GZfemtgqsjZmhpyDImlNKveatKBV5ShUimMPJAzYNWqBhZ+UpztvKEtUc1OEhDSsKJEHP
uT3c/o+zK2uOU+e2v4gqBEjAK/TkxmNiOyd5oeLkBBAgJonp199Fnnz0NU3dfnW5pEbS3pK21gAC
DLmrcqgpGkBHh+3ylBUgGBxA3/piBjbMbVCWlM3OBHIpVLWq7wtIIRSBGuruHpoj1SPvSR56FaVf
UMZme3fop7CwZPqOA45CPRMM4yFo8lTeOWOe7+BILGlABkudgZHtMUKVOCs39dQJz4+ox6rSOdEq
le8MVvMb16RL62sZNC1VkdSDeDzhFh5ycgAn84MSEmTE4Z8KoMS2bzfqHWtzs6y9Txs1saEPBV+h
OmrbU4PqLAezATDSjRV8KZMvH7H0+ql11PqsHpLUdURr/GhbHMaK3XAMWJrWcpQ9j6OHEjbo8Qn8
12kwb8kgrI2Idr6QWZbHDJSCKM1/QBli5+ClVDrf/v9pe/nVWk5qyiFNFHSLo9iB5EeW7Wv3ldEt
Dc21n67lpH6efbypF/NZ9pEx+jtDvaeQb7z+0//qQOiXouW3a+kI8oxTlnmzd5fZOayxOMjLBwa3
iH3pQoSS5rKO/NJH4Tj3cLIJvbht9iUMG0MLJqqPypf+oU4nMBepsWkRhnV04SfpnMXGBua+4YN5
npP5R5FzcEIa82jgjXhjAa+MqE5ZtIDwtisHKRhGt/su+wrmz67u/r0+oivRoZMTCTXjpFqOa6Ur
To1t/6Rd/ee2prWwho5H61pZZ50h2BrG6TNRWyOy9qOXkfoU0l4ipGP0GJHYHKcAOouwCBn9jf3o
0o6HJeZpQa16r4MTzXJscqt3gP3fYGR85B5EqThI5deHZm1KtfhWrcmEAzjQWVlO0PEHsCCCMd+i
wq2kbZ2vGRcMaFzYB52n5qOYnX1t/YrbxT2L7Y1sY3LXRkkLcw5keOoBSXT23K+t9yPvfCi0tiHN
1N31IVr7CC3SY7tcGDEWlA+avPlJTeacMmGa8Q62Wqi18FwRvPW448f17lZmRCdyyrnuPCm5eYZ1
eGTmFOY544nl36+3vrJgdfomMYDY98oClyKnDwT9QZyNhtd+trZDOwCTQyeqI+dppO4BLy4R7cbn
tDW2BIrWOtCD2IBNRVZW5jnz+tOcqcV0yXvKCDlcH5mVadZpm5TPcNauZsjt9dVDj9NU0BD7a9Xh
MmfzD5dZtx1ldPamkCz30xQxIaFDsU/r4sHl7nGeWjtIfePMIIRy/YPWBkwL7UnxXuTUmM+wooCJ
kEnjg2/47p4WpXO8rQttA095ZeVzLJOoKoaz4Trfij7+kbFbmIBIgLo1QOkPpKRpMsC9tj6j8LYD
8+wNQOSN3GcvP/PChulqkY1X5MrkTYzk54A4k3RGf8iAV9xzKcHwGAAOrIK5GPlPtxtJhFtx/UZw
OoaMS5scwb/LygAVI7WroW9Vh2lfoc4AcP1prITvQycYEnAhrEDJg1EmE/CXRorXitKQT7ntmN+E
Z6Xv80znf5NMVQdb9cMLmMPWmRLglLhV97CptwC4m/tp+H19wlYWuY6gb4cCuNLYbs5eO8FrsZQP
OfeeqS8PfOj/uHa60c9ymbkwskwbWWnZbgqQSXMeK+N7XALa07d36Vg8l6Ufsnr8Z3DcjVlcyWg6
qB5gSABv6rgFyc3agRCVBKTYEhlfa1u7q5FhbJAUaHv2ZwXnSc8MJIEv/fW5WIlPHVM/lU4JNQaI
DYDet7fj7sdYDAczgz7d/799z/Q8LWGmIKFbwG+KKAcqTDRnVyX71H2+3vilkVkaXz7q08HHIH2W
dKxoo97K77nF4WlFft3W9NLlp6aVD/UcCNLDfcKGJaz7PombCN+eLk+RQYO35LBhBKuUBd742CRv
13/xpSPIMhhaGhyH3syhvcjOVs/eyzYpAqpAExMA5plDuyV7ujbk2kEHlAg3q8Bxi4y4CFkGwtaw
wEOuf8Ja41rA4kVbuIbEi3AHm78gNcgfxcX+ettL/URPBhge/URTAUNbKAN6pxDhCuecPjq5cQTj
714o+xESXDtldYc6YTdsSkt3WtD2de5wowHqpa4fPFi1J/afHEjX699yKWiXxpfE+mlx+jGQiSaB
khi87PBo4oYuMC7GcKMqkq5QYdS0HczKKyNqY0gEYDEgI/Ubv31lmeonHAek9AkSEfRMgGAsgXMh
f2gHvsrWAl1rXwtcbprCKs22gnXIY+U2wQgeqPfFVLelHFc/z0wOaAawUIxAcMgCc3J/U7C/rk/r
2k/XIrik1J5Nh0MRidd4taJANAFTxgMPxIZDBmOI6938fdy4FApaDJdZNnJh4v0aT/5QbCux54N2
mSVHJ/PEcZACGv3+NERGZVkgdpD8iZKSo45nmHx3/TesRLp+6FGqqmyJkDxLo/zCF3RkJV9valoX
pShS0ElyBh16Yo4CgJshNIAv31i9l44UiDxde8JR/ehnA2AlU5YAnwwmtTM/Z+N3Nn2lGZRW4dex
0dNKjOsCFEUmR0k9B+phTjuiVg5ustmAjAwz89ueeT22rMNPaaSYgUk0J8s5+xSiw2YZjEDcse7V
Fl+uT8XaNyx//9QBoDdpJypsSWAR46L0bQYSlQxbWXBtLrRIZ8KcSeNIqKBxqzokE+kOKV6qT0Xh
NNBShDntDiDk7K7Avfj3bR+kRf+gUrMQEh9UO/sBFI95gbGPw+5662sfpMU/bfN4GmM83hmFeJhM
J8rBy5rGHJhkmOYagLGqTpGNztbmRksCWZMYRWxCWN8pRh/hnzxyN7snPLmlELiEiraZQ+lSFb6L
r4nj4ohT2r3ZtZAIuDGD6CfuUQ5krK3FkbKCc6zvHQA1P12fh5Wh0RmseH4fyOABDtVAst9xp1BN
X3162xuYp5+4PSC4cYifEXVzsbdglsBFv5vzDWWslT1EJ7G6cpZ1WUB0sCmPhfVF+f/iiaTjWz9+
rXktoicvblzq48db/A5PeS8MchHT4s1cvt429s5/U8ZIZMsc4LWi1lRHxtj7hFpyUJndRh1taefC
3ke1CK7SCUqJlUmwuUF4YHAhlOClW2fMtYWjBTDYBnE8mbUbuWnxVM52HMC7OCwXfvj10blY8EdQ
6W4xk+F1nV+kImIj9G9ceEs94rlohmswNonOsf2g85gfQZ1rhFiGlbyVaes9FYUa7123LJ+Y7Pi+
JTBy2NimVhaE7rEw4RYzAjDuRNVU0QCemr/G2nzmvfto5qiOXf/stU6Wv3/aR9qywMMj6WjUlPAm
T57G6UtWetBn/+d6+2vzpqWqhKWQvsYGGJnGUpr/PeTdzoVD3/XWV369zuV1l/IjLjQOdLVZUEJP
xwOAApDvwLDoxgCtrGpd0cJDZZglie9Eks5hRnZDvbVNrP147apBZ5bmbYMfz9iudL43ORTdPqqt
F/u11rWJhWZtX+aQsYkE+3Dat8oCtav5ktMNTMPasGjZCsbkXtLEMYsghYXX4rKvA6CgNnaJtd+u
ZSoq8ISWWsvIDGWg4nsDitfK+9nQfiNVraxKR0tVCGZwUGyOYwArw9yxQ1I9JuXWkrlUhEMm0Sng
GGqovTaTFZEK7COn/oDcGVjHMLA5QIyLh7GSG1vSyrFGJx6YYLsYLfh6kQ+iD9QzQPJ+peCF9dDh
cbKfnbn1DrY2YFoYN23WmAMSUkRBZW8GaBrBjmrnqLncX4/klfWkMxG8vOBjk+JLTJHC5O1rmm0k
oJXJ0BkI9VQkKYr7LOphPX/nVw3oQVM57eeiAeoe6o0gZdJ84ytW5kPH9+ddjGo5rYDFxuP0IWY5
lIAE8K9TjYfJwuVWFvSJl5/SOfU3bs2Xv8/VH4VN4g5kKkoSdcWJKHEUTnKq24+yVF/zeiMeL0+O
q78LJ3TOiKwBAG9lZoKkEz+0s9h6BV1ZWjpXQVmKmbhPulFtyKCr2CmGXLtDt87KK0qKnu6W4+V2
mw94u4hcBIYsqqA1jzVQS0MC4U7LCBLnyectCNxbaNC1k8Tf54hPeyq3mRM7MPuLrAxMOPcjmz9q
eKGOzYPJ3+3ul+k9i+yb2TyNOH919IvEZfd6FP1Fyl44g+m8hkKMoJwJeLrUlgzTtnxnhAQ5CCxw
Wk5OeOkMmCHvxjY9AmDz7+jNwy7t2auZJncZoQfVtnvSuLcJJXq2ljUcqQzwxhoSxRlMpSdHvORZ
decCk3T9cy+vS0+nPvTmCLmLXNAoJWYUS/sEpPPbbU0vEf5pDkvflDSNXbzQ1m3IRx649Rb5ZGV3
0zkOAzTJ0qaUJCpgacK9LDTae9rnAfR9N84sf52yLiwDnekgQTmuKVJdxB17fEjbLj9CjBpqmDKG
OABI/eFUt8apxftBFTQtqU4GbFSfoCTnnMjAxl3SQvMKLMs2DQsOni7AvB4gwtPwx5/hCTi7fgZ/
jtT8Kjxivs94aPpgxICqwlDJ5J+28efIGrP0uw37pZcMjPMxkI013EO+jR2AkjYeE+IaEFCIs4e6
ZPw15gwS36PwoPh32wxqe7xfZnMFm1UZGX4DKbYs8hPn3+tNr9CHPJ0xIR0X5QJV1lFRNf3vWDjG
IYH4xWk03e4XmP30cZwKKsIpq9Jn6O2NfYB6U/wMcPtwHDoFutr1X7KSPHXSCemdjgM9gtXfVYAD
2fl7KdlXj9hbBeu1DrSjWGEqzxGtRyPQT8KkHkMh5lAaX67//Mubl6czOiTtfABvJ8icCsN+6PLa
gRgPJJeeq572b4XTFnjXVpAEva07LR8Z5VRwAnhjFBdSHVAfvesExApHNj4DfPnoDM3G6XjlRURn
ecCX2h986PxEubKhs5dAFeiRFrm1a0XdQdG+owBsOiD1u1UPRRGT9unWFnA5u7i6PH/cclbNNDYj
B15GYVtbJ6uCex6Zql9jt4WjXOtEG8iCV40x5C2J8vibAsqVFy8O3tI769f1iVpZdbof1py7UN+A
sEmEffs9M6wJ+5c/mzUkyah7W+joRBYIc4ii43kdTen0niVQVp/7lId2mpCNHla2J53OArye3eSj
Y0WGTR8LWv+G5+OWVvflGfDIMnKf9qeY+o2ZZ+UQNV31q4TuZFDBjxGiFNY/g1m/XJ+GtQ/Qgj9P
W7y1uWkPka/kKZuqwwwq6fWm1yJEy85EzcYQ27CrgpvUQWXg3zP3Pp3GUGWoogxZiJfzwGZbw7W2
oKz/Dtdc9XGV2hxyuaK6t8X0LIXzkcTF1klnbTq0ki9QPqaQSW1HcTL5wJSYoKeNZeXvvWWfLebW
kbvrA3f5iuHqMEpRiBTCyTOLRAlz8t6KHyTka32/32c0geLVmP5gQ/1xvbPLn+XqT62u52SW2cJ9
zWV3dvcKKd+9Cf/nYrxNENPVn1uHsasBTMdNvwZk2urKo+jf/P6udJuNm/7lL8Bh5L8TXzJWdLSE
8uA8P4rqwZmqL6liJxLbG/OxEiM6UciEBhfkVwGgZvE35j5Xw1Y9+PJEo47w318+mRUkxpzKiqZq
OBST8QFRAygIDd69hCCmPdc/mJFvzPPaRyz786dsgucqp2MqdSKVzQ8O3F0CMnan62voL034wmFU
ZwdBRwUS6dDYjpLZar421ug923buPXPpjW8woaQ7X83tn6Su6S5jvgjkouwr88LI8HjCIBliGg7Z
udJN9gNctg+VXdYHK7d8+BiWqPm5SpyMwQYftXa8F4sO0xmSVcNulI13hLQvhLmSTj2UlQtJsp5t
abRfPry4/rLkPg2aANLfzAs6RF6GcjDCL2+e4eurvntMDI9jHeN1SYryeH0YL2cwuOr8tzdiOG1J
IEgd1X5yKga5s4CewbXtttaXhfHpW6YScix2BgUgYyhfaAMfrcR/yMv2+23Na9m+zhuvYETi2QcF
vboud0n/Tym3DCjXhkZL7vD9LAd4GE5R0nR5ADm7J3t0fsGtqdzYrC4lEcyzXgM23Dh32WDY56z5
YCoPhOtCzqTYJdYWkPrSJyw9aAE49z1eKLFLwGl3BkXMqVv4o2XmQRTuVq380nJdutCWa9+ZvQn4
pn0WMo8y99FjdxYg27DzCNp4I9bX+tAWaZwwrB+T2mfoZlcg8OT5sHNFkX+ZGBT/qh60pb43tpC2
a4OmLVo5txWVHqmitq7OSqm937MHY9hKXGuzri3awoL8Tw69BWAprSaMCz+5n+G4s8dcTcepqoqN
yF7rR1u+OQMeDg7m1lk1KBrCnu118oznLjWyexOogesRuDYz2gGFlSiBQvTdPg8JnSDPnt7BNuS3
Kd2jGppvLm8P1/tZmxNtv2WFmno1g/OW1Opfy7TCMuc/h777eVPzepl4MmoHVDTcd2uInXvphMrq
Q0Z+X2/80i6ICNFLxSJtcvAlRhGZY3/Oq/RkJPHuetMrw6K/5TWDn1fUxPCbqfxuJOYUuvn8Pe6G
rcektQ606IYJaRN3eWdGdo8KT/1FdjLg7kadba3x5e+fdgfm2xXj1B4jkjxakFmFPN6h2CxarixN
vQAMX4qUT3NVRZCzVSdUA8wvUKGs7kneOTs784uDV2XOFhByJdr0cjAHziQfLeqdZ3/43VnWvcXz
DIgw+7sbz3VwfbrXOtFC2rZU1jXu2KLwKQ71ZPpByooI7ha/KMrC1/tYW61aRINE0siuB1wOogmP
JO9fRUY2dMzX5lsL4sLrKK0gF3jOUhZAnzXISzOY6dfrP/xiRR5xppdtIVyH2xLpzciAO0/DrPzs
OOqYeOZvyNqGbUHO7qz2sT99TMUWfmBlRnQNGz/LeQLrgDni9GOwrB1USIOWFyeLvm181bIt6Mfc
5auW5f0pSCy88RXOhDRuzFCw940+OcFFpnmF4Lx6BKmr/Spmg5whPWsfG5+Zr6OYLdDYLfPdNETx
rEZzCwh96eqw/BQtGUCvtO1mFB8imY4hhTtFxoZgaIcA4sQPJP5X+RtpbW1UtcTgFhm3RDWQs93P
Ahxitme2fIun4Vvs1lvermudLAHwaWCBV6bp6IB5JFU2UVwGmP/Eh5YewdoodxIPGs3G56yse0vb
8SG+bHkZQBYRia0BVIB+N9nJd4vKG07Zy7xoaaHr3M5qoJRxBi8Fep94Ov8tBKREE9GWv64vw5Ws
8D8VVbjpTEoJ+9xWze/Wy6La9L9cb9pfWeBaVjBasNLTuoR9cz0WgTMsz2dmiBeYJ1fGL6Ty4MvS
/2v3+fP1/lb2Bb2Iykp7qrp4mhdnahdOo5YaQ8976uwa2tjfbutDu2RTURjgwOf+eXCnXawoPKSy
wGJ/ssEPoJt5uN7LyrrSS42DSytTwPn9zJ35zkhEEeB09w360154vYO/K+hC8tFLjSO8zcdyoDDU
GkeT7NIaFTTeWeItjdMZZtTCcAJpK1XvBGqSuFyL9EmlxH4eYZqYB27VQoeUNvRcQTcu8mNBv/qM
0RYc/Fz8cF2VPyV+XPCQTZD6FXj+iWAUDiLE9d+/smp1rZjBEkZJe2nC8Jg/FKnc2Xm7EdNrTWur
FvQtQpnZgxs8MfWU5YQfupRnG4Dvldb16o/HJRlgmAcrOMiw30nlDo9QMog3ImAl8+lFXqes67Yz
RxlVkJj1pnKAVFTykKTk1Ybpz8baWfmEv6/Yn9Jr3Pvl0EmQ9EHikI9T6jAAlfnWDrG29LWUmk8j
6bwRCpPK8u8SL37Fg8s5mdXb9YXzN4QuLXwtpbawDzQsqI4Dy12Zp6Yo010GXZIDEe4f0ibZwchr
cshbBRcwXth3qaidkzPGBiwJmt+5k8W7xM85hHH69oX6tf1aQY14I2Ne3oep/hZj5lUOOl47nqu6
B3AwyaCF37yWo/MC3sqOQ9x+JwacPq+PxcpQ6wVDfzFe6typiqrOvpec/R7K+lS59cYlYGUx6mpC
zZT1oK9Y5hmX4vsEMjD+O+BZMPvbei5Z+/1Lx58WIkmqBlLBs332IG3yE2rq4txBI/NsD8tD+fUx
WvuIpe9PfcCCvgAlY+ii0rhnvHoxyT0UVY4QANqIppVNy1yi7FMHSZcVmVUwsIyn6aTYVxTww8z0
8KxU7ty+P972GVpUqW4WOfjS1jkDiwvXPXLGV0GKuejPbjtt7I1r86GFFs1AmRlieGjOXf/c2d3R
9MVBlPnh+jes5B1Tu79YnhpQOFXTue8pjuF51FXt/nrTa5Og5XzhzWnqkw7ODbBf7nL6i3Xwq4bs
8r/lxIpQOd7b9Y5W9l2qSwpNEEMuwZSsIuuH/Gc8sPNhvFNHAF5wfPxgr85X9pQ8m/dxZJ2+Fg/p
25aQ7OW5of8jMjQro58E+jXK18ZvwtyDd92WeerlmaG6GE9muWPuVp2KEsW/5wP9Towtzba1prUY
V76biMRGiaWFlMbMsi8eu0mFDPVxvUIOaJHJSQowQcdVuU8J+VPMNfTTXbWxrC4nD7j5/je2eWum
HjfK4UzBU3nksT1/MfN82olptr8lE5s2cshaP1p09/3kVkbWNjB/zSO/gNI3zKahFX4QqbFRPFhb
P1psm6VdWubEMQ9tFzpl+d7a9Svn1hbFamVfprp8jj/6sPpSAqcKp/8ndjjUA/5QOCBl8fzYwJDe
sGAny9R5gLFOyEDfHD0aukYfSLMG5xIGs1keQtPqpmQDb8T/Tl0CBPoI8646SvLh3DL7GM/jxqpY
GUodHEmKTtqVjxMOLJqeBC2fzcTYW5l9U8WT6u+9iZPgbU7NKhJS8NAl9ttUzhWo/VtL4XKypDqN
PBc+3CfiEtE+AQB2j6LqybdjWBil8BtJdtcT5dogLX//vC22sFQsKgCmJqF+gyAZNfb8NMlii/q6
kld0KZ0eZrTEcgycw3lzsIs2oPwmACnyik4rr1A1n5u5VRGgNb+QF6PSN94S225DqfJ9I6cXO5Gv
rSCHqtx0KVsbMC1AISffO3UJ3oQ3V3tIud5PXXliztZhbm28tM2X8wResbjQRTUMLqXvqtDw1S0i
zsuAadtvP9r2PExSRRP/JgDdYe4vq98I5MtFCKpzzZM8hx0Bw8aX1wNe4Kaizj6w1Zsh82fyq3Nk
+mQObHizmx6KYKk1bvR7EfKHj9KhED2BgEw6t3XU5B0MFJ4y+QhTCVSPoUdhkoPtzI9ZXZwrFA1k
9UTi22p5VEdITAaR8Gip4Ws4djxI46Buwrno9zAMCeoZzq7DRnFqJQ/o1PTM9ewinUUVdaNrviVw
Ad/11LB/ibKDWjFPjJCIZkuaZWV561T1OUYdzFZuHc1D5IgsZIkMvG7emKy11rWNurFQVZuW1uX4
jTtVmKDa5m8e8Rly1v9eOanOU1d4v4aXBrY2bM/0pwEJ3cXOkv2BwxHfWXOZbkzI2ldoKaCAjbo1
lsg7g+VDMVRAdCKDuE+8cZ9bSQG6+E7W1/BCaTIRzUZ3Z8rxkNvWxvvBWtNaArATyKhWhV1GPspM
vai+9252A7ISYahT0POMjCwtkBcVoCGHYfZ2psUCXFXIfTLD/at3jeM4+3QP3YhbyC9Ln3qRMMbj
/ACRgIgUhg37ePWnyzgUNnt7C0qysqR0RnpcTlJYQL1ElQQ+oqkOhfsgR+8cMzu4aQPWCek2T/He
OZEBxIAvjZ8EsX9idEvHaaXOwZYV/Gl3pzMULXK7KyND/Bg7iJ5SFTqOEfL2zbXo0bM2ImJlXTEt
rlUBxby28NEPJeHUFnceszcKeX8fny5ENdMO3fCyGU0J/77Id5TcKWLy0E9tGz6NBOzwClphQcy7
8cFtXPsEQaX4MBaJ8w32WhKafQML4H0Oy7AuKQNBSutPweMOIqxgsQ+ZM32Ns8T+7lvEfplEIe9h
66WgN1eKPZSU4AaR5fBugJfaYehHvvjvFW8ownYbdcS1+dEySVdRl6MYpaI4LyaAhtJDQ7swdobv
bgdKV07gWD/eoiq+RIt2tOhnOyvHaYY2CChCbQylaXkqebW7vo5Xdimd+u41yOdlnKrIXGQT2wik
ggCGKrukeKgra+MCtrLOdAL8BHsQZQh0IrvvMj3U2RbMZ+XX6/R3V7aKQ2VMwaQ4tM1/qa8AxSgC
C3W6rZ117bcvXX+KRTBVoW48ZEPEfXiBNJ75Lrt5f9Pg6wz4bC5JPZIJJ2EFy8th5DwgMJCCxePc
B3Dme8hF9nq9K7LEnR6PAD/qkt9DZQ7pUCc0UgPPj1krAH70YX35DRSK6b7Gcfh1FmW2S2Rm7GxX
xLvJsNNw7C3jUNdFGg61yt+v/5i/BhD/+2Nc/Y5UqlFBT7keI2V4/XM/ldkpNRI7Rt0lTY7c99O3
2nX76YtNWNYe2sSRdIdyutWi6lT5Oytzi0NSeNwMUy4Tez8ndn9nQIvmt/S7aQ5q+NJ+953UlyBo
wV1lY8IuLQbPdPUznW+Nyo5B6omoULBOY5HFzY09/tLpZGlay/mx73eI/YFFg5gA3s4gyw7Byduc
zj29jNr30KseWiDPYe/qB3weRKjSZOOnrxH0dEH2LJOyt9MeyR0wE5Bb5kCmc+hNxc88zuu7SnUf
c1e8CpXDsjlu9x2bT6qCU/A4lzju+83X6+vqUjpY1riWl5si83AfTu2orKtfNJOw4Sp3lhxY2FTN
R0PZLaCXpSMtJ/sA0pOulW1keHQMSpFFrkhfjQkseci8vFz/msuLzTO1U58FpSygm+D1FcOQM7Ri
44nw4sctbUMrUstqI8+Tws5JJEs7xy1oeJawgtk4G13+4XDb+2/jlpX1crmQRLHXH1oWQQf2eP1n
X55g938qqQVwS4UnbdifwXG3q5LxxSia5g4qrfaurcv+sWY528hSKxGpS/Z5yYCHjbyEUgEkKJxF
Fqh/HIeNL1kG+lIGXMbu07ZS9WbXkwUhzrI4UOqLCx9tkTuBBzW5up0CoLcDU/gbM7L2KdphzMwq
P0XQOxHSPCT2bMC7yZlYG2F36bSN1KXL+RUcjg++USwDVcGkqD5BOC1QIB4K5e5vmnhPCzgpemPg
Rgy+CTiRnpInX3lnw4CBKhyhiNqCqK6sL73SAo8mt4VaWhONkPivpyGcbHGnVGRPLWDWP69/y8pw
6SUX4cbKG4wUIgMScGEwp3FROdAZF5XK2Jhv8jexX1hfumqu5fjEdQ1s93BIL8NxFt6LrHh5yhv4
QYeFiuPnnEOCJ3CUWf0UtUe+Jn7CHrjZYf56WoWjNVuhHPCvgd8Y/nF2hj4NZ2mVJ0cSAm0EZRU7
wCPAk58G/wyR3uEejtzpHvVv91THVN3XrnB3glndKctnD8pdlHuvxIRYrFEpN+ClhN0Vl//gaGI9
DFJBXWhy3KPIZrarHZCnhR/jru4BC6BSyV5gE1uFwKuKp2oc3EfJIWYxwOkAcwXSfsBah5y44SdQ
PYidY8vkwgge/BlepTX0kep5eoX5T3J0LVwEbToMdzh52Xcx2EuAFKLq+Qg5bC9ktu+Has4seGCb
tvMrhoBT1E7wqmfzOL0Lm7w4MvuIexnBjNc7mmPR7ew2Uc85gwdqog6JgYfwvs+y82TyDF7BDWLa
92L/zh5pDafxhHc7BQ0tiH/NNty3UQlyXDvezWPNv0x4yDubiFUOeImBT05NV36kBij1JBHea2kB
67Ir+4SczKZge0yp5WDYPbimpi7f9dIxAwem488yARlzb3RVn8MBFMfJjQW2klD0mk1ewVTa5J7C
AY5OJ6s34oiOcXtgFuU3bX+u7tBGSDk1ZiwAmuRDmFdQfSBiM0DWfr/13/RrdByO8rVbRaMNlt8A
o3Tg+rIuhKrnLS/Xy4FOS1l2LyCzV8dA0zv5kY6tCqVp/IQBdAy50P4eRq5b0b72MdpBoXa9BppA
tooc1Yx3KZyDXroptSGe5M3fbspZepkId3h38CuUoBvLmAAiZiXwHln3fS759GCZbr6RG1cEH129
NiR71RV1B+Ifc+36nhdNe6zaOv3tl2Pl7G0PygsEVmbDHjQI5wWG1vkf3jn8Gye+a21sNivnF716
xIXwKcR68bg1wD6+aqZDiV06vG0kl13h08bvMcOfUHVDpZa3oGyVvzuFg77l2Dt3TLe4KSsrQgde
ws8mgzY1886j97u3oMJcvkM7cyP214Zn6fTTFzBgy5kx44GOjtlZMX7yUr4x8itbo16QEuPodt1c
1JFQ6oXxeAxYP0xBs/h9wgzyxinQTkPuCJdFNUFxf6xFyPPuH6urDpUbP9oVPVyf5ZUJYFp+yQYi
iU2BY2OWgpJDkQWw1jUfRFeMG+XmvzjoCzu8XhdqLZCf/XK2otHkLSSKcjgQFSMpcKFK3fpODol4
xpN6vh9V3J/6dnBP6D75Che5IUwru370iMeOfu7PX6k1wQHCb8lT0lndzu+Vd4SdX/LqwUutCezO
gL0CyBWBMU/iLpEejwMPkhciAGkdqqWuLbcuDytHsP8p6ZgJrMJBN4xS63fvsaAf0gCCZ0Fm/OzU
1nV4ZZ3pwoYW9t8EKv9DRKjk+1GMMK7yCf9tmiP9QwT1byiwYg/Qq2swGWoxLaqLKO/fpqZ/ScR8
ur7C/hZSL8y/XlQTyu+N0pw7PGQ1j8SWKVlk9FJ4u1sGXJjyeTq1Zm73u7TM5DdY16sfNY7Q94Vt
lEfAzMl93an2zbY6ejfKtHyAQZux9yoQK2jZNGYIz9v2VHspCfNWOj/p3KQHr07Ir0ZJGcHBrD3G
XDRQ5GRS7cHzgdxQ7JNT1xvzAfxE75hV43RympyDkJDWz56Z8nezkNY3o3GyQ5xK7zT7Sb0XOevf
zXmu7pJ0dANVErr7P86ubMlNXYt+EVUIEIhXwHa33VPS6c5JXqjkJEECMYpJfP1dzlNfHWOq/JZK
KpIlpC1p7zUEHZ/uZl1U917fTo9FNi93GWu9WLlSHPOzci6Uptwmnq2JZXeM8XFHgw45YyBttIzh
d9w8lZJ5S1LU5ZDfhz6vfnEWQoKwB8UDmTb7ncx4/V7/HpdywvjUJha9ayoNJy/Ojp12T1zByc1P
vG5KSBYemjaLVLWxplZCy38Q6WKeU69oAthULN0RgEuSMH9Ykpo5WyjctS6MC4Wjl3N2ZtKnHMSL
5r5aHoW94eaxcniYKc8+Tb1ugT/uKcty6FnSgbyNgS43rikrH4GeB/R/R9Ok3aYI7FMHpI+e7E9O
IWEeOn2eAnHoJfujbb3xGdZCiPGAb8s25z3iLS4JJUx5wf9D4layr5Lrw/UVtdaDcUx1fGHznENo
y5qGJ1DoYCRWjrtsonVEgU/bWLcr35oaJxUctqQIMmeEc3cOSsC3Quwynt120poaoHbdAKBWNulx
6b408G+G1zWEsx6t8M/1KVpbTcZC7S3LmSrehUfe5mVSj0tMFG921xv/G0kvRFhTDXN269wpO3HO
Ui9Izdc25JNHJ6PIbYggcaiXvcxTL+KqKcKHiddLNDQ1b+Bt5tJdQ0SxBzwZcvfpO0U2H3c8eIk7
rIqconXjtPDDuOUW3FB0W6EYzQTfOZAGiilLxVGOHd05VtB84mM+PXqUNbs53Y3pPD5JPtF9U/ui
wgt6LiHYr8fEh1jdK3FqFG91CwdGPYn0LazH4JuyXPLikG54KCY534ewS/k652n2kFs1nArrvPgD
KKeVOKxW0TwPSiAgq/axmegM2UOPL7h8WfN95dqaJn3TFDu/0M6hz5n1vNRpY29M+EVMCGKoyQsH
48vhleNbR+QF9mVTJCjf7lKhD1IcbIu+BelXyxcP3vBFIYWAF8LGHli5c5hscdyVgSWvu/Q42e2f
YGmTHMQO36s+5zAu8IItTcaVDW0yxrUqcn92sNVgh73rpJsUBAoz/ltQV8n1JbvWgxH/VLXAkV1C
bsCzh2hhS2SzHyoUMQ82wvfaTBlRz8oIHpqdbR1ZakM8CFYOpLoT7EiqL5bY4lavjcIIfICd9e5U
YxRt+DohhZhyDZX/h763N8LSStgwBUUHTksaZhrJV1ZDubKnLykPt9Bal6YI9VrzDFqE9CU4icMJ
dFswP6poRDm4KEMgMVHF76YbxnDuxvgSU+U3YVk0FZKu3TcrKPfU7jfqOZem59y0Mf/pIIvKaivg
zTpcHFW6z0m9v75AL50256aN0wa8KdnREJVgWi1wBnYy++C7ZKqieqjTDejBWh9G4mX0fTtIrbNE
skdjjswlq7qXrNySo1ybHePMaZxAc+Gm/Ulp97CETjL4W+yblabNAwdOU20YlhkUUDq4tfN+rN5Y
2OYbL8ZL2wpzb0bXhrYo/qliOtEui7263g2hjoTEoTRuWTStDeC8Jz7cvxRsuigtOQAlU7ULemTN
x2JTM3et8fO4PjSeIf86WLwoT71+dcM6CutbMhrnmTHC5iDKsG+5AJ4jGH5DfRA1PfhxzVvmFSsL
0jsP6MMP11NAlLJZf3KhIfk44VHzBdoC6WlEsWrjNbjWhbFl1dAHozuclfj67KuNZO+ErRYNfbFF
JlqbfGPjhjQtck0AcAUQ9YGn/RdWj7+ux4S1po39ikrAlFqwPztNPiw1izLutqLNWsvGVi2yfrby
Fi1npRNZ2RzV/m0xxtTN6GYrgHkjjHIL1HGg5Hayu/AtABDh+pSsfE5TOUN0AGDA8QQrpgeUxU7f
5Jlir4stCvjKGWXKZxCvUn495riJjOVO+r+L2T4sdQYLmjySQbtxrVobhbFh/RoCAZBuAjpnHJ56
y7vra/db0W2pmq81f/77D9vKtsvS0a03nnKIdffCuSv6I/Qfb9tRporGIOZi4RLQorSpx0QS2E0O
BXmwUA/bOMHXfr+xZ+tRqcrtlgxineIHz6FAZ+c/dVO/Xl9DK+HeVE3uep0GfY0BqFQ8Wx18ziFu
/uh67BjktxgYIXCa8shZkZYwcm36E3cfPKs6OLO/v/7r11aosXXFQJRwHLQMvusr3F33LRs/q2w5
pDjMx2peNj7CpTo8RmBqZwSu16QT3PlOo+P+4Vrct3PXR44rnjsVwGCqBBor9OeoY5uKoivf3ZTO
mBuq3DAFC7nBwRNPAv2lfU+iiXdbCNu/iX7z6XoelnEQF7DZLKalU3i9TPWnHIzDY9bjrZiEfZd+
doXC4TB8mm2BRxYDmLGKGut8S2p7+CvZeLWTOEWZdo5Sn8KzBnpsuOq3g/ChTyCrZ0279mdm24OO
c3dBIYv15OzkzWEkzEp6Y/w2Gbg1dOzgGzyf9TKnL6QMn6XOPl9fXysfwWTfQpciZC2bxhO3nBcv
ZfdtH3yCMkZyvflLiSjMv6nRtwR5qORig8do9+/cBT8nTZ/KLhhQdT5jFb38lzOCVnO9t5XBmPok
Svuhr5FDPRF31BGryRtkwvPInreAiisHqSmLvNhEO2GHDoT3Kaggqvbtth9+7u9DCIcEkrBK2FCc
FudB5L+G/EHpX9ebXgl/ZgmMBHbHqr7rTnAJqCF0qwqriZQNXQQIUdDqMS17e+Njr82OcTfKXNul
OtAjGF8sauenxdpi+6+1bFyNGFgyWUvQclN9p92/7tbRudauEV391uL21GD1L06z46N4dEf/tleG
qTJihWdMNBPjSS4zByy+eIdG84EKiFCItt+I2isL3tQz5nQMmjGHo1YH5S+H2M9hlu2dbIspsjI9
pr4IqcD090SW40Y6iLtg0vVDC8rgxo+/iH5FcDDFRYQbVv7YDdiu5RDcWTCvgNeO7cVdV+CmoUsV
iSUdrMhiFt93c0Fg+DmWsfSLIILlYQFJ72X6NoH+mbQM+iosdUH8s2wARwMoVSfe4NbPoSfLjavQ
2nScv8KHXcpF03rh0o0nW9X1e16E+SMM17t/btqof0GlH1qvuOiKVmT9MYSkMyTRs+zempY+4QE8
DmjRqN1t/bj/Pwqic1F2HIfJpIG18wLQx0X4rovGTSxQWW/sxYwFLbR8cScdT8jc9sHvEulg0d47
3sa7Y+1TGAFhqqyhby0sHdX8FvnPsNwqu641bEQEj9hTmMFS+wRpelwCYnj/biz3lb1qSrrMC37x
0iwICKx8y22i4tzPPucpfb/+XVd+uQlsXwBk//tcOnn2MxmzyK+23rxrv/zc44eVyeE1nreqB8dH
7Vq8jHLAp7ryFtTO+YpgrEdc++ahsesJRjps180icm0nQVrptlkx1iEjQQbAAX57IeF7bD3O4xY1
eOVg/Q/2uSaWpZcJUgmwsLAtHS9Tuxvyz3O5dZ6uzbuxFvua4Iqs1HTylRuN/IGcFZX0xpXj8nLx
TORzC63ItIPQHwgvQ8T1s91/vT7jl18snol67lzdNr7ES6K1xqPidUw6JxqrV0fyZAHo63ovaz/f
uNiHHVIPro/EQ5AHrypXsdOVn643/ffV9t9Hg2cKMDO3n5pcA9QIe/jcgyEgsWHKLbxk7pSf6IGA
wVr1QTL5FXIFrILIoO05flJkbZ6g3E7uwgx0bgcuUIk1humuwVvqZHWNegUTtosGsM1iqKzTGOa9
7IlSXRcRDONJNIqm3KeSM0RKMj0FeRMeHLcVu6DMvESWIW4Sgvy8Ps7LC9gLja1h5+Cfcx/HGaVB
GVec7/uefaGoPMUunvc3figjUge118pzUD3W6SuIppjNLc2di1SeIPRMLYigcK1wgS7pceoi/qvI
4FcbF7/VN+FE8qn45tZxWkZbyigrC85UekAmvYbJEzrrYEhRktd02SglrXwGU+chB+hKDbXEasuP
qH1GHS2j1JJROY/J9Q99+W3vmVIPrM6tfHBceQpU9kuNkI0Zss/Q+cljoexdlhX3qrUea5lubKC1
qTqP9MN50cnJG2uBvenpb157f3apuT6QywHRM5kItXa7YaKIWQ1rwh0QO2PUuGq+L+FRu9HF2tc4
j+nDb28n2bUeZ8WplMtxpOVy6ttZ/aEQMXtERr/Z+CRrU2QceunIF/jvzjV4J8BdjeF97qnP1ydp
ZQSmXE0Vnk26c9WfKKvcSIbqVTXqS79AYHpu7q/3sfLzTcWaTjKgslkKzBXNX6hKf0ArbWM7/K0P
Xoq+xtRohWN19NvxNLNQxwANeztQcq2YBtPoRZCRkwAO52kdA1k47PqlDvZa5AwEt7SYdyWf+CFX
anjzPVU9BLkgMJBsWVRzYcMAZMw+lRA1fLOpQ6EWD8YBZqXdD1qzBMVKyDDUTrYXoejeMjmoowvQ
PuB+Hct5zGdS/fGGynld2m7cQ6EsGKMRteznKtX1bhxmZxfi8IgpHnlO+dUOrLQ8jNIPEkir2E/j
QLr7Br5De69yi09EZfafMsv6r1PRj88O2jioBlrBQ+iwO9xbQDjIXfrMVYvyBfwMNrGFl7MynklU
acA0yx0g10+C+v0BWLP+DSaJOvE8vEwhMSGjbur9OnJCBS/760tmZVmazJXBynwnDfHUnrupOLvi
oS7cPTjL/CMbtuw3V5alSVsZ1Vh0Y40rmSb5T0H4v6BDbp02K9cak62C01n7dbPIU6vnIS6t+ku1
FCdeBV+moX901XjjgWkKgtg8tMpAgQzrzVkyISdUM/u2O5+p+dE3HFJ+AsALObVJT77Z6c/rH3fl
hDH5oGet3gWeh/2p9DX7LV0l9qOgUKZeZPDSDK6Iu1xbMKXzeTLAu21/vduV88Dkio6ecPxC4kll
Nc4ONJF9FjhRNqmNJbt2wTDJQyOkt3xho/yU9mOdxQ3E0Xaq9Nnj7IX5XZ9WddLYROwzNlRP8I4O
niufpDDxFuUnzZvsCeLs6dv1sV4kl+K2Y4oh5LKD9BUNUG93h3Y3lqR4hCBAE3tgy97pyvMTC9F4
10CfZNdIV+4mYZE7OgG75JKh+57VAPCUU1psnDMrQYQarxPZ9WQBL7A/dcWgIq9HlsL3nTsX5sAx
4aqIB9Z+HWv1a2P8f5XULxwMJtembJ2MQFjzXInq+AkkOPqwMHeQEWvb5R8bRML7FvCVr3YzirfZ
CfwfTAagH7ka+tjJBC4APLdLyGK60g12ruibk50O7T2YXOnzEBZ2YttusJeTbH84PBgfWcODnVg8
OkW+7fHnlEBozHLC8qccS7+JJ0/T+4IC/ZP1S/6c99p68FpO9pYVzC/2UAcvuoJP5wzNogOkVrVC
FcdiCYWW8jdAb7uXvhF0p9p6ek99Id54MIlfZC75Y9WNLM5Uax+EXrI2kkTmD5ARXV69pgLubGib
N79HnTjDqvjNagcsQ96R4jPKHHM8lcsMER84lxAZuM/9ItwoR64sIj7Jn+iQ+TEfMjjWNgNSaVUF
IjyyzyIe6uapHf35XVQT2U22H3wbvQp1D6/u9zUUsZOhH/3DWPI2CVrS/7MISiMpGYlpa9NYj0F9
zG2wdPEK7GMlIAhOQFiILOh4P048sH4HKXUO3PfTxKr9/mGyaRqVE+a+rFp6xzmzY6hTBQerz6yf
tqI8BnomS5zckz3u99x5Z4Oy9lOZN28BZEMjTW0eZz6AP1j4zl1mkyzuCwiFQPCCvw3FInf+VOoX
ZAQ9YINI9VK4MHfPw7E+uLVbJ91kp7uuyZAVh7Icj1wrpbHU43Kq3PBP14zTIU2LNvH9pnuo6nA6
BGMApdWulv8s2ZD9kqXTRmU+QdmDD8WWdMvKWWYChCfXdbu2CZGm47Z4cGjrPtL0Fh88xBITm0XA
ynC6AU+/0Kmf8aoNo6YSe7e6CU177uA8qg/XaFjsqXYsZ7AhK1jZP/P6N9MbF8SVi4SJyrIr3617
XfWnfKkTiEwC535W+auSaUsab23qnf//8a32PUg7I7LBVhPIIJGH99hRdCNurhxaJhZ4FFhbDW5f
p4HaCfMojIJBVZnpRprx0lEMdQuTDqGlhgYL7FJOhFE/cudwRFEgX3YLGJyJaLwDb4ZuB43XMOm7
+f16cL40Y+dOz2fEh8/dunBbmBiYRHCx/67K7BdBtuR605em69y0kehBs3XpLbYDxYb6p+2A6Q5x
hfLFH3Bbvt7D2o8/L7QPPx405KCRgjsnHlZTNFjBs3aXL9fbvnRrPP/686g+tF2RhaA0w8hpssbY
9/JkKlQG5jmM7ia/e8a/vFzvaG2azoP70FFGWjcr0RlOGCIQq8Iikn45gSerbnmznsdiPMx6AIIZ
gRHTqafiLdDpvkvnG6fJ2HGhFn1KyTJDs+3XMrdRMX9jVh0P6jEDA/u2GTISUU0P2Q34gJBT4NIe
MPFGxaMqcfwLGLZf7+JSaDrPkHElCiwoMoW4EaKY7gd3DKW5OnFTWd+RutLHsFbyNmsyaiIkld3W
tsWgyVDOafA+BUN2SD2VHkG2zb5eH8xFOxWMxsRJUqdseqnxUBOTnd3bBGD6knvj1yIrNJxGmjC2
5865Lzovu58LXsYQfCs3XiorM2ki0eF5LAYAe2GrAo5EgUfQoqjELYh/FjXZqNCu7E0Thg5HBkc7
nSCnMKD+oatTvYOWCU/AtESuBBiOrwSFx98bs3leyubt9TybRiTIbOSEoagMcQg20Ve8u5vjQgDj
QOFSHaEBqd9I53/TYQdD6VEDiCKHAO44sgiDT5LXYMhf/yErgcIEYTJZZFa+sPZErTGxQytBwjcG
s/x662tzasSIou/LriUjPMjdP5aFSxhKjE7fRoP/w0232LErR5wJW5d5b8P/OIVtVJW/hG1h3cMB
MnagCEdB/y87efDE+G0u02pDHHBtzozQkftKt/BaJieGqLTLK5ZGY9qWuFMPw41dGKGjnEpWhhSX
Tqbv8urTCE/v7PWmb2JiNJdqoMHSWPNpHPxdUEx7XPigBlT/UH61A+hkC/S8smdNsCahM/PkIOyT
qo6iLiOt5oOtq6TTGxXylc9gojV929FYu5kN+yHr1U55Ulrym5L+xtq9+NzHFv3rev/xDC16z2LL
Ak8JJC8SeEXBn74M/LjrUx2VtmxiOysLOKE57gMSKShkSJ/iPQWnPRXBlrs+gAvn3bYgXCNeTHry
UJ0hxSko+i5Sfrtz8xqe4nVz25n7H2CndkrfwjX3lMsxhqDXrvbUXjn++1BWT5OltrIo5xvIhcBn
GqP1biWziqYIOGMFPrsrkz6feXJ9ba+tOePiMI1DzaiVLvD5zWIFqLfXqDvoiUA18RZJ4/OqMDZ/
WGRAAdb2clKySAaG8yHfupKsREvX2PQtlKUDJgr7NMFkkuYk6sc3nLq7WbFI5BvLemXXmMhOr7VQ
pkQOBMItbTy5+xR6Y+7WKl2hqlETxClcyBZ7LQzgyZJ1x4FBYCnmbWdlsT+K8GQNWuyREw92FvKB
hwrJlCRksPCc+sCCtAy98ZlgAj2REqPZWHH7VDfvoSvjjhws/xYABJaAiSu0PSvneY3biMLzPicy
It4XusUyWlkEJqYQcmMLhAQq/PKpWHa08SE5NJQskhXt4gF690fuz1t2jpf3i2dmyCc91pD/5vrE
Ak9Gk0JiqDp72PQcSte5rjYuGZf3vGcmy0MhirbuUx9miKMdpYPHUdTwNu5tawv63OmHMN3luezF
RHFUkgL3tG+9jxxUd+PN2sRLKgZOvsdwuUDJdAfX6MMwOPflvGWzHpz39oVwaPLj+6xoNO196DoE
1Po9dUMqwYbDXTSG7qPetd6kv9MZSpN7tSC1zFnJvMTxMo687wyPYHfofBbRntP9RNLh2PR+viOW
K9w4SKEf7pWLjubcqoaYTY0HTNc4ZHEOIMkjdAF50nNZ3yM5OtxpUfj7MvDIA28H/WNwlvQfOIcu
r0HVAMkcwg11lLjlZNYU3vGcsYgwZ076QEHnl3i1/lpBeybSmLC7BcpY8VI2rYgLEQxfxiVskXcb
nJ91xXJUIJvmqK26+QzJhCVu54Xfo9o2s2h0x+4+Q157N1YLexyDfEkcP7TuSGDRIPJLCeRAEwTx
YIspksAl7KeZ5mpHeeFCIAtge1VzBJQu5c2xKWb3x1IMQZZIORUDJDTHrcLk5a1DTb0BNldZU+t+
OS0DBFBBrgcGvIBswlLkeTy26obi+TnWGGdCp0lHaEPnk/IFj9sRXrSyHDfkDlfGYIJSSz60dd6j
8WJEWC6/a/4ryCAiB2z79fP48sanJiAVD7Qcksa4KaMW+sayuXlBDn1L6mWt8fOoPmx87tKATAuI
Rn0xIindOk3cWBDVuO2nGxeuvAY02kPy4UTTjkYA3P8D5tv99bYv8hDwVU1wp2+7WSMVrFdSESA1
I7pheYGy1/JOvBShizaLFVdtyT6hNEF3vq3mO5vl1V0HwCkwM10AQc2xx/VP5O6jcmY3qqeueu4t
WP2NRLI7KNU5jwwU+XtoEDqJALsP8Nm0sjaC7sop9ffO/GHuNUS9/U76w0kqlCPG2v+akf5hkQDc
BkFzVBlKJdfnaiW8/71pfOgpQBLNnuF0e7JDDDgP+6ciZDpGziy5rQPjQseHcLLaWeuTzEaIohDI
AHVd6n/LkRXfygRdHoRnFnEZCpIZnvgQfBha3HXepR0ewlZvLNW11s8f6cMU1Q0T+YzoeexwsKLO
fdfasBD3b5wfIwJZIVWTNUEj12q+eK5KuvmHHNjGzWAlApko2Kx26robp/TInT6eaRZl9GlEetqx
tu4elyeHmmSZ0Ekrd2Hwoh+8MYIibzKlnyd7CwO+1rox9QGsy+SoJ3b0cDLSDjy4J3v696aFaZJl
6sklZc2QBaXNuJfU1dBeqPvY8YK76x2sTf55UB/WTUF8t4K8NDlB+jSC0uoxk2lslzmqxIfrPaxN
zzl0f+ghK7tULUIj/k/fSfOP5R2xCzaWzlrb7v+3TXrBoSyFXy+D+q6BEmIUyH7XTvbWS3VteozH
ZK+BgWGSeKcgYMNB9ETt8TauILvdAIoDsZMNXYG1gRgBaNJzjhvPRE5j9S2w/6X2UYP6cP0DrMRp
Uyy5xa0K2UzcUkrBv9PAOdWec9+2yCEiMcPrLQmPy0P4D3rYx5O4Fc2ynIgDyZ82JNnXARzXQ1lW
/RZi6BLAALQPE0i8TKT2G4WHEc6WO8DnT0hiOdEynOXXoKTKWuu7Ncwb32Ql2+2ZksrKIbnwGWlP
tkWC7xrHcAjJ9CHnOxKq9plDNzAmI+9jCA/tPBkWOzrMW6fr5ZXn/Qc/Y8MmocAV+2h7dvrZZ9ly
bIMUbptAANyxfEo3Qvt5G/738eH55/4/bM9RBk1rn0vbFtLAUeuSn4UONu44K0vCxKdgQUOi3oZI
jleTQ18JEWlenO87W95vK5NkwrJbXZUZivPzqV4ei/6XNarI1k9F2m1Mzlr754F9mBwX0qqpm3vk
1I7jd38sy6emlNaOQr3uX9GEWyfgyjyZ2Elik3YSM/JhspPFTlZaHcempScPgNzd9SCw1oURKWvV
wsvAwkjq+hegkQmQMxEXYqP1tXkywmQl+iqz6xK3j1Yc0zH4Wk/ZPqtcsYPdjL0Rx9aGYMbIYqgq
r2PBsQvSaCLPA7C+dbB1PVvZByZyfJGU+3h/h8ccOE7i8U+hrn5en/vLxQnPxIkPQnkcltnsWHOv
BfeBO3d1CceSLAg/AZoWfJecl/cE+JV9UUOy/XqvK9NlgsgtayZ9PfXhUU75k5O3/8AP8dlW7dv1
5lc+uYkgHzKVVTjVl9PgJ0zyT1bZfJvyvIi2eMJrv//c8Ye9V3VKVrVPnBMy6jqZe4gFOvAViGm/
WLdtbxMsWMGTKpRZy2AzP977Vv1naFmsg/BgV5DWvD5PK8MwAYOObYFrDP3qU1VScihT+McJOask
K7Otvb3yKUwUXBjMS247PD3W8FtPdQlZJdi3IXPY63pjFJfvEF7g/P/HqNsGHBegFo4V8XbWAlyc
/5Aur3KsUZT8cttMGftbS9WIwUEf4dLvysq+rzL5Uk1s4zhfG4LxhmFQZKhr1uqTnTf2Z1vC0wtW
9OKzKociDr2lvQPItvh6fSwrFxVTFLqw2di1FSguHJrlDnNj4QN2nDbLP/44hHE+0D99veWGsTIy
Uxh6mXMJmqYlT6Go0hMkr5dIDZbe2XzOuyiDTc2bhJ7abY9lzz//jA8bs+xzWdA6x32ycstYEOcJ
Tjhvnut+vj53F+9dsMgwJ69hlmuPDZT+Gl5A4xwZdriZz1mw4w0K45bAn5wcutNJDuOrXz4NcLEI
ltzfCJyXttO5+/M3/TC+hpe0sXiXHXECgyqM+hGwDCQaqLyh/HLuwJhABiDcNIR+dgTb4zB1Kk8a
Ebx5etyqfFxaEOcOjNAZTgUAqo6VH1Hapft2psN7v1BxT0feqCjXLsTdPZkvG8Hh0tF57u4c+j5M
GERCRMraMTsisfwMveS7nGU35JjOTZ+7/Ni0T0aa57D0k56YnjMIdadpYO/PqB0ons8xAH+3Icdh
5/b/XcFizXVGmCEfexCTG/XNkfR+SbeOgYtVsfNIjAg69OHk8AWLegGntV+Wt76y2FEG/mNj539s
1C1EjtBd8Ok7uIsdajAIGGW6RSX/Wzsy7/nn/o3omnKeerwD/FJ50NVsXl1kVzpvuLO8XxYIJgWp
Iq/+wSa4E9FeHEe7Okg8q5aKPNklwAGu+zLQEW9r/QCL470b1I951zzxpXwlw90YLv8EwrmJys1M
bWhZWBWs1Ik4+kX3B1R02Nq3P68Hl5XNbWIhCYe3AYPo+DFlsHkR4UNpq6Ts/a9gqO6ud7Gy+0zk
I7h1AEK3+NKBJfdF8d6w4R5AZjt9sYMbt5wJgVQWeIcZ8PVHssDwHWYdotky8rqIecBKMWHGzQho
JekYpqhzYuYDRcsQpkonaci31C2+l/0X8Dqiam7iXg87yxtOviw2YuPa9zFiibYlY73Oi2PBcSJ3
1QJHP4C1900218dUVO3GR1qJWSYaudUpyHaOyo6QWHuBms5x5JD0ub4Azr/1wlYz0TWhxXuvC93i
GCxcRUC2QwoIHUYq6G8zuWYmsCZDeZ1XNJdHVToNtIPnn9kIERSmDteHQFDmuzwKE9sZkK4uFF3c
Y6UJ39uD0s89y5o7WGqrJWpVDpqFTYvy34aptrtD3B/vh3Sx3yGHM3bH0HLbIOrhWP5OA6u6Q5HZ
gqJ6x19lbwXR7DDnmVpEwIE9T98h/i4xVW5OH1TmFPdd5aenobL5O6UShZChq9kDXEVhSgxV/eLr
zNvFjS0ug0OH7CV4rHbV7Lyw4XArKZwgbryhCRNViRCUX+7YsSxskkBNHXhLmN3KT1UTqH3bOW7c
WxRVFZrKCDC17C61UWkPcXPaA2QsIFEM2WqwLTTN9mPl9neVb9n3FhnkHRaDl2S0UtEEC22EU925
ca20PFaNR18deCgclKXVvtIpO+oJdjmz7wSnphysr462i+7Qk775t9eedQcpxPbfEHXxBP5WCjTc
Vu0ywAzmuKd47zpeDnnkkRZWguRTCtdnP5jitqqDLpa54L+qCVy6yIebiohKYXuvdWu1MDqes2jI
+i7RGfyPQw9sYuVQ2BxhvuB677Hh1+QJ8mPIhr6MKarOX2Ab1sBcWP+GSlaIbwwV/M/DpCZAIZvG
ixrf5XtwxvJdIeGoQMNQ/1SdQGK9mcDhcBq7/zeds/FrmM/6O0iS5LUCM+mzR+tqn5Is+GcGPU4m
gZ1DxVgv7NBAe/lfX2gHflVVD/uhWk/tc9i2uogzaU87AO/nBGaQBRTHhil8Xoo2jCUqvbE9OCC3
LLNtPcFXjbjxiEUDAa8zwVLWIFOKTPpv1FUgdbha3hM9Tz8kadhDKB39DivEdkd0OP62BA93te+P
iQckYSIDXGndtAtAfKcTiyCCO733Qeif8F28z2CFhE2UzqGGLGNHlxiO2VUALGzuHklXZPeYe3og
lRN+btXs/wHdB1QbT/IzQNCv/l1m13pRoW39lPYQvlhhX2KorZV99zynPKjUA3+KWSUhkMdVXVIN
k/jRKI4qZNYw7yfo8/20D3tFHjWK5EVUyjwMEgiCVeAIMVBEDwJCQLFVuHqIOkeM9xOt2Oc+nSj+
M2XxUPXNlzCF+qDuKZYHxASag+dpEZMSUlw8KNoos33gmnpGIL72P87OZElOnYvWT0SEEKKbAtlX
Vm9X2RPC5UYg0QgEEvD0d+U/OpfrrIzr0YljOzKTRt3ea32rq3J8Zh7mG/SKyztZ0/6ljqPwjssK
YS2gbGmMuUC6mxgH3iox2tFvtRzGP36PPj2ynJTIQLOPAMOjwHe7XVUlDYINtoVg8zEMMehKbg2U
ju43oRs0Mk1t9tRv7DunXEOSxsZHBFZ1WylU/agZFiXSYI2Y3A7k9GjJt13sT0dAa4IzNbF3DDsG
E5Lxgi3A3eM9gCLTARgK2KAu4cqHajDuxqWV+mix4Uoq2ppnEzaosDp1nbhSmDN+afQNe7Z2W85M
3xe8Azq6idqUjQVwcSaLPEx0I2uPbjs4BoFh8bCTqpQ7NnjjkBZ6QjS8Z2x8Vn2VZ/jJ/psh7kun
OKTLuQAGPfbirdPDeDV6izjHsuBNqq033veDcjZE2HFjWjJjHE59vncF/MogOhpAZBsxyg3pyuAQ
SUn3oyraPwA/sjfN1bJHqmVlE21gQEaixQDcsgjBRBDK/6KjoN4HgGX4Ccxw447KbjmM81jf0djQ
Xeh3YoPtapf5VVgccBayWeAP7G2CRzR1bRGmZZE7LAljKDMsska33eA0xyi0453HZvI6+8LZw8EV
fKuUbboEKadNgplX7iIB+QzsiTLcKqkJTHRRmVjlIOGtV9PWGx36dXFU+Gjigv1gfViLLVy2EnWN
2Ohvk3CDp8Z3xaPT6WaHHND8DRbW+S135jDtrQAvMNCYPT1S3S02BkGGVXIfjTPfDpyoTe5quE/D
Fn5rMpfvAYb9GYmMYaaDUN0tcUPQAAM3qgkYfSjCusLicXFud4ioH+qA3PWdE95TZcDvjWPpPg2E
8f0A4ul9VIYTAPNLf3AQoJUtNnwf4Jz7AXG3tonpcW5K4sKRT9Fo6YRI5KnPAuM0QYZLY5nUtj0I
w+Yn2NcZnqY3bvuQwc7e5GWGME3zlRtWP3e8Lp8cPSF1LvZAxlKui7DQQeJ5mLqh950u82cl6/4n
ouY6g9DNUu+rcO4+GiD1z8b2/EBrnJgDz1oI9MHV31coUAWIBiYcFLuwvQ/b1v/OqPBPLm7fR81l
eXSMxZvkTQ7mKd89RJNfbwgn9TaACxXvfwgM4iByJKJAMQ/vn2i32APnv6bF9GyPzdX4pPMovsux
0f6Bnm+9r+RIcYbXpfub9n39aiqf38Oi3z1A0+t9n0EYfXOghXzVeetDATnChJW6wehu/OFCWQEy
lXwNSzBZA4YKS+cs8VuFAPUlK0lhbVZ2oYAKwUPISCXlOfcL6Jwthz/TlHRDYI09jMjxhUK8G75P
lcO2mCOnDQWVJvE5Yn1F29Rp1/UqawiKdVi6u48RS2Smh3lA9DgS5JIeUqPdRCV8VXmXnzu2gAYp
3O5XFC/Odpi8crcMMSCsIcaT6driW+iSItNwWX4pGmDKJpMrRPuR8n5GIQcWSEZOs7BvPJjGj8FD
2IwJK/PLNUs3bAvtSyQX1eTd9p0+sxHzkEvM4iSVh4i+tJGl4GkOI8v3ljbefipoDTlS6y5308xB
Q4lhxKyRE3w3LDR+gMKcYCD0XZsgaIGm+Ri7OHiiEpfU4Es+sQhhuyjyDBtZSPHHC0b/VJvK3Pdh
2d0j+cBD6OEl79AhQAkfpJK+zOIpiub7utTLrvZLhli3oH+MfE9uScn8DUq44QGA+eqVQZ65lyyf
sfsKTPEowMRpE+2gvAPAHM2IC0Rx4nIYqxON/VacaC/EzfJBhj2SPIaBtszFUxks8IqaVlRtarsw
PneQfL3YAG42z0NWZdgPzh4HFJy95FLXmWaQU6Wg9dMlG3yr3g2TDUmkDluMe9PFD81AMfeB4zmm
viqKOJFtSb6PdTx+yd3JTU3ctw8orjF4vbXv8CQuC6k2Ue4iPWjQgMGMtSA4vdNlvHhQZXDwo9rZ
K1akzlimWEtptrieSC04VGmrbLcDzDOuUsQi+k02NFU7bbEh8j+cfuq+twvYkgpZdjKByVFGiQa3
8bGM0L4xJPCfeBfEP6Yurn5PedFkBda9AhHD7rIF/mt+H3U8Izl1KNVbHBKGqRbJVCOQvbWH3BQ2
+g9NRGOS+pDTvTfCRi8jIewYub73zLVGfCwPNN0YbooMgyx4qKIwOvczt002C20esFC52DzZkNwz
KHyHje2Ewe3o4y2sGOYxqhb1m42kQXnDVe5vhFkG93NuWphqUai882jALs/FkwICRcu/GuaRnVpc
dfSWQb7FpGhOEOaITBYR1Ia1LI5Rp4Y6iaE4umyN0STArtnfawZvexIitLLNWu66D46HNkUSV2jV
tU7E4w1zcJClDC1q4I0gtcMa4jm7tgdG1wJpOyQS3YZN2Ufsy4DXBKj/IxQAZI8VLn6PBrweWIgl
246iHr9XXTClQH54u95UDWJBu/4nEmJIsxkiCayBypcUSZjLR7loxQHyty2WfeXEr7GR4ZwwaZtv
peMEeTLPhp576VfnwZ/Fl6oJ5k3hu/QZvIrqKNEMGbNFmAD5pJ4LLZoopt9Q0It7D/nVG9VPe88v
djBGW5gPluoBi5NGMEg7i3SOA7kRAwSQ7ey4TxUdJ/AI4GtIRmSXbNBVHo/UhPoUz+GwGWGY2YUL
th1lFxOI9nSesWmGo8yM82MVSfJYMmYOVWx51o9wRTR1Hz1cps7zOGtUFh1VZhNSQ+7aykd6S+Xy
+uQOEo+rCb1gN2PjJDHcxvBEAAWCahNKz4VN4x+Qruhprpt6F3I1/wTzkR9DvA97KOXotqziBrYn
ZfdujCCuQUfxNtQCRgXHnTOxLMGPkpPwSeN0hyRfiSBJHucqRbDOuJmmAQMSYZ8dhWTVH8ZUzARJ
8p6EO2PibfsYsrb+3bcGh4pG8hmGTNNtq8Dr0rwvZ545TaE/mOUqWUJly4xVXpOBram/NKIC/FpF
pEu57DFIGV+mr2yul62sy/hnM0aXcyJT8ln4pLn32zrv7srFRHsaL+ppgqRn3w/DsOsWhj1RFU11
t8stqSDKcQCrAQZ+3KhOL3tGDJ8zMvEB0kBk3PTg3XxgRhh2EVQXX7nTO7gwWfx2lD+nwUguQIgS
2/cxbwpnM/lk/t0qzp5Y3VRiZ+fAxd55wp4i7WRf3+Uzj3iylHV9h4t0EbgT+BiaVSVCDH1Em/UG
AWoRcoUOA4Z/6jKi90ZUfkrHAVwYW4n5OGM2PHhADQ0JDIL8vswpzhd49C0iC0WXuEp0MhNx1b0S
QZAA283lswzd8EeITDMkzBJE2uEHPwd+SX/1sT8/DxXh+3b0ipPpi3A7RdS9j0Few6LrDFtkcpRj
pmmJUojCH38FWQc747AaH52FO9+QvcB/8dYVr6HjmBzqRJbjH7bWpP2MKNsNJmfPy3RYtl1WeheO
A/TCzsdASY9d7tzkiG8LAT1oERiDFzb2Fjd1vPqSahRPy3cJ0Tx4dkKVGzfwvRMQPQaHm4F4WFDK
IRgS0wXD1qVqPKCaSRJVgtSRxy3iad28PhgctMoE5qGZJqTHTmyxJIAnoubnLqy8D29CCE+ibN2c
6tmDvqnEAZ5DGpahGO6ePAz1bQE+zLtuGds1NrQIhxyL8DSM0ZJxlDs9lDa8ukslMEgPCG/Wj/hr
+ei1oVZAWAtZJJIF6ke5eAhmqQIMlZ7VR59KvgkGjVO/P1VgxMzzvG9AO9sUdPR/ojzgHVWL1Lmt
8Po+66HCuqvpkG9yQF6yfEJ1Jq/jANWGKTBb7FCiMLUuZb9dOD/SytBm601z89iEI90utpbvtXX5
nY2wZyMBr74GDY78ahz5RwvC/2YwcI0Ya+ejwhlzSgAZKDMduc77Ygs/zVEVynKOsLGxZFWXdITZ
34w6aouMKOMnTty+gXBKjgau3CnxqeCnbgTmn/WgE5s6nN8ijSJdWsAx/020/fAOzANS93Cw8c8q
GJqMeKTBio56DWAR/pFAcXnn2CpATYnlKdLuyXaM4/ajqR3bojBTT0sS0kF8Dbxh3lBb9wkrgiGF
in7KcJxuMwg9sJfk2qKVGnBn3C0QEd03k8SszrHfmuzS4C627XF0w/YFqCH5bXQjt03MMnLM3mjG
Is0ZdidP+acmlKjZVnP5ptScZ1Or+ze2RPOJT+jY4mivHgN8zHeHW/dt8cNgP8SS3rlOgUoPPGte
nDg29LaaR+UGRg1IVRcSisdLeeOE9NzLm4SceexJjSrTCYk1uxmBui8+xK0v8JaQjNt+OTTdXO85
Dn+7bqjrFCNFZt5Ey4fcqjy14Ik8wHuNFUdZsu3jrrqHWweZTFMQt3u7CP3dm231cNnkZW6QIyhs
gU37l/ZVdEYKKkn8meG0CAXOhnqTyooBGy0XVEQc5iqKG4el39Wi3zmiJdki8YYoWCG2oYcKWtJ0
pN3Qsi1ewgJLjFJo+AS4whSnmGYD5rubzU4TL2nT5P5pQZVka4I82ERYgba9HYEPG2HHGnplz15F
/WIjg5p8yYcAO66JA1rfXyiNYHt5mzmfgoOz4KmE4+g8E+x32kzbobjHq9GStFN18wIHIxAAsfWd
ZzpZ/YDg0TkFnHv8MpbS2Uk5NHc9qcetoqUClwXHrITEzD/yeeQkaWUxfW+wDU6BbmwEekjYCi8m
5/cz1vl3V7vmVwt02ksz1QqVnghPrh+bQxFg5CciB/QTw18jJq7AWirBu2fDk0Tq1z1G8HIK405v
3aDszlBveQcmud02xs/3WljncDkS3sMejcqQmSIfU0yLHReALIuGSH1uUxoEy46pgm+I1g4qaVX8
OHh9GCZ+2dlsCFz2E7I0ABsXEsSvthTBBsIP7PP00DwihDQ4V8QBXCnuQ5Cs9eCgGI0dE4Zef+ZF
3lYZ1PV9VkRCHUzl5U++kSXIDbg3Wy9SuKqINmQ/OwujYP5gxhsNKOeBMOEGKJdip1qhMGp8M2eS
XHYMkVLfvbjyNozFegQnTum7IDfuYe6qbiOwd3sXgaPOwIDiNJB7+XNf6fLVteN4ViEle7MYuFkW
gC5xSu06VCXmoNqBvBEdAp+rQ6xmsoWtyE9qTIJ3Oh4s4uJl/4GC9ZBGOiwSNZH2CK5YsKRT3bQo
lTQTUyDrhLPazcpFPGmvut0QU3Ec88B0F+pT+w3zfPdQL4YdAD8aT+iRArRfVuyedEv9gDpR/ibJ
oM5BxHjGe0kzF0TTDIAxg6UPcV+IAR13Mm/8t8AWOI83rhiRz8WWXcQ85w+dQ7Kxjof/r0Mjf2NR
KyFnJ1WFru+FYbp009PgV8NXav0hYRav+1zZ9jxLznclqnPbDv84yxXztjNDsdr34QbJ4/5HjMPA
SxnqMMM8FQJ0l5fbKOLOOQJx4M6DnSjrGC/fnCJQryjmsDvVI8YKw6oGCHVqxbS1MWykoZSNl/mY
089MxKgQBmQhO5QdqghRrA79CRHZSIH7UezBN1D4P0KOMY4pgZThuYu8/DXvuHmYEHfxihCYih8q
AGyDrQebzLsYsGynHuIXcNq0efdzlIN+RKphT1IPEXMymVA0fyXc0tcR1WmSxD0ontRDhQYRsYX3
NY5LM+FUTb7mC4IrpUIsIbJWXwKSA2+uNApybHEClGhLV++cieYbRbDNyWrW26Oz0K6AJWwiIAvV
kU3A6kU2ewf1FSIb9MtUVZNK6k42P8TENdQLQeA9RYi82A8cOc62d6Zjjsnw91S08rtfqQnb5EZ/
mZpFhxtMyOO3Ek3SfSy4gbQ2WG61rK61RVcN8EFRg+DGBqKEWb3ULrBsMZYydGFIUjQKO3bfff+8
efU3vd2lgblqdSMfhQxT4ziHuoj1GRyFAtvzqXqMnXJ8prmtnloH4bkA08m7wK/j/edfe7VjtlIY
zcbv0TDj9VGA4JCNi/RSz5NTRuZ5yORoWAT914JSruxLnJ1m3wHkh9Ld2IA5CUl/taOAuh9QXSxE
MgMcsuM4Fb6Ojdvdz26jv7UB9G9T2Ts7quWfkcYU+zLky7RBFJ66ZjgAJ67zFKsNygoN8NbPXSxQ
jeOjqH5V4YA6hCzzKelEueB90O20yXmByrv0OitS7PncMypW8HyWOFiXqG6Uzh9H1vyPxHbnkQsd
bZ0u7xlycriVO226BWsOikbGkmIT1GghtRpnOuxPojtTeuxcjfQ3bT3z7BsbYYiBKGuUlknf0/Yr
eFZs60yq+kKFW39p2wntJYZzjRObeueNqFh0pSOehtK3d1Q7dle0PRyCQAggpg1exnRqUAJl0nzD
0S9Puoj6CN+mt2KIrryya6TKWHAEmZYF+nmsdQ4mcousbLFMToSYDY0bN0Onpdl+/vq4l9fzL23j
NVxldjRociV6up6nKUtxcNC/+glJiUNegO9mu192QHU3WRCvesrjDvsQg/rLy4g8j5cbv+Hyqv7t
N1zuxH/0NmKROaZJWh1HiUfNAsRktv2hlf0evS2c50JYqUe7qYCH83RwQ/h3pRe/pq7oqKp57k/i
CLF1/0YWNGdk67Eb9/VKH3tNWbG+ix4II8WxAuL0tJjB30Yktg8MLWN0zICNvdH2/19IxV9u3hpG
sQSM5wr1nyOCKHBu4f1FwRBHwIADg2GeW4n3x8FCkC5Yz8HxnPwzMtJ+4lH2JFm4G+1bgOfehBTj
Y1EYhjJU+K/3eCWkKjTsvxBqtUeq83fUnOs3aP7tPz7AlXQKJBR/9ssAR5QF+ciu7YJnQuvxhgbs
2uuxWjigZ2zBX2/5UQCBTWmUdvxWAMO1R8ZWS0XvhvA0m6E9Rs4QvEeTiZ4JBsEH4h4sEHJOgDlq
6rCHLd29RfJ3Ehp0lmKcD7NS0Bn74Gp4bKlT7oJJRIfQKdSNlIJrc89qMRmxjQRxcmyPCqX/tOjL
t3IQMVI/wEyfGEm5MWL3+ai/coPXkJMBjBkOpylucJwnZYfd+79BBaM1scQA9lr1FgVMHUnQX5Ae
82OJEIi7VM0tC8i1H3/58//MWBGaXnMwmeCAFeixgbuMy+WGYvjaR69eayqqOADwqj1Ogw/VJCyD
b5/f8CvPdp0/N+LYWfAKTBy9GPuTBgWDH6tiCCNzUYEuPCCEJAQo3z7/tmtypNU7DghPmNMSUqcF
5w3H3DP8Z4lvoBev6RrXwJKhKym2y706IoAFYCeAqk9WFibazg0Jdmi7lN4BVT6OMCJs5sUe24v8
VKIRQw8eekFjIjxhb8zAf1NdY+O35mZwpWrdQNF/JCjqpyFq08MEo2097kwYHNqo2E6Y9G982ZWH
uIaohEFplB+I5shJtx8d9zmPFIAL1fLLjyCFRUf83yRxa56KnhV1gZnnxzmfj6TlOyIaxA180OLG
e35lhVyDUhyFIMqqz/mxrgWkD80w5W+KTtGuXMBrccFQsTdUd1dexTU1ZWmLsEOjnx9p88iB+jY6
rerwxn3624dHxFvHl9DBxsRCYHC0lGUwIUG4xjd5Lm686X+7S5ePX8nCw76bY6vAnpiIfh+cYBuW
zd2o+YsX3SJ+/e3gcvmKy6v2n7ksEH7LI6i9jgYBODvjyV1Hy0OganCMWJO5TthDLjOhA3wrcOva
Pbtc7H++sehVJTzr5Udgss+umNAJKzaiJ/+wdF8u6PK1//l47siyDHrkavboLOnF+YbDwj/MapeP
Xs37TPaL0aMbH6Pobe5xDIkMGNe7//8p8/Lhq5kfcjLEboUkOtZltUWX5JvX8W1kyltA979qbC9f
sNrTREgQ8GG/jY44blHIiULxoBEllrHcNUgMaslDjgbKhuXtCOWFggJM184uaAk24pcMmSWYSPZv
17paHkCxFyGKKbDddEXWNAoSs2K+b+p6/scvWO1kag3Zs6u88Gi6WaCaP+cp8+tXTdSNt+zKsFn7
6yy0iODxlfDXsQIJcJCIpIOl922bb2F1fppBOU/nZn5pmvjX5/fsrxYVPL+1uW4EfNmFq/3y/Nx8
Ww56o1pvW3TBT8FQ+Fw88XVEYFVblq9T+0+Zh5dvXc0PuUsQ1OYWwRFqCAfCYjsdTNlXm88v6m8L
2uXT13MBsD8Rr9HBHXIU85ziKzRQ764gOwgfINKa5luZLVdm0nVmi/bcFql8FaY5P/+Tk/x7PNcP
YCudYPy5RQa4djGr6UEONozaJlYnL5CAz4tw/kkjt04dNrvfAUExZ9nW/dvndw6dfUxo66Pf5d6t
JgzRkRCJhZafCkjzP0LL+3KvUHnzU8tlMR4ExH6Aw3vKOSKyhH3xglq/OQoSJBBxyju/dOtnKFmF
ADfeVi8srpHvZSdT7tFVtB+xiMQb2huRQmUGONfIIMjELWoGPYPb0WxAp/epiWKdOojDPrOLgSkZ
0TizG5DJZZVM8mtZ/fRpe6fJAuepdJd31H3xXP2w/x51UPx45aR+ugvwc0kO7lOPKovov/JWxntB
fDDp58LcjZ3WLVYjon+WM9rOBjWStA+Iuw07giSqCeqUwEOZiMzcfaNMQzISw6cb0LK47Avd3eRM
dkLftXPeCj9os5zOKgvDaTgUjv+c1769JGlUe9SnG3vwCweZdaQ2A7Qs1a9GLECUccc5lxBHpAuP
kFKFvm+GiJtxI6bpm7a5B2WHRfSBga5AoFW8zUejXpc6qM0GnG3vGbd0+c0bwb55Rdg/2XlvIo1e
LfRnUBx7KmS/+lb8LgKKTsaCgn7mqxp9liXwXcyOMA0iQDbwvzZGt1u/Wfojmxu7hdCN4LeCEvuF
gIClElo7eOqIoOSQNGs4yXJpwqRkw5RW1h8hX6l8tvGhQXuAhhdKc0l0eAe8PCJk5oEnYXFxBPXo
koTg6iJAQ0W2obh+PsGoA/jOtpRRvpeg4x8DYuie2ZwITD45gIexqL+wpQ7f/NF0+64KckCDKI8O
sAKyvTdHiDAoJPzz8LfhJgDHH4OQtej5J0eM8VFFcbGrfOjVPFnxLw4f822FctiYFvMc5ym1fAKL
Knds4o++A32CRA+1dUn9ysJCkQSRPe25D6WAfSjiGynLKiW6MtkQd/7HHDOEHEUQ9SQQOUYHgbLp
XmKHXqWtLZfHKK7nXd9Sfc+s3z60VNBnHBQc6CTQiEIuK/qt0FPzwmR11Q4uRC+8GpC4TOjL52P6
MlH8bUSvVui49tTM6lifwtk7zd0zwoH+Ybt9mStWC24H1c5SFIh/i6nzRlT9m0bsEBXLvq7d9PMf
/z+41t9+/WrNzUGnm1tUlE9c4KZ1gFp/NK1hONnT4kjHsXmsRNFmtneHPA0Bl4m3aNzaD+q3c4Hm
fwzJtud09E/BOH8F8UQgg0ho2kIZjwZyEtUtmE+f/9grd3pNBlzifqa2ifQpoGZOW9maNEYGxecf
/rcjIW72mrpURDbG+JkQvUeAjmq6/GTL+qFYxtfKh4Q2NzY1ABp9/mVXFrZ1mE5j5xEW5kWfFlCM
oNFFDMm+LO4HfosOemW7voaCkBrxFAQxDceImH2XczQje70RHBX4f7uC1YYdHpMymFFlPs19GB2B
LFcdNHAi+AKSS/sH07Tcff5F165ktT5PTsidsES1bKJQm0DA+yMPxX0b38KaXHsUqwW5ddE+j+tu
OJlYb6elSufgV88RSnPriHDtrV3NDwNF/kttWujdqPSTfBneoem9cdS8dnNWM0TYL2FTjKw7FfPw
wvL8GHOWEmOePr/31+7NanLo5zh2ZhK7Ry3nMZVYnlJ/brDpUGeDxtK/vUprF3cZ6bpChmsLNktw
CAl94iV/rI3+Lel8Yya98gzWTm1INmYvYAo4oND2d3PEy4dl4t2N0XzlWLG2aU9FgFAbVJ/hbrzU
jxITvo9xtWEjS9oGcqaq2HLyr3fr8qz+c1KWC1JBL6QvZIMDyes+hP4RYQFpU90oJ//V/4uJcG3S
rheIWyd4s05sl+/K/fTSHocHe3b30JynYWrSJaXb+S7YVvv+2D2QPTCn+2BzyxR77VFd/vw/1+ct
TRjnC15p45cJuoos/id+pbe2bRtsVgb0zAFpKsdXGMTLzJ3y5w40yCBEEsznI+bar18NdrBJx0Z3
FeSwkYWCPX/q2C1G0pUFau3LnsYS8p2IxcfaI2kO9feIBm0BZ8HAvk0gMsm+v3ERV2aVtauajJA5
qshEIPDGx9GLIPhq9Gu+8B+f36Qr08raWt1ZR0kbQTDUFqmaA+QyPsxaJT3y2T//gisXsDZWS08r
5ED5QIYjeS3Ocw0WavelDfN/sJ1jiKxN1U7nSlvUHhRPajxTLjcetuOf//Qrx9G1p5qJeuBeaRtk
sXyl3Z0qg1NOujReXhf/lmf3f9jZv2z61skyM0SW6FHL6JhDIIPue46Xp/DP8Pzmv924KV7BtKye
3DyP03kEjHcUDtlo0YSbWQTyoWOih9qt6+7aBpQadOOjOfGKhu+WEfoiRGVLFNSd5g14Dv/GO/nX
pjfu+f+TPUGhPs05uMJV4zZw65UG288GUURJ79gSjD0PNkbEfclNT6L5hRWeLJG6V9Ip0arob7xZ
Vx7PGkF5KfcFTbPAPVi/1d1dDRkkYnjUcpyc4sZXXBkdawYlc4JyhNVSncLufcApjZR6Y7wjFJnb
z1+xa6NjNcM6BBhNB/rZo8tQMFimjXPpT5J/LH+v7eCz8Mq8I9hQtQs/BCb4A6pNFmv+hTrdjQnk
2hWsZlkpWEAgsV5OXW7LNFDVoVm8Tc37Ovv8Fl2Za9fCIFQnyplMkLEvmr443ThkgOW+4+n7mXH4
81wtWQHry40xf+3bVtusyK+Ym3dBeGyF/0Nze1xIfAqtgubRq1G9yf8ol9x4+FcWqLVSJY/FqPxW
D6eqar4G0XDuJvPr85t25amsZSnShQE8L8V4anqoELup+UXh8lMTgAaff8GVwbcO9iERQ8kr7OlR
5m9d/YiEiwNsQ7BiyS1k5De+5NoNugzL/+w/YHnvh5JJhPmW5b270OMsuhs36Nrvv9y4/3z0xY7c
eaBmnMSF6eOAjLlHly5/Q0m63U5TOKbjQIqfn9+sa5M88/7vbxsQWlj4o6bHydRPQ03sXUElJGAM
lisYFEH88iIq9r3nLEfol8y27PrfzLJuEzGCtEaE1sRwa4hxrxqClMJgBMQJYcPeXiD+5+yjXPc9
1rQ/UxeH2M9/9JW5b53OY0Bc4bzBuOuMypCRirh7lrb8K52eP/+Ca+/o6sDkiFmhehlg6zEBPM8p
1N7DByzp843J+8pQZquh7E955YSdJscSDZqs8mGfnWB83whXwcda5JDY5ZFMawst+j9d0Zoh4g5N
wevawo4c+OcB0sDByV8jfuuc/z/K+F/2CmuASBORfoBA2D02tXke2uaVDtNmAacBvj8bHIcA1b1I
+AL5qcGw51RVb20AjSA+e0R2p+03iFYpb7wfVx7fWjjlyKFFZZG7RxQwf9GqfBghXk9BtbtxM6+M
0LXARUNN5qCOFR5VPadN/xp0TuLFJh2ruxyb+X97YqtpoBWihly7IKewgDHLPho1J7Tf/duHX6a1
/84xHCFESH3F4h71dANUWA7kAUXhPwYi4vOvuDJIvfXEUvWT10s8e1nHKat+GXpYGpn16sYYvfzU
v71x9P++BA8UFmMKvRzrwTXHAVyLpBqG+MYNuvaIVzNANAywPi5xcPQidJrjGJwwmqBjkkSwrlnx
j894NQ9UAEW4nnS8Yy4c52vk9zB9Qi1xGAvf23/+GK6MhbWshFMfARXcn6BIu4vqAgriXU9vtfv/
qnfDdnutJcmprZqxc+dTsZRlmUJ43jwLB0xVGRRLs9VN1H20UNHD/8gq9n84O6/lSHktCj8RVSCR
dEvTibbbaZzmhppIRiILPf1ZPVf+dUxT5cvxVEGjsCVtrf0tMEn80SUBb2N4JPN24i+88MifuEN9
mjLT9q9XF9jLitKeV/IUSzer5qWDP4x04Q5DaaJiL8KVO4pd/TRA3fMQYB3dtaYCbwYWXFVTyhCl
uTej5xy/1Ow6aH3KO89uczA0KxQVhSYRLMKAgtNJLouVwbP4aVqEGOMibYqht6GzI+OTdFp5a3PP
37uzI6DTT+SmcIcYHqwtmAZpjRQ88jg/rn/fwuzTNT64xWpQRVJBHld7eUAaPFwN/cruc2nMapur
OivrYmoufpZj/Ui7tsbppr6lnvVy/ccvhCZd1yVVNhiQXOenWtzVOdnPMHRuYFnrx8n2a2/Q4mvd
2p3vZS6MFsviTXl+vMk420lUEgRzrNqVdrIWotQ/L5APg1v1QxwLQqwo79toLI2wBiYIW1PcSx7A
WbiLhyMZvlPX3KAkcTvDnrcvvs9u+ppPKGek33HIWzmcLHWZFo1zVEQSiDJkBFVy8Q4lAd2OY9xu
Ct9Ov2RJQXV3HEVMiAhAIYiYKMHC48hG8B3zVz5gqSm1UNxU+Ux6alNYAfWB4f6JCxpk/l3nulCA
zCtr4kIr6eY4JXb2opxYeQJZRtabvsBlgg0HqCaceLOGhvz8JUQXSZFZtoYtbZhXGRd+mB/z7ShE
HMZmW31t4BFdLeW4kEpVtducalJ2aTCm1fyT5679zBNuPwxSIuIboFmpjUUt9hvIDXBDSgXz9jDv
OdKQvkpwM2DEuLdB6fPgAmF7OU2YqAouGq9Z+Z0LE133CpIOR82IM8tI1vMDBZOiSscg92DrOP+8
PtE/b2z6b2Z+mIHETEAkGu0pihUKgUEN6Pa+MqxtwwtnZdwvHBb+rb0fXoECY+JSlUxo6/mvxYFE
mdJGRia2KFXARwelfqREyaXRqXn7ta+6fO2HV/YJynkF4d3Jjj1jO6bqPbPaCce6emW2LXWMFh+b
Yi781MVXuICZ3yun8u7EmHlhntKL7A6Ft9c/ZGGZ+qeX+/AhcQZDLYBYUaKWegfUw25NZn6xW7SI
V5flkFpSZCdcRfnOkyEaAPuwWqGqxb9P+nGlK5a+QNuIjhb1GqCfsxMo2adOON+g0FnZGi49Wgt5
ys2nLHOIBEqwv4EWMEozvrI3WbjrMrX+7fsSOxPfo1HnSAJoSSbGrQHoCHynQEhioqNbowcoHSWS
9V9rNPjKhF96r3boAB/Dgj+kIFECt+Opr0VQE7FlQOPB4mw6GbJ/N3MG+Qw2LCsdtLBwmNo4yJsM
fT535smp4fXEpwkaHyhvgpxMeCk8XXbthYD3pfFsaqOByhQqXrRs1Jfp3ZRU2zphazvlpQ/RhsMg
awAFCT4kKyEV2pbDdnhOtmloh9UYJL8BVhNnfi/P5Ta5U/fXv+fzOEB0jbWScaVAGWxP5kyP2exZ
t+B+yy1LJxEmBIWJ11/z+UgnutYaVe521yKhecI+xTyiUrV+Bspwraxv6SMuDfohyACSDq4KXIOi
MofF14xUGKoHj6PI591ozWsZx0vs/f/zLvk/bxJpqHKA+PVkeXue3DXpfWN8+1rzaLOGQj3Vwa8b
996seC1p9uSma5YIS79amx1eMpVQfnlWNLtJBq9udrBJX+LUVa7c2X8+agnTZsRYibh3ZtgEGQ6w
NPOPMROBH3+HbC6gq+6sS+NHmxqF6cWxYcEWOlHFA2iSkMliA/2lxtfVxnRS3pBL3FKQdg7a6o8p
v7gR1EXFBZEgTI5wN+qzSt5AisE3OKt7R5YQa2V9/TzeEl1BnFs963oOYF/blzQU40DSAIkl4Afr
ptx2kOvVmyb/kbT5TjW0fL3eZAt9riuLhzpp08IsrWgkLlBBc/EtZyYJesHPxVh94zV1vhTciS4t
Tl025KMFI9jWfwZ3FWzUsME4c5ofWfc1/wOI8/4bPpTjx5nyoP0u82EE8OMiaEiQ6m/tZK2ozfmX
d/gkeuiCYhQcFx4Qi8gmGkmxY8DiRr3Fmz8ec0BMUxCWnwFNtMegQp642LuZWRw6a67BU4Y3MPwQ
KvAeAorrXKwNXRNBAys3QLrZeJbXbrlM5nezJGWQATwclgMQkBvawB4DgFonPuKqz40y9NSGM7MP
RxXTP3ZlsiO80Bwkh6zMP1MHpbMWKEWh2QO1QXqX3GQp7KTnEpVWQIODnFFJ75V1uf/NsmaYM7lT
5jzhuJDvJGPCReV2M98aU5XcEK+nIEu5NeD0OY/3UJ4lUdKn/CeyTrC+KxGEOruoNiDAAZ2R+eWO
4GAOmDQqxSVEd3u3MJpt4uPhAUln7wAwpvcMQm2C9PlgPgBdMt32MJGMWquYw5KV1Wa8VJSaPWuD
sunjA8iD9cEvLEAVUt8AuMFRf7E3cfcO1BJByxKgFI3e+TYW1XwyTNfcYyMxwoWCjCEwRmYwVR4+
3J7qGwP1qltJEvk0wGIvaEHseSQGxJggoygPVEqH7GRjVkcQ7rHfyaCv5i5oKNyyC9iSgDNTOMCm
yLJpX0EFo/tcTvlz66KKom1wLLQLCJ4BX8yAfEZ17M/ecacQWXnx1Dhwj5pTPpx475w6ZwS5D7S5
o4Ql05aPCgC23mxD0aA4qsxIe2a5Zz3AGtT7SZMeqfce2G4+8uno1hU4HWYynLx8lrdMWsluFp7C
owBv8Hz7V2t2PW5DQNgFcDWARyRkwKj42wAorQKbpfdGZZCjhF5757Hqd9K3zhE5U/PJsrtvRVn0
QHPk5BcECYDvMN6M7wQU8c0EwBIgCQ3GcFAkDt2AwlT9BUtGbOpZzseiabvQF2UWQnDp3edQOD9V
vS+BzK3Y1hdSvYMRy5+bhnfnZHIToAjmvyAGtZBYy/wOiJEYDSDT287rnt1GZChcJiM6hFcnKTlc
DSy32UGRJQIq+YvntOmZNWhhqxDVMcYTj+CXgD9ZVk61EWNXhMJ35WucT1M008zc4xRNwdBG1aPJ
3WznzswJuAA3vXR5uxdE0Z+kmqubNkMluNnP1S8DGK0jm+WILWLa7il2+9vMMmOUgUGw2mD+uBsO
p4ab1gFq0KcUH1k18QYjWoSsQQoXuP5/fJt0lw/ecA86LSTrdsJCQ1jTzrKr9OCk4EPXCClAVkK5
6CuykQwc/2KSdUhbF3zqGPnPNxewlIeyAcplgK10KIohCR3pAqUiLXPYNg6bgK3s4U1e4kAAIBZg
fp1hZJtWmqgpSEB8fGh9at4XbQ4sls9FJNt+3le0s3EDm/+JaQ3CpJPHYUJxvR9TNzu4FiN+AGRH
jHXVE/zoNGo8s7rOK6C9LPZWmZkTpMRDXtqqYlQ48JH5BymK+ruF+osMPuyFuJeqApmvGwjcK2oU
OtwBgeOfS5sl313LeJFV1XqIHS3OGilCyBaoLbarmrm7UQ2UfrWNlxjV3NwiBzOAwokrI7dGCqKG
9QVo34Sre5ViFKalq0KzSfwToNTDlrG0DZlwVED72jtbYJWdJVI4uwKnpdsUDLZTb3nNC0Z1/hJT
kz5j7EyPSPhOiKdG14EOPM0tC8xSOcGs2LwvWmI84upRvEEZbaK0Ix03VTyIGyJLaoTxhDSl6Onk
wTtshjO88KmHhLVwEUiB6jpYk8GQOB8wNyuSkm9tmYFUnoKCaZRKfu+mloTwPGu3RsZieP8VGUu3
GeCImApAwW76KiOHUjCwm9Ny2vR9Ox0YpfROtU0fgg1VnTOoNA4Anyj4ADGk3XxiVwc5QyJp0ty8
m+qS3lcpGECtUsMOMxjDlGMuCK+Gk6Y59fvpwjgEC7uD0e4Ia98jNVPxDARdF1KzULelyPrQynJr
l7PaPxNzYo+ygtFMqkBNYQNObig3sO5QUQ0dcUuSXx0YeTs+NOk5QcTZCFvRMHcdvilQCBYkzIyj
iZoqDzIznnfZRXxUMIY9ELZfJXCPsC28Z1CJPNZFWz6ZPVRPvM7rLZDGxS3KnatvdSHjoFKJ+Fbk
hVsEE0bPseEmjGkmYu4EBfAWqMAws011pLNtfkcu3D3EIHCDwSnYGfLeOvBx5xnASnC+9VOAeQM3
m2ACo2xzj6xK81DjzjySpeKvDmgo25IW3h4qUX8/zr7EPy/WEtZsH/mcdd84LbB0CR4/joD0/Uwh
K9xDNOU90L6d96VscswTk21M0wFb2mjcI6BYwLENvLsZkOY82Qje79Qypm9lL37LklggewFA0o1T
U24k0uO3Qyfl2WZG92O0BciGbQI3niEZdzDPmm/GWRUpmljSOcBmG4t5AXcIBHCMom1RwWkhAAGn
CW3LNd5wz5g/wXg8/THD8TBUCAt3JOnz974DLTEmab0hpiJoSbN7BlsORQqGC224ZwksLHHe3vRk
oj8GpYBmnGcLF5Y8NY7lfNmM9TBjf+pNB+rZyslDioz7XgIDHYiEqHMsuPhjDjmovo7voZLqgpWV
I0wazDR7S7o8u0mdfHhE3FY3CL0UjBDlPFblXN80CHGH0jDYXzpDOxHypieRN2LTVee+HVod/D3y
2kT13Fjkb2NtODuz5uWRV9Z4GOB/frIskYaSKtvCJRYFqRpGU1Geomo9iP0JJRVJm1QI59w/OnMJ
sDLo+b8yMlwAsXl9jwpkeyXjs3DQ87UjUmf39tyxDjd/GUpCppxyUM6NYUOB1VnJVy2cs/XCjhZG
167TeizCPIxQ7jpsYqxLLedb33CML0kziF7g4figgjcjpBnm0ALi2JMbURk3ST7snCo9gmTnIDFB
V85+S1+kZQ6QO/cRRHFC4z296cGQ8pICnupFc4yNakXQvHB21Ws8kpYzLxuEGfXGLFAO6BxSsVYp
u/Tsy2D4kPmAIWftZXNuRg1vXmEhjxAi/LU636WHa+cin4P54g8NPO9cUKhnEGgjlCBW++tnyIWn
+1piwraq0gbjezjZrfG9mMmvkfgrKYmlqaClJNwJul9RuqiHAOEyAPj0KERxNkGh/NJP/1c0+qHV
DagaPXeCtUDjkH4zSznBTmN6v/7whR/vae3SjDMvygrbP2yF652dW/VhJjNsJlpvXKmvXji+e1r7
VC0KWZGtwRQzYM7iDBAETzZsztU79+tHJdSf65+yNLu0kORVFplrkKgjHKY2TSs3CQyXxwFWU6CE
fukVelEKFaZnu+VogSvdbKT1q6tk1LKtQF3H9RcsDFO9JMVNTPzojgJQL7BF6oabrvC+Nkz1epRq
GjPFq8Y6JeWrgdWoax86tXbBs9DHumVgk8UtmCwJXFMcOPvECstUbrQFOI3FHnZ0ABP2yNhcb6Ol
d12G8of5MFclsFc9klDJFNenxvH3AyDTbgtY+GCbFIWG/pqw+/O7OHDk//sqZnbI1rAZMjdps9Ct
MiDniQuGN5BywQTsEZi8E1SaMBUMr3/cwiDW61Gwe6pt5jo5lnpcebuSjoGSzesMoRlIwMVKHn4h
j6e7CRaxmaEEPIkjlTwOHDXBnRlW6q1KqgBEiW07vFvjSspwqbe02Q8K39TAMQfKWfGXype+v4fz
x4S+yoy36022EML0whQ4b7Xe1BnVSZnNsbabn7DBCvngfs3ameiFKbMXJ7k5O1akHECjzYa8DlOv
VvYfC82jF6U4NW8yRpCoA26TBsTje4+i3t/Ktr0tnw225oS50Eh6cUptwOUepwEragb1B8Sxp6yX
B1Hwte9YCFx6hQqRYIi6E6Qpbkv5sULO9tyPSERc7+KFWaGXprRFbaHGE1eWF5MvkMxDK3+jU7bl
xprn6VL7aDNd1MxwWA2iysz8Pav833FepYGr3JX98lL7aHcujDa54/goZ8SxEwyHZp8O4ni9cZaG
kLaEd1ZBrEFZ2B8koC408Cz7C959qFLc66zsEhbioF75gMMU0ghEgVdSApSQMau/B+i2ONXjfAez
hR2lidoaceJ9LQo62lLeSXB0BxxUo9oByHn6OzhNaGY/eqQxrrfZQnfrBQ/CrY3J5rhYnWFDOCJF
IcQfh/+4/vCF0aqXPFBi2IBKEB9niuYAi8NnpFvKjTE2d8io2NvrL1kYUHrZQ9HawDmMthVdKAeG
VM8lSCErK+xS61w+7MMKiyxU73dO4keiMeEKYT5OBjwUvRUlxcJ41YmazPE71BFeqiFzGzZ8LTzf
Se/jrGoeeQvktZWjWux6Iy31hDar/dyG7V8XqxNrDgx+aHb1MyvHAOm/lYG61FLatE4K0NsyVL6d
GlxcMO87kefc4ytdvPTrtYldF3aG1BQULCgReOE1ioUtJKMrqKDhBCbWIvfSJ2gLNLyXwIhO5HzK
BTSRhGQPfHYIUohy5TOWRqo2mStUs3QVE1Y0xRyYxe63kfsrIoaFFtLLHJCaG2pU8yEuOfYN8Dhv
cwYLCTjk4Vrt7/UhtDBa9UoHnsHPlkvSnuxabToXN5tCOE9V4T11CfAqss7X1IIL7aSXMSDPnFvM
q/rTMAvcHLTOGyH1yhlyQblN9BqGNiclqEkcD4dfIgw14DNmcrvfzik7eHw8tpO5h8jyJVXzd2LV
d15K3ydW3PfKfnCz+qHPrSdmmU/XG/XfueCT+0md7Gm2JtAzuLeKitFHnbgXX+w38mnvuMZ09usm
uZtLkexjm4uTYcMctSSUHM2EDj+8pGePdJSoi1K0erJBfQlqo+yeUaSEW/qhHvBv0Eue7AbKln6Y
oYs2J3Fnk5HcUEv8prY5QbDOyRAwh1V3AFe5N1MN/gzQgsiZJXX5oOD0CcMlgV5uFdmXsIrfoQWn
wBiG+DbGaeaEPIh1W8Le85jjlANaj7B2lhpotjEZmK8GxYWP8vsqQtqvfC9BKg9roqxDKq18i8AN
a5Ucq4EoLf+UG1WMklGoyFSM/4CK1t+wDpFRMZGcC8nS13iyvMPoSr6bErje1DbCcj7143lgnrsS
zZZG4OXvH+O+kExQEG2BUqnuKBVH245XNikLUYbqgbJkoFO7kLMwQOntm9x7sOXKYYZcAslng0mL
k1MDg47SdprTENl7cYMK36YLnBvvUG2SbX0gd8UxvrOzoD3jqHZb3Q0r0Wfpm7TIyXBSg9KB1Cfh
wxN2W00VgPxDa9lbUvjTWt39Uqdo4TOtLo7aMGY7mWr+afP5rYThyMr6uLCv06tFcDHlssLxSNQq
o7uBlSoMNiZ73vacTVskr2FK0Hl+mJRz/+36zF9oM72ChMIwjqU+pDWWLNT3qWlTjjs71YPmP64d
CBdCtl6sMJuNW/s+JVBYEO8ZKBp1V2ReFVkkSTcxb909sPXl49c+6LI0fZgzqRdTYD5MdZL0TyHA
t3KQRva/hgQieulC2/peB14rjVzEOiD7OntfZv7FW3d+m1AtFl7/iIV1lGgTH/Qy3C1eyvnciR7Z
JUvqmDy4GMSKyzXN9ZcsDGS9egHHXLvmdY8Eby+jPsvuWTWubCmXfr8WATyeD3EGh5ZTl9VPiTEf
mDVFjhLf0tSvVn7+0sjVZruj3MzDdBenHk7gcwf/8HhKf5KYvlxvnqXn6/PcLtscbtMsqgcO1/pM
zjBR82s4xw3TSqRc6AG9HgG0G5ifAAMZ5YlTgGk5/WpsfyXLu/Dzde39CG9nGEMzErkMul9g1spn
3uDqeIIDwMrPX3rFZb5/mGpNAsNwEARxtSF5Go1DQ5HiLXZxP68VMS5EDl17P8WGUbDKNCNGk/f4
YlaH4tzfdQrhLVevmbS/dvy0Ll/44Us6TLOupm13aph938rWhgGriCBGWlOALYAxyL/C3Q9vMIuC
Ey+Z3cgtIDGSkDcBC+Ma8PVk2xpFLi2YVm08Rmoqb4m5pr9fqFEjugBfuUXmzE1BInTKXUMn61nK
zIggM6ieEyBTgt4w2R+vkNNrhxuTxrTylSZdGttaCMA9oZUVhDYQkgxh6r1LOHlen5hLT9YmPoFw
IjZw93wakOYIsiz/BvfilWcvLMD/2vFjN4HFT/ysb0+tauGxm2+n4uSKIerMcmvOT5Q/X/+GhYGt
E0pmpzDgu5xBKN9VGQQ+47e0ylSQeO1fkVd3FSp3rr9oIRLrnBLFYyU7NwOcFR4rwKEMZR8IlqPe
bm3PshAF9ApP24fD1DxYoHAU0CRCslgeBzgphTCD7752VaJXc+LBKKVSsQvLiLw/W5UFUzQ522Et
sl/Xm2npI7QAkCZzBinIABETPJayroEXtrOx4KH8tcdfhvKHYUVThC3BGnESObzpijwSIIeCynj4
2uPpfx/vAY1VydJxAcofttRHYgJ60Bea82zl9y9MC73IohknZU8ZSqrgHPog4vpoeYbcgF66LVMY
a0BkdSOJudLbS0NWm99lV/i1V0uc6KbORu1unOK0CWci8FkhCKW76222EEVMbXlXhkOqynf5RXT/
PIr4pmDJSnXV54PJ0qsqhIGiPx9p95MLn48NtyVolTBLTgtnLSH4+Y+39IKKKkGiXUwAZMzGcHTo
tIfX0Eq7LP14bVGPVdp09oy4DfOrgBmhg4IaW/2+3uifhz0Y+/53oI4makZNYTYnuO8NYV3GbwBA
PdICjpB8hHa98KuV8+1SC2kT2oSBXIaFHCUDZXW0YflYeP3T9Y9YaqHLKz9MZsiFoVgtcHQGo3cD
BW+fAY5m7q8/fKmFtKnMO55Acosj/wT7civ57l+uJvwnH1RNGFivbM+XXqKtzZ6HouWpd2jkp/Y9
bLnOUweo9OC5UGtjoUtKSE2vf87ncxmawf+2VYvyE0uVTRzl3ridgLTaVI5vbpRw88DO5Uo2bekt
2lweVGO2lsKEs+cDcnbB5MBuD7ibKs+3X/oOvUrEximydshAI8MZvXNiwALZ6fx4n+Z5t2dzmn8p
klt6zcjAYKMKDgWLeuZ/dyrg8ADH9jJrJbQuzAq9XgTOYq0QuLw5pWA/CQH/I2fluLH0ZG1m1y31
XNEb7QnuxnB3t0cLDtNJu/L0Bb4NLL3/O46MsWtH6cH8kgtxLxwv29l+6W/SsZLHsqlQA40lvLkv
KNQOqGKOYf+ZMID84UQW9HWXw5amm/e5WMuhL4w4vWgE4iVGfRtw/aqYcUnfDjAvnfyqj6xsoKeK
5Gs0raUXafEAHmME1WxQPECKgmvW2Rl/cc/qtzi8p/A8teuVuPP5Cm/peiyLV6pyYGR2QpIprKw+
yFEgT4Yi8IwTq8szxxnl+lRaGilaSLAVFswxxw37MH03CnKYyjWxzlJbaWGA9SXK3Ro8eYZx8QSR
C0Ph5xg/ZdmaJm4h9OsSSGyBSmSr0wajvMjboDUT2Dozix6ArpArIWChJ/S7Xb+uk9Eek+oknN9d
XcIiFlpuSEl7Gu8K86b1nfB6R/w7BP5/ntbSb3XtHEwWCorhqY5VtjeSrNwnk5z/oBxnm2SCnkZA
uILaFeKBUju9j2HKsq+ILw8xQISHQpFh5acsjAld9akGK5vSMm5PwstPkNac8PqVyL3QnDrE2yJq
MgZ52XKYzlsiyftgejKQvHnDPVVIh6oMqtn82s5PF3vi9sHNfYyRqLDnaDJqvjH6+DYxxMP1Llv6
GC0MyrSjMUoYrKjHpUPQ5Y3YeKL/1Tlpvy9H/75GlUH27fq7FmaTd+mrD9scG/4VUIuXJOrgWWRX
2yz+7eUwG23dlUPF0mTSQlsGM2wTxDszEhC2s7F9ScfpZPHB+eLztV2OjzS25w98jjxe79satWbj
izHFX+xqLYxZ0unaqYiBmBHkaFiXcrGRwwMiKcfd9Q5YmhRaOMuSOM/brFWR66uznReHGtYn1x+9
0Le6brLprWFwCt+KqsI5FVMBgog4ivQtpiuts/SCywD+MHhSv0ea0em7k7TbA48LNyBJe0ym9H2o
wBO6/hUL21hdQZkykuAuG3z+2IMO0Hq1jDEgBgoO0p/KX7NrW+gFXUnpFNBRlg1GaZ6bLzMZnnB0
X9nVMDTGJ/HX1WazR/sqxRnaBBpcvGbceLRN3LtiTTljFmxSYZ3aHpVzpirX7q4+tffzTYi0/tsv
MXB/zKQJiYy5Oc4FuCkZrA2GJnTtpwyiGF6YuOklO7MZkUPIQpX8vt5XS82oTfapAp/VLCmasSf3
qgepI6bh9Uf/u7D4rB21iR4DZSN8lMYClyKyvU/GPuJdKfNt38jqpoQXchWoisHzAnUvZbspad4+
WVLNR0tCVh14ijMcTGzL2lHHVslm9jmuuBvZ/JqasYept5+iSjaHLf09CEI92MnFmOR7AU/oTd2X
85fuLy2dHZ71MLdFsZkZWbxGoVifBXM5BEOZryknFyKursysTUjq5ITlw+S1PPUKjkkouOA3qWGk
99c7Y2Hi6+JMmF8aVeehn1O0jd+eyUWYbT+ofGXO/Lsb+aSzdYHmKBFN5OTJaOKAKhkio7ss9/t7
ZO+zQ1tbPDTreHhBWQ/AaKoQ+QaFUu3OQRXSQeYOCwdvrh4teGOHptnj5p+WCgdGNuFMlNcHV6z6
li81xSVsfYiBIEOJZizgVTJm7Iwh9Qj4zSmZWaTIGm9lYVbpKk8TyobKdXNIYZPuUDteuqkRdlcW
iaWHa+HJN5CD86WwowZmgshpnQ2aHa6PkqVHX/7+oWkYk3UFA3B1qlLZfCejK86e17hryp2llteC
TZ7hVqOYZXUqIakuSr6nlnUCFO2g2LiyE1tYexwt5hCZV75FuglIitvK21FS7esenl8ssNNpZX1b
mK66KLJTlipwxdmfZGK3sL60u3tA2Mi2Gp0177aFjtClkZ3dNPClSPsTIfFwQPkECcauYStJuKUP
0GYATU042RvueGL9noM0RodkS1E3dn0QLT390vsfBpFMy1RR4hSn0Z8TFJjPcRdmQ0HOGagkK5ml
hW7WtZFtQe0ShfA99qVesYMH1vziQLM0wJueoa4CRe9p0HjDKFa+aeF9ur6Ai6TkZgHNGe9haeSR
7zxnzaZQ7HtsdfduMv663nb//Hw/CaO6wkD1hKaza5ConvxHVEs1QZ6LcuPQeApcJ5YhZJpJSPPm
nCDzFbiesy+seY8FqgnKwQmJIc39nKVqhxW028DafCdQUTK0MLoT9ojKZlIPu7ItjAPD9TDQM8kQ
QsUAs6+BIKvsNHLTFTl9NVBou3WGVcujhRbUHQgcj/vGNOdxZDv5BsJJK0Q9wq05e39wx0M2Ve0/
X2/Cpb2Uju7mSL4wqrrx1EoloWGFWaXB1UvGm8dkcMnWtdW7mNhDVVHwsMhtjC1HAM+8H9ffvzT8
tQiEwv6ydlMf7BeRhz0AF6XdbSe5dnG4FBm0801NatmSjPanOCkfadZ+z/pVROLSs7WTjeMyG3xJ
RJ3Wt/d0FrfwmF/b4yzEfl2COrmt6Rl1CXQ+Tn119zQwXHjOKGJ2+/B6wy9s23UFakckM50ZYblD
zfxW5eqlMuldm4pdCrpPxpJTwqv7yqhXkrZLX6RFUSdt/Aw8+P40Y0cfjpbyvvlgK8DI1ni3gOzY
Xv+shfGkK1JHkHqVZRjdaSjDieSbHNxowtcs7Ba6XBeY8nY0ssFNwIz33zJUeau1m9ulB1/+/mEV
aMgEALWXYQVr6LtI55dGiP31FlkIJbpGUsx1DOJ+e1m+8h0MA8+DYHdWOpEA6Jw8jIdpZTu01MPa
VAYkMfNmIjCi2ssCWYdu8jtzHlVTfvEF2mQ2OsMXg0iHE5kV0kY4AsX3CVDjQ/t0van+rRufrCf/
1pkP3UDgKinpxSPXOIy7eRPvzW26qbYUnIJwulUnAKY3N9ONOPfn8lA/kNfiLtmVK6vmgszF0nWT
Y5L2nLLL2wEpKgOQfYppa8gt37l+4IjA+339MxfmiK6WNGbfdXwX77HZuRnQTdDuhNcfvTCOdZFk
n3iusjvjstkrQ24b27wvvvhobaNkOB5txhy/WhnmS5yPAffaldi0dDGjiwiBrxoq4pbxcbbgQzrl
KG4PSji284BBtHyqUDd0yzPpHkFbaTeoQVU7gmDwNsVjPG6hVxhfM3NQz5CpkJXPXZi2RJtNUy0s
30jEGPGxmIOesBA+s+eGFi8dxw18XjnxSoBYOozqTOSiGWII1Nr4mNsdtEKgfTxSKQgQeA6gHjH8
WB8S2thvtVP+Rapn1yl3M8zqnuL8cLBiwErRAOPrKEn9DfxuM0AgMNMN1OdxELtW/Hx9bC2sWP9E
aR8mp9VkI+g9WR/5vZrOfZ2n9+2U2htYCac3lTcmR2oXHSzxGpnfx7a9pqZa6AldTTUNYNB0szlE
feUD88T9LWtmgEhKXCVQWNT5w9cutP8p0T98IFpTeV6MF5WgwxUK3Gv77GUkcBt4Aq8VHy99zaV1
P7xkLlOPgvvTRpPHIWDgMHee4bpmy3orqWPC4S1dSQQtvUnLnjYxq1IleReNlm1uM796T6vusWf9
Ywsle5gpp1+JnEu5Mx2gbI0s5fBySE5x7MCuNVFNl24nJ5//8oagpml28/a3slHvvKWJKO6rwbZ+
zDL17lCB0mC1cqcUdZlmPkImMoFGg2Lp+U4k1XhUYz4mgUrgl+77jf1rcD31y4cRWx3mBVZU1IzQ
laLmheCpy+mEMN3BFlYb+VnBz105O7s2N9YYwEvLiy6iG+BLDTM5r4n6Oc9A+vHVgCKQ/3F2HUuS
4lr0i4jASmILpC9f7TdEWxASIKwEX/9OzqqHKZJ4FbOYmI4eSGSvOaYHZsJiKUS7Ot+zngoxQitL
zSHdd17P4XjUVO2f2xt4JUBY4mA7K6gmcN+H8yxT+7UuuZcI2loPDDShYzlAU+H2e1butyUOlhfK
yUeks2c3sKwPZFRNjMzMj9CbszbOopWpWgJhvTwjAyS12zPwj/n3oBRwpeAAAt3+gLWne//eowZG
7FgKoPRCdYvse7cKH7ys8TeOmbVpWNwsZTvJUKRpA0kUlR8aVB9eoXcFrQ7XiKj0zPj1XV+xhFSW
LbB8CNmas5dZLehLkGfrMnejQrsyREswJQ0A2ZNjn10YfMjLVCTU+n37Zzv/JNlvRIH2dV39dURm
Knd1EeDZl29W9CWIgqiMftGExToOovv75BuP9k10/+VySe73+OfxdNqf9vdJcn//4fEF9KDo9BL9
PBx+H15+n36P0e9+d/d0OJ2iw+nDKTr9vmNRvDvIaPdwPu92u4/HI/719fwaH8+Hh3OM5yTJ5Rjj
7+zic3y83Cf7/Zfk+frX4jj5kiTH5Msxj7YYFKsHw3WM//peCn1dz2icO2j89t94EPrPqdJAtjHQ
zoapIo8OV2xnUQnxuqJs4tb2mg+3R3ttHhdL3ZuyNOeNTUEVpAeSdbGY+MYSWYvqlnjPSc9B3hWE
nqYshBynFfXSOtrjD0HAspibo2+9aD4+NUgT8XKX8o92QHYO2XJ4WjmH/qOzXc3+qCeYatiT7Z+M
NTlflGNBVTFPxc/3Dd+iBmEj34KrOqUnu4MXjvspEFuH6D9COv/dBdie/14Vls2zxm399gwDRAUZ
N/FNhKhWQsrVm+AUWTjO78H4eXa0fFEnYlT2h8Gf5Ic65eSPoXQ80KqGfSYvgDJE4zQtYggYOokJ
5h2HiAuiRX3UxveeVV2Iu8a22u/tOMPTZ5rrmV9VxnI38il8EWJ/cPGJYcEjHXb6MMMTLK4pZA0l
7yD6kRvNH0kP9mkwQ2poHnPwErCg0kNdWuHvsJ7TWBa+xhVfOcKH5loPjVXY3QvoS6LjxsIqPEye
H04wgRvSKp5dn8AJSsNnNKa+RkMfWMkdoNX4GwVxh0c37dC2mbx5R8qMPKDbOX5Ae81L4OiXIqMq
29irA/mlHXX1SDoyxr5h+a7r5k5Ho2VnH8u0QIXC673EGDhsFF3f3hGLbkEW395XsCv89+zBrkk6
nWO3UHVFMy4Kbenv4Jwl2MYdu/L8JXaXc5O7uSquOnEtf0qLTMS8arb6Y29fUXZ4DSn/OpEIpNNy
jQkEKvjFsJd5nmNmnf1iyzpvpeppLyG8ASyzCjaq4GTC5mHQ1oFm8tTVITAQIfylqtiq26Ssvaes
hcquK8DNKtONMsba0C2vFwAhIPeEIhsqM1HaPnbZp9uHwdsBt730U5lsR/ulq9qzUFZ3KLxwOsJO
pXmktHcfxsaW5z4Nwt3tl61N0eLgLj20RmHCUp4VfEMuU13093U2dBc7I2jGN2P7PrSavSxQ563n
BV0+wktb2b9VWSc+zO0jMBs2VvLKhyxzf2qgsFmgmAtmH9nVpeclRMKNs6UPpG+2fHBXXhIuYi7I
h1KDxIGeFBCl44+5o1E3PNQ/bs/FCi/LXgKUDRdj3ZNGnINwsP0oBaxHH50mL/1oLnADxW3fQ9DU
EK93IgisB15U8AxGm24/+IeKi0240toaXFxIWa9Hr+qIPBcjq/dgvfMfZhg9J/aIaXfZPEJQyen1
4faHv33D2ktAczAz1YcU54RdsTPp1Z2de88WDTYSshV9A3sJZB4nYc+V6ulVXXrCheAqDVxFbtrP
iJnMXZBx9+QRt39xStPC1s9ATTMr/ekE/epegFqS6qSsjJX4teV9Mj6oRVlVZhs/b2VR/QcHfb1p
88pX5zBt6HFOU+ec5+N8ryBd6kZzF6YbcIWVSV1K5WdGZtIjgTwbCM3WAKMiibSMgFA4oSJxcoSJ
SkMK+vakrpyPS5S0sccy4JK052oSAGk6dXcYaE03Tt+3lgwNIf3776tlsmd8g/Ylgt0sj8qu+Jga
/XOS8vf//+uvz1+ci3xypA+FeInjxD3A6+CJ+OlGmfKtgbk+enGIOCyT1pCb7FwaJu4Rw8yHMG23
pH/WBmZRXW8Z/AL8oM7Odp7t/fkDopn9laP2vmFZnAttT8VY6AriweKbDSXm1O7e9+Ql/di3IItP
DJ7cChgPcPgqbBYS3tpgGPAl+1gVJKu6sMnOFA3YkPYxXOH3dFJP1ZZk3sqgLwtX2VjzuTBldmYQ
FAncj+MwR5YQG0Pz1r69/v7rd/0VRrkO7VQ2jAUkT1GmihttCx1lQeHead6Ll36aMVwst8eNit/K
Al0WXqoUvCgnHfPzRM14P2cjgLbC2bpD18ZqsXNVp2rSFyyD9ImDZgjhT/CTLmNahxtHw9rPX2xd
V1RM8sbj5yrjd35THVC+2ECSrs3EYusahwNl0Df8rAF6CSp/j/ICCGlB0lFn5w4b5/TaByy2MKXI
YVHM5RDemN3XZpJBH/l8tk+39/DadljsYcaJJQN35sABOH/I7BxkKtqIwyQUi6p9D5gHi3ZZBZ1F
Z9ycThx2z5DNbj8z+uf2z78mrsuE9vpg9u/dkDlFXUL9mp9LDcabsL+yDp6gRX0JWgnXivl3ifiM
i+fbb1uZ8WX1q3Wo3UCbHod14X2CjEEHN44MGEV93zJUv+dw3lIuXZmWZSnM8sA5HEcMGDWf806c
qffB1SlUp7dyvesAvTVw1w351zGS2e44eIXLIR87/KJquAOiLgrGIIi8vHIjafqjFdKtNujKNl+6
vhW0EE5BYH9RFcN90FcaJB5yrxug9m/PzNoLFts8d1BLdbSdI2za82kCnudlGrdaEWsPX2z0YQ6v
JsatdTLV16kdQI9+CvnW0Kzs7/8UlHqhhDvglwtuPwxiOMmh2ygKr83xYm+rCZYmWjfWySkACvBC
Lz/7AnbrPgUiZMr74J7mNX+G9sMW3fvtZUuX9aUqEGSsGbdO4LbwpOmhv8koIC5uYUzSdjDWfc90
Y+P/e/WCQz71pAgzVCryKXKMyx8qQ+Z9XYpq4xVvzwtdliuAQIM+GAlzuJ1omDnIPovRN37XqUuX
pYrRF4JatOYofzQfJlmNSdaxY39VVeq9auO0WvuCxRYHW5r2RTHl0H2som4M4mATEvD2yqLLqsRc
hanJfcLPMLdM5grHb6ljWNHsmZruBbM/wo7nHZkDZiFc7Ow2DFM/9XCBe3kQi6H6RfJp4/JYG6DF
vi5a7dTp4PNzLqynNlQJQfPn9gJd2wiLWxtA82GE3y4/QwfwRPLfpiL7jE0RmbaEYd6+i2i42NyD
B+ty5SL68Dw4pohHx3FBzX3l7g9oByS3v2JlgJapOEx5y0rZGPsmgGK2+l68dwEtk3Bm0o4XaYoD
ySV3sp2ryB3MV7uj333Gn2ZiXURQvtz+irePb/qflJoBLx4KnLB+upvmAJ2lR5gsbyzPfxK1/16k
dJlH18wvxnk23lnLyZaxnfosqgO7u1S5Y/0qajLACYebu3SCOEVvlwGq4p6+Yk2nbx1TGrRzR1wk
g0Oa7pj90Jezkwzc+Yzq+rDPaygWibar967dWA/wYxW726OyskKXGTmHz3IQUJKeMMv2xcyqeg5J
nv3WA1TLZTN6G0fd2xEazLr+fVRPIXD0gy+RyjnyKy+ZjEfXe7an9sl2i++inJ9qFG6vB+w7Kig4
MJaGdloioq2v1nIBQf2EYt1+K6wHLvONTbG2nBanhs9FzuyApifqFd9K6f3qGnPRY/d6e17WHr84
OWQ3ThNwLinMGM2R8EHHc16dKas+3X7+ytG9tGMR2uHEAfThRIvqEEywFcvt/gd1/DOvFfyg1HiY
062xWjlAlqzkUtUZ1Ci1deKWjeZmaL3Ct2ur/LAyUktqri+gatc7U3qa3U/GZJF0wIyyNw6NtV9+
PXb/io/DYhZhA9Tpaa5aG1XAfiwevcnh+9uzsPbbr7vyr8e3riMhOzXnZ5ckXmn2jnLigpCNnHFl
b9PrW/96eu9nHbpOuPlVcxqBeO/KGkL6SFKxDW///jer09hlSw6uM/gtyRx8gBRFvfdN475kRd48
NBNKKp7IoHBaAq4rbcoBJ1P8FZowE/puasshZ20EF3EBmVUWTl1tnbrKhXjcFUoIBF0oaeI0znS8
/ZlrL1ns9Vr6dje6kDYNA8yPkLtSFnHVTRujuLbIFnudDkL2Te2mJwW/QiIhpOha78y5KV0ECHx0
4bI2WMA/Tic4U8BvaUsre+VnLzm6c+8p5Vyvjp7AoSgNUxScarJlyfxPneyNG/U/ziYWRTqnhHdu
/KF7SivhHauutfft6FmP8EIqHmrjW3EPU6wkZKjzNjn5jSZJkCc4bVhsXAgH2GXtnhgt6EXAt09i
ZeRk44JZWRRLapvFKl3ObpWequwlkB9c587Z2rhrj77++V8bV/rjXPq2Sk8u3M2KmFhgbWWBBHO4
oDz8fntRr0xfcP3zv17ShLoqaYaisPY18NbhnP9kc+58vP30lbMnWOzLvoP1aQVJ+9NUwq2yscpH
JUfgbdLhdwjHudsvWfmEJb8a5LBcZi5WIHH5ncj0TnG1sSdXpmDJqu6V3zc421IwcB+qQO3sZsJS
22KGrYzOkljNLGWlVOP2NYbFVM5ofIaQc5535fDp9tCs/f7F7Pa2jeCnu/7+ut6nNS8StMA/WKLN
otsvWAkglr4zhY0CEbSg+FlSJbrEJk7xbLG2gMym1XzJpgE4DtjsDJ9m7m31MVaGbclp7BmDmQrx
LchMWxfV8udKtwfozf5wbef37c9aGbeluIlbuC6xATU+lY0Ffwz7l+Xaz1MPCZ3bz19ZsktJE6bK
zNCcqrPVtSxRlXOy82pL0nIlyF7yMcOhHOq8CqpzmVJQPlFQ+kbKIdx18DpMuOsD0tLAvkJWNnQ5
8qLaWs5ra2FxP5Y8NVL4yKDL4W4s98QFGEqg/v0TOupxJ7cunJW5WdLP6waFEZOhSE0bHc25lwQN
ZNSdrRLcm6AyBDNL9rmB3r0ajHfNUVqYxpjhxKB/UCMpoTKBH1mWTC70dVMY/Lx4beYgaguGJHTa
MPG1aO7qkrBH1iOWvr1W1pb7dZr/OqGFAHpogMjBmQxjd/C9kH3s/bmgURVM6I4YAeOf229aqSIs
Oes53OKG0kZpk8KlVojfHBxt4nFUgu8K1iS3X7IyfUtHIUATLCaGGmFOXSQtqyK0+KO6+nL76Ssb
a0kUbuCB5vZ5Wp49oDHu+zQPkjbo5P7209d21iIP4DVgRdxyq7Ofq6qOqHDqF4uAXuPN1lW1v/2p
56pJ3NRVn91uyjbawivz4l9Xxl8roG8B+ShkR87Uh1IgLIf7A5gy7Qt8p8mBKI3CElBu71tuSyqx
M8KZrCEOOSNmOjdQIxBDE9mNuMvJRhy9NkfXP//rcwqVWnC3LaZLa83V/aC5jng/5xuNuJXtskQT
QYLTFRRG8hdRHmw6HXT6G3S1OEi3xJ7Xfv7imINsh6gJvIcvZav2Q0r3OiWvt9fX2qMXKUCH2ntb
SSiDddp+BtX9qQBRaePKWRuXRQaA4rVhfujgZ+uPHGe+TQ96QBl7SzllZV8vCa0OHI1NLWl1MWB9
ABiZUiserV/vGpgll5V5AjarrUXPLfeeYVn7SNiwsadXxnxpn4IB1sItXfdsrLKIwiZsoDJENzbT
m8hrXCZLtqpSIoS0BvjrRg76Xkiu4ix3v2UK8RJQh6y7AIM73A25JSIJ6+QDFDu3dFpWZnzJZRX1
ZMN6GHLZZiImCrzwa1jkOzKbPbP7LcndtZdch/WvzQwIb9oPPSzWvKD8AQflzx0cikOoKXl9//l9
k+/9+xXEcVs+X00ioTMxRJkjDkGh37fjvMVmDkWrR01Uc8Hx2h7MnOuESfoem6fr7C/2M2G9CdAd
ts+DoA92zoAyts72SA+3B2Ztyy22NIisbVCGPb+UmR+DOQeEs7grivF95/SSraoDGP/Y0jHnsLa+
1g3uNZX/uf3LVy7SJUFVBAROSHmg0TvPSUxJ9mcGwyuSU/PCssCAzQOp3VJbiZVbGy28leh0SVxN
q9kwnNqwkHBITMAd7Lun7DQPNJ7nA5Nb9PR/Mp83ChbudaP8tSGmq9frBDYh0gbakl1awzt8TEMR
q3TWj6iqg2dSo6nejV4PObmwQeqC/CUzqjzOjmF3Ug/mwyyrIaKjV15GMlNMLJPHMa3MdzXbM3De
lnPqhpFAj9g2YufAQ+8ccsHLyCvb7FNGgzwGRt0+mquZIlYdXEh9Yu16zyEJHMHpya/y/shTHhwU
hWlkUP2EpZPZB5JlT14v7Z/OKF/As1RW7PhzuPcsrb4M+cCPALKr2G7CqY7m1gqmxGkLkP2cqjsS
3/f2tZbzQTEbuoyDM9158MlOMuV2SVFa7V7l5fCcmX5+qobWJ2ANOdbO63V/b9nKu0/RMtndXmMr
u8NeHBtu3jJFKdfnpvvdyi/UfgS9YONcX3v24thI04FlxNfVBd4kAHN1nCPgg4IXfJzHhm+s2LVN
cn35XyupLmk+NQz7zx68PUgVPEpD89k1dhBVPP0uA2hplPO0I+O85f+wcpovsZMclR8Pvm7DpbbS
MdKu5jFzoPBcyyqAZv6Wq9M/QpNvbZLF3MB/XoYu7/NLCULmpXH8MADLd3bviM6yfTBrkhQ9HAeG
wWcC1FWR7eAG5+4nzx3jninzETRXggsByt9NOOsnPVrkswMQbh3rhuXfvJQNT3Nn4OvL/dT9joic
v07A0tpJFlgqmbjwkHWwPlF57iStrKqnqu6dnajh+YckC10o3vTZ5yaH20XYe92+g/1BBH1lcrJJ
6CRibmpk04O150L5nwQh4tfo1dWOEY1jxQfWwUpAhysfZN+zp7yau8RLC72TTqGPY93M+0L4KpEQ
TwQJ3Qn35SzdRFJrvC/G3EcZXTb7ypivHTAhsS/d8J5SZs5sYPkB3j7+CcLhVVKigAcl3No8DtC8
jChoFfEk5wLGaN74ClUjDmU+LRNM7E+dpfV+CPn7gDZ0CVepazkLwipzhppkUmR3YTfEYbHVcF5Z
jEvp+75qTeiworm4tBQPTe4xGCuIvXEUv7C8GjcShrcDQLKEqXBPGKn8rL444c8w3yPTfVfETZa4
FFkXo1uUcP4xA3Q5auwnwyLPQPtUvw+MRJa4lK5JWa80rMTs3ESy6895W0Zab0nIrBxzSzyyZFi/
oJ/hBAqDLyGfnsfA+zxm7ZZy2MoML3UJGkCSBFwS8wup2gQkDdiGGVwqUHPWzu72LbB2iC5iJFYP
XiYzOlwUQjsOyaX70PP/+IJ9aqbqvm5bNyqcvEkcyd2NV769oOgSr9xd7ZJSV/KLG3QPMxPPk6yT
21+z9uhrcPPXlWCMSKtM9PpCiIYL4fOAaOJ9T16UNqYgFahblfyiQ/1MTIhOMNHvQ3DTJUw5twrH
qA4qdMF0QXgAqtWWbPLKCl0Ckns7d6Gg6OYX0KCeBefHoM3urK5+vj0qa4+/zsNf423bvsibBgsU
xPZv2pPJ0EDmmtb+O+vnS+Oj3spdeAqH4wVyLXCnLOGkxoZossI7Djah4fDLMH24NQ9rn7MIW+yp
d7uugP6DG6jPc5bhmnePTe6+L2FY6ne4lt3Z2djmF0s7w74cWoCoVNO9r4/9T4r911xYDtriWRlg
LsqvPrdibwKZfQ6TXHx612QvcclcAVDWwt/oUrc/ndzfWfZ9YPTGoeC9KcKCZHCJTs5F3QfwLEnP
tm+ViADA3jmKYIC7pMlJ+2CY1/yREAG3T3pGvTeCoH5wTk3TtpALtK1nT0/mS1DbJT31ma9eoYjO
v0wD09907dsXBln5j5VfkC9Fk5VJ1YMkG0NsqgIkEqC8A/Fa9y6be/NUAYf0ZJpQnXPbI58ULsB9
JzzE/cBK7zvUTONx7MiPzOnYV5ZBoH6oeChjJAr0xdg29KvKIYXPH0QNeeSXdf1g8r5IXKcojrwF
gS/Mc2vvB664cIcXX4EpB+s6y9sd8eAEHhVTN96BWCyPaV2nKNSl01E7uCyR8jX5XWF0+ALBMLAa
QqoOU6fdXdj51h8xQgQm0pDR+FlMbvOYM2llUQsm/8HQoDtMpKxO7Wx3O6kb+sPMYfooFQv2KhgY
j3I4YVxGSNdCmULDAaLWoB9TXkIhBeqS5TNlVrNPRZp9hFt5CR4FMO+Pc8q9HbGb4E8Z1ugz6Mp/
NibE55MqDyOKlDUhrej3TiDq8zTWkI+Ejs1PQL26V2ccUqC74JTxzZ9cb9d0mkx3cnBYdWenTfvE
FH8I/LRF5wASZsyQ+s6VPolQL2jR4vaLpOwbb0+JVd7jz6oE3rp+TGACtWO9Y8VFlsm4adw+Zmj4
3AEpBub2rGgVE9rS2LTdvBOD033yiB187IshOM5tPiXVCGMT3g5QSfRSm6MSCF9CgFx13AYOZjLP
WASgJTlNlhfAfQNo8xwWgJBhLua7ulHpB19P6VGpZj4zbMZj25kJbDjCD6BCewkrFFi2o3J+BIGB
d2rG/LgNrfB1bqZwD7Fq81jnnvsDOBT2M5y5/kRrLA8LFrU/LZrZ8YQq4hQjEWCxmt3pF9jrcWp1
fRy6QTXvGu6HdyMciQPTn9x8hqymDl/LqYr0zL5RlfEY0sfVrhWAarQkuASyeXEzv9qr2qt3HVEj
5KThve0NvNvRsnC+90jfdnkpx4+aNux+tDMMKmzGj2Zg9Fw0cN9typHuKG+AzAhqfczp0MIdZig7
IB5GcZBilvdwWPD2KVgA+yzN1IcixG/msqiA3PI6O24tIAQm9JgeuAUWU9j44rFyFNJkorxHj0Fs
CsmxjkoSWuMelF478UuL/hpQkYcwfAcBzDKHfnjjT/rsqmn+lI2YJhvQlKcAVh9HZ+TppUAzObb8
lD7MDqUv/gyGXefV9rElIkV9kwMnzXUXJqkTDseAh8N+muHaWrUYQWUrmcxqlAmhXYdlYJO9UCVw
TyEBHCFWHeDujNXtbi6hvHgGeND3DsrL3CQUroDhDP7XvIP4kMWwqLmo0hgEVLm3ueceqOmhGwfk
KwxJvfE7p0Utksqb5bcuK8oLEVX9AvPN7tDYdf6ZTKH6gW1dx2GbNXHod1B5mTLaoJAADjTZQ0kZ
rkYTXKFj2/LrR9lIDiaXY9IsqjWq3YXC2MTdwO05Jk5Fy7hsRPU8AvcmdyQQ8FELXeIkwFuZTzIY
y/sRyuNB1Hr29MK6jhyKorJeoRfgAg/n2nYAaJYDS5og8LuvMm/Tb5aR5pwqaBLFwmvmR93mDLwo
ZwqfsDXg7+NDFREnjS+LE/qJ7BjMA3oeRk0thM3h+oIkG2SLB61xPoEuNtOjpCUfHpU9D1GVdsLZ
dVbFv+dX3HkzMw+x/myNDsgzo6oTmIuWFdIix1Xx0NDpeapGAOwqQ+XVTIBXf953Py5CRG9Ab7dr
agO5J+8xzTjilIp/NUSqjRj0+qA3qgJLnkvJVMq7UDaXeWjvwhZSIeHwzUrLVweRF/btFmtuJYpe
yr9A5mToeh+FFTPyZ7+n+0y0W22WlTLjktyC2oPdFAxlxoJwtm8K7260oNzREpKjfNOdrDl49FP9
LnwKWVIHnB61mtrAsK8RrwBQ71zrUQZbja63szMSXqPIvwIuoI29q05efbGhifaHIbw7977bwDq9
Bw9zsLYkXN+OSiGq+u/3ZMUAYYNSIgHPgNmEitggvg3l+OE9q5YsKQOEOWWWZXMFt6Ng1+hO7522
pdHsQg/s9htWEANkyf3v6TiqXsD1iZsxPeduW6LAnKtPOpztiOP8udNddZl61GQguXJXSS87qnns
d6XQ2aOAIspDNfCtHHFt2hZNB0wT6AaZLi95Yz02FLedM8NYivUfrcB6uv3JbrA2aYu82mq7BpIE
DhxIcQG+ToOm97pv0jbuNYp1cznqEV1jFNRyObRTDBBY+LUxqfvqCRoGkR2Mw/ee1KSKBJmqh7ZC
Dpexrnzxc2RdiSMm73sZMlZi46NwHrWq9WFgNdE6ZqqYAZTvYOiYukhYPZ99lGQa0tgPq+CU2X73
WcEcsE+Ao1c+kMalSiOjexvBRBB2O9RkBkg+eWn1NFiOeQ6ckMc5eKFW5EonS4rOmC/wwWT2zmpL
9hnaSdNOjSTd2Z6xIgedyO8Q7mLfnBnQ14PVyPYT81g9xQ7tp1dVB30yQesPZUUISVdjQY+d4v79
OMrqIqpMPQ4S0ArLlE0Qu+5QmKQYegh3oP3URFXrhvjptX01pB1a63Nuz1YRqcrqD11Qy5j7GfR4
aiJzAaGbKn22rSDFkJP+o1NOzgerYTqyXYUUghVPPVX+0bWHMJY1c3950MvJ9k3F9Z6CZftqfBs6
eIXdHqGEjciJz2cNDYf7UrI8ctDaO6NAGp6gDIlaBnhvEUMiFtm9Gve8YQa175m6yTwU5VMLKeuk
ZkCmpBa3DiWsDCImAuu+D9omaW1dfxXjnO/nibePk1fm+4E61V501nfR5PU+J14aRPkIzyr4DDdQ
/aFuF4dADEKlM8yKCCRw78masZcH7qkvwmkZALgOp08OnAFBMWsNexxaF2YkKreyhynXLo1rR2Hg
EMTBQaZvHlxE9UAimuquy5sKOkc+Duh47GqZQxcGzsOzVbqnIM1wvokppNmvmnfBuXOBMAerqUE1
vKCDHzdhlX6ZdGFF8FPzY5/5TWyB9AGvh9BBlhJm9oNt/BDv19MRCuP9B7cL9VHkLt25EOI8t2Ht
XNx58vd9KbpLzmv5akPIcA+1PH7CqvJjK6y7Y+41Ms5Tv3ik2mQxMSOEvKppiCDSpSBRrui977vu
QdVWH0/c8h8NYWm1n/C3L72bzbELF9F7rTzEMZXxj0TbbTyGovgCPLgTI3hSu95UeQThe++5wvyC
QOs+NhrLNOqnDgxNaSsCuzze3eUmFbuWtP7PUo3+fWkPNlQ/UEsTXUu+ekFQHKe2Lq6SFc4Usdb0
D26XWw/hBKWkPU1L/qPIAT4QiD0/WVT/8WstDgqO1jFpRxq7vnb2VWrUPe8H82lioXysHaQgcabn
+tWCMwUaXrAfhI4jyvbHIGUjCB0A50XKq1mw6xhTx5o5/V5OXp/YU4OTWMr041CkI0RzpKvRfLMc
HCSho345IdQ/YxX64ghJyMZLBmRqH+qqRpulgPJNE/lhUX9A5Dm38CcfwVjQTj/eSXuevmShjf8O
fd+JHRbyB6sM8N8SelowVHULhIljqieIWnVhhaMxk2hfwNfL+XH7GF456peMChYIiGEWaHFZ15+J
jo2XwhJcwx+n3ggw1t6wKDjyGesxhWHRuZn7AElmY8duOZ7H0HxkmdnqI7wdkJEltQxdnLZrGwR+
stQvQT/DxqB/uT1E/7Su/htUkiW5LJdjGPQDyvvkub3jxy4i8b6LTtDF/gpuU5N4z/OZnq1DtXvN
z8erLutns4HbWvusRcBcNYDz1COpLqSHazp4kP5WBLty+y55ZlPRduCLoPEy9fZr3qfPY+7dy5L8
uT1obwexZEkHw752r0UZdYGJ+YEMMk4d56VQ/a6VXlS2+mtob2kTro3R9c//CjJxBYUIYTFGoNJ3
ydTOWWJJn+1vf8jbGQVZ0r+m1LVpmNoK/Dt5dhwvsUPvuXenw1z/aMqtnv/acC3KqhLidA5MzzSg
ef5J+WUVoc72uXVhZV/oF+FVT5nstjzR1qZ+Ed4JJHu42uf8wnBpfoWpr/s5a2uZNB2u1tujtvY9
i9iu0iT/H3XftVw5rmX5Kx33nbdBwhDo6NsPNMdKSqWkdPXCSEuC3oLm62dRVT2dYuXRmcmYl6mo
UpR0JFpgY2PvZRSQ7uUZsetBKnLbW+pD6fT7os3AMG0eRXxNu/5SfNlMEah+FbWO8/mksAObXSRo
dRxOw1fdXhNju3SG9ec/DTC74wthYzSdgLQ+TXFxSKb80Fnpg52XwevP68Io2zKsbJIrakaenusM
2qBOHjjjKUFHe6E15DTfv36S55bGLwLZlmSV2oVFm0KTc/uRfmzulqfsNKboV3vDx+lz9+akPiFB
Jn+8frZft82Eu2nQtwpyEC1cG87dsqoqqrYqLQ9uuXI3Z3F5srO4CccUSFEvT40F/XpLt1dgDxci
gruZTXWaOlhrGxcZRHnSgh54ln59/a4uzJ1nJcyfx0JMYUerRnHSyUeq1mn6AfmX93sH38waFKTp
2AyLODnl/KTn8vs82JkXN78nDiW2RKvWmKh1TOaeOub2e1tScRgbWl3pgl8Yw1ue1Uhh52olwJJl
rqj3YHBk9wm3UJSqlvo8gHL/vdDutULPhdG1ZeyUSIwGdATFSRQRHNW/zlWHbdIMt43Ep7rzJqvx
DTzlXn8xFwbUlsQTiymR1YjGkQaU3kOlOvnkQKnv8+tHvxBftiSeShV9mqRsOiXs22wvUNbu18qj
p6prrPJL17/+/KdRm2k5qrqcsOuR2Y+C0c9sumYPdulFbKY5NKlQqyQN2qdN6rPFOaMe/nZQC5o3
2RMQLYFrIm+U16TTLj2rzdTuXdlg50Wm0wDEkptDtRvtEgUnDBCRd6+/jksPa7M8jjN0tZG8zydB
BDJ8rQM0m665w1zo4YktN2SWBR14DOdww9gQRsvM/c60XdAkE7uDuV0XdA1cp6IpLf+AEC3JAold
CvV4ZyV3JSRID0VpeI79U9x+6KeIHaOoKs9d2qUfBz6W36xc/h7HSDxXbn4aNsIaJXE7Oz8vimgA
jqbQylV/5TFfCBdb2iBBnTMxjlWeV2J6jE4GdHi9Nkn8qbKPVX2NcHEhE9nyB00SRSkk5QcY8Nk7
wcs9Sqv+NMR3MklPjJj3hEOL9LdGzpZWxsusJ6jqpOeOf2zoeQbB4/UDX1h1tmSy2kBhdnbXIq1J
j2XVvJscdTAy+fb64S+M+C2XbCG2mNJJo1esGSBw8skh3Y/XD30Bvi62VDLJ3U4Ws5AnZ+1bxcCD
+hCKyMPS0t0BtR19AJlj8KYC9U1WzlFYZxM/vH7yC8Fia9FJaCFNO+HABaScvDKBTwbw3/epPROv
SJcric6lEbb+/KdZ0tqVaTUv6nOF2kM5VZAnMkeoiIU58LGlLE56uoJfuDQMNqkuOhuRrRdsRBfD
4Vj30LBllyePrz+sSwdfH+JPtyEHuhQ0lZiPWTb4UQNlNZDyH+blGi3u1ydg26wsXXIGfcfGnBO5
RzwBRwLlsuzp9av/9RBm27xMDejkZ7w3Z92lHi3vsuLKgX89htiW9g4zmbpImipf939Yl9s+ju+7
NiI/qsVO3kIPM9//1h1skzMNb0pW9zBErMl9VsVBkVD/9468GaBosXVTb/r+LMmhpL0HgOqVuPTr
GM62WRhkvWc2KljQxdkjq8nRqh9jA9hDBrdZtE9fv/wL42abfHEADfgUwVuzR1fbeva/bD1jX1NB
//X0ZVuj6J4vblUR2P8lg/Ic59ZOn6wUZIhiQDKZelV6Dcx56WFtMqXRpgx4+q4/Dz20/aJjE7MA
Rir+Ahh8yq60VS7djfNyFvd17ETos0FjW8b2sahnfRhNrHbEMtWpyWn/AV1x6ReJSsLXX8+lM27S
pdQYyNkXsKUb2/SmteXTQPVNzEHYzWIUf4UNeUNxrTN1YZpvs6eKzUbVGjHEamqAy4WXsSuVtgtv
Z7tWADsy08jC9OMlGW6JPbR+1FcGcq7oSJmEZDvkYdZvLRlsS5OFK4w2g9v0Z6hexP4CmX+vjYw+
SReVV7sUQBTwPv1oT+W1wXchjG05s5kLpy2W2hCygDvXnZPPxX1cd8vOlLHjNXBg+73RsF3uraZt
XGtKzFnIoPGGMVzANQn1m6y5coILI2BLz4XJwlgbGBacMba9wW48O/32+kC+MALY+vOfFkB4mADT
ZTC25Fgc05gftW4O2mkAla/tJmii4cqJLgS0LRk3ZjK1nKiEtx6cdnl/D/hL4PD963dxoZUMaaeX
t9GSAq+z4sMZ6KEJeBd7OlBo59xkECU+potVerzH685kARPbSYn7JkPnzKIoOjWdPYaVQZ/XpdU1
LYEL0j5s61PrcnglMAAXzpFsZy+L9H5opjCP8f4g3vSptponqyh2NhovqBkqTGvYmr3+MC496U3I
dRxnZppiUsO6yyf0HqwPWR5fP/algbiJtDRJJgiDYaR31RepP1P9W0ke+j4v3x/ggWPKaDScKfz8
RPUOkke+PUZXnsilq96UmADNhEoqBZjdtGlIrOnQovf6+gP5pRI+NBy3/F1H1HPnuHI4LxUIeCj8
g/sPQd0zbeCni3Z9vVt03YWqcubPfWYxLA4gP4WAGqTHmaWj7+hCeUTVQ5j1hbPXsAb48vq1XQh/
dDMQbNiWlfG8GpwW0CVwyYHnmW/nB0bs3xsOWxpoB1zX0k4WJnV+asdAZFde2AVBQLZlgLJ+tlXa
48CD34X1MXuIz+bJDsog3yU744lg3FVHdeqe2I08t/vSv1Zi+6Vj3vo+N2OlcNo8AlAVmdENfSP3
/REw2N14myce9O9u63O3K47x/XiTnsvQOUPZNFRP1ZUSrv3MEf17sZptuaOZFEuemCQ/xwkUDv0p
Qte84cO7yU1jWEXYyDQSMIfunamJOni5q3ICNYaXt7Pp7E9WbHHpCwPdbGlKdlMSpYHFQCIJ5x5d
rG46gmV3xnIKKC3WhfYEXHq8sWESBlZRqTzjLtrvSFpjb7rQt1NemCBnyRJYZIgAaDVoWkcARFKb
QXul4dObuHDM+wrdqB/KjuLbGt4gH9XK8eLQ8tiJUbeBy5TrcRWbO6uK810K6KVnpO0+kT42Pjw3
tFesG9a8Rwto4lO+KwiZQr2M1QGuj9O7ykBJMQWuN9QAOH3lgyNjb4YT0W0612Lnttl8W1eFE0rW
xl9bAA/gxTBCLAY6JPB9ypq6vKvRG33EXs8iXsap9TmyWvfGaYAGjHkBbZJeOp3nLkPyDTKhygN4
wHpHYdxylwkgM6yRx/5QR1944dofaOLAySVKlntIWUjQSgG0WajbeJNtUkic5PMI1K1dAPfVm2Cp
6v7GYgvQArbIrb0kpnuYyfOun/VvCjGOH2K+lMl+Tgz9iCQP7jfEwZi2suLcNgnKiRUqpJOZyw9t
2Ua7qtL9nWS5OLsAz/qIyeqYTzEFOKEEfKWDpl84Z4OLpqPWs+8AFhl5s6BDMJdOIby6jfFrvduY
EMax9EZa1H6sa9hfeuAqqxPtmg/xiPCBuBTPxZkDmgdt8xHo3Ncj04WAvNUlSEjLbMj4qNOUvpvy
NkyT+EqmdGHx28oSQO8TJF6rUSdo26UeQ4G8ylzYyvyeCAfbChN0PdFTCRzDedZjidYx/5j1nb6C
Grig2sa20gNpFnez02NbAQNVFoBMGn9edB+FUQMLm6iAxmEcQe9otsckqEjp7rAnh6tnDlXAqmDW
PXjHbZCWWIhINxXnnvfOG/Turin5XVpQ1tf5U7LYDKapOpWaMxiuEXLRdF+mUsKdvm+CJEqvvMIL
g2NLcmcW6sFLCz9jqeC0q++i4t3ro+7C2NhS2Xk8VXDUrKCJl2ISgIP5pdMY8rpzryyHl9LQLYm9
grl3NHYtPQFRl58lrZaDwH4mWCwJlHgJfrCdJmCdlqiRAfQlR9SbgOF80+fDtKfAdu2t+DfTQGd9
Cj+9LAB78sieK6zNy1GX7/Nae7G4sm+8MBC2fOcCSeAMyk96nuo3VNVnJafjmNt78LuvDILnMuyv
VsJN8pJY7qSrdRSMmF9PAAPpmzoq7GMd1dZBQlY09qLeZV9V3y3vsHoU2Dja6S7nOfFgKODiS9u9
rVAEChAjdVDMHFThKmsOuW3b8HQd9QF0FLPXvKkAQ2+ABEriCvsSuRzmbhl20Ot03jZkHj2k7sPO
cmsSDKaNPyhuzaemnZt9BmTirYR2413uoOOqayfxXZmWYU0TK6w51I2qRapzahsZuG1iA0Zn26Ey
UQ48Gv7PWKlzQAGsfZsAFhaCec18BaTWlSrShTLF1qellcgorQFplAmyMgTg3L3FrhtMgqsbnQuT
9TmS/TTKevCMq9hCmU3bHUxzxanu3CtD4PkqfzEEtvTHJhmAOVQYZejfmt4bB5uXRw3rmUcJ+6zW
g4kLmClxzOyPBVWnvm1ab+n1h2JIDxR0mC+aZDayJKtbTprLdmfP2t3ndk2BOuuvgbB+3QukWx70
uDij6dnUn2k710Gdd0WopyINgadkhwxA8w+kUgqaSsk7p8+7KzveS7FssxFLK0J66AYpLMvR56nS
T8yQd7PiV7YOF17rlmGct8Cv9xPKdjoGv+tDlD69HoIvHXeTXecZHDmSNEOzqCt3RTyHPE6vLJ4X
YtKWPgyHBAdmYwgYaD96NShZpKlCGFfvRXMNsHThoW9Zs0nRiX6wxv5czncGoDQGk8pyIL+XFD0v
Kj9NJVUh2crKtVQKjGpKD33z7fWHfunJbELpHCUFlG0xR4FLPtGaf+2HIYRTd4BI81swCPZsJ/nT
tQ9N0qO9iJUAKARV3lp15pPijdVOfltca8xeuo1NjSDSGVRXc6rP/SIexay/12w6ZtFwR9PfzO62
XFmwjEQydjQ94zxzmOULDZk2/EpAu3ADW6LsBLh8ZbVlc9KKxWHR9bYP6V32rpIuf7+4dnNlJlwY
plvGbGp1k5pBkzuzYgllfMidKnSuiW5fuolNwVCMrDQxpPTOdlRSj8rxSYn5Q6ZV4EwItq+P2Et3
sJ78p+FkogLBTWDEOu2uL6Un6tiP1NvXD34hBm1pTEDawyPEJv25d/vIY3WrPKzA9PD60S9d+nrW
ny7daSADXMu2PyuxBB109OBlNbArCealh7+ZyY4Fc6lCooRezzt32cFKdExAy9i9fumXHsxmTUGc
iGNsv/FqBaRRxOg316BElx7KZurGyBf7xEEhvks/kOR7BA/h/prc1jrwfpElbOVO5qFzpmXKEPcH
MiDXs3U4JDX89FAFDVRf6UM8mjl4fkT//nX6j/h7df/ncbv/+k98/7UCoVDHSb/59r+eqgL//uf6
N//7d17+xX/tv1d3n4vv3faXXvwNjvvXeYPP/ecX34QlNnvz2+F7Oz9874a8fz4+rnD9zf/TD//t
+/NRnub6+7/+8bUayn49Wqyr8h9/fXT89q9/OOtq9u8/H/+vD9cb+Nc/HnUZf66H9m9/8v1z1//r
HzZh/yQKdU4JMp0DbCtG7Pj9z0/oP7myOcR9uCTElXj3ZdX2Cf7on8yV+GWo9EgALORK+uuq4c+P
bCGgAaDWr8JxUAD870t78XL+52X9GzRW7ytd9t2//oE62IvBgctyKSgFrlTSFYL/bX0qMmT5urXK
vSzu58x9b1pwY7pk3tfGCis3y31qpRaI4GkeshkQx6KL3zmkWO3Qk29xKw6iyn+UAGF5E8hH6CdB
WmgSO5hy1b4R+U3lMsiQ5WGtR+LFVemXEvgmBdorHQq/4yABxAR5N7il4Fq7R8vKw5F3LJj0SqKy
+CEpyns4o9zNltTQmY/RXibGz6CHC4zh4oOXjmNQ9jbN3Z3jDsF6VgH6UB5Z4cL7W8NKv5Pcb3gR
KojqWraAD2BX70RePZYKXO8oHgIG/aZoqO+Tyd1ZMLd1u/wPAf5zBnkEYL6B7YzMrZi/9E0R0rS6
tyTbx/QBpdhAp/X9KoFGROFXCT9M7AHiUsZzkuiJAK29b+BO4lmG5VBYEkelIFJbW9CH0sOqUACr
eU4qtkuTSoFX9KUiXzLcimXnNyQzQUIfCNRTRCF8nI9kxa3tWgdmMXALKgDByV2ztHvBam/97b7P
93kFCboYibUNiPr8uOSVJ13oLaio+zhW4A8nennMIPXLm/42ASzJSiHcXOCBLiQKZep4vSVB1LY+
ELwMXBEf7fccfHFNHvLhAYRqgheayPF9Y7+NCPw/cWIF5TfR8lUJ5CHvq8BdvjWJ+SNPCiyGkePR
lh/QZfIxH3YQIPnYloU/zu0j1G99SMOFIBej4cN9qOndgYSQe6K3wGfkhwJCAUA9m9tmKP/IUnCx
KlRpUwjwVxhr8yrTbyABADPZrIkhFod34E7vG5mFQ5d+cWf1lPTk/fO4yRmOht+BNoA3VxDi1vxt
ycVusLGDnXQ+HKAju+egW653m5bkfd+qp7yaQC6qwsah4JiLfdNZ4eyY29Idz7L64Oh6NVU9mSk0
mAFGusdCJyDxReeuAV8Tec0+nfk+A9NOtks4qsqLZPlo0thDgTUc2/o2EXkoB/2NlbHyKmaFI/qY
tQOe/PBA5wGV0uRcpp3jt608pgyqErNmZy1c0PZmrEczmKHBkDUYTqn7R5Gw+YGhp3EUqrgpQOEG
Tatxb0p8Bto72uRz5Z4LOAEHC9E8yKsh2XWmTHYtGHLYZldlAF8KGnRDE+0akXyC/gEPajsX3vOH
Lct4oGFpmkDOZk9Um+wat+56byFTglcxl35RDx/jSX3vDYU+gMvuS0wcr7OnLkxhsPbQg3ESrhcE
fGV0rMQ6CgpR+qMpf4gS5e4CUiJnS2HuUlmUgWuPpZ9yXvpwBkMFqe/LPSuUPqI0Xh1EVCU76D9Y
e11aEBju3cKzpiiQpakONNX8Hnth91GDbxRSLgI5qV3dsCCTy57UtZ+3ekey6g+BvmRBM38BFa/O
4xAmwqd8UhB0yP0Y/SLLWa4kcr8OwI7kNhMQvUJEf5kWWZoj54Vaxz6yMOflg1GOl4gvMMcCnWzC
Y8gecogoEGt5b6lrTGx7U5D7M/5TzhR1bIcRvi5CP2dltBAG7PWs2tuK7QtIuNTRiNZDLXdJgnFa
RbmX7HVHwzW6Tp27SxZbH9ql73wL0hfePDUnSiikQfrB8WOS/QBeLA3QKngyQ4iC85MrVpfdxb3T
oLauR0mdFHugJyuC43G8akPpjzWBKaRAMxr1n3CZ83BdhkgJ1ypSl48uqXbo153WsNzn8thr48Ff
OmBMHDnWJcuIz0Xe3bjG8Rgm7zpxlt49lnZ8rk18jswcEpUEWotD1xhfDsnX0X0njQ+8lifz6pjF
UGGYHjDGPNCrILo4fIkp20PnxquwuopU+LnANIRRmYtGuQajkQm+H7rpfT1Wjwo4ap6yO4fyu3gS
dzR2b9Qq89dCY1EthgSNFr5VWNIbSbgobGF79K+c6R3C1tE0EnWtBSrjP2ohjxPCtaWLMAYHF6p0
3ph/mYv6cb0hjoXVZSewUievK4qbvis/uRUoiyqsFg5aZHuq6dufspm/UoafU4SXGfWfAwRaIEQI
GzMDI+XlAOlQyYf5yVzt06GdPIOorRLZ+pUAiqi6xjt83g7/T67659kg+6dwImlzd4s9JR2QMPEi
q72o3DtIqSDqZbafjMlbKEFhDtbDvmnEzmIkLEFdbdhuiq7d8fMt/f0ipKSoYyqHbclwqoOuC6xr
K6jYFB6YzQc6t+CeR8gq9vgAYah6fqHrctZM702e+25Kw9wC8LwX45d6FFAIwmJhOQH8OLCQQhvH
BVMAP6OR2I9oe8Pj27NnxCthHROL3EVyuU+68bAmCE0P1qA7Vp8d+tFMEVAbq5aODBwD4qymT5ED
fib37emW9dUhTb4x9gX9zHvCx70LycfUuuYX/9zc3T4SxR0X+SrU1jAUXo6C0nZQn4L3xx78dq+y
yZFCU2cSA1a2BcwKSLfQeBfn5y750NktpCYL30ETkGIfNmG11OcJZPd1+kwpO7hNcdPZCcHQLvdV
jEA3fuut8YHeA0R5ZhO5g5jBw4wO4etD+bnL8Pe7WFNnMPApaPwv72KlUGdsQKwdphLt4+oGW6G9
w4pPViLCLjfAQ5ov9ijPOX8a+XxHhHUgLXLY3vkM2StEgXTK9xX0zVDMfXTa/m4yyDltc3Qa93bN
PctxCLokvtb2flmm/nNaKEEhSoRIbbvbYjKtLV2OfKr2UB/8MluQLLNcH9B1z7FH6NKYMfdmRM5+
Zgcw7QJ77N80TR0C6b54Y2mvjbDn4FZ3gyeRZFxZxJ7bkn97sNg/YCURLiFbfifNGyrauKv2aE0g
eewDmyGYq7T+I5nQrnWzG2qXiMHuXcnYMbXsfYwFxEbqPWjE84XeqZG+Ex3Z1QBks9Kzu4chK0Lm
DEjDmrfWgs5vm7y3C7bPSB5iMTuK2KB12+4T10DvZwiqir5lKLTYaRSAvf/V0OTAr2HifxmgILzN
ILqMFVv+rf4rliij0BbZ85S+XbMxh5iDE92YnKA5DyVClNyMhjI7VhQUXg9L3D6+Poo3gJq/BoOL
vQelEnnDloDM6xr7WBuXUE/Cr4k8Ipr67fRlzbJtnZztLg+xFfnWWYCFDxBtmKqPPOU72Ob8WLNs
EefhlUv6+y6SEewiXeHanBK+1W1Fpb800YLxycnN4jYPERCsbit2rK7uYUT7DTQ2cHL6Ozd3w6sY
zV+8E5wdb4MqGxcB4aTNtG6cyJpbjtGHxNOFtHj3jpfIIF0LZW72FvtU6bSHBdcimhhaguIKNusZ
zfNy+L+8gE10bJwYyhs2FowMWLWl6CDeABls7F3wVphjPWczpXBWH7NdlnbHzHTognyCwMZtssyH
gU9BKd4smM+YMvu2/bpG/ZgW3jquZQYRmxr6VX3iz517F7VFWCFfkim2uiMMR5X+y6rj/3UR51YD
MtJVP/r/H6o4a1P7chXn6bPOP5ff9OcXZZz1b/67jMP/KSi0fQglDqb/GgH/LOMo95+UIW8HF9wm
CH/rdPyrjOOQf2JQ2s/1FZciOGJg/lXGwdEwVolCtHSQ5mAy/9+Ucf42AyARhNHPnPX6qOvgaC+y
eLis12oB3OyQpXq+53Bfv7V4JhO/GCZCAyBYrHjfg2g2QBmMTBwKYoYXe6AhLTS/+1nSYGx72V5Z
cF92/lCTwSJLXIoalo1pKdxNSZxndWLKlfeSQd8xOjsam4dAwJtiCpy5SG7qvqxvoW0Lyby2odl9
6ZDxGjL4ZWXVRYeAgJPPOBQ9HALBus2jcStAqw00rfaxVVCBkk3cAXMl8myGGynB7f80bH6RLm+Y
Tev5OHUkkUiWbeKgevfyVWRKzU7ZJO6ewYV4CI1LP2ZoACQBdOTIH6Muxjd5pDTkd0YDFTqeYdMC
XZI2P1y5kDXo/ByUcCHMRRqNgSmFg4fw8kJqALA49OX4Po/hMBek7uTcMzLH36I+su9ULhkKaGmc
NVCUWqY/iIWdVk7h3RoOPRqGkIoxcRSItHH1lWGxPvIXVyYc2MFLuKdxRWyk+y+vLG6g5FnJzOyZ
VGO0YyjwsEObtmV05WVsx58rHO6gqAkBKFRfYRbw8kS2KinqYs2wt9HpkWHcEGbv+lo6H5Zm5D8c
2NV7QwoxDyCKGJBgUV9G7ZW1cbt/ctc6LVYleHgqlFqfFetftD2UjqCFY/bAO8zSA9Y7RTlhmp1g
bFoa35BRX4Pcviz4YwiuQQcuJtC1UoDkbff0YCa3DpBuA/btef0pHfMCKA93ykBfrRg/4z/YFcuE
ttMVAsPf7xWRTOCNonaNELmd77MulnqZh3ZP+4JAELMmCDiZJWqMtBzEVC/W0WKuvOS/3y1eLnbW
nDAHkXjb5igrF4oClLR7qFQlh061duGlJhu/lZCA+OaIqvGbDHgU//X5tc7jl4OYu+5a0nfxj1Jb
/loMyX576NN+H8/odvsR1Il/QFZ+AlgxhZThHhgMV/nzALj7Trm9I/avn99BaH9xCRIFI7EuHUh4
ML6h1b4JNcBuR4h4QOqA07XCVPuPNrTUT9RU5Dbp+VM9NmiGVXVANUoOE2R8TxJoNB3EM5/OLQQw
PVvQMnDSCalz23THuLfVoVFT/pQlmf2mnZ16343Z1wIo25CWVB+SpRxDR/RoAEQ68nib94EFysCb
eJ6jFsqZBT9ZVVQDw9UvzSHBZgU1FQLxM+iMauvzoqAkaqCMGjdL88OBPy3Uj5ZzOVH32Nko8rjK
dKCMxfpQQJz83ElsfKseKKaknpLVufRHs1T2jUuhQZdkmFF9msrHjIhlJxqevMkn3DiJk/uY8jcD
5uNRy1iddGcKlJSspvzDztTHfioYzBSEc5PVEFKCQslqs9ZBhUZQc66aoQcGakCD1S2sGPtTImEv
nIEo41GVPpopBabV0cQE0JoZP06LbkOCMBrkfNC7ycUKsLMWU+rHEhysxpeQGQW1yzW8LgCrFVy1
ELftGzfZQc0rzWZflRUCkIFWlTqbXsIgZZaAFZZeLrN8VJ4NdVIs1SlmFpSG0lLXqa/LKVtYOLQd
U/fSaucZLKhUJiCU5bxHx0O4zYLL4U7LvSlq6k8ZjljfEDY6GaTU+lRat/CHAIhyxbOWMEsHTqQN
oTdnsg+QSUZYzlVWAFLJ5um+K4wtIAqW4Ovo1imkLjmq9XsYssbTu9xWctXBYFW202LCQu8M0qQQ
WaNgwgLcT4BAWk8643k3skxp8OeKPNlDAa9waJSxH31s47DIpJl5AE4YB1nUVH+KZypsiIm5bCCe
XXDImgLNhiCWxx3iTBqlxA7yQeGqY8jZJEHnlPjakhQibwnkuFCsxBjKgqiQuDxVjgQXBsG1Zsq9
LkYr4m5B8772pQHzAAKCOpV+JCa3PE12Y9gnKgqeeZFDuznQpqogB4Zl44bNLVyMapjWyDtWDTj0
aMF/YNe0pG3PXQzw9qkkBmOZFK2EUHPb1Z+aIZOAiDPajD7FfMODQrpQBVlS3pRgm+1Emcaj764w
vQD9m3Y+QkI5fwCGB6qlSsGL+qawxBDtRp4DxmqDRW09xirK9VvNBtbv5jYryq/asr+DsjjHfq8W
9g06vpO6nTJev6kFx756ZCv4GfvZXkEUOnddr+sKPClD6zhoWJf86Ds8J0AMZh0HvGI12ntDu/CH
PF1Qc4dwmkTXKJPG9aDEG30snMruPZGW55YB+w4cX26FzbxA77tu+BqLEkG6z0OsawJBrtaFih3g
7CgQJ6h5TwLgv11LOISGm17a6EBUqXsPhzMewN0pjt9MlYEfUQ7LOX1w0wFxrOPw/vZdY1n+EOdD
A7ehVeW1hlwq6sdNJsZpn0YKA6VXVTL6gusSAnQ1h6BbVBh2T0nZ1LuMDtC9cxSZ/1gqKHse0Emx
4iDLRixfNR2wZKGF4Pg1Gwk0Y3kyI5rznqgROmxa7cuiQBozZNyNzrG7UA5x4SiKA8xLJ2zRO2j2
QLJ0PLAnaNyWC6AKaKNmt2XvlgdDdF/eFNgq7GxLRg+ZItZO8ap8Y9uWQFcpH1O/53bxo8y7BCqB
KnvjAKR5AxUGaNZh1ibfjIRP7ruqjhT0ElMX8sixtiAMZ+Bs4uu+7w4VgCKQ2M3hbgp5YBX58HxR
IUgIaOnMOfCknuVGSvhVBw3rJmH8yzyW6zxqAK1WSzGH9hBBBxAltDM0rJlXcH10a6e9IylV+6le
wFVwQLM4AHsE4cxsitywYAl9N1AH0uDcWd5iDQXHn40oopq+2Zm5ifIjyRIOYipoCyVZ0oMSpXXK
0c32YaRa7Uw+jscua+YvUJimO1YqfQYpPb4F7P8DsTO0lNTQDr6m0MKAKMYCIa6iHh9NkTleBGC/
8pMyIv1emn7wehAn0FZNkfV1SIomhOXGhv2PZcoj4h6AoBms2ybEKMK+D9iseFYn3M8ZdT4QqJDf
sXppjglfZMCXWB2nBqDeBYiuJuha1kPC04oQnjq4aXTwz0lCOauY7fKYquhOM0s+llbD77N4QThn
WR1KEzFIAGpXgN4V21g98yy/n6GNFPtFmqqPkL7vktNS5TE62BDOQ/McspU3MNSk/e0kO/V17vjw
vUbKFUInHBCzApIoYW119i5qyuwI2iiYl11aQ5Zd5fOxqOxOoKNvRu1pyaEgXFn123FImwPWBwiJ
0/oUKQLhfKi4pHeQn+1hcpUDi12hsjGalN/jGaZBXMCjdOhyLNKpLh/hgFKECxnEaRY1+UL52uNU
Ce7eQ7pgBcrN7Xta9v+LujNZllTJ1vMTcY2+mQLR7b7PnWeC7dyZiePgtA44vI2eRS+mL+pemawm
kmkiMw0r69SpjAhwX+tvuz9r726HbcG6kbre6DeHumqVS034Ki+1rNVrJdbmuFa9uCfZlih2X9Yk
mtYYcGzdkITYTXdJbROkyjEV/wlr37tMGBU5rieNbdY002M9zuChyUycfQ/gQ/5Ct/lZhfblvW48
61zqhHdDhvUTwah7dSgmX3zYqx2eg9aMBzwd5SmYmBH83cuFmH6ve08ZK2/no62leVxi9zkIOwIZ
i3Y9GWVwKhbA7rYq9pxJZ28Poazbh2pzaL71W3LPV2V/MwhOd4aBJ59tTrysmCOIpm3xHsl/vRHR
RArWNUO4cIc91fGMxL+MYqq5ND93NvRL/eFvwdSmbSK6h8it68e1Wyl+68YSEXAZkETc0rlWHza/
GcCHmPoTUTgXQk6tdN/UwslXsZG283LUcNhWo0S6LDXx0bXzw3cC52AN5o2I2/emWd90TJauWjqk
D3KXQTqJgsTWzd1vbDN4N4FdfLC6/5VLchid8je94xTYCvd+nqP6TPZedaji7d4s4iso946dRypg
h/K9Wq0gXXZ8NkG8v9Mc/RjLQuX2YPNCjv2DbH33fjIh4o/RnJcgae7dcH7z+0ocS0RBGWnRsN5o
KBxTLkeXUNG/c623lKnsQKokui9LTFkRSZFGo9sefIjVTYT6koje5s/bMPPluD9UU7geZUICpVh2
+eGr+K+m1uEyNs1PKwisG90C6IeKQStCCrcs4kdjt19E7MMAkumeka475VDs6weC418cwfec6k/K
G+xcxnNNTvBsZVWyXSNA2uC4e80fsS0/qmahvqldN9IJp/tdiuFQUzEL60tilWKuOIrAP7ZgiUAz
5WkcSbLjHKrOe2W+e2zoWQjEkM6cfwhVtTzEkSSOeGAJ2QqdewTo5pqM3VPIAISmZiofDOvJubOd
DWK2eFVzDxtZJee1c/C8wRG0PeOpb9EYWMwTIauDrP8klTWkjJQx9D3lia3t75/1RIhpvEzRPXSv
OYNAPJut6G85PFHPNMGUEtRsv3EmvsvNLw5CEjYQ11uT28kSQ3KW5HyiOqHsYmo0VrDwym41MlNh
YeWboyCVdPQ1JGOQ75Ie+7q3Cb9yTTp20bdbu08B2fnBhoaliynBctcBqagsPiCnHOpP6zE1XRA+
kWt79nr7aPcRxSg9R2vVTt5pt2jYJaOqTE3ZWxcv9G42hpKzE/b1xYKiTycdvtO1eF5KLn0Xp+p5
EztZ+2Q+JnmH/jinojm5YFl7iFabrLFpY5rdbeXD2eI9TPGhL2nbiu3s7REewOl1IUngwd2X/aYf
yPWdGUTv5L5IUgm9/kiXxAfp/9vvxVvHizXa3gvWteZlxRJ7U0tSikBSaoQBpnwjXrh9bSUeenJf
oQZ7OX5XkHK48OzQT4Ny2X8ELrWdk0L/oPz212bqceDqCMov1YYfipvl0dhkZTm43SDh4+VW4Y+7
l1MYZ/buukcCtOq8nLtBUUM86HQYy88tiJA9Rjgw+nEFwtisjsYFFV15WftcOyjFSnf8dNEGP7TK
6V8wg9FsLoaT3w5Trjolf0SLTbXKRMEDjm5fPQD/tBRVzEc9WN5DPbRl5pKEEee2sMOLIQpwy5o5
7jI5MvPbTmXzaKE2mrvcb5L5MYnlmGvkBiMLLG1fh1XUjABeFDV0+boJBKprDxOdew77f+mFB1Zz
wmAGrxTk5taiSL2tbCcwn4rk3nma3TdRTff+qobj1JP3pSmpyfRIanXsJOOtFmX4YOzEp1FBTq/l
OnEdwVNOZWqFm7qhjqf85VeISvScQAyDm5k5s9p2ItZrjIgQAALNumDfnDTeujDDnsMBTRxHeJ0o
e2xXVVVmfi0JqjYdaoxmYf9ajFH/NIPap6zhPinyZHCokx2J3prBbGkwuQnAJCn2G2z33m50cWPV
48qDWHkV9WprxNjrU0VWi7l7W2wl21OxecuQFiJmjDMiYv2NpzU4ub0Jnix6N/LIE/WZ6XEUmei6
1UfNHLePxWz6p9o2SHI2ESTsDjzVB5Yo3+RrYQ35jEBwPG5LSDxyzYwp+3K6scdw+NwWfyBnaymH
Y8KsBjUOSBFkhddHdqopBr80zhSvJzgkt4fp61f+3+LtOAbD0qRRUkd3m7DLr9hZxq9kNvONUXFy
oMIPkMkdtpTza0fnEcZ3xWTVF8Y6voIaBrFiTP+rN+nnxZZMKamq1YUlkH1twyyYh02wW5exGh1J
W04pJZ/EXo+9tcR/Ar+ublxTqWtn0W8Y3+mLj4X+KowNIpJSJZmD/vH6qPKQx5N9pnwryHgQ7Uft
OMGTsnR0VwHYf8aNxPR+vXoeGV7EhbXcv1/rwOVvalmnCAz9eQz4nCmp/5yTdbvTR622RvcpvT9c
mKOyCO62HIwVpimaj6qU5ti5Rv5Es2fQzLjmOJQ7NbSAPe6TdOP9Hj6VcxIFDDHuHkmF89YEn52c
nDtVUPOxkFr/YhnI93qb+y82yEcfTOt5mFqY8FC7+QKzzzfs9Oj4Bv+t7jr5ioyIip7ZC97rKtre
bBO3h3Wum3TVlOQAtBrsuXTbTLarXskstG9IM5Q0Pqk9lTbVS+i5AsK3B5Cj+hC4ZBCkezfS8Lq4
1QUnQ3BDvkqci9EOx5xw9jELC8GCwr4feBiR255SS1OKvF9xT7uLCmj4C77XJX6p3D4GpnEQE1lb
z96SPPVkm2BB7kA9/QR5xhhWYJ9LIcEio1ezmoIjzh5+9cXIkjtUMqS2cVmfA4uQMsUZkq6l/Kr0
uNOEu8RZzOKakvi0qRN6V5b1pBczRPsePoqdKSFqF4GdULd+Wrmu/TYEZPerHdVRMkcE7ifeVPyO
xDQ9Fj1SHuwnv/RIp07ukip59JTyDom0tyOG1+q8yFAZ9PKbODq0bfFFbMsBQvijn/qznoMla5z2
5CRBc261i8ZS6ORH4NSHUtJgyoH7YIx3sv2ZzhBy603zNDL8rOXsI0DS/2zdPmeead1bUNuVtHmM
49jM+bUkbq2sW+MSgSAxbFkssdqL2DnLwS5+TfHGcbxK541a0YNUlclwDvZr1sWIdE5DZaqVMWSL
poextOkO8G0Ar7PTLmh8m3DSmlV0Iprfb2rLztYRwUlW7zwJmAJBy5+qiZE7dTudJDdbOaiCNkVb
I/IsPfSGnU231wWR8dQ8is6e6nyiA0LdYi+Y60tFatnfUotlvelmaNQ9DoA5CTBLk3rK93FkD2yj
WzjXKV2r+gf9W1VOq85ZJZTTGn+69XvvV+3sQqemGlAa57On7gR41WaoXTdW3lfmWAXRhyXrS72v
n9O+hJhJfT+r52C6y+lCmMgtLBVafrq3KnysE9coZAc9AtUW3UlNzo9na5EThHKOY4nCUGx/Np3c
e25xy6P/Qb7YaVnF3dhRiWZZbXEspq7LRKAYoM1LQQ9bFqE5KNzx1VPTmMJqfNVKDiwq4ZPq+NF8
479Oe3JxBL5Lr08shqAGlEcXISFDYcAGiGGZ8qUHocJfXR+fpJE0LSW+PNE580K05psOZk6s+n6N
1Z1LbyyoWLLTYbtdorosssmpbojq+40OA4FYIea7Lk6OLEhQbNJxGdVpDCJusaUcmxttUN3txIFz
sEfI7WEeS3YEBnm7RLogt+3Tiq89YUPYH8sYbO7YtuG03iT9+l05RDzhT5H2oSLplUs5Lu6iZgxv
ZAD256OnSyqAnsLmC3U1jZ8Rc3Tv/Jhk8oqp3z25Rel+lBPNCoDC9wvK8Je5s+Tt4tlM+IqzBSlw
/dVf86PTXcRWmKPpI/yuoekeDp909B2bRiV/AGx321/SOIfkfStk8Y29WZc5w+okHtaJXSOtZ8df
bkcQWloVuoRvfOMy3I5OpMrf0qIVAyFf181PfltF+qvxZuIRKCJrrNut90ErUhSQRp+sUfIFlIEj
rExTIxKmg7LRIttM3KR/LOZ9nNaXVlhPTjx/AOFn3Sids089BCogIXJuOf7uAekY/RIir4yioz3L
/pPhJz6W9vrBiFgfpxGUcemil8iywOx8e7xvLKoZljJ4Ctet8U4EkC82OVSDlRaKay7V5ayex5Ih
3BjfSQ6zu9o/gG9549xk9TOnEKE8l6oY72SA8n3wIkoiKq+UL2XUXj+fcP8p+Sr7tKsTqNCwifRL
QG9GwQnlJzeuPVkeM305X2whiRlZqXk4Tw2YBJm7hDH5Kvyh3S3cbue6EC6lysp/t6viD4Dz8lBE
JsK9jGIpaxbbHY5OWc74j1no2ZOiEhzXXj9ju69Tw2H4EnnzfCw93V96Mwb8Rk15BJ6RD3sTLS9R
O84vch2C4xS4vOfu+L0pOV+IrRA/C857GEXLIkxmrkedTr0NLG3XQXyyVVLSGahJWxs3oN0BSF/q
qUZQ2nTqgcRALyXpO+BFWNR5nqf6J7TyfopmR+diX9scOU+XU1nyk/PR3BCeYZ8VN1ZqbWUpedt1
eecWixuScQG5MMOQPbZlmWQjKtWbRDhACs2IglotW3WzJ3N/XJQXXIqAXzkVJVlCaovCd+KS/Q8k
9vLYx8VwGAWDr9Moho54arPBAcREHM8FSHV3Jt2uypfK3eucQjoiMAKx3njccLnrtf6RIjtwiz6C
ELIUTdhp6Za6PcjKECri9eT2VUt4FxSL+mmqfX4dBvM1mE7T11cEz7OXEAzVbuUbOfiEQs7ypWlN
c+fRNfIiG7r10qSnPGJEYXEizcH7vRrT3Hho13mqeHRpQgKqrkB2V5MsN41dtce5Ksu/U0jMfd92
/ZfF3ZeKbjF0u87fCwDoc6GsexoRb9GWMoElumYY7EiSfLmmVR2JZK/zRkPTx4pdqQ61jfi5c6M+
dZiRnRyP/UfpDPsKaIoYVOpgOzXcpRjb9+hD489Jl6HGaL4JogTbGKl+DArPp64+TQv2sTH2AF0k
zsFp6j9KKOdQBaG4+NP6tu3GPvfhGD5XVrKdXL0nv9eiG364SW/dWkFbnLomSNAChR6IBKBp30eo
Ti3Gwtto9MJfVlia56he7aykTOcdViE4CvqWsOR09BKKhvK3yg0JOZzHl6Sgs5oL0P87YttDhTxs
mZwCP0dhv14Yj+JcMap8BPvSP8wktKRx35hMJJ1/EstS5boPrwSDrt+HcKlTpx2XTyJc9hM9H13u
KX/N4l6o+wiLyF3tjPXL1gyv7hKK06xDmQWRDA+hJ7fUYsD7p/WUfOTXXl/icPDe1gmjNP9NvLwv
kDh+ZneuFT2McVAdhrECAIOFSvtuYUFXNL80XOs7m4fndt8h6S8pMECDqGoJKp2HVTOy/7Eo574U
LBsdSVup2vyREiVvmb5tSCM7s8YifFj7wYDT9Fb/y3hWQ4UBFS1cUS24vFDf2+C6I3Rm4r70C5W+
eaJ6h+ZUaZBwzUEvL/MCZAqVVx6CbdV0gw4E3tsLraLgw4fCZVYKnMm6JHXYzQQmVNXPxe0Tj4DD
crUw+peVyleSU4+NGcJnwnE3XqhoAIWM3PuKz60u61CGt2FpzajRuog6rDaeT+3mlO9cU1ZOOktD
VRW86xYMwweMxvbiTH6b21bCXaWIe5MU6GBmmq37wPPlUYZzQCpgNcdHz70q/dUUcZtuvzZ3Y0OO
tORdT/a7HpdwSqmsdwqacT968UR/VU9KhLv6e8qCRs0l/ayXumGOiveAdaOALW372Xmd+NKzmmLK
R7Bk/xDJhbadNanOPsLQ1A8EpLWNn4s3OMrnUf0wsay+sW5EVbZ1AGRi7X1OyajO12DfL6poyie3
SygSWKiKHeRyhqADYGwLjxGxnInyM2FuGIgytmpQ0SWpjhVp2Zl05PLZj+18H1a+fdPsypwAFKzM
ZX3KE6uuz1XCDre3NTtcGQFwLUX8jApqz/xoqfDKCXGPkD7KG5wHPyZho0yMw+kKocbdZ7SECd/9
/M1cRdwGOvNPGUyTA9OrH+N+dx5YL4O/UmyamsswyGNMxWc0FzyE4Rx/zQ69YGqbP+QaRYc2FmGX
rjwJp6bwNC9d/NbENlAsvXcemUzHbTPqVG3hb4gs+l5Z81Jy/vqrzYdun00hCbPEmx8Qn0OfcHwa
qTj/nKeSfRJS+JZ2I5hrzYUDuyffhGcS2NQG1Ew1nvrrSLwIXcMSO1VBc5mkzdBBy3HHakIXF9oP
jz6ozs0Yd8b5YvZdvjfAJHs+0KPHmhkOZ0cX29M2o2pJN6GXgQ8hp4PfA1AfHBFAfuw94WPZUrft
ZS5U/4/RkwLGQQlTHSJt3y/VuEvGV7VSUQzUhulpRxFh1pU3zRGfyp+ni56miClxLovHSg3soeO8
PQcAPxcb79IHbc18SHdf9X5gIat0CgEQpmooXTsPS5b8v1KWuMaTOQ7K0xr3DpdsVyz+FdHyM71Q
2EKxgbjVNBn9bqhoAngaau8S8xx12Rruinq1eeNWMvFf2y63d9yCWBrnAKNe4Vy5ao08urL4UdLB
kvanRhBXHDQd4V9drQDRu9J9bIklfhaeKg6jTurudgvrMtdlv78k4UooMaows6ZOL6gjYtF0U5U0
EQfsBAvvVdjNUo8grLPhEf0Mx0J81/7aH1yY8RTi/0tE4nuLHLDorRTyKQqknU4eoSypW84WZyKS
4kpa5mYdY82ShoH05G6riy2zTq6F0UWHCNcLflJDGz8Jrahp70Xv3yzd7t8WjcVGRO7CL0+1gLSq
xC9pyY11fpn1/coJU6eN8Odbdxjds11CtVJEDUnhDYI6vb0Lf0QDxbcME2uJ9WAqXp0h0m+eV1tP
do0+f3RptKdKVGm8YzraLwjydb7z3Ym0ttoZP8kVCjITURJORyuuFV9zmvaIf77jELwQVNsqYLwm
uR1jR2RjszojbQaO/lHJIu4hUyL12E7lBBK/iToL620sz8bp2oo3O1lvnb7dsX7EORYmUE+Qy1Nc
gZycfN9TbtrD6nqHvbY8Px3cqf6gtJapqryyfew10Xm8hksPobtgPSlpk7MRMIMEbSExOuUyd3hH
wj0mSgKi8+TP8tEW1XZo2njJizLGqVuQAgRG0r/GZEXVqRW35KRNg4qf96S8xt13sXU7Rc64ALgG
3uu8ltXJVWpkvK/sOZvVrN6mQgKTRr5PsqAxJu8mNjbOmrKPUm7khGZaCr6zptLhlqLl20EpomE4
9pWN08PatHlfqshbWGzwBEJTDNVN5HrNdvIgEWHGW5pfdAHLmCq1udk0NcnrssCsicEFpB5JafJz
2oDVpeewmXJ76jx49gFSpHS7S9f64Xj0RBs7L8vszr+sdqyepQmjLWczxBYMtx7Rsrt61WNXMQ9N
dbcfLFgDlEvWAlE+Fq2LfXLQu2Ae6MVB7oi5KIzxTsZM+4ulJnOmOtnoNGhKvn2i5laEN7Z7GiTe
LZfFaT02XrimsvOGHJ0Qb1kjLV0DG9Cui7muepgWpAL2UBWnqdZ8LiwMmHj1j3pdg58qIVuDqqKV
NcwS5ZlRZb8VicJg4zdiD6lyNCRPV0mreRNATUpvdz93Z5OH3fXuYwtgjce+zeo1qB7omOzZRLlL
AD2WaDhApcwgbIz32RR6L6FSU075YvkRFWFzrKEGjsgG0Jt0zvas7Gud4ur9VlWowX61gFfqprw3
E+WKPJ2eiF9l7BRnsy3gNx5KrH7Xx0GP35GhnQL1zWtABMl7z7D7LD0oOdvx5hfXj+HqRR1GTINq
sKrTXjbrdsPCC1VhdXNoblQJi3RgDwDhS5eGNgtoosVHgzG2DAXnxASIk2hIRrbSxAu1zNUQFevL
6lT8SRAPkX+Z285a3806bvWP//wTJTbgLmeq7faddr1heSKq1MepZRg3wQ+HBu2Qa9f8q61lQoJq
0SONarE2ybWQegn/OH7Rc2YURDLzRSpgczq50EM51SBpaA94H1NTJyih7I1TOZ0nfzD/8G57wy9L
GFRBYWT1P2O3tsaDsJQw7xYvy/RgQQ+ZjCrXPrjtl4mTjoKnsLj9Tz1Jk8jIP08zE0EemQE1xmI3
tCdkTiDbpUohtEIuC9pclhdH1gOTZ1vEOvP+JUSyTbi0J1X2AuHaVZp3aJ0YBRmmiJGfIDHbfLEg
lodHxZ3kPuI+FXBps3T7n7MVcmkNmq8BaRLVnHDJhscWmwfIeNmiMp9CO6VvvrxbdRB8dwzkYB6O
Sc4l0apZVyY64j9HDx5hk9AkvZ4P446XkPxGz30o5tF+ESE3JOowsV5YElon7aOh/HYavb6xTVIR
xnF3MXMt18M4hi4SOZIoTt7U2p995SYv06qrh4pkwLxgbHnrqq6++AET7kLQyIMzmSqzBON13FfN
n974dc0MS0BhunaM46rExFYtxIWgBvC/1jmof3VMtu+zqljRSa69rp4t9Ai82O7/WnGtPhXYUx/9
yC8Z+TZ5W0t3fQgXtUHXa0MwJG3wRezMOLh5PVLIz/Y8zNaL6Oqn3Qqh+yNHDhf2nR3kttT9h+s4
n1oBDle+Ge4WDSKMJc171IXF+bg5IENy/MR3UJyiRcVvq7f4uRUt9du2ruEHZLd7YOn0UaRE/bli
qvxndqkDbUImF907GBU5Oac7V8domNywuqkqq7tXhsW96pKXWkT4UenAzWOjx58gtF/NPCvan5v6
ruHN/imUeI6Z7O4c2/+cinIvDz4zXjbtJET7tY0EyiCNC6suyvedIY36TtBrAo/CRlKcjjz7GCyN
eyddNWbCTiY7tzrL/Ge80v8zx8q/RZX8/xROcg2B/N/ZWjYOgEn/9//275Em1//VfxpbouA/sGyh
FidpJPRtBPP/09gSYmzxPDeiaNbxsPRda7T/y9jiO/9hgyPFKLacEBH01fPyX8YWL/wPTGAO+nPi
S7DIkXfyf5FP8q9Iy/+lsg6T2OdvkLBmYqSBFwpx0Py7PV04W4n+GY2dj9Mxqjd98eEE74YWlF4P
HfOzjb/hIOlyhfBDBhIPa3Tw14K4bBG675yG5lBGkzwkRvWXyVZliPGkBpYg+dF8brMrf/DPrI+R
Ve7nPRzsn5JEl1/lKsPU8TaFyMLRGQ3Y48Er/4/eOdf5l0773z5khFHG8fH+I/K2MT7/+4dE8GNH
uzTOyV2RzjjV1L/z5ZLKbaKiQMlloygqcBFteViEejk2fcHQ37YHg1X+mxpC4lNm23ue4309EW0Q
fSRiL19xBmD3VO3qgfMFIj76LqF1hIy459X1lue4TshZmINgdHIWD4HmZDcLQLIJfxUFKi+EXz0e
eVPcoagEWixavhAXylyJ8VdIst/ZqNI7MtfGX6a5ypYsvTrOcRksmrUpkNL5zEp2re6V6U75m5OF
jmr/GD+u/uoOBchFl8oZT9tK4yS4GYgyjmaM0qSV3PUrqcmOhZCz1ZjyUyR9ZGoy3em0mfvhO4Ej
eq27ax7s7Azim1M9+US71R4iyntzJNcJdLougx5tlD/TAlnUi5P3fhC9W+syffrN6sojWWY9hj1L
TiizSRfOdhOhOVsl+NYGMZwhgr/mMDCfHaJNxfdxZ9pLxGx8WEh0oKsKb48Xs3r340b2RFfLpy0m
UKEArLnmNcu/cb9ah3YWxUNcSAhVv3Tnu2AGsXG1Z+UYZMy9kxT9WxNV1nHd6c6ui7p+WrumymuC
OY5Dt3hIeVbzUwcVOZ6bWdRvw9T3uRelcwvDci0DRw21SW/48GflHL0A3lcX8kpX7bQ6bHZM9Kcj
7WPlB1eKeeyH3yyMwSMo9xVqJnGay50w1F3QN9NYMxiatMcbC8PZQz9j7t0IAM/j2dXHqq+mLx0n
eT+PD4k9Hhzf37NWkUvdema6hLE9POve9ZB4DCZHvZsFTV/+5iRC3hl1NZoZpzyKlrCx1lIgxjjU
LrJtnI84JnomQOB46irEmbKx1T+1r6PniTHm71XV0CCS2KrXnr7aHfxkY1irfJ33zrbcwfbF8w1d
y9vPqNZ7au+I6NKKPRn9OEXAB88r1FFRmX5BLHrZffdbe0txR+4zwdzB+Ituny0N1SYzD3FC5i/C
pI6Fpy604j9ejGFT0rvsJN0hWEBIAjCpYCqHx3KpD/3OV1YMs3xaY7RZtIsHt4MBzy2vNmVR3CBv
f+knv4du2n8jcr9AUKK27+c7UHR1JPYkw38FUekyvW/D8mN1HfSY7vfYSDf37PKP5bwOvfWwo/JU
Td+mgMZkkVcfnd7exnCksst7s0rxWlfqxRXDWQLEJ57KY7mewrm690Jk7AXUJ8OJQC3Ky1S3Eefa
+Na245cl14+RYTONeNnTK0dYlw7A0jVAM8eq9kt4/puo3X820Kn70Ao7ogxRelSB9p7AvX9vooQ9
08Y89Nq6qzcEzLAizgQltTI8j38UiGLa+BZBFQ4jyoLUfJ+g+JvpzU7aAydS5hWs0TvJiUTQxXe6
apjJ5fjmbxjxE7QoJKAjvKNrMzjbw5rCc6R8qaLKRqE9xDbedxOCIVskrt/PFDNcIFpqqrfaN78u
AtIzAshzIYdvomjbXKqyPhonQO69PTq6+7SkiP9YCUJR4oxu5LoSBVD5BzvQ3asTLAe3bcofSL3Y
Jpck86Ddh0bcLGxhvvyxdlqfQmc+dCHFcjUHZlPbwFf/BAuhgJtX0nEl/7Tu8CKV16PM53jXBB6t
1wiFCsYYfje6snXxg6jEm/R8Rva6/V3U/PvN4A5p7xb3OppTX6NvlfP6EiGAQKV4uq7t11EQh2d1
0yzITIWNnt1+NMa+j/ox3eKFcb2x7pdwXchk6J/5cXMzxmeg+f5om0hAj00vegf5JpU1nQgJd0Nx
oAYerrzYL5Zf3Q9jcAg6JwuqeMiixOCgG/YHl5Nqld2zi26FdQ4lFp7sHHjus6zCT7fv7/2E36oa
vR9SxweW2edZKKS6zrMzo1q3Y3kz0mqNQye5I6cR52qxIOHvYYJKg/5YVo/Ssx55qV+tqSdOg39b
GYYT+sqLg0Mm7VosOTFpA0ym6qCXAJ3uRIZ13z+uy3LXW/PPnq6bAlsM7PuX9irip4zJCpFEp82u
bvd4svCETCc8k/fOFpFmNIYv5TzfNqj9EOSwHFkfgdfeOUDxUoBpC7U8o1rmVqMv2Y62wyT0NeTM
u6xE66WwNOTXuLkTNWlTaBJLzFkH765mRWLvhQ01c3IIxsGk6CSLs3bGO6OCe4pM5cnv//B+idzA
EFL8a6LbAkVaRixsfRAc8HdJKJy7gZwrEhGmjcJE1yZSrNPmbY9D66YN/RfETWWaKB+NFVaXdJfk
cSSq+Ze1gYfGUgmPtc3tF/GMljo+yx3ecupQZRoGipvKbrfTYoSTTvN20N4XySYy33w6PIPECjO8
rlEGrFHfVjiJonKzeF5AEadKtscFnObVAmu/OjLM/rVE80vRqQ9HY3X3lPdBFoGJ77Yifo+7CZC4
OS4ruoEwuiGiAno0OEyJPKrwSsdIcx97d3r4iHv0EAuFtelkVU/Kvr7KNNd024NPIhBZFx+RFb37
25DtSx0jLpU/XSVWDj1Buw7J7Glk2muuOBFgqzf9E4Xj027QILVbn23ICUr0YP+DujNZbhxIr/UT
oQPzsDRBcKYoSqSk0gYhlaowI5GJGU/vj/d2hN2OcDi89KLDm3aXRIGJ/P9zznfyxdh5Rvfmyzjg
+cu/iL1wWJk+vunmRxpE2jwPqhFaioTqgpnOa+yfofbuYi7tVeM0w7ptyu8HNiroHoQ4jBlh2017
HKjUJeRMfNwkX/vE3Deau6tl9twWzWuap/eyzY6xZocYU9kH18+T55RPtXrtMTaUU76eKEVJ4okd
aX2bZY+3BZWDByTY4sY8FLgueX3JQ+5bOMNj585P/Cvo+cxiwbZK3xQjHAGQRB9TOq2LjAVG0f3N
4+YcdPJAcGcLIu/XlGcvjabxa/mRAXVrGyfdiyXKBsuntMO0yT5p2GsZdNl+u5p3SLz5aGBZbyt8
d03HAz9TMYVVR9/JFPeDWoyw0dP1whoxeRjTReWE5KtOLcGLNRG0JWx4UFf2uM8mDNEyl6fc78fV
wMHlSpxbLjd8luLqmZKYb8VSIpzxTmyTRvVr+HV0N8yTFXXTK3EuMwTD3/APuht89MeHySjrXdwf
DhJx3mcvyEvDmhrcZqfHCT81+sTQYm2FWE0gh/gD6rG9sbHRrPpF5/Jvu8kWRP19ciR201Jt+t4A
U9hHRquXW1/EGD5N4CMYWKyV3hrmLsMIG5rcsaNqTj86o9mmZXnQyvpqp9zERg6SFZwygGwsSNSU
rt3ZKldJA/RQ41YBxTAjz2Rx3RZZ8l3EjbNySw5IwzCjQGJa93z9DTLmNV6Ws2E7ANU9GcD4oy6M
ZM2fqXHWWjVfBRt/ei08DRxRTkDA5AOeOArztcORlM71R9Vm2WG0uHfzbB0NZ27fKm5suyTx93GW
6eGgFE5q3KII3WG/pH+poHksR9RbofXPjWe+2ba/o4AhjBPFyWEWYfd4KF1aOmQ6EscNvMuEtCZE
WuxnrUNmcXQIBS6KImqOOXGl1U09CHX2dqhJAGry0q3ogLV7tuKEg0SsruQH3/Iu3emcz0A8Q8eV
hJsQPBPvnSSs5GgbrG1qTgj1NLG0U3H34NuFVjNFBWkvrlTdm1vOZ9scWa4vO4wd7y4Eyapyns0+
2GVyuo8TBqRc24rOwdV0TJI23wztbFObslC0OR0zS/8jWxbtCZokV7KjGXe/rJbbDTGpI2UnY9g6
eAWkZHnfOu1X08eRp/gZBolJo1fzJ5kz1ib58sXP+uWPyYfdAnHMACIZgsp109JYcNbDt1+VV2vG
A9YCCNE4Mte56zz8Kk7SYT1lPZd4ZnbQWBDGfrLvbOOU6TqsRIkDfDrVrV6HtkxuNQbCbeNkE7XI
xSpVSq5Gez5TN9OsGvwGCWtc7tB96IIDXdFD2FovWF4PynPXhotVqc97jH5uwbGDnZeDPr9ZRQea
p8CA4lh/DXphjGo4kayK2NTdsKPPEaLM1hLZm7LUS1kQgcs4cvvHXryVw8rWus1YTMO2z0V6K8FJ
1esWpxWCvBuIHQXVGPXwLDMnVv5H4FUtPra+2LLYpuFoMIN97QzuVXLbjtTkqTKMhTHtKY+psQt5
1cbETb3FY239wStivvsiRYk2Rm/Z1SLZeSmG0o4RYpVPKFvGpMeXvLWBIWhCIrVMra5RwB3Ev53S
tT6oq0IP5HaBdt40cfbMIGUk1LtKhtcWm1RY1rNHGtJ3rBsbQaY4lCnCaZNh/SkYMDgzHo0aXBbU
39FF6OKoR9hmLKfd2NZkNDaNMW0cqbTLpIbyR2DvOCKFaDvN8O2IqtRxjzLZ70i4aE9e7wJJmuoC
GQt/wwvLE2uD44nbopC1+5HhjQidwsVyXxkjbn0ctZs6AN83U5n943DWn4ROH8pKC8z47io5/DaX
eD74XdF8uKZLj1S5YEfWy3kilqQPRZh6HsLeaNQ7kzKPV1rl/E0WaNauJ239A2qYaA5BmUJbWdpY
+btMr6DrJYH0Q3x/09+uSLULury5Mr0YH+VMuVxQV9vZlrPiuFPuT9zb0zPXif4hrKb2U6ItGfPK
1DqHqcg4rTDv3rrCJQ5luN2uMwP7bZSa8SUsPnyc2n+WOnjALpcuQlbDiSWn5KmzrH2ZFm9+pjcr
2WX6dmrbRiOELMzIEqk4awFBUUWcj8GKOH3egp/tDY2AjIPSze3C1V67JCfPH8tiDA1mSnwXNVbl
uOnNdBt7lro/TAF/xmUYPnN3svbKqYaNqmZuyrbUzkuPvUiPe16F8dgd0sAQm4T02Spgtt+Skkq/
Sk50bPnuzH1tGUpvB0q0eC5aL98bwmmPKNfTZh7JS6rRwU1kNNNu9ON4xfdGvMukGr/w1r63E889
UnTCCLWtleVQjJi42bdu5ZyrTRukBUNST5TW1mMIBYVCvZsGaJcTSuJvOxX50Rb2OK4ai0uj7hn2
OjeJB+dWHj+7er88HJ3NYWgHeZY2ne4+cz4/9nTL3drdKoNwp5fACGxd50lajHCixS5cmdMTiSqX
r7U2eruW0NpRuKPYLG27fGu2Vq4Nyo8+xGBMeJrz8ioBkPzKTceC9cXFnv+YL21sVJBgh5kxOac5
IuD42Kk5I/DRuTLXw9lNESMBJTFyec7TVIzs563YrjawHOp16iiCe6Y2rISXmX+qzMl/MTn4Pz0N
hJs5HuOTaGy5kkkKvH02k1s8ekifheNd7G70I4KRWdRYHQaFgdz+Qi2axslAJWTCJHmI6yq76F7B
qT057UapKX+3g65+LoAmX7yEtqyMBfrFFt54LdpxOKXesnwWBm86N+2da2r4GLwKYz7awyPnIubl
k/eDzc3Yr911IeiJJ2LQ1bxDy+zc4O00SXGL+qdvG66Q3FlP0BbqZydo7BCRyLw/Mgar1Oya4yNN
fqPEnbcMA17bgh1ItHBYtCaEyGjSyBfjINXb4ciQku0Dr3EvzBmEo0ttWVeOnYY+daW3BnvyLo1F
jkfEAWY4Bfmun32AVLnsRdjpBha7YS6wVGl61D787YnH/3Qnuhg7JkEY39Or99mPlyNRWSsyHC0+
emZ3acbq1QU5s4WfOXHH4VJhZixvVF/Zr4vXDqFJWgaPm+MwED/CSjbW1I90WfoVHODsqETd3ZtJ
t7FUkM/Nwdq+Lr1PIMF0uUD6GPY8xDf2Bu5s3GJNh0wRCJxa+Hsc71nTNXlVtcBuqJLio+iwJWzq
XHjnnu/lRqQS52hF2cWTwG6V7kyicgSVupRv94PZilKfHKtCgbIbJ6V151ngIFp1ckaycwj3oGKr
ursRxSruWVy29moOgvIinZnGujh7jIAWX0jTq9lb9wx+DO42g6ivfPdWNQvZSc/21mmOv9gjEnEp
uZ04UO+EFyrLaKmZCBiYfSUkAfSC+487zTLyYlEeiMo0v42lMfYW9dWPzaa4wFbhpaCp0BjM4qmm
NfsFP6jxDmG3f66LB8E0Zog9KwyGm97Nf2VlBaWxoLbttRiWeguovf0wK836rWW6uxW0QO8NIvzf
U1HFv0ezMb/7TDdfGz/TDi66MhbEYMFp52sBaXyXtWyzkWU2vXkB2hsGBk5kVh2KJ3w0/HNv98yU
mRwRwWek+E+/TMRXi1fvOzbYYkZ5XKrdECRUrc90gjHrPYxjaVGCbq60ZdNNXps9Y7EM2Ch5MD/W
ysNREw1zz+RWopru7aDiiNKTtuFSnyV9xAxsvfrmNG5HbXaeU/I0N8QHLgESn/Cp7jNzM3pcHNG0
g5K0laHynaJa+c2VhRd1pWVsFvbipA56OXFgNM1wgH9J54ewU3gbLSYOMxrY0xzHxVe7qcdACeh3
3OI9sD/jrjB/2drQb/m064NNABf+ALEVFozuXP0kBoYm+tbiy9jk9pvGBeXiwE8xVhn/+2ElMn/f
ipxD3mga695K1sabgNjRrSkRqsc0kyKslgfXNiddhFQXSjyDW6M27D2JLo77uXHUqyzLIUI5IkhK
pnG+qKXRzlntTr8Tuv5YVy3iNZsaAXFkSsynHqrVM8V4JiBMry3CpAI61JQl2ZUp0KhRtACP3KQW
aHtdL/u7OXfafp44kVY+W9QPmHY/yTCTHu9FwNIYjwPRa/ekaWaILY/gTv0cJ0kDfEJfqA5dGCeM
Bxuv3yWTPSFsC61g8x7rtBM23oMlitETHo86wWA3j6Rbdf6iBjZNnglBE85kr/WcxQ8n2E/SN2yi
hWGdLWdSt7aRzV0QYHHA0I/LYenYwmFtyrTIKFhi+T32OthdNj4YL/bYraWDualHsWBBImAPu5ol
i3K42C4F6j074TtDXXwc3EEcGTDVxgQP8zoGmnGYiGwbLDYs58rWTNBGY80Y3mw4PQEJl7IDv7GG
pYOlsq14KixWkmkjvddExAl3fi3rb/CY3XclNHfb8zu9OaNT77pxCqty7q01rK/0K15STTuLkUTn
2cGFtYChyT+wptdRGki1TkuUJ2LaWfC4YOACHjhDnEhlvbm1WHRPb30v3QsjhkG1pumY1jpe5qWI
liaeNjQmC3mxMyUu2FAw2lpFXcBT0IT61Qon/826qmSUr9P0SPdr92bmmn/tS5xvZdvUv5e8qf9W
5Ew2XEX6+1g1fCfKwP41tD3MZw+E+muL33E34WykMd1gAYv1QTtDoCkvLdL1U2wLbd86ObGNzE4v
wpHWSeJcWSkd0FpR6s2FLRNPVheYX5mfm/W27GYueabtdFGRDMOdtVhb4IZO2iipCyskrWlHzIfV
BlNtus84lY4Fd547z8dPW7tcDNgubeM86F60LuhuSzuwfJnIU18rjpp0bSwWjwJx+/rqQzkB61+O
a7ru+AsLRYSyreofxAO5HesZLIVTGnNEOxnfnVb2gb6y1VidSiJ5RAj7q+rZfhnOWN46Au0RUAzz
gBpIbrvzrTICJCDuadF7Gw47tbUDX64zeyb85HRJAsvfNwGoZrwejEFGvcvWSDz8O/xdLUaypvvj
jWj7Xafpz24wLU+d7pkbIzVNvOtufwaew/Bkey2+X710uKtJwWVqVM9xjAUv15cbRMqbyuPppfKa
KiJKR6cYPyqp7Ykv1SYhBUuRMZxhhopx7FeZUynu1nhXFYE+X9svC0IoFAuCX8JvXhQvP4ItnlqX
FJx9VpnffnLIjCfbnZezTlPnMWWuOWW1vdwT02qo8HSbzyJV5gdUQCJvSH/fZS6MWx23P0QyWM6K
NN40rFROpo10hj3LKoeQv8QS9kM1HHH9VJcBMtYXDK/dYvnTwVT8rGUheoL5Qyv3LKKnZ7f27S7E
XPm4bcmMIGSq8uoUM2EtEHCec0fnBLKr5ljpHhk5PKxdxGus+a3V7nDnFGLZwYi6ZbTidmUux9nw
xVq3kpr1n/VTlHNJBL8yU0SRwgJvrqb5gaTOuo0L36dYcVkRbxrFoX9cHHa4nhHopricN4y341kt
hHTzB5sLJyY8I2UeSy9XPCbuu2Urb6dZg7WZCyN+zkbZcPPN7HgrLU3rQs/Rq6ceCAw2T+2pzKT7
O3H1L8CS6Vsg2Hsp7GhOBV/FIeezZuRCWi8C7kpwoEXRA6vwwaPhqsRMt3L5Y7PyJo+ZL1y6/MbS
cXD5bzABIIoUy4Mhn0Pz6feWLhR2tvpMdSKGU017GeiOPA4F+zjG33GVxo/5vTcuBCHn9zpHRpm4
eGF65tf20ErXJMr5qHu19dTovk5msm8AQq8Q4hcm0YWejnxtetU9idVdlsujVWHW91wyDrOFeWsA
rQ4ZvtOuSe5fyrx5GgnRsbM9WUL/jOv66EsaT8xyPxnBSz7V13wkeJIvFR+FRUgkiK9Jr7w3w1pK
GDQDPFdfm0geuPT14mxa6eOkv3PtJJar4cOuu5fRJQs1OJq+Udp0Y9hgrIfy647cqEvPrX6TBpKH
JZ9xyJquGrAcchX8xgf7iFgmgRdq4Je3re1UdGRw8W027MLmw6RZCtt/27yPHH3bJXUaSo996z3I
ii5M0gXTDq2crJqa8YXkPj0g5BgRP0kus8xuCwsL65zf2pkEI6v4OD9NLqT8YBqrPd3yqL++X32i
bTNTl63aSMtB++ldhPfJftKZLTEuzs0uYG7rYdqaf/Nm4pfQReytxEJSYbQ0Tsk2La/4MuwnRlKW
vSqYCbe68fI0cBZuJ68ikLsM73lPdoc0drxeKAa/dEzme3NK4zddusbGHQMEQ3zUDA1Q4WDXmDAN
VoHvjxujrXlJYfNrronArr3TTZQqJVXBhyTQ1EaMurmfL9FEnWEP/JKjOTSSsWO9rHfqDjN+wei9
FMfZaucT06IdNTNb0ZpRmYqXdOw/AmTDn0Kk7MdmmXSf+uyIF7z5E1KRQd4WmNKRVXCtrx1HwD5a
IFzxtUjrs65pwAo6IqS8qsc7CTx1avHdfLla37Lj45YRhI7RtT+y6abDlLvpO2VG7XHCwYXOO2fO
PkBj3sLqoEm6xYKBQzrDgd+UeoJjEC9MFZLe4X27ZGXZhzq3DhYs82i8snsb7n095A8IceVaUUtV
62meDE1ESTeZ8QGKgkZIeKFiYYN8XxMTRoN9xYqZE+fw7LPnjwVaf6HtNUqWUZUm4wXJULJOqJct
d1KirS5VXWwfk+oQ61lThrNlkAYu6HzNsABnUVHY/puTelReoEUKvjF1Kt7KxS02g+AgHqSsrwYN
oQ6Bcygo5hIYZy6M9p7FtZaurEQQTgyEzgUt1WdFtWk5uhHbW4EpyMY7UAamWrtkBw56493K0mdB
5aRJ/qSYS4+42bMN6Dl0KKbbbO5sXrDkzNy48P6aqsiel9IZkXZVY12sni9gOFhaz/PolkevNjL0
ok5ecqKg74huwyNToq3dIjND3tj8fuiJqP78etloD9cB/7FJCk9q2KPH+VY7vbi7wMN2M2aKFbVN
3WZxnfhJN2KYZek1NcWnVWfvjnTZSvipTyZTH14rYxE7nbvrh70I87k0i45i02L4bFPNJLiXa6em
boFggqcDGt4E5TPmwex1xl96xTD5bWZs7SLWfQ3Lp8LRbZgb5D5J6uWoXZpL6Y/BVfOlrgv3WdqF
t/YIUXhQqr3g9/iIfuSzGJC9IazWM2eYJnXtLyEEzOtOnr5VTKEbjgNrnyhbD4ukssglWkuKKmq4
56AVKc4D0npNXzG6NMr4brQYkM3gOCcdzeBAqLN+mivp75EKKRvw6u80bl7LWBfkKpgX2a7yb8jH
s0RGht8fSAHHFxRkW/lVpIzgb1ssyy03UxP+WfbHamR71LyS4iHgWGeASfmFrbF/QzHHn+r3/XVG
1TlnZcH6M146tA2UsVWqF8ErParSXvVeHnwx4DM+SaZfYoOVe53Mmp0T5AIFuipnsPT8ud6lY+ET
+/KdPzz+j0hLZ7+1SZ3sGPJTVk1asGEe3QV5tux6pwJGAy7c2wwalmwrqBHXysaAVpAiBzmdwpnv
w1B+qoMuhh3Yu1d9eGiYDHakR6vMC7PCysdVCaUgCY3eZPlXGomzZ4llPFe1L577PO2fSPeKcz6m
1kiAFG2frjBjz4yPwjAWLKtK2f6t9Cx97zVnzlZ8gnCVglHzI1FW94XN1zvbOFZnUtinhJESwF0j
IzHiCioT1iqInR4UjLK75CNhi4bgcuh35J9iaTdrhX15tZhFfRoWEe/LoESRNBWnbOAR0CZb+GTN
oP4kjSmhXtXGsCpAoeECqRAqTC5y4yIhqsjgaqU2dMagtF5EQ+89PGMvHBtfvnljJLEkhHHTPbsx
IbUekwLZMT1ssDRFovdsEGTuELBSwwr/uJ5gwl7YsvSzPsELsLzsWNpDeXSHbsbXn+U4GB4jM3wm
ICb2dFBAM97ZLeKMIZRLwVRxBNOlLobXZFsm2+K+LFZ3mR1gftOsV78MprxtIhb5EZMKe3czzf2x
K/W4TxDLwphGVm0i2V6nRnlXjbiPbbWemCMu/tzKg14N9KPoi8ZnLO2zaXfTps96eZxboW2R5En9
kBl+ZufP72pYQDbXrI30PXvlmLiJTqVVoTegMDBebVtht1+Yys0F/T6If9Ik9XaGJTuAOoAmoW4U
+SscSyRL/IfjGRVj3AWdUfU82mo8mYlJGQsBghLQUpBZPzqGuzUr/nMwVDb7FjvxcD6wq2nMh26u
ETs49AOXy6595JFGpwG8isx1MwzMAnRH0P+s4u+imh4HKs3yPwKvzjPxaMggsCBA7xCnlI+CixX2
xz9AUbUQlP5t0GccLcZw4N+xjgX7tShOCYnD9BTys8WzQs9SAkwHmHr6UrRdGDA0RwZy8XkCPOav
Ye45P06WouM73Oee2KnlTwNmrwjQtowsqfay9KgzSLj0oJDb9kTGMrFR6zXfGEO+Jtr/1Pb5X6Di
2GA9tuy65QY2+HnfNB/g5f8EkYamPGUcR9mup4oyHOlKFfssJ3zCZcQMNhhSVGTjL6AYwDNPPgVH
yapXuPD+hyKSfyV383P4jg3mHqi7jqbn6f+FKZ5lBlXx+gj9Mp3I9aVpF2VWm/9/tPH/ysz933YL
/ItT+9L8qV879edPd/5q/g+0EDzqt/57t/a/9W2n/rWC4PH/8M8GAu8frNk8ww8wENuui+X6nwUE
/3AsOOqUfJgeBTF4Tv/Dpx38gynawVTMH8vFPY25+58+bdv9h4WexENFJsvk72n9r3zarvdwYv+H
iZn4qaUTcXENx+Hf4/88Hp3/9IiyY+tSuKtUe7HhOLQ9PVHlHE2j98FC19sQDKMOq93q1tZq9F02
2V1kT59exqZmMEv2kEad3gJn7lFvtLS44yaLNCnDOZlWY3qbzRTpOsWJYkHNrzDSGaTjw6DAsApz
aJNlzCdYgQ272w/GECnbWrmCr4EBGcRPhj1QLmASH13riJMVfCvV857x2WrG1FVP4DLsNls/9ISc
JUQyNQcCNOUKy/a5xk/itP5VBnpY2+8aNo8ugE6msYLifReW+nJJR1CAWA/JRZvkV4mcs1OPNHUe
tYDgjLauivzA7erXZIzdKlfFVhpsvbWcbBNCXBt/oGjtuLURuMp7gv8gvpJP7vYEmw9G89l1dPFm
/odbkIuFLGj96lkZNY+M6/ug9eZ6LkxrxwJ9TY6oWLVue1C9zmRbbet2vPeF/XtJYeoUQXEXy8Gc
fd6UxYPN151KbihogyLULGBDhbbzBnwDBtcRu0gO4+NljN8DA+eLNcWHEQ7KmwdssGUjHlw8FOtI
gwuBJQ2YwXRReWqFNa+GbUGR2oJGd5W5S7MgeCzL20qzOunTZzrkwRVktP4Gd0beDNaXqKPirYO1
p6nus8Jgq4/+u0H4qNTlL9NuDl3Bnkm95lwpsazAaEng6VQp5BU3oRUyVmJXouh6wfeCG61ol2MH
LITsWhO1y3iA2+Gvi9naD7i9Bl/iTOjbUI7V/wNTqcjP05d6mV8JH8vvRfbjH795j2kAc6b5S+F0
SGKfKxMMJRKDpbwazBkaaxWtBMpmTcm6qhp26o2n8JhVy8nkHdEq++bZQfs29fV9Lh9yfVVXu0zM
KGc5FtuONTi7bmM7WYAMLWsNPyp06ruDwXfk5rmUV9MlSxNrA+t6lDUf91UePMUG+asqWbMXBcHq
XJsgfhOCj3R+YM8ONip7y7JzFbDrF9U+xmPkJufG3cc4Y60KrSO1yd0KGNz9SpnVHa0jdLyfnDYu
IY7glC4krMXKata+c3TMHqwboiBR8yBob2YavGbl7yU5JnN+N1ltIdm4VtFHJvkkd/hcqu+gvbp2
TmCQiwCFW0GzTo0JsPsxYM899YKfH41z1Lpvgy2APskptNNrDHArhg2US0U4E6zRwhpsJgHLau0u
Z/2ZnPc76JonfbERWLBDgbOdA2OVTlDWKWv06/IUZAh9QXND0bg23t6ayr0HIQX90thVKDsoyWy2
TUpP2TYmPTr3xLJR+ztl3PMcP39GVjpbsv87ZtlnpfqUiFT+ARnaw8WtR3KgrsrMOxY3mYTu4Mxo
ajL5WJrGv46lYKMc191a59yIasu4pewXD8vkt5dqCfqN1gwaHz8gjRHbV8gGHGBkgK+tdV6VJV4K
fzwXgaIqMa//FsvsvJUsSQ1E/EdYOL45bE5qYE4P0FrWvkDK3zgkMxP8gQMqZF/oa0WTkPLaz2Vg
+GEiaVaO+W2gkuFCPZJSeI07n01b/suuxpDERBdN/pBsAExDLPRnHEG9P66pmIVrkUDq/4q5BdPd
C0NsIH9u/R0lGApsDh89OMRlCcumH97JQCCquZhBxscl23IMzcRDOwfzjjUUyCK/DS1P1Q1tkPon
zDjvBGEwZjvmiyhruy7yCp0G3JrHFJ0Wn0DLHqmVF+KG8zpPbGh2MZC5lSVhjeORNpS+zQOt5T2x
6L+pUbS4zZU2DmA5R67jRRJAiic/cq90MIB+qOqAW91/kRk0v5LvM/CHR2fqzJcs3w18OYA/o7FD
ocj0A9GRVR9sO+s3y8gOahN8eM3ihk1fZJUMn1QMg5vy4x2A50OB3ksEFOgIj6z1laUc3CRRrGxG
EbbxXZXwB3UQbPa5RBqaHvlsz0hJjH60nGcmrVXgr9eerB6QTLvYIqwR46N/FNv2+GLEKNmjOkH1
OxGofEkd95V7WsJIVIry2FT+E4PGZzsR/E/76YTzeT2oEvXmNTNPkMd7F5tIClNpWS/+1beTX1UG
UoNO1TjzcWSdbPtVcr5KKBOpnnwCYFibj5t6VzClEFINAowAOSPp/rGUSj7Yb3+y/16n8jBYeBPQ
QPtKoRl5ePiBiLGrL+DPyaHbegKQyFT+yrxp78p7VaoPvwGKyyl49A2snWNizVGtE5z2sRSsWMpv
UgKkTzDLH7M7e/ABy9rSGSPc7uGkjcXV5N/e28zQIU7FZYe/OKwol0soQAStTGn5U2n7FOPxV56D
Hzj9m0Saax8dYZUjg4Qs4Lb9QC0heUwcPPguuWZYjhc6rBn2Adn+VVbmM2mh4pfQBCaQ+tsum+Ok
CDCPAOmq3IR97520xd2ITgyvfW1s0sLHCFW4zKX2T+cG7wRFmG6SDgEXuErSUh+7VPSizaahPVy+
McwxHpWghr7qEZ8qf02PFtSZQS+qoJXaY/lBKcYEa/zBfjdhbfgaIzb4irU+3OSU70UQdCDMs43h
BVHuqQ/HolvViK+wiAyC2c0mfbiYhwyGT8OucYsj8CPtyOrzhi9EENK+d2zcaRNP297KQ9Ezsrv9
W+cOew+GLMKNBFiULViBTG4m7NEK3zgKAPV9vqdQHBVoNPWt9Ph0IHG6dXGovWFXFt4qtsdjRrcD
4g1D856XmBkWbbzJS9bQFQG9iVy+wr6ta38GUmoNzBS2mFcS4q+NVV1nrb+Y7vRCjpeNbAzQxCa1
17uvhex+6fpfaInbXvw1Zuswtkcj+UqcPkytej+ShZi0cYfOvy06nEh8bXSudfU5bc6D/0mDpj68
GXyjY/BBlK2OzcFBSCCBIvWZfPMuWDhljQfpdFhrwZs1F7SAfLUVKxw1bXBKoDWFA1Mvf07+dtSV
684tL50Q28YOJYfXRfWZPy54HT227wp0jBk7obD8lY/R2PGneWeyiWWT7x0pQkT3IOWg9a/56LtR
plIsr/lf3eer1BfHxB5PmfChuqjhKU/3hu0dp3Jek/vQYTwi8PX2b9XLMMD4wk1GwFTRNmhInLrN
rikDXDQNSxSHmLUvrm4BbMGfvutG7sYFOp8aNFxt5sHM3D3NuiuhL5gRXXH3AbF0vnwx2rOJIXNJ
zWuf/fVI+i9GwWmrH1rIa5C5ngPDzNZLBTVMdQXnfP+GPsv9o4voiSF8peKodsiPZ8GbPSggJ7F6
ImpPNRCWrhAwA3CSdOa/aONPS4YK1J2Li1+fCNfzt8ghVmw6nTxje7Ccc19NOoeO9Rd54C5GfgXD
stEyeu8lyK14587jw9pgPguJoXeork5DZNHXKQuHNoIlBgE+1+CKBZ/T3EXA3S+mMi7dXOxH8eMg
jsYOgwNN2gJ+GAgj3raoyq/9AuEENUHxgYp2bxUByTmTBYnwge+2B0OpN7AxEILmd1LsbwUhP5yf
R94T4YhfIhf6UT50LzM9m/SImBpsa2Mh6tlCpGlsRJ2Bml3C4sTBTNwIOE84iE02J3l6lK4eNTZm
/gWHEIYGfB79LW+XHVSiNYPObeYjx3y5bisOFVo6TkPNSgMyPqL70N2J8QNh7fU0wn28zW3SNXpC
sXfefbUZU8DY67+5uqpfVJC062Iy9Kekgiw9EIn/d+rOozlybNvOf0WhOW7Am4EmSCCB9ElTdBME
i1WE9x6/Xh/6Pul1U0VSTzNF3FHfbmYmzDn77L3Wt7wFVxr4R6QCMN+IliSERm02gkFzRRDqg0EU
hx/Ks1dXkuKboqLtsgStVBfc4UYPr9mE64UxXvWjWRpW3KjMR+MigB+8TJhfbZ0M9q1KvrBj4dhc
4I5SS3sB/T5dIsNAL6yt0UMlZemr3KgQHidU91fwYG6zTtsBpiCOBO60NErlG712PwnC2aQvyAOP
qnVTlZPJYG1EjynqsL2LxS9Njn0lMdWmEQmP9HtbwkaN4EXQLcbYArNojYpdktPLnBgLsPG03WUo
P+wKl+fGVA28e+Ue0vGt0ShwyssK01ZZbYqiuDJMSDcDiYOg/bIGlq4OVtRlPoxpKy9eJT1JrnES
tr8kbWl9MzOzjSxKmzGmdKsVpkyjgQrdLKEwdmQIbICdUhnEMXab3jrqHRtZg1XQnERhrw3qvYxQ
1VF0gNkZJy3iL2FGyK8DYqJtWfS1H6uy4Iw1SUJLi7LeGBplR/3jVRLo7IowoZmkbbu1sDkN7ZZM
JAlR4aWrAaoazU0rWpec8i8i8klKh1/GskrIkdyR+uoEtfSum9mxgIFr9DW1Ji+L3BsbGXaSi02N
019J/jXjy+gyFUvrlSpn3K7jtgULQNpKy1tCaxQ0PhrT4U5sXyom92Mj3SqV7KPlPJZ1jf+ouEw8
2Yc0fsfn9tyIvQ8C+L2IGfcW6e8GIkncBq+mYfly/mZaD+EoPSCJu2sy9V6b8mgfzNGbYOivWtO+
lHn7bAj9bazw6wVVvuBqzqBU6K8VgpoRledMBxfPTbdrZTK0QEnE8S8yXhnfkf7gmBCbCAVQwHe3
GikqAP/x/nJ5KSSSfnls0DtsSyGmaod/n5jVGbYmg8vlRibJyleyl0oCpRSK+NzwT16wb+iulmXE
RfTEAhD2cjYSTIOMDNCVI5Ol172IeD7YQiBp3LfrkTDuf0YTqdAGTXcWGmZCZpd48sS4JAwfM7SP
ZZGdA609V3LqwGVjrLb8Goihwe8hb6JmnSggTqo7tusJ4HKKLHs2RYcWq8ep/DarCItI1ZR+xvyq
GPreaILhaJjhe0yZA7PqkIFUKcThl4X+lqAopgMLQ9VsKZ4YCm6JugA1ZigU7YVbNOYT4ggukAif
Bmhcgs4RRo7shIn0EieQf6PA1/BaKetGIuu1m5kEvNNk5bCKKZnwiUy1vKYlhWCS9oWkHEQ0GauU
TEOCiCHP8IKJoQn5QSl47xj5uIF/TqOUtK2/2sCz36BGMUL6Q0TTPC5kLdkohXxVajlmV3Yzdjum
KZRSxqui5Pzb/b6P2Qkhg/YKLY0pENZ0EawCMy71kBJ1HgLiTSrl3EFnwdH9wFB2QPRQ1ey4iSlC
4cJXFLb4fI0SljOBTfThZ5BvUdJBAWqD/mjV8pvKXtehs5VGSj8TWj18p1A7D/M40YivJmkXIfs4
j+hXQTopAFTspTLBOo4hnr5R08ebpAU/jWv7TqmxuiWiMj9hw97Dh6MpRbg3jtuowIDW/qx1Ykum
XwkCuDTvYN9P5yFWfsNUwuhQjvU5VOAcIl5vZkQSOpPdJsxpNBEIRInBYGTu2YCbcGskNSHkQive
1gGyiIieOpzvu2LmDi68JG43InyYFIJTIHwORbvRBq6goleXjDsvWPlmLOtTJMbbNCdDl8lt4Zii
rDtqt17zJXNM4NSk27hRFj0EWumaONztfmQyqNHMOTM5EplWUTsk81OVmbummoEZqG3taNWo7vW2
vG36FDLfPM2uAQ2UEZjs5czQF4VNOZ2MyYZ/l95j/WicfIZ0Czw3dcixMCeHVpAd59MbYTyuJjFD
SmC4GWuXojBUTiL+2BlOMAxb0KzhFkNZWrvM83H3wvaHUBOmj6ZMYy/hLMB6/dzPHaiBkfqlw7bb
MGuwezRogDTb6cecx/OrwLj+PS1odvbnOhcwJoVvitytbjcFvlCqkeSIAGagKbLPUJAQsbgfsgdN
4hwNPjckK8Y2e+2uN6KN2E1+aui6N5CUM6nvCjMQm2mjS4LTDaylrZIs2yEgvg8rwnKK+upRUMRd
LjS3WEDI7quj2xZEJaZD7b2LEJRRo8C7cgMRKPZBkESHoe9G1VpParJ7U3lTugEOfOVaan9rwZ1y
8lo5Gf34C+4Wu2hd7oYGxyjmSB/PyW2iYiOQJQ9iEbvQwD9FfENXdb0uURbfNrl4yjEab8UQD5dQ
K/FjFjy3yQTV5tbKb2u98Ekn2gWBHl5oTCF6oM+ZeVVCzq1h1NLL0s7tpk00pkpi4lR1dlbb6RQH
PyvlDjiUtBm0c9woT3PlNtqTTFuOlt60kEs/rBlIwobwHE7CkeDA4XbVuh0oRZYneh4rv92XJDog
hiLtjZLdL8MugRvgbgDhA/RSexZExmRMzYHkUKDTpbfNFFQ9fr6k01/mCUoGgx9Xb+R4I3W5QWOl
PiTafRsajsZa1rHF9vQSyPQ6ZKW0N3WaPRhv7FaEryzOGxhltpyDHJdldRdy6pmt1QA5oAeczccJ
5IStBaY9EnHKSRowqoDsueieW+HS0pSeQ6RYsquz8RAL6c0Q8fU2cVSDPG97CazQEcNpfCpU6V0w
wvf1rdKHakNymic0IAozFuChWG4rBCGqku1BFjfFjj7ovjW0Hc4jWwDSkgywXx9Tnp0pEG/6vATq
IGqbYQhcucqQrbAcj90dSjF7Eu5LnbSVhSyFVSw2dbAtgIfj3mlGSDDT2yRlL/hYnCV4wulvk2c0
zubvhBMOdM592pNWskSw+ZBtGP0+nbptlAPgIGbnLpp+y/lrZj7N2UAExi+W7IOFBpMBOX7F5zb+
QUdDzGOvotVO5I1DT+GMwWaLEOcAUfmsWsKWNFFaaghv8vCdqBBIV/mpwRyHWNgzewtBzQxyhSiQ
QsOqhLxHEk2bTExzK0SPBlIWDrlcQDXcy9FLJCu7Ist3wnDNJDrIqd77Ta76sQCwiiwbrbgzFbBM
sLDnyB1K+TYnQNhuVMHr5QHcY5Ne2jg9gImZbAoGV9IzZ0LyVSx0qGuhv9GX8Weuhr9KiV0QBeY1
M2WHNNAbbTD3CyteXcS7zFwYTCBR3Tei/FhJEbbbx3o4A+1HUI+OLd5W4fvELKFON438WIwX2F+4
yx/KeeLi4iIHcHlFzSXuR7XYCdNtiqOAz9M9fercLDX3ajwcRUgv+DacQXmKl24XV+N9Jr/AglvV
bOj8VC9BHEMYgiORpqc9q7HpF9WAvccyfvRayXg+L45Ec3hxnR1KxEMWwSbk3tNvEvw6MdCAg2tp
LccI7sA1HmRFx6gneIo8bxMtBLuICBPRTQwqoSuuNYSvhVyVNL8d1fuiX2zmrznsV1RPL72MHPBs
dTuEv5y9O0SJyWYQ98x4MGpwjlKlQ16dsAijheJx2qdoV2JACeG+oDqOEvLNHDN2iwIJ0wVL61YT
XwS28ORYlfuJqThKr02E2m9ITmPsZrCzRBxdPINWpdgxcDOThMlsVT9xLFSF0o+XX2jJHCuZbuBa
YHB7NNV5E+ITxnF4or9cjmvbeTlLGkdI0vzEAhKuJbuZpHgQLyM1Pjf1ScO7lJXptElUyiQ6a+gw
HHKZd0atXQhNs4JHlv81ssQV64NWELh50ik+Bb+EWzxtlViyy+r3VDwo7aMcuLHM/lcZt3XOvyqV
pyCmHSJnPiE2JKGSNpoLD4SskHbHoGPIY5sULddcvLlS/HJEEZKBTWvODdqsIvRqa3xWkpuldeaC
ZjkyRDWpSMeEokkio77rFBaWmDVK3qoWBZPYmkiJUbg0+dWidmBKwezDxBZjGQdBJpsmzHPmf2p+
GrLEsguzeg+qsWeR6X3kRBSIowsbcicDJWFM4LQS5nvuYFYjC0xQ7rqmApcTdjeIw4Wg1gjXlYr+
C+kYOw/07Fo08x2+M85msIsk+rVZf2yXDiKOUF26KHgddaRb0FCWrn/U4CE+JkNW7C3ZoiKECY2K
rXlOp6dFXFos5O0b9J9jky8bpU9p9BBy2BMZSJQlVs5cuKQBCAT648SLeY0hsBavFvhLIPKj5xcx
u43BLyNBd/u6jH+oqniZDfWIMzzfTq03gW5e3TJQL2XxnmgkgDyt5pLm5+Y9U7WKf3N+HQs3tx5m
6aFOzgRTgH0FioFZteQRxa1O+MQxVyBGtW8IOHdx2exk89Xq8NfThJXja4B13jTQGpPLGCKvp04Y
03IXZbu5d6OAxKhDod3R5D43uUL53S24u5DxasSIQCvt7pYMo7nQKc8W/vbMejaH6liBOMcdnNh1
ENs491hN8l2SoQOflV8FGUz0jp2eNqUlTzVKYSPe1kZxpl0AHCbGUZCqw3EQ+ZIt5qhi1Pxca9ML
yd/pM2moOkxM+crr1WEsQkS4RJ5JQ8ISnjlm80YZDIHa/jldik2UQrnOlJswjypb1OPfQYuxJ5NR
vYTLPp4Kt0tDv26Vhr5c4SMArpwEqKNdSzSn6YY6wozL0xAs5sopA95G+AmAFtYIY1xBVM9r3NDB
jLvhfljUV13kJS+s6ZYQiS10yve+q3dzEgj2jOaQqRcNf4vu5KbBnIji+sYiSea1Q37vtzjg9nrD
iRIRW629zszZ8adIE50iOizhoOc7w5pPbY/ERcIj5RRBSKoL5PcbaAS3S8/ho9ewW8qhQswLTQ60
dyJvVRv6SS4pNxCnAkuJqK4vY1TzbAkYSKE1vYIiA9EdhZgwmX5capYkmxDg0S9llSl6SGDDI+dC
RISKtRxwVRPWiSNmn9e9pLn6DJ3HoPPuII7yKwPK4sTdqEd1ctXmcRxNX4i0V0vRtil4O7qHUB7E
hROYvG2hwqTyctGHeseAeI0U2TZttKtk8dhZ4tmIBhv3kw45ZZr2oE/sqrei45Q2opMtguiRYNld
DfIlpDIcTDTaYbjDIJetsXIEdg1Jlj3KeIYS7BRG4+EaliMHeoTRc0pSZIFVJbyP076ScRtF9C7T
iM91kjnxRj1zW1yk0LU0HdllqRx6lERuy9CBFm2XYpEM4C5uA5KaPIz8t6AgittSYj5qzYFxqUK5
9pQiwbOix/IPo61OOF1R7Y5EaSy4MWyp4mgzVCL4rZJOxRKJ3R0qOmW1DUnXMRNREk0zNmoU6oyq
IbUtSCbkeMZ3WzMiVyVR2lYyR2ORrHc7V6Q7KBRvaOckfIKBTLYqRjzlecyN+n1Ye7yhjP6pGmk0
4fdv3pdYJEcBG/Jv3sGBvUTpLyQ9QZtKG5orecIsuBLqU85/h5BhHjhVLQJ/gmGMOtjMJyaXSeYv
IJ0tuJNMvja68TBYdMjUKvBhE6fbqC+UZybuzKXBaF16GUWcKuK0b4tRcsRKzLbaEltPBL5R58IW
fTFN+XeEw62DPT5qx7odldeGEIRDiNzhN0UsvArQW3sUUAhORoEc8A5MnrXUNNp0Em5UXn1/JBbp
qAv0nMrA5150rI2Tti/q5nc3SNVFs6Cr1KtHIlEmY1NJcMjsUBhUSrtR3CHK1Vjjx/4sZbP2NBQW
djy8m9Y7WjfCFlVRGDwZzAhdj5FskKScnYgDjVdFAm3fIKpbYxWgNRyD8Yf8blQjveu7oLodiqll
frKUKP6Xlw478lZEYv4bn3TcOC19IiaxQ4X4No+L5KbtQ+IQFqo3ifkRNxmFvzJAlqa2kDdWPcpA
QcHDEvskP3eca3ZVquUnGdGlR6q4fM45P1DkVBRVJRsMlLJEkjZdijaW/nfA+DMje4n3WiqPRNrS
HRwj06tWT6RqFsD9LCzSBCFUOqr1U2rOAoNEAIG/Km3ICd0RRMTaiFsuYllYP7NGQKC/CIYLF0Y7
BRhUtiIlwp4GNXUU++mlHYTp0RimeSM3sn5tpbnd6hmhp7ZeafqhaRSL8EHFcIaqQwijcKoASkdD
YqpHIOCBPvzMxlBrvFgQOLYEmYittinEfdOa7J8yCDciV0A7VIpRugGhUWScMJ8G1VDSmAOLYZMi
055QhKgNPeE5vPb0f13OmcM11Sd+X2cKDKUlY9xaGIdPmsQwmGQrlI56zFGOPruH5wLtvlCJjxj8
FywVhGz5ap6ZL0PaQeoT4YHVDruYcCuDcXQMQ/hFUAU0Lqw+v/KGiNK8YOakKRIxImipCjoUgXW2
QpomzZod2CWGyW3BMiC12pX035xdE/26G1QpYcwGTCum2Yb0qOJduNLfscg903GPnvU07QVC14Oc
IwJk5BQNiSsIZgJHQ5LLI60N2t+JNqA4Jb0A65CDhNe8Mapw9ibAkgexSZCKY7YAYKIbvlk23W2Q
TfFNxRGjxpZzTqgl0XyMwXtcQdiGqheap6qMr5NVzV6UFhsyRcRtbyjMcYOFJnElyxt4vuHTmELR
TUYNFluBGbErpqtMYArLtay4/CyZax0EPj2kDs5tID2tS+GWgLL0IlfF/GMUB24Cz8RtmMqaNzcV
/+0U8xSpjbhT1XK+13udpstEQoupoKGJaU/ciI3c39CoqkD3wCMYbVMcLN2JxqQx7ERQtQoTZ/4D
t/82MEeSF7N8PATp3O3Nsa15I0LBmUzJ/K3GWDASDeF/iYkA6xoFXo3iPrYBgcy/kGrPJ/pxP5Et
c0fMyrOWgUEyeA16sRN6aaPEOGMnLRV+l+bqLmpS0dcnmUd4VLzZQjjTWuYOnAcNf6Dsm1Ks9zVH
7ZuqUPsTM0t1C7VxPilziw+xI2VMTJrCsUxLv52CQj+RU9JfAIBPfl7WgDUwG6UMb2XQBMk49Wfg
MDSZglgMqHeG9Dp1U7yN1mZsh+p2zhvlMnNvUVZrgkLoj2z4WTQ9xImZ3Wi61R8H1QgeS2EWabil
TxJ9hg35h9KKjyr9psy31qBi5xmayoGIuvywNHw3skj09bj2RqFw9Q/mqETYi0hDmexa71Z2t9FV
flNP2kabUvmUJCqD/7AUt5Q/jJGymYGLypwSs4l8MTQJVVZOF4hB8gGMhHJuax0caLq80OihP1OO
E5xUZcW0T0gvwLrQQZcld6rgO+Mv7KtsfRtlt5owZNWCSNIS6mJUGYVBbMWYFQ4FQ8emQSECyqXa
Ykjf5TTzyCmUOMQswQtRBhLsQfinKivOFDhhaaWvUsGtC8hU2is59g87RaVv4zMfyQgIkZx0ROb9
LkIJuhpdvxppjbMohLTWxLuJFqAAURzFPQ9o6lswZ3/mKdg7kZnkBQ2Hwgc1hpctkc6QR5KFsyhH
/O4y9SHQodZuwknfiePADGhSQk7PcxdceNo4msdtnSF1CuLbDl0jJaY5gOat5NgHsI/obJX04QZv
/RphHajeeEWqh6ZkwEtr5YhkCCOfLnLad3SNELGdDZHk8GYspl0iB7jVrR78CN7T5LHijIDkq45l
yJ/h9D7mdXxRMQptSh2XmZZGWA6D0Zr2iF8Z6ET8PTzZRBZJCKSr+pqqM1GGQOhINtF7jkeZUP+a
u3J5T4nm2luLOEN8DQUGBQohPNzF8AUBhnYRWMlx1knZXibriGAPS4tuhBke7xJK3WHs6ZKPUSf5
0HTb5w5kthNaGtW0klW34ADiE22s0s1HmSo6mp5xSWCxQbdPw7BD43HfB9PynqVJfrKAzm8BSFhQ
oWTo7a0Gqa/H+uAsJVHl80zXwgKIsUZmzIvTLDUi1nw0m8sUWv5EoPoG/14Hj7WQkMSzw6fjVJxq
zNZOTODeZSpR8zSxcRswntxOhpI8R2Za6whel+7QC8TtCpPuNkK0vNTBVN23nYU6KyE+KDOm7kHE
25CQkyg29Og646CbDJWS8UbRQzqGLVoEPFjnrE4UryvknvDhgPF0nBrWj0bvK7/Us9Ebcql28d+1
N4qwbgwYBtmFjJyVtFsWpGyk9jA3m8HzFGiueGeEY6RI6s8m5GJGihyyf4Y1U3ZyplyTyZANqHy8
WZKk5d7pBFyHlZ4Um8lgicAfJD2ymPzsGSrumAqvfvcE8AOkh20RT8kpmBPekSBMeBdIEwKrY83W
jRmeMux+fXSwtCsI5HwfYs3/BUGA3Sk41uni0c62DR1wht0EBPxBcsafJhxgyTiLSvicNR20AdEh
YCJRUlHU5gcYdp3TNZbGcTJYJl56E2IiYyC6DRQo2hsjCfWZnSPwkCpmQCtLQ3uzaiF46PMi8jPa
GQzPmdCDBGxEgcI+0R2jklTikLKitEW1xoZkRh6ICj9M4weRDiCZP4sUXk1lbxrCAdYrzb1mzewh
iHWXGRltmpBGDCZxmo7Vc49zW0iXY2D2D0LJ/6NAxc1I4Bi0+fdfivf/kvb/vsz530c5/z+E//93
9oD/n0DuivGVNeD+NR5f/8lwX/+D/7AGyPK/RFYxbXUHrNB1AOL/9gZgg/yXhWUH34isGAqUoP/t
DZAxAJiKhZ8E6DvGjhW9/h/eAFn8lwbvXReJdZZMzAXqf8UbIK348v90BggyYiRVt/iQfzoCBvYf
QZxEEkKO0gVN4jX3ZTBItn7ofgjbv12N67//2n8r+vxaEpTX/o//zu/442fwI/7uOlDDRpwiMLZH
/aY/Rw/2uBWev/7LH7w3//n114/8m6GBMGZOAKzoR+XI8ngcHstjuRV/MgE5f/cJyiff/oOtZwTD
0S1yKx6biCqpM2ZIgaw6btI3jdsZEIed3GqmfcYxdJbbdtfPceCPrThtM7mPYFnWqpf3E0c40ng3
abba97XWcOqAvjPaDxMmYq75c41ITYtqCYBKlW27xERdrsrE4cosfP1IulFIr8izxGh0DB1hi06Q
BQ4iZj19FEVM9nTz0ZQYg8iEW71JYle+j4TUbYxKU8GXMnERYsRwWLpWXD6zrjmhrMFBXzXMYPJT
AeobI/UttnqfwI3KXTMJgHv3kV8wDrPTQah3uqhZbkixdBUz8a0zoYDD2e2TOzkmeJPBigncU1E9
ZB1EnpVh/Vtk03AD6ApeTjYX1hO5BAFvKoe2aSqPAOHC1VIzPQctJtzSyGmlpMTkTqPgdZ1JhGXX
Sqch0kGpNrNKJRqPh8xqqmMKeg91P82ucG4tPgLNQEcL+c1I2RI1lVNhPtQjYd9CuEtFo/BiRasP
chSMGzlgmGEpRPzmCXqsUsH3lgWSskuU+jmX4uGUyNgn8UjU3jdP0j9NOP/5rK4P2N+e1UToh6CZ
auloSEdBPcXGoVn8FTM0tSZy5oOu34zxzrR2IeKxrz9zfcP+9HZ/SGawApSrpZApdIBHWjagbzao
5/Cz9AyZdLmWGV5PgytEUuv+v30iZqa//0h49Ebfo3A78gN93UGVh93GScVvfpC8mtj+9Is+OJgM
QmHreX3hG5z7nG1PiJSmK/E4ttDvrcFBdl0ciPW2GRDXNE0diSFfvGdAsQy3X/9E+bMV4UMUBKka
NWRlwhQpbF0rbO+BTLkc19BZJyewPG6R0x8uUZuJSeqkhvGsqUxVomYp982ibuBPxBp0WekxWpU9
wIahvsL7NcrnUagOrCjfXK11Ef/TxfrgBDS6Ts/UAl0t/mCiZW/AZtmqY+QRZ4CD9quX/W+uyCe7
iPRhF9EB6uoRGapHJshNc88AOcCWxWjmyUAOrm8VONwYq8voYOzHbBOT04iM/YchXLt1jnpXpdev
v8knD7z0YatpOyr0ZRbmo+qBu+pHp1COevUTkKNrjbuvP2Pdsf90WaUPm44k6ZZE/Ot8VGwM7IcL
4XRHslcd7Zyehh1TaDve5DvmVhvM+m5oY9PfTpsz7FvPuqm3d2hSdrN712zM8x7Kj90fvttppfU1
+8Mdlz5sViYp3uiG+GoSqcYilnkb334OkhznW/lO05KjVzHuQTmReG7XP7++Ip9VEX99nb8tbdOM
lmrRkuWI2QHVT93a7WS5ZY4wrj2XPxDLL5w6kss3Hyd/8is/LAJtL+Tdmrl1NL3QjzZYlWx0zqwz
yj7cfnctP1tqpA/rNaquLCKYbznqXuD1D8WOU9gGUpof3Fk/Cn/Ym1uk6W50Clxo5Jtvftt6p/50
B9ff/LdLScyOJIq0S44imrRFewV3QFJxY25HaoLoPDLbNrR7RndKDJUGjXePzA5Ur/zN02199gh9
WN10A2FcQAzksUCYRL7igynqZ7A8W1ND8EYMe2LsBkIXy5c2RABSZ7RF1G2mYRuMQNImhO/E3Bdt
3IlIlrOGsUSHzSdPD2nxbCF5MC3m5xNi//llMWMUtWgULWMbNcNWGTq3bncmsWfJEUGYWdzLxkB2
w6FelE1f7oXqAQ1bn/AKKTex9pgwIguXBzgGtmjeyHzDUmJIHIvk9Ia30nxRRizf4E/n+M2YM2Ts
u2B56k0vS+WDlJXXpAz3c5ccIiHYjkbnKiRoL6Zj0ntXomuIUXVqmb0XxlaKd2F76grdn7TBnsZb
yp1xOtFR2lSBuNPKNfyAKb+m35HD+dhZ/cs0sJO3I4EmnUbKWvQWSbTuqsX5+lmRP1mIxA+brWXG
WdcvLLumhydOtsVTdpD89NAzMr1KPpL5V/NNPE4/9EdSO+8wGX2z4H+2zogf3sC4n4c+j/jkULjK
cCBGuwBrjL4rc/WHUg43LRqOfL9eqbk+icrLJN98/aO1T5Z4PNH/eEGIZIS3kjfLccr6E0j9DSp0
14LbZvfR6DXmcIXDuLMAs6jDQwGZ0ELQa9Hy0ExSOO/Dtn5qrdtlOhToi6MUSUsMSsi4B/Rj90mw
FaV6S2AdMt4ZACSKJjfD78Us+9iCiJ7UgTZwCiKcvAYSOswwQsyRnFhz90md2g1yTAmEjJGel/Ao
BfQfGjtIn5vpKOoXMoyRs0WrJbb0YSq766yqlylYyRsl++7rS6T8uUDRzA93Rx9kWMVM7I5a7VR4
m55mYQcPaPb6d9pZiuTy/LoTuqM7c9hYz698RfPS/KBdlGxyYh0fUEifaYyKDe5FezqqBk4UQlHu
v/5+H4LD/lclrJkfbmG+9BGdW0E6Tr0XbWfCgZgitdsELZ1xINte3dSCrd8t5o/Uw9mgTY8s8dVm
/B0SduiPuxJcYHtT6hcBHu+5+G7p++yp/uuU+be1VwT+ZQ4da2/fltCrB28idIuQoLEgXTc/Sflz
l/o8YThm9iZNVkMj0oQ5ppD/OymP7kj4u7z+e5n/+0n5k7V3pQT8ffGn7RY3LfOBI1TmTT4B6Dwq
kvDNYyF/srWIH4qjlLqlatEwH+OmFl+mJFpo08eo/wdad0ljoZgcAm1bSkgumoT8b4MG3j6TUotf
iyIgRhrGRpOjuVxSvGwBYyFk0YNdqRZPSojGkMkKXqGBOM3F0mEgd1J7K4Pl49Ubsu4NaSExH18/
RZ/9mg9V2JILutmFXCsKvXnwTYqNaCHQcnr7+u//VTP9YScWP9RSE2onzDMsNPN+PFtbsgxcYSNs
GtZVyX0XfjEt2Rebbz5sfTX/9GEftn2CfiR1bLP5GIVeLwUv0CVcMb/hzBpgbB1v4ZjbQ+eAv1Gb
Q5lc6Hp+/cmfXcYP230cjVKVzVSMdeHh+iVSzC6FS4Os9Ou/r6y/4E+/7MMhxELrkIWFOR9zt34R
XfP5rd2Nzg7rysM236/vO7h+1iMUhPYVUsxGdt4YTnuAfX6mP6l2fn39Rf5qaf2fX0SzPrxc6GER
dgTGfEylkzq+zeVWKn1SYbCPP7Q3Q7zVPWC0GN9x7XhoW8CC3ScnJCYN/RsCMYnIes+fh9BvgYHt
+2+oLfKf77xmfXgrhxCL0KAm8xFZDX6wl9R86EjUWQaPIUfabEY0PhY5WOd69LRqv/ROHHkySnD0
pUKAXNzR2j2Irtk4xQyUte+K7D+ftDXrw/tVh7Do+4T7tmxZD4TXfju4uSM/6lS739yRz376hzdM
tvRlDe/loT/iYDyOt+0JvCpwqkPiFL510p/qa+IXbrXpbawAD5qj2OFW+uasKK+/5E8PxIfyicar
WBCdwAuePVqR18mIg1N02JhN6dbL3lJguMzoo+s2KeFR9Zb5SfBA8BYUQXVnMu6ob9T42TI0B11f
+9NEOT4f+29qLOWzq7P+87/tRpq+RPlkahAMA0aswqm7dFp3XuYDWU3D8APgKGI5pcHwhftn2Iee
3oAuwwrMlPCsEBQTQQ7ZIv4sSl9T9i2eeZxKMA132XAirWHMU6JZrm1xjhq0m7jlvr6tn7zxmvVh
ey8MyAfkhM5HpDEOGssNS5eDzN8x7MVhDXPAjG7IMHc6O9+EO2yPO93xMLFtCBjac6ayYbV6X3+Z
T2/yh4V1QDgxg62hXIyjQ6NPnmE+54h/jZtY9OeRSZ1ybkrUpoSdVzk55FCo2xjZP9UQeYs2uvQw
eVlQdhPDg2cPdCwGJE3nJDYwsL0ZBSa1Az7Er7/vX02EPz2UH9bjVEBpOTbra0ftseGoxBwTV9Xy
sz6DzGNUpDi0YouzaPyAEFlbjjTtv/5o5c+VNbiifz5weZXVBEdQlpW50/sy2PcN4pvcYY6Njt/c
Ac1gOLsJHtrH9Kz6CWYBG9fECiq5hK4y+/myTZ6kQwiq4g64w11+k78HZ124Vsmj0iLE+OYJ+6RQ
08wPSzl6VskMTL6p6SnO4oS+sUWYs1H2fOcLQtx95GrO11flk26ftsbo/v01VOloJ0XPZ8VnYm33
mpPdV0dzn1MKCJv8Hkakp9qEa13TXXgPfeKAqP2bz15/zh+eBfPDEkwqI+aegY/W99qRDoozuYm/
nIxvqs1P2jaa+WH9BXMeDUPN37dApN9Pd+hcH4XfOk2jExZY87sRyp+rWqZW/7yCMf8Efx8fQ3cI
W+vqnmkeiOE6TWAVXdTsECQP1KKU+rr79V1bUVx/vHQfXnvydKY2lvnMaPBEy1GnG5m3904jvqvX
6Ede4uOEH5rcizjcpD+/+dRP3iDzw8ubw7QnUj6QjuN+ZuS+6lsX3QnRO/X/k7PzWJJUaaL0E2GG
CNQWDalFZYkNVlXdhdaap59Dziyy+Ytk7G7uou1aRQIRHhHux7+jA1GHgP3dtMeAT+1M2MSNhC7i
Y2PnCWgVRrZyoJhKjb8++mwZ++C5Qw6ARwfkQIC7TOGg3QwcCZSOci2HByFuu/pA/bBH2uAjFQrn
AM1LisSbhNHLXdhCuPNDs0d0EwoEDMUTgBZF4uS5gW66jAEqQ6l9y0MHYqKM7ytvbuG0Ic5WNErp
MPqdVhlcal5yrflkrOEdAoZ0H65MiYXFdDd4fthOWeAmUP7ECNKJ0a7o0zjAwGs1JC1kC3lxtlZF
4KA9EBqYLXgb0Clus01s9kZrc1q1Q3sxkncKknaIE/ZwZHT4SCQrk45bWF7ibBW7JVDwIIIxOMYo
3j64cUZxzrXKSc3BArvTHg30Uh2ZDcwRb9ROOGZm8NKr7U120MOyx+zXOsPbIX1nZ5fVCL2w/sTZ
mq9TqDHGGD9KvlAgYiC1shdUJGkRoN/QjGgjXB7WTkoLVWBenH7E46el6YzOpjgGL1EKUlRVPuc3
GOoyergLVmLxUtJCnJ1qJIZQQtJjkFaL9MSRDVbPzNjIDTTCmqMmaIIC2Zxdb4hWbGvV39UmveGP
g/kR6/nLf1wms7DGeqXQlh1+BGdEFq3/FU04E5iUvbbbLR0/xFkEAyQG/IYpNVMbhTI9V2UKmnQN
VDRPaIyKBiuNMv74K2vyXpf5ZYcTZ7HKi3tgeqcv56PRU4LmcYdURKCCa1SrOLNyvhY7NXXxTZA+
oQzzd9RoyitfdOGCD83iv9PGp6K0y6fzjnfLPrvzaHc//Va0hAv9nV0BXDXGW3OJ/z7/dAvZF35i
Qz5OUs8Fmh39gMyWVSVTcK5neHGjcHEm+A+6o4wDLGoPnooGKA1sEP0GZoMqrbznhS1BmAWnUGal
UYYsewuMop6oiAT62u7O/Z5A4IVZ+KmHKpSEaUrWIEgoxBwNCVd4Win00k705BxrleoZ8J9SeQs+
9AqUE1gyR0EpP1ktM1wcHuGmu0GJDNcvjV75uNxCuBf4f1834dC4GP7f5UrrqdFvm1urtA6joPBg
g8enhDox0UUV6dUNni5K/5Nt3UNjJNter00LN2kbXhomfJewS3SWb6OJ3l6ZCtNq/WXWC7N4NcZR
GZFpkYF4ZbXbRm9M4LH0yKRRLwSocFfugyN5K9V455uCKamB8XxkfuljzYJYHge+FJbIDNPyHiyM
JkQDi1aE6OFFR6+SwgMpgYJbqRvQkzTYipU7Kjt2AugYintju4sn6yioAx2R3ho4F5x6RkUmAihp
sTA6CiC4yAgSg4TvsBvx4KIVgtd1HFGhgtCxsgA+KwTANFAX/9u4rCpG0LXArVlLmqNXQxRy8M5Z
Ab02rGiV5098L0H/9q5nEZNLoIFoebzrRuUNWHiZjIECkd68ePorsk1mbxKDNhin2qyt9KX7rzCL
oZOaApA8DAlnITtTfPPG4Ds3eqtBd4lN0DcgF1D+MqgGVxraBZXcLPRae+n13ARlyfaVy8rDL5xH
hVl4zYupKWU6eTOHcdvpgknU/IC2WK1XWLvSQCm2xVNxzHfhbmXEhQnGz2JqRPWwFJ5GzL0RPaGH
kHJG5ci56MeDBEfzqk8GMw8GB2oEQgRUOivrfenAfy8XPZwBaC6HF930naE60pN95GSqzZ90Vov1
y9rCXUrJ8LM46jfBCAQSBmFNCgWkHZpA+e+42dSgT+ILM1hIR2rf2n2IXiSt5JXRas+tShI1oBX2
xthR/M7B6TPSaPRdKpWRpjhO76Xu2OBcXq/N+YXPfl/9D+9CbD3grNCnsB2/qbfxisIWshnlH1RW
PmGiQw55AiCWMtjcpbPJV/G68u2Xhp2FXIBi87qcvj3wHOfhZ9RANdP9KdSDwq412NZCJPI8rVyb
bNMf/mVt87M4GiY1Mlci5FQjdu2/LndpihO6mBHVT3yjYW0hba7UpUZ8Tb6uPOTSmLMIyqKBO4w5
vNvhJB9QXwMVyf/TwnVAaWAnVSvcR4mIGInnQdgFwUoydmnQWRDrYA4zGaxCVdV/MPxNDoCwCIe1
6TLFpd9e4yxe1VQYiWWL18gzSiIo7M4750a0Ixf6rUSwuD1/c0uzYxaL+h6+Y0IsYIEOsYgL+URO
8Om3HCQpVZbg3J272En6cGW4pfMWmUUitJ0hMxViPHgLwL1qD9uxW7ELDxHOtVpzLa1qi/5fGzD8
n8pirdxhDZRetPrFx7n9+SMvnTDJ9C4eFiI8CEawFjBZuh+w2Ha4GHJv4TGEQZLZg6T4wzn5udz7
J+H8HwecBSi5hxMyPG5xpN3L37J7BRUHAwmQyMsK/5d9ZS9BA1tKVfjjubnGvD8fdilHRqbd4OE5
/VSMYVaEGXRoL9m5nt5x9RIfOi2xxx/Z8S6p2WJibYClHBUBN9PikL9k1vPRFxYHmf79YfDaZUjj
xgS6ShqdWO3ZL24N2FPP//jSvZ7MYgxgbEXdZ5hGgsk6QGHo8HtTpgT2iOS1//n5SVujPurTGTFf
2cvIQjKEzGIMTOS8oe3xRHiX4PdswSqEk0iCuz2czI/JB/o2kWxUuwP96r6KTi2paX4LbP7cdVab
KlDcoLcJlXtBDXb9D3eLKyV3pC+YE3av8KdjN/4pWZniSy9/FpmycPRgbISfCgGKHl2Dlb1kWqS/
hKS79O7hm1JNA2unCn9W4N/c3IjFj74+e+/oVUPbKzOYKx93aZhZTII9TUJ198j3HZzZPSxXDRbI
Hxv+MSBhXsG+E678TjoQxXsRNDQsT/kzH8Bc1CvrXWaA6OCEK+n3pav3/Sbz8MyjTPnAFmGmDTqk
s5hf4EKpaI02wfrR/oLlfvB1YBJWVs2CeIi/VwEehqOGAHTRHMOJSqAHuHiMhm/A9skQtCPabVUY
0imgvzowe9XTnbcyt5eOUPes5cOwIKoRShzwZRtnumiwCgujgUCN9uivCzbyud00JrNh39krPEyP
lEZO5Xe18T9g02izyAAIBs8bIBo5oPkcet3dgPT5fDZMMfKXOXe/4D78MlK1Qo1GH2yD9Vss4Y4M
2Q8LuV1I06jw+Cuj3O/cvw0zC1cN/Hu8kGaYbSxAIudHrTpK1K6iYDslfruwPxZDYEp7m4dyvQbH
YyLQSzVyI9l72V5qloLNZQL6G06RjUUHmKwQENfRl5jkIEfBsTeGK1C9nzqWwpccVRwYMZ4oiJm4
SFJH/wsGyQnallNc/9w+BQVh4A0YVVoAH00mnpHepZLt0uxnjGIijGV5DvybmywqAkS8kB72w0cZ
XkvGcYGaQQM/Gn0FZWzQMgWLSzgUgon+GoEHDnIBLAINwEg1irRIMwMw9fxD3RWYv73CWUzOwati
mq7CteabwPwu16gvNHuXl9phGzP5Rg/nCN/6lVC0uC5n0RioFYYm1IhjLfXVw92S6nXINQDPKGGI
qvfpUeitahcLCoWcNUjVaFOHoCqGXiBkjedPPO2jvz3wLMrSdSnymYuf0EwmvRH2BENEP25dpCsD
LF2TudkZsIcBATyq8UpLo9UGPbJCnABrq/0CqsH+Ds/TrTQ22Q11hdbv+UMtVfG4WfQF194vU6/B
qdYc9Grfb5hNePEcQKUcwahN9IoMm3Qt1C8ccueNTkBTdGMuovuiY4crP7g25/XXYQxAJeMBapoS
EOG+8InJSHBeHDgdDbLgFf8ZQLLgas4CiEgNcHGryw8CcWggIF2O9pXnr2LyevntA9+Tzg+xJ0lJ
QRrY7G3BsgWW4F20uEt7CKGD07jkQ8i2gClUQEps0b/r8npzgSSXAWFIHV9cyM2hSAPIZWXCT6vo
l8nGivj3h99SpHUYNS4+iwRLDTS6ymvrdmG3vZ/UH/5wIGVZ2Ls5TuSD6jJOCfUek95a3q7kFz5A
s22pP3+dC1eN+1t+GCgJkWCrezxBBY003CAUkI/ACt3AQ9iM/V3V/zwfZykQ3TU9DwPB5lQI3QyT
ClWOQ/ZZON2Ld4IlwKf0Nt7aj2jli7DTOv/tk8xCEBTYVZHweHPErPblNrZ9FcBNDZ4v2KYF6Clw
pQCDWaE3+UtsIbvwurZfLy3S+096eESAOgRYyWPo8gh4N+yZp2yq9yGeU6t32G/uE5BYl6zr35e+
3SwQMSWae/npUTsV/CxkkUett3wDtDwFZrlmoL3Dz1Dt9bW6ztJ4syAkN8EAegPG45Csk5UrzOO3
a91KS4Wpe7R9eHlEohoebtbIjUOlMOwBt1FCq0fLx1oNY1qTv0yMeb+Ln7UMWrkwAeP4g+v+8KfC
7mjNb1fyDkuHxPue+PAAAcnqzptCNDrcnd4qD4lTOKEWGshybdpNrWdad5AsNDc5AFd2m7BY2Rzu
m8BvTzZthQ8j823V1SGHiIiv8hYboL1C4D66ZgR0Gm+NcJdn1KmualEUbObO6YRqUrx3r1O8Rh82
gCwB7FujBAquMy2qohYcuOPKsl/Yju9r5eG3iYB/5m6Ht15A7G0IKs5Lf8DNoM5o+9rIJ1Zrd62Z
aGW9cmheOoLck54PA07EW6kA6mmb3cZt9MFpwN7HhrgbTfcCnbZsozYm7GszeE/WDgTT/P/t/c9C
zoCDesRMQxa6e4qs6WsHENig4eE/BjVmdqgpIrhwwEoIc9dGxq471XbicK/QhGjRFp21Vm4NWqny
TvyZ4nJNm+J1LY+7uC5nQUYMYNZTTOcpntPl7JqZMKyB+TvMMULH3/grN7qFjfQ++sNXo6PBpeQC
WZGoZ1UwFNW4W7m8LWUI5kJx0JXYOgxwi8pALX/3YHV7BrKxPLjcewLUIHCImda0ujuqfI0M6MUj
Z5k54YgvvrTdlbVgnRnvmwPaExtODU9MbY5E936qvwA2yrD5dQ3o7Z0QuQ6Lh6dIeVlZOQuzai5B
J97EMJ6ibaEjRaR4ZmiwNgSfpnT+jyPMTi9JyOV5IadTNujbTTTCwcmoA0o30ybWbgXep3xb7+ld
iL9zjXhcdECmZh2+AxpA9fZNPOAOdK7t1Ijs8QQQ9qXeQ02Yf2Yr63Jhu6Jnt8eBb6NBoMMpSVA4
TKrwOg+1yd/VBOLCMXne2EOodmTgETz16mNKvfqoz+Y7WkNQU/6sfKGldzaLLKEbkJRQiOwto+VY
6qFetYkSgy2GC2eOFJu8ZS9AE7Gdg93ZIMdyYrwUVrmyLJfGn8UdAHUIXTAeijiwp/6JL63jxmq7
VpNY2BvoWWhhAHsGu4+it+OhP7ifLaxK1PgovHRn2PR1CnBFMIbPYF+rCl/PX+jCsZqenWBA1O5p
KcKIbQOzF6XGUdDJbDjxwjz4P2X5yFw6H4Iq4FM5Xhnuu1/xxifK85/++8sic+27NPBl4pb4uy6s
5OsWeFxq7xeKHK1tnEsDzKJBTss5iEwS4A3widmnV+nkIe2xlU+t6m4ZhzIBTz1QV3dN6vh7yCfy
9DseQj5IfWAzRjK9jflMq/pTwRUanM1rIOZ9MAe0EXVwBs2S++zq8wAZn56/x9+nNLn3cj4My7Bj
G/DTe4Qs6AULZlesXpwXRKIEnJF/HomSYNrQu3iF3n64hcfsxqGuxw3q+Bkd1u6/CwccMpeMx6XM
AP0eQwdkEx2N4RvxrbcjhwUrC2RlgIUVGOscsH9KsPPIV2bf77GUyLNAAIrH2NA03lpto2CRvTBm
bDVf4tqfX/oos0gwuG3YA+GFnQgg8As46mjYIF+NuPLrFy6fZC7XhrVI1QvRMFUiB5BEYdHaqSOA
GBvYx4xn1yhio2E0APSez7GFCjuZi64zfiwKoLXxPNSO+eJ3HTrXQ8WzYQiZoJSN9OEWmr6V0X5P
iJC56nqoYU9GV9iHpusftFgrB6eFbzJXVEvgKpUMBVeEUYBB7HCjYMDB33heleUVUfU9Y/a/B2cy
F1VnSVvKwBtie3FyCD14NDkFTn1Nj+IG4hOHP6VaDt9OFTadAPSj3UEwAs2HMgvS7pu0qXT4ddtr
wq97buW3XzM7L6A8A1BvOKXbIcBKDVDRTbjT2u413zRb1DLUQfeN2vH3gtVZjUVpOP9pBJIj/v35
tFmIwPNe1MAFJJHpcIMsh6OAbgvAsVoAC7Emnv/9hUU87yXNu7AKCipDCkbhttQeABWFOrrn53/8
fhf57fXNQkSTtTU2EPz1Mf4Itn696V1T/GiLm8tqPtLj0LgAOr9Wj1pItpC5fnygBHhfUj2uRGj0
GHXpFIZA+TE2jBJQvAtwvIwkDfaQ6I+5+WslzqVAIs0OEFQt0BFcR3Ao774+udLoWMAWjcIOc41F
w6fVlK/uB673z9/pgj6dzKXeAlvzcQ6nim0o2aNs8+wPm6pBqpNIz3iVzkb0KOFklnlKVADiQhx2
tOjIzn0Fyc8ydgCDLhMtKrcB1MR8xCHv7mSdr3KgF4cwC4X9DZoYG9iL+tQW/Vlh/U64zwQpZkjy
i/zt+WMs9O2RuZ68puAuk4n4VuF2hPaxl5XsLBrAEGnlpjN6Jb+iKIoEnXDsf7z3/jOAkYeKvofj
8/EXMvaQufy7L/deL4YesFBbmK7cmluz9xxuj1Klxuug+DpIHH8LEJSlZ4Cy/9vhlsyl5kIFa3Nx
SgdNgjZ+kzmiEZ3yTYASZa3CHXVTn2rTXcniLqgKyFxDDldYWcpb7AGMcYNxwVbY1dfCDM/Bjv/q
t66dbX0LNq8GpmZpemq4///oMPr9ogo42r9vVwZxeiQBDiToNLIYsCobe0xtMVbg7+wPOuCOTDH8
pwsJmSvLGTdlZSbGoRGm3EAutxcXFqPyjX19PlMW9jxxFsPgDOqKVYWJ4nYaymQD3ESbM3rHwNp+
PsDSJjMXjYO+BEJayeNDaeQF/gwvYIonpnvkXqdDNhJhUKgPUI+jZwzrwgmnj2V+wC/vq1n5CQvn
7rmOnOKFog3rjGxZEk6+gd4uq9qVHX0h2QJM3r9zIXH5kPA8Hk/KgG7O7fRKswaudsTmZK2WYWT2
4hZHobjBVWdEV1iuF2dpABn5NStu0ghWSfImhXYvOo1boDTJg4GspKPTIm2DSyG/beGJR+ze7GTg
xy0WNUQx2eSlAeKoDMr586+0sFHO9eeZkAa4xuG4CMdA74WrzzCXqAI4SylAmj4fYumuMNeZCznV
cUwQMFv65l85q0YuD7h8EPx3ON6oK4MszOe54DyrhEasmhp3hUY8NRz5ZvwXFuV6eETIgOX/EDlS
o87XUZeBVVBybnjAp6hjBT8Ygc8OcGE/P/8ld9nnL6eDuca8SSXer6cMJh1teJjPUqAUZ9eiORfD
QXBZhfJ7VXwlQFYnQM8DQmaWw2hk8Ew24SqQ+MBgwT0ljSdQTY2VCQkpbYWHhPzNw9gAqi+E6SEN
wXRvyJKeZJNJ3XakXhtZCYkZwP6ngVcqHitWPaIL7F8avZhMAIuneBeKSP+Be84RJwXMtujhT6Wh
20Fn0awp1VuafDx/C7+nH8hczB5XI7xAc1SOwWC/CM7f1kmd1gzN5399YWELs2TRQAbAttwScZj/
put311tZ1AvHUoH9d02DJOjBxhufbkwOqCdkviXDI8pbRVQt7B9zDfgohCyfEtyau9Dm4UT90jqc
w+i4eMA4du0IML2E3+bfNPjDtb/p4Ywhtsh1tgbYHQrw3jZjwWfFcA0kHeVjvLLkFi5jc1G3kJGG
KUmEl8WhSSWGl4OvtI39/AsvFDfJXLktZ14FV14k4wFxYg4MgOOg1OEYBVtHG6qkDaoAOmZ8aaU3
6Jad+laa0XVVdbUQFueSblYqa59kPjK4SgyMOK7oNxgkbgP0o0/1FfiUm6Pu65AVy+/iyp1oQRdK
5gJtWJD6iB2Y1bHdGq5Zme02vAabRJc03pQMIGWk72Er/sd5ws8ugcNAIzmUYol2Tn+QnGgHSRE5
wllZYVT6VT4OKwFxYbHO9dh+mbVhImHSE/jgcpPJJX99PkmWEkT8LA70dVVzkoegzzTNLuIqJIR9
6F/cg8iBJsb3OleJaua+9LSgFyMq4S6ngVuvJUmFm3a9zQmnk/Zn5dcsLDx+Fj1cMFf5McS1sNY6
vTo3u2T3t8bLhHu91e78leP20tScJZAiv8izisVnK5loS7OtWvWZ3hbjJulh9EkSO636lUW4dNHl
Z6GkIzQ7qQymjnrioEnFge5H2VJmhhYtfmWQBZULmUuy2YyF1deksEttVq/MaRD4kuzYd6JBcWii
W6jcoB3c9C6wZHkRj5Tty8qAK4W88gsWCn9kLsiGAgh6jekxIT1BX1qhBtBNoBtVXYvJ8u8hmUyH
loeQPEhhS8NCDTW/yQ8EW7dVRVoF1zVdqp3GX9kVl3Jxc8F1OYKYC7Q7QLIWAPr3T4aeGgftbGBo
DBqcslZGWnqeWegYqTGWORbBGXZVkJ/AGA0pluBYntbURtOL+WUPm+ureTiUeJGIAQSnUnA6PvW7
NWH40p+exYy6jRo+zPCnOfGFI7fWNbgIHeWH3F9Juy8sUDILAwUnNiLVY4CBMZuzCzaIjCwFXLAl
VXBX9t6le/5cCg2zkJDC/QovP9EB1muyTz9WJaR6HS6FR+yewQUD3iToyvdgyagXP6ysgYYcyMAb
Gc/j3VKu434zepjVLA+z847Bb4hQUCZqnRzEeAvZowjeXaR09E3SMuqWBZ0G+yNSvSWDJYAokOwk
o4VqAHeffEdtAVH68/wHLYWruVZ6cAMvyTv8oPECg7ZNtmf14GQyJs8r6KdYSUAsvfq5RLr0BSqg
O1yZ6uGVz+xy2NCwrazBExyFj0IaFNJYgZ/hfqeFKMP6rJNJ1kBtxP5Kf8LwO4jWtJILbQhkLpum
YGnnsTBM3PIde2y80gjeg3SAabdgtbwRcN0u5HYBdxpCRcChIryBUpcwNl3jKrFLaHRgwnjBX5mT
CwtrrpRu8syX3QI/BoYaalOj3YkF5lxEXydQnP6K9mjhhM7NIg9uq0krwqFjm4vWCL8Ylz8XPnI9
K1vB9Gd+iTt3ffrDlG7GCLjvHM+QNuhGYgp4daNVk18rBC6cEO5oxoc/nxYtBRMObDRofDbzLdyJ
NtwellBGr0Otg/TH84WwEJ7vLagPw1Ag+teJhGFao/kEWVqZ2hPo7VpdbulsPpcFI5/aEma63MGW
HTjUC/xID5ED74q35LN9Zd9EkCOBKfJ2jBrLsFtVIg2ukKs1rqU5MDuVBEwep007PR7ULVFvA8su
+4mWhytVpoUA/j+i4JCjOj+YHg8d+cUexwFVQgV9ZZksHVrnqt5q9CihhhfcVoJLHat0t9SQLoCi
61KnNNro1Kp4HZDC5E+x9Xw+LAAVyFy824z+mGXTfZntNAmBwWKsjFJidJ/CAQalJtYqQ02AB6sZ
HakpWA4rIy9IBck9OfgwFdm0pmHoiJH7b/TbxaXGQJOGorfumeQQG5Qa3kDFwJPKu+g6+ajh6KWv
HVMW4H5kLvmVA08eIpArUHXzPjJ8zdEgKpzt5ItnudrwHpnDrtlBI6uheSc9U6exVEDB3oUbwcis
RoVw0f+78g2m8/kvoWWuCvZ8mcAvGpGrU1MtNdrNeKoMTs3NylmDvix+5ynuPLztkiGR5POQICZ7
+S1t8TbVdouleHO1QgUueesavE4MNBnDh75aWS4LMXOuBWbTEXbm/chtpYD9oWpoDyV4ZKd5+v38
zS0s9/vUenioARl/PxPw4uQD7HbNarum2Fw6wNy31Ye/HHXgmYYEF7Z0y34iCY6V8Vp/cwbyZfm2
PRa74AVTVA9M0Fu3bGnBwyd2+Hd2O6y8uqUTy/2M8fALxAKU4LuuuQTj4BO0YNhWoPugohS4yqj9
X0nxvbWE/FJ+YS4LHqqx8EselZMWWmAlbGEwpbp/6KNYKaMzIs/1DVJ29do5nSOs5mUXbv/3KPjw
hL0I87RhmpL1W3Ir0MaB4+i3oHGaa9c6vYmM1bbaKfz/ssDuj/0wEpwxmbHoIdxozhQgKYpo9thZ
YZmFMLdy9156mNnpo5GGlhmDGiVlKWksCV6aagW/1JVte+keOhf0SoUAqhyD+eh9ghFF6a0KHLOn
vjBr4pOlcHwv9j68I7i9wAe7KeitePHOqCKH1+6H3KBIgk1BAGfvqZeQOQ5OuoNpc6wMWrpb9cyZ
7j+/fZ/ZvSgi4f+TdY24BDilMYqHxJT1FCACGAWHOszsV5bVQsS4FyIenrJiephKkwZ6KyTDR7pS
BmEP71uFStdgCgsnrLmIVwzF0hvYSQHgGoB2l5QGn2RFTqBIolK1BN4wXLlNLk2Kuah3gJnQWIsI
f2J36QPNLT8bkagiAPiN9069Uf1bsMboXDj4/I8O15X5mHjQ4aaBxqHTNLfr5E8jw1wOxuOx9p/C
OT1dHx4+DkkYiafdgtu6jM98CmGeqHEfggVUdn6j5IncKs8HWop3cxlu67Oux+TNuPXVsIOsOArh
cPIWu1oDSWSiAWENd1NdgFNaltpk1Nr2PS19jVtbbUvb8VyWK0pSFYthO25b1+myTTPQsK9X8lSn
0SgIeK1bokXSLOA3bieuPXwj7Dfe3wQm9Am9Mn3uCYFfVt1cuuvWYiKDyw/sanlFnyC8pUOtG99p
Ufe5bdjrsM1VI2ncN/k+qj9gMo9DA1GZ7C0JDBfWxm1cvMB4UCU0OjeLVM0H8RzGFgfCsNx7etkU
esIVauJayHQAQhrjSmYKgOYyyYbNc/jSf8IxW01ZIAJpuG1fK/HP0Bj/8RPPDjwBzQVFH+ENUxvX
YX/SK9QVjqgORrwvLeaUXdNIuYQvK6MtrHp6FsECuUuZtIX3R6N6Fg2oZ6ej7mt4EzwL9Dr/E7le
oKpBZ1ZWFssCNQj+1/+uloxxJQYGVMD9ovubvVYVMklpemA9YArjF7j6wprrSGAkWozXNORNX0B3
ehrpcQCTa3E8FMUVWBIYFWAJAKwrCLrHQa0AD+mwh93moRm0nGRKy8AkluoV0ddJsx9qYWUN3otB
v02/2V1NEqN6FLkOHkBuDdwEyikjTGx5KwpFZCKuEjp4qgrrEimahh1M1v8TUfs8K/8Acq148fcY
fTYZYw7eXyl+TRkktOyOUEpJrDp8pcJDA8o12MfyxY3MCFn9ACQLPuw2CVa5AEZ1BQGYG2sF8yqg
kEPz6YFkZp5TCkWfOP8vKCdq7gMs51NwXX7ry3jXUmYs6xWMMgb8ORBxZC7dibKkiqUuoIW3y1ZK
pAsKK26un6YCsYhqHlBfGrkARqPOjJVqSNjeCtuH7o5aKWr+HtW5uZw6FAahKXgybCUI6gmAyooH
GwwvQ2v2cJXb9+eLY0HAxc3J4AEmVNzx4Du3WreDb4psRD8lPJgV3mJN7L2VgvrgyEhqY4Zb8a1l
dDha8aLCqhnMb9ktbMhH40xN1keV1foqjM1HBxyNdl+DGCKtTMiFTQFWdf8uqIZhCDwOsKAQkKP0
C0jxDTmMOj2hiKI3Ua1rNMKjV0ZlQm3torHQtsbNldg8nI5prw9ppIRz6P2rExlRXEDLonAIXnNJ
8/LDyFy7/LupDPpUuOogKb30RpheqerslUWLJTrYvmGXrXGoWtGB0Xa7YVD9WEuQ9ON3oS+s3NgX
riTcXNkdsuiHpjgcEZnKKbzRkEO8E9AJgVlg9Mp7l9G1D8F3+U4XaymRpRk6i+JjXud9RGNI8PjO
seHZglUd166nC7c8bi7oDoe0itKpTaFFg4WJ2ze753O8Ybv9IlekyQFzB0FyM2z4q3xKf9pzGavj
kQFC28w2a1WuhawxJ88C+SBwchZX02I/CU74Dq8hM9wxNqNFTruJD8kOmQ8K7LfkD8FPeb4mefZe
wvrf+At2/b/THcb3kHXULGD6SXglNMzOh7ecir7StjllnFCLUIX4cH+PoCoawShgmjeOOQe855RB
pZVVuoMNt8YiCqanwT1KgZGVpza7hPCVxT6jFig7wDpR4eD65PX90c3ByU+GP77bOLU37Es+gUk8
qvNhDvefEOBlFiBpOGYDqY7Lpgxj7QI2lEG5Gd0aWZhO92JP70D4jH2dc9HqS9dnipEHpZQF4Ecy
Q2YZDc69Gjj4isTaabKNm2LXyZcCzZ4cbUPTptep5KN178C4et1LKsV+YsvTarczGin7bAKb5luV
wePy0ju8xCHJgXcCrbjNV5KNkRrH74Ocq6n441WyJfWVGo1soWG7iWoj71/pxKBq5NQzqQzV2AMW
IWoD2O0efRInCsfkey/xAdMcOuicgi43xjrS66Z3cFiSSht2WQ6q/x+uF2/g2/nawttbjtIX3u/N
nJB3X47Vvkq+/L471L1vM7LZ5OCe1ilt1bWsoOGBrcJtHpQAKRGswoENUxCUSJA2MKPmEbg4QU9H
+BIAccW+R5GZsE7o/cmqRiMgANESUfxQQvRNFbFFqy5p0ZHS5HR9Kjrho5K4vVzKoVmKjZDoYiKE
323CFpPtcgIsSwGng1Tu8QZB04KpE9WnmgcDSZvy4EyRFBW820dYKLWliP+zZQV9IK3CcwheaPTX
UxmIa6p884XSe+Oz9DVMPuq4brd8xJtMz2tZG0lWTIYPphpiK+P46s33waSWSfozZoU5dhX4knpY
X1z/0DWwoz74fqVSsISAETtIFEVrgYmPE72Y+kcYoEeurHOeGTFq6DpDmsDqIIHFoiQ3qNDYpQ/D
1lNUDGg1++MShQ2OHNqJ/U3o2Ulo1bnTl4cKR2E/clWugW89cE+9Amae3yl0rYFNi6nrIw4LWkKZ
PTjVdbAlzZYe1IacABaPiYWLKABwEnVu+61fQdIimHypIoEtwvWa4VQ3utHjDl4RSQeVZElrJZyw
qWET08XOBTQkQR0FKLSjNPpnGYaNAxpSsnzfRZcc81Z8G2hYjBXwt7zwUrPNyr9J8bfHmiMlzDHY
z7zHJOHac1X7phSRV5Tr0CEm4kpC9VpAQsj9aB+Yz0bFLV31scaZ/JqS4+hesw5u0WJKHwAbOcQl
syvZUi/g8mUPtffaMJLhCcgnjueI2SdobOu7jzHKNniMoUNtkgK4p7q5xai2cr0ZaA/6a9npOFe2
YSt+4QZyhqctd5XcrrISWOFSvkZxfbzhQyQlsHjzJIXxUAqQFaYGQQGrBOspVPKMVkn8yhW+1g/h
FZDSbsA392FNW4hGVuzbcYTJvEjbIqcnbaL3EQxDSiPpx9e2QIM6rN5amcJZVOm9ffMeDwJeanJo
O3joUuBJ+S1S5fC4z2BxQnkoZNU6hanCxzDcRoKwrmAI013/D0nnsdw4tgTRL0IEvNnCEvQi5TcI
qSXBe4+vf4fzVhPR00YEcW9VZWZlLlLmd8bm1pri1EbPlyS2odS6leyJj10vXF/qYyVUMf6lJ8Fw
J1AVEctoj/Qj9/H3qKRCLsdKw+1etoIs1Sy/Fft6pyQo2i29+Wgb9drIa3Qs4/s8X8b2d8g6m+Th
YQ3y9tnkW9dT0KLBZe+A01HqtWOMotMrB13YpQSwu9V43rBwNdP2KCRFWAL2xyIB811qPUeEC7sT
1VAR9Ls89ER/CfmeBzwHbXECebJiDxvK7mhws11EoGvjOg14mLK5lBRP4mQLxSfKfNO6kxwiTt+6
FWm2gFzjs7ACcd2RoMG2caY7Q+FI3/zJdguzwWkI1jBtaXYkpIwQAoo94civp+eZHJ76KBL8Xt5q
6ZrieVV5AwNM3PqmdBiiJ2H7S0pW9Kp/Uol9B9kXBma1+Ri/TF2yE7Ii1JPiZchaDGnzWg76cp9A
dLR9GZhTYvgKW3iaRQLwogc99WpUZMzuc6cfu8XJceDFolSjpGncgg8rx0OsPHOTpyuxQCuWRZ8a
VEKsHSzmK7WasaAwGkfTdom4DU5VN/wL8TCc2spIv6V7l/qL5kUFu366Iz/oWfSWZaAYRsAyGAba
i+FIemrz8nhxrzpCjQKF+Pkhvs6a7G7GYAsmUYrGqSdox4y5RLew/Cs2vF1Y+7g1ZDLkBKGFg547
Q01GXVbNH2o/XpaBlDeSFYA+Vq8qjkTJ5TJ2ZSTZTd4o7RvFExKvVeCMcbUZ+HdNy0nmdGDFgqf2
lebnHjvanLFoZgfzVG2hkjNLqr+KiNOA6q71ORNfyk2wa5CAYW/ontRDsXQvWEcFWn+MVTdO2Ats
xyetPjeT12PZpQIEEIxaEu803LenCYFPNtxYxayijuS8yiNcxDS8MSVdQH1ZV+6javF1Vs97eXSG
dSGw2h3FTzP7MUioGBhj/PR3NLkk2KStuacQvCCaJdhOCmtLcWTZlyTP6p67+EWr98rjqrD16VRX
B9iouDzrq9dhtg1Crdq14TQN99yHsNzL7blmaFFHd4pCmZ22MaiGnUXyJxjf+xYf4B9VDseWfJEi
5ZuydbT09kSXR27vDJJvSIM3tiX3ULbemlULY77RJhYvKlNo0aTDMSO2p+o66CjoOUdtN8/aln2G
+YgXiz0lZs0vugluJCVeputf5mfSeWm18dJmjqLLu7gvDlhR7afHwwfRNefcH0kIbTdS8Wp/4qJv
+C5AboZl2ePb4Ujt6FbruYCln1rj2g2ONeyLZHDlpQ3WcaqctmuPGjiATpK2qrSXdjjKwj1SikMv
fxGtXK0R2/nDdFVS4crKidNiEIrL5PNogCkJe10g/rTFYnKZJVtdnMzMTvPSKlxPlU5GZ90dRtmo
HWtb6ayknRy/jwaQ0agaNFViT7NHU5bIhr+WS/m9TRT8zFDcrPQRL2OGbNWBGuv+qo64MPXuuCn2
CPoPaCmejIbzm4cUAUNlibze9upq+nLFWCnrQdLOl2V+hy+2W7V3RLwDu3J2ZTIY11p1Eu1oFRq6
7Go9WFtLPDGWIhS2VL83c++zWEl+JGmyYAGWUBKfLCbvVWQEQvQlAhmAttmbtbeMJ1JOAyuWCT59
vMwsAkWVaptPXRdoZbRvLPNvVWLFnTLhWlZh1IhfUkYOU8pXrU1tIDczTwxk/mWAdtoC846QXNNM
2zIOCL5bupCt+1zXJbA6bJ6m19L6lMXXYXtVV9o6rymeNqITpcFfCe7A3z0KEzwraQUcWc9us6z8
Tux3OSJBKPi+jajSykubNqd6smRbqYRQb3hjhW5nTL5cB2KZ/VON1kusAQvdB61Yb4THE87aVbo3
F3pmsz2/kJcUH9qqnI+z3hOKVw1JmKzLfsJw22aZ9zbV0kkf1mSniNNHTQ3fsXtpBXX3JW2ZV2XW
77KQsVpnzqS/ZjrtO5J9cPb0SrQ7oZxS+Z1nDCZTSfjdjOPL1Lp9gXxrHfd0s2EbCYdKynZJEwXE
jL5i33dQVSFYZ1qcqUr/FAtL5ZisOY1Qe8P8FFeDJo3XTiefnNsSlURdnSnOBwV1cd8dt+wztT5E
javibORWYucc+Goi1JOIgtxrAJl6rfeElqtkWrDZge4+9NtCvDOrWHZqjclxGcxdFymXxuiOGqRb
3JSHbbFYYWMY6CK/iDO3lioeXyPu1KGGKN/W4xKXfrqljra+iar+2SyMaVJ1KCUOFIhrpv1m/UdC
hzSUDYnxbAJ4raZ529hf5HRwRMVP5O8ertdUqrsg3RrMU7r5hUzUY6kW12WI2TQw+ZsI/DmP/Aty
v+L2Xqw0bcpb39Ufq2Lt6j5/rZL5VQafWeRrOx6XKvkl94LsS5LPyMia1oi6CH9TCizT2VHzHJOM
KfEG3geyRDgLuZc3Z27Yuvbk/pBDQkv+agVlcbcYB+g1HmdXbfaDJe+kiuwyqn8785aQIP5sjG3Y
ply7reauAspQ6WsWn/XVHTM2h1TpVy7Gd23+4SV0mce4P5yoLL0uydwoX9yo/acbxI0rv/XkbUZ7
XGnk+jk9SopoC8Ovbgq2RCp19aKYT2XqlgaO5EDdNTYUC1iqUn0oWna1IolsIiEPV9ZJWn3ljoNC
nWtX1t+3pNivZv3SpqgH+nIni04pYmjNEk2huYa1N+gTlX9Z7HK3DvmnavCQnJQ1jIwnN+6a1FPT
54jt2uo9UVwTAw9ROJrirvyGYOw0J8YyvPqYlXfNDOkStiXIe5AMaZ/O5KD2yd6wfK2lUjOmHLRl
vG6zeYoxzGDfSOwrV4DuHQZaWgxTJ92ZcLMacjxT6YmGn2Uj24mULuU9WoOMsIaOdfG0jD05O6vt
l876kjllBCMy2k2+qJ9ykFtMMMkbG3K/NfZ6feb27KgwU3ZU2NUUn2SMJRfOTzO4pkhoK1mFqula
5meMpU5HMrYcanCQ0df6kiBMaB/+w6XsG9vrwkpfXzgDoBMpI1LYcKDac6T4WnQyLQKKHCadho5v
ENzROA9KyV10KAbcbjfrbNIFq3nrSfhBAQiPXe5K+UhyEVc2XXZfxmHMxKVYuRczLcg5x1qEU7ut
FaDv4DZrfMLoLugHJopl2AtD4lsSnpnpA0hICYlqvXj4jUgVTYvVb6eaO6620y6Y4qDTCpwgXzoV
j52glDyjiPgQ3SErYrfOFHrj1NXF5TLXRqjF8O2q8iPGmFGV3Y7SfhVm1RcKP8JhcXmP2N/oqiJc
RU/R93X5Z3D1LBVjhycBl0ZZKKOstE3WtmFywrH9NNRwQlxfr199c1XZ+qhs+KWBpB9ugMKm+84n
r1jt6pekB7ut9deyD+XkPAjvpHsHwkxumYlJAGZyPH1zcMlxNa2TVNAZRQeLUjvVLKllTQ1OVmvp
z8MakmnZMManpJ7nD60Vlw81anugSnNU94JQ+8q8BFk1eOATrZMkua+TDh0NTL4yK99Z/Wdy1uKq
w5B9VvdFt+znOA1ki+gIfbtukszGVO4P6xRWUvez6Xp6ogV+tsS42iE1cXBseh6U5taW818cM7ip
2ClEUWIEQ1LdGpP9qci0buJq6faiJ0wva0SKrfBUy6vTE0fN53LFdfw2iykJ4kj6E0zJq8foZ51v
eXveeqf5VNp/cIQjqx/MPKOrFE7xT8dgLJs6bx0fDZwxHOo3QSYHBzc6LOrM4EG2mExk6qlJWfDz
DIG0LFea7bXypMUf6q865ae3VelZ7e2icRL1sZ4QcmLV2kuLvSn5Wh87UecTjgbEsJbv+FPSCFZI
ft1BPEggdk1LGHxI3oBlXcuadek//Vu6qK/Kh7D6hHtLgTS6ku42vV+k9zE7jVrvwBxr14FircUu
YAWbrL2GH2KQ1+eOXy34eAtom90XpzELK6w3J6fKghbHS+uiZIFOeDai4srwWiKZmYLjvUCjU7/o
mEpFt6mVvbG0p/xfqvsRqnMpVE8KSsR6w23x28hyu4igPF9bttb6XaYcyrIJMz0gBJ5V13n4TkZX
TsMo+xWSr2h7jod/U76FjeR3uFE1LqNfBUwYd5gE2yTS9q1nNZfa2LhOkbPFYGD5nkZua2o/M7+s
KTsXGp7COr+N46ERdNCQl6tWzpLxauRhfleamAn01mYetWTNXLnCAitLTqiJg7ZPjqp51C9ac2SL
3MRIB9lM41r/hKllyvZi47UEmagu/RRKG4nwOVQ9tmGtzhx+6LI9bYLA2r5IzgFLldZLaYWN9p5I
LCAW801X/xkY9GYATITUz1xm1bvake0o6J7aHsvKTcSfXsbut/q20M+Vf8101WD/FXbLaw+jT0kD
4DjJ5Qc405BcoiZstXuVnzrtWLM9jwS8ZHsecZMoeBS9tQslOaQh2OqfKvIKcsuL0jUA7QYPO1Rb
BqvKluGxhogjfDLpbvJHSYqIGlzUl6pXuWb9UQBoIYN4PNGONGyZ/aPHc9tmJ2HJ9lbWtvlNUelf
61+t9eP2udBDlZ18cu6J1RnY7MDSeFCs6RKV9RMJprbS8DAJqhdvVhQQYJmYL3wWo36q7mryGi8X
vIaF7aVT6GyS1MnS6twMzPEM1XpSImUaA13kw22n6K0SNlamSUzSQhWvuLwBuTkUVhEYVcaJxyLQ
cqXkKuxVPKQrnMOPZVu/6lTJgiZMThhmi1etvsarXZdP0cArf9IZZyqVbwBJoKhi/0zu5urE5nXN
79a20fadYNan7oJczTaM41pfK+Wljc4aDW0NC1b4SuRO8q4sDil71qMCeJj74FZZFfa3mnsQc+Ze
5pVlrrk3lW/on+O2LwUw3qD97PPdzOKv8aUQkSNSNFkbXD75XEYSzCLx7NK/St0BbtpFvddSHxMW
Ikgswx9/OWWC5Q3qDgZ0pgPZrqnx0lS/Y/Glt/0TeDsqBKU/NoOj5nx37/ysVfaxKJ3ddlCGxg2x
qMXX11viLgGLaOqnpfxY0/OGQ0j83lexXSpPWRRUzOOxbVgv6uICu1nnrAMHUwKlClFnOQY31cQg
BghUkH9ivEntQUd2lCeHiVaWe0R3up73/ZhR90edcV7iTtkEF2iIlqKrQjoghuWU80j4EO9CtLBR
bePMDuplschm+RG1Lv5S639z8d53jspOESY01qWqKweLXh2sRDr0NTiKfkHEMFWEGgVGdmV2qmTK
pl7YhvJq0lZETr05IorY/qnFS7KkePzl2lWpr2Xh6HEQKz+aVbia/pzHTpGFSReM6g6SgzI8Gc5M
nEPzgm9wVmBbJpzW6t6Tpd2cx+ya9G9aBYB76IXZm9gZyIrPxQoV8Y+OrhViR6dLkeljkkO+scKW
u8KCBsdpW1Ix7Ip3nu5FpB+xk84M50i9D3UMf8Lnw6iFWFbN7n/mesdJaRI36wIz23Udzctz3wp2
H/9G+kGP9hsi2MQ1imD6aTNaNRycWNPXvOR1IYd3ceX+wt4wvWDPgCc/WyDuR4UYZJMRBXBJ5Cyn
lMBAByURsrCNC7foXnOdNPQSwuOQjTSNRij0X5tpOHq6L/E77GtHNHYVEmeSNmTKaWCc88VT5dft
V0nfZCLVBYbft4g1ee5lvXLEkm+f/Cg3rlyDG6s8ISURtJ8euPV5VU2wbbvENL7jHi0Ixh18gYVJ
UpxgBJafRfWGA27kq4QECHjxmQpkRDjYyTtZ/5cv7921prAkuxTfFtq06Fcv3maUwEBZBVet6ihD
5KLRmXTac2BH8A977sMVtaRmfMTKqVdxzMn9OeEhLS/yfOBNKFowQkdhHa91rf4sDkg7AXtdWX1L
AR+M67S4uD8pzJHSqwDfrYIkC63uTguQGGIMwzba3zo6z9hKW6H6oYPnJLTNu9W81ORqjbZu4jvw
Ogu1i+7R3tafBx74gezXEI/i8rQgKWL0b+pg7b0m88XZqQU36r1+CLGtFtNPcwrzrHKXGSZMHJ+U
KbI3wwziGJ/5/qlaOGGMnxrJBqj0Lllziyeva3btvO9eWkJAcZj/Y/aMkEKqbzFqRdOL7iOC8g/j
b8zdRHJqEYf6nWzZbPmY827aD/AHoydTo3+VbC/9lirO/ZgJxpHqjfGnObwv0pP6rGBDIE9P/buy
BjU/keJt6wZUeatiaUcPQmKZwxQfpZ+bIjoKki3ME7TKCCnJ4DJMCzyHIH9Adly9l1j7klJuSm8o
D4D1lvybxG7Rf6dFANJKQra5vEjCoe/cfNlFYsDAp/+pueF0H5n604xfgLxERtvZp0xLfc8rk5es
eWgalDooQd6Lc7S0Yaef4LHtYj2qVF1hBIX1GwV8cCFi9mvEAcB8Ev/q+sYoUeg7Na7tdjloNWV6
YW4NjfxfK/0o2u2B/2MExc0ml9f/gKXHK6fa2TFNdljHWI5W7+AHUHGJAEPJ9q1noUgSs/hS8JXP
/OGNBen8Dt5sw7Ua0V28w5v0ZDPrS9AuL1pxz3inkgYzcaxq55saDs25UQJjdaPFBy1BEEYYACbc
JepGZhlOF/5GQSeGreTzvhnL50hZiI+D5hmRM8ZB1FQukbD1fN8SLA8OVnsHKp7/jXHr1O+qeudr
F3u3wKlcD6bOB6qeWXn43vRDFhFrQMQwZoUtTY3Q8q2trxr0TPraC79b58i8OMYK73F4BBGoDx2b
Y8WlozSeJdXuWP7g9mDEXnbdujdFBV+RqIRY77/jFSfkO7roZvUm9FIC5T/oVCQAZDd338TXWtqh
0IIs3xWSY9G7EpFj4i42BKbJHe0XjL7cQsSmC+UuHwOOpl76INwC+XzASYUvWq/J1zowqZdwU7Iz
JTvNOEvI/OTT0O4s+d/ML27hZIRNblfCW9S8NF+VHO2j7AXm5DH0WCMi/Q6br/69P6lA+t2iOErx
1OkHaaKYS6wtv1jR25IgCqkdvgR6NYlGe9PcDEqMm7inc9ZhyCdbnB4GSKmb12i7+a+10VE1z+pS
HhadoU31Z96tnDVUW3jWWXYof1VF+qgldm8LsLwFIoPtqk5WqByHtXIHvTkZ/y/vJDbUJECt8+wk
pDTV9ZdK/gGbK/qT0crvAgCELWjjg8OuS6fvYO0pQybIs1bmoESk1cT9c6e0+35NQrmqHX1sdl0T
/YlZ82lN5rcgp0ELtWzneuqo/U7Pc7+cVc8wPVmfKCx2Ffsq0+wVIRMCUtuU3Dr5kZNvGTWCfIjM
gBGcsMFOCaXm8IDhElfU/6Dsyx9S6Hepguk2O3v1pb2PbeyN6984KS4KlJ7CBea8U/mbRcWTNmUM
lqFNHOzb/EnzOsnfTL+CatHG9G/R9zLUyWKOH5XqMYy3vaOa8ylv8WAepsM6cIhLMDGZ9RpAajk9
1zer/4g10c9mbN3a3I+N/AkIwM/HR3yXfJumx2APULsQkdt0jz5ZxN6fErR0ixe3XK/NdgJTi7bp
QzLvqZI91VGY8bs1Tbipwh1v0S6nTGB0f02SE3VzXv3Nosc6an/x/DujtI5BAGwafCwoDFdSDzPS
RQW3rBhHLYer9tH0wgwPD/RhBfgernO8q6b9ChILWQWVoMRPVgV/Ac8TatJh04HcZa/JuQW3fb0C
E4XbBht3ogqno2PqvrrcK/y2OzvSvZoFzYgUk2AS+7Bez/WPgeYqN6Yr4DIoxTRdhXEv3LbhSJwF
O5ST8aGZMU/XLeSgNHZWE6Nt+NWxSqkv8n1RwjLHuy8k5M7OiW3k1ptGn4Fb7Z5V64baBTtp5ASC
fJd59emT+Y5m1V3iQ0aXIdIg4NdiYqUGYRRjJEUG38RvBLzuvwvjY5x3hhyuOBUR17X8TGgCSwi8
y8Rdro50a6WXQxNHC37jSrLrp0uZvVr6aZ3POSwrQK+2Vwf0doC77SMEcGn9YkxB+9+xxoE9udPk
0aJI+DO+TOulle7Dn/VTpLo9pp4e/WsWAKw0vS/6+CFRGVb+8Ji81c1XgRLMmg8TSX6qM6c+pKgy
uALrXcPkmMd2kmglPnK6R9rIwge/Uxbb2lkkVUWXIg+K6m5Nx27yhOIiwi2P+YEEdlMx39b3FtTz
V2TWBvcMmp86+tVMJ7cY+tEq56LDcxe187a4Gs97cXDO1Z1VpXF1qtd0Ji1JKr0k/Wjak/ht8nvG
3FvKn6h+HXF0VfMrIyAkJOyRqp62OnMHlfrJxmAv7eO6P6gdHCCORFCMpRhuE5MEyDFQn89ZHuid
Tnrxmm/Q6chZRsQBRe+rPN7iDeubRV0PLX2crLvWcNykS9E6y4zpc4DRhq8eIuMRcap6a/uxiPD8
jqr8rg85BYoay2P6UJCttDQbj/kml2ksUJEUTg3iR8uA0sdi0Tf76J8lRpPGGZTdsnnKzbpO3Wv7
llkO7wMgKGCFFENuCX9F9YkrWVP61kdFoym9d8AscbYTK8tdKztGIVu6imE3iejK17SCDncfvdvH
uvpRtGMTSDS/W/JWL6DnrFjDFF0sykEt8dDnQB32zchEY5H9IR/a8ZuV3KOB57e6+QI05vYdTagl
quf5Q3g4wQxHAZVG15BiO/gpl4YYLoxK9YbR3ylWUMU+6gysgtx40Xja4nO+frTpe5x4lvgpQtGl
6pueW4F2XERv0eEeDwUIvAX9Q3CHmOovliR+j6VwiFsqTYTR46sJti8073rGNesmJLpjgj59YZmf
5C6zRoXK0DyuGhZXOl8OQn31d4n2ZSYEIvx1EoXizAPK7uPU+laZB60BhwNxt10atHQxBChC7OnY
RNwTsatztJv6X5acU5DpOHY6RCRxtzO70llJZ2NgSLpvTXhWyhlx0Iwmn3VPTkhs0LwjfawSP9sq
eghwbZ0q1eqekc/eqqHHKWKAByW/DMVsN5JxGmH08XcWHEV+GuM7EZNw3bGFQMqm356MjvE+vyUN
jgBToXVooEBM5GaX64TbmEzhZeEnzIowzyAmw5vZfJlSwHvJMA6kKMynrv4qLN6JFMCF7tRM6rNk
yk5lPgm9+3jU05M6XEr+wbj44m8zMmSM5lOh/kQNbtlvmYg8X2IAl58FYnYTzV+2AZsjhl365AhV
OFdFuZP+ZEB7K/FBRtp1Qw4Zyapb6W9Cw0M5NFyF21dtffdx/PgjB97/DFWMHjMmnFSDvjt1ZPU2
LwnKr/KDkm1KwImGbk9ItEsj/+x1INRiwdPmDRyENR0EZBAD72J/rJK/Hh5+Zdqd/ja1d/8Tqlw2
7TxCrcfMaC13omia7zUtUdq9T0W+V0w0WUm2l/nBY9M4EIt5KBfpPuJJMO8r9TnKrypaxjh6Ffu5
dzdLuozDFHmd/Og264+kyILyICwflgR+jdDNGfko42tq3WR58pdi32/wVNFTFYMoKU9DvK9lmMOb
JOw009usyNWn3672EtgV3QgJd6Xb1aowFV5SeaLT/qfX3yoQUzqEmgrdYmcdiZMVyHuOI2x5G+bh
nJXyrcA/2ia+LCn3GjaK5T+1Qy4xrCKscwnTuX3NPYU0se7YWHPmlu5bX9IXwYJrbzbNr6QJ/gnl
o9LVYTtywodR414z/o0DSAkVWJoFczfm5leUrHty+p7jcb/ILway4poVgrR904T4qQfU7hgwUkOY
TinsPnCaKTpVCrGb07T4miImfiNrN0OP07uiIhBqY3r6aqtD1YrvtUF4j4pwtP4nx7kna0ootKgZ
y+1tEx8QEFdOLFro/s9FApOLEEqNHspA5kbV6t5Kiyg9wZz26jyxC4Cvmq1W8m60kshpMyN3RrGd
gmRQv+POiH2YUFQLa3IyIwQkqjKRHSrR3VeXSPCHYqdKFvttLnsHszK/CtT3SLuu0zPjZ5cdLJPd
iTZ1KxRJ1bemq65BEMJmax3jVI6ZvskmjNPFf6lwUwgpYghlVcZS5icimiDhJIQNucSO2TIoxAS2
9a0whUMrCbNjCoqn4cshc1At1xzuo5a6UrVblS/NhP+Sg2LgbZC/uoURv0RN0VRwJXCW5oOgw4W4
VhwDI6Otac9d0rzpukTk9gQTJXuI2dV9JmmXCeNNYIKVLtYEwiL0mDZ4l+pwBcqHmuBRmSRT2PXl
cZpHFVYrgu3CYDgxg7YV+TJZmHMMs4ycSOhVu2tVyUtinrdhQZOMcra6EDynvuqupWw5JreIsDRn
pf+0MnNfYjTSTmNNgpPmLhY6VE1pfjThaNRlmMYju3FjCr5fBmJ00SY/IwXFYi1LIQd+FS6KiaEt
TgHVOVNonB26SEPaEUKhUC2W+MSeUkrXuZYvq74XOl+29rUWxMt9Mg8qaaasB3DahmZ44rWO/YHA
DugsdQOrzwTwSAUNmIQ0S/KyRQH3l4wXrFMp8xUmTen22S/dHnyFabQenLJ7bkjNiJluLtDbgnFQ
k5uueT1WE71rpeBMEL0plWVksii2HROAxYIUK62m6Y1sNCge8ge/xsB2XA1Xifm4TRi3ZjiuiT+i
QBhlBsv2NZm9dhx3baGErTqocG+0TBmaQ0TP3L+v7a0GTh3Nfwb3Ns3vMH0Vg4VhjfLRdD8AZ1FX
nYc4PUv1rpDn42b9qiZgd8mE0sn7Vev9Vec5NEJoJt+KSmiL4LJ+hlvUvpD6xrEq8Uu0AiIf3a5B
/mJ10VdXtQToZBEiEtR4i6S6Qq1/pYa00fkQDNiPb4Mk7uQsua9R7kStSdqd6mhRihKiFtDhTv0a
9J2B3edSj9bP1DWiN4qr6QpSnHqSFv1KNXpUDrUy9gRKNgOy4Uwkb6HUlJr/AX2QNFTyrRSRdPYk
ghmxdUCCrbgwgJyOfiz9PMt2Y2sdkmWBySP8BhXTDCFfLzHYWKMtTtLXPlBbXatIzibgG3OqskO2
tOBSybVlqa0FHhnz6iRAximTtNtQIi5j/TFLlp+a+QV57jlPs6fosaCogDuNtPcbeyslqhtd10VP
HKvR15uHQuy8aAdRzczbhrSznnXLrx6iXXTuzpxgkx8loT7Zm1nuLKT+Gg2VynSSsZtUo1JQ7gNH
voVeisqOlm0QPX36mrZPtd3JzJ0KcrIOpU1Ce8KOnuDG+q2Xz4th0es0LsnWkazZ8sCP+Nc3WP9F
+jFHgdDRKFcGXbr+lQstE4ygu0v5VjX5i2Su+mWF5gZLKBjNH+ptKVfcYroYzVVPXoUOlHovVvXj
wFUpvpOl/t3ovGjKO5oWf8xZRxNRECdK+9cg5c+dyXxP4zhQUsiKFhQuF1XLWQczJDaI5KW/XkaH
tdDjWHckHN10maqfPPpOJuBOjrC5/iIymOmwy4x9/AGUYhUlr9P9bfR7tiPE66QGRvQUSWclGpJr
zuamggrxri3bT9pM8z7rX80iGAr9VytTYlamQEMuRpafj1K+Vi76TG7AVECsuEPj5MNzqsuOjj+s
MTsFatxcGXbDQ3mH3zXakMVC82t66VAAMVzr9rQmCJ5Qr5pyCctfunrS7fQEJbaHvZ2xkuTA22XP
mEs9mtoKfkKE2RN2ViGwPPlO8UV2goSrQwUiMnU3nynOfqXE9ap6XTWftzlMo4NsXnotc2KumHx6
nbobpBPU8lxCpPr/4+y8etvWujD9iwiwc/NWorrVXGPfELZjs/fOXz8PMxggnyaygHN1DoJEbLus
/bZlpyBviE5tbLlzSTGWrcy2BkPjt9FbK/nHiGpcL3e99NZ09pJF+xzoxVLqnnRNJ3q1w5ugOWkk
GWeDWi+JkTO0FSttfPZMYazrciQDhPJ/kbkNvKly5vdb1Z8jYqJAZtJmUX0XcBJLknHvKSR1g1No
gEB1G0KrDkcRm5OKSVkl8jrO3seBxI9en5ejOleU19rNtnYf8xy4YKN3y0I7xT+sJjgQHlL5ThoE
sGo1s8Dka7wamRYHDmD4OJhYTkE64nFr079aHZ0k9yFICPJOhNehK+DYG0pfiTBRkKJuRGgfhCvf
W+bkw2QA2FGwbvNBcL7bFKI99fKAu6WtgpxQVQjtNIa41muOnwWBKGY1gDloy7b99gtL3KMMKGat
nzanxgfRZ9nv4bU8XxkcWcbnYQNUhXdyExbzNtefLWQoGDwy0zjlqbYK8LlsS1zJGFekdC0S2jlK
FN7NIJiwIyLKXnV9Z0p0+pXn5P4O40s0thLijbVSyykbIOhIGdQr1dv3dHLKLV3MCjU8ptIiRiDS
ZATMaRrHRUuCWZAFrse4XKuthKS1BwOkEDs3kvfgtbEz9Jq4q/vhvZfADTVDLh2hoh7OLPu+UGid
Zvf3IK5R+VJOJ+VK9b4zm5T5QDlpFKJ63kXzzLZOagWrHB9V9xGVeryIwreChiP9S1OyaebFgyvO
GgHW6AkbmU4C4rmPPl0OX2Xx4nevCoubLx5r86U3QHWVJxnQMJwUQS+hDlmscR2HYXOwO7wDrl8U
d9YAyeQasbK2Al99d3GrJhCn3ggnl7muY1Ncye1Smw53DcS5OxY2SKq16cpIf6/HYtGpBYZm97EP
2rXmWk4S9cqjLH67jTRnWzCKIHhGIkVfBhNBRqnlForgTvooZQ8HSvheVcmXN/qgZC/5WG2K0H2W
gBfk5jHogWR9E8FNZcTR2rd6lemDqjeTnYThN2MdEoalYATw7nRzHcufg0+TQaGhK9Y+k0DsAS+a
UcjQydQm2HKQvrGOGxkLprVK028tNSEYayKJeqXZyb2vEBb8mXUvZoNPCEyeiEX2u2hVDcnaBMXz
mveMlPTGf8SJhdwdFWLL62Z56J6aDmmoLqecVkLHAFFRR9ghSw/WNWU0CDrYVDc9TVgu0+IMLRtz
krfFa2XJ915qvyV5QgENfmkOiYS2YAp3QPS4SpLyuTYp7wDcQrPdE0gcSkt0417drywMUSiYdQgR
4ZQlp50ynGTqtMiY+RL0BoR2oqF6MUzk33louL8AflnAii9TzT9aviw6DsVHOkrYXnQiyBiYRLqX
moOgLc284nzhDMULuY6oWTRvnnSgnKQlN9i6lIZ1ksNckhnnhP8q0bio23rTyIhARrGjy+kMW3Gv
IGopxTyug1XgDvQxBp6RXgaPL1Yo+9y6A4Lcly3AtzBPipetkU8nXlf+6ukjmzYZ/iHUaiQ8WzX/
n8J+cFgexhVNAzZVycQyiDbMvzsXIC/r7V9NVEI9+5y6JRzOiamDy+j5EnNCT8bpAVl7saliW6xH
uwB+9fW7NATtoxaSHS+zi73WoDQTSonYWN66KsVwWDlhaHCq8xiFldxSl+JEqQy06b4NW6i7Z7Mz
AZAs4yBZ4sGKirniHrKhvDOp6DXhLysBWCzmLGO7yKZegQDzqpciQpzS9etM1440BYS6e4KHHPBY
rLruSy2sXRLaC13wheG/uN4j6G6ZdGuvLTYBt6VUaPjbp0zplkb4xsK/HrJkF9jW2q1WHI79Zm88
uWh28pze3qhWqkyZu2C7o9XOkWFvfffVLVkdGSiIa/xgvMs9Y1nDbut9DxQrnnIi4rKOrjTmyUTq
jd0a6lmeF+OXjlKrdptNkb7Z9GIi/mGqnDq0celvu3mR9IfG+o0OzA/ePRkiBR1b4wTSe0dOt27a
PCqIRknriGhwurzFRBaiHodzA+KP9JMWvrrdifI0q8GwcmYxogvJWsq19KBm5dr2tWVJfPx8mLgY
rfc2nNJXmkABP2TrVnrpimhlkmRrBzu1f84xI6ktfd10eS6CaqI5TCUu53ErAUZOk75jYQ8JbGk+
baPz17rqbiLDevPpb9sW8aq3dNqKY3hLMd4kCPLUyERlhjDBVHYBdZCOedOtvH3VPnRdsMoHrH9m
vtWwEGAKXBCoOPngG503JbWQnciuLH3GGbnFPp+BlnFM8ox+G6H2MEDpEv+hND+k4EE2HfxFyNde
B/VDzT8teHmlINW1ec3SEQ9o2H0OfYa3Pk9flSw85QEhtpVWn5TeevJHmfyCZJzn9rCT4l1uEzFX
0d1ObBRQsZBT5fQePJ/btLAglnwnDC2y5/9GlMR+vAM7Zm6xemZWtPIy5OcRVOa+yU+++8Bhxs8g
hXeJN9kml0UTLmoj/DQATruHQXqi3g8K99QaUFc9AQCy1yG2dmvOG0DynP+3dYQO3Oi6s4wkdURp
aw/tuuZwIkQQz1SRHtRicEYj2Q6+od7TLwtNrFbjmQzqfiEaFLiK4rF2x8oqN4ZPVVgfqfpuxadR
NPO4lBC4qBWSrMT2DsLo31GwZ5G9aF1kfArGnSa0Nppmxbsmm6qkzE2elBJUn6Ow44V1w/hIJ0Z8
SnmgwunzgTMv8RtaCqU1cDbOPWsti6VS0mwxQGWaHuibs6zVcm4xq8nI14W2ixJI5lq42z7SHvTQ
X0aG5nh2jyFjlYcrRUJhisS90R21XKXhQRLuPaaIOvjsOuvsDb8M7zeWXyh9TqOmITmqf68Y51DS
ThV4e2nlB6mX56Yulpkpm/dWH6GI8i1tyWGOIKekW2JJfAs63FcdSW2JCPV3y41InW0LmoLG3f8t
26UYcakScUwRhQSBVmAJbhq+l9EvRx/tEcbJPn0R4h0F4Kh95pAGGtKH1uklahkWlvxZmOMjZ6eN
ye6TKnAkticfWsxQUv3Rj9GBdz0UMB5e5gRpjMXCQjw0rKN+WPnCO0hoDoo+3BthvlU9A69Mbyyb
XFUdfECL2ChAn+Rt4YIeBLn/XEbyQkfZhtOW9vEoh7NqWSfdwavcuQfNko0D+vwxdDRhOXHWoaWr
CuU9H23TB2Ih6lV6qaxy3tisrGs6OQBgb1REbh1dAUxca07sAdYete6VBbhRXsSw0V0+2hy7JUX/
/egT44J6/Z5CO/ceGB+6fUbXLaqNzdHZFY95asLKPIzmss/uaioKpQA80OtVJ9wH5lkqE6snfWWI
5bU+mpd6w2yJcwSKdo5kKswlR9FEPQ+8ihespMk2rjoy6QB7w9ApOcF7gVPA2xRdt7Vy854mXLlT
Gdm5qh4Gf6Vpjh5ouxykWNGe6iKjlPY4ECyy2NVmRYE1LVvKsK+a6OfxlMLEqUVLj2HfYCB/wdq2
seV05SmRuhqV8bM37ztqtHw82dLvpH+BFueoPjlDaY5DQK8hxrmbhUto23gw0G+KbYECQlRr2Vc+
2ipHbJxsewAZNd2K9renjcjQg09LjcHEJfZAm3yw5zoL9j1h4DSmEx/+yKHN1cadDpM/UlM0/RHf
C2jKsBjY0IejxARvZQNLgjILmv4X1qHa/h1o34q5HqvqlBhHGE3o4gHfsVQc/DJ1NJz5oVHu4/FU
6vGK3q+LEg5JS85l+mqFz0PJfojnXOziDk17iWxcO5RkVEWlAKyceItlZmGhCpx4UiPC0xoUr6jR
qtHal9K3RnRujH/YLLHDTGKlJsjx6IsFTiKffLqqXtNvaJ4E/gKqd6BzoorzdokIWjXF3GtbJxsP
upnyl2HmXIiRgD1WKoAYEaRiTUzj9ZDfJeqdSp0jr+pxS3YsAP9sJA/J6jG2js8TAeYtsnyDUzcA
nTQ2AEe6vqrbY9HME+Au70H3FkVKsY1KW/8qph5ZACQiepJQeaCXQLHk3yEqn0Xah+AcDauAzkpq
IWBLnLrSofGRpNAGN0KUZ3M4VzW+ESxBcITZlAy2WRQWhZvMgypddkN3l1eQHPug2VXD66A7oWnM
1WhXh+eq35sIR9XgmMsSQ9OPXvNE31hC8PY+7fxUSunWtGB7Sxt1JhZJ6YPyY8PxHNgPwzZ40qKK
fWesxTazbdoDYuDiqJvV8Nu98Szr30aSou8yt4E3PoXFu600Cf4VLA9Fpzi4VJ1BrZFBRCspRCgr
dt70RM0Hx3W+PLopUGosgI3uLtI6f5Lb5i6AlmksAqTLndR62MWkhV96j144jYrgbNjBtuBNq66y
hH2Za2WzqbW9kAeDZFRK2dCr6PoXreW6OmA6psh7FF72C8MGQgCIgSXt2BahunEjApNbA3HJMKbO
0H4YhgZs1AATePmKfCxw1RIEoGtILLfmqj1sFHkYnKLTieZM77IwJqHFpxpL2xqUxWy9fumKmp5r
Bcffom9WI53CtKjE5QkC1fTVU1BmzPbKk+l0Z5C1oteqevIkxXya8vtkx+Sc73it0WxsBQDBs8EU
dBv9puiRi2KFwpoiDS/FeETiGSm/ojKbjxWJBejiCzjoV4stvvceCsggAwOFXS7dsHzX61NpYpoY
8IV1ffKVVpieh8qlVm1Q+CvFs0Xr4TJpKMO6+tPX1LuyULZiyoTIk1NOhpGZiWCdtecSABlubVSi
mQcYJiCQLYVtEetMbxjLwvxNkyPyjsJ+43ZfHlZl2+cg57tnu6VcSsWQH9MSsRo++5YTKH1oDTx+
nXJ0p1NkDiWiya+xYvwiAknKmk0Sh6+ahy83TYZ7i54CD6Cna0rQWgf7ak9djABKwd2wqJhrZXMv
iO1Bvh/4n0O9UQNpIasLYTUbWJZVTuBTHicPPrlZ1E8jkjUyBinV6dCAym/Q37zomCSOh0wbdWgw
oHIYTgHp5jPqbXIEkAD7knVKxnGude48rBZ+VX2qdb5iLjlt5e8aTlBaJM0NWEgrhsIu3JUKQuT3
D/pAgWY+CNBXp3KHcW4lMaU2KVlS0n4n04ALlrQvW2nmHcKdwn3odJozimKVT+UF6FuRv2H9bbql
CHC10afKBCvnWbEgFOoSMZHIYKvJNcqso4yWL+ScoUSEOpv4kN2y7yklsL7hY/SD2BnTlH18rA5W
J03eyDMoTxY+FsUSAy6e/FMAKTpwintCN0qOgMxT956KfwywYeklj6JZuMO9QjaLtGFaYm3N7WUp
vXU1Aptw2RjzvnxD/+3R51e+r9yt3z0OyqZ115EnOX1wcsO7GA2q7fTqQ1wsh+53mizs9D2AnTff
AgOS6rmGTQ1efdaK7lmOFxbNqLq9CtAppcTUpJxrx4pzfnLqE5BzoUxiz+DOsyhsjhGLht2eTcNJ
+4PaPqf6g2jNo+QZbzl7ZywO1MKO3B6gKCu5eSr8bWO/aBTNOXh43LrZorJN9yiabq5WfLQAr0ej
Ygbj0ELrP71rrKNdEHpYobbPYkvfaZO5tigE0Z/Q4/OSrPNEqahEq4NtIPEZQ5aoMQFrTLRjXaLK
0rJh3UgCRiqrtq6VsSw0g7pqEWLNC+xXSvJSyJ9xOKwKPCVDTrfechwJwmkD/pKxGzR3o4TlpsyL
dSzhmoqllYIZQJAMk9z5U1+YfuGPv30xF254lLPaBmo2t7kicwJRUFGDbm5syP8KeC/vXv2Ihvap
SgFjwnEoK/K1HtqMKh5Z8K40KIgGbHlF8kb+3J0vc5jO8AaH/rm1UpbfYSXIyumTVW0eNfWoahsB
NAQTKVt3MUf2atgLQ5kZRVFudct3ndA3fsFREDwC3V36RElBMPp88VbRPz1VrEO8XtEIsx2hxIft
8FuNKa7NTBVvFkFZcviRCNSvPhTNoOorYNxcp6gV47bUon2iVQ+BjvRXip8kL9i5aDQMyTsYVaDN
RI4ZrQ7XtvDX6ogxgqS1PhscIjdaiMD0TAbQTCuf8xBfQ7fIpDu3ITp6SIx5PtmQItjic8NQbVlc
tcmxbEYsdEVhovI2NY3nrO9BuaHos5nLqdFXe0wDQZXMmkL+JRXuqxRCD8NQmSapB77x22SzLuOF
gkDfrjZ9sDQDyhV/+PbCcJfaKNkxLFBBGRlg3TApPNNVYzcLCzmbr6QL1zz7XrCv0egYMmjFVJ/H
OHFT094qJeFOj6pFnJyFJigC4IVhqwsnxBtPL3MDl2ElPXtq6dgwBHXsI9w4e9wR8u7QKJxxhONN
h9+FjRxEgpoh/KUdMEaJ5M4CPSwRmjYB0iLUgTMNXjCJ00WlF/dulh7N2D/RBnrTJ+KUN/uwI1yp
ab4Q1ITSWkhHLzIcojd+Ka6/cxNTnkc+JgWqfOhIewaWtY9ctE5hj7D451gqZcr1+kco1WXP4MhL
x8SyO2w3M3n+Mb5gfJ5N0YnnboZ38EZ04r9jqbXLXsF5FLaGrBoo+fSlLz3m9X3tPt94gCm0618P
cJFhWui+PMSaquxkucsnoaha7gfVD5EkGrBEypAXr03UYZE1SoOK3od7/Wo8Ab2kjz4qhBv38e+g
W7Yt7u+vLNWoVtOytVHpjP1hitGN8bVDBS5HB50XfiV1UcRz+qbDfbrSPgR3kG9c2rr2Ci6ikMta
M0fTYmfodQJ2yfAyPVfGmNcvwPRQTT9EtOmEw8FmmzTxrtU2nbIxm/e+JvCgYoBJxaq28SziCgnq
X0WsLkLJ/s0uVvlr5i8AXcrbNGcF2INenVVjmKsDlZrNQxX3/vCSsgxX71qhrAN0ILKN2Tz0zHe/
e2IPxQSFNXMucJq5eU8LimYdGtI21itk9iTAjw0VLQZ6BraGJz+Zmd4jnUmskqSzgpn9LrfYK9N1
0ZRrJaq3qS+hSdJp1kpV+DvmfKAWW5U/62MceBps7s+fVJuG0L+Glv6/n7TNozhLUnmkIaN/d3SS
rXvKVsHsw3mu1lE9k1dITOTZizTHYodmdrbtZg+NI2aA1HNv9e3NP/Ei7WU00Yuf70g1r42yi3g+
X0hqJVmeduep7ZqsKhmth1T8Imr+V2mps9zWgCm9BRDeRIahbkU9GoQdTiWNupwYR1iMuKY62zbQ
Vi2l57og+P4jrF4CavOEZFPjVPgnW4nXForvxiN9fYBt6ggylQ31gNz11H3K+VNs7PpvY5guYBHc
Na6T9D7UniXSEvMFqhbvKPukV00ygYPaCYxOLy06vdTc4nvVmwWyxzOdpxfWA+j06D8NxlImJiMi
NnQvUdA0jkUJCBPNkNp6r7WCMhxZECbFxajjvV6mHdD3iqDC+8lWCV773VloXrAgzunwIu+1T6Lo
8lPXvGusy+xdDI4k2sUQP2N+hHvtc/z+0hZhZin6WUeYWTtzyYRKwT9Albpn6wUa19DuNLYx6sWm
XUNhYHyruo1JflATHaa0rkR77AnVRU6m/q5yJgFnYBdZAf3HRnQT3Yeho0v2m2WQjAesiuwwvq/O
ZNlkoHunuPTwBunPsaqfgnDvZWhj7GOCDJFgghCIqFrUw6ZSdfScD0I9NO4XTW3q/qj1xcIoPsZ0
h7UIxvq5xItl0uAjZ4ISqIQ7RgHJUh8ippRSPJR60JDALR7UvD2VTfqhRpZjc+ZR2PKTlDMeeXVk
RAy7yLDnnCSCctGTGMBhkwpuJsIP1aUzep8vfbhWel7n3jpx3yv5kFJIc2zPdUGGLRFYKqkmyJvW
Ucyqox3Yw0ZQeg0JbspdRd0KlSnyvDEkzySnSNRolqa9DJgCcG6F1VM5bJt0p6I0KNE8o6UrQuzf
Qcj6aTTfgvA2V8b2qHdzWlObI2gADfPwMlj9qdH3SXImDUbxNrZJVE6woFTs6Oxe4UeLcMh5r5Ua
/BK+/xyl61Se2/lTVJ/zVHWU1ruXqPuStsX6TEuwVMz9BodJpfmrPotmiKBzpJBNkj38PJ//NEr+
1wpzEQnJEGmFPeRIO0llwa5CgqPUvgcVdS6qxRZBqwnz51OwjbFylvRjouD+JkESPrzzyxlil17D
gRiBecTuviusb0lH55zUkynjPQfikjlWUse3xK77ZwTIBCXsfITNeCyiBiGjWc7RcxYW1QzTI9oo
VQVts++kbR3vJbFtk61tKsgsHmOYtxiRTFyd82E9hNWpBRCKbSD7vKlXMcDtzPD9sxHYn5lrzDPx
u3J3LrIfGZl/Uj+ACS/yuj9Hffehue1a74e5ho++j4kNVr2DPr716Uar99Y43qpvruyN2kXWZ2p2
rtHoSrIfziH8FNGMX0m+VKnnJqHFHBAcDOHnr3mlytEuPqbl+nmTSlwqC31lI9ISkzy5Qv1ELv6n
K6hTGPZfNcaQ5iL3O3wcxtSkdPysYPbrG7vdvwO1tctWOKlUdiH1ULQPVQeloox2ENPPBCQ7BU6o
W0Hs0975jxF/2f5Gj/MhFdYY7TOcNZJ61OLNz+/mys542d2Gwl8vzaCJYIMTUM5Km1m6vRw53hup
+vzzNa58YaH+7/tvSE2N6bik3rkRMyuQ2HFZ5FHeZITx/XwJceUFicsBK9uos2Opv4N+wQ1E0F5J
ABvSU+JgDS+cCRShiRcvUZPsUzQSeXQnBZ8u6eOSOyLX6p2kPYwogaWvqABfDqKNV0HqlNJSpFs/
YklWQH1zNOYVaF7SOkZiOxri2GBS8xfpyoXi43xFjl5UiXs//lSUBz9sHfCwORtwqewr4sC0ChA0
Cl6b9JAh0SYvw47ZX5S3kj6YTb+0pefc/1Qi+VyOUHth4rQ+GjyFtGU7BIqXGnrVPRf6uaWjdp0c
EFT0OY0O+rc8IJqcngcNtMhgbyW+IuAlzXrSz358UkvoGD85lD0mFU54MKEhZFQQ59aNeaxcWTOs
i2km1xy0DbOCOqhXvkSAHZ7bX5LuPekeRpWtm5Ani9m9/W8zz5qimP+a1eye3YB0Qt7VXm4+WGVU
HeGfsAskWWaTsp6mRITEloO4KiIeTVjG6eexdi2A27o4O8nSKGt5Omg7qSrh7kY3XUaD+SA11Dgp
mrDUYg0APzfkGuTrKynkRStVqDk7DssN2GYGZGbLgbgx+P9M1n+sDtbFIarzk6r1/ELb+V0l4cGM
a1cjSz6VXoNMJsspgOv73anotPXWgtgxVRmVg0EApl7HRHtYev9ZRvEkm4nzjUneOumYaZXu6g5D
XBGp5bm3qHLUzK0eO9sM0b52Cuz5NOkIAQiQ4sUjyS6NqNwbi/af9f9fD3VxPGsUNQxlckf3ZmOS
xWeBs2TLjEhFTFLzxrUg3aBm5PxNQtlqiGw/BCT4DEdPCyYOBs1GFXylTfKQx8NKR46cIHzz6TQp
6BfooSkty2bdlVA0uFC7MgeQJ7jRChaJZ95qTT/tYf96hmm1+muM9rrtympkZwQ/dVBT6Gnm8rv7
Ttp0CPRPBIrQcP6JtaEBFjlIInN02l/GQ34O2vfuSeK8AYf30R2YVoT1rMadhFSJx0dXzgPRcoSQ
nA+zJHJjbYXvYJSEy6oz+6X+juI7xOWMw6+YxuyAKewbLyUtPPSF9El9KqG2IEPyCzmRVC2ibUWA
AM5metGtUJDXKQFps+INQ3Mpz5ITGZVCX0TVmZCS0ffQB+6A0NMbfQTMK7uodXE+UwelyEZCne4I
a19q62gLLXGHonLm00Vamj0KWoDpc3NLL9W5v7QRQ84kepDlS5N2TCZnx8hxZ1Sva3C16V85yRzz
o0NMylwHmXnXFpjbVvEcl+ERO8MhXlFQ35F6jEh2BRm4iVfNutn5C7HEUvVfR/DFvmcKzy3NjKei
m/Ic6/1KXclnLKnkPtP1u3OIT1qYG17zrJ/pDpml86/XJ8+JlqCdO9zexa1A/Csn8j8IyF/DMBib
qGfVV2ncBuvo4CKZT6/InFHMzTH4z4Kl/3RjcZwe7l9D/qKcK1keomi6lruXHtIN7QlOwydB2/N0
8R9xsT+j6K/HsWuEIKU6WHeujVi8iA5CRZWX9pRdPz/ElaLIvNhaarktRB911p0iTRbIho43RZiR
ky4t7bi42frlyupgXuwjqWaXxK6PACWwnXnXOPrwxFkC2YG17Ey6F1Q7MX7E9q0i6cos+4OO/PXe
mqxrCzdG/N42RMmTUCkV2wTglXA5QlQ6J1fpPJLeGAhXij7zYvnWYFb1OIYxY+NYjfK7ht/bvPXq
rlR75sW66ulmPkS6RtMczzq3BdY8QhJ//vbX4CvzYi2yrERkpt+ASJYZyUVRCaMe+bZZz/FREHfd
m6OxkC1ssznqmqPSw/QGBmFThPj7i8TwqTnp60rYtUZ2QFPUoCOZ7c36UW7QCauEgwyIIulZQ0S6
LAU7s1LlTSx8edeQHOH0NTaWFkc3oVOpeNVVshrpuOsiNgtG27oTiULOp+sShRXL9u+GsNl5nPdI
+GM9I7+ASLqf38Q1kPuy96SmMM1EGET7zgvJaTPTdjgqUtpAqLLrKz5byEh7yjVhtuECeqNb2GOq
rSWl/4hqIa0Vr+1u9IG4NiMvllKY2HJE80jviYpYHvK+Wc/mJBvMVOPGHnTtac2LE0RQGiZmHy7h
a1GwKlHtzVI+5qK1EMEZiiUvut6q9mqbu8fAL5ttnOB2I+w1xGaVj07IInujbrg2dy7WUH9IoL4t
s2cMFSAGwVYgqhqC4kalfuVlGheFumRqZij33nAnFXs6K6j9UtikyNz4VFdu3rhYPKvW1bNeo0lA
EJeg1uTCVvtWlRc/D8pr936xZsp1kMQF+tg7U5Amo8v2W0VUqlp1H3Eb3hr4VxZmY7r4XwsltlN/
VEeZiwxAME2IejzJ2m2Y6FSX/k7Y43HUBmtG+rmj6ghSfn62K6uacbFkFqTMFIWr9rjgnprkNQtv
dJye3vw/tmTjYrUUFuxrWfC7nrKN0ilOD3W2gtvSX5ij89/u/WLVNIO6KdJsuncJblosgyi9sRlf
eysXU78kk8IqE355ykuro4dOvtFV6tpQupjwDX1EE5fF6g6NP1HDg+KgMCY97+cXcm0aXMzhsuo8
T1L5dcPyZ7S9cFUC4lc///aVD6pfTGBEOb0XTndu4/WUcQxN7vT0XpCdId+4/Ssv5083nr+mgJ+4
3tjGSFl0FcO3Bm1sErnwCeb58yNcqUX0i3kcpN3oEX2b7U0k4p48ujPFstSN3hKrR088wUBl7bVj
2PRMJf/z56tOv/6PmaBfTGw/Rmg16mm2b4LmI4s0AyRfS1ZRTKxCFjV4HcjS/flSV7peavrFbDab
JmNLHMM9/pvoID+NCZbkuXTun7TZcGMgXPtK05z56yvlQSByuo+G+1rLODCkRUB2bCE+QgvtZ45r
/lbn3Wsj7mJ6x31gK5pbEb+KmB1/TRw8W/1OGjCjVb9aP7+B6VyZ6/rFXC8SKdZ19J37VhbBU8GH
37l25q5//iRXpqR+MeF9L/RsLy/Dve4t2+AxbI/yrYby1376YrbDHNeSq8fhXiKbM7F6cnIXRXlj
R70yV7SL6d5ZVJdKy1tJnklHT3FSkXCmECU4HwlovbXOXrvK9On/GkuGFrbIMad3Dy3XrsrfcDYh
XRrcWU+4xtfPn+DarPhTdf91lUEodTvEXCUk26p0wpZWCKQmzHDANdLWxTJQ3FjBrj3PxVyPgjqi
HTFXQsiLEh7wFNesqBZkvZe0ZrjxQFc+vDb9+V/PY9Nt1o0y8hwH+6WNX+O4Ivbi8+eXde23L2Z3
nRi22wdJQmTBqcXlSh62Xwc3Xs+VGa1dzGiMV5WmIiPf63vC2RuMZaDeJ7lY6NmNFfDKZP7TEPSv
V6PXTdu2KVdo6mfyx/Dl3bj1Kz+sXrwX23D9JjXzeF/1R0m/o5vMjR++BmGrFy+l8odYFHES73MM
+za0HdprbMqz5tP9VeFWpAXULVHCtYdQ/3fg5KPS+CIp4n2IrLewnuvqxqi5sieoF6tco6Tj6Jt2
tBejtNIJ4yiBnQPi1K1b6+iVXVS9WOyaWC+lPOUKjUQ2e03KxcmVvuuSXEstdH4e+1ee4k8Twr8G
z+AFIMxGwOvB6NroD5ELrQ0jn423GmBf+QCXveQjMxtMpfdha9XkOa5qNJrS6883f+UFKdOf/3Xz
fqhJdjlG8X78bB+Vj/zb/YXx8OffvnbbF8tardVtjJs23teDaZC2pb6UunTj3Hntvi8Ws5owDs8K
eOnNt76g+d6zufTPP9/2tZ+eHuevV9LLCL2K0GNm0TwAfgpJmaqTCTKGJs21yJl1Y/s/vqGLSWzl
idl4NW8IfwOtkRqs+T8/w5UlU7mYsmlB1yvyxhgxNaKPXbqUT3a6y99vccnXfv9i5tpNZaTC4/XT
PVF5pN/X1M64xNs5Q23w8yMo14bPxdxt8yzw5T+f2Jglh+o9P0n3cAvamzb3XsV67i4QYf58rSsb
sDz9+V+fvJb+32iSGU3SwSS6Md8TE7f6+eevPMn/1+qdPBxPwcAG76OS0/ARV88///A1JEi+mL6u
XWVmXGXx3lBn2QEJMkpwehM0CHu/h0cd6bHhuC/ejdP5tdd0MaGljH6DwcBzRMD+z+WjdI9nFLJm
lf3HC1zM6l6UHSQ/FyCTZCTB52C+qo8k5Y3vxo317uobu5jdUSEpQgu5hPfef6af0bf+XZ2le/TN
/4e6M1uO20gX9Kt0+B4+iUwggTxxui/I2rjvpqQbBEVR2PfE+jbzLPNi85XbPW3RljV9OREKRUhc
UIVCbv/yfdbdh6/2yv3RlY5j7U9OcOLd4KaQJ5AkX4ur6Wu+nlLKR4MxVLN76SEMP+3Ok7fh8NeP
wfeer3ejPXOEFmEk8iunovIu2Brl/GBgfG8QincDPZkiuRTHao7EgYRTxxjbep+DKIQ5crK9oIc7
xVFRlUSaJ3rnNo4Nmm2o++Ha9rW3rwtbn7POR9u/fqvfmXjEu0nB031tVePmVy0+WYruPsRP/rEi
7oQ+g7++wnf2/fA/vp0MejHRwY7U8Kp6peebEsoiPCme5WtwF33gFPPXV/nzj0y+94Sbtg4EaoXi
KkiIDBM2r7vuB2/ge7/63ZyQNGKi5p3XL4jqlwFq0yz6wav+822+fO/zFqVaOvp/mPZXHrPKocNf
jc0MMXJqN399Y753iXdTQC0CMBHrmF+NUL3olwftoUkh/Ojo+L1ff7xpv5vpy6Fa8OqybS5L8nEX
S7qfkh/Eif583yDN+/EulEUtya+e7kB3I9bpNvNL+fDXt+U7+31p3o3xuU19J5woCcLdOD+Ot9Tm
HK3QN/ZTfzN+6j//4DLHcfTHSUuad+O9aFMwGDlvAs8bDpnl6JA4AWfm7lOyb8ib1Q+e0j8fyNK8
G8hzGpkopRj3iioUWFy+BTq4n6KT9LX50f7zeyP5fevDUWLtQb1jc5uguUW8QscPO5Vt0O0o/oD1
H/4oX/mdMfe+/6Edyh79MretRUoYOYdh8H9wn77zwIbvRnMm3HmNWnIUowPSDb2y87EGmPXXH/f3
Xva7BV1NzrAaOqAvbYNggg1c5N7/+pv/63X+7/itvv3nI9P/43/492sNXi2NE/vun/94rEv+/M/x
Z/7v93z7E/+4Sl+7uq+/2vff9c0P8Yt/u/Dmxb588w+6Z1O73A1v3XL/1g+F/fUCvMTjd/6/fvFv
b7/+lselefv7T6/1UNGedv8Wp3X1029fOvvy95/oR/7d3T3+/t++eP1S8nOPiM7oME17+7//1x9/
7u2lt3//SeufdWi0DLVwReDJ45lxejt+xZc/e74I3MBITcPMr+r6qu5s8vefPPlzYIzWgfJDZULv
+DL6ejh+Sfk/uwyh0Cjf9zT1YT/96+1/8wn9+xP7G9VEt3Va2Z4X883Q57erIFSeUa4Hn4xY6XHE
/m6KHKNYVYUP+EI2Xb+bPFCViWvcI4Pe309tMvwgqfHtw/fP64W+4J1pF8DF+xIGqXtTGXCn2zJv
iXthGls3oRNHPyqReDcN/Hah0A2NUFAoA/FuaZFZG9ZOKEOS0TO0pqwd+mLfeilmuxjkInE+h1p1
Df6whlOkI/e8yI1qaKkgT/iDEfftcOa1eK4mgc7t9UKfW/1uk+F5aSg9H+cmHuP8ELZu/KizEOHk
sjKz/+75++0D/v0H+u0U++u1Qj7IgM7agO6o9+WHM7yLFuqZ2Q7z7DCft+LW+pBx7WjKZ9d2yUWV
rOmtI8cfBXbe7bL/eWmeWME7VOC73mcWMpHkvqtHAzzNnS5pH03uWCS7Kz3VLCbAc0liha6G+x6N
/U3Cfd4X9HA+9rNPPalodAQwvi6f/vqG/Hr8/ffq9tvLCgUdU0q5Qv662/3dI+42VTY6nm+2ft02
uzBPgkOlFtpHFwmDJAKPMivsRqqDluGA+QaW4FQXWLP0ZvEipEp//Xr+MOI8NwSF4HGfQsOz8G7n
UCGFnXx7bOBfF/axWd5qinWzjsLjqZymszqO1+IH1/zDqDtek7GOgYsBL8J3g8GW5aLliqqqnjEO
FwV17LoCafXX7+wPj54OlQiOU50IZMAz+O1cAlW4D50UJXeQNJ26HtzRJnDN8qGiD9YpX2enzM3Z
KKugOdR5iVHzr6+vf92t//6jZlIxIBt4/IynAuW+e5+ZQ+N4h09018xCK0R7ORDvExVIIRE39MPL
KEPxaV6pzmjRejx5uXC7S7OYFpNE39QvVM8Wb0V87BsqktLHciTSYd2h5nIBOaU97KFIK7bZZeok
8qaSuriZMiAYID695bGIS9E+LaHVdxL+PTpPL5ZfvcrM9sbpy0HQFUsXwVNG83qDUW9uCWyH1bD4
wCKWjjNOYAuar5wk7ztoHDKkp7kdCfF6nSubU7jc5jKlJN5unSEHSKf9FXKXtFgksjxNucULeP5W
+3iTKinUtK9ln4Bdc+oW/Hjf+lrftJTt/6LqIIX3Nx9bdee+bM3nEpgiUFxkN1g8T7vGCahUTirM
eLXIadvpe0iJm8aVACVp4HO9r5xCveVh7OBOHFbRF/1t0rrr13JpZA3co0xeWxHPzk4lvieQhRWk
g8MppRAcpZ11TxiVpKWmxcpPkxew/ayiZP2USts79FsNiLmYSCiD76bGfsw9YyyzRskZap5F9nFa
ndnb1J44Yn1loCgWc48dyxIEZIj9jPPqydS0scXtxWR4UrYqNRciVZ3Fk2IyygwdA8klWyWcn9UR
vbfp4a2Wex2NnnNofOmAD5fDcmWDyUMD2ON4bzhyQQ6OAp9O8agpDkWgNNtAUFQ08PQW1LtSLQZJ
jAAw9Ze6J8wd1Xr82tUmgRvAtKjPRenXc0A1TwGpKMg79VEqPEe8az0lt4kvauykRVciLHKjjKq4
ZEzE59V0hlPq1NXVw9KkkXvhB71rrupAmjTY8/HMGSxA+mOfB+7evI99W9DAKaY+BJxaMzcglE9b
ooPrhIbAhfnGJETuiTRxsyXYPHrMkqWdTts54qmznuVEEGYB/VO1P5EDG3IvwqropPl5XsxgcoBo
HqEDrPZIMRxDCGruRwpTglA2vPF1MdAPDTXT27pvbLJf/UJTZtoXqE/7WeH8hbENJKXzsvTRDY4d
X8tST5vBeH6+aX0VwyBNjYajG+psH7UzSho43JYGRnoqOpRDc15sXFu015C6SD6mVTKcMZU6vBfP
tNBQ2sKzcJ7W4iVVvV726KW7bLfO8Nbof0goeJNuhltaA4c80cIubxl/veSRouGWLYIrP/C4anu5
JFXlXlgsiDXtVgZ7xToFa4HetOjHT6mqJA/4GEzx57mKUav72Ryh0nZhhe1H/PEfTeDmxZZd0Ozs
zbwmGWHNRiNX9BpoAXFco3tY1SRmip3BjRznMZQPNFxHuMOUWjeinEgUzkE8ywOl8RD8/AJbZB5U
+I2zwTYaDP6RM121Abaink4PSowHWqW3RcSdPa1yaE2gOiCf6zFEd9AWE44s+Bo4s4pUhB/WOE2v
CznQBtI0qYAcAbho3MChjeg3g9D4pYg8eTal9BexfHnuZb0m3acky5XaF2uI/cVX1vnq1GNM92+3
IGpp48zYk97pYghcsUt36JSp8bLI2R/QBxO04rC22GU3aRn7OiOVH/v0eC8pQLJTPjSwlNJv84dK
x85LX+rwBuIrVhRndeEb53UtYYynJrObrvbSX0J3xRweyfA4kUV5Uz8U8KGIYyZRBGVsDS2YQtfN
FiQehaUlDrz144o5wr+Uqzq6JawzRhtALgTvmrSh81FFTVPseqol531YjWa4HD0/nPcOit/hxOTA
ErZ9VRTP1VjIZVMu3cjRI56CfbEo541p2cBLj2KHEstEqi8mZ3t8ylaZyIebWpSlsVAj7lLTQoir
PFVtmYZde5FW4DoP3byCxqdGpFdna1Am9Tn9I51Pz5VkujkJ1sTL95PjdwEdtxXOFDlIR6J5aqoV
00etkkvVIOUGc1M196uig+IITAjuOm3o06ngbA2Xum/1VRNOIRAFL6KYveOvB5gSA2IgGPUWVGeV
fXX8hqZjsIY4UoLGDy843nfhlUi9YHUAVLWdCzVhLGxzMaO8xhmXziO4mQakX2kb+uf6cYHIKla6
BoZiAIuVMvtRaF5EIDOzELzkODWpQhZDd+dJpiveYh5l5qxaBZgUS0XXZc1+A4pCX6cCRW7SLzdB
0DTiYolaP322TtHVl61H5cZ1veYJkMLCON1monRnBR6Aqb6SNzRmTUc/OvMkvZOpW+ZI4tVkUHp1
NhvxqagEwJwtvQ7GRDTTq8LdjLMgpEPXDu4HVgo7okQwgb4gqNdQTFOIws7n3ZQmwwflS58e+3xU
lpDKLMN9nrvlGQTSDkvL1NrldQn6oLpxdUzXg20c+iq8oK0n2kCGSkBDc5t0uGmyQkSbicf2uWtY
907bSVXg/4O0QJ4zZ9ND163x8mQTv5qvxryNnNtKpv1tAMaJntvWpfmkLh3/yumiAnMwmRa0yUmZ
xg/GcWKo0GvZXna1RtUt545+03VsiuycntK4f43k1CJaLuak/9A19BIBbfSq6Va3Xn8bBXjvPw5u
Gj2nnlNkhwJkbL+JKMj1aTDTtAOrhCH/XMPDgFSTizjdhfDi2Bqm+t66M/d5HiAh70TuxmDCkADe
LJ1Bv9KvTcz01ZiY3FxrwTG73VJ8SJoIiYzv9swpURSBX/TxY8AEZ09EK7YOIxTSq6AttB4NKLMl
aMyrl2bj05yPld72jglvGfnyM7CVBJOR0yeomfXyhWbq9c40Gc4qJ1LdQ9Ym1Jqs6dpeZ5EOmot4
zubizRvr+N4avcYoQAqa6qfhaFEQIwsS9QSJ8xlmBXu+IQ8KdiG8c/fjVFlNqXla2u6h9xNxlemQ
jlnreOTs3E52FkKXBZWXyALVaKHyiA2FSMq7VIzQFEY/I94/Jv0vY7vg+bJFiMouUDnZoNYzPg05
oejaM39hbd+OSwC2IiuNwDidMhdQVN9RAk7pBhKQIBYodRHVOOFmZKqb8JsyzaAcxyCM9CZKi0Oe
AS/exEQikN5Jaj6Y61XyS5FXfLoUXk2PzqDwptHmnH91w9jFaLSU9HON4fohGzRYYp8lD5iCTSiU
4xPiBcUiE086DbqXul4UhAMr3Q9wn3EFB8mafOao1tireGV3NqJzmoLuzvg1QKqxinJMb+2s7TPP
Qx9+yT3KRz8K0crhjL0jrI5tF40xG9UMrFO2KXsv88/0HJkJo0Bg/OWQFn5Sv7A1qq+rjGQ1vZUK
eGXpFco8AJTTyYVCc+FCVFiMoIW8rKJov4aUDjOhFdLvqKZnn21YI6tYvPmyCQvQUUHErbaFkFhL
qbBPhnH65Kx5CiRgGoYnJ22n8tqwXYXcKjtw+aXCu5csM3zhzlnyJ6Sps6JrTSFDUYtXhKc++9d6
qwlhJNvALTQd14vFmyJcAFs6guK+8wEMt3x72dDo6XgzgOemi96ETzob22ZvLhduoAH6N4vhpPMD
GEOiisrD4udZvodqA9huKEuF5yf1g83aeepT3PXORxYbz8LXjApAUQnHkNO8ScdPgZeNNIr5R5Z0
2KdmObIGQHGV8cxqorwqAYdQBJ3dBXrpk01VZzAQ2xCpW9w6FITG9ZGZbKBe3FWWqrT9UmS9B0Z2
GVH/RAWrco6T0wVzYGy8aUQbvAqeExDDDaMcZqwlJyxNMbNAxSvWI8lq9sVPa3PpRYGJTqvOV9jF
6nVgX9mkErpT0wd3wO7z5rAYG4KMC1z7bKomDXfWLOjeIpV2+lSVPE31lI7rNh5q983WFbUpdSVQ
r9TozLODhN2/UG9qV3FuHcf7SLRPeYeIcXyd2CT46suMdwCFdwEOmBn3dvCbI64tT3k+Vq/Rl0PY
5EdgapwlZwttC1/d/qjH6zH/ctm4NeleebN8tiaYJ4Q2zjCB6Rj7YpO6dO8ecPOUoNONGjjAT+6k
r1KbgF8vbThz73Ovl1BiRA9EIGRmGLej1zYcl+w6olGZkqO1TdD5MRsJj3KloNVjXgkc3Bxcd+8G
rpPuJLhQZ5tyJhYnMZ7kZ6IgSbh1Zp/za1HHPExtl47eJiI2/aIy90j1XsFP7G01jB/HLMf1W03j
+rmas9FseErhrS5LBjej7eUaHtFridovVhD8U1019AdZybb4Uvo6rl5FEc7FmfY74R8SgEDOIcm0
RE4cs7HeVT587humJj2e+vwHCFWbj781/f9Hkezvhqm/CW3fNG/Vg+3e3uzVS/P/Q0D7WNL8X/+K
GP8hoP20fn7L/yScffypf4azA/UzMbRAB0QsxTEATRjot3C2/7PB5uQLokxCGaHlT3/7Vzjb/9nn
PwgKEbAWrhvwpX+Fs4Of3dD1TajhhylBAOk/iWcfY0z/jgBpEwZstgSXOka2Ceq9i67ZHkNAorBe
lVHK6cSx7X522mkfB0u+rXopHzn4Dre/u0V/EnM9xm+/vajmTRPHZ8fvejDTvw18UfpkgswLoO0M
JZ0LLeAo0GJWM13Ubo5StwDAc5UrGbOtKJIeW1tSzO5/FH47vnXtS6WJ8LmeRLL0/lVM89TWhcgO
7OvOUmhqkaSJLl7lUQBcfirl+mjw5f71W3e1+eMtp7QhkAR+Q+H67vtIe9otzuL4fb13sMo8DX5/
ueBAWe5HmvnhCEVqvtN24NwV6c7/ktYNcZYWqDucbaxNJ3k2L6+dnSfvEz4j+czuGg1emq1KP81J
lVFtDwSq2bjar7pD4meyePBzPchLdo7oaFp4p6opq+vRdEO6ZynnIOsM+pbI8HXb5whpI1fMclNL
v54uojS3p84yqOeKJu1TH2EJCYCCKBefXZudVaVRxWk2TyHGlJhZ+7iMHVcCYWNoRIXMn/D3VW85
iVN4EY6HLVufrbhdMBNM8ZvRIoLhqfChTvDf6Jcze7nmt40Zbs2UPOeLxYBWWOcOS0h0FEjbB6KB
7dlCgO+G/AAgQF2Jr4VTwksYqwfKZPRD7BXOIWqO9FnhHpVIXCQLMgkRo8r3Qbv8ejS90e0KpizB
j+223WcO1B+cQlGrUWq5N40SbPliNqjL0XDICZ2Tvy2w+jkg/kZZgsbRQCV8VejPdgnP4xKWZQue
61SvbvXWhNp/DcemAfQ6j+J+jL3nMsi6Ld7fi9lvhmw3OdrobdrOTPgVO+LDUHBOuRqGqr7xAmTV
Szm2e7d1lre1bWx/RleuN0NTGl0UraaJi9thdvocaayVN5AB/a914QPC1EWbo5LT3nQzKesjLEgW
y4eyaO/DnCzgsJIQYvu5CYYpuEmIxZlTm+f4kpu6YqnuZpcGVswEZXsv03XqHnw+qPlQ5GP8eTBO
P161bdCzvFdGnmvCmnRoG1C4W8tAC1GXLFSsrvMEZAoASXDlzKgfTn3SqcNFjHjskX6A4T7JsxJ0
vkP0AX7HgJKvhkm/TaQwHQaatEx4nZms9kGSwi0AzxHcyzzR6hDAsazO5hGzxS4HV/tq5mB4KtYK
O2FcOnTDgwMOXdpxR1+gpB4KNvl1hk0GBoGrb7wpXNCGKi/lTBSWyepvPC+HAzxQNwx0SA0lxPa8
JQ5YtYO/i2RuO1AbBPW2S1I397n1Gn8jdVZ9Cphfj66hpnDQmjWZu/fSBMeMppngrKgrt3kcLZg+
8EkLq3BZ5B2igsFiGG1HCJenQUcy4nTsHUhHWZjoajfbrI637kBFDybJPIHW4FSGw5PD5rIsmVk2
hadjGm2y9Ai5I/SBqIbGiGWnyCXg2dBtfZrY4ggyLYtwOIcHibdW0KvTMHxj5ybAAQOrlKMSRLBS
hdE2FJm0W0L+KFG6UHvLx2xIdH85jbV5mnWuigfMPYbNVSbDx7aKJtjiWj0YX8yc96phLuCWtzk3
Okl9uZmqLs0/MqrBgce59EGgqRbbero4SXbSd0loDmWuqisqziCmxxnVVMz0Wa8fwOuO6RfIfvyo
KJc5OGeJVN3WI85WXhjh9eRFAra1cVBhqh2WVRZwe4w7IjiWyysx8ya5wOdC+Jfi7Go9IekpEU8s
tptoeTXrLium6UL1VXLvz+Xkg4IK8ft4hLiTHX121etKtG3ZVIJzLXcyhexLRnx4WjK/Ix2byeHB
2Bb6U+3iZT3rjMxp3aHxorpg5KoI8yyhtC0hzfXem+1UnLZlzOY17ZIAM1CHAuAUCPXoblcfwc3p
aJzhzRDoxomNeBK7le+Pe8cr/HWzMA29itEb8n2dTOaTW2XLSwBQHii+9PW1mIORU2cT5fuGg+Qd
5JAObZVWU7CdIs98YGcyufuIuJN7eqzhPUqboVPpgADSIZ/gn23cgszaKRLO8jVQhbmr3aDvie6i
9T1tSItC8Q/mFyROjT1Z4IJvHVozUFCR2zoJgtB59N1V3jqVmHHmeQmSlrAsE/D4RBbAEi4g0ZEZ
aax4EwD7sTcNjRyS2L5fLHO372Iw+XeIJub6ym3yab3qoqiGr97ESUoiJkU5JnWf3gTLVBV7pw3q
Dng3gfXTXqssp8Yt87zrvAPGdeLDKL3N/aK5cWxNC1XdNJCWSKqAL0frkGPXnXmQNnBWaGx1agk+
llYyMg/Wn1ukugqfdpKJDhd13cW3dknBZWPvo6GYF/KJyTSG/Ot4gCHbFUpkKRJMlbb/4NUr1oWS
VoY6ZlEDc26rD3hTZjrveFwu9NgBz/PHtH7MYtUsWBKc7MxMg3+dJpVzk45y7A62cFuei6Bfuz2Q
9PDeDnDDj1a020KJSynd7hpidDM+m0yiiZJkn5IdCO3hKYeJfEsYfADGGlt9O0xRjss7SUKBZLxM
qk2re+Hh8F1AXUlnWQrOxAMJvNRfhmsWWXZDKH3lcCkSm4ld2y5kBqYYNfTey+euh4wbrcdeyOKL
X7B8oGFZy2rvM+MA8/CofD7rqOzoLkRY9cn5jE6ELyIAn8JcbnJROOF16y7zPaGmtLsIwy5PdtNI
RfzOyz1g2bVn6329wKE/zTBwd1c1nOoV9GAXRheGrWF/1qMnY7PgefWXYRbjZZg5y3wYoFaMm9Vt
/SuW8cls234IXprcJg326rXH/1C4KxINm0Zv4GdEeTGkNY5ETBYYKnWHxxWbo4knpgt3estQHMCo
FkCADyMKvmEjB3a1J0tCSwOrUVwcE400HeZ6eqvGlqBTP4yvNvBvksZ1Luoh7LaUuYafiMvCDHWf
rae2xnfsuWgoKErlgJbKEAAg7gzz3sUbSb7u4NreBffdkmfQRBHFKQdU1knhVKBmiqTJLteiD19C
hvDJxOH2q0xMdJ5PSXVGWb53IKIEJ9QSsqrbqTlxHIujsMrtmw5K4MXQI54cU+QfY6oP0KwR7bxo
aFgOTgMx5pdUR7pfbFK2546i+KAxLct3ijtUmiz9RABbPGV+cz91oSRhm5OvLCM2DpM73q8GnLg7
VLu2KS4jpT7Vx8BtUR5HnNOQoc1tD/LXyEO2gHrMvJ5kY2rjPSmA87YfxWGI42CzaMEZYLTLIaFR
/CKwbrZ1tFOeBsbJtimM9+siLG/YG9Ube/SBeSK872zOtqBnmkMCfBpKc9USFcCEmp/7brXPk7jZ
LQhTNmFRHYaSkLnnX3gDlp/Bmz6EysM2lU4WKTvkSZqe0hOv7LOtmjtzRRJp2JE5GQ9MD18HU+d7
wkOfemxFNs6igwjML6ItzYlesu3sjvVNHgE4oC3lnO+JzheUF7Cs8w913ArSc5Xc5wsN6D5JqaTf
9aa8Y9cM+9IRdxFcIHIf/iEue3AoGocSXOfsnMwgxbCWzHzcENP3FwAKvIhTdLb6PKpBzKYl2iKX
NuXE1s4VnyB2Yu1m98mq6OJupZ9Qjj5FVxbt0sZLu+s5SXCq5lV1qmsgY5mPd3TNqjtDkg6dZpw0
CGexjJUoIg5r1civcm2zF1Lg4VXh25esrcwdBcfuxczgQA5R5efSL+7yzKk3IznU5zkLSCdMxEuc
EYeoquMnUr4PsV7EvUfadCbHux88s4nd40Ts1leJBcTIeu3700bN0JJqH5a3id+mDLF1J/dtq0aM
Xc3a7G02XUuenj4LxLWw0+eobHk83OswskSRVfBSh9NN51FE0WAkyGkTpagrvzLiS0iepHepni2d
5NC4w2PTadY5E5jznmru08Arr7UG2dqH7jMbmcU5KUAPbqty1h9sF/ySTWi5ZgRUPljfPTKzeTvA
fmcVisEM85Qv9oJmXiCwEnGJKkp175VlfSFD725Zg3ty/KjpVqmv9VSFn/2JvMmEVw9hU3vBIzo8
6i6/pCjmsqmi6jIBAr5M2VWlPBj5eUMKk4LjE1IE0FFtrs98uGFbBcOzwCYy0JyJqnDaCeMeFbY5
2EuwN9O5Z7q953n3jlz2eTpWhx5JDnh2AofLUiYfwmlEtqFgj6rGFB+WKpDXmAOLZgukzbtOkiHC
FtQhdSi1e1cc1e1OhGd0QClDUU4K59jtq72zLuoLccL0lzJla0UGI7wcKjKEjhH5LgIuW4wlNEzT
NOdUZJzXIuMBVdFw1yDdOJ+S9VEY1OCCKoyPs0ukXXeEBZqgprB6DOyO1Oy5B9DsZFUF309s76Jt
2m7ne8gu5sF8rZekfFkb8bBg7HgcFGvdFBJOiJj6Qc7rxy5w4/sxo6i2zAt2wDIoNpGwWIRUWm+W
PPolk91FS4/Nbikz9Jl1NSEQ06QGic1Z/TGWOrpamb0vFCiXHJtxgb/GpFfl0KU7Yv37iQ/mVEw1
VrtEiW2gh03tIkXJE6djRSaNvqrKvaHmiXm+thlcNifapyYnjzZ4KQk0FzKKi6Dk3F3IrTMuwKMG
JrZ3Wdzgj0W6dcJiGZ140GUvvCVrdwinLziCpht/mZ3HiNGcc5ap/M9BMN+Z1JoXKhfWhOMmEPDs
ekqasD26ZADeD+1w5mpxXrvJzO4cjNxshDglR+I/B3zIVzDnkKwFtqLfoRlAcwUhplYVlzt3cYY9
tm/UNH5sH6usAFdIUweVBkdWbu5R9sBWYF2j/L4bNN6ZErlA3Yak5whknIzEEm6UGvWhFKhcF5/z
QYmy4yJJSE22M7begb2DJL2GyyDCP5DY6VLVZETyNu3x2unXgZgnAiag2taDbKv2a5PtZizV0LPH
zmwjszbnQNHleVHxsPZg/ikPqNpyJrygCERPI+VWD4k/zn0DxZkw/K2nRKh65CFRQjZ8FlRD3Kd2
jA0SUaoRPJDMmrnhyNvtNK6Rrpek8OFD0knDztDvUYFHpJpiStUWephP1ihl77ydCpkcS3ugs38O
TTSM2AKcwvfizTxbrL6es+om3AlFSJGVvMfZoXaZjQnuv7qTG5tbr2+f7FThv01l6hMpzla+K7ya
hBgo4iQI3g0k5qiPPikKQ0Msh6a0HoMPJORk2b3kQ1b51WFugl7bI7uyC9kdpV2VYr/Qvqfm/br6
LnUUo1ZliNFnIOuwEuzu6Ww7J/fXqwwfzToKgEYcGWfl7JJf89oZ2U+9q92i/hT3DXC21pOUNJEY
OAmLLtyRvkLADJj2tPfi/rSJur0p5Ssrrj01FGc8dC0t7Jj8lLv1UgeDrDdPhOBLNMym/lo3Y7MD
HgNCPmifyGds15BM2aTrm47W86wFqJQBA0XRQVJmXDPwhjUqnpY54ITqRfWRiphu2848mi35YEo5
2uHQUQkPgd0d3SOVb4KShPm29PvynKHY7eKE1H+qSueKPh4OkAN523qi4xfIYHhia0GN0+Q77cZY
fQHiKKXAqxWMJypWcZCxjlht79KhV7ydfm6ewzWrsXvZLlZYqJHZRE3LwWl2nezGVEv+0XWiDMWf
znetF9Tttmvh/UCYo1phI6TL8xpTrFJsHGKYsPJij/DE0iYchlcSFPMJIUg2Eq5pqDxJWGT9VMbj
plkC9Zyk1EhtKBhJziUf7YZUHCgZXKmcpqfiSZCGOkmTbr5s+0kDhFyu597Lz+zQvbWYgTN0zKd+
N+68kjIhsg/bZF7aM1X1yJwpvqKIqV7vvHWKDnXfxTdV1NknJxGnTld4u6pYk+vc5chxwl71q0sB
Xn7ST7K/7OzoXjoO7WYphTGOa/xNzzS0wzR+NYWls+tctelcUZ0XSVHszci+ls4g0KDpcPTF0oEX
3HPO9cng0dAQA9R6aNWsX0jYc97VuO37UQMbmmJ3X2lnOO9T+dwo05y5aC85mC9PGok0snoNfnXF
ICiy9k5NPYv8sKpLsY5fSdmg0LRxfWYDLPYkmfozz1sOWeXOd/WEnzRlqN8kaavP0txIzuPNQvVh
XXPQDpRyroYeretmIqpxG02Bpe6Qp+KZeE20pRy3PThlVZ4mngg2DnUTpAmD6JGNYnaGcJ6HXjr1
bTvKe+0hUS3cvLyrjQz+D3tnsly3rmXbX8nIdvIGa5AZ8Tq7kjYl2ZIslx2GjwuSYF0XX//G9r15
n4VjW5Fov4hzOnYYgkAsFAtzzXG20niJAJtZqAfrDPSCXzYHI/HLU+ZkyV6ADkOXdtHuGHC1EnKe
qbjzYdtnHLS3OLKxL78qXFAYR/cCIbqwYG+TvDew0ZQYWQIxGvdmL/n9pq4D5VTPA6KP6aPpiebd
lvNPPBliSSR+SIm8GYtjA6vWcuQw3IVT+wZFaLebV5z4wizFGzG1rG7HeoDRK4/rV25KxY6cLetU
wnVp/PbUhcPw12i6624mfXstx5qbgVFuB2+JZ55S3far5H4BECXBgN300qsB9+BXrgX1ZBzi4mSE
G4t/vo7vua5f5FHpP8VS6w/llIUzqnmNvgRFVbbgkY+isDnGounhjV9UrvT/icTGcvS43n8afNKU
ey9Z3nlVjg1cPkK0M9oCe7dlYS9M0/ZoDBDeLHLT02x1UYy2JN6HKLDerWa1MboCoFABdA6Db/cK
9jwk1ZiC1IEqgrdDz80XxzLrq71135M+KK/JH1cerPFyeoPi5nE1k26POe96WDHMvYvrDZLFYFz0
PhwlqhkIaLImp8x1iqOU7geeIABxbK2/61bXPVnkBDjFsQMHGUjMtp7s27Iftut4AX1sVwO6na2q
zx0FAKcSuebrJXH8nRNABCVrF76jlj97JTrv27jE1b2TAfoTvsUxJF2oS0LXcyoco3s1FQs4TrMH
jFDBu0AplFzbvA49zPHwYZEdPCwDtSJnOi9IIvcC+TMRABziqjszt6pHj+rJMzVCSPAsLOIRQ8+o
TrnzxNx6GsK7Cob2cYDTiRGPqI5LBqC2z0v0UNvwsbS7BWBkkN6SMA0ORZM6Zx7wm3tzjEG5tSEk
UQDq+ckokaGtAnS4RyHnbs5FwzP92Dl/+bZnXJWdlaS7unZwvqfmof9KHmr7kueeH3ViskA5FCvn
HkTGfdpDwvJ94zU1EtPZKAxsgshdAb6Yh/SJHEB1snl72G9pAyqiG29LqyxvSDoiGC3da/SHAcmf
+a5Drb0PwOaK1FjPQ9sv9zLO0utqjZP3wQ/1Y1cHRbrHdAKq5UJtwQPqrYoDacFyWq8goZa2P5es
o+1ivwF5Wu0hwL3FkEyc0orRme3l1Tqa43U+tlddVfEq4XoPiCaZ0am3AcMYC7O/S6Ev/NXaVD6g
iLOQwaDU7POTL0J54p+bn0gfIOBcf4g5OYQ012T9xbk1Y6PbG2HZ7FfO6kBpSA9Hfi2r5Oz9kIUC
bj5sKG1Q1zTJVw4W6+fRC9mzzMu7U+jZJXAx/wiV8v0kS67huHqJogf5bvvwE2RzWztecQw8FxlK
73EQXp2afOQPaSq4DSM5iTBFBmsJLjh2a+0xUsadwDb/spOsOuE0Kr6tTtmzF9fLgYxm9QrNtf0U
o5+NxBhzd5JOJpGAGd5D3EPgzCvA4y1ptt0yTTVHOM4CVMtN3TkPCEyvSS8KZrm+4X7cMG0266H2
luHYC4MNOKuxcEY2U9BJd5CPrrEExSHJ5hA7FTlc4xuKAieceeRaLFKkhenW94tR1O8t9red3RCN
KLFxnMrG1DleDKKPg0XVEQrE9Inky3jC+rvfz4YT32QrF7AeseN7INnijiemMFoL235cK9N7vKSL
HkjueJEt+zZafwiLIZKMwOudkNKS0H2Y2NWecIfm2aPE1PSa42oDCgr/e8CdyyOVl596v8o/Ur6D
Wnn+oVy2gsuwlN1qfdp+yJrTDLUIhHKHy8rgrZ+GqdveW3ngU9PSwIsrt678svoZr3FTEDA/uJwG
yNdJvfXONTfsoN0ldeZGo5MYt1ZTtJG03Ok2l1BU46UYcYyszAOa7wuYE+vVp2EU9VUoYeKgCyJ+
yMfsk3JGkZlTmU1u+J+y7dJ31uQz8hfs94O9YazIsaof8m60TCSYQE2gdCPqHbcZSHbW43aV/ZCH
mz+k4iWpwHjfcVH+Pi4Dl5s9p2kSb4EZDDeLGbjTqXSafN21m21YN7jSwTiE8wWi5IcQnRc2H7JH
kpXVcbS65g1J+O26CEf0qkj+T0nnCHnya1G8WmeQ4E5DvcSO/ZeVaXFa+3WbI2qfWX8OflA7p3Dp
7Fdkajn+I60hv/5DGQ9rOH03G93auTzE2KiIpdUdClNMEWCvqyGuDfM4NMvwLaguCntEs+R08cl8
6nKbY6y8JNZtJHWza16FdftmMrNhV/hUJKzpK3mhEU3hYzPykInE9JBu1VPWiU9h93mjIOxumNvr
gBIKQE/M8MOwuDesjXtknnk04JjtLRPvCRvpX15+rwKSoaT1ZDTzFLFLivh2lbxH+4nHnXe84Rfe
eQjJDj7FUZ3dridprvXJ3+ZhP9YA0yAa7kTt7kJZ3XtGxQMGRI11SF8lTX0aF5g2y7g419NoPy4g
U1DigEOjsBPKXAeBppcfS9JWh9xnq8iw7/aQKFpkKq4DEv5JmUIhbcYTKlj+nv/Dhhw3j8tnG3GY
a1D4m1IPNxvtpcIlno8O1VJvBLfAo0yX16aBH0oALgYoI0C5HOXr3LzKzPHVFAvoOGP/PcTefuMm
AWAwlQ+opPbdNJ5tT94VkxccLmahc5Du22bJr7vVFPeQv2+sYpwOsd2gqCr+gjf22ltt0pP+K/Bo
LaAC8d2RSBnGC/U+RyH+UK7mXVMuX4qkm/cNK2k9M9qNI67KBoJRG6DgDagDwAvVugCGAKzFFTde
RPzZTXYpOuHmjpaoSAVKuTG9S8IUwFvrAOit5ubgxG1xKsflkGyookuWt/2QOLgMknfPjbu8kg+l
Q/al6zjBxrxQ7zIO9PskMcu9XQOzK8v+PeNzvU4p2k7nvROmTbp33VbcdCwhV5z4YvYUnp7ksmR3
wdzN7wkE7PetihqjfmKGbu7C48bgzwvgLO9i+WQthGIRJITy6rzm/kqJsHRXMo3kaKl8aX5UwYjc
Ml+5HGxI+FpQ0ctaoq+oKFawxviz0ZT28ZKf2PHo/Wl0R+f7Zf3aj2aZf4l5fumivKGOg1+dc9h9
KlFC38W8ii2kFUlMnTt35mI3t7bvvhbFClyQQuH0DaVU4crhbvRLqphCFq+or+osueWBKCv3iTeZ
30fW091/DaW5ZAHOAtcpdULFR9uuplPstUPz4c/aFPt5qR2KmCD0yCh65D2ppTV/KFd+qvyjtC7s
ajNNrp0hTB8KtxgeZ6vl8mRynVgOS1CZAkz8xIh3K8neI1eXDXrSEMYfq7FGH+5UrgFTuSjAWbik
cB/RLTYUq8zkMXYUkoLw7PCUlccJqSUUyLDKRrQJS3vrgDn/WK0ueaXRmdCLYLpuHRu+/r8KCv+/
Vu0/bQ9Hgt9r1d5l34bqc/msXPvyL/6pU7PM8B+uH1rkdjxetxDG/o9OzTLtf1Dv7CNgQypGqSyK
pn/p1GznH1Rlmhb/UZH7TKcW/MPlz8LQtQViYW5d9v9Gp/a8ItO4KOgu0jnnMmV/mpJI4NZ6K+ol
ioG/r+KzsTrXP43BL8Rov2tZqX1cMt/qiqaYI1KJX9AXfzHa5AUP6t81ffnznzrdyMVgk62WaJAs
81lrPeZOOe31+q0o9ghc9LyFhFDvpeVhqcvXBYVXJ73GkR3+3POwMfJgttM58sR4y0srN6aCsii9
xhX7jMDvi7ob6TnG7PEJTDIexpfNV691Rc63cCBG295PUY0nD0UxYbEzV14otVpX2VNJlsoh4CNG
LIfT0Uc4fhPm66zXd5U+tcZr5sebP3KUbKIgKI4p6IA/d/x5sfG/A8i+qBF/moszrzxLjLApKmwY
MtcT3gz91Waz1n8eYBZAslnji0VZPBk3buXiEvznn/ubGFCLm22ENvbQxUO0dKzgk+3wcj2ueuN1
Wap+/qX8IraKNXaHyJ+y7L4sy/au89wXyqN/13NlYWjyMSBZWo1RKcK7uDPrKM+T5QUfnN81fvnz
nz5H4BXm6I8k9Y1yCR9lkY5PhlHqLWk/9vefGl9IKiO8W8aoyuZvlDYdLPIWWp9TZQjYdtkUfemM
lwKrMH7wtqo4Z/aWzC+Ym/1uXC7T96euB+PUUXyTjpFD2dxVONTIHsf0JWOJ37RuK6MeMhGFHBoG
ZjDueouKpmV60hsYZTm2RuQOaEKAuAqx8pxMBuve3YZJb1xsZUHuDc8UI/XYEShS+Uiy3b1eLV4j
9TqvrMgJdb6padR0vuUs3VMteiji7UGvcWVBbpotoeCLrnehE7aHNbaav3jTyT//uflLrP8/Mfm/
FzbVWTQVaGEbkwXGTgyMl4yCBCjea+Vju4W8yMVeZp7//JN+M3t++Hj8NDcXc3NE7/WsNjKVNxan
4FO5ojjTa135wlkwbH6CSDeqqNnJrlqZZa+XTKDS1mtf+cbzGsS8YPx4Ruxs3IHFtBva8QVZ+++G
RvnGGAII3mTLIWocP/xoGNb6geSk/cLe9ZvW/+Y8GU4y4yWe1tOReuWQy2sGgPfP4/Jcjv/v+aP6
TtpFuzZzIvpIdt78vS08+6ZqNnFvrK0t9+UYQ2MNK8fTGimhetqZqU3eqBu6qDXCOwfrgN3YFW//
/Kv8epx+nM9/XjzdJCE3LdYuKlAA+PFCBf+iNXtwyXm+Lg+yt93cWLpoq/r3jgh54+hfcKn9Xa+V
fRZNZj07Gb2m3vGuHIor2blaG6EILz/yp4j1UpJwsYecjgza1zlfIeHOWr3GJud507PftH3gspWY
U3JOl/T7skktx1tMb5TB7niirYaZY00RIE0OgyfXbt7oTJFALTqZx1nCtAyGKJzSW2lO57VMrvSa
VgYb7ypSRU3C4RUVGdon46PXrS/Z1P16kgSqT2gqwnpqMA+MhhELz83KcXqY7ea9XteVtXe04mJB
sNVHyKJ4ZEGAk+/1WlZWXd5rlxyddRcZVBnkPc9bmTjoNa2suZUlHBupcBdVhXhN7vdtHVhan5Ks
0/PJvZAcMGSz0evBqHel6T+RmtG7EaC3f974JobcGIusiyx4zVjlkePXGxLs4Z43nYVURloocaJE
1J9Da3hsSeZq7c9kRp633XQIqWpwE9GSYus513l7NVI4f9T5mEJ1emx41yKTyqA4Xrt3LUoZpK23
CKoGjxNmbl1Z5V3kNZXgqcv4Gortu1a3VUtHj0c5ijOY3hYi33StQWt3Wpu+CJQFlsx07edB0kWM
DWDHbyHYXL1OK8tr4wReH1zGOjWQ5ztfSBbofUXVLyzoBfXtDZu7qJKv6Zh6O1Qjf+n1Wlle13np
5OjUXWQvS8GD8fgttlytVQpnw+dzO3CxiW+pKY/Eal8NwjoihdRbSgIlJP2+scgoFl3E48Y9Oe0P
cUmq989Dcvlgfz/6i0ANycCwEK6xvS+Y7iD2aIscrDJvH9+wn/LKgyuDTuu+LlR+UpCXo5CJ11Ep
lww5aqcwPPGKtWhZHQciUBbztYLsQJVoF03rcuf19idhe49/HqVfb50kYZ9/3DDJ12bpL+8KDRbK
vFwBWwVroxdMqm9i0lPguQzIXAzq8PwAaPPUa6VPhVBWgHkLXRmWbHDbymNsUKLNwguueWHy/G5Y
lFWgph6rXGKDB3AcMBLM0Zy40FsGhHKiLUPPSjbchKJGgETA86VDlGa/0/ucyjrAQWjsASJ05AcD
1KtvOGQd9FpWVoEep4087Gi5axxeGpE6Cx0OVAD46/kUTMzJCBYrZqx9HymsL54QK77kz3sZ1V+s
AioN15wcM/EpJotiq82HnWicNnysfDha73h9Fm+1BkcFnM11N2O1hF4iKLeQR17Wd5+6Sa3G1RL0
sMMR2ZeMPBYs1zlo0jaI9T6qCte104ITvgiRTkztYVqq64lDqFavVU/avGfRHeygjcz+a4+Bj5R6
U1wF6ZoblWkUorSR25d4UeXX2UWfqNdpJezdUU5eVQuGukoFWm9kArnUPH+qkNzKxQ+tpy4iEuiN
r1s8qg5rLW29rdRXIn8Ms5AaTsY7qAR0WgedW675KZXQx9V2mdOaEV8CeRpb45AtsVbWTPhK7DO4
Ax6zxP5QeVdD4dxa3LP0vqWy/+eUw80LEtEoWPyD7N9gb6E5Hsp2bM3JKNKWoUaRfGiC4FRJQ2/f
UWmtF6mBY2aMh1OuOOTgMyReOg9dJsIvVkIV1WoilmT189poLPLDYrMWYr2gNdSeshe3blXkA36v
ZFLQBtrFLQoNvQniKRGZgUWoJJr2yNik/eg647rr0Ohrtq7sxRaPc4JaK9YSR8qd1YmnPnwpB3T5
5X813kpAiqVPt2Qk6ykmnKZO7shD0bpYDhXNiwi/TniEYvlmUj+ot3h5Sph2W5ziCkxFJipkZFn9
XzH+nZptq3EaY1FZrzMylm6Txw290m7r8DDQmz9KqLajZfhdkLXRvKxRGbTnotPcPD0lVlf5w0+K
putxeTAr+w2wlf+V+/r/5IaFakBedmAyx9xivLc28gvMaSk/0BoQFV2ada7pGbg1RBQ8ukjh8/4g
SgCmeq0rs75DQhrj8NBSVReL/SI8xNVSL9EnXGXau+O2LOJSF1z3QYSVULPzF4py9HquTHEu+7k9
bWyh1CIhRd/MrrOuwqKmek7vByjzfCxX25WYaEdcXSj8cXA6eQnX8Zv1VwWSGnEv/E0yE8UEQ37N
74d20lvGXGWSx2ODp0coW4alvZFLh030Swju3/RaxZH2ph3OcmAm9oZ5oEzhlFTlg9ZYq5SEBRaH
jbavi2bE/NQrF029awq7+qLXvLIpScQYuN+tSCXKzHpcUm+57ikC+6bXurIvBXYclqmkOINKuW+y
Sz8YQaCZA1Uxo+s2+PZoIWjO+/izT7VEn426bSvhmaUFFVAes7Dowm9WjhuxDepMb0yU6DSn0a9d
nw+Kdji2j+ESNusBZ4dg0pwxSnS2QzBXdsjChVukjU68vJp6qTldlD0oM5xitfD+ifx+frWV8dlt
fS2tiFCdzGqHAqDUSjhlGAAcvSAap5eO5uGvDxmq4ih1kKTHTcetvMA18sFqh1aeAsdgvpSjNQ3Y
0W7eO4liX1IP0VBAkDp9P+n9YqoiCbWBUwRF3UbZ3H7HLXvbO6LVE1PBPuBX/ul5zpCSWr/+8jgy
wBSpGuucgsw6aE1VVQQThMYc2h3FWWW7vquc4B3Hsw96TSu7q3TspZwaUkdhvZnfpwzvk62rjZcS
Gr9ZkFWVyrT1WHe2I8d4QemnyemxHCY9mYGwlQiOqcRt84phwWn0foqbj6kJqE5vXJTgNZExpVXD
ZAkC/3qMq7fbYOtlkGwldn1kfUi6UxZjDL6XNLkZgv5Rr9fK1joYW9bkW8VwOxI7mwTP9GnUzJGo
6pQKjTTFcJfTI37GDYeYsu/0RlsF3va4vslccNvLTO+DPYlTXox6Ua+K9sKR6lzDmjmtJ7jIeHO5
X6v0JXbgb6a3KtoryHQjwhIcH+3kvivjuz4P9LL0KsekcPu+njIiZysnCs5Hah4zy/xLa55Yyr7K
OcatMF8h6sP6UxG25bi3EE2te73mlcB0lxVb1oqUw7DEDxllGfFs6R0eLSUus5Y6VutyLnUhLcGQ
wI+Ku47mNFQi07Vi350cduwes7ad53vf8PLUzGj8oFX9tEO0RjJglm22EVYKjzhi3lVNrjdXVFHR
uA0WdGSaXroswjHtfuiTR61PqUqKiqCbfDK4TRQO8Tt7kY/25Gg2rW6Z8+rMA0UfEbaNt/HYv6vg
Hep9SVV2svS4OjojUe9N3VfWgNu2rPTO0qrspLeprw47Yn5Ysisfk5IyaPQu0qYSlnXWB2IZSAL6
W47XPoDouX6j9x2VkFy2fpDSypvIlMPXpROv8DXV3Cupinh29sF42svCjW674RRtifEKVbnmd1Qi
0hjwOQsCIpICtgfRpI9haOhpCVSybNBgPr85LLDOaL7FnOB28/XikcKj5wNSh5PpbFPZRKI132Le
AevSpt5R50tS4fS88WGxZ5lfNjSqV05rR+PDjPOTXuNKTHrw0UqJ+WiU14FxHDcr/GCIudc6bOID
+7zrVuxREtOxL3hufLXM4Wtcg7Ty536onGNLp0WgnLRNtBjJxykw31RGoaVX9lXl3UR1pxNubDm2
1+NMUOFEkkw4auqNuBKYbgPOYEptzicUoO/HaqRcr/e15riviog4P0D9oNY28sfqTTCET7g5fNTr
txKZKUtTmvVc++fJ77F4hbGEoZXmNFTOsWK0ZZDMTMNmwzaH2s1x5wM80+q5KiISRjHV1SV/ayzp
sceDqQwsvY+paogkdUyr0ZGQ8/p53fE+R7U2Xjx7vY4rwYnZxDxgjtZGcV70FB2H9y0Gg3pDHiix
WfW4dscJy+E4OlSe5HKXZaaeKAcj7OeBT118s5kj33Ppl1Piyrdd0mttbCAnnzc95TkkpoxTBOXU
uDYJ/42VTFqqDdCGz9sG+uX72OTw4DyHmA7P+Lu55tBqjrj9vHXwO2k81T0OXsTNbKZf8LPV2zd9
VU40m7HElAhdGDucha8nVpElvo5x81Iq59c3H18V+YSLDRGicZsojtsrsU5P0pJaLxUYcDwfl7lM
8aq/ZLUNXOx3QzomB2PBxkMriFSRD14RYovZLqK09W490zkLX7dpJT5RPjiUCVPuttQOXqdN+jWb
ylRv1RJKfMaLi6uZWDhTdAX0oul+TUK9VUvV+FSuxFbMReMzdTaGEcCrcMf3tLIdvlDicxPTYAQ1
g2IW8jbYuldFKrXugnCSn08UEtqGV7XhJUcjV7Ak/U1ta1ZH+n/T+fjriLqcxXYcRomdXnu/4Rev
OQmVzbMzQSCupqS6QTgk9epH2zQ+681vZevEhMxwWp91HCPhZScgmu17no31Oq5KcIqw2qYcJzB8
dN1Tlw9vJ+G91eq4KsHhyu04tm80UZtBYmqw3pnbd3pNq4Fp4y+AjBX/KiyaKihV+RTohaWvhKUM
eJ7cXF6cCizdMXEwrVM1p3p5MTab5zM8NJpwNou5iaB3XSG+/zYY4r3emChxuXSlDw2O9URCYe2r
bG/IRXNMlLgsLjyOYkjIyw6ixrMCs6FkaDWnibJrWmadL4PN/J7M4qNTjrdu4upt974alasZxCuU
3Ch0SmxRyseLi5zeaCtRabeyhbbNpY3XZvxN4Aof7RqAqlbrqg7Hivs5pLyXq2ywYTYn2lcrJhN6
u4OqxKEE3XbLiYN+Yj+Ednrl9oVmy0pYCncMLehQXDZbcC+AcyGt1kAW9AZFicwwsdaLcz5f0x+v
qmm7Waz2Sq9pJSxhorWyw8Ey2jx58mzzIcxDvSuyp4QlsA8fiTMyjVDW35clP1WhXirPVxU3Ze0F
njOxwArZNKdh67ervCsnvaump8RlAgivDiteNbrFw+DKiJoiedIbbiUuszBFIdgi0vB8wHcAC0C+
aPZaicvYnKQAA0qvgR0UIVm3tNDbKlXBDXtwZW8LkyTx/Wuy6zexqbcEqgJ+6gGSqjH4kGuGOWBo
Nfg8uYlmt5WgxNYJ1mJFuG/Ym9ZOceuaL8knL038XWPmqzohsoQFNV48/2JZ6LufSpSln4Cq9N0J
j35vuw6D3rxfTRc4yZ8nTvDrH6g+yvbzVglSFDn4BTNOoeImye2SdCHoa7tF1jIV9SM1Fpgwpn5d
6C3G6mOt3Za2hWkd5xj8rz+4EMCq3Za3Um/Guura4ywxbE4+Pt52921i39VWrddzVQyVhj7qwjhs
oqoOyj0Kxk+F1/R6y7GrHApinJfsDQ/GSPhw/KrilSNWrecP6AHPT0lsfyMcQvqNt+7B7LEcxIpT
Tybiq0IoASUHKDTjjZnz92py3g4tsPk/z8/LN/tVQCirT5KmUKdTF5CzCXy28rvHyZH++3id9TYq
VQ9FMUtpQ5FqOK5jqQmD5LOc5EsZo9+Es6qIIjeSratF2r8UNlMcP8hvTVbb1T6J4b3uk7w17uO6
1lz1HGVhyuKuk/WEQsqR/XtcSu/EOOhleFVHpmGsQLRB6ow2+GM7o+wK0GWTXlkRVMLn07POuizu
mZVRNfvO9xQ3c+RM0IJfmESXk8EvJpGjnBgsALydIGeP++W4vjXjRX50ujLVC1tHCVunaH2wAhVD
gxv52cbLe1eXcr7/cwD8ru9K5C5GsxTYrV+e6UAs+Nis7ie7n/XyA45ybthyKtEG7AmjdFqo6fLu
se/UW3JUkVRIMmMGw0gqdraw8x1c7IR3frq9sMP/8KD5xUdVlVIQThNZZWEdzeNg5bScr68G9BYZ
bvrT1O8CMdZP5JfbR0ynzbeVHBaDo1EpvgYwfW/S4eK6CR4nvOncxHgbAIjHt5hzw0M25PXHHNf6
DnaVuXwdDA8ePRt9H99aHMdvJqOlramZ4ou8HB6Z1qdW1VdV2zd4EcJ92Jz2pmubO1mHeikm1cgn
W+bJnYspPHMu/JbCyatr44ter5XgKsK66sKcpl37Dp16t+lttap0CcuqYco62k0WIEkpM6jIXjj0
/CamVHudKbYyv+dCeIZrHjxcdqs3XK/KT3oDosRUVY9rmPi0DtHgsKwQmrOvei0rm6GV5F0xJQ1D
bZa7Jb4JSr1ydxynny/AsZyb0I/r8Fz1R8Ms9mLUK7/2Vd0SqDfTXnpa9pzmuPbB7YwaTWs4VN3S
7FQwHGqatjCodvrtQGJZb7tTVUtpk7mU1zD5Km9McCzl9TjYyvmo13Flu/PWPktsuw3PebJZB3Oq
7qcq0Eyxq8IlGY9b5Qsad+HNCO/k44av121lo0vSwukX6sbOonIOHnbNs3zSa1nZ5LytAyBlVXzJ
XO6xusAa+6Ney0owyguidupr/wyVuNhvA2bRVoU3tF7rSkAC4TEKAScIbbHZH4IRU/AtBcut1bqq
WUIjHidG2Pln6Xnw0DwvPVZbm72wgf5mEVRlSwu8EL8QjX8OBye/w2I2fmrbRXOKq4Y5UBJtt198
7xzM8PE864SXul70qMIl2RUzDs+Td7bM6WDXn7Ju07s4qrqlDKvcubcG/zxgTlzHX1uQQ3qf8vIR
flK2ufFoOtjO0PIQNofEtR6lBepHr3ElLnH5gi0bu95ZztPreFvu+lnz6VjVLa3OBicw8byz2WKr
PrRxuZtrX/PYbyrBmVR+5nrb7J1Lz3kDQ+2+671HvTFRItMKqAwxc5rmbHIG6hB1rta51lOVS/Mk
G6zvK4/Fe82urX4cr2PQNFoTBd7784nSgYywELh4Z9aV9CQMczjAMk21lL6eavXcr9Lpp5LQmUKq
I4UXQdDRHBYllzzPaBW9avRgUYaHGN5L5motVJ6qW0rcVlpbtnqwv4PyGEhoYKHl6umTPVW61Agj
jPOR1oPZa45FnTl7k1OW5udUQtMgedrbM9OQcqXbepTv683V2h08Vbg0uOB2+5Ko78dAfuZ6JWbQ
DNLotVYVzKGfz8QVbAl14htYldq8TiGZDkWpdXDzVIHBFhu528XLcgYeu0EHCp8oKdRawz3VRqTa
OitIrHE5w1pPj02eQMeL4UToLCueaguVgznARNTiezZNeuVwU7zuBktzoitr1pYGfmamhnfO8LKS
cTXs3QoShFbPVUlXUExoL2waB0bq7iCJAfJwIdDpta4sW2EL7sWyAu88J6DMd24bG+hSLmhyzR+g
pLYoQhW8C3buudyaw7R1e9sOtW6DnirrKmoraM26MM99HO8tKz47s6030VVR14rgfKbexARxRPXp
IsGChlqnIE8VdTV44hVVn5jn1mjfAOp6aktDS13kqZquskqLvEmn7WyX9jtcP7Ccy2fN72g/X1V8
Z2oGsQXrGZdu+JtZ+H4GUak3CZXjRF5209aW6XaOqRO1SQBl0xOEKD1vAU/Vc1W5XGxHClat0b/z
q/LYh6bWLcVTlUuUQYa4k8nlPIJaGIfiWKWx5jLuKQMezlbPxjmfq4akGC+P+QUM9kFrxFXlUu3z
XGRm4XymDhoVkHdXw/PRa1rZOeGcDOnWG+OZpPZB9Ok5F67eIq7qlsamGPtsSqdz1q8717V3hnev
12llBtZ4zS3Cisez9JejDOLTFH/Ta1nZG+CXNGkNh4QZMs+Pvie86wCIoV5U/k2zVDslBCXIlZPV
ikOKScHRmfUMBDxVtURhv2NnEr5NMXuH0rPuEs1SJ/wHlcktXRgpdTKdG2d81Y/1ASWa3iKoqpYm
p01cD1zeuS17EL95DuIt+K71MVXNUjsvLeg2fzynnjjPnXGAI6u3BqquQUE4BRhKMwOXC7K4qNbq
lJqDoXfm9JWg9BZpDZ1pjQjPnOlohKEHJW+wDnrDouwNZStxBjaX8ZxVxuMm51OW+3/pNa0EpsDs
YPFMOZ4tIz/HdvUQbMU7vaaVyFxdyp0ybxjPOEzdx3b4Dqii3h6vipZw8JxGrhDjucmLq2JeQbbp
eZ14qmSpl+m6zAa9LmwgtgC/b5JCfNEaEdU9yCpkTAFYA9DK/5CY8xFYk+aA+M/jvRqKgfNbSMtU
wm8l9GnvJXefSxN/f07yPGWftKvCBcUxj2dRN2t4FGUnsuMUd/ZHILu1vxO9K/XyTJ6qYFoGeM11
OLKYO9mNjVvm0Bh6K7mqYJKjG6aYHQB3zpt9TCmB2f2LpPRl+e/kW33/z7H4j2os7+usGvr/85+/
Thh6qnwp3pxmtQGPn1f46W97s8lu4xIWn96kUSLU91vBJmQMZ6dMTVhthbhxgHXrbfmqa5BIJzlK
L2PFrS6+CeEhTzK9FVcVMTmmG8wO9t1QWf0rJ+xvMWw8aY2JqmKqeafEhN3ozwDnd6KLr5tc6F16
VIPDLecRzJnT4ex/CqajU2s2qwSo8BcZNkU2nOFY7j0hz8sYv9UbDCVAQyFZ/UhvnEdDYNIir7H2
eUll8puprcp6HHeZzLRgNDIxxDczUXRt+LLX2zVVXU+5+M0Mnag/d9J766xBuavCftSLG1XZA8uq
NVHKD+fEQJ81dtnbBhad3v1VVfagM3BCHLf6cxCWJynEtVw8vVSkanGUpkJmU1IO580q3sDTO3jF
opksUDU9xuJAeADdBBPX/m5J61M9Wpr5QlXS4w9BdyFq92e7/uYt+SEPM73jj6re8YqxteOBwYbx
vEfOcMLSRG/fVNU78wqxuLtM6KTs52t/zLujFwz9C4vr5bT9i61TVe+ERmWNAjMGtk7pRDOK5c9t
UwL23vKsdY+D0SfWzmlxPdab86poce6XWTaY155Lw+gOXd2ZB7/Qc/X2VLEQoNEZHXrTn9PE3HZN
MLZ7wFNaOgxP1QqVQ+sawVT058rYmlPjy//L2Zc1SWqr2/6VHX5nHwnEFHG8H4DMJGuurh79oqie
EIMQEiAEv/6s8vG912bvCN8g2t2uUUlq+qb1rTUUcS/7YzFL4P/VPWq9ycnIYG9CRIncdTSGC2AO
EgaHe6yQQJO5ABLVXKG+GRVCys/h1B2jJQv3aKEQStOJ87W5qjR+gHBoXUUvh+zGHidUOT0xNPuY
a9DabEmD761Qx9Ife8DOJGpn+gZDG4X+J9zEWbTMx/oTwz1IdumoqreBmSul4L/pyN00qmMGaY8G
CpIgWeyszDVZk4LEPOvlsYp4uGczWlICqiQmIequ+HkbfviEH7vD9ngg4hLQYBNwSVI/KEAYkCfT
wThrjweKttoXHiiYrqbtszl1WTL0xxyiPZPRKlWL9qRNX6Wqqs/J4uqnDcrjX4/t7V3smSqRcOhh
6WsFDpaw45l0B12iPSIomVbRzy2GhhDxVLTr3OTxMLhjO3CPClKz8sADi9E1bS5Q3C4Boz5WANqj
gkDdV1Vp1UnYOn8qIJLUl2IG5PbQjO+BQcNbv1mwQdmeAg0EV+45GQ4W9PZ0RvUiw5oT1wCqQoGs
5X23fJTjBsXkY4/+5vz+CYOA64TzUWB8Oy200Fv72+x1BzOIe7U0JpIAFPheWNoxvZnWIItBGHjs
uXdWTdRQXrasjkvlzcXiQ9057cBpdGzwXdi5goNk9gYWlWwMsg3Io4geO5t7MiMy1Uzruralri07
J6LaLtMKQfBDz73HBgEcaeIqrGzZetGdJ8QptcOxJPYeGKSSkYYTktgllB6XjJj03uf1wULhHhfU
LcvoA9ppy9qs7w1USDLIaB/0+/fIoNSTyEqMb5MyV1COi5MrSL2PPvku/gygdgVN73Qu0wqErIm/
RDme/1gSYU9rJLmwXudiDM75C6hrPvHlmE+4l9IycujHtQ9s6XVDThtRxDY+djD34CAq9OqJxZ8R
FYrC+gnwQa/HdvfuVM6GSsui1ZYkbL50njwvrTk4HzuTCSO5GqEWW4ba3Q62PqfbMfY/iGD/9YId
UMbzhdC2tI3k57TyaGaZ8g8FzGD+/+vokBWhDUoctjQuLjRpPvBNfzgy3WwPC7KyRV5Fz7acJnrv
VxXIe316rLzO9oxGcI9t188WGzDUD2kaK2SbzaGriu2hQXFPaqVFa8tl3HK80CWI7aF9wva4oNGQ
NqxbLOYmiZfFvjp54XYslcr2omiebfigSWdLNaLMsbZbdAKR/Pdjq7mzl1B3sOGMfuRSOX3ZZJRh
kg5ZHbaHv5BkUsiTY+g4bPNurPOhOqZcwvaSaNzQVccthnZuO6f2jWQjPbaUe+iLmTUBsThODoRc
p0z1zYeEmOaQA8H2fEYabVGhcb0t+4bkYTCf+uiYT8X2mmhNSCpL8bdMF/4Txatc6OjHoT2yx7zU
LG22fsLBCTZ2VkTZLEG2/eCU7CxlL9fRNI2wpVTNi99+VV58CJbP9qAX3avUHxUmOyAONiG8VHo6
5B2zPeiFgA5WNQsmux5BeNOJC/p6DgU7bC+KphhIwChKyZBh77MIihoR+DWOrePOUBqKk9LKxpZV
vRVtfJ0Gdci4sz3apfOt8q3nzaUTUBSfRQah4kNlDbZHFhJtVk163H7Vm2JtnaDbeTsoXcL22MK0
aqKWVnjuNDVfuy18sd3aHJvtPbYw7ogHnDzGFsHdTJOcbNvBkXd1k46KLSIIFMp5WLOV/xiST4c2
yJ64aKpEFE4OGwR4mgJI7mzp9DFjsAf/kCESZuyTudQujEAGAkDe1I7ewdGDv7o7Immjan5zt0dK
5wLglE/Mdu7gdO9M5FuAHS8Gjz4G62Vw62VRxxjo2F6fjMa+72LonpWo8OpMvVHHpNXBQ7lXDhvr
mCO5EcylYW2az3LTzy5dxr/xpn5vEfr3RD7bw4DSaUO4pMhYEiRNSUlWYbwHMaQzz0NqO/7SNbRJ
UIU0i7iAs8FA7yZcrLmY1Knm0hFZs4ysqWsfxOb0UkMQs2PHUotszz0TdrBXdunGcqAcVHOU/oQc
2ddDxyTaRQW29UIuIT5YboP8wsKqQab4mLoU26M4rAqYiP12LJOxLusuqTOqj8HC2B7GsW1Stwlw
4KWzg59pbdcMZJbJsWOyB3IoUtVuo/XbjLdtFsfBW4Psdoz9g+2VoGar1ThpzPmMs5hVlKt8SsKf
hxZ0D+eYG25BUI1H56H4TKblGhjvb8pdDDfQfzgle/SG9etNWMbx3H5VMBeUaXys44vt0RuTnOQS
jdgqPlUsh6YPzTeIHB6akj0Oj9swggPixpJ2wW3YuALMcMechT0OL7EkMU06Yuh08bMl9K4tqBqO
WYI9Eq+WVWhrbxnLlswn1+AFQNR8jGaO7aF4URXMQnIzllXfyyK0qzwtqQmO+at7NB7nMZHAzL0F
kbFG6CHZUqGnfOLHIps9Hq9ppGgp6fH0WNlr3Whxl05LdDC2iXZmck6XClq7OETafgAP2n07N8eS
GXssEVmGLqyxRUo+qS/KVU9Yg7+5yt+ijP90PHcusV0iv0qSDlmplPW3YBfqb+Y0WAn6Ssf4t0NH
aQ8nomiEIxMJcaX3cZIt/fiN2+FYSpr9G6Coht5rN/jY72Fz8ccvrk+OnaQ9ngjW3UMDKUYm6Vrl
TUByAmWTY8ZijyiqpoEO/YbBRazvue5QetGHquZsz4oUuVapEF3TZcQGr5BR++hV/GDiYc8WJEGW
Y8gSjGX3hiFA3/dvsm4PerF7YNEULJupBzaWa1PfMyNzM3XHjtAeVcQ1uGXigGIPVnWNRKngOajc
jmkPAgS/c79NoDZFMSvJMJW9CArE9IcKdGwPKoqU10gPoKIyrbsLj/o8kdEhvBLbg4qIcnW0grYN
wmAe+ihsJupjtQW2xxSFbkw6kHNgmziaAbGRRIdy3WwPKPIjo1vjYWAL5ad7r0rrbGyiY/RGbA8q
atI5IYE/j2XM5VIV06D7KhvEgL67Q1fhHlrkg90zAS/h22oO+RDOH4LgWA8v+zdcUTjotdZwWDon
/cIXrlzmVBy7rvYwH23iAdLLcFlkxy7LlGYiJcc2+B7k49EOLU4dhg66+AYplEIMx2DbbI/w4SAX
2WxgscG9VNy3XGLOO5RGj63lznS+wbZB70n6kgUVvRHeLM4ymZJjh3MP8dkkSw3VGqPXoiaZ6kYl
cycrfYyfgu2RPqG39k3YDX3Je9llGvHEsFbHLP4e6iMn32je6rGczZYBu3Xb1uLDoVnfo9lEM6aj
plKXEL+cz4sIt9wjEAw4Nvous7QiPziZLnVlnSIBHqqnqJmOmeU9jGgLvNC0w+ZK67y6ADOVOTlF
Drr9eyQRsL6jiMzqStUlHyukfbM+dMds5x5LxFvoGVBfryWE/EaQQFn/MqbtMQYWtocTGZ8ZVFy5
K2W8TjIDpiOQearX5cexJd0dU9Er0DI6LKmHR56X5hTpv8OI/GcoJ/N3eRDV0rl2FkuKwqv9mWJ5
2anqF/NNadaBWQuE4s1Hb4vleCxy3MOMNkeGNU6JK6PpnTd6IHo6uAp7iNHWy4oByunKENIY09xl
U3hMloDtIUbeysBOnmCWxDI+NjG90IO6OGyPL4rXzZNTTV2JEAOEh2rrstocTIrsEUYV42B/H40r
OavbD8gdeXO2Gj/4uwwDJb+Xvf5D9PVv7ENSo7G/TYeyR58vew9pYnFjI+uFd2JCX/47UJvR4f1Y
tTW0eNetHdWri5ZgBfUoHzorsxpVr15nyCSq7QZqNaDUcVslzAuVUahvqenm+sZYvU4P41rV6akl
aPe9TqDyMkXf+eF8XadoSe4ZVMroqecBZB1sWIHlIeNhWn1mXugnebfhCig6rpUpxjCCvGaQet1S
TjWSUU/Mn73w3E6EVZfIATf1tAwJy7dwde6ESuWNlT77CCdq/sqImu7Dj8NzfxLvkG4SY5WcR6Cd
v814tTUPIRYSleDAA7tRkJDkp4d6JChxEOVU6O+v4+ocrIqpF9r49ufmQKcGqlWpA8iiQD7iqlwQ
yu+031D1Cr1OqlI0cbN9bAbRufOURN56jtF2aq5oYeqSW29Mrb4PZdgHv4EWfZ3LAFILdZ5EU/Nh
rNawynkISGI+UzV0V1ktlXmQYNhc30dQHK2LVqHBL2+rtI9yKBOE/DzRjY83b2rkoiB9u7JHVJjr
JUu576VfV0y6uYKjdoYkZpcGzae6cZxcvSVM4sJFYpLnJJJ+lacB6gOnKHbe4xJugp1ARbAmOWMz
jx7Xuu7fLX7TqFMl5p49K7Ar4Gmmvn+jI1MJyXU1dknmpqZvzwSMN8FjK3zT5Rq88qhPbRaMpqKX
aL+J2wWA/4XNlZenfaymYnNAoedkmSiY1jWPQNlEmVKXJAXALtMs3T4uI+BaWRMkg5cvpK1Ytq1z
3J5BOE3SkxznqskTZ+ZPc9dRcGAKssyXIIy8+McGBqugDPhAq0tAIX2ezUMAvR8P9E1zzrW33MSE
xyDvBmSmyjc9+K94mREEu3FnbxDoD1EGrsRh/Dw3ydhmSOvGaVmHI7EgIvKRSXcMpyib+iCan+aU
rVxko1/ZLWukCtYidNzrz3ObrHU+VuARhvjNtvFc9Qp900sQJ+PJDD5gs6wjvM79RLTVueMjcwUF
mP51aSpnM48oBV2Ovpl5kZA2te/1zOJPSBxwUQxLmJpM8oUvlxFf7so5CaYtqzvNkkeUDqIxAy3y
oi5cJvhYCxeHIvMi3UG3vgXBjyvMPIv1M11TARwfuO8b9SOuU5MWpJZzcNeBNvKHv9WOXLzEc98M
JFR+W6vWf0+Tvo2Qs6g9845X7UZAMBMt220oFnAU5w0zAz1N3I/Y0yLXkJznSnb9dZ25ry5iiVud
jeFsH7Wdu/6MsxXMuQrN8H2pGTJ/HBTacwn9IK+5eKutPqURWriHmTANukcj4w9LqLyb1uIrWQ1W
l/jTNCSyG07glexUe1pGy7rnOuJd/xPVPBqdQCvjJzOwxDyIbtwUgFU5620Vij5vURYagiwiQb3m
eLOreRgiwuxFe8xP7oZleNsDXlzhWqqGCsuFuJC/oI2tpi/t7NU9REtHTnU26ApZtKiRw4eeElJ/
T3Qgq+8jVCh0QQyHi13XXSRva9B3u2sf0a173EwTfexc6wV5S+wSno0S8/iA29RzOatnFZ1ROY39
DPSLrfyA9pEg/VApym+SAXV9tETzsboZIhf97GZfAr3L4n657/se7oIv7fgpCtMZqmtibn5OnZ2e
lHA8zuSAE+Xl4+a38qWZN48XdIOPkYGhbQmKGv6SvpABe4J4kUgeXMorcmm9WVenBq6al+skroJT
jC6zqhiT2lOZiMfQOzWet7xGfdLrq2q3Ithwd2QL6p1v0/vOTy1sTQIHUnCWCb6Citc8btV4Gurx
ufVMup1wJcR4wqrluJ37hDNynjpO6NUDMEPRIkCHy0e9hsiX0WhMXw0N4tskUMt9ZLxG3aRxLYNL
CI0L/8xwCKZ7GMAbuQ65BhXk7Or7dIlqdJU0bLtPol7fIa0F6x4AN+Lna9zz5qzaeBHZypAxznBA
09/A2Lk+pIJ1cQ4a5C9+o9PvYaqrr/5Ahv55iOsNO6GmguYRqZPCadrCIIIsE9RrKwdnoQ8VrLar
vzKbnC1r55u+J/qEBLoowGPTn9TEL7VzJSONKkKB0tEYBxcTUJKldH3k0pks4JvMUpDDZQIUT9iX
zTPciDnr0Imbz85bsg2cBG0abwWPoznjKlZ3je/fO9oWYWw+88WzZ580dTFDEKmASvndFpsVqbw2
8YoJqm4FlzbNhfJsmlHw6F1cBf4r3M5dfJ8m3ft5NTPuc/c15nw6g6+cFZFtl/exrVShG9Bbg1nA
6DyF9t+MbZtUuH5C527AaOdnEGF63zJEEB5ueJi2/sOaeLgPK51mDIubA0NBM0bXe7ryC23cfWoN
OYH23kE/VYp8its6X0fy0EXzF0xjdNJgbiyRyPoqGN9OQbAUgLXyQq7NT+iR1CdvRkU5gdAZHADX
nYUTl1VynVcpmXIyzDArM30iMnmc1/gmGIAVrENAfECW1GdxNV8k0+ndwLr7SriliKL1uevN0J5r
531hDgahrdrbyW73tOIq43T8oJY2uRmjxJyqJfrZ1vaBtygX5z3mMOzUhJOgXK5JcoeQc3uzAKAw
d1bhCuq9CRJYPjfwtoIwGM8iiNosccLmfie8nA36XRXzuPQnDv5wRZ6RxwrArtTlgfCHrJ1N1gwE
vxP36EKwaB46dSFrr0hWRFVGF/SYtEg6Z6bvwifo1cewNFWBN8T7YoOmp8iGeBuffE6jn0tUTVWR
2tp/X6tgXgttOxQdqd+0zR0NaYjcgZ3p+gC1obhYSM/FhSedaHO8P+rnoScreo6RmXI3RAX0PiKe
UBnj6EXNnFHJN7WGfTE0gZdck66KPg1Shi4L1sl9hk5kRM6p0dWnpeuWET4f+kJvUp8lDjvTgMOY
D/X2IWWohJ4SEIPmcu39T5CHUSYzTW0+xYPmPw1H5edWyhmzM7c4UzhOOobgdN1sMCBIlD1EnuvW
d6ZPeX8Tc5L4Z+NzAsS19CZ2GqiRrEi6ngPt1C/VwxhW43zpAtb+JrepfUOsC9YDiCywrfxhXBfU
l9Z0LvjU4VkZ2mW65yCt6bcxhrjcB6FIN2f+gGQrcqSL/kw6qWc4VUndlXU19B/VtLLhi5ri5ecU
AbWUmSgAkt/AI0btaukpK0Cg7SdPVkilTv7cgaeu7deuLWMoNL0Qyqr2NCiBDannBO2cvJ4goSrm
2DxOy8I3uCZmaqFD5eb+adADb3I59wHFxdKQKUOGNRzP6dhvNDMtX3WOpmf6qEGL375o0E2Mj2Yk
RJ8HMo/i3NAKvmEaoOs4X5yPbmC8i3462yFoCqYIKeE0++laIBS8A83bCPwzpTeg9RjjW7CZ+/DH
wm0zpw73zCfiB5v7Hq4V4J7Kam+6mAEc1gX6ghv+3EKdNLjqIGEVpqKJgsxaKkROYl/iXom4yxas
Z1eG4KQGV7Fr0XwX8qYZnr3e9c0jpVFfFyFcXppNCgxIT4hboBLOxo0lJ/jWT+BarNHVRBKY0s2u
61bMsYhuG8dCcZNQPgFfE8WzAAxwTKrMNpt+cXNiXpkGKd6lA47ey6MGsuk5a8XyU3mJ8DOB3uAP
/eqBhrPXUcdL8N3DK4kcmigKO8F3zzyVmNupUd6phSF/ZXMQvh+1195AeA4BRdO7G1yFVDyEwcRs
1rbWsZtU8IYhBLCgz2bb9rO14fgRUV0SZ91gqiA3Pin9iouT1y5yKqyXaHYJmOdcriyj7nmizbTm
gepsgbsu+bzNbQVWbagS9zhjQ//ZI3HiTrKDL3CncfNujy3c1WyG6OK5inpFvpJpDLYcwU7TXyZv
bdVpSyl/B+BgWp82z7P0JnaosN3yYV7fQ3lS/ATOw/J81KqvLxruVoN60qJpsbHubrJy8R+79s0x
6ucKijvgSlTfU79h0VPM2XYa1n6Mc1T/SgdKT5eN0NxUWeWx+9BsKSJECMf0kDKp1hGJNhawYo4Y
J7mo2xb+WByEz7oevHetsQKWaGrj52SJxfy4heNgnha6yq/90jsffcVKeNkqfJincQwMGHeHzX8I
e2Gf6rEdoP++1J9Fszr9uaKRsnlQoc0sSBPPK3AAwBTAu/Hthl+1SXHbJ5PJ3baY+rK0m39jk6lu
QNS2MZePCrEwAXdT9xlOXRdlPfMbiKnjQV62NG1+hEIsz0iXBx/qOFzUSWyTuI4QwIWTNEVrhwMZ
eeSmBvKnaBy1pyqeRClQqcuE2/zmTPrZVbetHR1/qA3hH7QNH6GVzTLlo3nXF5M4xdCgD/KlBoTv
FAWubm/HIVhAEtYFEyjl+IouFz6k4jQ5xpuHuQk27wJZFHLnJ2b5VC2Bd997MZuKIOoUUghoSYrL
zSCuOFEdBOa+Gn3x1TW9aDMCT3Y5mZDOyW1EZVyuadsBTeVbDcwFjcRwGkLtfVxbyjIkEeK8T8Lu
MgdSv8Fsvg2WPLB5gOaFl0QbfIou9oo+pgG/8EqPTWb5lj6nS7e9qlDxG7pw+9AKRIJZ6iRt7hPY
8PUr1GdXe9pW2MDL1NuhdHSrfhv6eVUnvcQ9rI1wgz33FSXDI3JyCMqtD/cQ6qP8O2Lo7qUdJyBt
6y0qdWLti8FlefXXoIpuiZvq9glpfPmDJzLV+SDWqfC1kzdBWMG/aY15mFIOXkeQAeMaG1IWfNbA
bbHMB0HgdtJuUw/T0Ez8VIVL/EihqjqVFZ8QlsqVhN9wst+SNSRevXdGu25GQJsOd33nhjL0Z/Z5
BB5Twr9K7XKSVBnsKhjFJmvHOr1GoFFl2drEystdqq1/y9uQp4WO+zeT0NUvtFYPrWVB0bbbTbOt
OmvCgbyDHON2NxBn53s/SNz7DbZCnzq+oMXcgAjhpKmKo+swO+ff9HyO34sRsmWYdCHbHMo69DfM
Ggtu6qDtNwJov/b7EbfOuLqiWrR9iliMe7Sm3vgsRFJBcVjI9FZ1yw+APqPtdUR/+4/et2DzRRmy
zVqxrrnzQAR7Wfi6kmwl6D7s4+mWbO4Uso7WJymFu6/8pnSVfFrlyBYkJ/z4CuMPyBnI8Egf5h76
ob6vPKGlXbfxpab+3OboOILgBu3oqK9MJuCVT0a2vfO2fqbZ3DH/Fdj59ov154CVRMIm5TYInT43
Kxqh2g76CHz1l/txtgbuV6u8yxwi35EvZtnEDQG39Hy7jijK5sz4/nDntSTB5C+CvG8rYseHNETb
yNlHW4p+AUxajblcVjm/n2pV/0SRYVIFTLBFGkZVA0bZ0L0DtsM5bO48h/n3Axc9hUqq7qz0Br1f
Nps1LEMgSP2Mp2Atz5aasscm8VWYW1zs90Tx5VXUnYwvcTsAgIZbqAHLNrgJadFUtRrO4C0avzDh
UOWF6B1umwk8G22uGIXlg74bzvIwCz8qh7i37bVeccav6EUZXuI2peHtYOoOm5qpurA965tMwqCJ
DK78kN6sweyrDHWeGQ4ukbP4lLyp0RawGZBACVfIj51ZK9lYGCPT7hwH/Vg/qEpxRD2+jYbTPAn7
dQIdF8mp9VFntCKZk5zqOnkBGVrDc+1FYX1HAmQ03iMISNdrMAcrfe9X0C3+Hgug9B+WpJ3mmxBg
HP+ibdWZp0TKIfixVX0rLtFbc4CdIGF7SxGtbzi5rQkfaY0EQSFMXXtPlb+BIiSjAoUInPQxMTCi
FO29xbxKhNNOQF7hI8SMYjDBTH74ECC76cvMw63DnvywJzekb2JbLLGWQTYTTMZtg+aY4NL4qW7P
TGIGPy6yHf2Tq9zKChtDmyNvl0n2n+dpxe2GEpd2jxT5wFdUQvSa8aQlVQ7y9IkXIDy1LzKA0lWh
eB8BsbMgnM5gRMSnaG4gfzVzD5mDeZoHOLvRSIeHFrJvfsGXOK5fXE+8IUd7JVnywWxueornRp9k
PyNsRAgi2zNPapr+RBYpXE593IUaVSs42tmIfNTwDuhWO4AxEr9w7RIS+W1WqVnYM4+Rx/ysaSUY
zZC+QHMHDlngPWrl4aKVo0jAoeP1ab1mMZOjvWvhZAmXRdb3+WsVpKnIUsJak03QjXoVLT6Gh9SE
SyblhvcBWn3ziqR3BKl61EKnvGoMFkj28WbKBS/QFcoRNO018KWjV6KgA1N2QziG79JFLvwUVdjj
mb/G6ol0ZGq/JcYD6dPQNVVTNCsRMRAFPlo+xkKy3rHfxnDz0m+BVQMSD1bPzQnIXw/hk2wnlsdq
JGnm4Iqvx1Bw+97gKRBtU3M1lCP0NMs+NckjcmXsaDVmB1UxdKCKSDOUyURc0fWtyrZe/KGM8V9/
ob0a//Xf+PwbGL5MXYlp9+m/3iuJ//777Xf+78/89Tf+dfmhHl7lj3H/Q3/5HYz7x+sWr9PrXz45
9VM9rc/zD7O++zHO3fT7+CDmevvJ/99v/uPH76O8X4cfv/7yTc399DYabsT+lz++df3+6y/gRo5Y
SGBbkiTB/R284b3/68+v98cPv72hX3+5jt3r+I8P3WRe5aupe3xy/6NX5sf4j+8//oGU0et3he/3
Nf73ty/z43Wcfv3Fi8N/EkIRoSVR5FOSvoFflh9v36JR9M+IIIeWBgilA/pWXMaLTeLXX/zknz6o
hEkKpWSEVxDR+uUfo8JdigHJP1FDIXhTJAh98Hi99TL+n3f0B7XZ/y7qf6Y62yHh0eCWRjQGNX9E
kthP4z0MCsAZWdk6qr5oOyDTZkT4jo7NwzBut57WP7ScLrpVKFFV3XSmrioaJk9Tog1g2BT+Zf93
TX1/Lcz+8UAJ3n/ix9T/37rbn5r4EYkzb0V++osEN8PZq8AP/fs/LRUowbdAI8qZ/E3vyO+t6v+v
mIc5TBlg6ymLI4oGN7pHao+B33urVwfv18i7DamBJ7OYj9UqdDYZ0Z3g+bG811LmuhcfcTv/DXbh
rXH2z68PhywNY5L6YRSiM2uPQ5UwVZhSl7xDAS5La8C6dLDC9tZZ5F0JIyG0yIKH1Sfb33Rs/fsL
h1EAlE1AsP4Uf/6KgjNjJaifBsE7qC6/pYDfGGRwypARtS/puJxHFr2EdCi1Yl/+dLb+2Il/Jtmj
2Kh/ftPYwljggAZY5yCNo2CPqW4sC3tphHyGc5mhGpjd3/92vco8zquLzfhd+JCewoepTIroGl3r
S3Q1t5A5efBOokiKNE9PyAbg628/N5Sm7MspezLlhA/Tk3/1n5Cfz9C3k3+z+benqOhL8sXcpidW
xPh283X5sj51t9vFPbt34X11HU70YXuo7tIP7nl5QpVoffKvqBjlUxbnNotP5vTtCYN++zbhQ5fP
BeYpr4vnsJjz5OSdec7zBR8FmVdGJ6QRL+SiTuRiz+YsfzZXfZoKeMRlWoZFc1HlWCGbmG3fyQO9
ru/co3v0buVtdIrv/HuvJJf1Zsn1CVUcjEav5vfxk1N49c5ItpXbE3sIrm8jISGd/yxvVYZaTB4X
b4+BEKPUtwCW5S8yQ1Xvf6g7r+XIcS5bv8q8ADtAECCJW7r0RkrZumGoVBJAgN6TTz8r6+8T83fH
nOiYE+dmLloRpZZLJsw231o7dHaoIYZ8557VRjx12yn4J8OQ30qr/1rEf76flLhCODjQsJ7+upYy
NETSBh3chyS6PEEDcmjCaiMfxp/ZHKIDr/xA1HHBgvmwbmWMrlpsB3aQJ+s2i6sNvjRuQp18bc77
JVBBG96WYNqihhpCMBaoWMcmWvBX53jk5f2/02KHU/CA/hvELH1QPosrsiMMZrSiaQvL2aQM79+7
/Sd27E6f/O11ounpEdfGwc7p38E6jDCbeogvioc5FzJ0+OTv57HRGCNQbqZMdVG1YBS9lP7PnvTN
8V8fCrVXQ6HQxsenUMp8L+XYbZoi61EYroY4K5FO2HPNQszeEDVcOhqyS+0JVaa52v/+gGrSJ2rR
8t4sLgOUWlxULnE0YBuxQ29PlxSdlj1qbmQvZPfnh7Jy62BNpRf91+d+f12Dyto/nGK/hT5/ezLw
FRWC4mLzfdxef10B6VrOGmNP9QOY2L3FrCMr1aPu1dEvvqy+v9kpj7zMnB0LKny+3rrMT1DSGaWI
V+RqFBkw+SWhPSwZOh+6/MDsq4fGy/a2EYeh6F8H1Pcx6BqjGX9mbHrv+gIacBXxpU2ydjiLyt1k
9otvr35sO+LKfHvT1PMapCvyCCeL0mE+zr1JNMviiaVxpS6AZ+K+r+NUol3vuahAjts8FbEgBIlv
f4Cp5sXJFSRN+aNTlrepx0C+f3Rn+dsN9Hvz+DYeHPPw6HDg/g15KrQ/CEoL9UAMrpoeyUhAKQsm
8k16rztk/cbmV3AfySzR6/uHo/gOPf3b+4a3DO8YrkCPMgQjzt95LsyO7HgNR5TYVi4c1ZqMh8sC
OceMWwPwf/qMYqYq8+GxZVYk8Mf9w8L56y30O0yDmYTton/LbBtFw7+uGz61Phzv+HrBLJEvU6AH
r8amSFZJL6nseKB7hweYy5kFQnf25h9e/V9/O+hg3xFQLQKIE1ABI2D862+vQWdIzHUhT+gt0u3C
5KMufHOwh44EBPOvEsfBI+95darqapet2XAyvEpGuzhgXK5zcln5gQpxGcke7U4515+1rrunwmv1
P4Cl//1f6lIoiqkt/L8zmqUPo4McccQTkuF33yE8LAgq7BkatcjM3wfDgyprygjdpH+cm4dw9N/W
iM/wYxlnROB0dyi62/f//29xmT0VrU/7oUKXbojgcpPGNQYoJFHm1cVGtRy3D5WYXmHW7lxkqg4K
D11ILJoDaCe0qptBHL0KJ3+r+gPK42/+Uk4P/UQhrmxNF/7+p1upBrWkCQ27xcs2PVme75TD2eEE
+AXTD15fp8+sP2NU3XLUEk1pNd4qW7WhquUcwEWeRGrmOuymctyv6AVHa9n1j55Mz8QdeSQX5/n3
+vn/nTdd6q/y1rdfX/3po/5fkDzZ9+Fg/5Qsbb8+2l//sfzH6TOqyo/817+nRb9/wL/SIM/5w8NO
wOphqFZipyGD/VcW5NE/uI+imusyh+ADQarzZxYESu0PgQiR+mgaOOh63qPi/5MGcecP7FZBfBsI
py986E7+B1nQ3/YVZ5B/uAJhKPfQ1fT/Pp1iZcD7gVRbO4ekflKKdd0jtdzCaLrdlLYaAjs1GTZ8
+14J9fRvj+2/iYN/y1j+6/D1ORIP13YYjl5G7sfQ3zbWXZNcVyLV+9F07bUmnQAIPKXVK3dF8ZGX
ynqsbLgejF7a97uezQgU8DxtE46uicHKjlXMavugBxfo2/2APWQ4rO2kzUn1lvUWEehBASNARS/1
P3PYBeylcNe7Af36hEHK9HMshXpeVtV8W+izsXydwXTZwxJr2wwnF9DXZ9kWzy2D53lYrL7lo5ZL
rbfFKrNrLrJNWQ4laAmnQDGKTn0fcNJo0BRWSi5enun/hy13yj7bqqu++7/vpb/ULv637bp7UP1/
33Sh+mqG7OPfd9n9G/61yWz/D9QDsJdwgwqBZi5u0T9LDfQPIghSTBBWHpb5XUX55ybj9h8EIZuP
5ezDpt29Y65/7jHm/8G57RPUIBDuIj92/idbjGIl/+UG8fAXudioWO8Ofg922t/uWUBuvuViWGeY
AVG4waXm0s2r2LrCedYlbK+bBX4CiyY6wLDsKmwH76MxDnrPS/vaAuoJs8YxO3SBddT6P1FlfMia
LJZzERoI0I5jjXkQAAtOa8XLM6r5BwyuLEOMxwNctpQbDnfRtQP+NTp1APDlkLfQfSv7HlnEmus8
ENWpldXJQplcq+okePHDLchnNaVb1rffUKScvM7Zk9p7VHRMBhar/EWJr2o+jOKlX8mWp3s57Uud
HW3/GeXjc6fJAvgyD0mJgvCyESiyNA7/FPVPM0/hKE9gStANtte4yIprL+aIUIMZcFmQNS/5CL7P
zLE/JCigHzrehR5bQr3e1vxEM1RcDYwCuPWpDXlG02Y3ifXsI3uYm2JriaepUIFL+UW37ys6L3VO
ghodprUYA6n2cq5OCwtbN9t47k+momV4kUW9wWOcUG8V2Wl2zrTfw1wIuvWyCjr+ZUnrqb+PAl3u
aJvVPbXyA0ccDshQ5re0AtGN9g8K4cli06h0wRWrNeaKRn5LTorVW5iDMnQhGEbpdHqzmvlTt/Om
GFsgwzOPMLTh6JHpopY2mBe1HbPsp2mT2XxU4BPubYpwyRH/Q49B6QZUx8NS2lsBM3aUrFmv61Ci
ZbejwL0eJH6tQqPeOHtnvLb0RUN6NoCYq6dr3u+BLgBXHJNlQAyVK6F2aqiOowFhY8Cw8rR9lJjI
7NnXtOSx8pwIA7Ov0kUL0gdx3/Bl02FCb1Br/MtaivcZrZHAA8gkK//gjCQPvAxMnr8mpF9FOKOr
X0/kEZQmpqga8+bMSx9SXqGZZH/b5IvZvYd5n+Np0S+kKzZyzAGrQVI5vtaOa8P7xoSam4hoTKtq
FvrcAcpwhBtMBQWk4wEBxKxTtE778gBvRh2COry4ywlE7bf25nMHDK1seQSTq02K2fPcvBd1G43D
BNQQAOXQBRAUL+rWNlPUoLs38I9lyJ9bKbZSp0E+QEBOxmuna0wP9Y9dj7oHQCgXPlml+oWpOgmz
89eeDrc0K3cUQwbH1Y8sB01YXcQs4w8doBEbVHbOrC2GCpyWinyKnL+rxcY6eBMrdF81AJ81gNhm
x6qXvmoPYxlVVbmXKMm4Pj2MdCbBjK5DQdh1Qbrmm/QhHYtvJTneFjRjQjYBg4G0O1rR7IGgrP/w
aPsp2mqvfr8bfVIqghLmWAUzzHwxW73Z+4t+x4X1KnxsD4s735h+9YUK5Rhk/iji3MYBkWYgA/SB
Wnk8tKiFos0pVhWT2X+YB6tJCr7WMDQgZWJP883T8l1w0JoSsPPFWhwMYlr9narYGi5yWSJAejKZ
VX6ZPVFF9tg+L9hI7YxTgeRbMiEQKN/XOs44fzPmaqZs28DiFCfILes/7XRZg75YI7dcg7lWPzHm
7ay8JaDwPg7VgNmuJveqMLMsnD+AOy75wOdHnJ9TZHvL0S6xp1vM5Av8Kl/hAIdJHV5zA5VxzBhh
OxznbNMgAi9NuDI6XhvpvaXQcQVjxW4G9Ky3ZlnM+g7mWnnbIFnqbgsGhRbuQh+Krrzo2ZUA0KYh
QQtn3aatV8SVbbnJqrAnvbuyZzLZD0O7Q+WLeKjSC6ofVmCZo1+x5YkX5LXNl6vR+qA9frbLLkzZ
ARz+GsHZ8KtHbLROIF4z4X61KdXhbLQfYQqo2oqFsnjKfY3BqMUMeHK+jgO33p1ejDnecN+ECxr4
QbeA4x1b3SRu40begm3ErPSYTmt7zhogocUI1BKc4tHjaQM5/zL5OEXL/gyr8+yUFSkNjBhiP0M9
hjjWuKN+VQWkdp69WhY7nRJ35/fCvVktHyKvBcnPLXJKlzR964eyS8BhZy9tX08JX1T9gIWh0YyQ
2dErsvkgUTmOZMdQBISeEJBGDQ5AWmAScLJGzeKCXJi1CRt7PXmtSBrErGDwse0AmUrHCnGefXKQ
/IGt2+XOFpmb9NMmbofWhxIBKa29QtpPq191L2+2ZW2dxqqShT52oBOPKQOrSNt6iDHCurpiaAy2
yyjc8tw6rE8c1Y8/lSUwrSZnC+qYniOBnAqOg5aWZ2/y12hax+YCjmmIF/fJ4nO9mzXq+OUyANiR
3879wpP0BytRclE+jcTkFHtT9/Mm9yM8ZOSSmLcYLDNmVPVeyWKQUkWkFvPez4okCoKCAGrR11zm
oBKcI1LwYccW75aZpTwxT5vPnpQWjFgnvU8NOOmqAAeMCLWOFrvAiDTQWXgyub2ZGqDheO4IBFz6
s9C6CRjgo2QF4p9YVXflzBpjDgYUyKjVx7wu+qRo7j/NGUiQ4hq7lCX9cOx83vCayqBTals0/tPk
0Asn/oRYnDfHgSA08F6oJ8RmRU4atnqGKrJaflKNGHuRc3bw+ZSGpPOXrXFXth1sGPVbzWmZN7Dt
b7P1W0JHFQmrJWHutq9Idn+NrnwwvCExyFccATQH76ufHVDZEMacVGE/rJaHegZK5Xx4om0R2QxX
Sbp+zp75AScJHBb1psVjB1O/4Y6/cYHSZXOSsuM8u5Fd3aMkvs86vhEGSXdmArSBoqpA5btTe2iO
sqBqweqlPm6o5lRxswcOdAGMGObTpen4tiytc1XXG4gGYmtEiyNFlNYxGxgdtgZSjDOePUKHGzAE
sa/z0nuv0m48rOMK1lcorH9FRvuSQ3gcdsWkV5QaSBdiOqIg4UpYurvX2DZG0jlpy3GOemDXTtBP
ECPFfbOSIlonkcds7eomwLxgvpWeV4YWSA8d8tYW+6a+s+8EYZGxEDIqklaHsXVNqGSPmn69qge0
1XAlgl7LE0wctiJrTcnGlblIaAGGb4SwKHY6CrZtxYVUimY9jIpZj7YSqNhPK98OsDY5jnDW/7Fk
a/NYIduJMSQR4VGXremNlVM1BbYLWYFPtHPvP83jhVPP7Jqak63O5+a1ZahusukOM5MxG0NkZOUW
6PzyBJbIPrWCD/uO9fy7sFUVVv3UPwhiffCpxGWaN7o/+73XoLsHUAmaHGKd744ryeCX2RMZJnLP
iKtgVMR7QIPSizTkHbv73IUtcKYmBs7ehmtKe5x8sFBwp5mHE0pF+zajuDW8312sXjqQDtXOFuCd
3I8ie6NdN7PE7gl/tXMAxitI06gD0XAV7mwk7v7OAcGpgBNjFnX67I6D2DFYe+BNHUAjtiniE5SP
QrvorENpJugdtHBeHdjSvhVOl+/Bq09lCP4AMSL0lx/riFDYAuVwP5xAGU9eMZzm0tJvrcj93Wxz
wLx0AuUCgU89/lrzmsFyymKhpfof3O0JDkTHijxrYBgl7z9mgm/4XPWo82dR6/pJ09JoINa+gVNN
yLO52OBJWlC3WCeI2s9AUl6YmaNpmc6o6DMspXGeDwjYO+Df5RrqxVoBUqc/HDYlOfq1GMlXHjNi
H4XCDbj4+Y4M1ROmzT87+ZrovsalNON4qp5wr+6dzo9JOfbR3M55DH+vd2uAEgxdvWRGiS7GANg1
njQI9CGXYTOUIZAo1FNxXgZap6ecVqfaVjvRfWANViEGotaxcOVLZeagLtJLh4H3iPxIt6sqpfba
NyIwFHpGCIpAuUj2uk6ExsNI8fC9NjSwLhOzO+IegFrDhfptr0FfP1HakMCeV/a05hnkAEBwAxfl
jhCiEJpgyG4LcL19XvNVPBoDb6hSrj5GM7v7whPRcJcTpmleXZp2WAI4HIDih6QF7ZC0jufa2kuP
JbQWjwuG4qCO7dR9yGHglpIyxI2CsWcdzhCG0cBWXMv+iB5l4GoElOLOsVvzZl5MiA7xd7lkcSPG
BPjj3kBMAkPVU2O/1hD4/xL2+GvouA58hNrgp0mb5BmWvs2JNWGXZS1eMR4AkoHJgI8bRmhRKgk8
1gBJQjyKe8MqDmUvgT3Ts7Q6yFbIcK3VBJWEx/0NZIZ9kHVqU2P+C+9YGsEyQ6GRUXZzDBVpgYyl
9coEt4V3AplsNiuV2ZZnjvNKWhwRkJajc24baAVZQfg570sXEr+8uSgnG2Pbhti5SKV/6FC2hYAh
pUVCZQ6JDsnZ1ueO2ltZXj7PUPjF6KOoa05zHfbK8V6dfFg2LsT8mx5SAQvy1Vm8Nr5cry6UsM8a
vOzNA0cPjfXYJ0Ob9lBnAqV/pZinckJpX5/y0hK3MrdU2FSg+4LOt13kNROGX0An9wpZZ/sk87L4
mL28/zki3tj362DtiavsLhkau38WozdcBlPqvaX8/IcrzZyHgKvHDStb2MRxUYgzJEn9W88pPMdb
LR8h/sbFNHYp4l14vhdPYNGcH6vLlInQz7IhK6JNGjminreDNimGMJfeE28bmkCdN58N2MwDDOOQ
i3lYqK5X2LeUNlZUZS3YXCaXHcbqNdClgPQKmVvj6Nege0nUr417xCWwHlbGkL75vC1fe4N70+YA
K0fSshumTaq3WXiYB+uopXsdBO+htVpn+oISwrxrpWaxXwACt7jerb2V7WaZQbog+pY+zra1GiS0
A49ouRg8mhEXtd/d0ehMveSasbhxS3kVoBi/BzYKO+gkA3aIcUwDlpan0g3ARShiUmpDveMhRfSs
ejkYIXFHiLv4Zh6hMKnKuGw6J9ZTeVRYtaCidzZmPzvdGjjE7iIzoyzBevcJhoNX3LtdMI2IFiBj
DjB57EYKhTzGpFAnI6OxZ6sIEXJCmANZxC9RjG7gtGmE2k8WjrMuvpYh689jrncZ0HZMDgYhPXCo
XFPLj40wb9CP5hvqqWQSLNYOznComR40x0w55U8Iw8x7Wc0cOTp9a4viDO4ZU1Cgz3nyGahTwiE1
Hct2QBxBgddBZ3vIIVMr1Pedx2UeD0YgJ4NKd2LI0Te0oTLpxjFo0bD0CXya+tzZz2VjAJSv+L58
OlY0T0bjtYFAFubURYSs9J5HPviecfHJady66SCiZXxw12fN12DJUXZARclnJgKY90QyMOGrU1UR
ItYd8SqgpC1YWGj+kPXZ9YnWXz29rBUiLz7DLlIXyLJrL7SNy0M1kyq0JpQ0vAbNZOAS4pA1iUOb
HHsITeeOyC9tl4kuvK96zvJnlL9PaMK1sddARyyKlG1t2iHqpsivjK4vyKx2eJS/LFT4Awe4Yiy7
PjFy/nCpe8UhhzO/h47OqX8tYxmT+i211iV0UTeBV+EUlhUyg765J2l69HEgwN3YXQn+fBvFY9ey
XnroFbuiQWIq6gNsSIYDMa6dNEptutQVcevLOVphoR2hR9gEmIEdkFYmzD86eSK1fm9c+yJN/Wkp
MUXZgDtUWmYJcyv1o6Ks2Aa3kB+0IOjitiqGRClUU5qlduKigj1Jgy0UFrTqHqB9g0i483G0FEFt
d0+mmo/p4CPKNNULZHVwg/XR9BNjCPl2trGJOY1mKwbvNvTWHFAD2VpLAgViSGlxkimBkUXRm22j
GxnWacfjzqlRdxHLzxSjjwaRumec2RPMKLoDyyB7tttKxCWkGQHqvWHO1RFO2TlgSKY/5KqxCN2m
el2r+dueep6s90SUtLmOpU/P4BwBAYgIRY2PPMvIkUkXcxutEhU0274M8PA+zZMzQ3DSejCHreE+
tByqOo2HbKC4lfg3cWHmnHvi5GIdwBvzJtq6eoHflxezHFVcDFed8BjyKZhH3QZE1ZiPkM/8aKH0
dLv3TEPZTJAWdv25NesGo7QfihIhvjPSlwW5d9ys4uxQiedVFitBaQZy8Y6VSTEarBb5bCon34hy
cA8uTRHAl5BkrFXip1ilrZqvNhDOpwJ1xsx3rEQWMCtmufI2VdWA5AaFsdEAYQPE9f6DpcxnM8kr
Xdkef8kL7sQTBPPY8v6HyEsUuBaKoxAj+0ACZDuesZDaLAvnuiQxt6prkwrUGeF4EPgm29AUSgC3
7Jt4Yf5BIAJqynn5gcvKRqyPuaooCR0HMGuIK4iGhm9pr5Cx1heEBie77w7ufV+ME8B/f9IPRmDk
Y5fKL3tUJh7d9RPUNAUEIv3bnEMsNpjqAXU0HJLtPCRApKsH1zQGsUcF44/Khvi1u4teal7z4wIu
5QJ6N9t2tsiSbBpQm1nKKmyYA6Wnfc3dtA6z2n1xBrOZFh+aCYw+uuLi2ZQNEVvwE/zSc6A0Jc5g
j0Pc5RY3nzc4r5xfI2Q691sJ7whUCRGWKKzyEdpEmBT2zL3ZbOHDAZVvn6CjHBSaRv3QvDjuj4yh
Fi1n4lzUsIOoM/Lowwi6LicfFupxN78CM2y7frO327UNkImx20IXs/H7dXwqU+hbV38eLrp0rNiu
zK5NV3LiCo2qTPvvQOgQKGbtS4O6GArtOHiHspzuFr133wYYSTWLwiud66Mm0PFAljihaa3MQdVp
VJLLSPm81xaUNa1B0gVYnI7QvLRNTKAWjI3ChoAwTiDkXXIEKqjOYqSWEemO2NZpkhlIbGhM/Dmk
2TOCYBqOLd02UE/HnPexhhBhRf31lcA74KQ6ELys8DikWoMNuci4aXHmGm3XQcp80DDI/p1i295V
TTBPkN2bafoywMhufigr6IHTbGDbEuNwUUFA2FXB6+uE65IH/rjgHtT1N2Z+RXNlmjjziUKXZNWJ
C+ITmZ+y+J4Y9CZS9P0TcDSfVHoH05RHlOycnRnMWwuh4GEc3HZvzLQrCllvNZQXwZCuI7T7NSTN
9roG09DZXz7J+81EhyPMqbLAKrBLnK7Zj1nex/ayxCN18Czbn9CuaTR00jkNgakfJx+LPEu9PcYd
ApHz2Rg5LZX7wu4+MR+3e9Kp+6VKHo2S7QeUkidVWsk4KNxIUkzhoAHNBmVP7Gg2Rfez8fkHqFER
Qo3jPNX+9IRlcB0KN4NgTH4h+qHHWvR7Z3L5YebWQY66CIlEKVgsUxaXDuiqcU5jkhsC1whI6Qdr
2snaKQEnIaGsCudk9HxF1nBxpXy1hgUlCFZs+Cr1ptF0X0hYF7QNYoG8UEeqpz2Y9im0KDSTwDeg
FTVIbWft4KjiwEz13nSTCBx9UsPeK7aeeSrNqa/bC9JWaF+9JF3QiuatC/0FZgGU8DsoPcsLmrai
UYFsGDXExK/bEyMK1Ln9MFiob6rWxH0Lj0DCxeWuHw3WaZ4TkX+hd8sLLHzMRLDCCkR8ePc/dUh/
he/IjfeF3PFhuthts2+nagkZXc6DQeOoIb9SN8NJn2V8A4tX+GviCy7eIKcAyrkCQmJIR3NYdeTe
D9KSb4TaW8+CSchiDYm1+DfR6CPSqkufDr9KljlHaHxEkFVFHVPJpwucQw7tgowOUunXXkIGjc44
Lu5zAahQSHSVZxxbq9hbzrIteygbV9FtIPTESM4OxKNGKcGeyqBrlofRJ5cad95EngGQIbxToS6m
DRQcPgaxyrhouxveVqj30FFKRwRJXSquy73fiPln0WhjxxWtucCk5zAsNIJY/yihXgjL9Y5tpuoX
VfJkl8iCKYEWYcmrneTiFdggxLFoQHqY2enLq3sv0tvW68AzNyaLvoyVXiPfweYfdLVeMkjzgsmp
0sgMHt+hxvImmuqhgglzOM9iV2Ki8yA3zWrB+mW2NgUX7w5+5IA1PTkGDc/h16hwPzckanmSu5hA
U0A8qhLh0VMD5bTbqCRH1lhDlJbb7zm157Bwf04q/SFxt2F0b7yWMaX209Ke3NI6sXmAYAogIrG2
w+hdsiw9VKnf4CrWGiEgBOFg3mP4Bkw3t8LGxwggP1INtNadu2IJkPUGFlI/Nd3Mb7WH6QQW7Pae
YCWh4enCZToGKGBVByTLe1b60D2JtAjlgPxuYXyKHKxijfwDFWtoj2jTW4G9WjtZWXLb2P6XAB4R
2mjfBiVd8yivIHfUI+ThGMUTunA6CClbgrHWfgjnM76vhzKHpYeOxDhcDPjEwIaHO+LAHIq4ynqA
uH9v5fKh1Qr1dXZRVm72AJM3EIn1ARP9gcJLYC+YNSWzL1+hz7osrdnZss2jGlOtYpTzvECisBTq
Lh/xfKCMR03xWVfNN5i3KVg85J16xS/AzNubhxMwyqoeRS9Mm9lYDqsPFu23mkEKM66PBaWBj0zl
YcRM9gdIR9FJExZeE9w8+jMV1rFWXQIxy2VtIIBeNGKc+/C1TwC4F8IfyyrdDsUI3TDoWgTSZz+v
EtrRDVvKR7+tIaESyOd+db1KENZvewiwQmjIMzgs6wSzjDZE+EmG8lsjG/S53URoB1FGixkZJJr4
Ef4dkNEc+rKOFHtyTXcBBnuUqjkDC4lmmOF4zlTf3zX2LqAai4fOgGocDH2xethCwTMBuQwgstQL
1wGvDmh8krlPCn5Spn1h+ZKkHB77TCay3ekxyucj99SGyU+BNHxYeNggGrCWDq0bGvD8m0LqM0JV
JAygcZO9uf2cOOBlWUKc+i3X7Ue6WFcy3QkDJ5KjClfY1NSmiNv+mBsakuyjVHlYI93UOIabPtFu
F/caVx2KMrn7XsBtB1xiFiGgDxED7j2Od98jedRgrOFT3VTgsGFjhSzO9kJ3yMlu9ZFqQ3Tpkked
e/LWyq65lgUKhPXajLuutcQGQAcNqdNmP4lI2aYcsKKtAedQ2HaTHaNXXxn4FTE45SCO9w8wsGR3
mgAvdVHLqa6Hbp/CP2HTj7yOq6JkL2VGkbzNHY56TVFfFBimAA1cfWG6tN+5hx3M66VHITeX3x3z
5I4YHNGakep1gFBtQbyqYAOm/fpxzlM3XHN9yaXtQyuoMUhVM3/Zz54GWU67q0E48DQjqA9hVhDB
rxeNPf7WiBSeCdVNt9YzBHAItEX+ni4QHVcEXbAch2hFh4eOMB+X1Qs650DAFwajD/CmwX3KZ5kB
7/dhroFadbqn0GVGJs0/odu+onn3Qke2wzCy7wmDmvquVgFMIFEmRCY/uI+97+9hhzBs6plfhIfa
LuyQLiTDbumEkHGNTlidvuGUv9uBDagRO1GB/GXkaAt66TQHDcFumdS2RleD0WoKLKd/WKb53iwt
ru3Ub1fhnGXOLg33fliUPzqTtddOf1zzdgPxW4sawWTwVq7WVhp9zSvXQ1wobzPR+8Lp3xhuV5jT
rbjBmeLbOrcS1Euhnmbq1szOtSCQOVioUlcOROMz+o8D2ja2OaVpRVAlHH5y893aEA0SBPchslSw
JCj5OmbuAmSi371CPSudcLVJBw5jdh0BPM7DZUZwmo8cdJY6M2d4wJhZNGHWdOPMmJgpDCYWyvpr
SNVPh1QIr13Y0c203DiltU0lh+2YmrelZcProEm8FRCmizZQyit0tuVBp+IFgeHZsS2NCCG7zhDb
5Wo5M7DESwobEuij/5O6M9tu29q27a/sH0Aa6uKVAAuIIkVJVGG9oEmWhbouF77+dng7Z9u6lnWz
X247L0mcRAIBLqxizjH6uEw0ltNSs3n7mpAawTInK7lnAuEKoDGtipYKSVlzo2mQPlaztbWj4ULR
p6XBGKyqAp4WdLdtZXBkCbonUeVXQHJY++3oVo5MQEq1TZ8yuOnhJ8iZ+lTowte7/qorkk1IrQL0
3JuqS/ImVB0wLIgo2ppiLy4PGcO+3tdbu7C1nSUKsenySVtjHwXgg4iahBn9OLFT7HLtNOStbyZ5
43KYfFai3F7JpvSEdk6nzKi8JYpw3CKxL+iCA8a3+1M0KVeBMx1VObySxsAz2+5RldqrYmg2kiVu
LOfF6TdxJh9pH1au1aVrLDwxBxgH2a3hdpx9YFrtsiT+ZtAeVUCR4H5O5CF01YGthnIA+Ql1gxJL
rvoJxbVJyW5Ef2tbvohViO44F3JiqwATdeaiB0A2iH+2cTmkcmwLUj90pn0tLNSFo2qspgjGGW7X
PQCbbF0rwVWyWIQSharVPJe0lTjZUlFmc4uredpUtbVNLKdx65STu5PBEEmIZgxz81Wa80tkILdG
D0BoVvJV2Q/aSqZa17XaYuQQgISomw+saa4Sdo9ZJS4yS3+FqnJhOsoNrTbPSuwDNY4LjqtipQn6
nJwvV6XZlG444KUGTUjmeLkVlbHtnRatYtLgp+56FTGnSoFdAnFF22ERr6BWILfqEob0q55gn9G1
u7rKXwIr3wtn+NZn9askBVsZibhnIitw1b752tnJtWTAlWNtvQGawKqAD6kCtqLiHkqgsOSZO/UJ
Hb43cpyHtW59a1P7riE2pgXARMUrV49Nhjek666iEdRb3gwoGhwoqiXzaD+X+zKiBFniUkVflD2y
yfWJlXrO+uhxbANty8lxP43KPfbWt4LG7kqlgEf5WzrLvNoKBajtLMD2QbHCvveGtdp2e5DelI9r
ZEk6jpOoPrEWX6i2ONl25LLB2C4qDQvpKE3+0dPzSHCLOK5tvlFDqJdJkV9RsrNcQInlyhmx0edI
mKJUKt1IEW9xTx+rYafajTYicThcUdZWXiiFl01bWV5BxQynbkeGSxtj9Oqp4JVC8u16kCHVcKUa
pFEc5qU76FRuEagom8p0rhTDkS+DFBwNzyi/a83MLVXpZe46lFHRuZesLX5wfuOQRGsttSMksILH
V9ElC1WtZDwq+4LGA4mmISksTUW9m3eV5UHaVmh8to05kEeixm9G4twKLAFelqjU7fKtEw5Pndl7
tn5ZVLRgRMODjkB9WUPzVDTTpc45IdpUEAtXeoVEwzTuHcCONE0NqhztsIYeEK9EET1LTXJnTHq0
LyYHAIqaGS+aJL+ZUDDGSHkeR85ZeVV9UePkMhZTRjciXLpSL12rfilRQBp0UpMOhgLvAqoi4tiH
x3lxqoBygqSn5pfBVCNsiH1C2k58XXuYOeXSUjolme5VMqNJpSeRoYHIggr6ylXfHpzoOHX3sZXo
XmeafqJWFyHWbCggN3aWVb5c8WoZSnA2OhOxRI8oRijIGp3xAozJo5HU5lGeVMujo3s7V3ifnHyv
TMMR1ui5VnmEmrqxomajUxFbjbkpwbJhlxNqX4LyupEQvVXOvJE0MAJ1Tz8rj25qatOU5FZ65Fwr
KBu7cHrAC/pUz5G27cbktpXSrwPKw8D6prFtaGn6joZG/8O4ULutNG6r1BdGhXqBLmyaHZbXAp5B
Fs34z+96td84/U1MPWBcw1oTDedamSZHlaxmKiIajqJJUDPq8hjAhtHLF/aYXkbYciRbXt9Fjqtc
kdrCXr+g5HxdR2Z0jusouGlkbhQ9qnyhii7+ZoHf2AFokb6lVpaus2gobqGaVG9aZLPCqJhqU1ai
HOPYMc6NUXiqoei0XkX3kKLUOqKlzbc4PwQKA9JJhNTZvphrjcDlor0UbIEucyONXoIiwjYjcW7V
AiAkMN7kTR7IzU4Cnroa6ZE+wh17Dhy0LUbybNX0ktSubOm1dDR6JEtdowusLgdE74csidKjpeWy
r7TDfVvwGIE5gR3RpOIerjwwDxVKwIWS2SENzfS1CRuXOXcdhdJmBqM19aYXFcpV2UYPZEIjZjPv
2xiNqRIX9XKIOlmFqnpSwfym0Ww/14kpXfcOhU/tmTwpUC6xBXVNPoDuPNUYW8I+2EkUIHbUkSRi
UJt8XeuztouBL9axdYOQLb4ZzcrD1YJ+SoXp1CCX9qasjVZW1h9LU3mM425fql+THrjmwAmEzgwW
USxdRztJt6kIVxM9qkCOH235MAbOahgvFTPcWPRcQvNUWgNJUZyK2NhZyjdppLcYSbuklzyh1U9a
8gJMiBryPe+tSz0Y+F44P0nxIDa9RLUvbEn9VNuFmSnmZ80K9t3i3zHM0nQDGu7sFq2L1ArXVEqO
YVL5hkoTV4QIB9X4oXGCbjm91MwqoTcn7Vqf2DYlBfIs6VTanBiY+NTY01W/zPNTbenDxo77tQYQ
9TFF57jRcMtBw1pNYwYecS4fomI7VPEeRN51shSTYAcF61GyW1/AC6erJ1NxHm4zzDvBYDursHPg
2dnx5KtzEq4zq/nS5NZzF1ACVpv0JZAl+57aYLTRZoedfwW0DlzgZiiWTgBKNjgnqEKJcfAcC5Ne
uuxamtiEe8nimk2mtQJK5zZGdACBuhkm5WHumj0sm40ojG0sQgTLifPqqEySFFikL5YyKa6IjPCQ
mDXFeQnjejlucTlsSQ4HZR+nNl71aWCnBQ+tmKdgZTnBa6TSA+yQvErOcKj76NLqvsWtjFRHZ5Ok
G2J24Ro+s+jy8ozo4crpsZjLdYnTyrVZ1GmWp4SolcA9a7ZmufLVSr42FSnrFPsOI0y5Vc8fDMSj
K4NtNtCwzsXeQc01yxKmktFex1oVHdHWrZidHXoRUAODHj6wE55FR6iebWvWN8gPhUd2YueFSnWB
AODQxPI9Pe7I7fVsRHxt5AKyWZvzKWjUfncY/CN70/82F4ViqDLu44+NFAvq4V9+1zd99bOZ4sfP
/fBTYICwHSq5OBZ0Rf4OBfjhp9DNxWqhm6aB3Ar7PE6HH34K3cA0gaERegNVKkxPWI3+9lPof+Ey
QvpI6wuPLIbLf+KnMO1fbcj8GoO6LdcCBWHbuvo+DKISedGUUmbeNYbyWgyZtEKS0fJ2ROmhnB11
rZrJW1QXgZ/a1pHN9rwJohw7Mvr+WBkOYGH011GvQwyEs8OGtVOvR8QM1yyl9TEX9uRbU9PdBAln
P13LjCuZ5sJVhlt3pbOPb4d0mVinlj2iCBmzjtj3c/A1k7VrC4ouhdv6MY+UdKNaHZ57OXwVShzC
kKIU5tjVbS5Cv6VvowzadVXpzOxmW63x7eVubrFBMXLtmpfspS+zpyAP2HTY6PPk0T43pdVyXqSb
aWRdzfs0Q8yUMV86InkCEXSv1uGdGuVPJSeZlVXZvppLz5ECE7vP3vqADk8i68d4DjcqXTVfKzsg
sGr7IBoKCYhdlUf41C+xYp9boe8qyaGQzqbMnVrzGOjIUHpLWmtFhXaqiPZR3y7QJIqgQU3VV0ls
A7DWXGzlbqg2fcSnSxRrWk2TfB+EfMwsD869CYZOkWJYdBoPqy6yt0ClutY58j2wF7EVQ8tJQigd
mFb+MurJq0WIOeVV7pvpoLoK1JB1g3mEym9xaokaoOmG60DOy+g1BPmwmuKi3+noXZ7GyggewwSR
RC8P/QkXWHQaELl5VFW9Sqk4ik0Z/dwetlXb0G7Bl9b4Dupb+lMpaATTMdwk5vrWLFcvplEqj33F
CECQRduVJXxRHrcelN5XKdOvHUsCCcdNWxE7fYkjSCFFb7EWvnFQolSnFZelmGzWAx4Rmq2WFICe
RtokJJZ0aVozTGJWjFDehWN1wzaKs32lGDsBiHzVswYwavX6Ar+I7fEuRCuUP4cug1JEm073yPat
2fqL+8GOwFKBilwNCOx9iIzphV3I6YZ5XHvIBL1tAEVPATv17SyP9xh+hWu1A65yxbpGecXWIzC0
bSibRwmt6JG0q/prIUGFq8gEhMipX4Nzr9aypVynZfI6JtM9TX55l4LPP1RAM+/yvk5WXccoCuH8
utpcnE3wSes+k+KdZfJbqrg8FY12ncbEAbE88y3qWkfpjkxYFHDBOaiTF1JZboueb79MeAZphbTn
+zMvKhT4TGDXklIMFBk6/Et1tB/TioLncBjM7BLJUunNc4G7O+FNskr6jinHGZIGGZ3GZGwpcnHK
Lxm6hsJ4BDfNWTa3faeQGdxlcao1K76eE/Oo8m2uGlE9SpNKd32guYSmeVd2AFLhcO7YVzzV7Xwf
WmLRY6v3Qcc4EWOBS4a0HS/uisusKfRNHPbxtooLhp0OjREkOG8EiqVzK6fW2gYof0ay13rJAuXS
bWOdSQ35Zdx7I/eUALLLueLzWsI5t2p1KgfGk+xYR1RWOLdHrh5FeYUVWJ53FBNG+s3d4JZG8iZV
/aHOytZDfgDTZVIHN8HqTQ1Rorth1sHT9/mvbAmX18ELrwliMN2GzQ3HpvleMgUF4y4o1wBD26XD
gqtF4TuuSS1xscEargmSulX1axm9O6hrs7wqKM269mxNkOCBTC+ahbUsyWzAa6ojsNANt2yQUa3C
ARbryg54JKXCfw/LLkPtBTY5d5g8rLp5LJTmUcpbeWX1TPn45iBji+LWaioEzZPe3kCuxBxumBuD
g9lainMEMNZ8nwLyorZmn8G8UXfhw0AgaR77iJWiCp51M3rjDNL4RBclzJtDt/7+uwsk+p48G/4A
6A45Uoh5QE69dE5fxJDJXlvmrdeGhKyPWV1torGgHDtq2yIS9/CA39Q2ps4fyMoFlERUlJQLxpBX
NiuM2C2j7LIW6WWd8/Mse0e4MwctCKb1jDbXtfWE2l3z2PS5etHZkbKSpfm+as3YrQYGomrYMFaR
ONC7wV3YYN+VMHMkllTQm004zDh9yliTQRaO37tqg33UKu16GHnv5LC6dfLiqZaSu6SG0YdnbHDT
Gvq61fPV6gE5FaAtqZjPHBNT+mtoiLNdRrj8rZZWkGQWz5kq8V2qLAdT3z7CRk8vRiV5rcghXdV9
p7pjLwl3NFXtIuPQuAtVfVo7gIjOGIKBAY4adb1Zv6ah50BYlxzfwg6DkLhFVV/x3QbmuSR8GGhZ
xTOWGC+0bt7m5Sypl6fJSJ8mPha2Af5ngBUvIRRXN1SLy6QWS8flOJR1DctusHaxvVQKdL7QLmwe
8zlzXJq6TE+29A3eXOploeUXTvbEOHgsJga1pVtntJRfAyl6hfoy0Sucmb3jEYmymIObYCpOWSru
wwzJVysGt5qS5qAVNU60FlKGY0rfWGlaClHxm0RBbFPnhcYimD8pUnAhKqo5YxS+SuHy6EvUa0ZF
eSkuVGk1Tu3jNHIoj0M+I+aU9SACx6dQej/hy7xI8Qut6WJTkEtDllIl3JtyJJ2pIaPx0hs+gpG+
ZrhMxBSCcg1fkTYw1RAHsJOqrNyJKkAkHPHp7JG1jmM4GQagsLck4KBQAhvK+8kXy4IVMVpG3cvB
S3qZBAY95m1rJL47ZWQNjE3eGQSmL4MmXeQGr7OTS+feYCrve/wli7SSox6Tc48yfKVUMdjLfFyF
I7NBIeylcoyJamyWJxiBYRw62rh0l8uycXUjEIdmUPR7JeJphBRuV8YI7hQMdPxiaKy8lFROVQGQ
l+as22jcupMgOtCkCWoxBVIj5fpVoTIdpcE50uXrLjboFMxNtbaNRYVfW4DxsxliX6e0tEej6Aqh
F4h5Zkq3b6f7mNiA52YwuZmsfVz2d5TxWjdOx2KbzJD5qZOWLt4BnrDKlKPGtUMtsZS9smWeDeSg
oNAgh2s1yy7bXHkuRQrAaCif8jLG44qmHoeCuh6K8DVOW4Yf01WaMvvLREWApGfnqKGm3xnCbMBn
WtoG9q+6jkD/0UVlhkRZWIAAZ2haOvUzGqoWJpNmONIGweZlyNdyggEmVJXLGMfLBPp1ZRaBIGWq
Og0jn0/I9JAik6bbHA8sBi1zZBzxuGUtfmmQkrhZzsI7dQYUbcFP2h3TGR6hFrFcdDtIVJZEw0BN
9Qkp7bK+mFr4inv1KRwdlL7LFjvKcvPQaQQKMmWh4kIy5gYTNdcosM8kRLGdBv+MsFrxw6ZqULBv
55egob6faEJ6CWUWM73CiYeir3WzgL7I98mQCguergAZSmS8gdsd1wk+OpdNz/1QBd1unNR26wRa
uo4JF/AcA7vKAFyFhrkiAHWwvi0TSzjy/ddTKNhQW+e5Zb88QQcg2NfUvRj7glc3rEQJJOTLODWx
REdR928syz86d/6/efw//L+Wa339CXX449r/P5GEgPYUDnJ/Ppm2/7qtmucuEz+fTX/85I+zqWL+
pVsLCRASy49j5o+zqaL85XCONWH66Y6uLOGjP86m/BfdhJbBgVHBlisboAN+nE3NvzTVouXxP4yO
f+T1fwczkhBGWpQlIU1AAPiJEdNEo4b0rLd8rblojeIrYTVergYEtyhbiRqyXhEjMl71CFN/eka/
gWgsGX//YWj854LvkAJ5ybkXXcPkz7KGjYZuei/XhILE97GoXv58je8Uz99chHP7L3clh8qIxQNp
f9rfjLPu6QUYN8Mk/jdcD9NLYEcklKj7RqMdFjduh0hPD8xP7lABdvK7W5QXqsJPzzQzc0XEegoG
MBm3Zc7SE6DbIqNRod5jscMHLsANgwJAWzLll0W+++S+fy00/M/DXSoqP19Zc6TYKWrADJKtb+1y
2zXoYgd09yEHfXk4jbW1R83uNVLN5PVZJPdHg2ghwvx82ZSKBH7KuvQFe6Sr/phddQ80for78sR2
78/39iuS4j+3xpvw8zUk6MkdUuLALwbNq3THU5xxKxpsipPXl44Xsdf785U+HD1QOX6+VCxG2anR
3vmjadOS49hqs/9Cq22EsFPoWNjBvL3Mh31fnAkm8XJCJj+59EdfINiPny9tztJETtPY+cC5t4OM
E4M2XhPuKHOyG0C01vJE9X1tU6s3lU8e7a9Mnf882mUc/zRebWeSStmaOz9VEQ2OjqfJ01Ya9K3D
K6NP0ONnNJ+j/hnF66ObfDfnsKQLu0bv4VeP1W0MoII9I37YVfDQHIKc3u8n9/V9EvvdNPBurkkD
9DBaSvUdrfaq1BCes7kSzvfhMzOjAZqoUdEoiXYnfzrBKdrvpzjNeTf74AGWxBg0pd9tEJDE98pj
cSijQ3Qb1/YmOoFZuBiRyqWzO3jD18C84Fh1LA5Du5v2cbD6GiR7hVgB8hAu06OBRO8+ORnS83CJ
zX7FXBlqh/q5PJY3GY0CL13XWwNl/Npx203Dv75G8tcd7Ep5yGpqhA9swFdf8faqxCDAaN91Gv5S
16GYHn/pboab1j6gBXDLS7tzrW3rJ2uxg1i5D4Q/bSZPd7VgI7bNRbnGUknfzS92TbEJ2q/RoTm2
uzi/gN95dG5MfiNi4tV0zm+kTX9V085AEnStBy/JAxbvrT1s6124LxElu8ik1kn9SjoZe3SAFi+6
zoRxlC5GEj23KES2VrLvd+1/NzOSOPHrGMfg6oQZbiIfQhUMb8fj6LBD5bT0Y5OTVdqeEiAoGlDx
8c8cPT8bg8v89H+PQbCpv15Y0kaUxZOs+ijpVhW6U0txKP4BmFefogDr9ZL80TzFyIACppWhq070
L7fIblbdp2+49ftXDsDIr58iNScmT3UIfFvfywhm5dxxe4E620ku2jlALwAGr80eslHeBwQ9rksj
vJgj2tZt6xlEWyyVPHm9gPGnAfsI/j+omfRzKFiKEXJ/ODh+Hdc3NNlhj6SrnpPhxWgr8SYH3FjH
jcea2IMoya4kiWyCUeJsrHbKZY4anXNRzsFzACNkY74LHyycnAtJLgkVf4rtaGNApXWHXnyJiwgG
EcrgbnEIhPoJH/CBPpNnJxlmKZS5dj17gmOFZeVHWrcegVgedDsgGe0uVFpEvEq+w/tQb0Si0ySN
jWNRqlcoVN2uegntJ6X7hDH+wULCWejXp07WigNSvAr8IN4l9SMythdbkr0p7k9WxROc151Z3Qj7
YM/EUPGNMw9/soj9fk4HEfnrpfsopHue0klQgvol0hQPZZQXa2wBAsuLMQ6UDMWu0T6b05cF6nfD
/N3CpTc2MfdyHvh1gToDoxfnSQb5smquyvImGgQW+ZsIxj5NyJ1lWZ/c5wd7D815t3jN2qTmUygF
vklZpQDrUyAKzMgRwtzkOUm113HxG9dFefPJEv3Rnb5bvXSNLEHNABRZ+JXjXGRtcycRLLN8qUkZ
rlPpMDTZyVBYqU11v2jt/D9f+fc7IM15t5rBCSC0qzKhztnOvtZVipLDvnUkdgJiX/HnZRv050t9
9FTtd0tYKYNhoTJPV1rIpyhASmGcl4JvH7Z3tlmwM4pXFcgfFS/QJ5dcvrDfjKDv6b0/7UKmuYVM
DvbTH4JujzgaHeSNTVAWcIN1txDymA0xVlwFbG0NPkoq4Ob8+dqq/dHF383SeitMol3Y8k3DPh2d
XUBzBOIK1XXCshUyH6mXy4icmaIwuF+S1rPPM+cqb4DMNkc61Ps5G/2sDr5UWnmpqW4bpVuCzuD+
IKXv6JNt7HYDQaduN2W5F0A1lS2QLHKRImUjdQHwH/IgYZlyJEEJRkwfsyxhTkxaILH6gFgOCH+F
iehLLdxopup0o837sXrRqSGxSYy22Kgb3Af2jkbGtIQM7axpI0/rksxveupbkw0dbjQR7AUgK/U4
5vtAfzT0m149O9NDpb91+n1e3CrDNtW2g/U2dDur9YfWl42NrGDE2Mn5VpmWD03SGQgwZdhJwy4K
sVH4RkR1bpMQ0YHIuApAL0mVejnYgoPIkExITVBdaMTjNv05UZtLrUy4rZnabLp3KhJQHG1ninoN
AsTF7r5J4UcMoYf1/Ii/358T7dZsum0vfFmej7r9oJl3A/jmWIhdFrKG8rp3lb5PMmMTwTeM7OlV
CSmF2uIWQSN1F42c40K5Ea294EjJ/fG1zDyjdT8UWv61c6K9RS7nQleR2wgxhYkUrvFC8NcRkgjF
wcAm2q8oLTZYlFZ5u1APiudZBqSDW/s6tmkAzoI5R7/LMzhpC5ol4WFIOAZWiS1fylF6TmoknQlN
0G9RjFEZRXxbP7XBWxzumn6ToUoYRL5qtBFzkQ3jrtnKJaF+2WL/Gc0dUrhtR8Nigl1rpDZYY9UP
JRjd6nwStezatJWGCnJQKLaGeVHH2d6u7Gtoq7hvpnXda54Dga9CSx+y3ETqDuDYbTYBfhoGL1F0
tidArB3U09YWYdryaK44U5679EFbxDYzTXfq7PQmhuQmzcevFSZFTCkbZ658S+/9rGoPZiavRQIQ
TwdhJmL7m65Ot311qHVQC3RKV2XajK5FQW0QO1WOL8ZQvwGifOiFeTuG1gs55uDWOi+V1V2UZRth
GJcdliWBrohg1dq4HuSRiC3M87Ppj3K/NahXaLmC3qj0DV2lx2rvzOhEIBRGPmNvdzW0TdSx6hep
Cnh/oSOHeJ/YbgcJ/Tq4/c9UJDchasEZAaYmPzKzrlKLjK34hOb8s3Xyo4nm3UYMbXGD96bvQScu
aMMdOkoq0/TIIkxOy3HzLSeCpwvYUplkjX92etY/2A+8R5ZaNNyhqGiDb2tUdcPgEHa84PkAvkM+
aj2mzzZz9bZb9RWpjuWqzG/JVPZCNnyyeVsLhpYFqR4bdZWZhIXKrtxhCii69ZADjQ9QVLGDVGBv
abMHwstNrZQ+3Lktvsgyu53XeFTXTmBsRgVbpkQopy1tlyTggS0aLZh1r8KOd67DgYr4TWr16A2I
Wjzn4+x+Msl/cCyz322J5miYaTiHqa9BN1GLfZBdZOq5kL+wwqwMTp0YVSmrE/cXTiTUnVp6gg57
VtTheHGv+8kHSILtcVXAZ6+QizoqfrhZHPPaXF8TXf3J4vt9U/67lfD9XkrRo1k30sbPBRkALMKW
1Hk0Mrb0/Tr9RnaOzYzngVJ0ql431MXRh5N5CRmFHNp8tFySUvgeT7F6GOgpM8jUPcpeEEk8ZrjL
Wer2PaFk2aPWMdxe+ppA4CzYAhhYpTX56InptkSzhWmBvL/YAKx1l+76jL2vxAtfSOsWEI0JTWWZ
MerynIfr2JldOD7U3L9m+dtyBDBMJHtk6LVTShYd1jBBFhbkPrCSEOFpbHTP0vikhKM7ouk0qGhL
4rrDjKiiqVWb67Tzs8hXkyudnrUJKENpGYWkQStFfFk+TFW3wcW2sWn8xQkS2tFxRdJuCn493LPV
FGRrBOzE737BbopS66yzeuvE9TLp9nPzybAyli3C776t5U3/ad8iWUWopa3CufnSTpRtSXbbNlNN
yO/kI6Ttqk19o7vtk3skaVTov9TRtYHRa+lLCbNfz73tZl17Jhd+Y2f7JPRacn2b5Psh62K0xK1R
T95ErzRsaNEF6bpPpZVFUrhwgm2SNlcO0CHk/R5THxw/1c/RQ6r2AJdNeIvWfkmyHTv8+Sn9mGHe
6TVMShOGKhl7qWPtUrX2kpx11SjWc12ukzhcKwXieXwTKtuRP79+1gf75u/iqJ+ekx40SmW3QeMb
uIpayBm1eWDx3suAE/Sw2xEQe6xj51rt9ddKis+9vI0s+aDyxZFkeNSa2h/M+lqBMckwh710NWNl
xPd910b6g7qYOsJuTesWXQ+KbhiyRrEcooeQM8kXs20ux3Da21K506D0y9lzDxHBYS2dw5RWvLS1
EyBsjEZRSFcS1J1qNPER0+DBolj3/U4RTzr6gxyf+zCVa7ObDpXVY9CodjGJ1XlOQ5m/17K5Bjy2
laPeS+5rgInmcmIubwPgpUOz9I5XpkUUqIx8FTvI1Nic/D+bPJSPZrl3p4QyVGkaIE+6iGEj2k7D
Pr297ilg2sSiiu5qkvjXmb2tQsOrW+cuB9PAngufKaJc4Ww/LytqH5Q+rHeHiFkMgU4JALNAQrMP
rcxeFletKBXKmSg90rl/0egqZtZIiI/ma/Nt50Mc3iNUYv6ViPfurpuVJavuDByWfIMHkd3NdGPx
NzHP5S95Dz+XbY7qrAgWZQ9qdze4W5ILjR646uxGw+/S45/H70eHeetdBcmq4O13Y2b6NTxLgj8f
NSpalemBj9AJl0vMBQ51r8raHriwCXhsXjwu/+XF351P0rlGZdMMtGkoCC+c3rqwYX84z7ne7yM8
cmSR7DU0fcvX6CTZvuFrlWA5fHL9ZfT8ZpJ7j1vPCsWU1AaZAfCZKxKy91ptEM2RnoADnKCLrb/X
rkbjNJfJ/Z+v+cGOxXpXPGlSyZGVSRi+wrG2oFlk26flXL9UTjK2JuRArjLjv/12320O5FjubPSf
mo8k+c5kbgZVs6kMLOPO3rDPeVx5pWF5etScJEPsrWjeG5yD/nyrH5zsv0+ZP02NQ10QW5OpRP2g
jMNssZ37ozBps3ObbRpsVVKK/3yldyFif9f6AVr8ulqpwywIyuWcWIsrom29xM7vZO5xebKkGW5h
ZoPkmJSEpbLVPHQBrANsTTETf/IJPihFfi9R/nSzhGE3nabNtg83Y0uoI3GAGgQkauU8T9QbWNyU
rZrZLq19AoW1T57xB80AzXo3MeK2UZpRF7bfOmRnWo/Lu1sH9y28hqiY9wqPHiu9Ny3mBbhDn9zt
B1/tIi7+eXdA1LmOVll2/KnvS5c6YFvc24LCQEL9TcKCbir4AtlyOl7Shxd42a+n8HHEH9lrySmk
Hq01KD6Dz5pbH7xV5rtZLKu1uDcQt/hVpj4HQ7hudWMfy8aWaHM2/fK+kcSe0J/P7v+DieN9Ylit
wRMrh8rxRzV5sWk95tBJakT9zFd4+dZqbECKfog5DH/yxD8YX+a7ExawgtCQbEa4wZsDFRl3TuVp
4yPkPA8nx2kUFIurR/xxshT+d3OV+W6uyqMenheSY3bswz6cjX1Ct4xwB2+ZFu3C2ss0K3He/LdP
9d1sBac3y5pUB7BA6W+ZMEre02nWWL3FXoViFejIL1vFM4zg39f8RyKP8+eZk/+bFB4W9B4CDn4a
X4ve5JegycNz9iye/wXCLM7a9Dl+/te2iZ9fn3+We/zPr/nbjIDgQ0aGpRHWhOZfY4D+bUYw/rJN
nRxH6tx4EZal7W8zgvaXachYFJwfBgbm57/NCNpfmklwIOds1TGWAJV/Ykb49f0njMgxFd12SPEj
RkUlxenXeYlk8SZTC7m5MwPah7W8z3XTQ6LpLV5/fniTEiuQlOKzVsi77dO/L7wER6kEwJCt+T4Q
CRckdJBO6+5Qwq0beBWdrt/FTrqWFgGrrORrCVs3XHwsPiHyt3hAj1i2WHNyRE86erOxSL1Wby/0
ydwsjgGwueuITTjJ1zdJI6+zpPdCufLRj53G8kXJjS3GC9cMjes8S89l9QK2bGPW+JoBrKIXPidi
ODgme0aHUls6lb5ZsK+bp62WmF+sDukf2RRnuZMtlIWQh4IxecEQuJXb7AhMfiX0+FmDZO8PjX0m
/GiNAuwLO8E7rOe+VncePLfXCEhCGoXXZjPdDGa/cB8rB++tfRwz6xyTlrr8yrZr/GHko7RQjFJS
aUcHfmOhBtEGqwpnPIx6+MulFKQm8wsI+4uENbTDxrLmjHxZyMFXUaGaL8YCx3/yGkV9sgEHpW+t
sXp0AkKgtPmJGAMDzrUUUSCWNip4U9WkCb4oU3Vk8hbcMrfTzWNfc1opmpTuKP45qvNkXFD/y9qL
iuWz+D/snUly3NiapbcSG4AM/QXM0t7Ae3fS6ey7CYwSSfTARd/spoY1riW8jdUHUlKQjJBUsrKs
iiyrHKQpHiW6O/y2/3/Od8z0WHOUJRG6czMclgme2zez7PT1ZPk2cvKlRfbngfNluGAMQjNlOUR9
kmv5fpwWVZE2vaaUV6pTLdTeOgqsauUWAy1F62zwAOQYdnfQo/ASkDbhXjCiy4x0cXESUtCsA3kh
a7EqBixk5Nnf+kl/nWBtwTa5Bqi1oWKyiEZvGWjtAoDcRqT62VjLdYhidWDzmhEOfpLZxWnu9dcp
bMUg4GuP7GM6QLea17CxeDRF8N5n0KgnWM707eDcWXINWZTtZNLRmnOQTnxnjrEMfWjbOErnScKW
GyCvwMgguKDHiXVcVF07b5X0vpv8NI1F50FMedjyLrHKHcyOE6THm8bwz1w7PU11cQxQ+uCDBJRF
ceH6GKAT5aiIzasg5Jbr6lctrEWtBiDhpaeCadIH5kmslyuUlvvW/4ImbGFjO/Ql7xW2SoKwEVjA
UmpQ4pN062TNjgF6HIzeL2LRNPV9GeD1i9UMYnYtrtuGbX34YoGLljCt7OqqVN1LDOOXkZosuZiS
7YFyXMX20Gn9AUTvUtbRvgZNg6X53GvXuZmBJe0P0VCsS/BUIbprNfdXEkwZSJm9xN3fZRKMk3Jp
Ds0iTMQx7JZtY4CrTSgjKVp/BO5r+2KhEO0+7YlsscBCim5ZyfrGYyWsPCiQBmwX5lskhqMwRuFr
k8GRlDuEUzDPos8eKviutaklBBH3se66dKKFbAzeEU2XMCVko1nEdb1yh3xt+CxWPXpvVYeG1s4L
6Ftov3j0iFjbbDNYzV7CX+ylzRyOl4JVKK8zWtLV3jfaQ2pQTaBoloqeDX5cKtCEwLjvUxdEAh73
ea3higCsw5TgQOWeBMW1abcHr5ObPH50HYGaGSlvL2aq86XU+Qi6suNL2DUVIdjEBJCfQ2Rebm+l
wcrvKac/n8kf1DBfv3D69EQmEiz7Ep789iQcCTuFkCirK571vqlZUnxr7YMFgh+JcX04uJ21cTz/
LBEeHS2iYiOJ6bxZKISCxAwOOg13JqEk7hQvAEVxI0co/0a5Kk1z49kmrpH4BIg+/LzmpnKQ2Rig
IbzwyzRLdOatz7Jf2u3cG9ytnTsnJc7fn3/I6Wz5cbUyVDZ1QgnJTmKLfnfaNxO9EHY81ldBJAo0
6nLd6Q1O9S6mHBn9Ym3U3tdVXp+oYVoQBASGR2F8nEJKaSiyYys183pnpflKzMTCqCGQ+Ed1YV3h
MzsaWuu4RMfZZwB1AEzNtNYLgKFly1988o/z2bCYxQ5YaaSsKv7KDxcdw6LEa3Rtd9XZMB+jYqu4
3NOnTbXIbPqA9lwCYk5hZ5XC3LRSbkCgzin7rlLmkxo3CyzVJ8RGnkxEINZrwlfFMeGCt32WwUXw
jwpWVJ14pdxt9nqbn1q6expa5Y05+kdtYdGo0a9SpT23az4mSRU3aRORW9pfl4lxXBY2vFn/MU2L
dUvpyxmavZpYCyMOnyp2bd3uD1XEi3AESp3sIh5Q4xc+kUaDKIg69IZrjb9D8IK883E5mvyFmZKw
zusK5if7uDeCI5mgB//5c51GzNsRRY6XTry0auiqplnipcz35rYsNc8Mg4DHaivGhvvr2ki816/u
t070Pzyuv9Vj/+uHf2t6rX+YbFvoxF5Ou86PhduXYZqXfxzK8CmrH5J3R/lv//jrUV4Xn/AGa5pw
plx6e6qafD3K6+Yn1aTn+SLcVu03kfCKg0Kblc61dF2oliqmivfXs7ziTrpuC7I2IVCqgxzttw7z
6L7fDRMilCgikEFu6RqLgWPZ02X4zTAhqpC5bUh51PTtcONkJnlVoZ31z0mCa5UTHIVrqHb4qzBY
uqvBx/TaK5KGvWxwE0msELD34qUnzHI75mVwo3qjwZ7RVO4qyx0VSw8AxY7koEs31r3nVhlimsV2
EC01mYFZkxDv2IXSIDito9LbhTbCN6R9OtY0Nxv3WQMiGztcFcBkEHQhMmF/sSMvPWmUhiwsEOtL
UxfJClzPvKtJcExMszyzjKSfqz3Jgl3TYKBpcAplrpGTh8G7IL0Mq0UnXfwchZGnyFSJLSrnVJ49
EuERUxy6YbQfQ0t3nl7eS+UJogdKw8J1gchFzpNAHc8Giz/1fRue5aJQLqEgqlvObjG/1WkME75w
g7ChTP2crns47kUt8uNRiB4TJ6b+R5WkF9g1LSSgFOXcrSFt3HfsMZTvFBXqHefYkV51sY/aqFII
ToiHVQT3RRkFgTMZSpvzMS7tY7+q08s61eVdaOXeHaCEHncOVrR+TlhcZp3qnhz3jomPyiV8YT6a
sKVnqZU1S7Tt6kL6fInOEBLQIPN+F4UN3fY2y4obTQc7rlS6d1n3IkUOT8lzM1DSLdgSuCJ4ahGf
W21HYpuetuY16VzBaQfwBkFuaTRycudUNzJ1rPtIqmIDvy2AjNVWl5rmKTetFyPrGit3G7d+tvRc
x9iqIMl3ouqB5TU2vlB7JJajMx/DIQK1P4RGdehtpCXw9O5UNMcnPflInP/M7iAyzFUWIDYUNE56
CuYueHTiqRisdvqdqWrxad833l0Hdg+q9oBhz+dWsoAKgCnGe9EDtGRWWXByAA3vx6zNb3uSYG5B
kw9X8Irgn7cBpliHv2LGZnzdjhiLGmgY2Fg5hzdqWS/zTlM4apHVhs/GIWZzKLdFNE6hLQR5un3Z
XrE7HULCg+Esg1AP8954CCZHUxJ4gG6RipGPVjEfMtfGIVeAp5xrXirv8D1y3UWSurek5p+mcePf
E9PZrV/cZHrN3KT5hvRpLOM9Z/54byRleJZonMWHECuoNtbhGtaOv6gtg3O73VhHPkbddZWi6E1c
GDpqRJhul+BOazuRXdheLleD3qDoakR5GuiWQoQhZtDJrOlSlJxIrcPe0If0eXKRndj1EOw9zjsT
Rpb8iBh7VBVF6iaMw3ifDDGHisEwr5MhBNg6KgBvu6T2I4IFy5Yzml82xSJVyxyNUEV3b3KRal6L
fDPuaEDrwu9xL4W1OPW7PpILTBPmo1tM4VK6ZOjQzFpkvaaijMibeZEOe3us1aXXdf6iTJNZlSER
Og99kuYrGOTCQ6BUzSNEhn4A4R+KUU8jPEkWreTX4ps9cuxHOMCxv7aCGp5MswltlGThUTQ+QHsp
NG6TeKai88jAuHFZod7JvSscrzY8Fw/Da7XJOEFHYzh3Pa5qGMAfsv6qMLJln271nPi0z0MSbCJc
XOER1O1ZA/Wp7c5a/cgNT2qOgSxLEpn0MYmTS5rZDxQxSj/GtlWukBBs6vDQSARhkJSwssmmJXgp
x9ywDD2CBMNtnK4CIgH1IyGqc/+zFBut2dT5udEtsryDorwdmpmpnsZTyiFKz3TluV8cfROxODfJ
BG7E0uMBDU0xtmNWfiA6fFWKYR64YlXqR05w45W05e41o197uChlu/U1Ls8eels714g2aNaN2Tz2
UXVZ02Ri+4P+3s+iztq1hXGE3/bBzoCbxeeh9dz3uEI5w+taWM2LcyfemUHe3JfCNRFsKjW0qBj8
aN116kY6QY2qi1CYciig54NXc42d4WjHSpuGcx1PZWZKY25ATCNOipq5Yc76VC4KPJMZ9g+XUgRl
DxJXyksjBNdf2GeWXihzra6+6NhCh9E8GcPhpqvrfVLa16nuUCrN+lvXAiiXjIuKLQ8AdLFwQnMv
EtnPbLBSs1A3nseuu1Uz/QvpaYsYXqvt3MWWS2ID1Go0C0boXBfhAzw+BF17VhCifk1I601zGLwK
w+J+eoqig4gMHRx3yUbviiPQWKhwYSAqQI1qHYcQEdhxcmgBMU6qFMdLN9WoQaqPFhaQNsGuFXQC
suxWm7L6NknxJGErtdlnz2hWfYDMHky47DAYueMs6TV29J2lbRkkY7OO2/Qk1D7LMFwktYc7OD6W
GR3iOn8MrGE5JPZy7D5j54dCsRd6tgE6CHBjzI5M8/PYaEvbOh9CoJ/eXDp3gxWuNZwbDcp5tMwu
dbG+HI4tqNuo+HU+mdCHEhxqSMa5R93DKpAkOmnIM4+MJTTo4qRw07OSND/PGU7q3FiFerSPRvez
bmf03O9S+J/o1Ame1ID3I+nWCVsQsI0QSOIqSHdNdhrni7DK5oPz2RCXWAl0CpeOcZx3qxa4TymP
w/TQGpdZtHeCZZrdpkA3PX85AMSqUv9QNDvHO2YUblyxTT9H2MFKMF9cPbPnQGiznHDLEmpaed5M
uhl3lRjRlosQjl7n0SLFAVXuDB6rFl2n1q2PY91Cg4kSA6Ca8C5AZteKNpPGShP47bkulBTm54qV
q/dupA53qe0dGhT5VnaM3XMGfd0ab8Jypud0lot5MJyW5M05S2Fjeer9tfAtIFIHX2WzmgQ1XHcJ
ZMu0W8Vb9k+K99yQmes9F/WNLbe6+rlojpriMjSvu2qB+CMg/SsgVwzCVlwt8hr9061BhuVp7PjA
j7bch1gxLx256NOdWm00EGzyKFXPh+SyVrt7EJSSr83cmmxuNgT58cmNj5TJY70Yq2ViPRGLXZIO
wtFlo0fnPX9kf0ItdqQrBRBRDBe0q8PgTp8IYQAcUt53tGytBbubiQjMUhvgAKiGphb+ndEhFl9y
2Nza1Und71qWKrIM2nFnY0DogqPc8pY1lCiZnOTpfmTJpWClNs9dc00wA+LLdZrvyvaOsBAt2XRd
xXHGX+SgPTs0iIZjzJVk4/QpoQEJQlmxVpSTuMTzNbEli50Kzb6fWE7gTHmzOfjiwCde6DT2oXVC
d+84U5vEpBBcfBJ39TIpj8OOALuWylOBChZYnWgvR+ibKkiWJDgbnedWoEsF59hsUvzoPh8CNVS0
bTRIzlPlZsUwy9D+VfEh4TzWYb8iG+1GpciXNrM6JDSJY2HgA8ZAhdYuUYbPJQ9mYISSXdo3hwTm
r6cQOHGfjWfc2JdVuApMbWZ2z4m8KsyNPtrYJzaqvdeDhyK6H+Nw2di/KApoU4D1m+vry72Ea5ir
qbYjTNeZrkdv7yUW1nffIILwqM89Riz4+WRhOo6eLEK3YGxBJR2I9NXr7FCaQ4r9TKjtPXYRdw4G
wz7GUi1XrW3AKsm09lbCFF6LoW4gGIbdOoTUySaV6DdYEE+wkMt5qdj6Bb+ZZIdhVJyDnWj5AVpe
uamzytwFnQqsvOH5V2WEqamN+E7dpD2ScTks6P/fO/UFmP6dTJmD43RYC1BjdfWKONAToaWPYdVf
OCEgRg7RECIL2NLrBPKyUV3lPPtcZGLRCAmPUesnnbgK4dTbeBxMZn3Vbox0WLmqTypkgUrsWVRj
vU6JeGpnejN2J4Ekx1Mdt8LlDDPN8r1C6p2N2mi4H9QrXT7qsdHPNGdfp+f+APK0hIOQ6HyTMfVP
i8xP1kPLZe4El4nH2V8ekiTbo90AftSy4q39ihQG4EkDbPityx5iuzQX2uyq5psQtY8pZWBJpAxe
PY7hiWEqp4P5kAb1lql2lgDmrzZNtlWC4UbrulWVxutpMDWtvW7jKcmQgVTUR6MjLjRgaskIiSFg
B4wucyIW2tG7D3J5ZKC0Lp7tETiCsxD5leesVMEB1GVHfnOn/5sWgsbl/M0YdEgw1wTXbwPTtcbN
4GOra+LkJqVVtOTRdjduC7rVkglFsYZ0E0J/Yi0u1mPWh8uuAt1pqhTFOWtAGZbkOr28l/+EUsv/
Yy1WV9gUKqkJ/rgac55/eaj+eHz64xhs+5e8Keu3FZnvv+BrRcbQPjl8pS5IN91xKbx8r8hMP6G5
qoMhxy5Cl/F7c9UQn2g1COz3Fh3WVwjc14LM9CPYbKbD+KAuwy/8nebqhyEnHKqy0FpNy1EF7V/8
+++XPV11x1yxkvzMT5+xA/T0DEu2W9rB8z7JljkAbSoXc5HA/2Sdz5iobx7d3w36D+XYv7yDDwUh
Lp+x4Za8A+xnzMGeuxK7Hg0KAry3Fg09pzgLm/vUrueTzdBVHn9/pP/vjOG3BcV/3XCflE+P4cN/
vCs0/uv9f1av/+0/5f83cREaIwiFJaPux0P96IENJ4zfju8//9nrABfOJ+EI1i3dhAjxWlh8LTny
ExPptElN0dFUy5wkRV/VA4bOALcN4aI60F3T1ZkV3wb4NF8AvsEdFCoDEwPsv/6Dh8zT+jqceHzv
/vttW/YH3mbLND/0HDzBIppXg7f2k25PdggxsiDW5kGbfI7bZI36dN1iDi2IMw9DsQ1xXDd2usvj
i4JEERwCZ52PtDNq7XIJXObB15GDChJlMSjGcOwtLVtDqpnpXaof9QkFNf5AKm92G9v6ynXP6hbO
TeAcC61cx9TqRrO50uIRGXpyOtZwjrUJSyriQwdNistSAI4K2pRzrlvBY4+cfWYJMOJmdRVH2Rcw
ZaDTtWjRBxEGaEs/sbXqmAImRTWnnHTRkc/LFSufdOGIsNEZmEaVFHmbngWzSnMHZ45DZenWU8/e
r56UUp67Sbf2aocsnBhvBLDWrqtvWn88eAMWnuBRUGpRMqJXVVVcTO7bOrr1CHhkdx4z57YLKI+J
PrwJtUNhEBFhNu2D5SE0VfOr0tQfrYhrF33VM00dlwPwCjevoss4dXRAwbG6663hQIkXmb6f5HM3
kyb02voe3ra6DetcWw56B/LVOhlp2exgZspbMVBiBMrUruu0LO/biCBHvR/oX5alWAIEqsgktLiV
eb7N3ad39GXklQEZjgXHSm2snNOx04qTxia8gGd4mcYdEo0IjFfBRRc8ev40eKGkQ0PSlp2P0UbL
1eME7QP5KUOLZNpb/f4S9MOOxbv15e8XqndrzT9jcUEK8bN15eIh+wNzR1X/+398fkj+GP44CZ/a
p+rtOvPyG16XGE7Cn+gbUl1Fh+Oy901b5esaM/1o2kQ12+bgTudp6nh8Y9KIT6bmqDorE7wYA+3U
90VGE58A5fFD3FZoB36Tl/pyOfiz94Xig1fXkHfT+gLcaBsfdtFIhtBHHarakYIEgDy3+NzIDLDa
qfD108wLHa5RwgvvS39KcjOsnLUhqjzY2PgmMiJMlbpPUetoHDeCEKmLFkOZIVYPk781nGA/J/W3
08cinXWmW+5KgViC0avCpM4CbBIspeUT6/OvZC0fDggvH02wsNMBMgUP96Oe2rXBnGZdPy58yw4f
qKFpz71mK8eRrpshuzF295mbaVvFNo0L10kR3rjGGN5OGTTcn6x6/vtz5afI4Hfz5dA+lZB4n/7Y
P8jqj1WTPT7U3NTeb8f/yN3Z/On8mRjD1R/zhzD993/L3s6a6Z99nTTC/STYXN+0/L5PGkcDF8zE
MFG3WRxYLWbGt0nDv7JsNuBp5oDJtv7cmTX3E+IseoCMA4M6Mm3CDzvxz3bmv0yaaaYIxqVuT++C
cIz3R88MPEOGIERbtWFcrzNfTw+xvI7bKpyVvh6gEBWE7hhaSBfFfHQ6Ha47CNd1SeqQWmgjAUut
tyCCwN2o9TAlt8MvB3bKgt+mo0fdQwW22hZUkswvSSOqp9DTzFU8csF9s3b9zRn25a2+nf/TR6Fk
wJ2NuaLbFsvT2+JBUCQkfxncxEaD5rMfXwnJFVWH1RjM7D5AIz8Ma5ACNH+QdzCrI9kbc3KJ8CTH
ZXjI9VGuE40yQqH0EM9UH5q3k/WEbSRtc1E6MWFJo7xRScn++Vv/IHbBUapDe9Acvm2D9/4X8oNO
2FThozpdVbpqB0vNLC+dyu/vcrMgycQtNXVu9zKHpmdm57LoroIiVPeZrzVECmQpUYNGFp22aioB
047JMNOrCSVv2w0BuW7aPcG8xOsd1HdDXhpbgofaB7DIOkxEtI5ntYPYXCFjqFr0qtiWRJRQNA6C
KbwDBurMTDI6QUF4o9rJFJNi0pUhmsuCpGiEdfT59xeX/7WN+KdL0D9wP/56amee//iwf/qgJKHy
JQgfYKU0b1eVP//11zO/+wk17iTKRSM1SWOZu1/P/O4nrhUOc/qrWoCp8O3MjywY7Y1wxeviMS0I
38787O862wu/j3utsLAs/cbKotnTfPtzPr56RrhYfsR7ufogI4mWdJPnZrgm1rmlHRpilNPH8p6s
FfLFdReNrNIBVslD3Bv4z5beEKpHg57ocps3tDZixwkfRFtSjVV7/9oyc4vMkuQ26qr7vikq6ndC
ObKy9NIuW463pOnN+hgtkBWkjH9Pyjn9Uai9QZSsk9jdBUEizgOjV7RF7oJDzivnAIu/O07cOr62
4ti8RWJoQuWEPDNrefN7kN1go3FcOiNW1cqTHqpaiteWYV1o1gPN7nLeavCeg7DyQIOb80ynbq5V
Fd2DKVor84JhQ+YyJlSaVBgmMt4lE6naWAh2v1hh5l0EZBdhIobuetwNtn3vc7vbEY0glrIQBQJr
qmVDNcB1T3Iu5RngCWRIXv5kRCZsJNCTm1wR5ZEcsuzLqHveqhxt/9LjlHYtao3Yq0IN6a/FRCC6
mrbJ/NA4K/LBWFa2Pq6SJG525IiR7SIGrlyuyh9jz4eyw/giRSlzISk4YzfzakQJOmXRGfIW/6Tz
M0yimtluSX3PULbK5kuFfopIOsYWZGYHUJ+u0gwpeJg7zCL20nIrgo3A60WLuk+ifSszuac5TlvG
K7ONF04s1SQGHBXYNA6NMs/2Zm3rGxmp0YntlO1NE7Ii5oonzu0ocA9k6CjHGWv41ZAnya7MAWAF
WDChrKXJYZR5fOL2hTFH8Jcfm56ORVlq5M+ntefNap8jYZcHwb6R3LHqqDWwxCr1AmUxbE5sEzPT
GTXuXcUI7jOIBqjTJcDmNqznTm9wO0E3UrnOcN21ZIP4QSn3VtieOamkU0FhmApl6BxEiYiuinB7
ejVfl6FjD/OG6slKvfikMZHSikDvNv9Zy+h/mfvM1xXwp4cyLjX+36ya309kHMhM1eKUQLgDtxFC
Hr6vmtRQLI1bCGcu6iLq9JNvqyZHNfx8/B+necPiNPfnqql9wmNhuy5lReoerMW/t2pysvvbVfPD
7aXzfJPqWuitNb2/bcMGHYBfFyAZPcgvPkCSiIbHkuN/tgtHmm9SRayQZ7QcGj8E++GaNHX8yR8L
Q2xRDFGxUMi8J3sgu0fYphHJoo67wpHpQ0k+6zZUvHRFwFu97Ll00AWr7E2Pq3wOsmMK/q6IXIpi
i7t3+KUgBWaV+Lo8YbEAfxG79UPodmg/VKT8iC/DlSzwhc9EaXefh65W6bRCbQNqqe6ygrZ32ZAe
2XFQ3km7NZdOIUtgd+SKz5zUBCam5oTcYHUhPKp37DM3pk3Ri9ymSa43k0hKQnkhqnXoxpwuecd+
oXnlXJIVRkj72FM5Ah/VtvJGidwaeJeJ9l4HjR26PQwpssKesCOQCFUKRNUO8K5MBUyhV5NmP45g
TeTZhHSXz4qq1SDvKUuoNAhmnd1MXV3RUqdCcD6oNHUtLV8FdJQu/WRwEMc6jT3XRNiQc+OfJ6YV
LAMoMd1INN2sL8CHEaCcbDDE9tAFRv8xqWV6n0S+OHcAE6/tvBv3lj60C6UmbCwLq24Vi1xZOU5b
7dDZbDJbv3X6mINhFQxzy2yquaxVOSNOFNiJaeY7uCb4XOMyFqumH52p0X4ZFNHa6VEYpHmcrV2z
3L8ocuBDksPjtQocnB6eWu+sDYFKBT3YJeHrS7uLPDIYfVhFDfBKsuPRfkiQ4kWLJiJzen9TYHtI
bZRUadiVx02dxdhUptCyis66WyfufWXUHK1Rt+/8noqyOeaIeD1VXrfYSi5aSCKLwG8E7gNOvbPE
qD2KQuAHk67v4A6G5XXTEO4pxo4MJMVON26qJzf/f4F8rSbj0vzxAfP4QdbBe/3q13WVf/Z6snTU
T2hDuUIhiX05CL49WboGS+E3ZSur3fc1Uv3k0LWljEzvBvvPJDr9drJUP5GYY2suFx1b0w3V+r01
crqUfjxZcr/TeIW3N7yKylTcFoWy1slimBuVRCCFRiiLw20mO5r6fXCXMWzMQbvr6bfMmrQ7LnpS
tlrqkV4MegbtxJ0GQ75K+zuqKrdDvhQNeSHQFYfKXEfNmV6icWy19NlLx0tFH26DsbusCeEimXBc
jCryG7OW9tyv0ChVRnCSe/62V7gqEcyzcmv3pKEzOHNFvAZv2c4CgQFNDtWqU4YHMwBHkOWcsFBv
jpK4Za3hoJo8uxHyhjwkg2u4T2ptI4G6QE+61CvbnRvYqUjKVTc2k4xTyjnRUOc+CRFBZX/pa/Nu
UMOnBiIVar0C+ZF+g35r0yDabWrnc8J1Fo5pBLuox8XaiEPkJIuqIChDBhc9S/GscuxZRZyKg5pp
kXM3yRPt0gcSvhis8qkyuvMk97Q9D4s75BSodab3WbNwRvrVeZrvSdJMEWnUgKQy0lP1wF4NRXui
0s9ngddGgo39Rwm3mn7pSKC0ti5kCHFA4Zw/jgpHZ2WmJzW3yaCeldo5MfDe3Eq6F9HImTPmLjSn
E1eJta0NbExRRXAVQ5BxQ/cOEGIH/ZQEZwFajQDlJZ5sdzEiAlly4683uV1v/CGmXq3Wl3BrOzD0
esvdnnjadYEIdR02YX8cWHW4Kap4rbaYQga3aQ+jX1qPvUPoWGR8CfrC2bD+Kku/N5QN1jgIiW03
T6R66lYY4KReE5CakJPnDEW2jEgD3OWw4Ddm7HAvqWP7OYjzZRsN7iuG4P9Yn/ifeFVmbv94DZs9
lP/+7+G7mtu0GLyuXhYLEWH2RHTRzJ/avd9XL36C3B0H67QSWTZ1iu+rlw4gnZ+xpTuqy9V5sgJ8
Xb10Er/o0XK8A3s+5Xr9VsXtQy1XGHSSqYNPHTcu2hpl8/eLmKVYBkNjKBZ24BDJHaXPeRqFDxGn
zOOxIDXTiJpiHke9ufYCd7zXA1x5g4LLbNTT/BeSm2nF/HMlfX0zNLBx1akOxfmP1AziSGtStLWS
xD+n2HNVD24lyYLHVjjkx6oZJ6hplGL/5rs6ff31b9uBH6hiX1/1petO1WIyrHx4BDLrFKUPOaHK
saHzFzXuzkXX1y8T4oJRsoTeg0Lpi0tTjbdxlAkqWwnACrsqgj9U/fcWQuJTjpGf7RDoI+AY48Ib
xrGZx7IjQgOQ21zxTeWuAVk0zBoCqUYOgix+4UEbZX+LHT4BRutKca37HJ0r0SrrQdQh4JhQQdAV
2TYU6Nr3XHTGhrgYRitfVl7UzSs7Dk2SbWjlI2Mxi1kTZHE9L4VonxJH1sT10QdAUmN3w7NmoMBD
bkq+9Kx1B/t+KGtyABU1+pVw5cUK/fG7nCD/pmnxAlxX3j9VpybEXcHgsCgQi2m0QXU+9dC7+Bvp
+dWKt2/TR00CCk9aWqT3WYo4ihzWFm+x6q9yceFh9RSrUCIvjvptkTTkmqAL5n8OSSrz4nDhTLER
prMxc+VXg+JvRiIzkN6FOZ0hpsS9t3v7WMR17kdQEs3Y9xeOXaP9jsNs/fOhN/2Wj8/I5mqH1IO7
njO5+N++iia4CqToexY0fMylYvGdZt5Zk0IVSu9H0SGCLcL8F+Vd7S+vit1ninKw+HgqWd6sLW9f
1Se8JZJ2XS6IzEmX0kzV445Y5SlVQO0fLD0yuJ2YMFRczYfHTWeKYktTr3Q1YFPEI6Mcq5Ee3USF
Fl8FA5CTAo/gurcHC0q345u/KqVP7rt3j4k3zPJJo8/RsV46H94wK9doDX5cLnDp9IvS6Oq5FZNG
OWJ2RvFs56sSf+x8bD2xstUmWYWDwYRTpZjnmtNvrSro5pYC7bW38wKpsqw2o6HEi7SznPWAK9ay
K+z1hHWlk08v1S2x13KlO3TQqNa2VM/rccgOceRniwbx/S8+4F+WPYuEDDYHnJeUQlmJ338hVqvA
TmgQbketWW70EpsG0H7MTuYztr2FI8ZfccymgfXuifKKRKzAYkBzKJy/hDwQoI1FhleUZXk5FOjp
BxalRaxQGKuMX6zqH6A1LLC8Gu4ng0quw5n7Befzxt+Vx7FaViaCBEu150lt1St0drApzVBBo2A4
ONxToI2nnCgdlPBh//zzafaygn/4uOyVGp+W6EpuBB/WosZTSow5frHwbddfJ3lq7pIG3HMiRg+a
n+UtgkEvlk1WillTFO48NwpWFkuQe9WUhET1wKvU1nVRSOKINupL/OzD0qTkN1eoDy70wKRgEBPZ
ZJCnwLU06PhtNrzSCv+ln6jWZdqfmU6ESRlXzmmaxQUgMMtadq3rn1eR4ly2QZOtCcnGPh1Rlx25
Yy6tPgCoWtdOfqXhdUF/xSToLAJrlcje9tRgr4lVb3ZaLoFNCL66Pgbn+/L4fus891+tt/FztR4V
cFk+va3LTX//9bxmmJ/QGaGi42ZI5fyluPbax5gESi+4EYeIVigiE+T5W0XO+mQjWaIiRMts6p6+
qcjx+zhUEJqKAVNoUx3vN/oYH9qKIBIQIzumykqhIS2ARfJ+rcgJaNQqLwRX2Y5lOUvcrtCwSsVY
jFonoS9otS3ZZKV27EqyCzr2F7x9plZ+7iOgAtTEKh1QhCmvIq3vinmtOPVDbtnyFnMh+uyi0US9
LKIaI6JowyBbZRCdzdXPZ+SHLYhPgTKC9ZznZTkcEj6s6KVEh6WWija3tCFFFFLaaN0jAj+J2GSO
+YBN8GFFzd3vv6xB1VTw/wyTA+/7h+f20qJh4ZLfTNRUZ3rAOukhqOlh7MedJM+zK/GS/vw16WC9
XWpfPurb15wqrG8Wvx60kiHr6TXVHp69tJB0kEhQFPr9z19o0sf95ZV4mkTzYvRl3H5Y5dQSH5si
I6r8HPjZynKskNwJ46lam7XKZT245lEaTOTxnIBQ0jEpYfYjCaHLPvTtI0UhVZOg4Q53UqzDSJWB
QeOhCxuCuXNde1CtFJ9Zb3BKJgPXzU+lUdGUoIMRJ4uff5iXafbx02icTWhMOUxCKjXvn5vWZKae
5dE4lfH8BKyrAHes4h9auGAa+iWFTYxaXtYQEChSowwpMBfjLSRnEa67zvqf7J1Jc9VKuq7/yo0z
vqpQ3wzORNJayw02xgYMTBSwAUmpJtWnlL/+PqKqTuGFCwc1vHEiduzBZuO0umy+732ft77WarFu
sqzV6jhYM1qaCSTPt8Ld+GKqzcfmZgRG1qX17MqZrnoHtZxoay7R3q8WV00FgbGj46znmtsRYkpd
MCZwl9R+v6Jc6V0HOIEKBkyGaXK/teN+l8v9fvcgp4nP/fEYlKH6A3ikzNqJdBhtnM4hEn0pGvfb
JiTlAM3UIa88J5RUQtZ5xcY1E5Vrab1+d9cOtGfBIBaiQJd9oZ4i53vVlZrIwsZCrTfZBlE0i53t
UfbOkkFd9YjwfTUWw8oPBxMyJVC/Vw50vfAxqrgOZSEE87Z1CGD28lw36p5pZcMdf6DecNXnYj0I
CzDRlWrBOlu+hmeC8M/u4qZv1sfWC2QJxdduWBPz+b4eZn0vIE2+RY5YbDeFBXzgjmwaCjdTVjf3
7LDkJa7bbTl6elT6K4Xo0TqQ72r8ldeUyd6sFMXy2FNG2R8oN2/3pMzrPAEMFvFaj1OWn3xMJR72
ajFUyQaRl8yMidTEZJ4HMDghOSCXwGdaN25yIv1iINz6OJbrZh/Hlqg/r+AcFJfjInddZeBViTI8
9dbOtuEKmHfTnPhbvCDYD2y9g05oNXLYGh84gOVrMma5/b3I1kjFzMTON1l6npX2wnbYV1bL/Bn1
qnrfWVK5yVzynOu8b0K6bZKu58p2HKA+YJl0XZZ+uG54aADj6Q1uh6zoVIYolER4usc+0stZkne4
T89L2eO29vdJ29+nb/VjJm/3SV2ONvN7uE/12T7pj/v0Hzje9PB/m83jFANVJdGRER26vPMPa26W
Vuxjry2ofa0G1MDRpPvt+FX0FlslStSXvuPzSckPdngAWhhOgnzQ+973p+lPoTRXBYo3fE/Ba3js
X0N4VUAqOHbKuXy1zgNrkm1/72Za1hEJxJpSpOthocny5R4k/UWP5vz3v9TZecJGy4SqnUOdy7mU
5fRsovzXjSnHgCu2f1x8WNEVxbbDPfF+3J96Mgh/7ffbtu038Mfv8Eebqv9fZSUsTP++WHbEVCw+
71aJ02f9+ec9GOaFnzdhu3rzH8WvH7ydf2zC3L/ZFkW0gNMyLbknmzDrb/RP6XxS3Edrghjtf4pm
2CrYLXEAoClK0xSB059swpzzlZaSHW5NXue9PAd87+zA1o6TH2RdTp2GPPjjMoPRvl12tQKHx4z2
1ZWROW2d5JAjR3KlcnLJr1DcDRcDBaU1tYreyZOxsp2bcbGra6+PjO1IytOCStnRYzyvq3g9OhsH
26LNh4NaWXXSDplaKufVMF6PJmDurDaAk29t6YlTO0LvyjrfwoRtz/mEXZwma72Rpfn3rdv/vrj/
hWD4dy/u5XCmq/zx///90ODvOib7R0XFZj6hj//PNr4LYsVB0ggEjoImimDepX8eGpBVsl3zIvSW
5v7X2QX/q8gLVQ1dh8tW/8df+5P39by+4KHeNBFk0UMzYfH+QPX/NAe3GgiY6G37AKcBMsEy2uV1
IUYru1jDxYk+eVJixbfbfDKN+KdbdPf3M/bPxdWz3a+zD825CLGwSVkSK+XT6b/tdVlWbmbiAihF
arRie6vchXTfxSTH4PdjnV8mFRQIGb7NXjLikL+rVH9eapZmtDyodBsn5AZr3+gQ2zCsR13n/qPV
T91tkQv16j8Y02Is+DV0Es8reJ5RAQlogi3Fp+FAHlz7b+Qp5Y9GV+HE7bt7xEruC2PuO9+fqxn7
daKMs+DiuHQ/96bnz9fpzVNgji51ZrfLMQlnkyCYZnNskLztWj80A1W731/lcyNy4oUHxKQX4E57
OqLaRk06s9xST/XVtWP24toPMDKbvaPeY6GZT3883l6i3N0+vK5o+J+ON9ZiROjUb9T6wCIuVRJC
O7kd/Ly8dExbJb8f7Zn3Brkr1krUuvj8zothwxiNZbnaOGgr8iHkClvaqG/KZjYgH3gXTlg8/H7A
vady9gAJn4x2axRCHTT0Ty8Ps0oewh/ZiDb23xEcF115emteuIfPDeLj4ENABLUuis7uoW2suA9H
fME62/MQRiVha2gZhpe/v5hf717AO4Gfi+IHdVrz7GL6qutN37G2NFcDdmB/aJbyteNLOz/OBoCp
A2jDgsOYoMftvXBKPB+baXXv/lvQ4/a20Q8D908Tm90IMsGLQafLshnJknfTO6tYTOIdLZzpZauv
dMuNfmGeOb+z+6gRnTfXZf3n8e3FjZ9G1ZXOAoyPmkJlmzWp62c+msvQyvXfl9p/a1T7ZSBmMibQ
AJUC70p4zsWaDH+QReDpdAowcqmiaN/Yjdm/QLV9bpTIA3/nIJPg7d8//p8uhygbVRteYbIpJySi
Iu2AHXBeWP4ffmYBBDh0HCgu+KL3gZ6Os/R+lwuZ6dSb/eqry5x6wIrTvDb9Zr5uWUkSegdT/sLD
+rHC/Pyx4bOlvUm9aS8kmNjBng4bzrBfRlEtqChPgK1iEFPBuJ5827kYYagqER2ybj6ZzkuvyS8v
J5HUPD+MQC6l/V/kIe68jQak240GmIOYtnJgHYVyixHxoznLXVmCeN2s6e733+P5igupAHAbMAN2
FaiVzg9cCGQXhSDFTLNw2PyDS0x0Nsci23pialtplH/aKWO8H0asIDL5+s9XIyB1yuwzgiHzobfS
2pfyIosq8cKn8MtVIRK3KZ9SDkLTiATw6VMMFotvGsBqGjRLeI2NtP5mmMZ6KNZSv7DYPTcUonRa
wZB7SS4/e08NIq7wNmHsd4poPOghWnPQNQqiQjmxUrzwfv7y9XFh7ApNILLs0dB7Pr2w2V2bqaQ9
mI6BWV0OUwitqFiHv5fw/+1M8tw1+Xh7+ADpNRK7/nSUrhSFZwA1SDm2BH+1ppR/uVCndvjCizkQ
z4+FQIHPLQhoAT8dC0AbZdbaD9LFJMSoV2N5Q4G8vNILsVS/f9efvXm7GZ6DvMU++uyy8qDSwtfc
PDuH80LvaEx00Ix/OkHuj4jvCU8BG3LUGE8vyB69SM2iIjUuWOTbpe3EVZOL9oVHdL7HgoL6ZJSz
a/EbWk472I+MAdu4pva23W3OTG5VkROTTPPy3e/v3TnLnD7FPiDHTpoTaODCs+c0GG4G5YmbN/iT
etd1oiS9TsLAKreKVGnQwPypfQyr0byC1QrGdiGAT9szksgK8F2+VC9wlX+ZMfffiC0YnIP91fnR
R/xpJSqqLgi2hjcnGJfmaFjW8AqpcHAcVVskgzl/NdVgv//9bdi/5ifLwz6mR8mNwxZ9lR+OtJ/G
nJtWy7UBb7Q6thObytOnqDaaUx3Mxvvckffw+NTNVJNJ+fuBn/1MAC2wL6e+xVrx9K0qBuJAjYbE
EKdfnAurqzVIHThndWkGLxwY9gPBr9f4r6HODgxhq+tSaa5xLhTKssK6t+eyQvnndbHlNBfhaOqH
vjTso3TwRvz+Op/9RmlL7DgdH9XQ2eASjwUtEB7qIBSF+Yich22M2vT3ozx/N/9nlPOSHqxbv1AL
wbzaWdZrAKIE3UVhl3id+1JW2rMXtE/ZzAgUm5yzC6q1Mno2TTw4O1pObRDITwEO3YffX9Cz7yUv
JksqmHFa509fD4PisZcLbtuKb/0K+2xwtWQqf1yjwP0sLa+94ijvncKe6Nz/ZOTQY1nymSPO1RZF
2JpQCxi5VpW1xUUP48A3S+PozbK4Wnt3SH2/1Ec1LNVfvx/6uVvLbpf94e5SBUDy9KJ1adKDMRaG
dkrYAtifrkq44y/MfM+9Kz+PcnZrt2BUpjPqAL0XzCoqa27SWyOqojWaX0hkeumCzpaOCY4afHy+
vDYgiVb0IjuOE/DI39+255YOWpo7tDuiaHoeGhO05ig7mwtC6AlnzXYBXQKoSi0auCLWIfjc3w/4
7B38acCzpcPE1oo81Q7gdtb1Xy3OJDxadfl+VLOT/H6o5+4glSu03DuFCybx01eiR040rxHL4jIM
zl/BsGyXg1pfCjl/7oIopNC6R4hDrsX+5z+tAv3oFj3BOwih3Qj3nmll1zZuDlRoYPd+f0HPDmUD
/4FcwIbvR235p6GGwsyLTopwD0Hr4rIx5NeAhtXFnBXTCzvZZ+8dVRtSmvaOx/l7QY9MD5wHCKWC
D52YXU/UruH9Awv1b/eWz4+CVMLclaRsYp/euzCq8IUP5BMBv/SOlhN2rzap5svf37aXRjnbHm3V
yBHG4Altg2CWzxfjUMJM/o9GQRFFJZFDhHf+HmShWa4Lc5/sdUArd7Vjq4J1+ufXEqG8Q8nGMZPz
8NM7hkVdu7rhWjgku3Fk5w1zu/NSYeaZF416K6suqifUxedNitEmKUuoziLTWURdPBDlseJr9Yaj
R2Jj9MJ3+utofBVs+ncx8V6w2Oeon15r7bnVXGV7LxSNBeaqjbC2kyWUaVySAT22L2xpfn0dCK2h
AE+DCHEAj+rpcJZNYLVpEi5uDI11ZCs1EGQSvhTz9sxFYcHbt6PoVPba+dNRxnBGxELFEdRkj429
DzpniHEsEcXaA/yp/vi9gIzkUKKgjkbWxHmdnixithQ04FNZmt5XalubS3tnVS9VYn783k83hP4e
XoLEiSAjSlhne88OafnWeaGX6mWr1Jes7f0+OEyIDgLyqBd4hHE4uk716G6Bi0ljcRTW4sZGlibs
jLMEZwH+5J56t10eJefy/hhZlUlPNwsjkfBnVtug3jXIAGTXTczHPIfCfmHd+/Xx7JJJZOKhycL3
y9k5H5A9TYPDeQF+X8Bw3pJjqXGBAq9VK+9//9Wer7IhVBjg+dQfdkkwvZ6nLwNPTHPuQSvY0vKH
udIY1ce5L2Sd5vw9pIEhKRl/+FUxZmSHezrFTpGIzotX85iXsm7dCB2hjsLrTjkOWorQMURazW3z
Ugfl/KuiT793M/HiU8ihfHQ2lXtRufZRxTPLhyKgEGH67sfBX+wXZtlf7+Qu/Np1StxHWrVnwxhh
Owg5FVlq1EEvUnyOwbet4fXIvaz75FWz9YdBFGCWYYbt/7DGU5M4V9hSBFaUie2MD1kNF90IPLJT
Y/jC+8jnc36E5TjHj4c9FCIdp/p2Ng2OgxpbGkDyoOy6rT7XxG/3YIPZvNyXNpqXY96bK4oiwp8+
gAIgn3e24aQOTfg6X5wVTVahnTIO4FsaaS6L6aEXVfZZk88LydPA/MhsKD/oKkd+ZL3Fau5eWDam
z9gVmQNttYmyW6thZ+77jbpjo1tjG6Dy8r7Q/XRAMCQe4EaP94Yd9S2WLuwc18LUhC8oQrvTlb1V
cbERxDAmlWVtt20wEOU0+WXz1ptmdXKy0r00a6a/QxkIDzBYNKBa7bdbwwbnbBslHqtZmzEmc+tr
I8CZK2sUn6wtGq+7MajvFBFGtKqIaXjrzCC+AwfvVsZvgusXNZbrbV8qAl8g+brb9IBhQBZxtGyt
jQasBUO99EawxghsRJlueZgTjVMpPz+YugkJgtALIegYHxTlOldf+KoJr/vJaPBCOcBjCmMHvHmT
vm1GKQ6BR2CDgR/PjrehN52Y0w9G4mWWR5yslYWoB+Nd7CCSFwd3hEGOU3m82fLGEQnZ1ebHACT8
e+FSEUEJ5SWVN0JR7gTuXqMonG+uvdgEIxlw+ONiLlU87Ej0JbenC1Gw330/dYEBUdXy9jvV5nlw
WwgF+A0RlCZIK6cSecz8Bjl+WBZe8Og4tQJJHfXmeyXdAN6aIhpJGlbUpF1oyc+1aNEcVyATv2Pd
a69RgOXzW8OqJZqbAe2rpMkl6S6CRMdmjRW7mDv1rdFBYd2NhH5DTxhs/3WwWVF2xY8dKU5qQgbi
YvXtjpzvjc6YUFNt3fTObC+gt4fuIkPBNRx63MTIiST6SrvJLP86N8GyoU8uYLn2TDreKWi80vy6
zKTSAgzug8fKKYyrwZ407NUwbx7tVdxbxSbTTc7jB3uzg2YPlAsw+ErROYd80i7JZIuM/tLWVN1t
3awRYdSFlSBeq26UYWdrjIjaTVyznrY3AxE3pIGYna9Sip4ozPq2zFFztaqRazJB1crBPfvKQxJH
hC4ormMZWD8SD9ytu3Q7XTTHtozq21xiMowrucKhVf3Y3U6EUqwJsUFwwnsZlnUqfJu8csm6u91A
Aauc5l5yjKHWsuZZtb5ziITjO1KdhPZf4xpLiPXZivvFGkiysG2lvUMQiU7c+55u+LIVcs+8THO3
XuTrqBdGc5tPo4HDm9thT8nq5WR16SlEWxpVAckmCNnH970KCcMNxsjIPxHK1ToXAYwMHBIiN9D5
h9P42kBXt0sMRzVGxJhvZkG3s2uypDRL2iULgN8ljWQgw9gIpoUfjE4uOwbhKIKDH8JCTBFZoYUr
qz5CgI7o6ujyrc6pMlshj+0Wdnfhwpd0LNZa3+WRDts085eWFtO6cdRy+tz/2mTDCMkarEGRojR0
rCPAXqQtYa8g+3T5VrYHB4NEl4amYQORHyv93oAVTzaJE4EOCUqRY46v1+J12YlWx+HQdgg4Tfu1
t2aqTGezN7ZUWqPrxwPSoleFpUtCmZWqLudq9NfrjgiJD/nA6pcisdNhqjeM3+xn8hr3VStUlMLN
0F+UqEwn6dpw+bhouwpOriBJj+lszD/7+Ex2lnhu0mktkDgQxkB+B/l8VfHoD0aP7LNXyjjQ3TfK
I56x9aTQLhYJcSaOG0+r9Alq0WY/xbnTbySe66VNACR0Mw5e3MaHzhxxuoClbuwVCH1I+lTpo429
DJSlfCxzDjVa3oHGuhJWNYYg0JexTiOiyHAkRAF+dtdd7cci76PyNDnlqjHFZMKPCRnZvptIJIrL
BfTjelyK3H8VVSWr1eJ18B6dcLXu7L7bysQCuEVGz1QE32erim7ZNTnuRVHO3kffn7R55UyDptW1
ikhcuB1qy2SWLVOIFK71rVPlog9u45EzGbD3TOYIFjVaXkBdxzWwpkcdTSD3w1JX3cXEqvEGqavN
2iChGCSDrh0Ve1lAisXUZ+GrjJbNV6OSASAVSyk3Fv00EgxPfFp3smDLjAmsLwJ7omLCzMUSbB0s
Db0Asv0GUh6n2ujClnJrcQIx77wppBDeseiNxiTtQK5fyUNk+gn9bSzSGWfvdAQbU4i0zVcVJF0T
uHVMbyjaEtMmyC2GsM9WdORF+OTwE21UBVkNsD1YnelQDKPx0Rxc55OqSwrAS9M4H4TbgJQvp7Gq
ThZtZVLtgoGclH7dX6YGI1JsAhB/ZXkCNTT2huxbb7gr9H5PyYAADtfrk97HD32sqHHYkGPK+XVo
EWIWQ2+gjEHRbpQHd3NJp84oyoZJW+AdTkesye+mUhOlMjROVbEgq34+eq5av+iMefrWt4v5XQZk
HWJFVahPbkBWZzXVJgEY5a6Pntq8+WbMTIuQIKYieiN9pUUSlgYZK9Y2knYyN5OSmOTXIoylWbC0
LUbPA4yaiCDvbakCY49maPACtqJvT5vUpTzO3Gxy1qqNS1RW3pmxWGsTSj6d8788mDfOdR9IgOgd
2DgXukioQSuZW+ES0lKHMuHrKsukXo05jHXFFJvUiwPQG/CGQyBbZcnbgvQfYBUUFyJ2D2UecZCI
vO1i2KR5lINsrCSI1DB/sDMm+culqyCubqPyiKCeN2EdtGuP1a1sNW36GHxPtx3Qf6sWpkTt9G90
7+lqxuIoC/ElsMtSfp1Ww8+oPELpqE+u8hc9voOgaI76UzYuNs1UlCiuaN8gkiYp6rgQu5GRhrEO
quMkb1gD1RbSjTziGLhxcj6Yne593O++4fO5T5o0qK9lXdjVhwAF9+4tnRumyIDtSEBowaqgoAbw
jI5d42/bsW7LIUu9qRrnmHihqXud2bW4cvg1/H1yFzrORrf+xkw95YegHzrwLkWhUY1Dd4zwkvbS
jodSFd/IodtBbfbaP5jkYjlH19PeqaXHUB8LWpsEdsz8FyLqA/umoaHDcrrwPGOHKS9P2o4t0A2c
WEHQV5MPH11+NqlGsOVPTj8t6kTayCTTcGA7GpMzWoWHrFnVm1pMrn+9qsr4AL2Kz8DNA0umtUb/
f1AN4ujo2AtvJSEDlN6DdBoxI6ZvxJY0Rjgvx1qL/MrMe6u9nGW36nfDAPo9ZbXowsdaGgNOBxmU
nxcEgHrPfGfd0xDZo2NFTpWTqJm6aKL0Fj6s9dT2CXcQUEwxr1V2zCH+FYljQ2cBK9Ba4hDCwLvP
+62/tTtfeNdGaQB5lwUxfXQbi49b5TgfhWhl8RZ+GZR3EAzidQGGnyvoy+lq2JSaY3DKRHwZUS3Y
LFKg+RjUq90kNpWKHNuDJQX3O3Tbo+kO4V27jfV3q2q2ADPACI5vwVrJptnBnJu6Iljv66BrvzAh
2m+b1towWtrZkJ+0IwT5jI7l02rVPryadgL5i7TCPTWVPX/djFGaHF5CCpsZoMOLDQdRdkD8BkxC
suKTRDiQoTBU03K37giC2JNW9k3Y/sSppfPZtPebrr6tIQvZgeTE4ZW5YLpMZsNmTZZTDdMM6sNw
1bYFG0KyqYLuWLMgHI2KSlHqWMIRsICczoWNpXtFNlO1fJDae8z01iVmnRO75gDIavYLd/1pjFIi
Vr9PPeAOlSl+clYvry3Yxa+HcP6KaadMKTOJmzVvuYByHMK8Yt2R413Bp/62U2v5HUiYPV8W/tzi
05z7o98U2LLYH1iENk/QHDYq/0faKcZRVCAs2QHo5stcL/2jMNyHlSNQgSOafVHszWUYxP1qOSfc
AW0qmA9SXD09wUc+YTRUuHwzZSfOKWYhMh2WXHbfqNDEz4MX9xURH5dahEWqttV665rwdIhlI1Vi
2kLiY4L+SHpe9D6i9XgdmdLCZd7iQp9NZbztytb42LhV+wA4zSDJZnDfDrZa3ixhY4s4i8pPLVYy
jp8aJ0u8Cs6t+2Mb0k6HGmKb5RE7TNY001bwSFapemjIo04y0plvXa+pk7Ynq0ca2CB8r3mr15bs
p65BpTLpV/ZCsKka9hyhQm86WUzsbGx6dk+bcB/Lvi4BLjfiA+C79WBMVZS4qm8TL1vDG3wZpeTd
tDMvNjIuS1bbwxiwHOKMdK/UVk6XBbVrwo3NV7jSr4PWPU0go2OEqRP4eleyElLki3ws5hVhPTGa
BfvR5HB9Eci1Okm52h81enRqf7V437b4QWM/N4PXutDLcVjD63XL2nc7Oo7fHWM69qLhOnOjK4M+
zPdtGftLtZQfosYtbh3TaJLONaEmlbWK19ozHgvT6V9tg9e+DT13ut+MafOPi5vVnFWVbV6Q3TYd
TF5FRy/O0amCjwsHzVhv5iUNJvk4zBR0dd2Kg42hL96Wfrzm+FluNFzN6GPZi4AIbshYSTFGfuw2
Q3ihSRRNNyXLS1R6/nU9Nvp7GBrORdXXbKYrqOYRB2itzE9+5xv35CtnF3Y+GdeiLMqLsqMQERdG
KRKSfe7k5I13bm2Vb8vSH/tkmaubYl2NSyoS68UWdMxly/ZtRqNxZP2xYk/48wcqUTjQ52rPUBqr
v4jh01eShuOr2pOfW7ZenClItcJU5KYjJMRr1bSgKvNGvkXra1+1xjAe+mwH2m2+zz0OTSJaun45
ik3KOslco3ZIJxrEUXCcJzQcmhT6qzcEPkXX7oLWNXH9lrAU4glPZVsp+1D4C2HytGSvzLY1IIRZ
V0utskvXl9X1XHnv3cwx7nRorTH0we7aMwuT91Gv8tEvuuA28O17JozgWyNc1gY/d+5Ibfw+uePj
zDV85uBBGFhDwMKnlaC7HeonYBFWYnywdTNd1Zq8F8dUd3U7O3w3TKrx1hPAiyPCuUOIwa7LndTH
cimxFGnOvmQJlriZHM4grEuOVSRNh/w55ogviW13m+yD5WxVwfGJClmyEZq8JLY9+VGMiUhf1F3P
kl2u1cQGvRzW4QRVEIol27f5Hj4QobJZaN0vuTTXA7++N4Blp56QztlM+Jvb1wbxZFQd7lflsWkN
h9q+9iUl2xj8hfOhI95Xx0bu21+QYZMB50ZjdqxciW1Lz764XeFJzzGFoTojtggedtrztETSMUW0
iVPvedOu6sK/LKbYik/P905Y1GxQmsuaIc8iIp5z5Qg/hCILvuu4dFuKsaqgzlNERrMnInVUtStD
me7RbQDWHr2BE1Lc1IPoyBB1ZuuyakM1J9rj5sGTXeEUKdIQczxkxSJTv6uDOyMr/TCBvxh4MEGd
7aMh7K1IBI4sAoON3HmURm5J0jYtn/RHYU9TDHFc3cDOJeNIWE30dZDG+MWfpumuxoM/4ih0YUws
zNp/QSYNq5S1rXGO0xD1vJgI7PIkFIE9Hkoo4u/azmBqQ0hZVqkyYFDGRFHK7mamgLIl1aQqMoc4
EUXpuNW9IFzQHx8IkCz9OEKJEcSsvhOvAh27z7W9CZce5BCA2FMTMfNkMHqUwlRbUYGy8tB7M21u
djONFv6SlnYTuNRSqNuI3EeDOT0H/lZBzX8XTBsV41aP2aPrVSvr7bCVeeqyFfs+DxW+N9ks3WcJ
Mau5XPHqIO5WmR3cEKzACQfWSaiTVmYSCbFbsdDY7caWcmbnD/4o6/uP3RJyDc1GvTRaqBnFzLTc
PTsHTgUS3W62xF67rk/BUoQ3S1uH97pfSCZsRFb51HWGbU2DlVN4GkAeMC/7RecaqcGgSDOtNEHz
wyTE0ZoXpsiyRcufIvMAUhW1oY87sB7M5iTN0bjYMu+j4zV2cfDqXFQHRQF2QoQMRyfZyF6GdtXk
E3FazNvv/d7JvuWClSfZ/L69D8tyLF7ZbOowC+09Gqo9dfi1oym5HPJgIkFM50V2D6EhDBLDtqE/
SASfzcEonUwnLqetd/WSUcPmBRSc+sIcSjMaL9nFBiXiPlZ5RaihO7kDX6e9OdUxzKLlhmhczmMR
NG1272EDWKw0W0SUNqWjMBk7k4jxqglm+60MjTn/LkRVTYe5buzx0qLcdtNueTc/mODzupMh+aQ4
jPQ7xaB1uRnHsDRVR21ELk2KV54FxHQWz0tL3fl7iDfw0cTJlEH8I11vQetGJYHecEhZwx72uSEM
ue0r7GPWGkE46wElvrbXjQlwBpCBwUkTBnvIXG+6nQGZlWnh1AZvZNFYb5c5yIPTNG+LmyLmI+ah
7pDlJm4O9TZeBk5kV31r8eDTvlDd5MekU8+sPlO3uu8mej/Vm6EfW1JukfQQyF7Yda3ZvtV71qWj
SKXbiAc9wGWQZUwIqunHedPN9V7Knrd34VQb9aFlrqNS6wck0XGaEndyrk02xn29OnEfEZuYTvns
qkPkqzq76TcvsGIKoh5CG9jE46ntqhHFOvp5G01WN6oZ2JAiLTXe4BLJu2BiHo3dxdNh0uim6u62
yhqsG3DZBJBFyyQ5lTTDbFIVd4DW+iiuOYmqnvuUOXkTXK5L1HbIKdgpPG4UBpd0VuwOj55Ef0b+
JE4h8/0Ku4d083WlFXAdbYFYryhhLtPdOBJscGDKt5cHbww5Vx1m2wHySRWzFP5JltnQvxW15za8
OYZSb7LNMfPvgzQb46pADtZdhauHqo+JpR8eVLTYaNI6UBpfZOF0fpHA43XmJrFK1/BOHj2h9nJk
lws5qLX8ro358sr+tqTaB1A06orFkonZ0D+y4rWblTSTSctus5LG8fzvoEPXL3420U+JKHJ4WxpR
UzCH4xz5Jvl0jvTsgrS93FRMZY2hoTS3Ueb3pCPnvUGVHI/y6L+L1spZX+vRCKL7srYp/lgl5vrs
AmIucSW7oZqDADspK7pylTD815TOazzmhTsaTdxbAvplLAztVbfGxj5qODgcEIx7tdWktkibalGS
G73BGdJTS0QkbbStPhu9lkYTCUjjuI7Y+jzRn7pCBtvBDAYjuFJZZhCu6WxOBxyKPWDevG/6Vc2n
oF8XttsGazmj2GVhVHjUpbG+Q3Msij41RTM1RjJskVSnMfNkdNeIaduuMxmV+bXPKb8kaHUhScyh
SVDS218GUbO4Raq6MOph6u5pTGX20Wsrb7mtfVvSg4/mvguvqgwtLRGyYxu2r7tJBv3n1qLP9bDV
Zt94rHd7hPfpR4/2f82J/wUf+6d29Z4R9X8Ifi+n7fZz8+2//+tyHD5/q5+4af+FoHO8v5HpCVcI
lSn/wkzyT3cisBOOnnhmKQk6HtUfWrH/dCc6f8MuSyQEUTwYB5Fo/8udCLQY22sYAlqgtf2naPYf
uoaf5AgI/iDg4ZHY5YakP51r4N2iGcsgIFlW4nsVqfZq/WHImuFNuNr6QybnjDNPtozftsDp3re2
sdXHXNkqeBMUxQB6U/pWcdh2qlmqqXse+8IYQVRmjXdr7ad4s4qat6QCmV2cj57uDtC+2/dmNZwC
OodtOi0OmgYPn2IdL8402odMGr08UhjqmWwD4EhoqORqvsqFo8g94WBJ6lJVGtaxDMP62rXkCE1I
2GR1kx964dEuNFLlNqQ5LVgvqIQYsv/mjs5Ihm6zdu315LqY8NFUuNHJoKJls29pXPlgO5mdX4IB
7+oDQtnphoUvk5cZmlmLVu80D0fHmactycto1hAurZAUtJYm4n4kZZaXlU9grkNVsLpcZxGiKFei
/7L6c72yyW+9/8femSzXjWRp+lXaao80zMOiF3VxJ86kRFISN24aQo7JMTumd6qnqBfrD4zMavIy
Umzlsi3DwmQ0RUi4wHW4n/Off0DmjqEmUK1k2Lkd4Oqf5/7Q0wfOHZFPqWsKE0sB0OJYqJAj0lLe
ulHiunvXtI1IYizxxkPmFygCl1JEOp607lKqYLNw4VCXDAZFVz52dRmoQz1H8xOtFKnCoM609OnC
vmCHyrt0+mksSZQcneqKCOCvTET78YirXsKhrryWsZMbBsnWz9IIKyazhFuStQ5JW2OA8fxdD7T5
IzKC5YNygO82DH/EUcrGJveVTOPLClo1Y9uKUirWU19XbJMivBjavvQ3vZIgG7VIIzzqkMPSoaT+
bG8qkiI15v0EhmztkXUX20HLfVlUtFTwLbcKvoM3R7y0afQHkrqqpnSU2EWQt1X9GIbKC3f9nBtP
tJfwG4qgmg9B28NJLoIwv1IRu2nslJbxPeqTrmWepc32GIEOuIdu8cLP9eDW52M2YBeVzKN08LDP
yvJWyzq77jJzZGXqtBcxPBDmJqawjJ/zjKM8noXWfHCbZJ7oTkpRH1xKWgC2tGuYL2UQeM1wM5VW
/730gWuuIMWPF6nbS4k1t2hngsrMRodbZMGNOIcLspB96ZWReaiXQPgHGmQ9MeFMAMJsawEFZkBN
ri0T3TV2fKo0rnFzafDm9Ml8rs2SPHHb5rTqcG12S3KzjJzJeTuGEoeSHKB9DQaPPkB9KtVxLO15
YVS02HV56eSYefyAmk66Wp96x7SxSxC8ppJbE0TLpiFbE1/yzGruK1YCbqtTetmwZyabJBgJWMNG
f7/AqYqjIVLviEJOuEfsWaieOMvZPE0LZc0JVVlVuNAYMDZiKppuN41JuumiednwBlr/gv/W/6dW
ETb8mH9uFXFetT++gue8OtbWP/J3py6yh9DPwv6KkC6iS4ae9z8mERRvPjxe9GIm9iOvjrVVKMoI
h/MOfuRKVPyH6D76G/oyyEE2Ak9IPN5vmUQgbYQQ9vJYw+IKUSXXp9VhsZwKoYYpjThKdB9HlKhH
z1b6Mlsqmw2paaPg2LdGQQIzWdhnbgdivTcCtQUMJMCja93+QmIAedZZziNsfODDNJzu7Kb/oisC
N6DJX5dDOj8YKnDubRxCS/xipvFQO9m0ZwC7XE7o5FmTdX+LpK656jzld+fOaEVyV0wdn8LGyLzd
RzVYw3lA3NIq9XEUUzQk9oQ0+3j2XWnT1z2Bg36J+ZIfYvz8R+Gt2BxwnYtO1EGHTuKXTEKDXpI6
eIf9vo27dZ8plO/bypXTRHMPcwZOQUmZOrrBxdgMfnNRB+TBL/WM9ajiHd44wqMTNFulAPql9K6L
dhzPwqq0gSiYQ2+sfimRZaMwjpMJL6QdTttWv44cx8W/5rhK7Nic2sY+lHry3Q+4/hEQv8HKlihT
Al3Oun5y5fm4pJbZMKAv+hEWdpDKs9apo3un08IcaQH8zgV0okC+8HIsOQzLUF/wO5qCy6Kpy+um
meA/SqgRN7BA8jibkU+FprKyKzfKJn1dRDV/L3BKQKtSRt5XR8uWe4BcV9ybPo3aub8Y2iHxIyP6
Cd2P1HrCbT6oRIbayRDC37almX7SVpP4F762lOkxDjBneZ5q38I1MbWabouLj/cpdXyS2ABjQ2y+
AN7xvV8a6VwUvuBcqryIeZGTd92yM7SZA/8Uc1vgxtPanBEd2thNNw45nuC5mXfxlFWO8SUfo3aJ
nd4McWFLBXHdY+czkKN19Zpdr2ty0JNakc4wzoxUxxTXrHjMFRyYOvXI8Z6M5XtvZ6jPp4kEhxiQ
3fwCOJjKnaI1Nj/abTHj5RS44rEPB/m1cMH9wa2ZGWy8NI8Yx2dJ/pGoAo+CKZw5f5Fg0drhEE86
VGJmIUP1utIXoT9hWGZojMQ9ty4UZq2Oc9PJABoIDSRdowUajrlvotIzMYbuz8B1lL+x10oA4nBF
UfBcILhVnWe70nCDSxoqSoi0CaJj8VxYJPlIjbEEhsl41JX1Zp7c6Crn+WDRSs91lrdOynxlyVw8
+aplvm89gjfjdMz1tzCtSZhhCQQ/kqDTEVXAZH5GLD8/OHVlC/y65qqEn6/ye13iVAEIOzMPc5tK
5Zd2yTTkSs94sR0w6qBmhDlZlheSTN5+06xlpX6uMIfnarPHQApWDvATVajrWVfuIFGerEWqRetq
7Y16rV0rRCJkrefzQE0bmv24JfGGWtee/braL8yw7J37XA93z7Vx6YOibrsQPkVuq0ejXavoJRiW
mrE6xbW5ltk+g8Zr3yypvQd/SfdpWTLbz1LfhH3wXKm7Hp7Hd1i0TQVED4r5oCV1VEdl5GAJZkyf
01blH/D8Shm1TI51xCaCYV9SDRPEDf6iYN8EwXQDdlseB5B3RC6zJYCwNCSW9uAJYh/3i5i6fO/Y
l/aE4BvZEh1r74d7hp9qYw6BK/8kbv+77fwPJsa/OqEv//u/vn0tq1cH9Pon/n5A+0SCUTj9/VD2
/maRVuNxKK9qhOd833/0mi72mfaL8MH/eyg7zt+gWtO40rZi3YQu43eccCzO8NeHso+SiAjDZ44z
yXanTOC2H+A/qtyKJz8FgsmGnASU54KcQVp+haaccULW51/UWrUbAXKTrX6u5TFlC3fkpFQ/NNvv
GA91UTyk/Si+5ZFN7Dq8MutWCPh3TMcNfA6Iwiuf5DqTADqeqo2ZG/klesK83MtWLeUGwxo6OCpc
Ro4A0CSTDTQw+Eb5Flw3MxLjz6KJvIeyiLL7bCjze1EOyQDKbgQfq2Bc+VR0CpdK6fEeB+f02hj0
3GMjnMpL7PB6f1+0hUi2jo+7mmVMZrsZvLn9TIKigDvFDGyNudHyOkEOR6K3D86lB0x0t61RltOB
Ah9isMWMZRe501wyXCkq2E2eruHRzWP+Rab1j2Js82zbEMfAd2jDAWXIQh+tzFDGbhPJPLYlQ0R2
eOcq8BmTOYl1XXg0ojsD9lwZ5yKf96Gjg13Z6F7u7aTqtxjfNTY2k3Y+bUwbyv0GZvDgx91kmue0
oiWYgK2SJ68w5bgpi2GOIB5bPaEwNDvGxknCwoktWWb9lt8FfXJp6WPJHujHiVWMH4cspJ3qPPOG
kWxmcHMzg5+iirIckL2esdqdLVMc0At6H9KunJ/CUKjogI+ZO20EdAz2X4JQd6qoGEdIqeXtGgVJ
8qoVYPGZ5vUI2Bw4yZdJV2KOS586j9iLMZpj7D7oIKtANUdtaft7UQ1kPSyRaPYzUoqfCn+CH2lS
ZM350naFFeel4f/B82rUtm20KTZRk/R9jGD6zLEno9zUkVbf2rmr6b46gnaOHZyJqzojcXHfpkR9
0LdB38JWNW/v0g7+26YXDPO2kqnOvekszU/kv5Q+jEV7AyJz3t3DfFUfCyDwYsugS2Ed6NTNebv2
qNM8eu4B5imt679BvH4++/G//+M5lfCf9zs3p8mtz///n3upF/1tVYuxkeAUjsPHakvx57669h1/
30fX2AgSDHAFdpAlrY3P/zQ3FnuxB8vh2WMCiePvNTfP6vQXvQ3mAah014wx3Pbw/XHW9viF3Cvt
odyqDAWRZYSr8R3uZ/keIoaJ5fU0W7eAPEZ/Ngzh0FzhShWVm1xPcJ+YysMANmoq7g2xpvXP2hDw
JU2jFteZXZHG2CjNILEBF1mZS1YEQwOh8/ew6/HtJBIZ3x2YSUm5FueYaCOj8j4a5TA8mnOTeExy
q2zeBK1duls3qmFI+WZj3vW9kXwul8WDxZmEAEgdDpHThgkg8QJUfnZ+xG4A01g6tMTeTDilflFQ
29qtPbVAJ+Q2wM9Pm6a19p5n+MWu761K7+0q885xbcjEQTX0gLDA6mXBL6FdmQVzZ+W7iHfI3QBq
pvm+y9PUuY+Ygl5MfZ4EkK6djJ+njFFfKkHKVpNa9rqw01AvcD9wNy7VnXFOb2Dn23xMnI+DxU3G
1YwP0cYK2nf0+s/qm1dfLY4QuFRDFV6ldZyVr7/aQliFqbF/2I4iqqmyNPNmPIuVGo++KPy7jB1y
KzzKwd5OgmuzM3ufrLIUeow1BuGRv7h8x+eD4/9lJ418B+Aa5gs9PjUrXlOvPxLWvFIlYwSSqXPn
2jL8CYHmGKKgmPpzGwrw/kURc/vnzb50rfuL64GTBy4XJbDFdk6kXqMwh8JeGq43dcte9236RYSc
Saqvuu8Wfc2fY4t/KqFdP//LRx7iJsDsHBiegsR2TjXBuu7yEOuRcItV3YTZhxzPMaHJYpGK4p1b
+wuJF3iVjZHbKjKkAXj9KDvgqjVUMNwaM8x0pr/V93Ss3/V9fXMZth9s//jVfg6rWZ/wy/1h7LFu
lmmwlQaEfcyymn0CoLH59feET8brJ4fJEVkMDDWY6HI5Vsjr6+Tj5I7pgtkuAZrdEO38yTMw2JSj
M5+D5KfNAywR0/tSuLTxmDXY6U8qArveMeasQgHxq/U4zInJI3fETHDzu5lGlCRMb/EH/5K5FDgb
aWPQXMIgqG2xmW01CuQvpiyPuVcZf0QoRtRVJB1jOJJ2539ySW6fd0uvWUA5m2Qrodl4pBujyoBM
vPQeKvkxHBf1JbFcqqWYYJ1Z7X0vmwKavwFe8J6RavFxdAz2iH5oc9iAZNFGB5JPhHtXGqTRxJDC
fRNDapU4iqHJINsLX2gm1WRdaAPqWDewAXuA+AyZ1xFp4s2M5YzJi2VOkPbRKInV2JeWqkg3geKo
rq2FvXXb+zorFaO7PBAXGnsUVqJSubmTptVn+yFI66Lc+DBWxKUaTD/deXApimsxIrF58JUYhjhk
iut9o0ct8QACEWoOSUge34VZleIzUw+j20YLE+fPEwLI7wuTgztCb5EjbHBfTvvbpcyN7FFF5NHe
OXOjh3szCursGKZ5lV4teVkPm64oVbESBUef9J4Mk0Zr73Zi1sd+qYcG9uOU5Y8ynd3sQ2PD85Sx
0ybp9aJLw8aRbtLzN68Q5EwjN2iim4EmErsuFbbJniuG1QYiS4oUJHW9b3NeFEiL5Dxu0DJ5AzTs
rKt/oA/Jgekzwlv1EfAucjaLz7zYI2msNYwH5jv+dFYos1+OVs8ZtZ/qhvxGt3VU/9AlunI/Dojf
pkd4BrLcdTKcUIWoAisYKzTm4aZollISySuaQnymNnP8c8SiLXnaMI1I06wLeObHpB8DC95U4A32
V5swQ6M/1Nakmu9LjaYIxm4PySUuw4jsYyfMorXerfIUxKyCPukwG4vnjhOSr31AZAFlzugvPOk4
2Y6aLxy3KlGjOoeUFBxkMhO1EkYJMq+iGtmpuPN+gbLENGjTG4aDmphPD9BfLkQINO2iSc2N8urL
bLMyt4vOR7nRfVROW8YZPTG7nRRil+YaMVs2zjWV7diK/jzsATB2Re0tEf7pBDdvfBHCtpiFvDRL
tAy7yfFSUBhuONr1YUfEMMbnLUzYoHa3uJ9D8zVEiQ2MNiw7IdzFgdI5lbORAivWTErKJIEM6tfQ
FC4RD09yb4bWMB8Tu/YuMnwuSuYeTfSUEkxQ74FGArmFlpPV+6ZJA//MV1TimwAmm3kO6OowWgoM
Y9hgM1Be2TkBHzcDYzts0ZPJNo6Vo80Bnp5ZXncDESPsSuQCo70Q8t4duN8Y2gFHTMhpo/LY0pmj
lqvZbevCQIgXOYqPTKayDvjkRcB1NJSfJKWjvJ4MPLw3ampTOzqSW4Wv+OKSG0ehjkTals0545AG
JHqry6KQ+yJMwREZoNXKPaRjKSz5ewpm2h0cbEJOcIsTByfckzlJWQqZpEQRQkEp3ZtoMhUwkRg3
zmIZ7xxtpzkzz9dyAg6c9SAF/j85DKjWal485oVmO5R7gDtSAJF4bV278h5n1M0fakgS/J4tr0Vo
mLtqQoHS5kn9ewLn9YPQBK5FeriaujknN402k8TRlZ9kI6D3j2zl8pvLfsP8VZDjehm2wn1P1H96
EjpANRRs+BSEuGI/mwm/PHEzQfi14brj1mrGeduX7F7FVP2mRYHrQB5Ys9rxWwvIrIvWmceLc30A
d0/qAfJeNa4mhjg6HoaIce6vz/W39+Ji9seTW52DA0xFXl+lqagrCpXOW/IdTeSbrn02Gl3w/ddX
ec4delF2rTcT4ESJRSO1EI4IJ5UuZ1xfwuBBhD3BrSqhbeXCvcZnpsl3ug6i+nFSxric2T7KtINp
SPupJ58huiyrZugvmxxLjENTTmYYg7WQo5hkyCAffv0p11rz1YdcLXdp2CxiMMimO32BnM4emRsU
oFDkHhNZTqy7VxfWPiI2/vA8RkXSnP751v4b0PwP+Cwvnv8bHs1/tl+/pV//18ev+sd//9dLWPP5
z/29FYdOwz9MEEPbsVcXsH+04tBpcIalmCeq9h8TyX9AnPbfLAqQAIo11bdHvNDL1hwvDo+2HYvw
NRbndxDOP/12XiwYThjmndinEp1irf7iJ7ugJCwZxpqLCL4hw+wgmO3/kSLSDbfEW3nncO/Yl9pl
MWPbsE0iT5x+flwoQK2zIUOTF5u+Kn5CYJ4/SrAjZ2+7fXbUhLEe7GTpcghl0DPSgIxwDlDZEA4r
s7jL5qYijK2VP7xSNmdhZzyUC9VnG5rlBQmIvQlDXbSf0qzBr7FMjR8CZ5APyI2s/ehNWcyD/kLx
msWQ4GERhHqkqmlKpzur21x+nezC/7KmwHHUBcUHvGpLdCl9np/l0kV36UWXfG4yrsnU5LBvmeD8
ZAjC/KdoByLIdeneegjpIU10blwLZ7zzHA9+Tq5lkMJLrYZD5w56DUZMXDzqemIK6S8RHzF4VBhG
NMRjXIiOucV5nhcw68KkzT6mMrEH5NzTXG+DTuT9FV1Eeqh4ca8ybMBJmy0D77MJYjI92NgNlGeL
yFChUMr/IRIfAWBSmFA0Q2w/8eNsigeIjWm3na2IZh9KCYT4I7xXkX/PmyrnwMfeAVLuIzgnSbdb
4oSU3xzCcHHF/bCEs0RcBw8aSpQ7DLoZfo7JxF5LBKQZ1h1sck9pKCN/WFFlaAS9HqPhiC9M2tGO
Oa+uWmOr2jaszStIOGGuYrlQm16nBuhvgnAA9i5zHWn7Ogfstq0ysq6YMEFFWQZNEI+pXSFju8Sx
cSRmmA/MCrpCDde1Z2MD7zIevKwKL8OlI3I98IdB7DCF8D8JhO7GpvPDZtg2y8RschzD6Cuxj4u1
qbw8ugjawesv66J3F4gsLWSrPb5ZytwPE8HzLHkbb3nt2MUVal53+OC7amBpKcd3v3heMu+8RSj0
UqS6RZ+iKA/vwyavrn34p3pvJn1+B0IdDh+sjObobBQ1QnpY9v6jWKLsR2KWjnvTVEP9NM15mR6Y
CFKMTWkh42aKojHGDN67DRH0EcxeG4qZWKPy5KEbg3w+DJr08ngMyvG733q5jHMKWo5SWEHfu2Yt
pgP0/MmFsKdljK2aIVvce0YXnWPFt4Dae95Vk1idvFjssYZ4TEFdbNCr2emuLY1FY7AvxxsM54bp
ONQgW0voetHeYYpxVyttP3ge9fdWpM38pdTwB7Yo8ZOKKAqd7weUOshQwt46t9DsU2MC2MXCG5z7
Jp1FhxbLih6yZIE70FRzctZWM/j2aNSSjlOODdoQCVX5qxmO7bjDd1iSLh1AGT9Psrzpjp1KE9wW
CgcdIFkDNepkYTbbaTHy5b5ManC3amYtovRtLPcGmrXuN+bsBD/aqSz82ADjl1Cy2vpeM4fpz2om
gkvcajKttgmDfEXAgY91g4ULCW0xhKpdj4M2SdyWn3ytc+UeK2tMbrAeHdy9KjHwoV/O4CaVkWt0
8WjZfCnCGrsLyEq8/mROuX8sdAa3tT3Z55E3gnVWssl+BiG67P1YVMWy6SN71hDZExNCulGk1Tn6
uxpvErP1t1MXqKMyNaYfcyXLR1o6+/NC+Y6pCs58n0BqvC9Yc/WQt1sfxYRVzmOzqT3RaZZKkGOA
gGCgBzmVMtk5k+/AkE7dnEhrV8uLnIoWOzTZ3NB/RJ8MNtZ6MwLyhPuEdKSzKqijdB82FnQxtfaQ
GzVGEf5VWbMUFWKQAaOmBg9iZr9pWZTxLFCx7Om6qm059GA4F8hLZHBmN1GFYt5IXVgrHahO2W+G
UrB8Do6GhOxvU+xMxR60IiG0SyhzgBOy8gPQeoX+0o4kcpqDf1lXfgaHRVLsYKMEkWJ8IvQp2qV2
4/hprG0UFiERQVlFlhmmGrhMiPo2GG0nd4dN46lm8BBsNjzTjpdkRJh3Db2gKBFkmaXJ6mhaG0UM
3EEjMWjhLR3iFacz6DXTMxOlfGalNI7XtPlZ5hlNhnKEhIDL0iyRpuDDavH37hI5rFS72SVjnW0H
L17bI+oBFl8u1XRA2oo9B4QVLYJhK/ET0XqHLMEZL5SXCLQ7qZP7U35ruIsIYUa4kWqQ40D780Bs
9KYd5dRcuhlfKNM26wkh/5x/nAMDQMIL9RxtJT4WH9MmCqrYTzSDxFF5sx+bQvXtXcYgU18KuE7j
MfNAkI7e1HU/Gax195j/E1/cO4Ev+YC1+iNRCe0ehixdH1tL0cxxhXfXE9hBstzD0lfYTBQKPbcs
67ncqs4VwY2dO2l9IZnpwXKZTPgSsgaqwpcBzImvoCCHJw6Nzu4PzZovkG14Bzt/26lw8D4P+DvA
Vphbf+lv+kUz5EQVw2SwzlA97QOLCh8crCkXrBoytmPHTnr/zFlmX10mppZnc8pGQjatNr0dFpFo
Hg5mmRbuNYjbZN8uZqmcNRIzyffNVPpA05O0nK2dDvaTXPXBmwKOIoH1bZh11yPTr2M4zuFNzx1F
jwA2VcimgpbiuijEQCaoOXBC5W1ukPWMZaJZ3vS5xdghHE3vxiwD2LGL7lGpZmsJ/50EFVnFIdPX
L0VjkLSu9CSviXOdP3q1wCclcdk20UElKJRQtKve2li2tp+stE3qddNxqyf0TennwupTiXImDyHB
ZICIZ8qQTXqHuqH8aM3MPx8NwME1RpqsPfucnSNyd0Xj48ITSytqf7oVN/VYhaqMdlWmhgSyRt94
TAh02ImLtghc85DVY7HsUVrC0OgFvB8Vp7wRKc7wjds459I1s+/MVv2a9DUJFpSwFufbQU2JfNIo
mJ4yAFYnxnWbD5oxnuA7LbAR3lWUvOnZ7Ayddy9Lw6sVqhavV3tqQ9i0ikC7fd0nlrjUaCuWD1a4
YF+VzhB5dktTRQEssohIxNJOdHdLQld5iy4neMoK12x20Dls56AxqXDQgNh1uwPiAQAcwdByHtsy
Ml53LJUOTzqD0M7u0BXefg4jPRwTeHZOvBpMIIwy5RxuiswpPgvWtnkFqNV6BycSS3KGCmoGtvNr
jgJ/CTKi5Yqh5xadxtCgSl3U4k4hPZyqUmN299RdyRUhmvansiCvyYYndh9WISRhT+CSuOsbUOi4
8weq8N7iCDYr6uEumZH++uEALNwUrtNs5zxqP5lRX9exm2iN3G01hdkVS+7nN7lX9/kN8mr0hTov
o+OSorU/nxH8x3jATFjdMa45F8yzvgqMzYaYcU341Ky21VvFovE/Ym+l8q0pAvgCpI5o+IEU+H5f
y6PQBllRmXa7n5XpTQ+1HgjkBqNIjoWt6g8Lr+q8d+aOJZoGkPh8buFM2kOxG0Rq3gmAvRv8KLof
QZKOJhzpVNvxWjvCQjNMj1XvuH2M9QvrxSDBAnMwROxsEVUaRTBmR3xlfKNcZMAsTkh/D9nTvVgS
F6AI/NpJfigiAb09pDKB1o+cQk5apbrorBkc/3Nl5NlFBX0fejHkvT7OoWMjJc/XIOu2md2NEzRQ
c3vqxWRjdYWvqKtFG1wyfk+uDEsAjFddy8QNgqSJ2rbSwS1VevQVwLtCF9izJHpMzzqAf8374mQu
HjpUucN9suBJdVwgOt/6g2bjmRG/HxkoaRb/qubaoWmYvuVmFlVnCrZSsSERwsEqsbIC6CDeqKvz
foLdtxshQ1ZI/9nY34FSTuAD5sU8YQY+a/gyOMcplJK7mK15wPoxzra8KzmlxE+SIfksNAV85h5Y
fdp2LU5D7wy16IJfAhd24FCP+swR2SgB/tZZ9EuoqMKmp2pK9LvTVOTjJl88+TErRbktCkTPiSJb
B76LoW6dtK+OCKvs8Z17P4GR1k8Azxd2NjbaPjae639/AVZxTDeY1rBF18oU16iwXJJh5u7nC4Dg
9s/O+uWw8BR2fL5RZ6WCr9bBJjbFry+zFGsbNCLq96alxjCk6VQdaz+N4J+NlbGJkGIwplkmngJV
HBuK1fjOEifAPvfwQJL6Hcz17X2TKUTrj5QGz2RyH15/oD4j3btwCY6HcePuLZ/2vRSzvPv1ff/V
VRySvddFRVDG6VVy/NEG9Dd47OCHckZj5FLiiPdiEU5GozxcIED8O4BN8PgMTlNjvCmkbcxC6JE+
fTsbOK6SdC3N/JDNUlbvrNm39xTA/iQSAM9EFE9rguDLFeOEIAS9GEsKsohXZGY2uDNFPbwXCrwC
mC8xmtW21LXRlALqgaaeZowMtak57ng3iKcdsn2FlVm9IYJUb0ynLnc5k0vxDia9fvSTS2KhDYWO
+A8YsP7Jy0CiYcTRqtRK5u5+tileAl6SDBdmov17cxnVd46bKTYN1uk76/HNd8itMtcOuFnPpLk6
gXMr36wjf3bBEfJiZKdmRgtU1KFh2bQyey8H+TTxZ93yPB8GP8a2mNzapwvTrtNapVZIbTPgB0V7
NnEwZMU8P3iDoszi+sGd8BLvEYM8UR68NhDXaZ2nn3/9grz5kvkcbH4kUUY2yWnhyROfOzNDGeup
OOvJG8fccaGFsFpqqdhscjSdKK/eXVl/sd/77LaOTRIPbInTlZUKhkV5OLIZ9Z73qCqGglacZpGH
tqA0B3mIZLig5c/bSKp33O7ffM+e6ZD6gnEsq5rX52TfsbJ27YEThccWg2PTW5KKpjDsfsrEpYX5
radL4JdnkeqEe6xPTMKbUMO587U5uXhdFPSnF1oPQY4ps/+l6CAj4iTKYffrC57sDesFOULY8AB8
ucNnFeOL06SOsj6xUV/EFeY/R515w7Z4f1c9WTTAxnYQcFqvcLDpsO293oE8HCSTOsISsM9VvWuj
zNoubpcEcTXa2dE3p/eOr5MF8+cF18uxWLEYON3yfCUHaFc17rLSsZ8KGtZPyBN3ICbeVktwoAQ/
x/dSj05WChdlgkTHYUHZoEI43RE6L2jHbF7n8cb4QwDBxFGlfxS2P73zpf3FhTw7gOnCv+zspzKt
ZE6t2m4zGc+8FhtGnnNcFNicZHY+//6l8DL2V71sAHvodDQ2muNspjQBm0nUawwsN1VQnm6j9adf
L8U3HC2eH0NODncPtHWt716vkkLAFcEIMolrhzuy8LwMATzHfrjKcJvLzsUSyDun6sT1omi1Npa3
9LiITGoRh8Et/OIKbgDi9F9/rLcPe6W3Qi200MMxITl5/8se48isS4GIF9o6YbbYq4Q620XrT79/
KYeVQ4vMUf3mYSPkTybsC5PYaoaHQI8Pg9IPJj///mUoITm78Jq3GOa+fs64d7o1FCEZ91bm0XoW
xc7NVs/+vi3+hYcHNR122yrEZhG9vlSqoXMOSB6R2uBkkqSLuIYRhwnP+tOv7+rtK+/Cy1/Z75Db
GOeeXAqApchbrHIxKBPZEbSZ93sa9HKGlVt2ZL4hrzwold9/fdWTfoB3niKcwwEGPgskOD2ZoK8b
IiN0PmaHi6Aj0Wtej57WNxG57tdLkoyfcD7SZ0XIOAc+jnqnXv2L1RmwPkMKdPLUqFhfP2CaZQxx
cZvh/B9q+zYwC/upKtbaQPmKD/Tru317NW6VYTxcugiR6GnvQaR7reGM4mrXrio9Yt57v3/4f9gL
3l6IUV9AZQUDjlNwZQO/LFmJWAjlkMwAncv0/CYwOPuX3gS0F882AGvAMUHCry+DdnpKV6kAHqN4
Aqd8R4/NpAfGVvz0u4/OpzpeLfa5nbclzNj3oXSsmkfXZefru63M9PxfebdZCCTiUY9y5lKgvb6j
wvPohRvmpKGbVBfgrT+U45YXWdL/+PX9vCkc8DVAvgINxKdboht6fSEPj7Q264E7MtfCDRdzj+37
d/MXF8HqkYxQau3w7UX6QM0pqTICl/Oy/Oh6SfeTN8rd//atEEmwyndMtqg3GZ5qrBomQROmYsSd
33G+lBdNr9/rLN8u6WB9XjaEFrSpjKhePzDq2xS9Qi82duXbztbl3oYDqjXK5yjvqOB/fVN/eTmC
f3EXohSBUPr6cgLamwhmoFK7GueHgvDHs2YGMCDDcNr9/qXg51BJ0tISAHOy5vB+nC1GAwaCtFxM
2yJKqwszp32umtX78dcXe7MkAAEw6EDx5piQik87Pqin0QzojVe7wPTMAAnamYSkbX/zKlSNxAuR
n2ezHpCZvn56BhaTAxa2OKyty60Dcd3Wc/jbD46r8NBA/9bjmDPr9VV0nQ2k4eYYlNE6j0e9MvTo
lVXwgVrSbX4zi5F2DaLNKpeg4Kd0PHljJ+10oY99NPOMPH3EWA/uAg6NH2ZrYN6e+fI3M1TX6605
HyGlDA4op5urmWVhw0g9woYUSNnw7WE7RWF2/O1viusgbGc1mM6bmknQ2uATiiNggmnWfGGqiXYw
FFMzvxe6+2bl8UUB2ITUZ6A3nrmWAi9aJaigbe2m0KRt1WjkX5PdV5ssVFH7zhJ/Dl15gWo465JY
KzPcz2HX8OvrK3VyHDFI5N0t1r17iPLpKhXC/qZgI1zWnYMx5IjT/k1NjAQDQdcpIIdjeneYcaPF
EjrJsT5nQIIyrkQFdmHOqPThNxDiYPUq3Vl4v1zrfvCevMp3UEUlRXcdWGp5TCIsPw/Aj/OD7/ZV
fdEIzSAqaBAPMrh10ztG2uB+vfRo/hNM8uRZ3jFpODK//NSI0SFGVHjyS+chatnba5f1MMF5vQZT
x7yR4U01xB5q2odxqUN53fVKuJB2Tee2kXa4bDsIDZcRYQKr37gUq9EJudsbvhhcSYYJK3n2cnx9
ZetPuH3OVXjdp531lAXG/6HuzHbc1s5t/Sr7BRiQnGyBjX0hUW2pOldn+4Yoe9ns+55359nOi52P
irNTYmmVYt+dIAkQOMsUycnZ/P8Y32C7A62W8u/vjjB0nhCuVCpoLKzz74Z4jAolHajyxmMPW0VS
SuPp4jh+d0Qm0XxaS+kuUm4loOn0nbs8DhAFLA+alVFOEnHv3qR2wx6ykwg/GfLxQulsPpwxwnDQ
QlQ1xVfiz5hdkITjmBIRjmyQOtXPHk7LJk5b74Lx5sxVmEipclIho2Y9LyOHlhSMOnKPBcZntuIB
26wRl83Dx69ovthxL8TO2VQAmQgoyc2ma1L61KbysQ+2IGyuULBjZq9ilxNAYlw8aJy5JU5ofKBs
/dkIz4sZUQhALMsaadF0Eo7+hGXBo3H5z0ngt8SKj1nCv/97+me+w3YrUV3V//PfJ//rP0OobH5k
E1Grmv9VJ39z9T/HP/Z+ZJOA8OR/ELoAlOu++VEOn35UTfzPX/Hr//mf/uEvtNfjkIP2+p41aT39
bWCM0xNJ4kTr+ns34UNQnqJTwHj9y5mtqf8QLDWMNc6bzNWTyet/Xdq0TchrmOglwjAnceO/JIzm
PwB+KYRzcujmgD9tlH6hUwR/H1sN3EuUdQiGJGzu+PS5718dFB7Z39qhKBfMvnGVDTM8MIvmDaco
fug0st6sIFWD/T+sJXUZCAnORK9WxUKfsCGrLPdjm2ydiUoxCgpkFFNJ81zGoaZLX2Lw97Tcj0QL
OdI8pgciQ3paeDndS2hJxCEhUquJnwBvXS6J6KHtWnqSL64kodY6nXAsDnh39WGkeAlgI+2GEtbG
kbshkO17U/O1AsiR5ACjrkTnhy9R6UoGzA8/7uJFIedARdGiCQ+1EAiVHhxmXShFsBqUuki/G0nK
2gnpttYj5VlV/LqgREOIRPMQmDBKkEdlgwmEDCxuiZvA9/XgJy3/OhJLGyjTqmggZ20TMoqrT71b
YJ8ANKYLpyihesBErKNe/ymUBnjtUiXWLbpu7L6U7ywant9Cdj7gVlCCCZxPTY9B+rmIkybdGWkP
PGWoTfALSujiYIyhh1jFkvQEJCyLBM/YV3Quw2McGtUtELSFhpJwiULZ25qYMr9XkvGcueKm9tpF
S539oMb1hqA+YhvED0jn90XcIbbEFIQnqkEwmhaKvBhqm7ZEmF1LeKueRqyfVHKr8jD5XFd6htQk
saUDSMSDbKoEOentcKUP+TeYrQdM3huavgvyGp/9jA3oFJpXlpp0QCbgeKMdPBg1v6OZMF7VWkJC
tlDsJS25Bd10aak16UubWF/KyTeVwxnpDpTJqhVfznIo7HXQSXHvlJn5SDjLuhBydIsuIQUW3uzq
wN5U5oBai+GKnb6nHDVQ6Fe6b5w00lXQl6sm0bpFW3XbVml2mFL3Fn9hvYjCOttRTl/YmaVudLt+
QSdI8I7ALcHcnAUqOwcazAufBR5lmiiuILCsdGl4GroSyjgDeW9j4rcyX9OWWYlSIDaU+xLCv771
2k5dw0MlgMaDM+C70bZuYJN37YD3hv60v6yK1F8D3v6MYBkNjzt+De3C2sEi3lak4gBdNvSdrLmo
SUbV3rSF9BoWLZ+QZN1lIRj6Qn4Ev34/AGkFeOqBr/e7K5KmEzZO5YNWfPXKegs0zF2TPr1swspx
eaxYDRf0iJpxlQmhPWYe6USrXEbW6ygdsYpA7oD5Jvk20ElM08ZyYZpuum7L/iYwofjaDJ0FHt2b
VkyGpdp2/NDm9v1sqxvDp7YA2Z4HtdONdbqhNf2E0X8tI1VYRKRwXIsaSHzWiCvg+ICDpPqxQi69
LgpEotC79HAxkZomTI5u3EPnLl+RfRqf+pFk9rWK+1/aAVE51Fl71QbFdQP3NHTywE+/DzAxl00K
tTYWHqJQNXD5+Eo1WqfCMF70zmvvQ7WL70zgfbAz/Ue7bQt9MdjuNJ1pGUJla6I2K4CqXwY3z4I1
bQAfR1s3LPOWdI4yWrXkEJTpjyBaGZDlMsQ9WSK2YWfUP6KBShTmQQZHOIidOcg3whjca833bXWv
lrk0bHKTdPd4Dwnvmsri0NKqschyWkHFRe+Waq6Sr7DIQKLKpHwXU75OGc1hdwBjZQGlpX0PhqVH
qJoCVJe1Dt54APD1RrdSY4uZ1qiWwrB1737IeLR9azl4nh4jkzl2Ql0ALKA0BZfdIsvlIOvuHmvS
58FMY+lbIgrSEQyLFLhsFyoI0wNLBmmruKn4DgeRjW2XWjicSvtatZSbIGOejMjkorWeSXea4e/L
IL8JYLJfeTyaJo+127glNy0CZsx0xwOW21pDvh72IDYa8OJC+UlMlU0CIXcn2uJH2SXuz9I3v8a2
tBItmVa2iJIF0WHQY3r3xW2Ha5YAadfXyfikpsiXZdcudmErbjKsX9GSOSgTywqWz2vmSumtl0Iz
VyDWOqWGYTQN7/CJ3gyRV6J2RWy7bk0gkhLgCofmkkXbB+ohECVvgeEVPKFOwkLUXSnheI06Xaz4
Xvgjo5dfFNxnS0jqvnSveIV+RSUgXnCg4M7D7MGsSd4khg+RJDZVPVraEqYvyye2rJI3Qsv1G9yR
aGjdunIMw7e6bV6E5cLoJPQh8PuHlnjQitXEyypaqYP54AKy0N3us6ln5mGwn8k42WYkf/ZtMe0h
q8PIfDSE4w6Fd/MZ6ra8MO1ml5YHfdz1NjFScXEbFYSKwO2G2qnDDsqKZ6+UgZ2R5LCcXOArX82v
0Hv1yyb43g9eswh9T7/GJap9EuC7/hLtjxg0ptAFT1Cqqugu4OPHnXlv16RCKf2mdqMDxxNsYHlx
G9A9W8SJIX/VKw7wdnqIffHJsF7zWm8PwNdQ6JbbcnRvi6K6Jnei2koDE7GRFfGa9mL2zfaa2xzj
ROcr1yj49kMY30fqDlIM0isY72TkeYSwiXTdl5njy9010WwHb1CaJYjHp2HQkZdLt0XN1+al5S5R
vR85nHZvB1ExXao6oWWIatdsZQ6W9DNX7ptJ1V3Fa3YOL609UsAxQtBpzMV2HtlTUWKjJUEcOF0R
fc+ZB7P8URXfLEJ9Wl9blOFfyI1ps2e3oG7Wct8t5fIa1Mey1wzQld4j1TU+MwVSL+Iv0gerSllK
ZDoY9U0pPSRS+VI0u4BeAA1AplzyQMcflgEpOEcBZkoOQbHrOOy2SdrcGOONZn0dwX82frBEzL9o
DXNpWjecD6/5ZO/YhC7jBDUsmRPFiAav6ZjmSdMNCDGtSG8M2n2l9ttaKQCCfY9L/dYKxJ2fZKuI
ADvg4wyjnM3HF106JELDF1vICvsFMu9a+zpp2pXNDiw2HSNRKKmtVO2vUmb9VNXgrkHJCeFt3yMm
JjjMWJWuwKxarSypONhxDsfF69qW8C87ux8hnmq+holTXfsqm5Pevs0xiVcR8dzGXUF6BALZjNQA
P1SvkYqhTu5wECKOye9D2CpAMdlqLzsdsbOB8duZnOvwTJPdKDY6/Jy+FRsqCI6SM1pQkOaZ1+67
Jo4c0+03KLhuux4vqVEobs3LzrO94Y3V/VhI6o5ArnSPUiTYekPSryzk50VVXWdhzbef1p+rQRM7
hKlIKQ0T+zRG2aC8V7vgU1Lemn6YbdtEKbCRjbeqVV0pZXul1qtSWIOjQlZrF6DfmSKz6JMOBvC5
F3a7pQhmLbGcIKKdwDMZ8LQhurPtfufxjyw61qsuSR7QcpNUrOvNtk1JhwObswYMflWS/rro8uFg
yf5DIQgY0zU0ub5gadlkUL7rKdVhxX+WepR+1tLO33ddxejGP4I2xGhV6H29trRU/9VXjZ1phi+Z
57N37MSDO/grnx2YKGCjm9VO0+NHlSunZVAuJAO1q2o9a0Hj2ANE0FG90er7AhwjaNjYyRsBnsxc
Nthfp2hV1MsHJZAR+3k8GAIew51vSiErxjLJrS2hXcN69OpVGxYMXm1pdwzWoN/GJPJg36kXk/gb
FbXju8k6l+TPgoAepOeOO+QPYH1vQng5hCiKp0ouX6Z/yijjZ7mPHoJQ+mrr0bXZ1p8kRf5ZS+1T
R8oj6zzEexv8bF0Q6VizU7odu/QhJ4CxiMN10hfXcqzsJZGAbyTVg2D5hdyrD4pWPfUYikT2rYr5
vEyQdNiCr+TYYAQYX5Wq/2IjWbZK89pr5JUxpgBiezYhqrdJg/ypz9wbrdG3TYYeM2zsZJGXqU7s
piyeOhNPimFI7kq39IF/lpwlHZCKBGl8qftRvFMDbWXiAJClxi8o1xqDk3hkSoQYdvTRW3NiCDDL
9BskQ1/rNiivfLLCtqUJu7UbVvEQrJoayKCIgTbu7VR8oUR5FTFO6h56II4p2IMyPxThaFzaa4xE
ew9agZTkBHuSNUOM0mogQGu0jIHol6Haprn8qkKmIayafLaBHUx2G5IsqWFamPoktbYn49LB+/Zq
VtKj7ZqPXtyCzlcWAAZQKRr9Nz26ciWVlMy89Bcc2bCm2rdG2PZOQvCqK8ar0JYX3qjre6lDlGr0
xOtqer7FKcgMJPBQ4dGPVIg1mME6eYP1fKWqxN92uQkXvyN1bvgUmMFOqTS6oSmphsD42aUww6yK
KvsaR8YqZ1Xv6K1zlHHMibKgxwfoOHt/vM2AW5vaZzrzK1H/9DJp1YzpfTC0IHEaoMbl3vRqp+cZ
aemtjP0gSYlR4ygF24UdlSffj6qx1fV2q7GyRR7s5ah25CSkSVpSk5aeq/qWwKiHQvevKw81rffa
mR6pvIO99gzjOvJbJ6y75wx28BK3QQsZUIoeaQawNvQWMiQ1v20r1E9uIP00BEFOxBGzl8GMXXnD
laH0euzEePGJJRuK+Hvk2RoGB1NniydHme9uyAkF0OyBL3gxm4jujKX1GlrLMXO/x34gxQtE/f34
SQJ8Xy9zxTPcjS4Qj3P2ULqfIeq+dGGSOLMPcjwmC1cJjFc/L5OvtlwlGoeeOvnpwyn2nQzNL2A1
4kUftCE2BWEAw1Bc+50d7kQ9wcFAQaSADm29QJh8BIhZcOVuOefhYRt0pTKWoSFK1KduXb6CCwFE
ph6hZKbr0XaMIJZQUjyCyxS0jB0LFjwzUgvxXFZaSYjmEXgmN5QeFvYRhIaPQZKXFNWhpHGQMFdy
5vZr0yhlKGpHoprqKzfGEbI24dYa1Ze/iiODrUkmHhtYG/SnvURKyQrPBFmU7JAd4WsETEDkzgg+
OSLeCCyGeJInpQsjBvvzFb6imK1Vi4fQkRB/PQFABRnHnI/jIWiBOjVHqFw38eW0pDHyZXJkz6mi
qYx1NCHpRot0acclFPWGH9Y9elKTHzpVEuhxOL8/JKbJqAkm0F3Y59Ej0AX9aZwweJKuQMQb5dKO
l7CfJmyFIifdFM3AsaLrZdZWuLQhqAktZvemZhrm/5Gq+OgUBRLwpdfienRMZgxzqbWcJRdFXRqf
XMgSj1A8YUzQZCTbQMn1TjqEFdkNSwiuurGujLQr+eoI21iJMQX+qhuB3i1Maqy32hE56k70UYuM
D9h8E5OUbSV40lGZUKXREVuqHRGmtdeBM/UCJXxQavpO7Acm4GkeZHgtKiwXrwEJFM/KEY4aH0Gp
3T+hqRM/lcYkKFXQvWBVCYf+TholqNX2iF2dzCrScjjiWI9Fw9+qrv5npdPb/Ef6UJc/ftTXr/n/
F/VTqop/Xz9dJUH5CtDpv/7v/8EU/qP6r6c0+CurTiuw/A2/TOETem2SuSPeU+gaCuTuv/hsyj9o
lSP2RTaBVgutxv9WVOG1ocfVEWqjP6BzMhEK/gWjVv9hEKeIVxn5CIQC/bcqqvOqP2XeSRGKOA0J
NfWVWdUfn+XIfi1QHQtKyCbAErMgXqXc1ZywLrTk5jKf6VII7QCz0o2jHTST/VuiC0ReNqqDLJ9o
ddqaX4HzZix+cnBQTBNZR0tsILYJ8Rx3YXb35h2dUeOfuVO4DvzLpDWIEm92ecLTEuImB+hleO1X
BPgy/yq+cESZWxfudHpob3uP3OmEkKB9h0mTFvvsUgIfg6pKveYA6VxryfjYGWwW8C3igzarYNES
n7ao1eDLx3c4lb7fXRbdJBV6AFuamLU8y7aU9DiRuEPC7BaJa0trzGaX3BuzAjyj1NR0i7c4taIA
fcxuDr+VMVou4U0yB8PD0MfpV4nrMmwS7SBHUfP947uauyimC07CQZS1sF4RLcyGqJ0T+9d0JvzA
mug5Be/YTgqJIFuOrpqVDulKbrM0OKOsG1U1fkLP+hoAk1rDD8ifLvyW6RHOHjG/BbGYYtCIgI41
6z5Q7SD+3SPLu21zdiimM/TBLTZ7x3NbirTQEpaZW13r/GZCuJQFbS7jqxdS6pHkplh+/HPODOmT
X0MX520vxEoqOcCfLByd+jg9wepVdj15L9Ok9i8M6TNjS0dOSiYkOgSVz/f0UjXRcJhSy+nrwWLV
F9FDnFfqBXXF2fvhqUySKB319iRPfNPbiU1KI2mKsGcKht0jVaAwYYb+Fp7hrzygv+0kXbrUbFCR
72n1RqgJB0cbewDTp3rS5Ne1V/0mGOefwxcM3SRbw6iiTdPim5uCHUWhiRnJyaknYYeUi6tONNZv
DwULogcGB9xcwH6M6X7fXAXSWK3lBH46uivkXZqMww4/aLJjA1L9waWQDiHeoFNIo2UaKm8uBVkK
fYNm5k4Vj+5jUPj+aiQL9tmr3PI35S/I41jf6PKhnUbSPJ9r6gZZCrUCLPMdOCw/4wDO0e6ShGiu
euUv5u8HO31cGlgbTm9oMIBPiQxjPku48sOoRHioRsNeygYF0Q6cy7dQbd3t7367pxedZpo3T7Hp
zSIxXfauhqtYmP+LlsKQDOVPiW1j8/G13n+806tCCMowRBd+ZCW+uVZGMIGmlwYFjQ6IdN3b0L60
2j18fJX3CwMyU0SMjD6bZeHovnlzFaFYbLBbvXIobipbUeXmFrIlRssu4TEqkv6bYmVeG+CjCWll
Ti6F+eDQwf770FQp9lXFVJMbs27pmj1FYoqI+4IU2ZWNDfvCRPh+4uAbJg5r2rYp4p0RzMx8T9iJ
3zgESutLEmKTfZyVtWOFSnnhBs880AmHzsCEnyGjTz4dIr5fALdHfs3xpmlvM71sSFiEOpjlVFk1
37b6C/d2ZqllldXZbrJvIWlTn82KlRdVvVoEpYM1VWDEqlPsWEYB5jXuSNsFD0IwkpGV+muOZzhZ
lnVT39tKV9wH9AjbCxPNdLXTxZYdLs+YKc1EpGjOZs6gTiMzievS0WNBk7mvYwX7SV2TLOtDEvpU
hQNObKLwCPsJQyX8JR/52zXizLzAvMxgBkw70TZm80KbVipQEK7f2LW7FqmUO7jUaoez5WsT2v6u
aNCIf/wRvRtelITZQiClZlJCVT27Z+CfyljXVeMAzwlXVRvARyZzc0kOxI+Pr/T+ZXMpnHBokLk3
JvLZpfJaeJaB184hlquMncRU3Y1F02pXkrwOvqXoEMMRPLIah0ozl6rrmzur05q9GXdF4Hz8a87c
NyogE9SaAqQK+dnpWO/SGCyqCvuzxna/MCWz+KTHiv+I1i28sKi8+6yQCU/eBk5P0zBXZzPvmIKI
xHxXO7mc+asyCE36vV7/5KIcWXtDY33++Nbezb5cDwkn6mvE0VAGZ5+xIbWhSQ5145S+bX+POKuv
cYlIu4+vMmfWQexgP8R6iaqKo8eRPfZ2QQlb10Um1nFbeeReKdUUjJOBAXJqCfPRHkxkuYr6ppoU
Fz6MGC9cmfCo9l1u1XeJhCWaUrWnUYupg9XHv+3cE9C1CR2N9m9Smp6+XEON0eimgg8ZKRj0XdGv
xyz2L+we300XWDvZ//BvLoGqbBpib9afoIFPE+tj5RB/HZRLLTKST8EYea6TF426sSU7fQQt4u2I
FbOlC+NXme7hZLKaro6rnFcwzdhzk5dHtrBCmlzleH6kog41XKdwU/JxMlW/amKyW5LYrzzqkL35
xPC076qOBD0L4oajjqWyzWU9vLAiT1/wu9+ExZ0HMm3b55MJdGLVjNKGj8rNAtopucwxYejkmjYc
4pktPrB+S7GxXKspjNQhVyT3wnz2bg7lsSD7xFaD45+oydl3jcgT7LI5jUqSnG5znsbCiIZo1yDo
/jlKVs/wHJULX7jy/qpCB3hJkUEImuvq9OdvhoKBAVTyspjsGlO8aOVNmtXXlis5ZPgQVCAtcTLs
hIF6zB/guq+pK+6ASbUAYauOEES6tqTXXciFO/Ob6FJTY4HuilDumD/y5jf5ttL7cknTQy9Fc6DR
rd5UuVLcjRq7BykcacUNZv7t4y/v/VzHkMRqzDYCZSxW49MHMRRp1wC0kJ20MsOr4WdUrbQ+T1as
asmFzcOZ+2O1xHDLkomq8yjIfnN/SaeliMGi0dFDuosiCZsVhpP0IaJvu0Vdah1GoakXpLHvRzgr
BuZ76i3T0jEX4CoaiUd4ewd8RzxFX03DPW3RahsPObjgJLWCLRYH1FSx3Qw3tXpRAfx+3eK6Gnsl
1hSK2/PiBF0sHVl3MEKWbdwlrGXvyjWz6ktH0v2FGf79LIphjM0IDpHpCc/rZ3mYT1uxkeSsWHf/
SlI3eE4b8eXjAfP+IiinJ40xkHaBlXT25eTuYBFbJg/OMCrKD4ng5e9BSl/746u8H5Zchb2/jBkf
BMhcxNkN0JcVPxwcpSnjnVFpuUKaWsBMXUHk8QPyvn97CZrWRRnF8bRC4DA+/RA6axwQXNaD41qK
vBVlIV2rXatfmO3OPT3mnOmQpSGf1WdLEBChsiENlW9cioDNh8hlAOVE64+f3tmrsCtGT08hCpjw
6b2M8Pm6PqgGJybgikiX0LhqQq+/MNzOvCPIDybUYdx9hmlOf/7me45gUVNTs9ge4tLYZVkxoafc
4pOGbsxRIMRceHbvvyRItpSiqSsC2kBSf3q9PmpCYuK4XmIF0l6EkmQvSi1OTRhR/aWV8dzN4SQz
p7fEJtuaDfMqrqk1VwifJLf2nZC2cUgUuSyHd4ye9MJoP/O+OE1xfpgmqWlZOr0zBVibUQxWjQq3
sDkpAfKu/aLZfjwqzjy/6VtSkF9P5iR59vwgyVCYlPTGIZrgR+IG2lYPxJea2WjzJxfiaMaplLLs
fJBLDRxkJReNA0I0/VR0Kc5kilwHd2wuTEbnbgmzn8DHqqL5njonb4egZCVtYLly48i2kt+JTBcr
yZTyhz7vxYV3dERQnO6Vpor2v6+lnl5r1HzVs0wO20VueocWQRPpiOid8Vmninsv6qo1CK9V0Ny2
ZCCm7KDyHrxdarLng4OV2UsTxAbRSbhzRhpuKhlMqdLSTO5TMJWPnZTmP0q9VVVYW8lgOskIs9X5
+N3MESecAkiTx4+LlYsdEOEhp7chlX7ot1LWOgQ4yCtE7NU1+cb15wEnwUq3AXkivEW+kmgjQugq
cLdkcOZ/MBSnhzmRVqiZzb1XzcAxdlDLFlkQ0i1PZYuLMafZTNbHC5c68yFPWzw2ORAq2FXNRv2A
/RjeCN7FIi6i6xTpMEpDT8oPJYrxRe6L4hJO/ewVaSToHFQn9+RsoOgpr6CN6tbRKJbsAmE0W4gp
KCw9FO/XIsr9u4/f6ZnpQ2OPQleH/RGtuvn0MWI51NQBGLmdZQjHBhR8qhFeGDlnbgsXE30jTB+s
/3OISR2TJtR2UOKLMJedsIubfRGF5XaUg/JWqkDIfnxX50YqEz5AGIqqJk9zNlKTUA0NNat7h+CM
duENRYOOSkXRHYbZIyoP6TVBQy05QAO6+6C07W9Ww/7nwnd/9ITNvnu2b5QsWQkoNunT03+zzBH6
GFVl2ffOgP5IXwhAe4dei/1bkVrt1aASHZsZqB9qOJdLmuuk4EpqeV1LXuN4ignPWvOSay/tdSq5
tb/mhN5cODmcmQanhhOONjZN2JDnY5xTCioXqXNya0CvnhpSv7WTTrkjRbP7/vFrOTfYGNx8vVPK
E47A08dhdx4s1iQhfMNH4eFnBLoWve6t/+AqfLcW3TwZLshsSHeSbY0kefeUinN3G1dhts9tyJQf
X2X6W969WhxHbPdolJv27LkFCFq6XNidUw1DehfjBjKXNOQRfodm12+Msk0+oTdzifYNW/tCNeL9
cYhixJT2MH2caI6n7+3NuOoDXevjjAdJWWLcDXmQHGKvJDUXLfSmi9GuNkquffv4js+OFJNWKYQE
AEiToODtRQtQPm1mZ0jP6uilhMy+lGV0eJ49JquPr3R2nLy50uz2KmqSoZxxpbRNSydF+nztj3F3
oYBx/n4wldFoFrif53OEqqVUd0vuRydtqUSUSHAHQEK8H7H8+Q/uyCJQDIAB2or5VxZGbkPiEvNR
1EXKephUc2Ul5xfu6NxzmwqdaICm+vp841mYPXO9XvWO1nXNShl83EZ5fwkDdO65vb3K7PuKFLkq
FJHz3DiCPTQZRKq6z4ZnLXeB1n783M7UkSl8TTVVxhwwpXmbolO0QQa63TEKIIt6moVbBzpst2+9
xHrpSlvZ98IqP/e5HD+pEVptt26CKy0ZLOPCF3/+t2AvZks/mQON2bBsUV7ZklZ1zqAqMdN1H6wS
2X/pFbPc+Eb6sxWBkzbIvoO6GhdGH3iwYH9lZPxt3+DsO6bEA7KHPbJpzg4XYeP6cj8CA8UvmG/1
ViG6C/TjhfPZO9TTlP1BI0qBmAUfAJ3J6cdOiJGFOJVHDrnfvBoTL7qP2HbesEwSwK66Rr0PSLte
hQDpvxGamgAwN63PKoW4VzwcyqUt9LlB9/b3zD5WLY/MDgRq51guYKmm5AHQgIAATPDphTF37glr
NrM6NXUVVcLsCUcROwp6FwQwDAL2tashJc6jX+HNf/sez60frAdTJZGDIskdpw+4bDrI0p3fOSHb
7WYRoPODMzk1i+41OULS3eITOMjg/AQejDD7Xa7c9IJpzJDvxzGVg93sK6bJ6pmjp3dO5tvJHida
uQRVX376+Ps999qYXeWpbgeVyLJndxlZeaq7Xu/YRIzvqNqAZfdEZN0NY5+0qz+4GHI3TvpAYt51
T9s29KqOLoUzUqpb41yVl5lvqjvfUrsL9YQzFXlmAPRebO/4F8bk0xtTCz9qaos6TCkG/zVWdS9w
zLGRHqcw+Ssl63Ev9WFbYRhL/e9kSPRE9baodHZjrUgvo+xZMiWWke71xw/h3NaAUTKJGkyK82L2
XouoQN7fyh2VFVlsIZ8PONhq8260rGRrZHq20LREf/z4otPMN98MTZtcbSpP4RdRT58GGcSBGiXM
0kMWB6vAr+4aKQuXjaF/IQT5+eOLnfs+TZ457RC2+DjCTy+mZg0+tIEJgJ61uheFRVxDqDcX1tJz
t8QDZApU+W8OvqdXGVK/I9GSI0ua+fVLourEYGfQ7AzPL/a9Ird/clfgCckqY2ZnAJ9er1Ui3UwC
3htZC5ge0uRurNvy4eNHd3YJA8079QuRGGCbP71KgKicowaNEc+KvAeb/CiMJpCqQyWRVioRHqDz
xmqfSmX9FVOuvQpdQbaN3Cl/8ngRcgDXtWkVz4u09CjbMEMm5WBb9SjKlv6+yCXCYxIDxO8ikZPo
6eN7Pzts6GOCL0S/qMwjSIsMMzb+6N7pOtt2ME1qjtQG4frjq5yb8LgjxISkS4AKna2baFxVqwuU
3nHR/t+Iqrf3tKTqnYw5/sIcdG4FASWmMeNRL0Noe/ouYyIeEahHGEs80d2QBq89uWadbnu4AquE
UbDzCC78nKqu+INHSf1ZnmrEbESOGIU3x49cNiuq1CSeJqIPnoMsF8skIWfv40d57oVR4KE4x1kR
ZMjsCxxx+wdtLJhiK4iuGJ0TTO5qZv/JSghhZepkTrJLe/odb++GbU1qkMiIRb1XVjYx6RtjyAvn
T+7m31eZfd9Aow0s2lxFNmplhcc4XimjXf7BwZAWMQcApFK8mtncWHiM+1Kj4KBrbnfdEMXorzri
rBelTM6LUw4JOTxy3F0QE52tt0zgWC6NrI4pc/YM0xqflsKZoGs0PNR6Wph3bj1UTywBxtZt+3ZX
obXdjFnY3na2z4l5LL5+/ITPTm6otthtcDKeWCKnP0IjWz5Ter69uHPVdazY7aY15Pw1rNxgM4yp
9pesjuJLqtoV+R0V3hMvrPU7Lw5/M0lwKpTy8P/9S2bTbEgqSB75IwcxI2+wSfrqOrTLS7ywMx8I
Cn1WQGo3dFPmWzgiGsgJ1jOORWMb+ZAvxIjJJs6VC2/3zHU4a3DqYWPFrmfeZs8TRc2TqlYc8H7J
oQ+JLCN84RKcd9oKzvYQtNShaU06wombf/r2QpXUNc+PFacrfPUen5W/BiPaLyP87ssGSvmeKMuC
FBp/WI5RnssXtv1nNk4n1599oITwFKUufMXRLAmbVWsM3wljSDclQixavp6OAQ9hy4Xt2pn1Aj0S
hV7cA5M2a3bV0idGxvc8xbGVRr5LOMCuzLQcHkwM8R9/HmevRB2SrT5NNwbM6fMFejN6Md58p6us
4YoUp2I1RoX0IIv60sp0ZsAgSQILObXOLeShp5cKujDv3MBSKHuCMehNo8Ma5bvOxzc0zWXzAcOJ
GzmLQQmMQtzpVaxSd8sSEJzjYbUKQKNU/ouNHXjYtLpo7YOXplF6Yc09I4Rii/bmorMDjRFVvlHb
WFpwTzeUV3xfBW2Mo3kMJtNslmjphmCqZKVJJvCg0eqVDdEz2rMaSFfgwVdZANnGAxH0/eOncfaZ
2/IkaWRjz7H19GlUEG7o+KhY0eEokBUVe6sA7cyF+4f28O6pc6ZA7cOpEVkCB9fT6wBR6Wypoj5N
8hsRUOYwFp9HzKaaMn4RA37A2CqjjX5MFAbs4z8SBUbOcKX4NiLrxk1vPInO1bIG2CNBQFBq/bEJ
SskjH81Kr/tmxJLYAHc0Fm3BIWlfkMZNDpnVW8bOE1P+cXDMQjY8QtLXGW69ry552eUC12BGaoo0
6FeR6/fDdhwbgsaHulK9Q3JMW+Y3kLzcHVOYyckeok3iIlhziIvDNRQcU5vlkOKHo6hehY5oynXu
S6uyV0oXYxtVjtnPMPi8w6Dn41OXjSEl0BSE8KInzBsmTQufZEUWHSnS0TFROsDBgqnRB0TM3zKl
Tqu8KzYCxzTqoXET1QGvlH0pQfCp25RIo3RdHXOs/TzUzVV1zLfWjlnXvacDjSFUARoKt0QedtuF
5iY+pmSr+ZSYrXlTenbpC6+5akTR2kuaWzj9QpQQS5mEECJ6GwkzY0m5ASvoMZt7xL0JMlGStOJ5
svoomzAseFRKZKhOZFXjvapDpEJADpVmwSFTKtZ+Q9Dagv+vScIwaYAvKrUizFcgTa6zQso/63pF
cp1qlvt8wGbB3xbk2TLuCJhMqTxF+AmGQtpLLdsmgA/NSKinqyuL0BtsIr4V16Km7omwvYpV4jLx
aFYV5M1Aqx3FiugeeDWt/E3cGBGxRK5rHkLDLHFLu6PabwiYkl9ULwkH2qaRuAm8AWaQ7bPQ7Kjb
hWJp1mqlLo3ej4tDgYVLxd5elZOvuimubOGiZ4S8OMJ/bfCxLRW3NYtta8GQvlXNVHomoqP9XA7E
GC7NTokbcL6p8W1gCL8aVtrdlgoWVrxvCY1/uVMXHKvkyZQado+yBvwZNG/Z7c0MUMECYZNCSJqX
1bWN7DjpwQtYnnUj15UtbTsiT/svjWXV+iIEoYX7tK5JuiOIKwmduJXFzz4leA7MjCAbWSqlnxlZ
qRpkEvxBIBtShrCcxsMn5sz/x96ZLceNZVn2V8LyqdusIMM8PNRDA+7wkU7nJFJ8gZGiiPliHv+m
vqV/rBcUiiyJihJN+dZmaZmmyAxJhA/Aveees/fawCpmMef3Rg4Bh0xEel0e/dzoMUlKewcFN/9C
OFF8HpSxTy6D0NLv0xjAJDonsOgueUqRvAL/GtTcPDnK6NxpMV8PITSWHVF1DRQyY4rvRQ+BHY3K
EBTnUSVvcQXuuMo86Fj1C4HZBUn3mRBEkFhl/9hCci23VYudeW0loXFPqOHQbwhiCFSYWJ12mUaj
YzBihlsZIWKS1m3mzI0b6RNPKYGCebfWU6eU11ZtEY2pSrNzmYaZhKc84IXEWMFCN+NLWzIsJ+Wl
5lwFwlHrn4HBSBJAMSOOSQ1M9fsY90To2lYJCyuNkjhdjah/6jUCNcXeOXjU5VXs2NR10LxMyDvN
HJ9VHm5I1SAvO68PsHZ4MAQEnsckEztHj4mqiUuhKeu67soQ0ASpm6RlE97sqmGSNVedpDK6H6O4
01eVnIpyNdg87hemKg2GF8+1A75NishrkSCkEeTVaFG94pwkHtRBbgBg9nmRbCan5ulU5cjOkdn3
YLh40jvoZioua1Jsalw7sQha1HSOJq7G0TZupGioVAgPc50jLzAHZYGUxmR5dSC73ADN8+Q2i+Lb
xRUB+sco0mEzmjVGTjJizXmf941QklUOmgSNdWcQQElm7ygFSvOMNlGM0pVMqrVJMgqgZSm7K8bU
NslOHQO1ibz/gJEXgacz9VXfxOJE69K5MaB13BpqLdENrZxmbcZmtk/AUIDLGGIWFqny6spS76ZI
Sfhtp6nv4HaV3FFZIYl3SrWfen42Khsmfciv6GgiXXpzIA1RlPbAWfRVYoY3fFzQH5RgItNEzlaE
WVAfirpaaUH6wjZFEmsikZ+BANp1SFv0yq65+7rl/9sj/Q/kJd9VPz/FZXsxQ9v65Um8IU0uf+tP
X7RmfMAQjBYWVSxsAFSUf/miCctmLIxOanFBoLdaCqW/SJPqBxDZS1jQMqNGbspv/UWaVD4s+gg6
Hpyr8TRgUXxDlvwVaRJ10Y9VFMxqDjnoLdEC0zVFY/pjFWUCMqfthqlFcdJ9H+gfW83szmWMrbdj
1rA1KxaefrAIMSXr9WDP41nN6sIXuWx5I3aWmkIDShUD8GMn1zox8TYYklSbz4Wpj9uRvGvCH0dV
3zAqXmmILg90n2U/zs0WahaQ6aZlfgXgUoH0lRbrTuDeckwJBp2uHeopa1eaWhWGr0WtdBrgHEod
wklaZpLf9mbyGkyFcqm2irhPpUk5g7eTrtTZrM/dEMt7av78aPTEybiFmHoIkgS03it51Dxi7otg
kc3rpN40dncBUnNtMU9KnP5LtXDPos66DlmQV7Ey8ygBcjXzPsfqNeWuXj+q8YPawVeMrGNk1Ds1
yzfGBIgn2qVP0CMJkRjPRiGeArN6FHP1XNcAjNRunVnOgWjlY2GN8BXLsxWaZyUUZxJ5W9fQ5u0Q
KLc401eSWW7MYD1YZ2EnN1Fd3ggLRbMqrBPlxBqQgltNCmUZObjZeB7shyS2VloceOytG3skErwZ
j/1QYX7pSixN0mPVmh3rZ37VNrRdpxrAoJE8tiNGlDa/J9byGKXWYeqDT2kx3w9NtgsUEJZFQ3iU
ug47yyeg62oKa6gbAUm8IdWQVXxqyPAbMQIbUnDZ98UEripxB/mTlh3D6ssIS7SokiP53ddqAZyu
zMODVTj+SPCuZ4fqgRwEXklsX0RK/lpxziKk0jUl51TW9bZq7Eu14ooYP2cCaLehnezmxPCMPl21
yaUTu5w2L7vQWFd18MRZ+UVY80pqryQ1uUyidD3NEHRSkkK3hnruyJeVan+eP/ViR+r4x0iZl5DD
etVP0L9k9aks1G0K3EIB5oRwfeM42QbwiABg1D5ImeTX0uw3YXFnBLeFBq4pu66VAGPJuOnUZMMO
nkTxOZbCneTom5rAaIeJpdYaJyJiTqqw/ar4ODf3geh2GFYewUSuytzYMlxcAx26mPp5b+X6Y1yH
Z+CVm1HOLieJikcvuFIFPqBqGy/Usp2UPja9sqeU2BolxZ88eePE3Ul8kdvbm0pVL+i9hydOf3v6
64+G+sQddJjrxld6+VOqfkrsayXie6rIyAsqstWHVzbFKzkdbkSvse9HmzCtXHmEqSgehFRRPZrG
gd7E2i7bozY4e84pd3FnrJq2xMl80eAYtNPOr5VraPj3SmL5+nBhQ2MxDuCfiWe2po0zjUd44Yfa
xBWa7OUw87VFts82bglto8btumnCRycjYNoQwdWUDTfW8vBFtnOr9Nuqu9arLzmgAy3xa8Bnwkj8
sYUYDn5gsHdmXfm23By1IvHN0rkoaLi71B8FFNBkdAtSeuC/uIBNKd5ghWn5pSHVD5llbCc1uKOo
XjdleZTSHN6a5Fz1pXGQzKs+rPgY1E3hhDuV49Uwb0ReryfRbxujWRvR46Qb56ZtcMg02WYY5Y9B
1Z9IerhnlP9ZsYliKuOBsreGB9iugVgZZhHznsNN25RQVcqtHu4Bqev9QhzS3U5VsdMkI2BI3bmT
HfmsOTXJSh21I/WJVzPjd00l80flebInSqF5FTqWP9ebituXOh8DVP9RlUNwnHXwGgWz58hzwLk3
PTgJHhUtsVwyzA+lEC8l1iUW9AAwJgQsWdX39dz7ZjTcwIgcVpmt9Gv6vbGXlplzb4uyYeUvH50g
qo96lJQXdZtVXmPJB07ul5o0H6Hrcw4aJHwZUm9fdgFPKwO1aKPHBMrj+AyU7Gg6cIPtpksOBABc
LXwZt1AUbg5rm/NX3dLEMtwq6qdUzDetkT11RX9qAFAcKlge67YV8haWcH9sSxW7Kll7J52d59rI
G/U8TJpyUuUHPH5GE2QrMvNWQyJ7YXwXhWaMGj/MuHcrZWPHlt84F4MTP2WQctCs5DM0PADzYbMl
I+OqzQH2JVNxJ+XzOoUuljFsPIiNlIKuS/DXtGNKCjQNAbepAwN5wnBwMtnZ4r0m9rQq1lUY37Pm
Z14+3agkl3MK3mRycVAT+6GK+rtCDyQ3qq27Oq5gXfFlpRaTla7qjrk4xzkICtCqoJoMWhdNPu57
tXiB4Pd57rRbaEYHkQyVF4REPQv5klR3QFWK/FCaZfBU1lbnkcbitjFPx7gXBLGQyQnMSngFZCQv
4jQAQRBlSyt4QIauRl7FgUrO6+UEbq6Rjt9DZWx3kpaEO1sZL5L5CdTkwzDxp1Q6FMkmz21QSjhk
RCK9yLjE8p5wDGneOKIaVmmoTXRCZijERnYibJvCAybXQg7p+/lB7rRXaapqd1YcRMYJ7j5DCwM0
LJw1ulE/0go6pllwq8zBYzoES0L0qRfOA5rOp8FRzyjkfE1vX6JxV6nXYTHApwOe3LIp3Q4VPbFE
lqWVZvQyQEsOZCpYmM1QwMWKSnK3pUTi1J920NDGQWP5zm60LBzZ8oGN9mQf1P1cbfTGqPxg+cQy
qnNPdbLALzKlu2gjm2d6aj+KCugCSWPBETK15iK8CI9xlF7EJvs3WGpaEkHGBq9X/Rddai3fZjq2
GjtGIxCZbDd14nZvtdGLMImRcNL5iMEV0uIcw4pS8n4nAiM9Ro2ZnnJzkjexrrS+XXfwWJvWJkO7
RKhbb9W8LhcF3kTcAdXSzAHPtEeoqXqzGUyxyTRJoxPzUI6fqlg/hiSWe7kTnDWLBEUNyAblhcE6
Zd9KrXPZZPVuZBnR5GFbN8h9xrZGSiqfwvTZKTgSAjfr1qoxneyhusELQEa6BMtTTqWrFHTuWivz
W06T+4nzmR0FtddXfeSXmripxug4i0RhYWszCMd1uTeNzj6IllBFr5U061QSrnDBoDY7kwrP6rlE
SBIt6eh+oUziisAAPjVtX8rGlR1O9m6IyodWkkJfi7dEUUrXM9kgd+QgTbOrOWUis6cNqFuBZK3H
jG98qNp8U+VZs4kq7V6UlrXuG+n1P/LC0RSp19DIaxZp0u1ukvOR8y8tEJKxdxXo83SRRo/ldKHW
6nPc5Cu1V186Ck20aJ4afzsB/vvA9Q+aEb86cH36kn8RPyColj//DUGlA5pCP4k9bdEVfD1Q/Ymg
0pUPKIppE2MV4Mi1HJr+Omotp65vRytF/cBIggcWvwfJEEjef+Nk9Wci2PdTAQwBKH8W+TynPoTG
S5/8+2kuGB8jNmB2F3CspY2WUL+f51SP2HHC1gl74hjHpUwOq0aKjwh3cmOD9GK+tGa6RjsT1OiS
bKJK1UbVRIU0K5lbzPlqTnPdykX+aVJ7xL4VLdh7Wn/WJ7tI59iTgrS4tzXoQW5HPIxSQpcrJAs8
Nz09G+aktuDWgtrWaeAyuBBVSK7UNPFDoqDv7xQzLFI/zKpIKzkA14n0mmadnmM27iMFQIJMYyil
ZSYli+Ma3zWwJzlUJMivGi32ox0k4EWrRkTHVu6k4SIbYpCCcyarYB6zKQFhr812czbk2NR3dEMj
TbjTXBsT/dkqLZ7sVkavaEemFhJMw7kgWiuWlGZubaUGTTgM34w7kgHSxzHq2jagM4SCH0fa0BlP
dN9t+ZZCw0DMntbarEHVM2JJRIekTor8o9Dsqn+cxmas7+p0GBWvrMccht4ggnzpzJIDuHIcbIG5
Z02mNp3mDDr3lTMHzuOIbrzccVbso4sR7pGZuQPKs6RmV5GmwMBcj6VA9RJ+GPgm4mZLAlOwe4Fa
DUJOPn7NeVaFSFAM9NCANiZlHeYcxmA7sDYFllWQH+mqMzyg/lWOmSNEa2eeOpVpgCij6E4iJ8lk
hk1Wm9OvQi3HnuP2Rjtq7TGrmL4A9KUZln4mqL6HCEo+JujPvG31fJuYdh2/kl0gqTesfWIzx1Yd
eYbkpHeBXLZPOD8SUKYZCFVHtFQjcpBkhyrrymTHzKDOLywUSWxDwjIeMMPX2hbltVnuxZAr4baJ
1Cnwilmn4do52dVAvtiq1Z3qquw6AINmRO3tNgOwfjafdteq/bCubOIr1XJwHlo5L5/hPV9CbLfu
5TCRJqzUmn5VaHX+WaURXXm61ukQO+SufgB+i3FjTPTsoZRH+aYKIZKKvnQ+4bIIL8KQ9vjKKDld
epXhFPSJO+EPsXSjlf3MXKfIDlOc0YnQJ6N9HIyxvMqiQX9U9RpKuhrBjyGoIQZhns2abw+2wlyH
vTEf1PiQClnyFyClRsz7jkkProUGGq89UkTzNL9ydizWMCM5Gs3ybZ+1cJc71TySSM6P0NX6OrTF
df91NpHp4yuQ5vowTYW6LgQ1Hg9HSt4m45mbJm+KwnNGI4EFqlYLtzlNcnOdiVQ2OUpnWuSlpFmm
+8qIaS/EseJoK7seWtvvnaBJT5msjMlaM8sof+A+SIaXhcvheHkzBPKp7/OsQn8eSuanMGkmvt5p
JKkCFLdBZRbN5NYv4QbSaR4D0kYkImisS4fKxVyrLYNyt5jT6DWlG97T5DbL697snfM4xvWzraSt
tSRAWRERrK3a8pPi4s6RMAwCKWboAiqTiKkHx8mFWNdyr8hrNW3nclVMeqKCEGij1isShUOvHMrq
w6CA+V9jsqRQVIeSvMy0TlLLj/QiFk95E6X1nkj6ItlK5Rwqa5LswBLnM1Cbwh2dIervNbOyR062
faF6Whcm0bEqF51mMNbN3Lp1UJnZF2sQanLWy6os/VYr6lrezuRZzjcUBK1EFkmlZodaEEwlVg1t
vNDV+p5pync73PnPLeMP0eVnXlzb/Oc/3g5UkdAzziCDlRRxhA9v4YXggZGTW10A2LwlGFlYWBJW
ZVm3vzm4/XodfN4InJD/QVH6ccMymLLMltYH7gwn+7mMhulZqaP3cDfLyP37bXG5Cj1zai2kzcQ9
vRnJz6B+MpOh5ML+1LYY6Ml5KDJxTSk7ulWZNhdTwEPx64/wJ1nQclUcKib6LbA/P2FDskE4Nt/Q
ksiGiKOVRg2iugzQWrfmZE22YrxhmC2lSNidCqpsqWVuifLz469fx9JNffvmGX0jikKBjHD/zUdM
CJtFBCxxbaEIaQgk4ZGtlnapPdW7X1/p55sGZcXizQFKQTq4SpnzffVhs27GhQI7vw2Fc2vMgeLP
zfSeePLn94MOR6WzjQsSm8db5YOw8qSHGs/5zOF5aByVoKBQBMepHcvffgroxYNH0/nkyDx7Sx6Z
J4NRnCkC12C6frCZmkWD+p5j62/eD1KEhUeKGB176RvVGpkvMke4xKGuDyh+Qp1EhzaAHKOmWfue
peRvviJzEfXyZJvAn94qtxMEHH2I2WRxBT5IMhEnc5jG79wHf/eOqENR9nAP0OZ/845Ko9KkWB8c
d9aSInKBKbfpIe3FTF1VNFW/+u3bzoQ5tJh+FvOP9kZ+Z0KZW6LQaJ2YTeerNbwVjGHvZUW/FdyA
NsWGQwIeKyIXeWuit5BGwuHQHTcy6J01PX1Es+PhrqW+2xdCfvn1m/qby3EsYBLzNR1Vf+sdsFpb
i8vGtOhJS/H9yNH+IGWOeqg7pzhp06T/pnaSmR4Geo0YKofVGEHWj89uONOdqgjmcVFXmG7Whk8o
bWjf98ppMqGiq33+zhV/vku4IhQZNnyWOZTfb64YhxrYaa4IYq7wZwvBBVuEQ/cwfY/m+fP6z6WW
RUNDmowwa3kqvjsWGbpoeqTflkv1DWc9HQafnNju1rKZKoVKEt9ZzYCs4Ndf4d+9QW5+noLF/Io7
4Mer1mYWsoJ0lovyrt9IZdys1TKt/KbkuP/rS/38WIOxY3XnV2ZrfJE/XormnwgoegNXYS52iCVr
qTObfvvrq7y9J5cNDW8FbkH+wZPwRnMmWpuMGCvnns/66DmtUwnfeS7W7ZT1lzljGP9fuJ4FolIH
ULAswD++qyQIM5gpTOscC6BJpCOt6hDxP/QsK51Leyt/52P8+T6hNmBwii6fjVt5m0ocd7O0qORt
VxkEsgRhUnqrkZXe6gSZ7zFKM8+ZzGr4XfUlIOPFCYCvkPcJ6urNG23HXqmnjpiZasj126ycFE9k
hKOI2mg/T9gtbqQCjdWvP92f7xnVxJUO7IQNDj/fm9tTj53JkhoisunMMuNoMll7VtHKrH59mZ+f
AuYrqJJReDoo9NQ3741GZv81R53JGiEksBNeWIOKTeKQaP0vXImvhIYLF8Oo++Pt0idyTRcXuXch
Kw1jJhp6rj430DrIB3jPJ7e87B+rKmpjGiHkbMpUPD+ZkM2w7hQT1UkRZBs1m01PaqzPQ6jRydPK
d1hMP39VCI9xHasYCwC4vKU+JFZRB7MkkLgMvezJY0Cr2Cicdz6/nyQeS4ikykrJO8JSgSDoxw8w
isoxi4RFKzeYh2DVmQODs25Su2llSoVwCKiy+UyT3ooemKvUcP7lBt62JkVW6U88HsbCMtRzsmiF
/B6A428/hKWkAA2xcBXfvDqDk2bQaLxrqzQrzwyY509m8B6o8+clgPBpaBfs9thkWHt+/AxstLuR
3TFOiIjSPRawjc6hjFhPsZvyZrLa6iFGIPMOVe3ntwZJA2giawB2U97fjxcdJCvo+jm13YaPdRMZ
U75qnCx6Z3Vblucfblkk+VxExh4I3dV+a8O2slJKpbEx3XoS9WcjnlLJjbOUTlRMZnS1qgPVkE5R
lUAbNyDcmO/cXz89MgCIUJZQq2FBWqwSP75La27ivDVLrk/GxbELZ9oWeq2g1xAT0965jd+z0i8/
8c07xr62JLJTRON9erP2dE5ATiDLvFtZkS7u9KAIUIIWsBh3MxF7zjv7409fI/Jjk4MPVu2v5jn1
xzeollqL8cw0XKUlAtoJ8Fjg4//tTWq5CisqRTwsEUyAP14lq4fehr5iIHNOG9iphbIxUr3xlEJV
PBQk5UsVGP07393Ph1lIMPh1WfOojGDevbmqmNsAWTIJNalDGJ5QxgcE1h+FY53sqLk18v5ZR5qh
W/1tVKD2+PXKrizV549fJJYIjGX44BcS09sHJC/UPI2nzHDNLtJ99BPhLm8s5pSzMZ7NijaaVbXJ
VdV0w0Zq1GbbeUNq9J9//TLefL/Ujzg8l5dBRQeL/63lJFEKgWByzr3EEgQGtiBq6YX/pn/g61VM
0ieW8+2SyftmMcjScJrLmHRWg5R4Dwg49Ow5Vd75SJez+HefKHA4yLR8k6D/FROjwpt1LhYqFtkl
jdeZeyf0RWA6T8SpxfXaFlowbFti74pVYBpD4k9Z0Je+2Tf2e66lNw/o8ioAZyyFD0U5J8ZlNf6+
MFfD0o7msvUY7UrX7B89CY2aOaq+xBC4/b1zKVdjh8M7i98NQNlPQBqTRhk0GbP12pBhRMoXQPhl
mnS5a1qD/R725+tN+eNHjE0Ap+AiwwMkoL9Z70bGxXWslL2HQVxCnK/0jhhcs26sYdMTiNnuuwTB
Je6A2pxuK4cXtCb3xpY2ppNJ1UmvHeTDUE763nyqZRADK71HM7Cy1FC57c0ijxDClaNjXmWUPv3O
sMrB2CepUjo+7HPiPtyWorlAhSDrydPXh+Hf48B/4J7/bl34SX95G3+p66c/Xr78IZ5e4i9//K+Q
4PH66X9/PyH8+iP+KcYEmEu/ippi6fIsp5hvsd/6BxBvrCPoxqk58AL+c0KoKR84g0CBU9FUL40a
ltv/FmPSiLBRVdLs4O7Srd8ZGVpfH7Hv7lKVYoDXxOGRLZLb9W2IQtYPCK8N/LkkROwSAuFq7RSW
xXNRqoTHqhlLA7IyzbzrAntPi3KP0f+iTNxMTw+AUEyCWuVPVqlYnmQiR9fGLyFTiykPjzrSMIRB
hR34SvzUtOojeujJ0+OCvNQpKz3E1UjimuYoDGJXYcR5ql49odpU1W1y4ySXxBLWyMB1dyr9wF6b
hVfsnRJL7Maw95V9vmyZolgWSWqEih+BDHSbSl/nGmr8ddB6quIOqMVbf0pct7FIqGN2QYgoQ/O1
rJNHeHbSK8IK4+I6SA74aarCM4LVMgEljZgJaHoi7M7Rd9lNdpOssBrgB3it7jT5GgmV7BKSzq9a
ylY8HzM/8417KViRTZ0/Iooqb2ibIAO/lRSPRJyKyM/4S6RcixvSZm+r7FRIH5k4ILmfXQQOoStp
pKu7mVpeVMlGrm1mbV4jjRtyGRf9lhvl82qXjUfYJ1uzuyokHEV+1VkH9OqZyDxkw66yISSgVcHv
et3D9Fl6lB6nz/LXf8pf/7n8Gj21r3/+Gj2pn9tX9fNf/+lfkycGwhv9c/+qfzZYiFBTqCxa06lv
/GDynU2VHlUrcXWH4E0iBrUOQsc+K/PH7JQ0vkzXTy0+IdibwfBxhn7InnTN61GOpbdw1q5HeZe2
BM5uXMUrdtG8Jqh9CDdODWvkEu69YvhDtMKkYBaXdeWN8yWKC7Ag/CxL2fBrx1CxuLTrrcVcZWZQ
5+aAj11h+JG0hovwafRsxD915mpYJfcVf3uxTN6M3li7neM6j72nX7r1mj9nPxX6mlhU63GT19uk
ZNZ3iaTRjaa1Jm/CzrMszxx9siunM+8zCrwKj1e7IkR7cPXb6Rw9B2ismnMeHyyxH/EvHQLiSLZR
R4Bms0RqXIfS57C5zM2juss6P9zw14vo4zhej9qjIfZnU/YT6YFbNdRZ2aHBk2y7ArvnsUN49lT4
8JYhX8PqXEJg+12arqbCi/VDjXpVG89Rt9X6jTyjtllV0lrwhtEtW25bXeA88CQEMV4ZbozgQgsu
yiO5fqNP9mJ7tK8eDTqyDp7PyHMu63ZP3EhY8FB7k3rbSOem77x86ebXq0Q+MwQcXqPb+HSx8ld2
trdf/WpcFaijny4k14hd+q+OR0znPPuEzpfAwnWvOUFKbJhErh3tWKM+uJUu+2jNT1SntRGum2k9
kkDdBvtMPab5axDfYytx0wkH4XHw9PYJD8W6YSSuywg0DQ70kuEasLYJmCLNdpEiyqBHpK0THbI2
IRr7mThC8oX3NdLf9iiQiZfp0eHYGjA05bU57bo8y08UsTHurI8oA6vrvHpNMXeEk5dn49qiBrme
KROiEj4mUXE2C8wlssSkkbfiJUY4R6XrofskoG9JsfWQxfH/7ZdLFAy8NL7RxB13uBE1Bj6eYj2m
weRF1hdnkO7bxM+MbVbuJu2wMCOzkiT320i5122Dd7oRsp+Kj0L+KGfrEkzeyX5SExrOEZG8uHTm
/ZAdtCUD215zQHeF32Vnebpl+K+Xfh8euwvrnoxwYBbFVX7lyPAr3GlJ4F7+h7jsLpqLr/+af/fn
78gsrwQYC3deFjTS8/78r9F4zZfiAkpnM+xYGOfDfD+RGhu6KTNnxnUrsKsoks6VfkIlpkzP3PYw
oKTxuSGQXjQnY8q4k+4leU2qU9zxTFXA/mQ0pOg5MvlZEahGpWurlrww3IWlxGmQqEixa3BbOYbl
Dgy97WmPnT0qd7Vxl6+DYT3Yq5SmcTJ3hJ8G5kMjs65Sx5XXfKqCxhkJroDZDIyU4tl2A668Ik51
dlTkpQVR7s6mIJ26cxlnO+VDNph+thL40qySJGfXeTKPyXM3eFXaeDrhk8XJDD8W7IkBMzOxpUy0
LOxB/nwqUZzrHtmso/ogyG9qORmEvcQ4d1zHNs8OggVbnddTqp5bIopzBBZS9USHai32Bg9t3N7r
xrguIY04reHjU1wnReCD1nsNjcwrE5ZYmilJV7jkbK9S9S5Q0md2809JxiBiJPJeR7KC4GdVd/in
4ZAGnenJ+uTO85VcMIwPey90NNfuFK/TlV0jzLWUlYclDNeY7JUmkU5R1OtheB3Co93gZhg2pgmV
OpYjXPtnSYOkHyG+dZlpr/QpvooNoa8lQsPHeKZZDxPMVRpijZ3LfLxRkC0SObJOVR3DXUUqgcXo
oAxzd+hnX6J/K42PqEhPaaIciR69tLLxY56ZL6pACahfRuJfqFL/f8tIXKCZHNf+55TE/5MtEYkv
X7I/NkX2f//rB23at7/8z9qTweUy/IY6yfHjW91pfKBLQadZo4FAQ/b7ulP7wEDGpEylDcgAb3EO
/VV3Eo4IRJpCFgyy8Ts1J+fIHw+f1JwsZujPAThAKNcXadz3x764rCSDFpHsVYEzu1Vu6l7mwOAi
t2HX25mfqCDtLeUee8i51r/A1+jWU2Fd0IbV10XbHIzc3OZQwUiku5Qkc1/0+okGxsEe0o8x6lw5
mu/60RzZBa19RlOgr5utkhKsLtTnSQ73tS5fFzrcCCl1hAcT6iVn7JX3GHA05dW0F5tLkw+bLENw
XSTJs5Wm5hccr80iklKVu1E43cYwKsx6nO32vW21iPwVbTdGDEjIfe4+tmkF9VTNxkd5CsjsJeHb
k1CsXUX4ZNPmKUzL4hJwJYVFaX4u5XhcEXYON6Bu8n3oDL0v8Ile4j6MtnrSIA4oaRAvszmsBlqS
kRFUm9fjlN6EslF8xlK6WGghVUiqrJ/apDMQCGuCdBQQAZEXVcQvp8JGYi+s+ypnFZwwNXmJzk6W
21nkTUaNMEUuzziZd1oy5m6QVOnG6uqbUmXV64EMfDayYF0X/BmOsfs0b8IrJy93bYUFImdVZZbg
BUW6cfqcer07JHnhIRraLfZWKz00Q3qwEywwWu3VOWaDdlfYGkI6wYm/cG1jPsVx5ZYTtVYSRB+n
sOcPFKdIZ7dx6pZzR9k8G6HlC7U789V/Gst5PZShp9gP6AD92ancWBe7GfcMpZBk4eBwPHrnBEoJ
oqoxUaHoSRzzqEQScNyxO4tqEp/KxOQT1noLZ4OCZO5zo83GKjGoUBW9bHaKKtKP2iIkykRwAom3
q+es9kchP47gr++WzHESleXtGCTJJcBkTSr2RpB80fsDGfY+D5tvJYg9JHVOEUgYNz3qIW7gz3Xa
ZGdKG2PbdPE+gZyfBrzEvOolgDJMnLR+8lMFQJ6miBfuA8mbLVLOeVmpr8pBeciz7DILLERyKqee
pjKOY63mO02f0HPJ+uxZVcMUsg0v9XkWbphGxGQ7wwOdbsv7d1egnXYv//kP6O8EnC4SkF8szM/d
Hxddwx7FmhS//XvfFMPGB5jILLzQltCvfGfONPgdcOskAmCypC/m0A37Zs5UjQ8ERhCYpX1tIC8L
8F/r8vJb/BgyGHj4eYWIi39DQvy2HbBkKjIgYAIC6ILmo7X0QL/ryEnkeqOfJ7y1asO9NlGrTEmw
ighbpxRWFdxGSboejOjGIdNams1h2yNpQoaKe4gset+YlWk7huZOzMSBN4Zd/PsO+3anfOWM/s83
122RfsFk9P299fVv/HlbSXzzHxD02PBJ0EZ9Nel+2+/5Lby9C4kbh/rSZlrunm83lmSjX6eXzSCB
vXOZtVN5fNvxJecDkUvMu4EEE1qyEKt/486yl771fzeaFqyfSfOVVhhTKNpW2ps7i3GqMyHZlW9U
VLjVpQhXgZ9g61QPhXoYwh1dlTI8ToLdYPRy80SWTgPIck+lW9/DPZujY+bsO7Epyj3UhjWjv/AV
NFrjGbe1PxSrSvF6UibGU9h4WP0pJ/PIG5VDa5777sIZNiGnTe1YOTpl9c6cFddOPBLvpM5Ngruo
/iTH8AC9alOMHO6wn5jlqsWCoyR7AxtU/Cgpn8z/R915LNmNbN35Vf7QWOiANwNNcPw5ZVmOxQmC
Fh5IZCasQg+k59CL6QN5DVl/X7ZuhAZSxI2O29VkHQMgc+fea32ruZ3M62g5qu62sm8bTmVmyQnO
v7bK59WP0VLQzO5xTmFSP1BElNvuVnVnvKZ/0cB/A6n92/cJtX5lDIXrSObXJ3U0bd2GWW0+qNx7
7w0gOKfUDS7OEnwIJuA8OsL/auzHF2PS3nXgzAPseRy5Py1wdz+u389C0TdMoPVtoFtjiAClBL+1
/Xaq1zQqFI5yl4cys5+t3grfeamZX1rn4uXF+zFsP/rCfaqJjdrYoUTxKGxQ4dX80EKgXwbr6ffv
Z51D/XKXrWFBeMqRa63v562arm1DO52dcHyQtjT3PYOUvVrc99qZD3XhnxE+GSeUktbu39/3/n87
ZzBDB4jtICtYb58Q5PFvTx3//d3uYffuebf9H//x8lXpr7L5jwcU179sdn/6K/9xFkGhbDqg2tbI
PgQhP51H2O+sdTLD2RXe4U99cOcPDjQsaEhHGIexO/1jdXLsP7jxOMUgkAMdth5V/o3V6YfA7Z83
zp++8Z83PvI2HVnV0tqkNWEF0vOOKYbmHXzH5ZjrHHrJOGQHeN/XXmXcF+7wzFl726ccqj0XM7GT
lbFkdSKT66YfyjhANNBH6qbsVPUhDKdkMxgu6SBoFmLstYCzJv/FkXgl8wpI/2yxWIRydm9NfHi7
Il++VV76CtWm2c9LOF4ZVUJHA565WdXvRkG3osY6c9/rGQv20LonYdFSjzRn93lstmA+M4RaUU47
ZGhl907aHHCyycKW0ufTYcbHElcBiDnSMPftFOxkQ2+oDt19NEA1KDJx5+a0Tj1CC2MIT4+t63zM
ZH7T1P47M8Pu4ZnkuHQhJoAiu2lxyy1t/gwe7B4/4xVj3Osstw/4a5ZdXaoeHkKI+c5zoFgXYtl4
dsHJJIgOrtnbu0aZ1zj1vuH7ACSQYsoD33BV98vVvJggHFxGofUQ9vj7za8qqz6qxL9Js0kxNoCV
4LhGic5fevtJj5T3KjxhaYQCD9vqqhE0WayBDpwqL45Iy03SRA9lUp3aCHOwnS6HWrfTV6m6b2gj
1Sbz0nW6Pp+0hUm3JISnCT+KZDolJZ4fe4t8v0AlgVwx2o1JcNvk1bd+lkgLRK85Z9QYRQIpbv0F
dWFf0WArigpGQmbS0FKpVid7NkE8ScO9aSRNb6aB8uDyFca9cmnimNOxVVbwMFqfAgIANn2m8vOc
Zw9Zai+ckppaxB4QWWg5SdxD4XrJ8+WpzgKwT0QigR5Odl0ztXcz7oQrLcfxblldYYMxGuelUa9K
ZdGhJhosDKrPQ+N0e/wEsc7sZOd6Q3DmHFZwbJyai7LmqwAMwcEYpielV+9sicphA22Lvlcft3ga
hV0do6C+LQv1yNhxR2lMx5hdVX7Dx7LHLL4pHAJ9YOXFqnc2fZPtBpHHWSpOLcMNOX/A8xmXfUc/
2d8onJW6sQ4S9dFQi0uX2pvGfB04sEbFtPNkvTMSEgbxbxFRR6qKx8MR3U1hdQjknZlNh3HlaaDx
vyn7MK58ZKzOs5t71w3QjyQ0GbUY1m3ghnZMqtzOBNvVDGAdf2xF/3cmpOtv+dwKFtA00+BT/vZb
12njL/+y+36QuGfEOL/7qvpK/32RW//k/+l//Ntx5HEWX//bf/mM3Uivvy2Fvv1zNWmtcWf/uv48
6Y/Vr6v997/wY3W3wj+Q9KyxczDzv9eYf1/dfZpNHupGIF80fAKiM/5RfLrBH2ubCVGg5QKDd/1/
1p4gbBB9IkQHWRytGuF/a3VfZQQ/re3sKDS1SDByeX/I59w3/abWq7tFR1zuLNfjpQjMj5j/8f1q
2zkudrE+8Vb2F5qutfz66TVXdc4qM6D3RvgN3s430oY0qd1BA/KJXccInjOEsl8Lk3S8Y1ZE3nee
Cqb4iuFpeEkWq32vmyj59tP1+ZPa7M3H5i2sfg+U/qjm+HRvBchLNNsGq/USm2M43bUzSvI4b4N7
/AGa1cubv9TpzHP/+1dlt37zwVeZPH1Htntm2G8/eCiCDPdBouPGDYuLY0G92hpVUzzVVSNfqVMH
a/v7V6QIePOK3Hg+/UKUz4hI3rYTyaKgV1UyRl2yPLqd5jX7PZ2cr6BmfOdHocfTmH5t/+Q7XU8p
P19WjlFUMRbafE5FFnc2//2n8zGMKxHpqYC+F5UWZBBQt8Z9q8XSfPr9h/qzi4cUkRE/WT50BN7I
gDIklK7EKRRPhJl98jwSwmM3q/hBNLQiDmQ4fSGWOPirD4hU9s1LmzZ3K+jQVWzK14lo4dfPyMyh
lK6lWdhpRC1PAm1MQ0IhVxZRWxERT0cb1L9q6XmJm6IgK+MWvSgnnNJ1m+5SNIYnz04Cs2nvDDJ0
dolaC42BiPXlBJpZ7gRrwhcrta1kW5SprDYtCc7tnl1yNl/DqgXeL0AGi7OJZrCFV16IZhd0+CzL
skycC2EN+H+J7RQv4PfnLwRBg4xYlJlv09KkBZgEang/UJgM+9HNFxteQjbKu2I2xYNfkEizHUax
+GeeYh4FT1WJc6qWyH3v0QFJD0boZzNvDbM+1lyuj7NT3O7TpgFUaK8YAGzM4DAMFETRXI7FZirn
nNDNBYviJUOwQ+y3DirJBEdKdzzppJ7qdyrK1/IhHdh8rb6/LzILilSaUkNxf5uvdW3eGmAJYAUB
Ar3GMdDsM+kPPhvYGLzHfq2AGrbKbe8SKJr1vqrayXhQjjM7Oz06fXUFZQUmRugXU3GwMqt8Ha3G
f5lMxqiNLWm0e6IWr6EI5a3ZhOMnCo5cxZ5Xhsn2x+3UglsUDC1nu/5ktjTBd26HnjTG7glBMjR4
ADGz4Qc/wljg59LJom1v1MKLc7h9DMfmlAFkYjsP0PcCGFpNha8p8XG+pcIFFtuPldOtnfeuv8vn
eRiwmoa8ZuLX3Sut7Gzjd+RKbRzluGBQpmA5F7lub0qlDPcctnX+GLitle/XyItmN6uk+GzWuiPI
PseKuiuNyvYPGJMFDtxlcfGxzHVTysMyoNTONku4OMktHvNh/EIjerKccxR1RbPEbrqY4jybfd3u
tav6etN3ecF8H3feq0l+mrorjdXCPridq/Y6r2ymyEOQt+0tLz13cIGSpCkJU4wSeVcqyynvOgf/
0yGZsXA3G3tqsuKgtcP9ZXm1qe6nDv6riFty6EmcGVGljXdm168LprCz6srjtucu9Mv1T6Ntp4Iy
47/9MFysfDhOEcS9bWZG/OZkmYKAeSB4QeVsKoEVHHDriCJ0gdnIOPzklUngf3BJHpi3c1r7ai8C
PzNeJORp/7BkIFU3Tr6I1yEfWD4NPAmSI0XPp24cxX9MhQjvcR8zde0H1anX2ZvcBq1g3m55UloP
gFOgpx38WWYrzYCLnx6L1OYB+JhVPg2V5FExyWYqNi5m3+IZ6Igs70bfhdWh87ZWO1nnrBtakWu/
K6Ioz8EOUl3mbmfkp24u8IN0HPODz5xsi2Drk75uHpqga75qwAbfKoas77TdCu81a9gYGKHCKqF9
eibgRu6NdAmfnQJe5n70lPuYdnlw0/aWed3N1TFjXNmZeTyxUDI1kQVgDSbkhRUcchWcoLG6cEMT
cCeWvybreU/OXMLCSrlWGt+I08Hf1EMf3EUkZd91nmlsUJTnZgxKZbo4pZU8D0vYExpvG3lw79vN
Y+OAIGuTEcBJPnkHs9LWqV+AzMRNDrxyzp2bjNW42tC9ApJlsRJWORQeu04onCcTCWBbHwmdh1iW
ei8D5W/cNBlAvcV6xmT8teZCXyOS7fDRWEdAM+owdyIBLNV/wkx8izMs3OGqzrZmYjwYBTDfUQXz
NlqvTDR3WNDD7iznCJHJ9DTm+iA0I2KVwewJ8zG4HhRbfk8Z3eOzxQhKmIACk+737U2AbNZ9T2IX
FvI+zW+iInsOa2eXM47YVCn8aCiwSVwWuXhvpehPyvK5cecLNjWm2VZ67pfw4JtEj2gwZNIv3dMc
dftKJlcLoEMyXdgMnH65pK2q8HMt9cFNiAruHH1xdMUC1hfv2L2IjWp5XFO3PtuCJbRYwj3LlPcC
4O3Rqfww7s20+xao/ugFM7OslujVZPggFqPdyAardde5OibTF6FVOYabKIJll/YOtiR0cBHz9Ba4
i+18YYp6Mqzq2OS2EwtVz69JKXW2SUgbWbNVzHhg4iUsgkKL9NGJOIF79cJxHaXaMklsn0lYd+52
ziHJMSRC6GUOTnjfmRH6Fwdtj5v657RsohuiFe9NMYwbIMgaSUP/MgzBvVlkBofJ/EpHHtDehqNT
md5AcWKpntAWp25xSAWCOKe055Plze9ZOseNSRtf6qab7j3FpmSUTX4yRPSpGNSE4knnBcPSwUcU
Y7IWxjxH430E5y0miXfZeWN1b8nFKLbkIXSx1IrJ4hTOzcdRLyxDhghIYBCYsXf5AosIRsjQ7YRf
MZ+1Gu84Nn7xNJvJWPMm05AvWY45HgE/fU/rOOUpWBR6PqvPgSjafXmWsK8fGx1YH6OuBtxmCOFv
VghySf6buGKVmG+lEs0WokD4Pggb6+wuZfMxS5S09nUGIrCvC/RoM+KTnuiQbRp45TH1y6TG+e4I
bNqdHT4q0cNMyQrwPnGyuGDaxqhFa9Hl11laVqyD6ZJuzWlQr1OmraOkP/JB+Ha3a4kEugcR5LAl
lANUs2n2b4mk+Gh6XbULU8N1kDG1VXmwoB/7n7ySDs5VpPlriDbSFJHh2lWPg3AQB+EPNEA0Eg9o
rNlth9riW9SBYye9FM9kCxblxQvprZR2UvibTuLz3vaWp8y4TODf7tzE8YetAqIIrtWsZi445duL
WVT6ps7Tsd80dmaG+8Yszfu01sjpOPrzoe0xMbYwGowbgAY+5RVYr0NP4wAjrMxuCe9Vh8Qeg0+R
OZQEm47mOSwZb0ZB6uzANjE1TTMm1j7EE7bAAqd2lVcEYJogETbco/eB8BQ8ln5xtr4yyu4aO1m+
qbIh6OK2VGLvyRK+UzcvR5ufIo1LWjK18sneCkvRgp/TdIB1BwDfUYX1vhMWsr1+geWHKG3Kurip
+uyYtoX7XvX+sCvrXtt79Dowv+ouN5+DEXFjhBA1rzt9TFxZn0za1kUsYd7FrUpgP6aje20VaApS
u24fwil4yStpbpUamIaZgzqWvWhucjrTG934B8USePBSu7S30jGsR6kSe8d22iB8aMRm6aZxTe51
7vPKzY8ua+VRd3ZB9G1b7WGyeKx8YOkEW98l6Ax5IJU+orCphpOm1xg7eenfD9TV973s6Q6mnX/R
nvdtMqfqJKp1ve0A6/XInYCCFDX4yzhqU+sa2ph5xi293GR2jmTNiIocmVZS15+7UAHWLNTKqaQT
CHsj2vf4zw5BKZtyky0wkan5dBm804akmkr9IjlYxqK3IS39T3OlsvemVJJDdSSqU4BhJjkGgxVt
J1GFcWTUQLCl315UgDhuEmP2le1T0YvSejwQHyrPM2jTM9ClaOOMqH/r2SOntqCXhAwu9w6ZKWZq
XFDQx8UaKojfSx9uhMrlVjtoU0vg5+ekKg2EJIt+0o5jDDQpjfmIgq+4aIJP9rU9Oq8Rh5r2q9sm
vrmxtR/1l8Ff9G2povFZrKiDvah9H6C3a4ghnjnUPoRDF147MqBB2VfDO7oe4MsXSEcHMxloJIRT
2uKl7FmmZ3dpG4RuanokTWsYeKDD7JsPxLaLi3q2P6SB5W2U9OlImnPkbDpXinHfG5UF9200o4No
EDPCoQtDENB1uemQAnwSoy2KfVRmQ7aRvj3d+qMROucyDXN59AEVjvFUpG1wUYt3X+kl8+KpBENz
kIMMzpnl1I80Lt1NVtXq3JcOTL4a8Cm5o8ijg+Kz6LTVbRcN2RCPIVxRXqq7N6Z5PBdQMeNIOtUO
VmYTl2aZGnGVjnAeXJWsSgUW9dboLBqg+VzMJJcMqbsDeZOktxmXP41H4YebGd8DBxmbljmd3RoO
Rg8fMeHOPDIC+KiAub7LfRiZ+3EslLel7NIbV4vqekwa46RZqQF59mich/w58bP8wqpurbB572bI
pRVLVs1DFAL1HnqUry6r+K03NsHODiH4JjYYRg+rK8KIJdu1RBFfD7SBtqpw3M9hv4gXPJIKFUU1
3BuJWR6aNnwq4JWezNkpMcfVzZOcOrVfBB1FbabqYLhNe0xsQgD2rEFiWzZ9V6H+pPkoQnu8LjUx
fNkcmS0hGDlFPfrFuAeQ1bjd9G5hGHDwGpMSI2/BS26zKlH9Bfq33GUzxASHTpOgc594h8nuhpMJ
J1VfmVli7NeO3DlsfE0HHC78savHdu/IBm2mw8vzojnFoIhEm0Odab1nX9G/TRrO2EXKU9t72mYT
X9R6gmR6kFR84FJb6V0y+QSz49u5rghjf06TeflWRAb4ZW2ay21tylsOiyradLzbXVQh+DWHigkD
ySrlZtIwky/083Vs+Lo1L2HYFGw4ocvVEnR9c7m807Lwtrqhij9Uo1He+UGLeNtwUzINTC1YwFIv
SoEZOlZ27quR0awMpmVnQ+TfjEmVf+nwaO7qHvHrnOUug+DayPS+6XD7IIS21xuSI+VlDMbAiAXH
yCtDN8FpVjS+4O0MG9HyyDOFcj/5c+89zOO8nCsFGgZwhUriAR79vDPngnR5oJUhbWsJfRqlpgkX
33bSFwdW7atXpXS8pOu8sxzCZfA5JyfSk/NzA96UGxJN7GM/KmvVIU3Ag5ayjb55LEWPphl8rdOJ
XZcMI3+T2WpwmI7IyIsJkbdfZjr64N4L4XyWpmaMoNng1uwDzppTNnEW1aW4ZItdnpTMB3RUWVeT
LRCmu64z042RF5gHUqUBaE9IvcvcAhWokbO6eKwwEvfqhc2tPqkR60e/TPoIQR+cssk9g5NgbCq8
GGl5XTlV/gj5sbxx56mLB6EXvv3wEnBZzkkhy33nzISIJX5JdoTPGs9GYZbFl4pohP1Q9bnzee6d
8iNIJ1iG6Rx8QhkxnYUnAJw2TXsymVeRcRDJAvVdieOPvTgd77VE3BRXWVBPpx43+cMSjPZwFLZu
XvTARd+0rGNXY2nS4OTknHPgo5i6lHNnVvul0pG57cu8PBBcyTx/1iUzKuKMxC4pbf9DZaUVal0Y
a9nWXiCzFrAsdXUM7HKx9gC0gk+jCMfuqvQggaNIXuASZwqtatXM3UcTLuvTZPbIuqbWiCSPEXUp
315myGuQIXO6Gcqydi8lGbL7ugizF7qGFD/soeZylFSc3yjOUJ+1QWa3sZEb+bWtTFJmcPLKW3SD
1iudKMYW2hthWOdOgnwveGT/Ntk5RgWMtQ/MbCOaqPO4s2b1sST8FNgonGBOEmsvy6sG/n9tiuYz
+8KQnUbDCO7hEQz4aWpfPuVlv+qNM5iBm472ynHJukVudC6GsxEuHSpgc3zMtRHsIMJK6sfIyl56
gRWgqKza2sCeTT9qMNasZBh9OCMlA6i5l2nENQTxN2xeBt+u8WksFp00MF50AcoZLydjOqWQfGun
yrZTjhRx27Go05LIXDpWurZyRHYVG4zsV5BbFjX0ncIaStXGlp4lzomK4EC3YyY/87cp+r2BUsOC
lvuqMyO5NIp4Zo4ORQntmlMbv0R4bFFbI+3MYV+JwKWyn1W1c1XtPoUWuDF2Jv4Yz6TDzRsNC88Q
5Kh16rf+vPjeY/LWPomd184pDNMzFA6CaaLCt6tTnnik3MXlKNmtYz+pe1NsanoMC6Hs9kQADW1A
9J81s04+hVUsTAQzeuX1BRjuiAdBzCMtJicQcL8DxK5YDaY6VXc+RNViM0eTeG1cj+9KYFedNmOY
8E+rqO36wlzFbJ8cu1F2yHHXqZ6kNXP5pSaQ4aiznl3IKKqZNziNUOevFd617hNIP9otdUI39W9t
G3pVfEm2Lmj79LXMq6uMIYK3JeEuaXdR7YzF0RwNc9pATi2m+ynpxCvaXn6BTaZLxka89nEYuvKu
DCPz1H5UJtfAFykfzidBkQZqO3blTnnM2w+zt3S0t0airZdjX+IO32jl8Ps114kuqxBNe2vQoLdj
mmpWfelkV6tXBtn8JBXJ0j6Zdl9N9yyXaXFQZuSW14YruSnhxPJJ63lyobjDFenLG4ulp74a+rJ/
ofBXIHT9KZFPljIXgaIoaNcNLU30oQfLRdpGKPhttVp4o3JsYQkjvOZdhWHU+ydafiRyNLXG4tZN
qrkp0PFiZeI9TJdwytqIHpZDiw6HPKC90RBNT0oVoX3k8WERRBXQjyCPATMeIJu37BkucGB/hgwn
J/c5n0KbU2pYHGvPwiMSLPWjmwyjH/9X0wbbMNHQx42SYJxoEBzjW6FzKW5daJztKWyV9/r7AcXb
OQ8jnjVIFY5AhLILGfevU4JiTO3IRCGASXCVc00OAgZdD4iuwYDIfO9Yfa1/iP/+5fTlOy3k5/EL
Ny4aTDTrMD+ZHPpvRhMU022vKZ5w7BrilU4dPIyEuwG1StVv7X7xzu6sui4OB6Mh76ZvDGM/02Rh
0lt299VYF4gkBtPbFTbkimYy6/3sdN6HbgyxWHgZ+T5xtwg2+1k7TcPBRYdPrm8MD0FnEcpnddZZ
t4Ylt5FfwFX+/Xf6q3op4KtE7IIQDx4eehfmlb9+p4thC9gBElcbXUzu7Vae0qzstsrB5y5HkPYO
fMBN0abd4+9f+T9dTSBF+KNxm+KkWselv75yx6M25A0o0KGwKSzLirwxI82+Zp7gABExJS3+4lq+
xY3wYSlakbWuaAZmam/90bLJFZE9tJFkXSU3izs0XQwS9DwViydirAHhVV12wa3hDYA+QxnF9OpV
ujFJJjP2hm7xPUJxtfu/eGNvx4lcAkR1XAyG1oxN39J4SEK0y44NnbQke7oLQa/ewdGlXJTA84q/
uOJv54nri7mglGwka/BkVsPFz/NEwtT8Fq1HHw+AKJM4q4TTw9yEUPH76/v2QzHlY6YWoPXizgLp
uI6rf5pbku5Q4E4IcBKZMAmpZ428Qsef4fGjlcHe8PuXe3sj83JIvHzbYYpPzz96M/1ukDM1rEek
bnzfePIpZ84wzzSBDmFSsuhXCgLvag2yaSIv1Fjb378BBGB8op+XClgjSF7BtcHeQrv9n9KeoaVO
JTMgKKG6618yVS3GrnBdUp9bJi631BzusCPNTzAZQBr0mizkJtHj6ZBM9YE0aQ6aKR0TzQDxBmA9
yMEEOo7Yabv0wW6GRV5sEu24LWKlZKDJplk/MPqOOWeMxV6Ok1OMAQfiDMdmwhJdxbPZ2uZRYHbL
tl6vWft/jGC8QbPRMjNYa1DXYZxk67qBl0d1S7ob2JYPAMbd/NJQyNo3DB0QpxqVP89HWWlT31Xj
xEWM1GS1T5wt2FCZ0jAJ7IqJTVcPJr8YOj/fvCKGsN5PZr5uvSRVglEdjLbclW3iXTrwWPdphNYo
7lYgSCxHJ4C1xYpnHUbTW3fiIqMasIeaN99KnR+0o7mUrGvpx1RMItnnhRWea6loBLs66K+KsIy+
IZBjq+Q7zqkBEiYK5177SfKC7KGiMiFW7XmRerkPSPpjM7Vd3gJeEyZQNp336iqXgg29CgaKEB0a
03LMvHnuv3qVSxXdRllvPEyFk+jT3A5s96r3IpoTwimsbbuEeb1vnZDfQ8Jb0ezspcP360aUVJtZ
ZlRRJXp4/Musggf0BHyXCYOb5Zio1AAYXE9s0DVqHmZ33+sRr0Omd55a1yBPx9G0UlUzTeZRW6NZ
X6ZgrPE65pCC8RzPotsN338D+DJepGcWU2xbNXYQ6dI8j47M8b5/CQEfOmDkDTPYaHmzCzV+sRnr
IVN3eorEq1oKzZxGTAmd5jHa50j5X2xHctcUpOpBxh67m4RsCrySokyY4Bvhx6ScrlXRMFXwm2K+
sXyXA2Slitk4/6jSprEYWi7sgE+0G+qtS2fzm9WWNqE7pYUxFoKYt01qaLxnjk3NX217bwQHtoVx
iwM2oWJhgDfiu9T5p8Up8stSYG6x41zl1PQp88N7PiPrVEg0BQ7aLrspwp5L8PtF4u3iu5JP2GYD
Xh/hMjCUXxdFe+R8mIQjs+0qYn1PDVrL25bT7d3vX4dv8M1iZJs2DMpgxbmwxyNk/fWVWDwaXyXW
yB6iq1vTVOo8uyaOp3KuGrGz3db/kgfl9M2DoPrFM/RQbYjnUB8VnlqN33LuvpBiJO0d830iPpnE
zFuRwLoO6sF5ElBRr6KJLhHmp6F4jpjffaxz28RsnoQhxxW6JCspeKYhlOdi3NrpMKD3CleZQx5N
ZywmXovvPJo/ElShug2pFKQncZfTqu/89tMIlhv8t2VPJ+bZTXg34UvLmMnINH+PkBLS9yZzO8Tq
kN6C2jkE388pPQussREMJGoa5HWQrFYxHtvI1lxOlUAqP5Mj6gaMJZrBOCJS4O7P3EL3yGkN4jrd
7+ctHNz8vPl+SDcc6rPrmjNTeOcO0HLOaSWIzTOJVX1XBqnFIGwZoXqfEUIW4U6FWqC46GvAAYat
kGe6TdbaLEDRcpdi9GIUH7oM+OHusDMxp7nuBlmH+3xxuSGasTBuFSPVh+n7gTpLkXpWzL6+FJr4
CLo0kXmrvFrzQZA20LubWWyjAtazV1ZuB6obLYTVDN+qyiEMlfyzlAV0Dk0s1iDBzCvlFXT+oDjp
rZCid4+taGY6RYaXvORZ0wTwNProOC2p816Bgnj2QlbobWj4njgbreNdGglXfUPEZ5jvVuzwQRar
2kujvDsy8Av9Td4mLCUzbj/QBNM4yIsqYTREYvQuP54tjy6LRCuWGOD0vx+uCzdHLAqVeb1UEQG+
J5Hm7Gs//jwd9TC9mDlelKtcg/a/Cmj9vJ88jMdB6E/iqOclIqeiUsarQZ/70UWawCncNZPlA1KC
8tJYRks2iTA6uo+UC2SZRQAg5mjU+wpCYL0xl75PrmHJJ9Ve1lp10MxlXV/no5qHTUUaHMnciCIM
CO0eN/MPycAiZ95yg3GUMLOaHJK4mlmCaCOKzIwlz0jNJGO9uIXMnWUjfNlGl3aepsP3J//f0oA+
tjX/+67w/Ifi87uK85//dp1/lq1qv+m3f+r/QZnoGm//r1Wi8f/6n1Waf/7FFbD+jR8yUf8PThch
bqO/24j/ZlHCnwQgFQ8L3gDTWg93/xCJetYfCDfxl4Dkc0jVDux/WADcCNEphoIAjBTLK+eJf8cC
8GYTwnqH1QlKuIf72SeP6U0lDiFpqrAio2LzZhPSQIMzvn/pK/eSDFLv7eWvoK3r1/BzhfrjFSG4
cYw2Xc4/b14RDk470g4nMqOzn1yr/JhnM42l4lEl/YMd9feh6GlLjc5L1HufEY++QyHxaa47jkyG
s5e9x/HMA3PRbPxOvW+dudqpwU9pYoU3P13EP5E9htHbN7umiXBAQdOJUheL4JsdDDEPU7IkQe+V
jjTHAGXEyu/KGySXYKi4ps3eJ43rqENtP0q3XO7XjisR7+OhWJYn1E1ghVNK2sFJckQEUsXORIXm
27a6QVv26uWE4VLAzRvldM6HsI/uaadvHVT0iDsy+7yEt2lO1lFXOns1TjArNO2qoU+Hp6YZna0X
1DPbXX7k5FkMuySdP022vpkGN4jp0RLyth7bqTNwIkl4Q7B13tlSuJteOuxsEUWRtKf0ahQoioiK
xqEctB/qBZ7IsKxjDZXhB2AfD7eZV1j3nR6Me7AQ/j6yG9TmjXCOKFVQiSwBhvbe3JFVcEPxgcqk
JmeLcKrZ+ZqURvlVtW6x71Nj2mp7mWKvN3ZmSPeIgcGDCmW1z+rmJSPB4oTA9v3iigdPUROmhCSr
qSoJGqAQLWj/HphgLVe0aqITScPP1pSS1TARO9dNfEFmlEqKOdtAlAPeyGxZZpl4n6Ohe0L5azJ3
EuOuRme0I2zIuI5m84w4snmJUMygWHMOXMPo2LVtf5uaeMirofGu89o91VnxhUiL+q6KEqZZjdmT
hheRsEZ1TVFTZ+WhEPlhmEdsMPTuvJMXJcxOjChxAalXxFmjxHvo7IbcCdQYBMoUO10Ak8ghiKKe
CmOeQpeudE32WRmd6EB8bCLiqS0I85u5iabNYlPlWpVz52FP2fV6IS5CEdmVZ7LFlS8Q5nEQ2rVC
0NUoPc3G3IvrakY80ITJt8LP0i/pxLhxRlc1DGRJk36R6aPw6/Z+IZRlW6eccYw1J7wILQyGgXTI
c3SxRgxZukf4/ZkuXP7RDo3nMaucW0fl5dWSIYawheFcMiv9GCxt9b7zlflQznLaZBSjSBq9RNG2
Td1rJjDGzg4ihgce5yqCFkSDrEXcRBi7P3RTEhzRnWVxE6YwQeugPBmkKG/JHCWlQ+b/m7ozWY5b
ybbsr7wfQBr6ZlKDCCAiGB17UtQERkoUOnfA0TqAr68VmbfKXmbVS7OalNmb6l5JVDTw4/vsvbbe
dsq/z7nZ45sLSl4c9jj4C4KtapvymqaD2lUi8r6CAiC60S4e6snc7TBEPKBfYrzyuAaVMooOPP+y
19acnxpzLfmSUo6ID+kgmvRQcNPAhNDhn6IOI047JZIsyw9dJ+ckbHX6JFxYWd6ovD0gj+ZqmNFK
UVCgP8Y1dR/FYoEY6XJJq/eUp3u7UHITRI99zY6z8ylWl96iL260uOOGUDp1Q0G6H0YkMtiy45eY
vXvfwjWhRJcAy2ezYC9MAMGruzi/XdKHZ8h6hF+acEw8lio967JheJxkCv3JUGxDQ0pifR1utA4Q
B6Fl9ElfuEVcjXP7e5qNaJt1rv+Rpv2bXIbisOQ1VuJCRZveUwWGG2q839x6/Fxtqa4WtKBD0Pnv
JV3Hr23m94+9M6ZXhJzswmMIcR9DQ8JKvk56yyMnOkQ4yFg0P1BmG/5cjLrES9iNj6ql8JHZFQJA
WU3boMkp0vO9hQV7VW1R5CyIuuqz1LIHQ9EMf9K8ZcZfguzec5W5cQvq9TRJUAwv9EBKGFf4Wp6G
xbT2OcG0k/QmUkWGeT9k+oVb9fvsmW9exRWU9anKLhWVS4fqJpBz35isp9vl9ugJ27rzQjbijG7z
tzXXwcniC3xQVorPBNpbh8isZFQjF5KAkwHesW4aoWANebrEgdUJNvmK73UvJ+AxfescTKde9i3Z
MEQJJCC0aq6S94pbds5J0FK80qrxIxg6jL0iHV3AIHlOuTxd3eYL7tiZV7ar/7hqlIeV5EZiWmlQ
nhn39wNdpmFaiN/2sNhx0YbNyVW6wRjrAvSIgjSAmpOxFTcKjN8k42gNxGSRyMHpjpnX3XDb/nAz
IHh0hpbqMe1Ede8KsRyy2TXushTpFKOf/WuFTkEEKRzTlz4AqkO8jjhDsyh9TTFuH4e1rx+zcrQS
PtZ3yHBUYeNecjam1y07w2wQlXLwlhnr6SaRSCyxjNClBswyD7hs2tsrJgBD6rhWbIBl7vk0xzU0
6uR2eakUIZG2caeHLoXOvLvdmVe+NTtzNFZoa6XWG9tdqPdoqvHm21pFdB7T/I82+uit6fooMTjn
P4cpgGI1uhqdFfMMQKu8Ulc1+mqvRSnjoLGkiFc5yXtVpu6XseAhSx2NpOVOz3Zbp8d8CcZTBsYl
Yc+wJioav3OZiWs/yyaBp2ntegEzPeirpHSq4aG3XaK4nnzvsKVtZp9sFKdBkx+WoqYXE85KXM9h
eRGmmcV0m/o8JggyogFFJqw7TKIVwCPoUyEkEEdhVr4BkD48YIICoYbEd7SLZHufU0Z/hfA/3E1V
eg45gS5MB9R5zrg2NmLioBw542LRCf2MIVGhJBe6isNp7a9pVD0N0qWtsLNTRLzIeXeYPbbEO+p7
L2wJdo/eAUwM7VXloBdQZoaZHxrNFagVjnVXuVb6ZwwwS4acGCeqMLuD5aru0NjlnwLl9a6ge/XU
WiJ6K3o+pDyyMePmcT/CLj+apZrmp8LsqKYMM3M4oq6Gh2WYRwz1Ti62ou5dWoTzMl57f75gh243
tv+HqAVX/7xZo51Arl7w0rUbYaGqYk65dDnekVDYEXdsPIiGLJG+KpqlS+XhAzJ976o7r41xLakf
WJTTQ7s2zaF3dXrKWYidKbgq3zOjoIBY0YVVcfydumkeqk0bjfMuxCN9pONefbmiSE+aHo5vY07x
UGqZNQn6sr7obPH33NC6J9dno69H7tU1RfK9Vd9NdqjpPDbtfeTUuDZSyWVYe2aMOXU4hDx+kjHD
uRyUTXlqCF3ch5obbYj0enb9sD/W0TLsVy94KFIMFmIGOeOG1bfntunOMyrzEOT1oQqdYjciKWyy
QUCq6xa+gNbSxKOjl62e2vowke64WrN4ryavOOdu+kRnbvCiJTA0Hi/10aVhsW6wO/T4gH1POm9q
mobHbGKrm/PXNmb3uwOH0ayYkNjNVTePFCN8XqJrTm7CMn18HMOx52Bbw/DKSVq+TSOHJ31cDU/H
tj0NONhKExxXzSb5O3V6daEzzn4riix6D4eUNpoScYCASDjHtKz5D7ld6weNCb1gXT1TekcyDVUX
yz76calOXsSSpSGNH3Q3PoyNRkEZHZ4SR3RXa8kYCg1R8uzGE22xVOyNno10bW5mspV7Z/SONobu
50r5lxYvx82ckgyBgZbqLD9ulTIbvHPirrTGadfg7NviAt15KnjmSQdSISiixAs4yaa8/KO6cY25
6f2uRv9TpsPL0qjHlfvYRVThL+U7n4v28xf0XMosMvtShfJFMWgfZZH/oK8M9Z6fjCiDVcXE2opt
ZAimScmHT1PevKvaSYMxTdstvgC1FcIbD0UKXU1SUR03pU1aup3V/SrXZ4qZwx3xzJsYOuM0z6yb
3v7AO4k1eekuSpjqCakJMpLkBHVHBX+wSX8bPrKu6ud1OzFuwsTnr13yPvGojtu2HGCbkkoMOvJu
tbpYD17oVMvPlZ8ae8+n5dDywdPdTFw4LS/CExL4HeHWdWyxdOI/YBgN7QcTU+imdOFd67+rgetA
Ij3Qu5I81k5k0nvSs/oN2sPGuQC1qKSWcTBL+I5ehDfKd46Uv5lXCidwhsrVSYIMMoQy+sPcFfO9
K4ENaTHssjJcT7VyR6B9eIfOYLaRvCi7c/oOFpHA+LsEFvkCnpGN78aBa7hn1TnyIcc6urEGuqLJ
Nw/Hfg7GEMibaN4JYZjQEddzNc/hb+zM76uov8x21bHTcsnZOHh5Nto2p6+sus2+gSOebTBfzUaE
Nh/U2esOterC8W4Z2cI30J7iRQzTwjbGYW/rZeNhbOk4Ho3DUqsGh5g5stClYw6rsOKauabDH7Jg
XgJkl8cxpYnFdh1YLNqTscRdb360PdC7eb6bZBgC1yrmD60n8oO5Hf0yqnWNh67R24YJib2KMDc4
tOfdXDVyX3juUy8hRLrKeeyq6KvuzGcx5NnRbfg2YFOnzXgJnou8HA42gcIfc03nMp3y11n6r0RR
G/obi5/03y1X8/akCygdx2CezvS+B2MipRvCvCRUvWwY9ZtzJK27cKHCubQpF4xIfmDelc8V3uJN
X3vmHsfcveDLR2kgBJKm86o7LW/9bQU/WTtGR36mD395E0u27HAE3HNht5/w0u21L0g+yXl58ppA
7sIy6D8au+KmHGb+fkyrfG8OxLMpBeS6OWOQHiIr23Qr9yV+vmln6tvLRLfuhoI4wjLFAEVF8A9I
CPIflaxYsQcMRJCD9tHMCGzOZ21jX+u5i2+D9IkEXXWhuZIjK8JA49v+axMIOskH3vTUX8/Fyu11
NaNhE/JcXAEpPDtNbrwxc4/nyfGXO6Jx6a9g5s7uh2I8kmaJV3rd3rtqPGJcnjeqyZdtECFNNtzR
cb1pdSRShMHNdZT52hf463E+GpcVjeNumKx+F3RAuynbzr9XZ1G/VqfDcVe2f1Vy/X+TCP9zkPx/
7L+b66f87v876IisqP+Njtj0dfH5H8t/HL679TtruOr8s6bI7/4reh6RMMe9QMya4DkYI5Spf4AO
Le9v9BXcts9gs/xbxPx/q4qu9zc2PjhIHBtIO8gr5K6bdSSnChEx8rYPgr6NMmff2Nv/K3P/l1BG
XP+/dKzA7P9nlQ+oPRQl/kDETRj3vvcvS6Z5hD/BJYisG5rXuinmW9t6KkV4scyVRzy6Uf9xm/Cq
zQrYzoMCshLxkG02N5sBnkW5K5E+19il3eAzG7T12ufBVMbYcWtvy+6+K5N51UFG7SfXnGQOh5m5
2RZteHcL1+CLmZCEgOJK+kdnH7nlyiK3TuOoX8w/piW04LfSpZKME/32LCgM8WYwQzJq+OAxtrVX
Bu4mRYw9BvbAM7WAXvYG+rN47/CnQKQeIzJAIvSetc59/nkeEzKL91nepUKNOsGVpPmFjNQoiUWa
bts6IiOyhLq7DJEMQXDYfXcKJ+0YGxCQfpIFY3cqXBE9mzKyLsWSipjVIX+sU4fTVY9peS0WPNnb
sZzQEyjclYD8R6rS8VXaCT999SPNsu4kZGMYeH2XvtoWlaYJ0VwpKqR2kWbbDa3y7VNn6OEPjk6Z
noTL6x63lYFpNJJYp2NHiy5M2okE8AGfu5meqb4qpu3imWlisUKMuLJ3OfqiioqfGrcHqOQhiO5B
wniYKQftRZt8EtnFKHv/p8FmSWMwqKdfTWUGvwxXrct2qitGPy+aBfpKERzIF4YYXtjDtHTAp/lr
YDi4LnVQz0E8mRUd7Kzcrj1GUWNjh9MstkGe8inL8TFNhBUt++xXKv1pd2OKj5Yk2pvdGdC3S0VS
11pEd5D0u3egH1eoJRjoR39jSbcgn1ly5PG9UK9lILOvOve12IxpQzNQK+X6LsOOA0DSK2wkweL+
/a82CXyJqgaxaZmm97BOBYTghmSpjWIqgnmX3a5UJ98fbbHhdtEFSZj61omIFotJ1RUIAqokEL25
aXDP0+re6nODEcL4EpV3gmm9vKOoGTWolPoa+Gv1Vcwm8i5pPIz2U2adVy3wbY2enz4PUZfBO6l7
ciXov4gWREIdcn/GqGlZGHxwlxKGy2WoDZ7+QzC4fFyV/tkT3/O369xTAe/WkiauNezzZyOy6Ycb
iyX8VZST8R7iRGGGv3ke7Sa1HsbZdBkHSnti82fzpduBgVn2NeVhKpYBykpMDAYzA4AbZz0CyLPe
vDYAX0/0ZXgJ7dSdtp27LHNMO88tXSJzZHVjCZoSii6j0DZrjax5iPQ8A+hmqvttwg2qyCAa60MF
xfS9mIX9K0pl940a3lpJqSQv3FKhs2n9A9Og/kEbdvXk6BwaFr7EGrbznCu9b6YqNDek8cOndCKv
Q3zeImlueTNR2NlafAkDHQPWtqzNAYq3ldaP2l/IrmkC09tgoNPHGdW70Q/rr7wPCIGPVGNTlmaZ
CgOMqo0YIWra0/XNfX3A+HYceiXsOGxr97dWlftBO7nKE3qc8UJxHww8DuaOzJCQmCWjfFhecYVz
4cZMkq8xhoKFIpiFuFXcG1b9xc7VYpbkErTJzdmcktkdubjT0h32ieog+Jy8NLLeupEhFDr1bYRP
uSa9ScefiammVebFwJb8c9CgkDKb3q7W5VrpX5wTBoXOyFPQkExbnYxobbotXwLKim2/FDn7eWt+
7xvuYYCrCzjPA2MrDkxNWfeZDkx0V7bzs7fFWmIEW8y+g7zKrKt/QfMr8RpqPT7OhBgLKm16/8kO
WjBH2JfMLRlZq4ypg+A0WHEVtRhKVtCk5C666hjwaszbQKWlsc0LuI14P9nRUwtSNss2QkLimZ6R
Cpm4SE7bdvZVs5E8o96Ah4hgn9+ofYfaycJnQ1RY7CTWdG9n0Gh/5YMFOtUHuqoe2yL1IV/3ZKxg
zGbWHxQamzQy15DyeVXE7MgGr4bxiljO/55zYEXbwGgHK8GVNoSnLPIyqhyUFRnJyKH9M9KBA2pV
I2BuqiAYgp1BEcXV9Kv1CUecYcVU2I9UQgT+/DXWtXj3aeAeD02TBqfUtQRxCwyEv4a80PeTMfjt
yauDDEUyus+5C0xJZ+T0BRQAnKo4HfP853+aR/5vK7H/41y/uV/xSsKwwRX1r223bq09nuQFt93h
RgjALHnHuR3ERjBkiV3WXozYVJ+WEgH273/z/9PE+F9ujP9pHPzvhqS7vYj/ZiYsvrnCdMSW/3kU
5Df9YxS8MeGgW1KjyOPYoVaajeo/RkHb+ZsVgJ0DiBNgYncdprC/EJiez3+yLe82KuKW8m/W179G
QXbPNrcNGJjhzUx4AxT9y+j370ZBqrL+xZPIjtennhAzPQtUvtn/OgtOM1khMj1ebKV2hRzUIVpa
cxvsxbhy5qOubRBv9ujLVtyNRnhHrOh+0m1xK59YxakVRbCv3fpna66c1tENZtF4wxYrFxsyDmJb
2XQr8A/ZAER4BPewHCRn1TOrzyARGlE9n7pjW0nGzBLwZW9yEM/MJUggoxETW+rJknWYJtb5NQ0h
JOcrFSep38f8X/420oUf08Q3byNRrjtWJWokuMmGTQY8uPPAk4/YVKDCSvWh3J79aIkHfuz5ClKD
UYuV5YN26ZrLzbOFCw+cAI9slJwcDteAlEgWyMel4fBM7E9yYr5TEQVVUKKpyMBbeZLF8ptkS5g0
Qf2SiTmitEFfbLPu6ajAouRmNzq01TXHOqudOycfnV3dO9XBjyQlzo6dxZ3Zmhz/wjhUac++uCkM
CGP5eJqrkRLuCmPTLmTbs290Sj1F56ykIHNWJFPXlm9WyE3VXPX6IlpSRoWhYBfkI+4povB3060g
DDH57HrF+GcYQ6q0ivWpzqaj6w8tMX2L9X1onct29bZzY58d31qOpUyrfsOfTweHDoaEE/m7VTYJ
jTqYFJ0MROGivJ5f28r9fevpQifsmx0AAv+4qlQd0jX69Iz1vu5h/sNNIfpYG4y3a4Umjj6RGBhz
UB003vm1cZLB6h5mZyIdwZIbdhfK/gwJhpBXdLe0DdvSvgy2LCCjQ7GOdw4rGSo0kBSnptCxqmi9
gW4BLnUoTkQuf0Y57SPKKPDPcXxa9C3wDsqYoLrxspC4fWCe7X5aJnnsImuhbOg2PWWtd6sSSnON
jEaLyeB/lpYbu2QjF+AImaBzQLRAf5gaZt5HT/VnnWfb1vLPOdj1rJbvPktjPmy8F3gLXMxJnfVK
/IKKGg8Tq4SDgLLOtOoeJgiY97IuYNh1xEtSR1K77oma8EJBvUszQn3cUJQU8fV0+7dhhhrA9qgx
j6LQ7amYje51YlYWK0s6vlqkJN16y6t/6riDUUNigZtpUW9H6I5sS/NeWVuWBuGBu254j8Tr/CpJ
H3LnsKn2ycY+AX6odq4JOX6Tt8uwbWxjOFvm7Bx7r3URnmC3J43F3Y4oeiwHfdtn0s5QztrFJzEV
l5JMPzHfnpw0zc2/dbVcIzkkY8nCkBx5XAuOUiKoU2x6pRnjo/ITQczoFYIOo0CTdT8GnLUPUilS
E7a3HPUtnZlOebeFKDTvq3VEkR5HDM6rN8wPfK7PQW+Pz2uW0byDUZXsZ1/+sNMePxuC11COR4EP
kNXGku5ZUTT05oRU+kyjINGeWg1Djt44QmtCOTOOOwjSW9zBw9EJPgO/DU7T1CLaF6SkbLbmF86E
gY8Txb07glp1PFqAlSJ/NR4LGyLEMJU8hFDBt7meodMX/iuRt4+1x5/o2OE+qmR6l03UUtS3OHUY
PZG6meDLU6giI6+OWQ1hsYP5ta9LDCAFzuUEIFJ0bNOUq6WfWd61wUr7ZJNK2wLpTx8aWgYCm+eC
R7dTWPjGtcyjPwqBUuKRY3Nb/fSgj13Wad4sPDouZqAhvAf57e+dIBayrwRPT/kGfo3a27jTON5P
0mdc9OrhkM9025D5vpZo33EU9e01Dz3xagVTuDUsSn3mdMA9bCh2bFGgEmq71J6oGrcg4NB7k6NG
bdbKrZJJDiPzuBtkpAvcxC0d5OFpwWZMG3szkAKd6K5KsZpyf7a1TKrcupeR/MBdTUHT+lJxRGRE
x2dlJqwbtlY0QVQhBtgtN5A+izDYnHMebicKwEa//8J1S4Us3sKoOKcZrUuufRVz+JDhmKZYdNNO
I1/I5pGhtcUAY3QbzyozOA4Z9+LpxjcZP2Rh3A/Tu3bzZzaAW1Euj+7YDb/YoQs0YuL1Kf/AORIP
GaEGS7OyM+otNwkuHSN3o1Kxj/iayvCywADYePmAz4b0Z/4Y5I55DzHDOTO29uBU2S3TMDUO8TJL
zZzeiLuF5eoL7KTfDbFQdmjea6pgNXhtNPHD4sfe1NoGogqG6TTRub0pJ0CSAHH+8AkLD4TJQD54
rSquhmHKBAG63KQDxmKwnbPx7pbqBj7r0nuL0DROJH7yfmbby7XttNTDxc65K9KrorODIK16seES
Ec4MPbnPF7aFgW7DJ9WE2afhV9abHxYcU20ZDHuwFYCGUpYul5k09zFCVr2sjmn9GErnMA+L85UD
Rd1mENy+ugp+Wc+ieO9EmnHBmUl39oPtHQx/5MFcmTq6Ux3ghLYW7YuG43NdAlPd933J0yJHC+dr
6Nf7SsmWz9zt1xCMvptOy00R+XfdGLHLG8Lcf6hK74dt9Ei1vsfeMJyOue/ZHw0AMoho881ykfPl
FJgiuo5OhxvLrRqM9dcK0UrwZOrkds5HecZeg8rCU/9m6H8GQgdWJxy+0poA9noDckvQraj8q3WX
hardBQ2ZXMP35dc05dGFD9bPBuVmw1uUIXPQn3LXFgLeSueFT7kcg6uglm+79Kt/mMzimob5h0zt
4Y6miY/akwcxU7STdSNG0o6LnV4q80WXFJsNVSQO41LXFHfMzTt2Y28rOJd50/P2YujJgfhYrCn3
BB1SV2eyjVecZooKpB3L7oGbcZ4lqh7Wc4autwf8U/ONUvdlhOd+qDJzy2OCxJ+LTr4tkUxKj93y
IBtuR7gFKoQmCRY1C5bPYkqbjzoCCOWqEBwGzbsiDntowX0eZXHp9NlhjDxQDnCFqiHId10vKejx
+pxlfrTe2aIu9qOl5Zu07GnrESrYTFqGSTF1ady3StLaJuLCPDLddRds3vBcmClj7XoXY7iRjAZk
KxMzsO09t438iQfuWVQm3ULBbhimB9EjVuZ++pBZaXHHm4gu5bp5bFmS2jBzeVnXynsfuTZL4Hr7
SDTlrxC3DVrCWB/7Op8emj6895eGVXblhdVWFsNXuab6uvaWobdgN0TiqbAGJJM9DN1UvQeGC69L
Nta9r/AjkQQjfatMMpZF1rwIXsVzlNHyUXgIWs0ESm2cFtyCtmZz6EV0sli5EQ9TOv+uQMme2tDY
OSvL9yEHvFGm8lfmUDuDDrQBf7ILKn3tIgg9c7rxfb21C//AqgTinlJPgAzu3Gr50VB/5Y9OziDg
Jj18jKJ2j3YZ/ijm+V17CoiyeUURYa6bM3xMk8M3s8434eLmuFKi/ZI300FSl1L6XrKsLc63dnzU
48rIBuTDK6KjtZhYZGj11mDd9us6AsTyk8oTWCkNYMG/zBELfm6eqnpB7HPy7idwlJ9jk96RSeOd
D5vXKZR/wsXeARfCkca3lbLSK5Aklve9camnee+Ew5GFZJI3WbLWzTMedI4Ly8dAYdGUbj9BBpTf
kxZ+DHJ6Prbj6J1VhVUSrFB56g3qtnq9EDkIXXIJKQDgUjAvQUrhbpH3FyPzATCY/n2QmXjKOX9n
CaXNddFFGp51/EiFODSZ+14XXbvpLZ5icFA5S4vmWNE7L9eWGjRveRAzRTEzfBqFY94EtFblfRZX
5SIu6BXOAUCx9QDkrjzgyaseZiq/xkxfDe2dnSyyPiw9NT8Hz72yQgRFqWd7n2J75HNUUxtkOdmT
lNr81AtuzrUqo6Q0x28nN9oEBTfFS0q+3+pGm4Mh0PdYHJckKkGSRKvn3LP/uzohkpCATtmo0voM
CkG92yjy77IoqD+bzfKrxrEy1xPPr4CvzjS9m3VZv0YW2WU8in6d760azyZ2Gw6FW77A0lv0yPmK
X+u3X1sqcZxuuNYrJ6ljFtUG+ZalnedTU9kwb01NtDUVfvyW9fzSiJD1t2o9sCSpcyzq5jsdcZis
y2JfIid77W0E+5Q0XDH2X7C3hqMchZNYQJD3hVVdiJFnn8QiFIV/ui/XbeN26TaF2ZQIJMZPNKf+
5E1EhydgYpVTaFCRgQ09QeT3cx/sdCDZLXDsycPSuYfeay5+sOrnZeke/VCJTVC3j413w2TnPwIx
XNCuaHnLii+aSSC2ZkWijehggFvneKP7yaRwB8aLewkn5gUeR8Upd5CQwn7wY+BPPiQdcU57Jreo
rde9O1k8/srQeU+72YwlqZ1PCheHD9w3cDmqeHWMuJyigMv7kDQwy3PlvUlJISc3oIOrnYNgI1CP
XXToOH/2wuNLrSOXWsubZ01nr1PbGkeYaY+2KL58N60TU4bV3p/U59TgKcHzHXrV56DBnKvZCV6K
yjZ3nscY3SseRSn5G6CKHGyFnM+oaT60UvFg8JxMUzPY2INzsIzPSRp4JnBpaNc/FLY6ztJ48FDq
P4cZ3Ghnl+IudDXTLOheXjkPy8IK2qvQnvPiBXyALa8LCfAPJ/BefLhAC25hbplbNmG/xqK7c4JW
nmzTLK/uSqliRPID+XgMT9runiNSOgkm2AjmhfoZkgc8hFPoH5CxKaQbIsFJYvFsJZ/jGPKVXXWQ
TK5iCxRM7GbE0SnaN+RAKDLG1B0QNlDCC+5zpxUzZuIy49eYtsnesLPn4szqNtyEpmRYvuEdPEu8
Br3VM37Z4ITAk7y7IqjPRoALqusR7IZADo8DniwVI8BCRZ9yCicLweVUAFQj5m/nD4WiRbK1wF7q
nJFj8Orp3HDMAx6WJa4tdGDfLJaz9PzXNqjVgTIw+QW3rHupDN9O2rWovzsE6OPkLvUumF26PW1C
L9K5BYjSUcZ0t6Q8c5xq1/h19aMVZfShHDl+sr9E2yy879IeWeqEghVOE7Q71NdbNySKSS5DVmm5
eTNyyZHNPacOhAyYurdW0VSApMMEs35VuTL2reHPW7hFmoyrMNQTbw2gOAGUNSMhujUXf56249ga
G8hDwTP2cMRx/P6PumycJ6hbsLc6Y5aHYZq5So0zzZzG0m2pQBofnKlVD1zEw3NTmxpX+hCcZkKx
W5YTYluF40guCYgg1AQGkAaPpJGrLKlJ8exE4Bd3QJvMlym0iksq7DSWRlBdSruI0fwHQHBlfyzT
DF5hZ8jpRzvxNhCWXO5cszHvFtN7LkQLPC/849GYssPVoPjqaJ6s8HD0aazte7vDY+1NhAowNuEO
3JgLPWqKVcEX4Ae1Z4KpKb3H6hd0Vvk05usPx5SXTI/t1RQqTJym4oOZ3ewUzWD9btOOtgar5PSn
+JxUVVWnNbf7uRfPs5i/gEavW9yK2bPowdRhsKGGNcrSD8sg5bcxUtQDm6v17UrPj54bMpF1s6AO
9ogvc6qD60JfQGxXGfiREKddEUx2zP3mAp9pwGBuOOQFsDt9pKPoIRoOMKQGxcvmFh+uVMOmSM2v
1FtupC7RQs6UZPlczOxQtp7x8H4YujtHaUqFskcitJ1sqhb85WjUtyaoPrh1+k5EQ/M2W48LEavD
FJTme1gZrI/c2cJRQ73BfNdqkVEijGGPMjk6aiws0vG8IFwMkxkeqIgT785o5aAyJSvk0lpPHZ/t
U4quf19lLm7IMnfeQ2FSB6zcjKdcynO5XVlxh72JGJnVRWJ4Ku0Ju9pnba4TH8J1uXpB5XGlq/PH
pmnl0YT5C9+X3Ax4co5ETHGs/PTwjT6Txqs10zRk5PYhHQ36bg198kvH2Jutbd0vMriGTKEtdjFI
jjMgljl9gUTyB1dnyG6BMWFb6uoG8My9fQcs4Qa/pWe6YvFYEU676yzuvX/XpUE7gKq2jazezn2q
kiWyuEdSZIGNpthXtYepvxhCfYbpvks7nzoMghelw7/ZDBi3SRQCgaVoFcvb/MwqLjv3MxWpI50I
d6vN5lFxDfkAGZiIwYEvVOfdSeqFKcr1HnzTulZ5IF6UB3GHvCPqidL0CXrgT7dz4FxSv3VOtpty
es69eRyGZb4Uoljum4U5kjuoTbhhkHFpZ8iebnfAeUyyGFrKjgAhb7CcPk07+A0c/EPkBQMuRkJp
th8kNQyo3liMg1mamLstZIk+7f19OY3tVoCcgK2T/5xtD887rdlFnK7HjGInXA1uz1G8Wo/u3NwB
Xlt3TTWHm7qNor1j4abqrfYxKmj6Hob71q8vRDnvdcQgTNlj4rYDExFKS9QaNo8tNSa+HN/4SN+I
rN6jZH0EOdX8wb3sGGlmcGzZul3MnWk1+CHQMOI+Mp5rGWTMrW32O/V5J3Ap7EDsRpStdvZG8wh/
t8zoOEzuk+lh+a7d6g/I7IjAkqzfZM4m1L2VotI8NW1aZ6YAt0x3qa6e6jRjXUXBy7sPe+I62JgK
tqXoqVyUWexb+YdCTtHKfTJCLILy2BjlyTR4JSMR/WntZoc2Aq0Vzjm5JSzheX8KfKfjWq+mqz9Y
PjvkQB6drmOd7Z1DEjL/k7sz2W4cWZP0EyEP4ADcgS0JcBCpWYqQtMGJUCgwwzFPT98fMvtW5e2u
uufcZdUmF5kZooIkfLDf7DM4RYOxb4bleVktCKjx8ua0Ljl4s/pttR3VkWZ0TGtVXIuF4gRj8o4T
SvSJ9HxzgWRthGOd3Cxwcm9hqU0nbNIsKlDrL7mv3pWcol8CgXOK1lcLWfsllgXh2hST9IUwAy3N
tI8U5BoAfW08RIDBh8Zd9vRnuRtjFh9mG/n8Z5wBSR3Yhlst1w141aLb0tTNNdjAoqj69N5MV9Yc
Ep92d0vwQR9gkkLvLRhDI8Tlg9XAdx2T8qf0Kkp9dclAltaUwRb7hcGn5MVXtWnRmGf36Ziux8h2
DW4FULMjIJ1F/Uv2vnOns9jIbyIvywZaRFLv3Rox5+5YI/Xn7LfgfxvRpj/7rJpvRBdPFP5YBPrm
QXCnz6v+2+IumPrW+QPsW4JPwv9uMmzeTKdZcuMZNga8dcc5Ca+o2aG1MSa/mlxNngFbxzAmbPNI
eMzkYe39uzjuyuepypPLiksFxp7vModOIjMYI6AetuEwuKno2T0MegFFbXHNo/okuZh1n7EbZvIM
0R7iTUZizUidx2E1Lq5yPuC9FCgq6w2GO2I/tjou6lfv8CzNZKB6c/ka0qz8PiApw9BwgD0bHMbt
gZRy3VPgLJeqOVI9wcRnJVezbiklP6mhPtYxVsJu+pjgvYKXzM5rTVYgXqb4Cc5k4DLcAgDDOmRU
a/4agQ4ENMtgOGJAJjiBsbxOGT7vLswVKancKW7GnJsezGgilNkY4BJbQisqMiCJjDiKEoU76yMv
cPH4WI1Ec0serdn0P8exm390i4GHaGUDZNDvAvhcM6ILFY+cAFjsYR+JhsdyWB4YcrNu2NthJZd3
C4U6oQN9BpuPLibOcuIIMD05Q4575X7zypdU7FuIsNo23xM6dRQN34O3ntvKfwT/bP9G9Gr4yFzL
DMyGJyip8iKEoc/XInLbF2+ZKWA1zV/xtCAZjR5y92RnJ00jU1hEYD1mRfPC7H45K9txYww2yDNi
7ZKo0lSbCNDRanIqWPhGD5T5fKC6k/GbSeBEdj4EmuPIrqMdJJBDwrQmt9wTiNhAy46MmrPK/ZBq
XFH9OeoixkQ+l2bWe3uXjuUY1nPikBpU2dGY1hRYuvbkQ1+CDy7hnB3kGMfvqOB/NjJRCzkr+eYb
WrLGmIQjcBSzi5fGm9kuERsK+/myw0pRPeXNULwxcauClQMtV+QK53v6e8X8wqzu06q1G9pelb7j
fPlAmh+Ota5+eXy72dcJvxi7tZHw2VMGJ3mlm1OkuUf3a+Mfufq/QMWBZNJy9tGp94v9Dwx1He1L
GosKL6puM9tdLqjvc9iaXfvsyFzcbp9gr+Jk77a2s+ub4sk0QcNjInF2k4EsOQEJAhxR6D2sAo4k
EVxMyiqOddd1gRplGq5U2HaSCndd5p94kV7lXN1MyYYQADVtu6gtbdVem7L95jETIjUW2ZyWs+aA
Y4iJbGM8KEeXuLxrp7wXczlyy05PbtktG9uNru/Wmz44kD/26VjcpU25flMwuxDIae50Jlc/VWVO
XXhOhSzKeRY6xH2uDBmTJ0j6+DkYTj2awh6uMCJVAIBzS3z60CJjOnJS00DsWevipeOgGJRwmYK5
9I2z1/vZc09I7MDXbuh3drZAZSZ9dChJ1QQsezYOfZlfYtn0AQfbTzZLQcZhYn9vGWNiUkH98DVR
vyZ9tqEZXGzwgIZs82udjM1uqhPOs0X3LQZuSeqgDkgcfwmrP1vFyl5fpvVrm3i3vdlRda45vxDy
FLVBCLil3kb8GCSOq3b2gpKU2p2ITf1ZuQN5a+zme5q5SPMqroJ9beoz38XqzpOpe4kW9vvapLmn
jJ8ifvGbGMbpkm8jrK7DtGQyNeZ2WTkXv8CPCMNqj0bzvW8qHlYaz3Eu9bcUczg3jWymU63hDM59
9cKtkE75SbwYPSmU2tUPldXp0EuZDsR+5+4JuNi7YWFYlawFX1UsPzawRwbX9F9nHGXZYaI/S9Q/
8dGlOGCqPnqUGtxkbVTmsUXyzaXxyxhIi1b8NGaaWY87v/FvBdU1KzK6cDay4RYdYoIrl+lbPwxf
/USWR1dc0buCK4HWb148Q3YzEGJFYXcPyQqlrk1u/GgK+y4KiTcmAYifcq8b8dIk5b7qs0vTSD/l
ED+tj/GaUdAmCx2ugtRsZoJsz6drs3UCpBbLadRuJvkyhpI6RIGSfMvynnEEHkU2TrvDg11wNxse
/VHmN2mnr+nY3EG4Tm9TkGLMQ0va2MhPUnE5lYyAlfMKCTU9xZOR3UcNljPVZii3Rt4iila2d9PP
SMo+16M5XehaaY4xD+iZd4g8kWPt4cMj7Jr2PhUlnOxt8ucwozlNXeTQpZINv8CCcpue4/4p99ea
M+tIUjPTM48wzcuhW2nqeSYrm4kAqA8XPfBiEchH0ZCHrnJ2M18ZdG0bqxaHD0+3zrOnk4y5NbAM
p9cSP11VXbxkyO6a1Oo5IOFZXQ0TBNRSWTuzQfrtrTU+1aX1gIW2vQwL21XiYhv1SVTzIXamF6jK
6Uk85s6JCNH7tK101N3FQPMG5hWScWNZifLsaPK0IMPiS6TaG2utDAyL6JO5994Bd+W3wo6Juzbs
82gIm5RFNl8M+3YiSwwH/hQn7a9OKN6RZd/PzRFo6pOS2LnGC/oaJNvlxW54xFOmvRa8qoh6Bz4g
3PwcPotbl0javrbeiho52WueDRcRJaWz2jY67meIvz3dVQL/M6Uox6gRR7D4Ozlad/3sTQc9wiwS
/gQgt72ZzP6ZoH6zW2pxzjuJnjYCORuDkmx7xnNUbUQs0R/hqG6PP7NgbHtVn1OtXdoICWxjXc0i
vRJBaUpxrqkuSQ369zISuDwpmcdsMCaq2nY8lJYbNuS4q5XfPOmBB0wp18qRXLl95jaAvGBA2laK
8XOJtM98MCqOFufM86od616Q0eU7U+qUoMOc7wYiiCFdPuYenfRh5LJ8zPNivkv6KBRTPZwyl+EQ
qhLvoWm+rpNxTPRcPRDJo/J98FiuHC+5F0Ojg9onXIbrZsN2DuYJ8mh2ylEVb61JfCiVYgnRVn7m
2XDyaxqXzQPpTCCrabaheQYO/prNzOy6n7N0jSNL4/2KeTgwmImybTuvvcfcBFBO8cZugUeg0hjE
s8g/Jm3+DuSk5KFMipDs1Iph0PzyKme5TxVJi3TuBi6PgM4ca6BicVTy+1oOPMAFYz2kdK5cR4Kh
uxYAQ2bY7zY3FK2roy/gzXK9qDwECHuqg6FRjNUXQX3v1giorVOkmsCRRHIsL/3FtSVsG32k9NY/
xWl3Y9UKcEw+r2S6B0zwNAYJlMoI/jiy2Ju/WGc7JZc8TkGm8RyvXu1j3+Pq2OYPOt3WxexrafxD
4lDHMcqEpTZd96tp3248Ri/iPESn4jP+EyLwUA0ou0jHWymdg2si7GvxpCzDeuy41HG58Z7AM78Z
Tj4RVkSUxZ1IXI1pTeZyYm1T/4FPwrivuSe821bHRbuPWu84OBVeG8pOxB22SX4LBKzaHAKF16v+
bXOrY4JYzt6JSoBubyyLg9vb3A9ugvA/+ymBaGy0DMIvXcwMX1hsa5m9DGECLPpKkO4ZHlx5ATJO
ek5ShIk4w9UsSg0OMYDJ7OISc8PXVHSamXzAN3uv0uZpNdJvtTEeYTMevVY+pI562pi4uxXND4Bq
R5Le8p9j0TCtImcQWplfMmBLiJ05DQ4nk8+L1Fpi/laWR4DNAjH+3dJJScQ7sX3qgr3slcwSTIox
SeLswBx68DHAI3qDiyVBZeINi9Wjhg4JxfdQ1gOCjMWuRxIxDqfMXQHeaqqCdolrokGrRif4m4Wf
HD26U60AX+0qX3y814EG7Xxux9h8ndM5ywKu+a4f8OI8zi40rScXQhR2MUnQrF/1IwnF+IaDJKYz
3940LJN1aSQs9pWoCKNe5O3oBg10X4gzd9IClL9ThmrTNS0sBtR2cCAynPHO7VSx70yaKTWxQkw4
NYE8M9B+tEUvtyXWJr3piPisQFDdJhusl2zlgo6UfccVlwSE2L9jHONGQBvOWbdl/LgUbM0eQ4dM
VSG2ri+zA+4/CWpVDG8J7a5B419toF3+WIf0hgFH6WqTfjKXaGbyYLIMkUF5zPjC7ZOovakLfWfO
4l7l+nXTPw90u+mzQ5qGsgZw2zQA0xEw9Iy4dOq/glRqAzUbd20uWBQkCsPAII/5efuEwYxp5hrO
qO07XcQH6rfuPfpWwd4xGR7pAtEWQHVjIbWuFVab4iWnjuQI0P1ZG9HKkFj5oQKTRZa1QeLixk4H
xIhgBiTHuKu7PjkaiT8YIOwIxiZ6+QlLMQtqRYK2cUlV2wnKWtY311FxXq2aNQ9jmGsELRb9xHlS
XtRgDuw+lXG16Bc4FoD2eKTG+FA79AvoKov3gz8/09PKXMtsjqk3z6GKTIIpyYilj3AGp7OYEfiI
J1oP5GAKa8A1b1NjU6y2OCzUVXAuaS51rY1jm+v+yjsCIsUuyvcY9M1erbV3rVJOfE09vZGSnU4Z
tWZ7I+p0YMYTBsG1XY8M67y7tGu+RmYJABriKRznNH0wxk7sXNbnkPF72PnRZ1kNnOmSOKhwbZ2M
0YdMPm4n1w0NiD4TXX1z+mDu2p1wc7J9Ej8JDHv0SW2b8WlaJdL8OsUPA3pskPmWG+QD45ZIO+Yd
NjpyeKKeX6hytW54rdfUhhq9Jotxny8esTpEpOhhBcwcwl1Og1ZQ1i3VmL9w0oeJiXQMu8D2H9ok
bR8bTThyqTkKcftwfsatOV0w4q+3fj2TTpJDkYbQydyzA1YaiXEojmSRQYEQgHi0C1dcuA5Rp4c/
097N2Fsko3NFX4kEt4DwtTyWXd7/mkqX+qApi7wXdxQPHCMJClY9EBkOjD0zUjNmNPK2JO0MjABf
WxEUS2EGBjNhphWMQAOD3z4YWzKSCw0Mv3UtkuajjrzF2BfYgX+LsXFZ1HBy7RJ/wdFauw4e3iSh
pr6zO835qO5uaYoa00O/bKYP8suxR3rVjh9yodfHWlSoMsTdOIzpOfbpX2mSuttVPmB+jhspB5l0
LU1vW6JxrbYULNm1OvA8t/RRr5+1S1bepeZt15YY9CGIcGoD3NSdXElbEEg9UcEfUtxX0mH1Hwdp
deDxIvPitIzHQpBwow3nYLJ8bpPYQQzkvcDP50tki5da+8V9MnEcWsb8Ojl+/WiNYqDZcfihG+fe
gVZHqJkhcemJ5oZsqHGaI6bUpRac9WJUs8ThJ0s0xF6v1q3Vp4CINcgXz3qws3k5jVqHdkXrMq0o
kRrfEs601F6Ftj8fun68mHw6adb80H78PSOzYib0KSIEXCPpn+ehCE2BrMfZMKyzmQCONRr5YWB3
7HaYruKbJh4Ascz0CI4IRJe1i5sg6xPnyCnIC4n22Jc4c3lNvLvbzGj8EN1yqDVQO6iD6mBBtMcy
yBEIKoF5M86x+9QkzD93OomsH53KgHqNdTR+W8mCbLnX7EdPKitIlh5aXmtHgHltc9j3HG4THCPU
nFlF3b9xAHskt7/1/tCOdTLibjzm3Fzg9+iMnW3IvmSZgtuQ9ZO2nXlreL1PhPlFDQaDaONMOPxq
ZvrAl/Suqcc9hQ+Y+JyrodvnqHJ/0nPJFl053Btb33YOiUe9yJwZ9SsVdRIncrHeUdIGHABcNCbd
EgZV6YYgK9i0sdeT9Rq8ufB+FK1iMEBRBQittbJ/tGTe3ueek10Sp6SGWkFVyGgUZ3uq3FCIinba
yrofJlqMIBIm7lVOKM9QYb34PVm3b2mh5Teye+sun6vinORAHOvU5jzMnqim/r5MTPFa5gUH+yTF
6wPE90IRrcNwwYoOtmGId1TWJ5NZ0I0qeDy4IBi/ysE18Dyn2qdska9JrpetG87LTrNbEesr7fWN
FnNkD0bGXxgo9K1TLtlLiluWsYRhnCvR8H7U1o/RFZ+1z+nXS6vsXkTV+1AMzi3XleW7KUR0wjzd
Pi54f44dJpafkjvCeaibBhpo7TzgqxcXwkTZtePNvWdVZnbRFoCpcj5Jqpems8ry/Gff+niBMWb4
M7EgZ0Dks5d2uFZiTe5KYynDuGyDRcZZ2LaWf9KUX3zPZvUzS8b+Mk7IzbLAzz3zht9l4BYDyhsf
yz7Op1MOwuQjrro5oNAyeeZ53TMlJW6eSpMyKHnNy+l35U7ntY/7y2KOdIi4YwYkaqjbMXSd+Wuq
MIClxVIhMi0HkJNt4G79rGrswy6t9aM/1Jj54ZeyY1nQS0c6OphXW4dIA3rhmrbI54y6IG7CrtwX
pu4CoXLwAZ370TtUaAQ17Nyu94ZfigWu2dHN13GV5vFC40ekgs5fH1MlxF0NoCy07Oynjg3mCJPj
3cik++pglPQnBCiIwMagnrmBidCSMewKuD3M1OuPbGTEOBkpjw047aAul1dtkP/zkYf2vuueBb1R
d+hBzgWNjeV4e/aXbH1XCX5Mhsd0inmieob1xVbQgWk+dZP8SAbfv5bblMObq+q1LKSzW2PiAuvI
h1rlOE+Uilm/0/FLS5tQqChJ2Wo04LUyxcHuTZxYw4JxBM5xGlQ21RBTZ+K3L2kGPvXaRX6Z7Y6u
XIa2J3scXebpxMEmtap37h5MjIErW/Zw6RuBzaqOnOEkTTe6WHnjHFVv5OeUiyzqhxWdl5I86bBR
PRo/u7gEbO6EJsvlJXW5zzfgVuVBGjORdVx6eXcyS7yHaO0tXCbKOPJErEyg1uhFQIn7rDwfng0V
FyeOC8VpXT3IxmSzj9QnJT+wAGKEFEi9ClGdcx+98w12qdCFGwY40Po+0iB7tIWPmXdCZWTdNuMP
NBMORrI1n0uG93uQ9f6+k7J7Kjr/hto9DYVivqVY5TNd62HPMDK7Mgz1abGfaBbFLEE5fMV9xwbn
dfLSEZIRroj9OOefbjF9o4L35xbNxiXXDGdqMuZTbzgDeWs6GHS3vIB3XL7NiXGPARs9WvmvQyoq
eLsU1hMThN7oxvvU3LzDjX+WVXVXFc6z78MXmFQHY5ImYwK+A8Hw0SU9Z8fHqorMcGz0k2Cbfpy6
vDuWhkPUODGzk21Ibe48nFBBTu7lVVT1I24Dd5+hIGKa3SawC2qsCSOGwpL8jglCODWF89L8+eWo
KpcAKCt82i1rqBNOakKgQPkZSuOu9zxjvy7dFJituTdMrq8pTAl/sBX4C7M/Y+FMT5y1WXbk6n0j
g+WwlzXIedpoTs2UUoop82qjcZEgMQz35LaZe016vpNeTLoAw20PX121dvWJfUadUrKfcdlxZdL5
rWmk5t0wGNY+aZyI90UsBMMrCIukGqlz4kSDK4RreT+w3uDAne0mD2LikHxLuePC2YOiYdUPk2js
+87DaG/Hy5a77OfhG67x6dSO9Xzl6NUyUDM+1zHZtCE6R/lS39e02fL2ZSW60nbWikt4HKs9XeF1
L38RNf+tEN//tHie/a+RDUMR/2j/OZu3/Ym/snnC+0OaBO946P6M0oFV+Ec2T/wBTtRyfEs4dAIQ
3/uPbJ7j/CEsl/u9Kah3F/ZWiPF/s3kO2TzbpfXdMr0NC2v9W9k8T5j/T5wTPATfVovfkRdyzD8x
Dn9jkDtTSkMQyKb9FMfZ/Qh6KnANTufkfLUJZjPBALWw7/B8DFpQult45FpyeyDnnprcwKXXSIuh
uJvftU4adfsFl1QVcBi3IrAt/fpmOQaZD7fVRC+sfBTsW/xrtc9nV4BfF3OL276IUFRsDvlsuzFA
6OjPKUmSWN7jYLjK2FmzoH0ggiaIAVcUGMFtP8ZyZPHpcBybv2XJEl37aOVlmWgDgW/rWpln5dKu
ThEoAxRAUUMeA8hUeYPve6KZqSwPBBfvhV3eJ27/ZqwR1UDereEyjEbP9ssO53B+2EbLLkEvEc9h
JMowqecTfdc70Vkn/j8s+5k9hgAbMaV63M1w1Nn9w+yb9k9XfGt9zZjVTMRthmaJOX1fR21I/PKE
gPWj6dVdZAC+87JL3fiMUWfOS/RIGRml4RZ/clATXuAatkPB28AVZ55gC+Kz3P4RYr9qQYd7JvwD
e+GPwMyIEuDjxJrVYL8RFDksVXnu6Rq3DkaDvuwBtEvZS2jZ4VBrGV8LmPS9NZffUmSmPm8fKej5
GeO82cka/XcqqvNGQJMwm2po7l7+4qzNIR2cBN9i8tit5qEvirNbj48O6SXe3rdWfqNcE6D/e+zZ
h6zTWJFEUNjTPu/lLVYv3qQZk7KGjmpP8ZvHcn5wO1o2IcA9J+oJKvDrSHugSJNjXC3Y/gaEA+YG
Ac453D65j9d32A5VrMl5mMIEp4uSK3MjQFpn53JxHpzID7fgleekocZvV4iJKah8kmZxUZNFlmCT
PPyBdy6tMH2We4a6QaqwIXVE0SzuSu5hzb6ZRXGwaE+dCUylg3gd4vrS9c4x9gtsgMaH1OpW1yCD
8uaTsSSUIYkYzebGp5aq7qGL23Bu3SeGWb8HitsALXxzOOk7DNYCD70erFgIMO8e8SLoMHVmAgIB
XgWn9FW4CPuMHpUSASLX9eQxozC4/Y3RUzQZcBarmLFm8UC/T/6aTPi/Z8IhRVScQK4zMMWDrsw6
FKZxI6O0eW+b24FpzA7/lEtWqv1GRe9JGFgBl2i4L+mhn4vlqjznpaBnKDC9DADxeBREbxeDFGm1
mGQKTapBi6ZDAZ5gDFsSIEFRHqw0vbhNtEch68IIGYPcJNP2Qp1dWHQwUG7henKvxsVkpt7dhHYy
xultHlknsy5uoHjAx+rlg6rnc4uzWJsLW25EUIHTJYOgjihufkf45QzP6oRU/3sG18mQ4jDyDREG
5bUTjkMAb0JOzX1u9P6DvWJd6yAmlTfUWcQUTolgXJLnXK4Kgax+JINygakE7SObzJPBSC5uiy/Z
NgSMIyo/ELio1YYSrBl55++L2QJhHgg8OuDOMmniKQDYyQDzlNi8owWzZYZoGkc3mcJjRY/jVnFf
+M79hEOiT0QgcCrPVF/gVh6ILGPvVk3+nFnyuez5/kXi1c2rPeXZxyLir07JmrJKxiHdLjVoOSTv
ll5QWh5oRrtb5vUWLNTVHGYizShVjUDG9s/QD5FNnZPwt8iShEpoj7fl1krAcZ8H9zfFpIg4QCAo
R7M4vZJ43FvlI0efasfQFKlUJ29LMV2caLkXXXMjqxZLC848i1bLBU+Yi5fUyc7MO/l4cnnCEw3K
YWkwHfcLEUwTO/s4YLLH9YH89ZORPQoQQH3qeCTBkPbWLDB1ZOmNMqxb02qwatHSrfKvNpf199pu
JSt3fBCYCpjvXCMz+3C2QGianEu0iMZZnwlR3iaUAEhFAKXF+GFPN1j4+TpVzd4Z3EPhyP2MVd4s
7N+rpw/u4pYB29p8WiSHJY5Oc+eFnjt/V3l/ICyNQpBMVzXIs02RBJYFJgKT2vMJpHvqAI6RoW56
NTxqp7luy9EcUWqTN+I8O19G5O9HF+3bVr9mJGcTnq5KH+AOjQe4RSRYSUGrZgcxjIyy8XuObhld
3DjE4Kk4uzKWYLBO/RXtpDvTnu8myua5DuX3c7QguJQ4drgXwKN4mOChxA6MIb0+pfVb2dTzp0rm
k0NBc0t4wU8vUW7eNr0BQTkq8Yn6Vrl4N2rWEBu9WROJIt7Lsqd6+G9ImJH+1aMMvSVTX3/HGjxU
p6mN4pWYoe0jKGYTcR/dsbX40gL4iL3827z6xXesVQWGsNF1H2ZUfpB+UKs+GGQAIltK9+dS8dI7
8hALl7esq66unTFSbCiHhadjNi4e/WxxGYpW/qfNPYXdLRGI6H45WvuyVMWKPTvpfnbxOng0u8ZT
GmZRK3SID9dPDwVXsHGf1v50dXJa+0IqaaCNO4q0AHpseyUmHJl7sv781UdzYU0pap7rqy6c8otR
8PSpbNrL73zpSXJyC5jVvY8GemzIKBPKoHVtOCYeoewNjxZ5J5xpeOKrhRkicT0nai9zt9hvvez5
O3IuYpbWME/aLbMD2irlboC6MI2lvhblkKVn7IayO+te5d6tVZUurKk1hzY4tAQywQRzMRDS8DAa
K5jvlLIxgeYSBILkulJ2IY/T3JdwRFhiSVsgdtAkho2FmXtrGk4447SLAoMgBWsAqRMCBxYlKLu+
zXHxex5E4V2b18ZAHURklgRy8buE2TAvJXaNzfDqEXc/qXEV5IeorIBHRGGRdx2zbEr3s1UqGTLs
0dPdNCeIqr5Vy2oPBL/vjmrssui+Lp1WvgE8hjJOwYG37sA7cH3pRio7EC0ssJu5u3L9LTvYMbek
OpKtpFQyiUavqN4aHAY9hqymG4OW/Bq7L7o8KvmYyyRcU01OgNAhsnBnak42YFzB37k+U829Ixx3
PTEqmbNw9GFm7S1NsgntdyUMzlNjTodp9dfflmPL8n7yTMwFfPj95lYmAHLGG9oNe7L3xg0ijjvc
I6/br5HepJecspLqUNdogyc58aPwG0YL6C565v1H6RlpfO6jdNNGKuazG//QTd6L0s2xuTH/o/J7
mQcZGB4a0U7pqHrgO0udC6YbzLcuWaKbHuyQwQ1NIykxkuzri70u2XdISZDrV7aU9uTiMPlOFHG8
Rs3EcFf4EABBEUub1dXG5a1i3mUE6Y4oyzojETNnQdmIOK+zhJh9SqlViy5zhvk1FJuPVuEnkTNg
KgQR56OtMofC33g0i8A0F6hEBUU0gZ2N8jLMNT5UqovldercIgvMKIGUwFWCUI9hDTmhoBG0wi4W
LZ4eJtoEZdwUsXHvc9jl3xDYrINmVv18sL1JqD0tpt4WO4EQvYM51n0sgyJi7FNhOnGuIOW797Io
VwFbjuWEkYOBd4fTLMGYZScokDKSWFKUhlcfxsWqf5VdM/4cbDRtDL+D3CijkXtN0eK+uiYmMDpS
zbEQO6QrPnDQuztLPDc+P9wqE6YCZpbAr3dtPqWkKMoTrGXXRqnmdMR0aPru4JTyEH1mfPRdpunR
nsRPF0m85PA3bbiIyUrxasbdpRg56WGyjKriSO9cmh4pwDAeF1Gu5L5iHb+7NE3zDQGU4Qy/esb1
7p2bpMNjPrY2+lWMqXznydj/dLCbOxx5++V+WYyeRhfYXkQgrTbCOAOJZGcUA7Nz3mD5rGrH/rR1
T2RITC5gSZIo9acHHaoNoW5r+1hGDHZ3kxlBoGMObZ4T8ijr1guM9I7ZWu05HgFW8bFT0+zi2b/d
aAI/r2JGSUYz2x9isl1aDBxFY4ReJMluuK8Tqx5V8iXDWc/6zagOwd6uR9RRhMScQ/qqqcysycRw
NHAbRj7Ut6kn3RGioHcx7z7nbkOzqWng4+sbOWLo0iYfki0FGxFdF31oC/qA9hCnCS4VxZPdNk25
Rz3GB6cbX0MdUWvEt2mrVt5h+sPQIKgJLwJKyxo24tVybsbaJmCChymW4Bry6bDUCr6uHCNqKiZb
N48JTgCyJUOWfDSy9X9ZBuOegLcaAIoLBndChAIvs7PlNGYHZl/zU2E61SO35uGHsUxY/qglQI8a
SFAz+2LNVmGSRPqMEakdQbZSpx3MuYDX6XouQETKrWgHYDK2OuFqIkjvLPK3xBCZjd3XWroYMySS
2L6gnDbZ+cC3nL/aIP8tneZ/J2xJwrz872FLAcDN8kf7z00+2x/5S86x3D8QZmChSMvHbuer/6Bu
en/8WWfpO0BjLOqrNqHnH6gl9YdyhYDORD0kBDDxn10+rvMHP074/pbNoxjUsf4d1BIq09+adVis
PJtX5pWge0qHp5X//jcxBycjU35sZ/tJt+wCDRRHqjDIAaSNPv3tXfkvMGBbceZ/1kz++VKeBRoK
jKhFhaq34T//9lJ5qqLVGdiOhc19iZcTRPm7/DqrsbomZgxRn37T16zGwFOnFG//65ffBLX/7/UV
2tVGFvU93vV/fn3sBAu89LXfp04eJw+WSDx4E8QTDigxUOANB8ztzsaqcbtkVvsVWwBWmDjH1rOy
R/UZZyp6QH1rCa0WCys2SfqGTIvF6fxAWU1pUX2UldVR4ev83UwNNSOVTLBYNB5va2sUJeaSUSMo
JG1TcZDX7HOlyBS3bdVbzzF8zxi2YRP9hEswfmcoIV7JRFW3/siyHdIvn7z+6zfFsv65zOmvT0U5
cFwdd/tU5Pau/e1TWWqT6BR2zf1EORtpD/S+H9XoQp5eahfOCSwr5zt3LutH0UmMH9Bg04loMd55
dhS7+bWWmA53HB4xJCcFzIEOCeOzs2asSjhlymjvVpmnmEzELrWU5WB/Isy51pG9q3+JegGlI8mK
4qc7JE1xMPDwzyePevS3efAYS6QyWp5cTN+Es71kHuCy0sgNGR3GSTYsWCdy1ZWhwd9igtE+JHcj
1ygBeJ7x6D1HjCw/mBituzPXhoqjRjaXQLj8Wg7BLAWEinzCEgCiwknaICnTWe19Qig/zALj7K6S
C66dbhBK3nIXVEbQdbb3EVms/CfGJVMdspJb6yFtZ6XgIfkp54116J/JM8bxgw0oR3CC8pIfqlVC
wtASLuFHol3jXtL6QGFcV9Ean/cbp6XusNsH5oozf5+0qZkHmZtyqEeiw4zRrKMzcDvG1eVwqp1N
qDDrlNvXkVuk+j/sncd23EzWZV+lV81RCxFABIBBTdLSi0YSSU2w5AjvPZ6+N6i/u5VJFnN9855p
QiEBBMLce84+lw2pLChLbJ3eR+iLzS1yolxsJHZ8disuzeazSIye/MkNa3WJkFujrmFdju5ANDjD
tR8QO7SbI7eMyCbtBbgbRgUtLJP66blvWQjB/T5p5LZFI5J/ikkWpFufUbTFHzOkFmucqD9Jnc/F
xkqdwVsP0HGxRPt94//oZjuMdnZrOcGal0SGMlwbvaisPGAWTuKh0TdzoK+oJOK6hJ2DSc9I/DHa
mUCH+s3Hg/+9CYlmrAt3GDefqZiy/x76DU3dpDfBVAWF4+11yPGs0Q0lICgeIEyHdtzOBL7uehg5
pEJ0/svH1z9Mkn799DzbIXLX9PQrbe/w+q0wgih1035dxkG+haFuXwJpii6knYl9Ibz46uPriXdm
QE8J91VgwOqhrMMLapyEHHtscnBylEqtjQi0HnNYBHXhfu+qEceYnO1NqxB+TVVvnqdVaf0oBpr9
u3GiQJmhzt3NWGYvLSMO/ofW+F8J0K/ppYcrBNEVLsFyiNFoLVhL5+GvuUhrys04R9o17fn8tvAm
mrIcS7aDmeAoAH1D+RUM1llOPCbn01GKtdXaWBwzY+H5BOaJFWtZEQ5/D+u1qbBee6zd1tJu+fv3
5EaTm7SAzTVqXkpkPUnuFMiXrteJF/N2ElbsEWzWJM+xXaWOJmFRJmrAbG6uw2Lob0PE7PGW6cyK
V5ndOESELJ3tMVYaBQBBcWIFlpnl2tYhOm/RDWiYk3oanio1W9jYqEMCyjdsDg4GhZxNV2Sc4T/+
zW8HLxVp+kCI/XgybEQOn42rHOX0/vKT+7n8Iayi2fvEUO4iJw8fIgRr+4+vJ47aTqZpK1cSfith
kbt8M0dfK072oiN3dvE8pPZX5G0e+QG1HjryX9A/6moA45HR24EBlCRfh6FGrzggbtx9/EMOBwV7
F3YvpiWgOgtloq5a3uVfgzScVSlKEVMpdI3hLnVduTL7ZPr88VXEe5eBLLs0+bTrsE87vIylBStj
EhIvW4ze/YT6l7pWlen7qEunn51NenQLehk1znKcD3Ip1yNUE4KuYkKCmcPpl++1o+Bxt6O8/vjX
Hc6cyzOgycjW0ZakpLObOppISjeW+Bn5ceCr/PNKucaWmKhwDxblS9Al8dYFALLxKzyXyMeah39+
dY6VLqHl2tQEEx8+mqjGM2oDe0Ls2UJxb9OCFk0SGVRPwqDZzGNhXNM0hKkoEH1va8gnJ4i2h9/r
n/un5o9C12LipjR++AtcxwzZ5DEGejgy87otl8DiNq5QZ8GRx7+f0vufmn778Y0fTZDLdZUJklR6
ilmSMuDR2LOgaMq6RMQKm66I6CvicUiDiq0RMXQAKmPtbI0GZJPKdEyFcAwHQrcVVngq7+lc7lCw
hOPm4191OBO8/ihHO8v5heRRW3pHszZjxLRwrHfr2U9RtxFGcd6ZiAjs1J4vgSO6jx9fbxn5/29W
fr0edEU8Ia/7+NdO998foDUSGE+xic5DbnmbBOnENhHUB4zabR8yjuJbFPETMilPn3j+b79JpqD/
e2XlHL12ZFh56tLIXlcxW0WyCZOt78CS/fj+jpbpPzfIMYlJzuO5Ym09HF2YfnWqqprQ3jLMzgJU
WNdWbSVUpET+uUudet90xo+uEc7OzhqScyIn+OK1gXltgzu/aLIiOY9rO/+ueuWe+PbYnbx9/EIs
cgJTk0NrukdjEDs4Kk5PV+umHG6DCiZaZIwNCnwzJeIHk+zGQYOJKLld4IdkHWZbsJIYi429GyZj
ska6l1yCtQfSH3BMBJprUeYn5gmgAtEIrf6ZIZ6icRKigd1A3LQcHHEifNJEv8Vb9G3jHo5rumfg
zxhavcc4MIMrhyXD3yaGiyYdprrDMkpu44ptb/eiQi98IoCemk4OLmMGZlrigMiA+oKgG8vpJ35w
gLLt4MpzykcZ9bkMQAt1dSgqda6pVrmkyjzb1WB+MkrhZgjJdF+tyLUOQIHBYVpSaETvbEwKuZ+k
MSByb0ohz6k0ew1OKwlPXEK8X3rhJfEPBRaSdTeA71nVti+DdT5NPdQYR2PE4nQAlCDH2dZcgLpv
d1lUEKnK9tl9cSvDmFbuqKuvWnTesKo4uI2boElgY6i2qn8TDOpka0tlat6UqRFd0EJhNx3gFser
07WfR2UVT6kfNb/dwKpm7KAZFG7V1PHvUHAEOGds2nSkmgnIJFzR4QfbtoioIHZEn00btc9O08ZB
uUp33iWECyj8LobNj+iiENOnvEvFbxSu4w9XhOENh+Pe+gyhJXqMHGfiCECi2zXiJVpddQEqFCFf
QTROPaKqYPPXIc7z2wxCpSS4INlqBw3mqgyYw1ZDOfPLWBkq9yYtregJcaCHhUtMvFCogMjUWsSU
1WaUobeHEQ1xhGBTKr4in2YgWso6z+sU+yHoA1r/8CGTX1OXzF9t8mxMwH3KP6fUJ+i2DbBt1kk5
9diqFRF8K5k28VcXPcn3uAd0sKYpZT5L9qW/OEZMFbjVbH7RIJuewiRscxARoxjPp3RSYKkBwnyu
jaR6xtlAUJ8U3p2RYgTZ0FmPL1AmByVmbJ754tUjhSTX83gDoAXVpkHF0aFD0Dk/F0k8pdWMzuNK
FrZ1oRJX+9i25WK5K6yu3spSBf1lYPccDw1CeOW+GekD7cJ4iAE2VUNRbmJUvJ9wgRJDAa2k4PRJ
ANV5jLaLJB+si9xL55rRhaWJ8NhEfYIDBEAm0Q2zH3I2FbqovussaZu1cnwUH5QF0KWPlLKJLyvH
6sVOx/C7W1gIFdW4NOGmCGMwblQIzasAezfiR5pXyTbBy+1eTLW2weQniXHeT5KOYUI6PL5XFvsf
PoiGceXgWS8vuH24bN2kSLNMwondV0eGESWZcqRP06LGpMQ/WxzgUQ6xkd7bZbO0vZQqzUVHYjeb
Dh99vo8aBssqMZrA2qUS9CUUxkI+cWofYji1vnWT8PnRIIa1nJ1J3dPZhfCvy+1CDJAbGwvjZ69D
EEzbJPFuCl6Uu+EwbSJa5wsveY1Re1UZRdJsAo0XAFSX7fIfZoF8Ip8ZbRFKQ7ibs4r11wG/dL/R
bbeEB6N0f7IteKskMbudcQ6u0vlWFq2xOEgK8ZOea3ln9BU9v47kC703IgN2J5kQ+WWNAy3bUoOh
NK7riC6Ni35oBeLGe5aG5b60nucTcpHPn4ss7ZbnOi7fnuU1n6dplvxuPDQLAwFQxkpFActM47jG
s1ALD6q1gOaQ06csYJRItnashYrsLpJir9sAguZWzzwaLCUpDZqyr6gklIBeAGiOCqOx2+DwGivk
8zLphodyYo0BHymaaWtPMUJFKVXNAJn77CqKhILl57YUsrlv8xJZwHyLUSd9MBFtTKsyxQOAG7pW
1HIgVxbYeFucnh0KOQJ3VUkHtM37cN2MWtyURWyNi+c+OBPzMvLzJg5+KWEH6XpMRvMiYkR4m4wA
FPtagI1KaWFkXkfyVm8YO7fV7Laa1OYomjTznTHI/DewpPiR/8F+aQwfyUY8Vvmzm9UDno85iejs
+hFqj8CikbWZXBsTEn0i+kqhCeOUvJzoXsB/nS/haWIKgGKWf3Jl2frrooJttjZrT9+PfjV9BZbS
IymQ7vjYp8VYXqCx66ozso6mZAsMED4eXFDhbppyStOzUcwEtSoMJB3d+GF+YfoUN17sc4yvGtLB
AAjjMdjMsdUCHi5N/N0DuXQQvytoECuzQPyOZrpIUL+RSJHIT91AG/QqDHVD8h84InpYhUb6gFya
Hko9AvQuybr9ls+zg9zMN6lErckw9ZgRRG1P+4gUDOtaYMdeAFZFrDCZ2o6xtSSdv/UUKhcuAoYP
f1eYXb+ExglgyZMIwZbZJEeRAKv7u6RQ3Q5lnv6KMtu4n4m5bs/nNIObODYsh6EMzYUD1XXdHqj7
Nh0K44o2Yxmd2X5SwROv7wnpoJkHxwZJedVck8/b/M5IVn0U1XBb9zT+2NhcIGulC3Zid/f27ESy
gWuZgpaqsDilHu7u0oLPM6rTAUxDAvkkx+wRrIFflsUaN1jyM1Jxt0QMx/OnWNI2h2Cy7A7YuXeg
I/K2qjCmM2OusJG5/Hwn7L6Rjomzqa0Mm/gVz4SI3ZgTHm3KNWl3Yrv/ziGEU/jy0yn1LjrVo4N4
NSJVSkcoeLBOiKZ3LSA5E8HYm47qzS/TqR7sSNGSD0VSn1NZMnFS2ePnyBopGfcm7ORTj9R8uzGn
FIEUFf2rLZcN9OEzRR8F+DChV+d5zMoXZOKla8+1LTbJhW7PkGhQg/XKyEMOKDHhOuijkFTWSeWu
CVaJv2amhRF2cEV/5+XkemOqMKmc8jVrd0V15hVKL8LfSuow23jkKyIED9164qwne/JjvHxi44sQ
7BdaNEAAgPoh3stO8lEEVpn+qGqcAhdz7hEAHaFOPetQr7FSCINOYd9P/gP6WPywQzEFn33G/Hfy
s0YLaltnvVCvNZ/TOSAgOvGqLnul5OE9h9U1bsLZbsO17btegoieYXeGuQq1lw5IUEyjEct06Fv1
M3Yx+wHSNdKRLO8rZKVQFfcYmiU7vbbF921TZjcurSJGD0puJB4irUlITscpIZI3rvTiJMK2MbCz
UBvbsrEkN0DmYC+xPrl9PX/H5BLjysJRW6ycxjONTR4owsOywejB3KT43yG1RC3htd2AsioH4Iqg
p/C3adBVj51HYNamU05prbOW6uw6b7z0WwCngwlFFUSzS9WLves0yQtaFd/GUtPbu5btI/MRfNZw
ZXHtch3FZHqtMZS0n7x5MfNTIEqRKBq4tSuzLInpSHBIrzjQltfsVJVAz2QkxmrwwsL7k0PzXyub
b89MGNhtDRSKx684Jh+OzzoAqGM2fg8ZBDmZeMUTxBYLAnlxzJlo1j6eZA4LvcsHQFWCOqqkrSil
fm36/FWjwp5pqqF2mZtlri49ICqPAPzQWgJjCk5c6+18pmipcQ3qltJ5U7TtCgOehl+060SgV+BO
RyohM3vx0jEuqW7nW9ni/Uzi2LzReSt3H9/q20erLG6Wp4pinpqxdfhoBZR7+E3k8Nb4RG/m0C/3
4DRtcE0dRlkNlfjj670t/SiLcgcTuLPo852jqaYcZ3dIGvYY6AGQIJdQOHKxRDuza/mCaIAEP+og
dx9fVCxz6lHNg4lUUw2UhCjZ4mjRoENU94hoiI3wovIq9UDjx43ZX0z08VdjzTFl8HF7kQPl00DN
aaAY5D6HXln/MWP815H8zu0vDnVQ5/SqPKbcw8dtQECiHoEmpykwwDfwWrbeMPSoezFrOSECUmSd
5vnHt2+9M8YYzvK1woTU7LhTk9i9A3W2b9ZW2vS/SHEljVv0NWvOEAGB37UGvlC4Ugjt9rkeYTz7
Xjh9D1v4yxRr2ghQFnk/OQb6OdhVQuFO89Ouu/Ykkqy1dGpOKTbszXaXlMJ4Nq2GfbIE5TRPJbaZ
MLZx4SXTNik869pTAIbxO+P8BaZTF3qtmr5AEJ67Y7nCC5ait5J5sHHpZZMcVxHNugloJzZ7PGoN
vTnTQLNskh++Rc/nWye+yLeroXIsaWpakthBaCgcvqO0NZyM3I8BHWQmXyBDBNbaalBmnbjOO4U4
hwosYSJ0SUyKoYfXMbgyiWd+B4VT4Pljd8u5QmDtgEx759scM9ds62vis+vh1D2+/ew1HwRuFvoC
rsbUcnjtOfCk0iMSTi1DsffUOCCmi9116S3kk9gbTux63rmejSDDpt5tS9M+bgWZfV3Mdp21xNl4
8w0reoVZLB/9Ty0fP9HdNGiME4/37WukK+jxhC36YVofx6Y5HeELTtm+JlTXKDZdNAqMZ6TAH39d
bz8uajlALi3Wf0fwcR8+StEVTVPbTODOhEiYbz6G384BMBC18dRllD0UG/NzipX91sqM+Pbjy7+z
VimbYi5FbfZhnBMPL28iA5zNHllGP7burutgGYiuHNeZaRZPH1/qnZcIcdujq8KCRZr00SxqQo1L
maG5U2eeHsIukD5Jqw5gMY8zEOjz5us/vyAgt+Xl0bpCtnN4b3yJplEXC3oZe+sO3Vd2RrxE9rly
NKZNPcQnrieX1edwnQCxoiU9KnpGfH9Hn2SRT7rRJmOmzjhk4arJrXbFNJBvKkLd9qIhCW2fDN30
uYRZhKG78mzMHDFEBOVU0LN0Eoflzkt1dxNS5QUNFge4T9C6d/dxayhkmyUs6tVUeKW5GYJGnGpy
vDMcUdwy9JkpHIKFj55Z1oWNmCwKTShWp4u6GxMg/9iCZKUgzTkqCC7GwbCwNsV4XOQ4qxPfw9sl
jknNRhKjllo/LZfDlxZQX+tysL5rp/EhZbuZtR/NqXxpffwKVhuMsMrRaHw8Ut752JlJpaksBDZK
Hs/ZpQcetqnJGxpxwBP7mlB6C+P5RN/uvasgwaJzy7e+NBiObq1AZoTFuF3jPprvajZLACGc8vLj
exHLnutoFDqe5Th0Li2maXn0SfNdORRZwIBRzvhGfbm+xC9KZZxjx3lUtniIARfdUhSmit5WgOGi
UN70xMDuElPjaA/6tDZPvNU3/WP2xK7QfP0c7hA7KXl47/1ce1WUjNAiAsP/RGhdeeZOcfG1FeXU
cbwe9NYt/cwkXDeKnxkESzI0BrATz2a5zNGzgTlCD4+1GZGNc7Q4522AaL3POKp2le1AjbXllybJ
UBGTKEgCrNO1IU0AG2evCT37t1v3HhkcUSh+so8mvKhIXDc40dh6Z8i7NJrF0laUPKOjZ9P0jZsR
MoowxPC/53YwnVuoRS/Mfpy3XsQpcUAJceJJvN09LAoUGkgU9Gjl2Ucbdzc13HQMQqzm+YwhyA/S
jbChb1IsrtYOi8F2hi5wFQKg/fnxO3jnbnHQsq5abOP5BUczTDAyKcceELqBWOnbkJ7rJ0Ni8Aio
q5xNqm5/cEwtvn98Ufn2qgSsO4I7dZeF7vjbK6IsWIpmfHu6qCH3qk62N2xsYBs1LLBQoJK2m7Fz
e7RxfDaHHVxjGA1XQNLaR9ALMWfm0g7z9YQvlLCiwCb6xXa7dFxR7h5i6puluEGMNt11iWv/DlvF
/GUJnypNoEZciZWdkfHHllfvwyGSeNyCZrrOZr85sdC+XdORPbCqm8hj+NaP6zFGSgJK4VJMJAYR
zLsNs5edFX4iPyrOP36uby71evREwSg9By3soqH9uxuc+DEs4MJFfi7bz3NljHsiATAGhaH6pwOW
ZZyj9dLPppniHn8kkZuRojBQ96LEH20GUfnnWEnytWkIIK6N8IGJlc29JfNm9/E9vhWDMFhdsWjE
lKVsfsPhTZKEbSkfXxU2qtR8QNiNG2KiQF5j+j2bp1nfpjm6QGOmwUdnxbppcM/eiRAZeNcGDnC7
qrlpimX6+PiXvVlQNL+MYjrf8CJJ1kcLiullFlENYl4DCPKvQ7fTl6jRrYuPryJfz7cHsyZbfAgJ
i1LZoSFgLx/XXwUNlXQyqwoJWhV7p7uLCEcmstohGHuLF819QsxfPJkjoIN1o0bCtvw8HmigWgVJ
eVijQbQONC+pCoaUaVZwo+pv3pi4PwosQ2Ib5sRe4zOdSZEZEtN8MIyq/5S5TVvBdTDjYMUWqcIk
LSGuUEI0wTIJkkDCc3uoJAT1ImgXdzKdIQSZsxVuxyar6p3oO/easCKf8EuHsvfKTEKKi5MdmSTK
YpWzlhRrCoeAE58bIRCDyqxG42Q7Gcl/uqMgiZ2wdD4XYUrkVB0S5XIRVEuc3FB3Tb/A+M3mfEg0
WTSapNnpvPQMTLpkr7gGbhKra846mqXOfeZOpJHNAQPixaoG9cWrxv6Xcos5PwuzLMbA5Vgl6sO6
xlHI/FNaO06udNBqlMrwN/qe7Dggzt9oLWEP640gY2/ZjRTqYahUcK1hL8J3zXwk0I4R/FZOQJ5U
Y8JDpWFb2T+jypYFzrSqe04K336hDS0v51GiITXqpPS2mmSqHIJrml/TERLxxRwn+Dw0iix0PVbQ
PtAJBIxncsyjRj69QoVRvXQrU0+phXi04XjkRJqN6zhYYNoau6wfcgUJDQQ2cuSN6lvErUObz1/z
Mje/uE1YPdPiJZMMqDkmY7o88PGQnlb+pmuG8hPRGsNPIDWjCbqsnr61s78QMKsy+2J0FTliYbLA
DkKdWDi9ONJlRGZI00cZN4C3HJD9koYyiwQesQzyMxNVUn1G8cBNd0lVQja348Xu6hgjeUjoxRfn
STLhO0TQIl/AjtXN2q9BrHNEYoaDT2244NhMUYM1Xixi3iCLa5R6wHihndEAzbJkCPAF5Uv7ICuM
8rxqS4JiULUNE+KhrrMx/OcmLhE/cKw9iWzjj5Lur3UFhd3bmYRT2ttuqquYnB5NzE8c2fVTzSR3
W+jQLYiJq7prVEj5YxzCNe5o2RfbJh2xRXWQfaASydq79wj/+Rx7I9mX+Jr9H/j5yx/N3A/wghAf
P2Xs1bCIV2JGTY/iFBFPBHNmVbmVUhui4jEKkP1hbGpBBRj5qSG/gLooITbN1U8OAN15llgW3rQM
j98mhBv0k+IqDuWmJ8oit2dKz62yeTB9A9gEtpHjVruQ7jCveDKKFDwlvdWV56KRxpTHF7kKs8r7
pQpdPaUzlW/y6iwbeYsU5aUAPPZ7GvqAqUCHPd9zo0Ms5x2wsVUf5SCrKAPD1baQScFIdlVv7oDd
q+gyZfN5w/YfJ3NtFKj1KBMH8sQS9XY6Xmq/EtWqRqFDFM7hNBm1kG6igbov1rR+cZnipDDK+dRy
9GbrRtkFb4pH5QXlJ0K0w8u0Ptoqupg0jbuBNmrNcPmWCrx1oW+4F4yl5lamLu5Bu5z2aVhUzwgQ
GDMEowGqWpRiUETPxgkVDSiPeE9n+Rmgo/Gl4DXUJ5ao9xZPh9hyfC4uHaI3h/CGultPt9fERm87
+S6QufMl1y69i5i22yWNwJgwCT2O98w7/n1Fu/kcCHJ0N+RB0l0uYigNHlzUj3REyM/9eG17Z//C
Idd0FL9OeCzzh8+SLWia4xQBWpHF1o92QX0Udt48F0V4Ygf69gTEa2O/i5iZ3K6lCXl4KVQVRQoH
E3Ag7V/yjVHys+l0499URfSnbvSqfdFN7prGUXAdRmNx2dPxPXE4XHYEhyu5Q/mMysSykxG0QQ9/
BF5HizWT9ie1SWM/TIQCuNX4bKnWvum7Upw42bx7OToh9CUEI/b4nseeKqTrUAvtw966Ccws+zHa
cwJfavE8eZF/6tt4U4HhIdN30bQXtbOweA7vj2AB5NIj9SsNFeYMmW75uRAQmlKgXMDtvfbM93zn
jLQX976hM7Ut0d2fKmG8d9eccNktSenxkI/2i8TdTgPAEKxWft0/W/XsfFdx/BstONGysy8e/+kY
5p7ZlVGvsSVqm6N7dkWaOAkbwTXdpuY8BYGKqC7TZw7IjBNXeufOhAA/ivaT45t0ls/pr42g701G
aNN+XdPeiqJ1hJZlJBbCBt4+eE4HybBvnik7pMHejhVFWnLloqvZ91nZ+bDte2Jku8fIiOVDS7JU
u8KFMnf7XpXiizaED2QjUjdLmtSdSeOdyA5zTFOCiQYyK4y5NH+AabQxe6I73KdU2r7kpRd+J2kk
QLHFKfly6HPveo56N9xJu4fFM7Vxdkv2GrQRjUPV2UgiHfeDVlm0iVNydbZVHeffJ0eE0TYzrPKH
IkMJ9u042BzXbAQzrQGADZBHZkqiWo1Q7R0r6F8oPRM8KBtAX+t28OrgGj7aWN31WYgygJCWqNi5
WGirdYXJ8FTR4L1XwfjSHGolL+P4UELnodXKqjgPjSkhAVpejRl3Z/QDyiwEH/mJmfKd6zFlUNfk
mEcP6rVJ9Nerdy0vmpEqsX/xYJ3yYHwDnZYDYY8w1HRD1Ip5asZ8OzljDaKp6HKDHljOo8kKL5cy
BF8SStx5vhlZz1ZBaRU3CGea70UbJruwaASZDGLaURGrUR4jQHcS/VR65nSGjM3d9jHBvjGJNfWJ
qe3dH8c6DwmMs7brHpUxjGogu9HmTFSJMXq0Qtr/cds7FLC0nk+cst8ULzh+uSafNqoPuqzHboS2
y4bQsByu5UEwjaqquiq72bxEeUo4LIzwvY/m+sQNyvfeOOdsWA9L0d5xj+aVrohJkVfcYR962KQg
Xmr/MoflYO9KWxIX0TVklu6cIZWPYWVgqSSLwlwJGBkw9YBDEoSVY86AOEk5C9QLuTKl61spfcC4
ekSx1T6QPwa6rCZmaNzNWeV+4v+0nS1luW7bk05OqGAZFy/IhWkRdkbfuif2bG/1NBzrpRQuVjBb
W7zKwymt58MdiY4Ua1d39deIehTgKJvk9AVusg184rxpuxvrgFTudZjinEe1CEnKB+J3VVdeffbx
HPvOJpLf48KJ48RtmscGl1qUvoegGtFWXiYRm1jaMys6R8GJUz1G5eOtwCtADqMzk4dtHvfwajyp
XtkMw9oMpuisE2ZBuhri2bvJyfHrww5iGR0AtXwHM0FgjWBJhY/SZeDbRqQMq9S3wnOovwqfe6Gz
e5OthXNR2ey+OZI3ArC4M4131I3Gxyg1TCha0QBz2IZIE6G/CkGJ+PQYL5MgmW3CtHTxi3Ov+J3I
0eEobqr8HltvfOVMXnibpMiLV9og1WXnEtcq2D/61aOYS2RciYOsbY2gSL/ApUvn3QRnhk9DxupU
X/C1fH6whULkRyeS1Z1Glu1K63DABK0D1SIqCQcKPYLGNHCBBUNnDYhj5h4hoiMeKc3JezCOXrtZ
8PDZBanv+iVOJXTs3s6DOx9ggr0jJKPorgx/zL7nEw7pTUlgGPJifn23dRqICA+OE1fOlhU1qv/4
Ef8/MOBfmq31fwcGnNfp9/wXa9HvHDHqdP7rP69/8AcXYKh/LycqzlWUxzWKB5t5f/jdtP/5lyHM
f0NJZR4U2L/oYizT8P8BBqh/s0ohTXGXXRiOMf7qf/iPSvyblvVi81/65fy9+ifAgMM5WbGpXbrS
klYxPWNaBUeHCAFQp6GpX7KlkM9aqHnnlYXcxnNm7FXuZJu/nsztn1H9v/IuIxskb5v//OvIn/7n
evzyxbKPiIwt9eFgT6Q7E+fE9Rqwv+Tv+RgtShnIXY92Y9cC+dgjrENsZoFt95IifaqByLMS2sV5
2eTTRTuMxBOUJCOlndgYnYT7ndI8PLE7OVyNX3+noutK1xA2Jmry5bn9tTvxwKDOeZwiPHPqbxXx
wRehVXmQUKrqxLz59g1wWOSAb/KicaW+rpp/XUl0jTDnhtWo98JqP4yj3hOuSuxz7BbfnBHR9sev
4HDtX+7MoU+1KAMYXXQPj944DMGImmQB/jahbgO82V5TQIkIhEim627Ia+IXDPfEe3/nJinsczUh
aJlQbDh8nGmcZiito3qdW46xBp2wWONBBNUkTZ9ZhfHy8T0uPI2/jqV/bpIhIvmwHA5txycmrJQB
M1yCq3PO8aM0EU5GBKyIhAuKik8xJz525J0wHiynFB6JjbV+qFJX/XJMeNyrwSrZGAVTTXqgBjwA
rsXoynjNPczYiGJbf05Fb/0Mh9z8VkUqh6EgZ/cBIr2ozj6+mfeeHQPEohaEoMI+bmDXEYRTFZbV
eiQ4+Cqv62SfNeN8lQVJsc07ecoWB3P57dNjQWE6QBHM9HS8Is1Ktxbpn8matae58IN4CfijMH4b
RSa6d5SBEaUFEyA/PLXgXGMbeuop9l4WZAjg+bczi/TzCQoxtLqYcDjbzcHuS0NHiHkCPYHE1LyW
CpntbwsA1VPV2ZAbAzsIr8MmCwi9TaTdEABdJ9DH8IxtiTnNv3a1bFGEK8ARwNhclzA7SkTXFPqK
ZuugRrworTq4A01OjbMhaYZgDzcEOYg9h0Y0+d/x/djNC/C4N79X7mTz3kRacy7z6oj0sqnx7luC
WOUWowGcaJxrFBV7cl/c1Wi31VePea/eQvqkviiKCEI4qzrbiBqQERVnv1JndlcaP/1oVF+Z03CJ
MdioPZZzc5t0jSrWlRM54ONM+w4U2QCeDHHyWUOtBzLVmKWUiqAxQNM3K+rztfvFrj1nBrIaII+z
rJH8escHOjd2iDg2w+CbPwerkoRbD0Z6W8lw8ddNzUhLoYAZBxxgpA+R+TNZEgHcKYK7dG0CD6Xi
gcVIKAFBENtatRVlWAGFLofw2skd+aXGfQkiNuo5lRJvIdhj5RaquWkacAhMqQKTK0mmWM090cpL
kI3Lvq8vDYeQoySqt3bMMXnlNU73ZZAl02cIMLykhxXZzw0OefTjpTkBDG7Knqi6pq+/ZejbmnUU
FA0T/Ig/MOzho+3YMbJZi6QguXgOq/KmBGDFk5AQytZOBYNtFeSzbe8apM/DLobdFlEFdoIU+5RF
i8EQOoLtyvf8FS5Xv4j54jjbaKhugLKGwuLfhBQ/emU5D5vaq43nFCwHBJUxwBJn5R0FJrIsrKs2
w4kA+T4eH/HuLsk2LhpuGnjm8AyFjVFUe/H43SlRPa9AkVa3oWomXWI+KWHgEYcahDvbruabKaTw
uzVbjpUbyHvpPuxIjITmlfXzGm/gSN5XG4RYDoHi3ZaqAoCG1U5QjfWCaJv0LV0e34eGuO3CaLiO
hjR5wb5PZq4l+vSR0KHhVs9mlzF1QGQEZpoEN5LeYrKeGNHDLsAaQnsDSAO0Pml9MTkWdltcWOV5
mFngUoKGzlbGmabfeWzX483QOvrHkPdERlKxIcutzIVaQchkyAa0sBr8Z3n0y+k7scQGhEDUZ97M
gxgKsCcmmVLB1k1DzHUhSEX05lQLz7tghrwDE0/lJJi4qCmhF5owwwCXrNu2xPc4T4N4mYi4MLE2
EVu9bfHNe5vZmetiqxJLo8BQwrhEVyfyDbBHgiDH3JxpJIeRIm21z/nWQzBZV1olAF17IhabjWFr
DL9tluKB6wLTaDcZ2SV445QxkExgpIrst7acfsSWQvRYG1V02xoLo7almUTuc5NB/9NuoZ8kivga
iFBa55scKtDWSSuCJAhv9H51ouPH+hx/Py/Re3fZUDrmvi9JS1kPZXZWIpu7X75qe7+kCOs181P/
bNil99jMfEorEWAYXXXaCEjgKgk9AOeTeb89amAziyi5QPg4VABadZIgI8MKhfwwSDZXTRAUDxHY
+AWfXBQGA1U2Vxx+FOGcnUn2+KRrfdfkA3MCCa0ERddNWHwB0J3QxTFN9Yu0r/Zby56h2A99o8jG
5cPeCEIBFf6xnnCxlnMZWZcgHe51HuXlOmjzEbtRH+eSsBwofuthGM3+PGwq/1NiRyBC+5I4BNyG
oVmtSMdikhYhKcdkh1kcctLAepQUBT+XE+zfvZpk943yakV0SjsQaSgGwyaRqJAatG2m6m0myXFc
IUCprtuphneUz01CElnoXfM9lt/Cfip+akAHA8bYgiZvKSg00PwlVpaysjFdsnMKP5lulSZbk8Oq
xDsaqF/gUeqYRMRSfuuSOqQN13jlp7itLFpE+dIRFWz0r0WHNh5IIIFKu16rxkJ+aY/uC69zyO9J
GVUAFHCJt6QXwHBkUAXyV4xKBuMq42aDZdf50hhG+m0OHXPehIbAWz2mQ2fif3HRz6XtUhJqs3h4
QjGU+KwjsyKisP7f7J3JcqRKuq3f5YwPZYDTDu4EiAiFpFSXUnYTbCsb+sZpHZ7+fuS+ZpUK6SjO
rvGtsqpBZdYmAMf999/X+hYG6bp1q+YinjLs1xmIhhL5vIBrSzdBXbdk5VQAiWP7++SRP7mLFz6G
gL0ttsesNScPp4yigqkIXXePXtXQwCaih1M/hHLaUU7Ngr5ZKvDP0mhgOJGpg/Qgztf6OndmErvZ
RuBMlC4YXsINVzJ+e3LDtINpNcWtLEDXRhLvosZONI6fFurTPlSwLXPIf6L8zNI1MP/OdrtrKRVx
e7Xx+gwytU93jNDlYzXqkqdRAaMNFmMiSWV1Gmi/ssG9zCRZ+h1/6jRYb6pCcgo/VHCIltrNjnBv
CdN0q8J99ty4IMzLmFucNdbM5G6k3QpKuzXNa85BzS7sy+0WqB27T9KiD0aki0vAR5YSehT62sJH
mdAzCoa+Wb8IZ235nizAUpw+uuJXNcWEWphpi+8E1xFT66iV9Vek3VoeFmXjfTf8hAhiDD3tt8kY
ZcXkuFgPFnypMhgykeOR1NGYm/FkfHelq/90sBlHrk4ZxeHkFP9KJqBVAYFAbbF3urW563STd4GR
orWjuSri68wbxQ+xzsOuBNv0jRhv6Lopp0HwFUV3Vxaa+QEISd6x4JVfyZ9Vd16moUOyiYehxYFF
e+dPdbGnxckio4t0TxOnOWYN4bW+23C2JUUNjDEhReZn02brV9tOrUetseYr00UdwF6y7wgZJZ7x
69xDkw3JyR2jinR554Mlaqu/IHZ8/jyvRt6GPDid0GDXXEIj90bckO36lxr93jimpNI9IlYwmVdN
lhua5eUC97Mc5LW03fyLZceo0n2JRIdoJs6bB/LEMwSH7FQDPEZ8WHoBFLVrXVx5zUiNHnnb3wlZ
epdf8cipVVAZooVENJEfjdVlMj6uzRKLSFbL+hlCB9CCXtnLTQ5Q0oGZS9ojPv8WaVs+KL97UBZJ
oMEUN+6jnNup5gy0d7BxuKkNSL03kt7f53UMI5S9Q/zXaArCYwk3eXRIeGhRdowmCWt50z9Vqe/n
F3Hf2V8YtO5jChrkknUOMhMGcaVFoP+R/lIUSj+y9MxxA1k2mYQr7EHv1k05pPs4b9t4lwPOsbG0
ITS81AlsOMpeV9lByzVsqmZpml/wGbMgOhVe9FDiq3RZUcz0GrOl2GS5hfksOCLHbKoTy7nL/Cp/
lp7qOcbvFlz9CCUwh2SVzK6shTOVHdBN/0FHQOHjYTUbIOu63X8cYv6P2OnS+cnAF41LbsIF3lt5
9XUhneth64P/aCt9eTTcYUHtRGKAgj2RFRRhLbJutiB6/BUSCVBRFgJiOUWpmclF5s/wNbMG6Vbp
Vhii4UmLW5n2FsYvTmcgK82kFkTelMxPWb0xhVW6UK0N+Sj5cRQCklwVX7vrIF9tdjKzPk5NwpRE
Zlbxwyp0yj4Qq+39YsQmvDsoYpdwfxc9cMfJozkvoCQfFGHTUzhVtA5BnVse9HW/Xe9y4g1KqgO3
/QF3g+WaMKKYcPqsX7E5J5Nx9BLHuXCasj+gWzKhOSx1EU7G4pBcNYKfwfA03YHxp0YHtkb8EcIs
q4h0s19uNWeeCOUwE1+7Rx2MWSNe05mop2k1fhK+Qf8p1TrUqBCYQGYkku6CIqIe+riF2ymy5yad
L5piVrveggK8c8qSlow7ouTpOpecZn3SN2gDk+lP4ixcVGijAbM8L1YibtyKfKmmMjJn70xj6kZJ
HdPLAVi/dOFgFjVjiURuzINFSQhHXOCU8wUzc1h3xtzB5k/dD0jYCrF3J6WYB4iXCjpXJ05ZMzpV
sB0vBQagRdfvSRRZbDRAshHh6o00esplWKxolnL44IoFZH3idyyjBfKpQrDeU5vztwkKsec4iMlu
/OkkFuythCyzmsq44hWqbu0u8MkjLUsJnssCe0L2GEzOpB63xONrwk8KMhOp+I8FimKIPJA3j7Ke
GHBx2VoP46TmS7bWxufJ0LG/j3yaEDcHqb7FJtkNZu3psAAk9SBNltbc97YcOrZxLNW7VrPUfeyi
MEOfVLiPnIRoU6AaQLZEeo0rmUe0nGAxoF1xQo26AHdoPqkHa6mZ2cAJGndJs9o/B2OgxJdxmged
qKpfvhj67xghPXWT92v7FVbjuCHE4dMSnYX0CB9601b3Y1+JLyOcFpdkjJRzSY9DOIKfOx8/ear3
fDkJpu1il7LmpgRu5cAn4r5dP/dDZ6krSLX07PpciRsoOnYZwptmJi4JVrxYu4U9nWLYO0SAuQQ4
9dS8kOMzslZmryPS3ldrrgJNLd0nbTH9De+tG7cY9UHS432fonLkUJUs+t6+pC3qWBiop5Qbr/30
2u+xvhNp6qCJ4h9XUJsYTf1Y2KlD4P1AgJUsDf+DymviRFsIbIi7OmcNm7wtvyLfUvdzEms/c09i
qV7IUC0uxVTA95+rCT1bQ+X6YU22OWWO89nYUSf5UB3R4BJdIFvvYEq3/+q7ddlfoC3LjoPo1Q84
0mI5IMqD691vBHAsajhuAl/YybM1Cp0X1qCGc6iORKikBxdvKo25IDJ15YFKNPRsmDfThlUMJBfw
m0BZsCL6ekQ/WCOWBY7URQpPFD66bRV/rXzFdrRoY3VdaglPGw57dsMptfUr7xbrJ3nJ3RVHqu50
QfHGbk6hkPhkrq5NelbCfEFGdhyjrSW3D63M6oe8OHKaa1mnZG9kxLI74EJ/WUI1ayT6li9ipekk
AgghlnbA7mqpCL+AaUVT3+mXdCtsD2pJsiIcNCrKSIXQ8thIBQE56fG876ecmIKwwX5cHlhlAVAO
aI5wl6+QW8Hsd9qVQiLHHeLSYx7KJnbOYPCzlXKu/T6YaS4jGxnoTSGK9ZsahuG6zxbtm1SV9g3q
suuRb9WYrPCgkgXiSimoEFhFh1Cb205eFvm4JHt2j+1fXT3EBDB3K4Ha7dDAjRhbgN43llEjywU4
vuwmb8aDTMdUJxrBs6pg8LftcyPSmKi1vknC0ihdUos7I3+yh9n60vNBqyNGCOvnks3rg+TIJwn9
kqhRdlYbc6PJDXsIGkIi6MhIdiNBSaPmqmBC5n8uGu+Jk9vKP2SWxXmQaGCIsLMYyYanxbphOCzU
ccdZTN61XxcZT5x06KPocA6HlpUSvjHUo3h2nbzqNqhMX5OB5NpkzBA6cdkXNRn1Nd5KwlOb0qX1
H5PFjQESaiKHrzThgj7PhwOwc6cKR+SYVdQR0nBDRxmQC4EJgBzlsPafYrfvbmUmCGXRi5ZckKV0
amtfSXo2YV2Z3Y9soegMVgo/2IdKH++rNdHSyEmK4gvqb3ap2Tz44tjxYbPeNNggd/rYFvIyzZHR
U9h27DUDuzeIqltYeOaIP/WGW5Lc7OfM6GA2tcOisTDWY/6ZrHTOWGlpA/V1qhgRaJIgC2RIgm05
GLT+fs1L7l2vlPk90Nisema5U9e9UTlptDUpiQHVZ1Kja5nHhKvxX7sEcF0dWUOD7JApKoaHjlX9
TnbIhGlUmJ68pK+SE7Yhlp5cHjaXIbE4znqtQWIWgF3pLwTF1PYD0AIgMmWgJt8oPirurd7Po7a5
X11o5INw2CgJDxpsIqZ0BhppTs+sxSOxJK6ZfiDUKrGPsIXc+pg3UMUC4ToNktVkG5S5Ay2xbHL1
5b8BQBl6PWi8XPqKd2hG1ofZS4ab/67jAoF5NdMaL6HARjoL+EVX0i/Zv9+2fuOcgQEhOG74rVw6
JRE7suvjdd4Q7AX0yJl+y7WmiRFGvlvcyEqLP8a505853DhxVv9u/OMjtWydzj9Sdndrpv9xmkIa
QAJ/KJNhOYFuh85uELaYlx2uBZnvdK2Mj4YJxKakOQwJXBEuWZKiDYvKOnPk8foEyYUpyYk7x9S2
j3Hq5S/RbK8nvBhu0KpG8zKTo0HLWtg3pa3q2/cf9csj/r9vmkIZJaBLmxg9x8tLmWPnaJ3FPEd2
gncFe78JZDq2Z0Qjb15lc/KhEOKo6tQf3Ns4+aRL1S8SY92VQ6N9rJuiO3Mc9voqFKU+ewv8bNtB
1fZY/3iBlk3ASIWkNhwJCNjXIoZgtB1DmP/49Xg453hiwrUc0zv1j9UpaoM5HZpQ8Zcu5HYjTYJ0
pNryW95/PW98CZQvArf/Bp/l1l7e0lLEdEAkh1Gt7iSX64pkU0vK/MpwK/qs6+DvRkTlZ3Qo2zHe
v1UFv8cEYifMJf52TIyQ7+VFCdFJW4PFgJ43G7pxolifQX4cOrt+lrGxRD25eARMueXu/bt96xPk
oXLKKNA14HI5eYO6Fm8tRmiaAminESTlXHJA4rX2FUp5ca0pk3aZgwAOl/541XBMo4dyJfljJeLu
zFP4Dbw/fQwATQ2+QNvFm3Zy2mmDNGjYb8hQd4v2oehVGZkT/bVZrT9JzpyuUehBP8CYAA1vmI6T
1ZUXvoXWski3zdyUtftac3/5Km2vFqJIuJW4pJdAtsaZCfP1hIH+Gi3LdjDLZ/xbWPTHyLcpoAGR
+jRi2L9caU3sHs0y13edhAL+/jt64yND4gnsFMQw/xHbn/9xKWJolQdXsgVUlIsAoW1+QU+xPnOV
1yMBaQPeKsRVGwsZ1MXLy2CD08yy4zKgMdUub+kUs6J6z2oSBuwFCIQ2NPCoTu11Z5cNJUfb0IMx
Y+cfYS74GDjENDeXLBMyc6w4+RgS1+nIy6vaUJtwBHjT9i3itbgqVYddL4PLIxLfODNfvvoCt5NT
RD2Cf5H6cCqjdWeKk2ybyeptMyuoIYNYamZokTkd9GRZHiadrLcy45Dj/df71oPHdYx4AagpQr/T
bAaINMLWMu43tYQbANL0wzxPCavVKvO60xCDzYBmbnKnM6/GCeiQl7scj8bmOZjsq6mPZ8AY01FQ
MO+h9Hw5AowxBuXBxissKuLTtay5rnAHB2nPOV5C++Jy1b1zgrfXz31DSFDpo6nQEdWIl9d02HiL
WtKlY4JrD8tkynAddBtqJhnJsfs7NVvgzJyS+swbf+O52wi5UNHY3Deu/ZMBPxAMJ+fUacLGcWl7
VV17RTOHrXedZJ8U2VsRZvt6C1dKd5nTkVI0EpDDqXZyeH8EvJpLWNyAFCATQmGE6Ojkh6jcK6qu
wtizyYgDQtQV+2rK9HzGpPH+pV7NJVxKGA4OSpJkXWzHLx93OcvJHGwK/qImQkGSvbOzhX5OPPr6
KowiPieIS/jQKT9eXgWAVmohj66pZ/XuYGZV9qAIG4jev5fXj81hxmKuQhSLJOtUDTUYs4I+3tch
wbEeMtWqOKRWgaJhQhHw/qVefxloOViVkImapBacqiXjXE7pKLiU1qVQrefW0vZD5jm7KgfC569E
8oYlENgzyIDXHwflG5WiZUBDoLt6Uh9nsoP5agIm612t2C8b+1+VcX09GTPq2sHUg6oBTOcM52bD
N14gF94wAphLUTmdDBMDNGrsDWMD8lCpR5BH4LKEXly8/1TfusqmvGXO++1gOJno7Rh0sdNWTWhV
pvehbtwvKtfa+//gIi5kWT51rH/uyQQzjVSM5KXRqhOFdYFzuLwD6+qdGSDGG4MRLBMmWQ86M2Li
k3sZheqmirwwXtVo3YgthXiidL52WtnuKpEIgpLL9IC1L72HkJmHKyGkMGXs3CSBJa8vKtvMrjy8
Wk+kD3t/vf8QTnxY25rqUBjYOHihpuvmKfnAhNsJviZvwrayf+lZIr+OrXxw5rW5EoCzLst+acLV
Hun3u7M7foDEA4XUHecbJ8GR2pBCfjCJ1vn8/u96a4CD18fHjNkQ99yJyLzzx8XiULkJq9ao9kmT
cXwzAaHzK6e4XOWEO6qGnLb4P96/7htvy9qGxKba5EDP2/78j5KKVhuuA4NBUTg0VqbYozMSc7g4
6yTWv3+pE+fX70fPtTbxpw3ZBJHIy2txjDlpq8yQEhUV+qEWHltVLmJXlQilBoBdW6QuCFvcKTe2
jxmz9NdzuQnmG5/ahjYBzISYEDjIydJe+gt9pIHz78kyIV+bhbkrKTwCV8cBXfLaj8ai/EsOL9Rf
hVzFl4LMbhitaXLTaRyOSFNLbwuvr3dTQRJT1ZWoKrCFOx/ThdMa9PmaES16TKAbyXKflW75exLu
uiZ0pH5Ol/rGqAH7j+vd83TWsdO3V1GYzXE71ry9RH21wfk+4BapdvaAZnx1Yw1dOHOx5qNTev9l
bu/qxQYF75MLVmHbKDF0TksGXC5Dq3N2EFaGNT7PXqwfMB+ZD9QS+oNc/HPfxxuvDXQRRk9Mg3zB
v5WTf4zTGoURaGmzCkt0hQ+U2uPtUlviTAX6xteAsd+EY2CjbQcm+HKEssxkuQFNOaxTKT8CCZXX
Fuext7DSjTPNjxM8ze+vgUUFpwWLKQy7U5qcwhDMNIOtohuMNDREBRYABsyVgaUdzhZQyGHWDc6v
dT6YzGwPcJs+GVl8zUY8vjIneWYGev2EXYN5h73v777CKQmlLSU+U3LlQ6Av+cHqqTVhVidndouv
xw2FAwpeRg9zATXLyyfsmwkOeb6jMCmxC9W4JiIIevNFjXr3pqk5I3h/nL5+o1wPnymzjUCP/htV
9ce4sbQCSp/J9SyzzvY9nlYIyka8OabOoWTevBSRQSx6OAKp5F/eGrmpZSnJpg7dceyO9lYkrQXI
MrCt+Zlx+sa72upkVPbbTo2K/eWl/ALxhlsyYqYScx0xG9YhheF65ipvvitgFwxTKj1UPi+vAjRf
L9TMDcVoaXhNdndVc9wRDspCibJltP8H7+qP620P+I935SpJtHonuatuXD9Kx5sCROb5PlXVuU7C
W+9KsOCx2grwWs5JkdL5PQn0BrfGfO0FFr4i4obL7gp/v3Vmd/XWpVjtbLqqPq7BUzhJYs6tMia0
G3k7WEdg93EgVGXcNPqgRe8/wBNAyTanII2naUbuEacmmJlePkFw6oikBuRztWEaz9Jp2KzDI7xr
Id7l+6bpnHAkpvWpMFcUXX234PHK2zviAeMwt1tJLLqMvWhAd44MYGhJlkVLfuaTfD14tx/JoDJQ
axM8e1KH6gPFYzsyyTqqAFljANpOOE09M9G8fuz42TFCwIOhsibm7OWj4Hya/hHATvgcbXVI46o8
SumskUVc4plLvd4Tbb5Mil7W4a0rezKYmmx0SlwJJVKktS4i1APuJ+WhtFkg99eBXuJaCydv+eel
7EaB5BYBZrFtf40CkgmNQptzaSj3ZIokSc9RtjFcTEZ8xYNvHnj5/SVDfb0xJ2u6wtbWHFonjiMO
aXVOXpq6+VGmPgdC7w/E1w9/A/46/LrNS2icPpHEH1RLTjN6PtMbP2p60nwYdVpKKeEfZyap1yXQ
BjFjLNGC5OGfpuEo8rQ5oSakI3a7CT26IAtg6O9ZcLsb0yy8YEKpRSCubp372l6PY6yJtD1tgxkS
msBJyZ4DuiK8noYJObf9kzeL5cHrVqc7c4PbQH1ZaVHZ/W1NZJS9Mhy3NsBpr1C04jhOvFxVhWh7
5FQPTTWQY9TZKGYmoLFHUsmcwC+Rg73/Mt+4T3b81MsWbRK2wduf/zEtEzIAiRf/YUgx7e/8Zsx3
RaqSj+9f5Y0hQykJvnnbiWx03ZdXYZLs0N8NOce6YnoYlume/mz1xS5Za96/0lv342NKMfDzsEo7
J5PkIhPwLtqEtFEnZjJuq+nZ1f328f2rvLEPpn9FG5UuIp0f8xTRvDYtRp1yzEOldUDUzAF1AIge
FbngjKKs8JOd05dLZJkDwopyGXfKmb8Pdg8tBTXvHjkYMvl8GUKDbvd/MKgYVts2DNgeu4eXTxvh
ZkzV1W+04rS/7VEIh3XBqf3aK6QkfNZsyJ243uO6XCJdOmemrlevgMfCoGFWdnB0v5ofmBy7eIRC
E+T5VDylml98AHN5NtDwjcvASds8jFs7mYLz5V0W5LX3LMjkVyDaW+gOpekBtyySdCOv+wDtR3H0
cw9NqIEae1el61+WkU6HAuH5TsvGYUdcrvuUIjGIfo+O/286/a9tnP/PplM0U02dMVr+bTrd/g9/
m05N718sY7DFOdzZzsA3F+bfnlPT+Je7tZQodakYtkPWf1tO/X9tFlUGMX0Fip7Nmom2akj/z3/Z
7r9gEGHf5gCNiZrW+j+xnJ50jqhV2K3hqPY3pMkGIDj9ZszWHLb9YVTTtrpy1/5Lmzj9QUMhej2s
i3+ZGVV9ta0ZBzoq7gFwLOIlFz9Fi07I9dH/xONlXSf50x+P8O7vteBPd+rLOv33D/Pos/HDKC/Z
FZz8MDfOtXwuLT1i9yGvajAJKEX7mR/KZxbaEC7/0Qy6XZBZzWVTBQOds5rNG/znimDpc5dxJGmi
zAEHpnded9kJbfj0/m29XNkpzCHYcC2S49m3vT4KXmWvFPsBL1o9Bfw2XoEIw6/Ss0AT5lMuTPk5
Lom3sPV2PLMYnWzOt2uz7XEw4dG63+705A5jT7DlcVWyE6tTfCOApbzs63Zlp2DjSOlKUR+Azs+4
i3LCqXsPhMuajuahsnTnpnR753aAw/71/QdysqT8/auo22i30CKkuhIvn7vbgnsRcRJHRHJoeyBT
7gXOhn4Iam2LIfLX9CFX8y2ijf6qXdwiSDmAuHCcSf9c1GQKsR+/R3aHMrITLud6Z34eX9oflcr/
+3nYu3/HsbLB2P78j0LBW11MYhDiIpX43n4gSDnSc6v7SzWjgsJTGDgmtCYLHHoaB8Mg7dvvbJgd
ymlA8ybDGcbTy7L898/ZekWAWjg5oEI8eVrOCm8x3RT9NtJYYruTRe2GzQXhEBj0rfJUuVcV7qEz
T+H0a2To0BljJgIXYpK3cTJ0sBKUnBXC/Nl6rmFeTiIiH7y8V6VYkHQRkBumdQZDo12ND53tzQdN
8kpXlqUwN/3+QOJ5scP52V5qcaphblPnKro3ngzDeyubbWYLWlAvX5TqEfWapUN0J1b3+26I1Q4/
xhRZSazoxJBw4HaVf+Z1vFyMeR2GvsU1kPVECYmi5GR0mGMrRsir+a5x4+TgiX46rJyen2mrvXEV
a5sLAUvSEqUN8/LWahRFfoZyZacKuNks+bkTlqOoHt5/y6+eIOdQ8C84Q+BwCBf89ud/DPU6Y+og
S8SJCoiPHwgPtI41AgsElVRWh3XMnAOwHefu/av+Pm36915ge4a0C2EusJahUaNv+PKyg1X7Nk0S
K2qqVYsvQDBpvyxDpfW+WWS6r2aD8+MFaRhQdK1bul1cN1h7unU2ycbzoMBHGuvlFBh+N3wsNElB
1Ag0xJvF2AZaas54a62lfeiw0sKwJPHuIc/t5Hqr2m9J7jPuJZ0te9cOnGMEkDn7a3KPDRXmo72U
AZ6IDcAaN+owcjOHXs/N5obHaNsB4Bg+wFq0e+QEE35TZWJbSPyeJCFiz4dPaaucG12r5no/pWZz
yTiBeapcCtWwsAAZhEVWkLJrjm75scfGqQeeIRMzquexnaCwk5h1r3C3XbQ4FLyDMAgVBG06ld8G
20ad7oul/ETyfBaDwte0KVoHFo8QpyImB8PqHXnoJPsNZ5THvvXjj3MWy0+llaOdrLq6/7sI/F+n
mPz9NrdTaD4MtpHbAvjHICLFcaWRbZJHZ1Za1JBfc+Cc2tk5EumqWMvpJi1JQHh/DG3f9qshxDEx
PCn+WRCzXl50BuA7igTXFdGezm6F1rmTddtGJtyZ4P1LvfGRUCJscTgG/6av/PJSfZ8UVFI+l+KD
gFrZ6fs4TYuwFa11yRBfSMbRzuXWvnVRAzKJDiiLwv/VuX6STLFaCycyGn/4AMAUF5lLZqkRY6py
KVecodP/+TOl2wYAi+M7TvrFyXxK/mWqYYjjRrPM2iPrwgmbefVeyMS9eP+ZvlpdaDbQP2fXsrUE
qItePlOKORwcU8OYWYnNwxwqL+akRX2cz2g0Vdefud5JS/H3lONxEEKDEMIXFdHJeCldWzYjPvmo
cnCo+5Xn//JHtM+w5xT4b68e54PedAZW/w61rk4UcXvQC1u44dp6zcHZdPKRmXf6nUyw6pNY2S/H
vsaNfOZzemNkg9QHeWhzQMQKvC0Nf3xOMQbXWRsaJOEwjq/HcTPOt7EeOm1/Th/01qUoTXGXGLRc
Ee2+vNQEDR73HgYjI8WdNOObOOaaBlaUyfjMC3hjPNMM2b7WTZrIkfXLSy2p2Xv5lLsRjur4Go9N
H6yUr23g9RnJ8gOCTNLx/lkr/vdbR/m1xavTINkkCS+v2vh+BvNgdaPRLWraPbAGO7PfzInKPPzT
Ec1mAjUrfQggkah+Xl4qVatbwlBwcOtAks+JvNjJdewAJ3I+bBRDeUZKsv30lxMgvQe0Fiitf6M/
TwZ0nIqCAEdOt2Hr2vteW4Zrn4X1zGB8/Z0KKKdI9zg64PjpVMApM0Ts6DHtKHMWH3tYNh4I0hxv
hONzEkzi35nr8Y98fV/MCg5TH+8LkNvJmCwL32dLVoP+diYN1l+mauLBDGvi/BnHZ41rAvcHDf20
veyVXInenAc8xnFvwIT0vDbHyu+R39qj9wRk6DjVI6SQvMaqI+IinNHth02vqB4mOYgLfx3WRwp4
WQfx0pbfs7hZDmkm5l89MdG3Cd5gcy/JD5qDUqTzuCcbb5SQE8hO2bmFzG4w93TfyMulWiHFCThT
2/kctdt9+VXmAIUCS0/gLed6N/5Mm013iYUan+wszPk5bqi6Qh//6sDuOpdX7Nf07xawNhXy6qun
fhzlU8Hb/lWkfXyDSBBr1DStcRF43aBvwECtrgincauUj8mw8sDWVfNsN9YQX/puaW8PMV7ukCSC
8LYwG8b7vsgw1S1V2t1YWqeA92qji0esIPkz0IbMvRIjhpjAV4n6aQ4Si2aaONVfTjvIaqdw8j6y
ZZg+45xZErzVs5Fcj6WABucTsP0cT50DXKIloTXgsAL7EfDu4TMwkbrdD6tgS4dJqILYncl+DY0U
n8ohU65NxaTEIAJ+FBMS6Pnq+7r02gN+3zyPGhlvUI8NbhLgnnMgruHOBVeHLuD75pT75ZjTzH0V
WTLuu2xOHsqljMnglZDHUem3n6jYhgHuVUYcYzattQfsWhK1jCOiB7NdaCIJsgasCmgbIB4AdPpB
C6ZBwS6Cbay712Cs4/E4Ot7wVDb4VgCGEEccCLnUl4OJVS8oVg9YNyJI/yDphV7pePTINkMOvoSt
72Mk8rO+J6YbX/IVb1AZIUXnDMsdl1gdLInmEmveDfxF6EgZcQCxGG9GD2cqJvjOfcz1WmujbMsu
+YCisDlqdp3+MBvTLw55I+LjOsxQfsgpqI+ZqHGzTUJP7idnNR+5kE5Ab981n2ZVrw+M6wy3ZtpO
P2WDfOdQNIpfa1YscgFBGvKW2OOzKvWXhwHbvEzxsDWvPRoJHr7cl5MldB6jhFVlRhJA40GCCoxY
gs0Po6PNO0qOKhD6PEduPHd0Kc4dZb5ui3B5hIzwlVBFs8E9aahCH5fSrBozamus9wE54zLqys2d
vmCwqAZykkerTaIe/3/UkiR061uNe2vywiPPJraXWLvlTJX5ei3ePDPsZqlQNgrpyVI1aJU3g0d0
IumxqcB7VtxpHlwWCa3z/v2l6lULkMe/dfK5+c2z4p6WGIDdxGi5g4jQY9dXo5WuIaScYW9Onfq4
wNX9C+ZWjR0c27fRYTdm39GECwQHPmdiUFy4YVcTirL9+z/sdZHACQ2iJna9yNZfnUBmJTgLWtqE
G3XNcK2PMwHEAgL8vvHaISAxqv6ES2DevX/VV8xQSkLWGy7KnIUa9HSR0/2xW4uJyNMS/dFlmzHh
g+zsL7xsHPcr2SBwKgv3zs0G90iOc19tiTL9N1jw1Zd+gHL8/u+hEXa6BtI7hvzFOZUwNpnZSXWM
CVthnBYJFcQ0Xlppudr7wmE3GEhB8nKIVTszDx0CjZsEVk8Rmi3DBxu6juWSMfxjWmifImOt3aMq
DPaGVcnJQCBW8lAAJFNfhrFddO2RnTJzXQ33+TJpPX8kGwD0WNgmwv5UjLp+YTobp642JHz+qje6
CzNPE3yDcVM2wYjKiNQMk0kSL4PtfE7tpHZCfVkMbO6FKWI+pjG7gXiQosozAfoGlVfoPQJRzfne
LD0M4NToBxybadk6kA+6+amxpMDxq5E8ELbWnBwNkFVfRCswkYoZNlXUSfI3+Mvwf77LpCEislpG
HVg+DSrWtUzzDCwkrkIQaO1F5pq3tmj7J2ed12FvrELejsy7IiQ+zkj2Vr5gScmU0z32Lh2E3Wgi
bLiYPVMDFm3rH0CyOPUdrgkgY0q5wgibVC8/yZEoyFQhhz9wPk6fK237nmw4/LIiaLIBEJRaNv6G
GOVwp5rB/pE3Xq0dWBfL6mc1LfrwmK3Mlk+rn9rmhVyalOCkpcN2IoDKjJcs3P1xhW5wsylrp2vY
9r4VFgLeaLSUqrGO+TzI7rCkQwG61546457D4nEP11tIpO2eHsPg9jrgYehDMb+WfXq7QZFIHx7y
+VFPFJ5hJ+XsgbeZbNiWsSNDuclaQ0bkbujmvhN6/z2N45kMnCX5DveG5GTi2O1nil5IwFtcs4mi
VGu/oFFhoayxsH9lL0nydpl3cR6mYDLio7fMGdrmfp5o0cFKOcBTzfIgK3rN2s0yHR773tmmfrWU
h2FpvJ5QyIq0Fjm7+ES6Uu3bDA5K2LjEkQNkiYtiN2iKaNq1ZpgCfChaEieQS9zmS+aZITmB1QIC
YUiJozCHHoLd0usBiZaJFzRdVi005emC7kkNb75JTg6XwFL5cNnRZMrJf55tKj1tan+So9GkFyCr
R1j7qFKI6XSKsgRi2OFulGVqX+dkopVEvSSeiTF4u6S7aP1FrawUVhEiDhBQyxIf2njAgzGseDIj
xqNqrwnl0OEj1oxFTke0Z6IMXTeo/ap3o27t7eKiwVX4hdip+UKrfALLsthXeuQakP9WUgq/jsMI
pnMY482rX3DEEC095IdgUBBttg2shn930RfJ6KrVt1mjlRgJVaovq7bi0Eh8Bh1JfFZzkJ3aipzE
+6I1msoCjM9+HSHb3EI52l5/GoEnwYhjfF2q1cp/2m6v3Sc9aJGgLbPpGbZjp4ezW+pfC+lrjyiV
4UFRYGr31SDAeGV0az4OlYyHaHam8muRe86XyfTHR9vIi1/z5EwfuqSFd6P1LeyjCmj7E8HSyXM5
EIUTjPqmusmLwcJW0aVmEvDJjdUO1hOR1qU0OAmlBycJEvdsoig90iiaMI4X1w5m8Op+sB0/7UwL
GzTBDRtZT4ylcVtSX4NRgl5RHcBWim+Q3ws3LAu5XHrTDGJttDEcH7c4o3o3ArLhfAoh2XcANclM
1NFQqCuida1pv7LJvIuVnL+oqnYsDqFr76kYE3gKUhoiMstJkUuTrskHYyKQKjBAHi8hSQ5eGbVz
b+JJLipXclqzCPuChYaT7bmZoaQgONSzYzu6UoNBV2U3Vd2Rgt4Nm11ceKVn7DonWauoNsDut23T
fMK9gaQi87Hx70xz6n8ITWNq85Jcu52YMJMdXYBxCgceLObpLofMoKlC/zQPmg99jw+0O/ikxPLa
TSv99H/ZO5PluJE1S79LrQtpgGM2q+oFAjEzSAYHkdIGRkmUY54dDuDp+4u8ea0zs7uqunrdG9lN
E8VLRiCA389/znfMBIAxTxdi45tmppWkycymw5tSsNSSAS6WB98Zay+mCXRe9msYUpK0dBQ+6kYZ
b7zTfcdmwAZD2qWaiduVJakLrH/ZjfRhhe+AUMcIkl4OXjbIUQlKchnpNiyU9zolNY8vqZryZ2at
JkwRwy/eRlN21470Yxpbqq7vuiUD9ADIynHBZDpzgo0ZqF88d1gx4rVae9BfQTN/l56gbVgwQr8n
Vrd+71MjmQ5pU/NAHSe7oOxYDOpuhkfF5olQkxmRvV38bcKmAZ4FRJ9gvA1qilaT96rHyHJIa5t+
ChO4WRIDl9bQsOkKQQOuWB9sfp8W/v8K/l/EbTH4H+/gn1W2/mUD//vX/2MFD9uZ3gJENLZ42GMw
VP1zBQ8Q+rbpDdlpAbxghcPf/EF9dvzfAmKZGNAoz70FuBi7/ljBO+5vbAbQ5Egq32oWUS3+x7/9
RSAf/vbff150Y9v424CHVE6gip8CMweFz97f1DA7G2RnZUJEwlnT98IJiw0REulFHN+Jj5sdI1JY
rFCJxQjTLfW72NK0fFYdCfp07cxtm4Zm5IC3ug8hJD6n9vytHVRzHBNlPVRzE54Lo5R3xASmiwxI
4d6KMppLDUqPG7DnXCYkEjav4tjKEPmEPvDpNGdrcAwKOWw5K5t5JCZLn13bUHueLMUp70fGJ9hr
X+EuWaDQCdkfm7BZznKyyRfn83MdNtll5l/vbT4aId+WGz5MgP59TNx5C74VVljbXkvXrVEXatra
gEtR4Ahgde8v8FjLwbbjwlHQLfsltKIegOS+EzZE0Qom6TVvKdoCph3y0GpENDqds7edvD35oEf3
paztXSX86YcuQSD2tvPZA2LZmtyiNg1WIh6PYX7ySuYCgK3j1rD76cK6aTpZZVfQTGVZ/lFPAkyQ
ToOpjSxb0iPL2PRu1ovxnZkQdn4bcqOqSrVxrWw5zUPl0DhGwdbXtbfE90rl/mEcbW6jiHPhV2mN
xanPlvZ5YGcRL85UHqahKH9B8ZGHop52M9TFzZCq5TBBqTmmTZKg/9b2HpG/PgRV277qHqVE9a68
SHv1z0Pqdm7kgF06NOQ510hkpXtufLavqu3XIzqacW/jMqDFrGr2YWPmMcsxQ8GXrmoZrQayK/wy
okBLO8TKdX81svPOeJbpbkua9bpOjnsVtWDR3VbBsVE2hpDu9iQIh+EMatWNlF14JwzU5Y7nWX3w
NfdMyZv6KkpDAyyyit1tv84Bf2g3swzyGEXBjTvbsF6w/eK8cLoSrSGTIHXWJGpnf7/0lDfg2q/v
ddXuYRf53zXmE0gqbAsWDOOxP/tvOPm6HbofgR8fKdmEqn9ypHYu9ZC4G7xs8KX9rEJBgAsJodI/
VsFagVXtxkMbUvrg6XBPCZ/5hbNy8OJ4ybjTyOTGJqRCe1t6ZbAdFR3daZM7702p0kNPxU3Ho0rU
5ySsQT6ZA1W3FW2Z5N2G3HqnVHDdL/k0/ZCTs9BtjrUjCrQQ8YB1+hjA7uwo1cvSPRVRCX+4IwOu
z4Z9tRt8yr6bbEIkyMgWhU3tu+J/LryXlN54wtqOM8Jj5JbzN9GvNDOO6fy9Fqn7Mq36WwG568bC
AQjVT+dSTtiSXcva24ZrIV70UKDKhYYor5rAJ6fmrq54icbJsy5dN7ubuq7agzeHaRpxoblzBG8C
qHC7lOpLp0M6BRNsytvEVe+GNzKOTUS3k8nRu6GpdiYD1qE2KG8RBrOfZxXvTO/mVjt+8sZHVd3l
eVBeq3T+4lORfFAEH7eeuF2NTDb2w+zkT2VWotwxsO6MrCgeE6USTM48WcEtzuq+Yz+ncG1itEMB
7oovHkHGgx1ohUVl8j+7ObXOy43dgoYC/zMXI2Ndl2gyKTAV73C0zMZWS/CLQo30gVRSDx3ycFjf
p0WXn9O0gkRiFv2+cWheTNT63dD9ckkJxf/s/AbB1qm8hQITwtOz4807OFNQqNcy/LSS0ohZ73Z7
o1jGU11WsBiZT8HWLbu2LF5hsLgodjrH5OpiXdGnQGVT+JA1C/kUo1PFG3gy8x7tFwJVbtTrtTHq
SyB7J7YDKY48ytIEtmHHhKqHhivUd+qXufGc9miassYZXgxtnIuZ+vUbq7kyTsKXOkYpGKPR5XZX
dlPLMXcS5Rbi5JdSjd4ZyGz+IpS3q0Id3EkNMcvv0cVGwaVbNGm+p4k0TpqEIp7JCOXR5jBzJyfG
SdmCyxUtKOywmH7YmJUpYc6ro60WlHpOSBG2FT9KZ4zdOInCjVuWkFx7argzL5+2U1btWepnu9Cp
f3hF/7UcqqMfTu9+Wd6Dm372jAylO5W52nmU7AJOtCxKG+XcHsai/UC6Wi7G0sg7NtL8sLbdH8ys
HLYKARkE7iwt5mbulEi490uo7He6HOVWAlA6pWiNHDNpEysyf/mWISdsc3QvEn2KE4Ca8CI5a/NV
lN17OC33hQ4fApoqQT31P8eeLtJRKFJydCdytwB4DXPqfjUcwEG8rcfSHc4jwKDN4gRXu7wd6wz9
vaYO+m0cWB0yVGZQ+9aVxzbAiUFnGGkRX7iZpco5JjnPRsNGRJaJACnEtjBWUxFcyxLaFCnTO1XI
stu4PICbiIuwOjhZaD63k198VGuTA+mDGrjh7JccEd67/ZC5M3c7Vb4twFA43VrrPvAWsBwDHoIk
8Jt32A81aytLiaj1Gw9MT2t/T6y2JVpRA4paR9s/u8vg/qQ8VTzgzzavfQvaLgIrFDxwllrKjTec
RJAvJ+3L5EszzW5+zhryuXOS/LC0Lk99wkPMa+arJJT3jP/Np3IB0IwcRjdiy+AfwwLIVDC66Vcm
eMjRXWsbXwvQJMeaeHG9NWv3yNFHx9yXA/5w3T0XphkDpJrPrpi9h4JzriaXZbVXyVLuA8zS44QJ
cNoxVq3UKlZDfeEtRrcb/aV+1OuivtiF+TaAsZshc0io0dBio5V1Rq5kuWv6W9tnpexXkRjNgTbI
G6KK0RMUrAOZr+sZIvCtGWUM84C6qizgOdja/Tkxu+TiibK9p4d0eurlMB+toQC/bXTrZkHFQpKx
c57e4Wz84GcsEVzNOeC5MgX+vQQVc5ZpYOxCudCuBodYuD10fFmRn0u9W9eoYVuRFiUcviKsUrg9
CSUiKt1zdq4PzVSxIaBcB9BMKE+0GTdAOFKTth0wVLh8HAB4NG9FzdQXyVYnyvlGzyZ8TXHjgNe5
VWxuPfA/gcDOh6AOl/smadM98sB6mnurf8mnQPEIsVCAJiugYQgc4+PUGe14APLkxjMfdveQ5h62
F5wh1jdyugVO5cCipBHRkrOjlDs2dsYzbnxuXE3ioWRor/2y9nn3tScOZ96VgU4+SxuK03Oa1DPI
c+ikuwZMdUILkf+tZ5cDwXrOHLED9mAQ2u7qPdgz+P3N8AtX569m9OxnHRILCirAVymP/Rt7va0+
Qrsdzdgs825fuGN43zt0bQ92FXxZvdXIY/7WOBED2ltBWjKRpM2z4wz9HuCNu+umYn1ycy6VLsig
p+gJC9HY70wElYBZS6KlVaKKHXcedyNv+INreG+w7pfd7JrJDuZzul3nOf8MKvbUNIHbR7X8XoNW
FAfwYO2Wd4J+z2ldX+t5HbdT9a0jKxj5CchS4VM4uVT5XR0yiVUrNv3S3VvVVx80HdzO7M5x12fZ
exynR2P6yEf3HuWkfxzKQh6ZU6690+1Kr73v+/RTNOE2WOqnzgw/63J9ymbnh12IvdGYlCw2q7gj
8/ByC2mUpf8IiNPazot1ZAE6RKz24Kp0aIdO6h176fHsYXu45UZYbHqWkIU2YzB8e4qG1+9znqTc
NvXCiBaOeY6jxhuelrmzwgO15ro95qqpjCtrUde/GkX2w2eCvQrDHl98y7FVlI5A7WqxyKshIfT4
Ji2YjQ9SbZ3t6jmhAyNaAV3GaK8BJRal3Grk34fQRQeLvLCfGHOzxDsHq2cgPPdSxq409FWbSi67
kGbVOPX6/EkqviTRUdhby8XUrXEYwjw7BO3KaQHCL63NppMeQUoZj/7aeMEGV/d675RT9mk6tAjW
WdNsMren6C6BH2/7mftIlLPf+m1GUG1Gw+BmbHt71PxuzuZ9WQ7g6PzSGLbw1NnqTgr3J6Br7sJV
mx4KTbF2meQTlHXeYJe4r82z1+7O+Yg/zgrkfKlGZ4Pc+u5h6oH4W8/GsWYVyqwNgypR7JZVxRa2
X3LrsV14uOYieCrXEXi+eq8rueFhop6rbDW3vlqrg2cn/S64EROl65/qatQ08tjjHoTrdKWz+A6E
/yOGr3U7eLJ7M43efqJ2uYuUyIcYfTi9eN2abh1NsZdPH82+h3nD+sFI9o0ZrtuFEfzBR7S9pBZY
uO6WBXVLFu1L7nfXHKvDaRVaH9m+aCaL+TK52RXB27pzRm0cdbuWl2Qh+WeaNb0VXoppHaLHVD0h
sf5UeYOgr0wdL5Zxa822JVTgTBn1ncvHTuMeGNxNls7Zqy80H1noOE/Woos3iiGI1o/JJNGotTm8
9EGIaO1VITzSjBfxTmYOf7ByvmaJqClV9+p2u/QhFHmWt9RcYqOSgFyhAdXvEtvivWU4XG2TNKY7
2hqCIZat8d43Qb6tYAhEqJDmCRbtelrpjdiI0j4UQVs/dlPvc4zM5SMbgXDLHa56wg847tBbV5DQ
rY807c3f+wkXUz4aXHaL2XY/W4gcb+7owmMk8spsL5EYHNAMSIpuYn+Bhmrtm9wrnqduwXHpuy5L
+r48zv5aXLLceeFiYPhR42Ke6H3HAdC3ToX0Z3RHNOds65tLw/M55/1Nu4EGd24st98lZdM+zw+U
OgTPKLrMhCIbgveKC+M8QM1G72jbiyLduiFlsLwEK8A+X83G92RdgE/XQ/bLGr3g3TMAGrA3ml/+
tYHKC7SNfUXmWunt0zXgQU7sgxtqi74o88MKcn3+V+VDbUfocCMoRdPBpO2G1Xo437e5d59nKtmQ
tpRMC9mVY2d+b83W8g+f639LmntpsJdU/3b7Nz+adukzmY6/S0X/678u2Q8Kcppf43/6VfvP5v6j
+hz+/kV/+c6oUH/8dPHH+PGX/9j+Xo92VZ/98vQ5AFz9p2B1+8r/27/8I+/ysrSf//4vPxpF2w7f
jfaL+i9RGISz/1i322X1rbHtb+kZ/sk/pDvb+o1FrM9qmuQMKeqbN+CP9Iz5G31ZOC1vCUmaCW7W
6z+kO9/8DdnOIh1PogCa6g2H8c/0TPibT04XdzMOcR4NgfPfke7+xpji+EUoGR4MWAUqHW+Ncn91
LjAw6ZQglRGzpna/ZDXDIGOvw4Eh19aNWQ7P9nVZMrQhcwU+xSbNmmRkrmbzJjW/93+xLP4//UCU
k98sWrxUiJ28KH+2C2qJP3/0fPD03YQLlanQeJLShubhZJ3+oLljZiQZAyfYJG0AK5/QUvOWmAln
BXMU0//Dz8Pq+saIwmRAXOlv/q12mBcduIsRm4Y7freMkSpfOoyQXBiQScGrslu/+S3cVj6YhmcS
+pita9U5Xgv0WlAo9KeL6/F/TxX93WqCuAri98Z+x7nrMtX99fUxewM8uo2DLUXyWOKuWVuOkp4G
2+4h8FhRWaNe7DzMND0k4Ib1SZjIcf+f/xS3/5c/u/VQjF3sJrA4nJvX0v+bu2PAdWgHbWDH4wjx
gp5ZdinEmhj0F3+hYFOPWnLidVPYqLX2/yswk+Ay/dtPQEgSL3JAxpePD/SamyT9J1vp2nuez+kz
iHuAiqiAZm+ZlPaY2rzjuRhMVy4wacU6sOWV4pHquVpm3GVoubW9CdpSfrc1+OCo5PUuI5eqBSfq
KopVNmSXh2/pUnt01zWdYT1z2TvMqUrI9SSXHA6Ip0brSzAsBETyXIlsr4cg1bEHsXyKlBLpFFci
8+DGeqHxdaZJ45c5gRXf6C6ohmPKp9qLeDgE4IQWhxqXySg4KUaZ1zqEP31dvnmVZE+Zh11O6Zbf
jNNlQeEgnBp0rsXH0qH/JNUr4nF9K2k4aJLuUzTKrOtiL9SmAQza1gLvs/Kfq5ANMIjexZ034+1p
E9X2wkFLAMfINljIkmobuMnPPEzCK+1YI51PZVrPEQWgLbQaQ9DuS8VT/ssskc5jZ8jIzjcy4Ecf
HW+Uu2KSy2PZJs2zmm2WZ41HoRs/PtnhuGrwfm94sk2CykP0dRT7aSCqhb6S7tQoxgS0O8uvzUgf
XoEjruxpi0O+GWMsp352wPZqfsyGmrCg9U0NDI+rkmx5ManinCwO0OsbKA9Rh+fVEtn2EDzOnSjc
PcXEi9gJ1dPWPahJKKZgOxg2iXBuNUIJzI5NuVrOSzZlWQZELKVaA/g3oyHAfwKmFA2obit7kT0m
tYUzsfNm5xNWYBjd7BebnhNdZHgzzr5ZOCeEIz//ybx4qhMvMx7XKaGGBmQbHgG/GxHYHFa5IOtL
UO+yqkPBGyL79hEFnzKAPFkTETktzjsmRYF8iSlihpIyuHZkOGz44mYaGRtVay2MausPluHhVyxY
rCDxLtJillgZHhYw35uM6Dv+SpptPO8GIZjFLMZnEonljm0mDrxh23Ag/MpCEIuWX0icnKHLBdwr
z3xKmYxSRkdfuR+SUfAd8dLlk2LKT9I1dUwnYmbGSzc/zMHIuQf4PKNfSUbuVnmDhhnnUhDaaFgG
hbI6TJw+o1ANL22oqaHISz/ZZk6dbEx0K0ERSkOfOuLtDtvo7G2C0kYQn237mC4NPShElsND0ye3
G1xu7/215abmtJX/4MBiPcmxNC5wJ4PIMNNqb7jTa5mC2B6Csj22bjby9oec6Dc2sPp7bY0UjOni
CS+w9VZRiOOeXFoUiv1s1bXetKU48DHYm5pt/FQz+IHAI7BkfiGSfIEcvn5we62uujOGDxPNLaWh
oaqeBp2jSZalYzxNs2Mve1cG3s4cjXeoWsvBdhO1Xyq9ngzWQBFfcWlYyI64ZCr/9rAln1XZiLYl
94Wa7XbiSXjjs5XznehmiTo9GJI0D3Vhkc4kytHynoSMxjvQIWZyGCjbI2XxtblJS51Azc5n5wYf
OHRi2S+DHg+4Dw7YI89TZsEVO3aJMjdlTYEHW5yuPyaDMN4Lcx4eRZIG52wukFR50yFzmZMfjabQ
saZ6wbgUpPeGzerl2WurLIOX2u/n7Wp01XNTzHGXdBhTMSRueD+meyzMprX1iuHqFP5wkNDe7hrH
n77lYWV/+FKwCFfVfCw77zFENAxL/5iF6yN3hzsT4PkonZeiwPS+DNXy1tEWGMnbvSItrQ8d0t+Y
c8czXbxj2sxookvzmA6Dg1vRAtL2+Hsq/34wqh+hIfbmlLbvoP/Xe8oWV701e8fh13Vo7JhfJzuk
TXSGLrgJzEE9+qEKuEQDuTdCJO+FRYnjZifdJslhSazg1CRYg3XmR7m1HHEIbFLYhJGduXa+XSzs
0HdDE7rJW+VN7mNYSjZEnhKLOK9BtZRXc2remqRxnr227NcXDhD+PWTK+oetjY86meUD3s46AsMn
sssYFFr9ZPdu1WfAv2F679OWI95Lm7RYLEXDM5AlX2HRKS+wGbcpLJ0bPMfbARTA5GB7s7A3zlLk
GSEwr/jkdVZ3FhdBi/uimO87axLTrqfdxo8bw5re6Gjqqj22a+LKpqZCa50sf1fPxcoDcEpfpRem
mLzbSsVtZgxYPzw97rG063znFm02kB3Q68EeU/PAAdK0Lyxtql9Vorwqzk1bx0brjfDjByoUzJqN
Kb+zDnYyk+42r4J21xozzm9PtmYYtx4sNRyl9RMrl5lKlSXNgthn18EuTTW/POWTlzLWdHk1RkVz
mZkC4dh7XH6PKd00HoD2NrWiqp9aVks4ETd2M7LZubVy9zTj4L7GM4u0mJvrkYZF9a5Wy0Jb6WhW
3Ey+RgJWSTiwBB5dsVEU7zCkSjaItpO58mNe5Mgiyk31U1+76xp3xC8vKizSY0N3aBEPmMRCYFeG
GA+adCeNAwn7H2pZOCcyPdLREiDBUDVy39hW8r4mQSo2czexTZ9GO8SIOLosx+gmKO+HHD5gzJoI
OkTn9D/z3iGNXfTqraG+MfLHwkYQW6pNunJ0d3Kr68+jJQwTYnFfWnsegij32IaShUnaLr2VHOiY
GXNcJkVFcp3aAOMRDsUy7JyBxcy+NegY6Xov/8xzsbLj7VRs2iv7Y0Ot9W4ZXR6B+rBqEN18apPQ
qXZV6blROaObCYN9ke0cuXkvXPkID+ZgNUd88Y9UR/NQxkO7DydS+TurrYtDa6UjbSSzIoNrZBzb
d00ytfPVpe1xh4uA55OBl/5W9GTsZslJuHHbO9F9K5Wo9/mQVq8jzRHnVBhbhyU8XgEj2TbedM6d
4bbw6nGy+C/1JD9ChVd9JhSiK2snaFOyreahtKp2W+rpTs3uVlOPsZvX9YnSFRln6WQe2xLYs5RK
PBUrBM0+KPZizT88O5/62LjF6M58wMQ9mCfzDSFpzWOPMbQ60vkjraM5FOZ2cgczPXVj7iNoCMxj
VIt0NFHespvhwISqgxQ15pKVummeUjD0+tGszSr8Gbqkx+U2sehj+2UxsJkPZWmZ05uVUOBCkfWa
dLs51URDWTlVa7DrB0+XW7UaXr+1F3jaEeY3vLs7fumlezclI81trCSesaMnaFLzfe10nd4jaSIP
OtIp88+1rhsnqlSyjE/EpnPgi6VfUvOVZfQntmWabgojLZ8Sx3/n8YZ+wlXwJcRn+9bM1BCik5R3
Xi7NnerE8ODqIn9pB5+pOhkT7lB0ngZZAk62dUDslV73MOi5/ZlonW+qsPvejaL6Obe4FfGQ3qzl
QX30Jj+8OhwVLpB38FNM7RSVia7ZinUyLpuF657WvS3FaMFpDB31CRUy5deasy17LjXzkZ3HN6Re
i0EhaJ7DW2BlXcU9ehHbK46+0VKTlkVLHA7swLWMLNZCz8TAxZeWfdVBpXrazq4/713tlOcJTREL
HtJmpfs0cus5e86kY+11LTHUmead7azmA3do9+oyVcT0XxbvoTIw85LAwP1ZJaRPWzFfPddgwRH2
X0YEpA2j5rTFWdoeTH7k2BrM5ujX9njO6x7jA9nyh15PHZsl+0CxcLbnFmV87X19z+1g4dbi5hSs
ZBxK4iUvOPUkiLBv3F3P80hXaGniPwgctFxG3/G7mumzxtAc5X4NcHVpg10qaP+rMfttaLL6aOv2
tc1z58wz675LlltPq6kjU7rBUx7Ucmfc3hCvbfx97qwOmwgve0u65NEyuNfTyUteoUmfbE/720W4
LzyP0p0vhETGahfq2HyKvmxn+CjNet6y/+72IfWNP4PCqU9perMkKNbf6ZqY3AZWHgnU3DldUJ/L
EpIb32iJ8iHoPxvcf1GbquqV7Qo56FA9klq27oMh9T4orKSHb2qshyG1y+/MXb9ULraNk3F7C9az
PYcBNaLTcE4HdXTLzL/16TRfZZO+uthhkE7zC2YdEVnj4DxXgZVweKRKF+QmoEis/wvbqSA4p3Ob
3jlUHEd5IxHgc8WGTKjzuk4atyxnTof6wMz3ttNkr3dlXny3coLl+AJ1ZlYvfa1e+qBrHkPyMy8p
OZ6b6Jmdasv+EA59NnNWXuw0e5jadt7R7t3dcS8sD8w5SbSgfe+H1TgutvmF8yJhn543SPFRqqgj
552JabJ7X6UU0RLarylhHVc0Fyqrsre6dA44HwXFo25z11nO1w4G+SbIbzsB5GcASpgdZDu88fkZ
t5RJ2PREM36ZPf28Ngb+iCWly8vC+s1xWD7b7Vs3084FdSHsRLAJtCOohOLVzDNOSi45epSeEjOu
nW1nmtZiEspnzwhfmhr/fYh7Zhe2ZvLoWYzBnsZ1XyfdsyiTLwAbqoNL5jyCxiX2ieoRyTEbbAPF
XldMhthNI8NKaFfNll3h+FCbzcWtRnMjVocFnul057X/ZfPbN9r/5hnWT/aRL8RXeao5WPMbw4jl
lFvsH6k2Z52VbMW0TN9SX2db13J+tiu9SGFyP8u6P4bBqqOehMmmmLt4EiYDa31iUxsH3XpNpuZg
g6hTpXvMgu7sukqonextDp62as9FXlr4MYqDQ6y3iLphMiNlEOeqjL5+xOoAiZ5Wwte+IQtYl6Lf
T0l3DkLZbQeepe6uqUgqyE725YXYPe01+LFdOfjo2UYa+V2V/FqCuTqUNijdJe2PDeaKs9MPI3GD
LqT2a70iCNXHkpzXaI009apMPgpca2oEyWwVCx8KPBE29iowhe5mNssLKvrDquYHX47XDvGANGPW
nyglX/cZCcATHloWRinXo+jMp4Ht1tVr1m8snb7oxD9Iv35Z0unBM3GeJPWN0gFEz+7xprreGjwQ
8t3CXvsl1uWxaJftYIzUGHUboVeFz4NJdB6OHCruYG4zaJhZeg0EXqyJ1i4PjxDB8SvNrL0s78f5
UHbl69LMl7Trt3rMd63zaS/GB9sVznysNIRx6TiH9G314GbFsZ+rKDWqra8Nbi/WNlRAcJsaN5LO
9gmVk5wlxp9rGnytACiDjuAIyQF3cvV2tc8GrpGpRUPiRmWwnmTuiahln+Q9pGWZ/gzXyU4e+q5w
jRfEkwKEvGGXMHXKgDI8K6/YomWqCPJd2czuctcG7uAcQXfb4oD+l80HXpix3UsjGSmcBVjr17sk
yXPWMTMMEe+lY0vW0VJSqSHh6GajEETuurThpXOacry0OYR8/H6tpq1OUJ3pBNHiUMj37i5u1775
XdskD1K3vXhPktmvXk1ahHkqGm7BFTvRFk2eRtCodrASr7oHPSNk7HdFOh7HCho4X+mLuuUQAfft
M0s48o2++ka9pIiNbvjiuOonV8HmNkPPq36dMlaxiZ1UcVJL+2MOsVhGbqWrI6KMxezIRIH9ia70
dvFPJptNFpA0jubJpLaVOya/CDkPMR11dYS9DU8R/kQGiqq/jt7i7ZZEkHCAvxaxA42Trgwv8AP0
A59scShmj07zwqSZ1TO2ZmrWH9hg6pdwzug56XKaYRHEwIJL49UhL/NNMPrk5veVFRy39vS517az
lZi6ttjv+dgF2fjNk/lT3iqnxE+kvlntcOqH0N7hT7g6teeCLszC20L8OCEzGn59oOi+wvqQf7Sa
JAXVcmIH0Zorp7AeyUh0JVuy9lfYFhfNaPhkuyY9NKMziJfeC4+qDtdd3WQuwbfiRjFeuwPJE9qx
q4yedJNWXKDKJ1lSlkryujhQ/ctRlU171xnUJomgck1aahtjM4/+qRyVcbIwnES2/GFwkaFZc2TO
vceMDIbcJCQ9SGBwFO4MFZ5ztl40QB4XV/U8QfQht6yv5HPBccqsn4ly5cU58/oKAEb9OLhte+Qb
sl7Iaf+JxkGdR4MmUOzHj66ws2ePNvVoNqo3qZh17CUbCN4gmKrS2E31+NjSzXXvTKq7K9pqQ1z6
wG09fCRzwvtgo13AmjPUifzQGmMwmxAj2f5JD+MLaHxAxCQmYB6K7L1be2Jjwfji9HiX+3RWx9UY
l4ul7QNH3XlvtbdKdd+EU24uxOq0RIDrR1ttyjDs7xcjNT7SQKRbbBvsBBZGU1pe7S0rZsWonLvW
vsAKEychD/mwcJcIq9BbPlVTPNWurzerr+ytGMW3xqdNz8F2uekWclS++0QXDCk66lkg0gv/xWY6
qXnBOcKPTv1aBmF64KPFPXmdngwCCRvoBNkmTQPncGuLEUaDxgte/dwyctEAYBgb0r1tROmXvtDp
54KzWskWpV/x6AR3c6KbA4IngTdOHQT0Jub3ZC5OOOCa/UAALAo6B4aMu3b3CZrkHmeXccd1CNsP
FhrdzULOr/3iPwPvoxmQgjAmnrX8yAZxHcN+V7F7otRNO9PGxH57UH6qDmJ2vmF++dQmdeE31MS5
DMv8bRhHzqKUVCZ1q0+0ESN++s6hLNrizvifzJ3ZjtxG2m1f5TzAocFgcLxN5pw1T1LphlCpJM5T
cAw+/Vm0G32k8t8W+u6HAcOALVcWkwx+w95rm6XxKoiE3INpfi3IYifiYDdWw23COA5NsTOhp7Ev
bBYZ88cYhRpcPM5kyZumhIY6eFw1YcPv6ivqep2R3s0uYDXVG5C0dPGKOtg5jwNxsiqogTE7jHDA
Jfgls0NccDEBejzp2RjFrHK7G5wd31urn/ceb1oG/dDnCDa4SfPyzc8QXEQp5w+t+BUrXjRzKcEu
eF/KDbOh/LIO6EPduF8dbTMSdrwLSokb9M/HNhibndXFAT7tQOYMSALzasnVfmERwngy3iAOvEYs
rPaoW0d0spWgH6Kl1UvwqdXqdlLBi2wm1IJg6dILKhyiAMYlPhD6pjYzC5hDldlfeeW0z1EwftIz
+z/fNCqCYKe7gNqMCaUu4qO9Zl8R/TfuSsOTYWm638aKDENziIo3k1ySkPBRd+ta/rhDCk8caEMK
r99EYkcg+x4CwMo3V5DRGKhel8MS7DqXlzIxkBfZlPahqMYTKhkPUhkJveOkk+NI3uMuaqZn22pf
E997IqBSskBJ6PSz5V6Pajfa6M55YCmAOgEUxZ3ac+l6RxvCxmey1bO7vq57XErFAb3Hl5pgxl3Z
5O9uhR691vow20Q/GFXACwHXIiPymkwaRGPM0sybFiAhwfYInJRLPohQwtizb/UQDXti14Bb0V3j
HRBeBS+IcKKthX4DN6Rt3uXY5Zkp3M5IKkIL7TIiOVPt8cNx8YrgnAjjNYtFsZtKMlSMKHoZyg77
gYrM+LkenduO0dKuHdLpIGTUPvuKnIw2mWuCsOJY7XOeuD32oOmQjxzNjp/5u4oU5HCIlNzViezv
+9ICoRCM39XoibDK0jQcZMCJ31AfZVXRPmXV0FNMWD/y1s220FLxqdrZ1lNypEyqzEup0uea0MrR
GO+GKLoiIhe3nvSNG7bN39vYVpfG9p6tZDmZpTrzHWydqOlP5ZR7j13R/5AiPUJsNGhWBnvbAdZl
bQSNYuulE+CuefmCrA4jwxKjFmehuokcZ97UvU6urXjs9rMflefJdaqTPw7ezRRNwCNStFdJh+Q9
mBumAekxcluKSzZHuHO3MbMzdlDzoam6ACkc+0kEiUPo9VyFSSJS27R9p7dePXKYyQzrPDb3ZyPu
5R1lsP1iDx2PIYOLMzXyhAA26S8qM1SLLs4Ids5I186Kp71Ys+Ig4L+mBEmucpNjQeiheEawgaI/
poD1OSkbf3pAJSRoeaTaEBg/budegPyoU6vfDXEVHBkVnelM8v0yjwwx+UJ3LoE3h9TyUbLMy7qn
8N0bVK7pbpLI42fTxCOrk21vqGxvFVRLAWDVCzpp7+QoXowmRckW78B5JvzzKGymcQxlHiOw2N9H
NeKiNEaqZLwiIavU6t0HD3zxNEzlmr2XqHGOjUWD/Gndwpsd4z5h1Dc5s+QtFRkDtMIsbnls4geZ
yf1ooLnT/MjzZOSQiLr4zrUJO58aOhqbeyX0RpmgWzTma1GbmDEZpVKLOffDMhTbwrDvq8aklKHw
xKyqzj0pF3Wffe2FvhVk5EadW3I0Kip4Wul5TN/ZfyKCKpKLbWqmc1Ml6cHYTxwcGXzzemsMh6HY
mzHvXjCIHqnQwXJEKdWfPIV4KQPewC2A4ZU08EV9LWInOozSvca9fx27tXukwamfy5alKgfVt8Iy
xt3iYzmc0im/JjD4gfyNKqym4r6Ky+SS0k9DzTesk1IxDB1yZJjtfx4rlW1pp4g2rvIWgXWjbupA
QxyEWbIpDLQHdtt71xxkPDuQgbdDZrNU9EieH3KDDhRwGOofXAU+XdIN8dxHj099wonpnhosKVtb
+j+IvvTCEZD8JreChGobAy+OoemQoLg7LZGDkBuj+beMhX2yjTMNuG6JkNya+W1tlxCgC9khrqdi
S8bsmcpEhtPoN7cCWvB+AeJLWUOiA1M7YqggrYTRwOk2OFOz5eDPN2UeNFeG7S0nxSm0EeuTOCxe
daicRB7T0SBmveqkuOqyUuz8uB6uRmJSrL3nlh1baUzXWzXa+P7LCMjHNnALRgV150zfawY5nA5W
Ol/lHe3xpi7k8IgeY6CAjIQKNlY/VOJcmto2dp3ug7slc+NqX2Y9Wy1GaONj75XpI0inBrn+uE44
HeWWDESMwn1C3Un3lcmhQ4pbxLEZCjtm3hWVVpzSUbI7W9/m9eeFqJJvpmEEX9CItJ98tHNYtWtY
uGFhGI6HMBlGy6pOBiJdmfKFqn3+3GkkHWRcD34SGlneEt6LbWe87gkKQ/XqDJ6Pps5UxTsy3nq6
zZkVv7f0FQ1lPPHa+8nHnnzpVE5ovJFJyu9UM8xiSIRwdCPNqLr3QAuONEyWc3R0lpr7tnIChlJd
SnREgnzmlWnOyNzHcLDyam1MlzJiA7ytWG4x3K1IV8cez7NSY6WJL0UmqoTJb5PUOyuZxO0ovfkL
IXVgMcVM9vEq4NE4JCxDyL0xMWO/QP7MXyVlZX0s29Z/qwoXLI65xPWnAQTQgAogSd4bQA3f4noU
CTIvCMM8JG4WhEHlwbPVikZfd8s7/heIDVVett8rkcp7FmfFl8JIuCuxV9Vij5WszE5SLQNG5BzH
3ZZ6r/kWE95NLFmsfMY0qbLKjZr8HD91nK8aI7PGI25ysv8YDTzfZ7ftR3MfL71/NGkQ7E7cNE75
6NfaPoBfK09z3K1Ha5P3d0FG4bpdGCB+FRbCClbxg2RKrXKn3IBISqLdUjFLvRRejubbc/XyOU0y
iC1D0xn+KWGNBzSed87zlEyBPrKsiCgYk8gemCtG/hTicAQc5TcD9wvXtH10WhtpbGVXrHM77bfD
KaiKUewWwsu/NgnKkJC55+Qzq/U0jT4TCTTMblU47MDQVuBJmq1nuB1M7QXJfs2m9tOpOg3NWrp5
yiZCsxVrsHtakhcdouUNFXkaX5Ao4H+LkmBEFh6UaBribOreSKIdQBFVJcsM0dmMJuLWDxiR6K4L
tSWchwpApNrGqVuj/i9c1YfIxVsMUwCa+LCmq27GYLF9wPmMeaWVtfNmHpo53hqlJD0dXpcudgAL
3Qc8VDxeKKW7G187ygjTSWSv+aTGT4nHUtwcHdzYSZzCBMFgOFOpKcGqqrGTZGBRavdn24xFvjNl
gsQgwjUfbxcvSTAlKSd4aTACvFYpPQyIo7qN90ub1z+aJpUAn8gme3Uk6jme/1Lelys6FQEz7xFC
y9STKtkEhpAGC58mQBQdrXO03rEM5KxNCZLw07xUot8Xqm9ztOOz8yTIaLt4iaHUJpjgea7y01pt
XQ8xbGjFnhdcsfPGvcJ54i7XWaNKCylMirDC6ZR4rOiYbvKABK0NCmNfh6NZB8Yuq2r/XfQSi4aM
B1CioDIUx+VEQAa7S4MszSlKOptcHG2exgZwxrZhbs52PQ06UEbSEW9qyKZpB6wMjBPDWms8zHkG
tkLGE1H04OGog7HMjdypZt2VoR9xv29gS03fUn/srB0UMeWgZi+FtyJWWCcbQC6YDIsKEGDQCRQW
VJRRyz0gyJgpCoZlmOWygLhRWVlPDE0Mj6rUlbf1ynZiHpVjq588gbWjm0eWT+OcE5mytJ39XtFF
nDO0x9txWL2dfEDphn1TiHNOd4WTy5nYNPF/6wiTj6CIbSbZuTIUjm5f0nEUGOOXALrC3HqaTSeI
89cUrTme+86sloPtNcODbWfZW9d686eWkUW3IVSoXHax2+ODQj3fa/aLxTDsFlHLrzWKX3MzRT16
brMuUHH1jeFwCoFG4DoWTEhz23Hht4rMfU1iSrJ9F2cmD4FaNeD+wL4yIRDgMwNck0UL3bi7yxKB
3p3unN0KS2IDFT08I965Ayc58qEWjoIRqexLDkifiV5m8d2jLuFelBzWt0mn8WFK4asn3WFaxDlS
8hNcQQa83zVMMsHNCVwJhleeoyryC2gsfZ0BWajtcQOPyRWnpWUqt/GwqgQ7BmDmwL0U4L4rEccl
7BAS26OdjZyFFXoe1FuvHMovog1ilwKzNaCcBDHdpiQKK904I5k/ISaMINqw+2QcUfCtd9vG7zkI
oyLI3/zBj1jyZkA6kAhpvSEhj3YcTiYTcHB7bP6D3sFCx2+n8x1aclw7ueHG99h3YEUYAX3Tjj2p
Vx5nvs/HTGHJIbhWMBOEM1bIzf8FYaubTgeatVcevdgwiOJ979kzTg9mJAuLe3N8NQGWJXtXoB/h
ygn5bfJnfllPSIMv37LpNNyxg677zwLMD6l9QHTgiZGT54FWIgLTWs39P+sfp6rRUc0KfKcxjSBo
MIKqRrRnuxSkMpjZqBiCOoK8XL5tT63thul58GoaL3n+58/yUZLKR+FTICNeYfee8zHuzsmpPtgo
gzVGIxGEpuzzgq1i61mhWbWrwFAtIoAgqHDFGUud85KzYvk7qe5HRajJSgklaAD3k3m2+zFCkAIv
04ENK4bzJJ5D3bKHDW1YQdbWHFyMGOOSz6Hh1JzTSVGO+e9Yj6s0+WdRrLVyznyXWBhwmfz1QZqL
rVjWs+ktOxBV9lfEaLaBi2qgH6f2mj776egDJks1w1SsZFrywvGa1e6Mjxp6e/c6piY3+D9/OX8T
VPOpiGYg2Q1UKZ/O/3CjOHMMdi6Y0bgkOSI+oLAWTVfvSh5Coo23cavbN7aSgD/aaRUNsy4srjuB
Kx7IMw79vz7Qf+UiuG2+V4+9+v69v/7afHQA/GIt+I9mgv+FPoH1jvvPPoFTV3zt/s/+u6q//2wu
WP/QX04Bw/3DcriFMApgiyMgw+Gr+ssqYHh/uK6NVYDsmj/zoNFb/8sq4Fp/SHTyhG3A8oDJuYYj
/ssq4Ar+lW3CWwZMDFbaCf4rq8Cvjzm6Eu5uYtngyREOA+ZgJf79pLgmlSoR9lDZbKfT7r7LAnHC
D/aEUi5lWa2jU6BSFKVoNr9IMYyXJagUQeFDf07RGeyFwgjbuMmjr/3k0Iju3Z88qHhEet/PwvsN
k30VoP//Z/GvDyuJp+C+xz4H5frXD6sghLbdykNm5T08CJ66G4Jzut88XH+q7T/+GK4+kaUweV32
nb/+mInpZYaznaSgSHQvUVUIL2xq5T81snYnIGINi64sOFlWAxBzsof2IRlVidwE4sipT9Ou22E8
KPdZIn30obx3iqQgkijAfM5+K10GimdtfCdpqr8x27K/AQ0BWYLaB82pzYwzcS1jO9SL89j4UawY
5xl4AbKo5E1oWNG7XU4ovSVl80PSWJ3a9Nnd7DfGN2jCZD1YbTN+CfISdelPd/fdXxfhZyrMn5z0
X68NX4NFlLdPQhXT1A9fQT8VwIqgkYY9/mWaNfEp6uDgIjzz+iMiyTVrIfVAy5HRdUpjqzRpldDN
FSOUhJDnIT8x4L9BKVeZu8ptrPsUgjQ8V0SyqP3k7ziFK47nwz3j8PxYtulLwdtsffx+vsHdsc6p
iHzB+6rsvjVMxfZKiGEHeqm7kWSdsrjSzc6Z/eJT4Xg6FFi0dlMtIqhvjdlcakxf75Y5UpuCkpto
yI3bLJpuF1cZU2i6XvrUM3Ziumg2PiobX1OsIcZVv3kTOasp5cOld2zipKl3iEnh9vz1N8G30fkd
T0aoZGw8UlQXpzVr6VsPuB4CaeokZ9NqomcUiw4S7wHvtIsKnVypIebSxy1Yskma+gWqYP+CQAhI
4xDlE5u4qEse4KbNEP0HfJdqofiY9Yjx2/EC5B2TnLMvkZ0EipZ3YOJcGqgQQDfaVKoyeedn5Rh4
RhsogDlVfjjoXhdbQmWae96E/S4ymgH/q6EREU9e8uRVU/SZ1IIsHN2kfADm23wdTD525ixkUy9B
MwClixOciqVvvCbWoI5a+N17VzQ4r+eCRR7eW6W3KNCDa1Lnjbsp8JrbGvltSlKbSO//+c7/s9L4
ePkxL7l4ddz1bPhQCDBiVAzpmcwBI1ffkaHkRy9D2iMpgVPAMcrNdxP66g1wf66QiIO9Nwz2QzaR
EREa+HddYlBHW413qUcZsfNhZz8hAWW2Aj6hvWX1i+HGRVTrQGSJs2s4K6yP2iXCWTuJRl8PUX1s
kkox8WxSviLTJgF+7gY8D4LdT9TllOXFYPOH4COzT0z+7KlxulXG8FKMjHj3eQ41oO5iXImqWJJN
7ObZYw8C36ev0yqUZgaTrxvjGgFMrFEm2JOhr1jy44O0G/QeEfRJmUhzJ5lfh3lnlRcjLrtr8NOO
y1DaasBMQP4Dgpqc62li8pTOPT3IwnL0KmGV1oSDm8o7lIW35PnM2Hkr2DVtfm8NrVluyNbZm42O
91UTeZ9c6JTd3mVA9ah8aMusEIwLZ2A/0YiD2SyF/+IycLuyS1k8WEuAwf83X/3/8OCR4U70CJFU
0Pk/vA9g7uYUpz3CYOAWm5RshaucuLublrL1sEyS/aBTdG/1kpi/4aeLv7/xCJqi6hS87cCBmR9O
rzJeGPZNmRV2VlPvHKOZXzOQDhflWJfOH4uT3Q/twXFGPMVQZIqAZbTFGuKaXsjeBQ23ykRj+5t4
mT8zJT88C/geCRalJDeF/MgBFrNdc15qEQZTKnf0geMha3gLRakHLSeblj0kVJewD5RHDjYonvy4
eI7rqIdKikLLlaN5wL5DudrF/jHtE2aUjcQflKBTmswCIU5RyW/UTqzFO1ref/5GnfWs/PgL8PEJ
KiMXz6S2//Us1YNdqjwJRBgZdnbl0mQgQxSWro5RLh6LRQqCnkw/3S9l3x5pnqH5IQi5zZvmR1Jm
6DMShgwoR1bj/EaSyY3SRpk1XIacTWKKqWnbuA3GbzUiQVatn/COE4l3nUVzuq1YKJ8k/P0Hpyhm
6Igpt5QJ15NTBOZnLC4Gc0SDaSBr8cBmIBFSbDA48LPlqHKOEFt2+rPV+8kjJnuQfqmwWEDjURtD
w13kA9CtOvSUg/li0e4VAaHPzAz6r54ugq3QnbuNkJnjDdIJms9/vrpiLRo/XF2Pe9+1TNyVFFIf
yHHZ0ltC0+qGXpcuTwwIomOi7GzXlZUVlotgTFrx2/WtKhkfG3o3rVJs5Er+aeJTbkzDj3ZJ2asr
18Bi/8+fTq4//eOnY37hQNe2HNPxrF+/ezBqmm2gyWAKG9intpX+xTAguqLj3VeZ6+4Lgu5YKeOy
HBI3DlXbvkLQmM4Bcjek4NDKmMNKzjCZbtve9Q6YEhAWCgx4THb2EDjs51YvDoS4ZLiOcKhwamfG
jren80pCR3aDWCo5lN5QHlld/S5K+u+Xn3kSryispNhtPZQzv/6CBkgdv2wnfkGRW3fgmfKzOTBI
MhnSb4TyUALafXolaoawJuymgvU3kmnXZepbDeiB4sF9N3nN/O6x+9C2UrnwybDb8mKTmD/Nj91G
4yPUMt1ShKKyszvbQ1pnaDWEwhtPOUF+xxRc56bHS2/y5hL2eQav/Zshy99uTlow0jaAupPuJCGz
/Hp10jTr59YOzLBppm8oY93jiIdsz9Jn+c0xKf92yvCj0CHSR0AxXxusX3/U3OErZV+KQCee4fuU
XvDCL0YF73ncSENkfIFyyOnYV05z11lVhxhIxi9ET8ToqWY0UqPjGBc0UxA8vKAQbwx+1jCImLa+
sEfspqs6Z1nFlzD13YollERwUSZ9d225KQeP7KBXI8xoKlBZ6mtFmc5K10zbswdnwN9B3vhNKpjz
P1xgn2gN608fPM/sh9uPZnM006oFr0sVsq1mnCo2bNkrUIXL84AzdjfWumWXb8nTksUZzKDJvmUr
75XbZpgkk80peewyz0G9Vo5ZDMk8ab5FKtCP6aIuJrrfpzUiqtsUDfE8RET46mtrL/4Lr3CHpXRc
9xsBOwb8FKNrNx5Te9e6eBYQP9hw0TAIGWOqHgn36b/CEzPezaBM0X2jZytwPF4k3ti3qbcFwsHG
za/jsSJcWvTIb3BO1vCWk/wklr5oN9Auc7BQ/pPbD/NnGHpVAQHumRZvFIcm6eqDLbJbSVbXzkk6
K/3rbv6vBi//cZzyy9DlH8cz/xsHL9RC/3nwsude/fYrngFowr+GLgEMhnWqgqpqRSoAWP33zMX5
A8c/hTT2f8fzXeqqfw9dHPGHSYFHogtJm0ISc/DvoYvN0MXxGeEwrhEoFF33vxm6fGzkPNwrzHqZ
LNgMWIl4+PVYyFsnUlFTQfhJ2jk/4gRdXohKD84VLepVzqbU/M0b+W8/0bGZlkhQstRrXJoPZSSy
uabv1hFpUSlYxInj1RidwWDBR1Gq2bNkX37TL/2tdF0bVZ/p0tp0r333h2Ogbh0wWWYOYs+Fn8i6
TJc4wucok5vFWiC/xY23cz03AqeaFvHnwa4NG/qJ/WNGsP42NdZYh3iO508BRG7/N2+B9Tf+uQjw
yPYTAWN2hhiSk3k9un+ae8l6wJgUS8WpqNG0jlXn6m20ECbqiJp1ywLlels5NWL+n27Tu79+xC8T
lPX3/uUnuxaBgrYAf8V4yXPXkv+nn0yAvZclCgewHh1i2msGF2A25UJrXSeDeSKwc0D36lrqdogb
JS5tOlAFF3ZH76nAn0KgZM9RPDgENhm/KYz/Vjt4MCACPpwLhYEZ1UdSh01lX04uNS0Gxhm4uRTu
nbI7tFkKeymFbJl6R0MZfrV1XOJtDpaX1D9q3+Zeysmn+TI4fXpfDlVuXCddGhtbjbej+e3HDH4d
XLIhcSUACZKL1+wJSVP+62Us/dQNZoeLkRHazqQpwvzGXvmS54V5RLf7XhfZsmMwq14SmKtvbZVh
hbd5/90qvyqudBY7r6RUr4pQuML3xozIINOAlDaDr1r3RGfufJapgVqiSROoHN3oiK8DbyFagWnd
ReU6Tw5tHBTJdvaNfrmbdAD81w5S8Qad1rWPjRWhk9w0g6pyxCm41DdGUEt5j0F6AZGHoJiXNHhW
OPLs1Go8WH2s5nFP8MyS3SUu28wDlokKgVycI6IFcOjHxDtSdfaPlPeN4Iua/TcPUUyxVSnW9RNq
6X4/aqesDv3YZBAVesNzNqSsNGgNMu458MC1OikECtatHqtInxbXYwBp1r3BS5WuIQtdbzQUWo1p
/hp7CUX5Alhv2BIeaadXUA+xvsiFbAMOHP6PS7MWIqM5Um2Q8m7dKzgaW6Q8DhB8uoBre/FsBQip
q82NZc783cDjHIcGaSaAEMGx5xss21zKvsbheGiDGWE2NDcWLSWe0vmgDdMEhI4vahMgxEDN5JSo
sRFWrVvvuD03EctVoFBVUjyNXd9dfISVjLzyJNO3A0NwLC2AHl/An3Q+qv7Afy/0ytVylEzCUgyY
A8tg8d5MrTp8tg042A3myBlNW885jRnNuRhjv/amRgLczvQ7jjQKFDRtTDkQ6LHWjgCi+vbe1Qww
UKSMWATAtvtb/OJLuAxTj59Qx8PJXoyYm9DCqY/evCIbLBuS+8WX/jtoOQwoGvYxcnucz10pxD0j
/F6dadomapvMCeanwR4xAClZJ8G+TJhwxkHV3jkr25hlfl99MjhaxmMkE/excZp6PjnG6JfUVPF0
j9Mu1azW41XETYyrs6vUWJ/WhTd82F6cGWshDzaYartGnX9detuwvjUuhLXOzLN3DdSyXZf9nFVK
6lnsnKFqd2lZDReojReWUcu7AK6waYe+O8jUGr+tQs9rU2Xmk9ebJbqFwEKKPS5zf+wnJW+gb5eo
9YfuE1JGuZU9TTUEkXJbE08RJsSd7x2GSv2G0lHzzZMxEeNVLje5UY973NhADSqHbIzQxoazn8ue
aRwtMwf51Ilv8CBhBvRQLz6hcmKqKfJqkmE9ZuqoHAfZQ8SLYi9M7zvwk+zJyOzgR2u0jg57/nwQ
dl0BR6thi7shZDQ9E4FjhJpF6RY1MiPkpWseM9sgmrXtq+xTXpv5NlX+CNWvtYiXEHzdkEvJMjB3
Zhwg1uk6DrBl0svZ04PzaC+Z85bOurolr3UO3RZdXzyQj0PEXX1V13iPN43pkODsEAmBO5w5CnLJ
POv3bsYmds/sr9nrVhjfa9LlrpEwLLsBERWgljpKzpOtE7nxyZj8UXdLGi4R3UKoE4PcnBwF5x3C
Vj84zB4U6y5Vy4OJ1x9nkm9f4K2Dbcw6A1JGv3o/ipbGhfQxAVqkB+3RWabaNVMKRLcyeXWZ5nIL
3tvjtdazJ0U0zc2KBVNeW13i7buhje98RF6HLM/REeJp6naj01v3ObqsLVdGHr3OZ9fLVPGlDZo6
Rf72J2y3NoCHKgsqEnD6Gr9x5h/xIWMpHSY7Peuh1QcTmER/VQPSPcnK1AeA9RZyY2OEw1ZUwyOv
/uLNZwh5nQk17ssS+ut9LxZEkjLw8Yu0JI48sEoN1BGf8HCvpYvW3VxhjM4Y+Pll7KtkN+p5uTMq
JpyOOWHG91fAY5yAeuQuXr7IuGP1i1LQ3S+Bt75+yAHy7/M/qZEld3pzSlkwB0feyAYYXB6Fcjt1
aBFa7lie7dy+6VY0JXCVaYfBcNqSMGGAh8+GrdE53RmQ5t0I6hIt6FMdEeqSj1rvJ6M/WCAxW098
ozd8ALLwvRPNgwCd6ebWm47jW7VMe3tJ73Bg2UiHu/bWlmolknc+wpFh1WUnTMIa97qnXdx32F+c
uZhw+rX8U06X1mJQ3tgR2xLB0/y87qP3LctQxrZBdhxXPij+MHniVedtDfRa3yOs/yhJ4vbAPejt
cnfq30a7nS/ocmBtmNzhOyR8QA2Yh7/UxPIwRTaNI9F7c7c3lU9gnyP7Kj0rR6MAVEXQXMh3wnir
TBKhVG3hbrLz4WvWLnsEi2Z67YL6mbbCACeO9lwh2eKCRvFXdDSIev2V6dqsdFfO5yQ+pdnKgC1k
WThH0ntNHzJt7vg7mCLdU21yqFpZAy97ykHvL+0QPVStXAjzltA3uQmbkKlDFJ/LqsOGP/fO1biy
bj0oFd2BWmMKAzUD5pXpNENszsgO84NhUldSNyQPjCb+Ura+2bgN2rHtdiaZkkdUPA7D5lUCq6WN
4Bc7A5l+evZQ3Jo98IIMswyPsOEQ+2QnpfPaYrEJdlaJkA3IBUDhrIjxD3kUUs88s+1V9ieAmGRY
D2PPSAxKpsvmbuEA2meIXKrd2MXFu484fr1GuLgVsyasutqBqFWn2ZNHcc+oZsLbQwp26VoHf0LO
7RnAmossyH80At9cOzTpsMuLtDp1SUwYJWp3BQ4fLkRAYvEzjk7/c2LZ5XBua4YUWINTm4CIVEa8
OUaNkJnUFiyyY0WUQxxsK0CiLHnKKjnyNilufUTJr9g0mwc7c9RZl6Z/P/KvWQmJT6OfdWcvt63r
Whbxi6WncjMkVi++OPSBF9B5wTEmW+dH1knvOR5Ut1N1NHzjyjqvvYjMC18cdwy/HonGpbKYApNg
oD65bS2gIM2L3Gmc1ltdqTcStiHl0MwRfTU0x84CsLHBpzazzfKoAuAHyekIqhmZZd4TyIJc+Cza
2iNeduRz5hMpiPvcHnuee9TWS53MfN/zDDKX/PahnfLt1NQjdvkGJxmpi5ulcf2zWcYtk1b4kPNm
IHV7bxvOQHUl8ulqdOUljbPxXEYMlqPF5W/m5L1pE0WU3/C4DeRERjKLD7a/aGfH2TXd1EJeJl3U
D1iXJwjQqHpOE5zcHcRk/25yevGUJ051KXvR3miv0XcaJw9zqKIK9vlUV4zSMbAt5nwy9Jh/oTdF
TxlM2Cd4axx804fX4ZU2MjUc5BuzyVhYOZKWiKaxBeNsR1elGMVFKaN7Zq0rjpm2MfgEPfaQqY7v
WjwPcdbdQvysrhpi1awtHcA59iDIZir/7Eb19BUuU/08UOwAq3XvzTw9UMXpjZnU3cGGlrLxvbG4
UoPThY0JHBjJnbUXrRiuF6P0ts5iZbzQigmEc+mg6Az6HTwiOsa2bJ7kRJNe+7I46Io1qeWjlE/T
HBKEbq68FTocIEq+CXLiTCcXn4AFTSPsW6DbQs7drczz6DS5KLgkGIELfqL+3IyT8UTJhe3IqQzs
tgn7OfSADd87gUfkUBINrZVtvWiAQwdfNssKaJjYnxFz1iQAnCuwZlNQ4tbK0/GQR/J7a6s62A/5
UhLIZUeX1liyTZJ0SLcSbd0apa6fRAJtvGQyi1Y6Tr3dTP77udEoMJchn/a+hxNGN54bMqvXx9wz
nG1j4C8syZd+Spb8B2717r2cghz3/BzUG/KufNAhbC/TYSJNLM6KQ4FFj3o/qYKtW9VXZVK+I3aL
iD9Jqovt4iz2LKT/KFrlF8LjdBg3EM0pxbsbb3YM1P/1Gse8Oh1lpjZuReURkRCCezfjK07zQ2fn
y/3g99aTZyfZcSYBa19MbUIJQs7p9ZCRQFIRoxh2Wct9ILHQmJy730iN8r97bEM3wyh4z0SRdSq7
yLgG9JkD2LL958DGjxb2fTFdjKIZdslYvPiETW1ydAuoFyv0cIGlPglMZ0YfZee+DpC7shuktxIj
r/6CzSadyxRfGWpkYEi43y5t5+Uqalyxn/r4ke9k3qDYkgiwo24/BNML4sqKTLQZzK027zpbLDti
SRL6GNDcRekdEp1WOwkIrSF/m1tkdGu9JbGY46XUGAOh9od5Th8DP858AoYnjwal1MmnvqCjY8UG
KhGYzzA9yL7BparGIPlkwrgr4NDtDcv/viYUnfm2cW/wajkFaXpgO693qu1viPebLpwF9G7kgj5S
ry3H3O6LMLEs3qVzemUNDkLOqrT9MiRVg3SMttDQ8MkSMQNe7/+PvPNYjhzLsu2/9PihDFoMetBQ
rul06uAERgmtNb7+LWRldycZ2RFWZm/S9iZpWRUZBB1+cXHuOXuvHfJ4b+l9BT7F8Y/cGKONRWLS
Y54Y1qmeByqrMtIhrSy9b4xYa0l6e20t8xbFhUR0VtLQxydyQSJG0dfleSvwANnFqCrHCSv9e5Fl
4yMKam4B+sFpZ45M7OeluM7gO+fOaGBYI1K5ghyBfNXWcwgrVD7BFov6E5KKxW9VpecwpvUzXGnM
XUAUEFgrpt7vzAlsIHLYHm1P2g18heCjwRYbnJrUmiOCbSLNRkFavAZd+ZgB7n+v5y458Bfzs9Ey
XtoFda+d1LACmRI1jfpEZpi6R7UyXAmZNr9gBWquGf5PLUl/M6NITXtRK1HvHN1sqtOAouYF+F91
rSciRkFVUE+NXCjXapurDHw4XozwuS4cKLV9YKYF7ri+2isSkD07FCJphwqg3wuFOZ46LNsXghOa
qzq2+J854ib0xgoxeBPqilkdnxt1kF7zsctxdHXkhmvFiO4zbdN5a6VFquD9Fa0dYM+Wf3ASaMFG
eTVl3T0ofPGdYeviWb05v4MSazejZkIzMbD50E+XMqwpRetoQl9tCP2jBLGCFPcQ3VSpc9HZWEgr
pimu7abNlXtDVsbeC0hU8Gvgl4/lsmbkoX7UPgawWx3Slrq+YGBLHpSFK7lJNfSXAAnKfmoMOqFp
2rwF9WRtU0lSnjAblfuw0N4FTLp7dUaJIeiKcUfZfotmPT7WCSdaBtfLBfqo+AhTKPKiauq3oihG
r6lqph8VvgwaAzplVtNtsNK1+yFfrGPXoK+byQO5M4favIhGU3gJi2ZrJSIo64SIvqlKBgdXpryB
LyPcyGNxmWZSOAAmXPpSlt4y5K/O6hM6pcP4A8gworJIEjvRhnBdvVqiykSdHalxyrQMOzcq4bQS
9DgFW0zw1dPUaITflalwCHXY+usNr+xeDE9gFgwYp0JBSHeS6HulmEZ4O3lOJ4cqlvhqM2O9dxMq
E+SN5rbDrRPcVETypdsBX6ngL0TB4rSe9Q9j1BevlsbkRFblba4EU/kGe3N1Ug2yVkiXMDdQd5e0
Nc5DmmmkOWjroHJqRGkv9Q0mKaR9suk1bCx4+qV0ih5q2k/4TvRKfJWsSp8J1B77Z4vCK/UHwCGb
AGoBq9BY5AMCYvUypA39JXPOaZ4xbhKwZoQVIWto2YEjxdBGjBB71bBCrZAL6eZBqwccpnKTzubW
KoAv7oqFhssRwwS9tJKwPRhAtSYnLtoxsMqdySkLJ2644c2H3qscrf6a7bRIX+pujOlzpzrOy3XR
ak9jxFGI/J4h0z9pwaUVxqt56NDvMIpk88Swp/aBr+SU3DYz+Uo6q3oWANohACTxGVem7wNywjuZ
AwGijKy/YfY+BQdDHbOHLm+yB05PEAgDMVeflybV+01cmNpyBYYQjG2Mr9nTtFG96nnKOJ4nMrZA
sBUxcZScWk9hOQNVyWkmQilAC3bdyEFQYKHt0TCXuNVcQS3yY4H0arYtM1rLzTKb8PiZUUypOYSX
SAuIv2JLAELRRvEEJaeosk/0jkwyJUmDfME4vstI0mjY0yMJObIXkghcUjpJHWKycYRl1AmqUl5J
4oTAPjUaLBALncl0q6AKQOImgzZwiKThe21ziwHK0tbT9bCQ8ebqoa4ON1EMUuE8tS3/uUHZCZqH
Xt5dULE8fWkQIVnB2RgbL106CZNSGMEkMIKGPl40NBQTwO0gRRJmq/olSAl8AzLeVT1pjcUJJaN/
ZOIxboc0yrQbvQSQmQUauaVAQBFTcEjkzKyRunKiKo9O2E6pEpV+yiO3jJk9OS0LQnRiqk9ML2E6
oozp0XvakplGoo1ZhDb6YEE8shcpXXo3m7q4cjoqMJfQutG4LErM2BwRVqzvlCFWaGpUyggCIxS4
MwV4zpws+8LRk05E6k3RRscpKaY70C8GVTJmP3LMhpkXyKCCTtwtKPHAVMg5e8ZUVu+R2ki503Pg
/jGSVn9N0l3x3hlZ/6DLI9QwZIJntRWxIcilgRxKI2reTop8Gje9Ai9hq+moZrG96RN5bE1Doxbt
Rznaw6i1x7bGIRNRVl3LsjJrTg+H9UGhfn+c5Ql0Z2lYuVPVlaXwQi21e02cSYJvLDTrADYj42Wp
EQRgly15S0+FqdtmZQz5Y7x6jKh5WiP+ZJxPzx6tTZ9umSxT8tOALnKfNkxrHUPetxuLSFZgAkjZ
Jp/fXHkZYOR2tiIEEL/LWYu9fjJYfUoqj3v8NPET5JvmDhN/B2AyDRneZywZxGKYODvqx3DbddqS
HpY5FYn4qEIAliV0jcwF78KjnCy5Im/ySaSwEgRJvtZqI1cOc1ZAquh0Tc5wxsVFz1y6NnhxB+EU
YFPusJtEUm4dJqbd8tmcCTmxO4JCnGwGytjHnZLvRZ0q0eOsxuIeE+p9V9d68TnW1rIzFvPxVu0I
+yTguOepEDm488z1OcCwdmCrHzODkmIOuJVlHFmsli7WPfhpUKGI3G7y7dLk6VVrdpZ8RpAuyjQk
iC94BzaUAyI1VD5Cw1MJY74SOAbKf6x30QyjD9xkso7hTSmuZD6k4lYDY04TPCSx04zxn/H5Ki0W
BV0qibfoslv6ueZLXHfp8yyDPUBWpmQPMkVnxcOaKg+wsQs6jgW2P1Jpcmx/3TScwVwTtKIXWLaw
9WDeby2aKzsR0yMH61bgNzRyOdVJysuwqyRhkOS2rITilQrQ8zUYaDwj9OIB7cOOry4iji3aGKOG
/z0eKLu5opULrqKCi/ZweVR+apZUr0kt5EeGmFizLGRaVyr+KZhzmShuxq4RGHAGgu6JqDoUN64r
geyjQQq6nSjL7bgpMJBNG1Fb8Kmhkma8MhQDQeHlmKG7zAfk5aCF2BptNq7M8Ppcrs+Y79nzeAn3
Ln2OKfA54OTFcXXyHVtEEJwTQR4sT7qal2+zYWhEm7SqPB+gSaXTpY2wrZNXPJKojOV2HgFclvX9
2BlY8Ou8ZNAxC4k53PwxxppzKc934hKTFk4ooPRatqN1NSRmM/vtJJvIfXlHMrYl+fg2TQZZ3g6C
pHs6DxtEpKi3HlJ1Jj4wT83uxiK2mIzBZixKDyTWR2vJ5N+V4M2xo6nWLhpoF2GgM7sHTQuWycXM
iuy9JBuRPnfNqw5EoToeg5qkZb9qC2ujIRUDzUqXvyCuEq/4JtKzkAgY4nUR9EHjSE0r1997o43m
68Qi8Pyq0TseXijCC06Faah5AmmUIKhMiePAGw8vaj0/K9mO8O9gcetGwAXYNnnz2ZTwIpifCelD
pdTifBinVA5+yGCwIZjJE5pspZWa7kWMRWC6crBWB8RIGaanpYNl4IAHt3WrBjjxeQumXiV1Vk/a
GJoxwocQlOGJo+8D6o13BkOUGFM/d4nj5Vj1aefkBm+KVwJZ42UBVtHk/TVd+aS95HUsozpZSsNr
a0uZfAyboeaYtdZr514ArESiZuyag3hIyQa/AUCR+mSySI9Gli5vYSwGJ23BYi2C4jgQEbI8ggSM
qbDb9sYIF5THs6kBIdGZ5hB3sk0pl861HDeuXEli5RbBYhwp5riSXIk9QBDNuFUVvXvDCRmyfCz4
imIU1dcMsrMPqWqGz3YJUUMq7D6Ig4f6Jk6qxDqMfW4e9KrWwa2m4xjjeMAuOobB/AgZOd62SeV1
MshdN40W43lSreBHKxrWvUDp6xodS8FIoxpccqh95DEmSpCAhnzCuQ4FYijEc4T71dhGiBfk/RjM
EhnpJYJ9ctu7LZuBtuVY1VTY2pLyFZgn2LmkH4UJMhfJ8XpfRy8KqeJbIZvoAJijddAVddpryDdA
xAjWfkblTMhoalxFViV7+tx1Jkp2aDiuOmkqSCNekhuyZ0jXi8mXYI5VAP0PGxpc5qICrqND+CJ3
pDgiLkvPPEGVABE5o6g0orZ/GxWLpCWTURRT7yE5diisiJKnjQKGPo0R0YWcdP3Bqq3UK408Oi/0
WwEnVuQ/1loI4UuVKpg/ch3kt4uWRZ8Ms9nspIETW5SvCY+0lCvFaXJIxdEQdeNqzVU96tpiP3aV
0rp1SkZ8nfUlXysZbGQ9BTvQmJmdmGb/Q1+kzO3rvjnKyxLuQIswHJOCRyxPBe8eLRASxwClrXkI
hpvHeZQ+zVhNrqp+uDc0gsYFrBsYIYGaMD+dz7jZVqef2sQ3ZTdq0GpWQjJdz8QhsU/bdxMqCR06
xF0E1+5lhqx7lNBYAARdF/4CU8EX0ei6k0aaQmJBK4e6g/BlpZ5YYN5KOdhlSAcVJwATAKCi0uFR
5GIdveZKK+wZvGEvbyrwwkncbIBvEqgicEFXRRiq2yOnY0iQ2q04mfkRKUkJtl40DegLibqVuWeM
qznoX6v9PI82sKrytASVteOAnD0wccjdLu3BQguQ2x0tMGOg3qMFZq3oy+eJvL/GBo9U3o8VsXvx
ksw/rKqWPaSOEPFo0D8W4Ffp6Ha8UuOyoWFBYmBMGMNII8tu8uygCbzJ8ZbqoR+KcuOOQvUJsW/Y
akXVZe6qEXL+D9yHma8a/wt8I/qivdrJHrcdbwxsBWq2MCj3SUxTqiUO2iH2rvB+rZH5Ks5B20Eg
NvpyiAModBVdWeVMf5HINOyXYoF2zm4TKJbYKBXtsAQ9ecmazLxNJB8gIU4w+o0056tK6o/LYhVC
GIw+lcpN+3bZoo8naIkdA23SR+B1Z7MawKjhbnstLhSgHcVg/uaakrjqff5bD8RVVxH6GnnCXEc0
VOubHLlpdasjpbnnJaSu3cykFJlDiWxeNhIiUvqiaezvpqBjiCtRU6OGMBPylGmk2UOqE7YXzbr4
OmdEIXCAikUOr0Y7VY+a3GnCThfomMOrsAiffGXcTA1daWrymacZII8SvhAlu4jd+EDMWvdmkF6r
+T0yXok3s1UAXM3K4pLQ1hCAxSzK1SBV/b3JKXd08o6y9lI2uoQOSOwrHGBge3uvS8Z59oiAWyPB
O43xHNRuqX61ZnWVkED3ZhfloaNVZonSnRX3TFDrpBN2YjCna7LiWK922mHZaVi0biYlyXi0OCu8
jtPIuy4ifdKLKK18RaC4xAiikj+ahMJCWSiAOKEHh43HhU8maTszJhzAndti3ulE5mH+1zS6H6h8
qr2U6qigKcqUR7Kp6sKttFL4yAsTPAqZO3DSmFjFP/SskLVNnAxm50HJm98ycyKsW2imnljXAbO5
lwwTwgAIyroLHDldD5rlxBZAd4y4hETp612Wd2BlGyulcWwZTXMgs5jXjLnA20ZCtKIIQ6OcAb5V
mIvJ34yLDc4aFHOljtcPeBFKc5oNUUZbQEottm90Mwhgs77ZqxK6db+eZhD31ixO/5TN/0tC0/8f
c8IshGX/swx1E7/CiOpemr+6f9e/8qf7V/uHomDQJgsMnzZC8C9KVAwNCvlcGn1EhGzifytRFf0f
kqbRRiSedd0UVnViW/Zd9O//tv4R5ksYmxK+bwt+xr+iRAWL+HX7oRWrqAo/kd9Q1ygSxG/bT0AL
JEEc9ClxLt+xdO7yG+lp9arC/ZzsytW993RPGrGzHKUti73cgJ7bGgfrMH8w3X7vdkjXr4o7DrDn
7D15h2a1ze5IUTTexgcygOoXpthOsYPX41lb2al2QAU967DshvcIOKtsA5nZZ259qff6S3StfsZb
oM1H+cWCiQXCbLDlh+auO7Z7waf/de7czC9cvE679EG+VMfRCy4ggfzyRnZkL7uevfoCm72EwnzH
zGur0rf0i3N5Ge9HrI0ogi7L0dxMx/6h29U3wll5k/eqQ0Nw0x31TXpFXuomcLstBJm94UeO/plc
l3t+yyvlYGyDh/yGLcR6Mz8ZWIacFQcn3PY60kK71pFPuOa+3gdclDnu2fK1rXgfTmfmadb1a3+K
9zk/NryKrue9dZ4fuIVHPsOn7MHy3QHZ2euO6GmH4gxuwq787Da4k3eIyB1GH85d7hhe7lVHca8c
Ixecph9dmXfBnsGxB0XTpf2zGT8Kpmrsj0/attxLPv0Sr9tiRLk0CfvRIXg2tulGvV3Ycy7UfByI
Az+2BcagjLd1l/iCgv8+OvGCCV8z6bDiyA/ajmOKU/jTAZxRNR2x/8KD+dHdkhqkqMw4be1pOebb
+FIdIIQiM9vVW83VHWJTd52dcVuSXbQz/HxbbsKDvC/u2mfhKj+Z11zh0fKBq4tetMMFZXLbgeBt
dNe4Ubb0hJP30HKER0Q353Fjfs6nBq3ho3VD3/xROXS3zZn6RiLxd4D1tF3PUzRVt+JV7Ese3uQN
4yG/fzH3874rHBBjXn6QzsIt63MgT7M4x/nW8CW7PPH33dihXezrhwwfkm/wjWwyt/qBccauL1g3
a0JdbbRqqLfosrkTrzzEJ67EGxq+rC8QNB871XHwR6cHavZKurBbb5A1Jk54us4dW3XKm8TH8+kb
2+zd7+5CGnIPMsyGBLEJt+kZo19kk2PvwNX3ZE8Ar8JvUT/np+VQ+N0ZIVWI6I0f8Z6wjERn2k0r
RfesA49Li+Nq3LSb3pf0p96AU9F9YmfgiP6ZBQemlTogb2U7KafOvn5rfZTYk1dsoRy6AQJT+pX3
w2W+1e5R03G+r/ID/x8Tvmx2IKK2b4Rt2dM90HXJ2TYligcIUI7OUsyOee0WGC4mvHMaFlJ7tPZg
ubp5K75NauvQBfBEL9iojT2/1PvlkQ5uYu3RFbhEgST74K284zgLoajw9IFPsa93hZcaL9k+Pmt3
9SeG0S2U2eCKiYXX+fO+OKobaObih3ZfezKM2XN/y0nUcKCTtWfS1aiQ7OWkPag+/H0nc5lwp+xG
PufcwsBtzFyWOUes0uGmSAHYE+1COFGANdOTvtwhtnGHjXIH4Pxc2/q9KDsg6YbyMgycMxkiZYgI
7ORUXqvvpmzr3uRDxJL3dUzVtjOyEwzcW2qwjUXksy3Um+kTQbQj1t4jwafQ4oADXQSPZ3qHfkCD
bam8cH/Fp5ZTtfqou1bg5B9V8yh4Kf2BDdpBWnz2slV1TzZPSuYVr0hFY31rWE7G3KE5oE5tf2Cb
thEo3dQOjDkJ0e5BkfANeXB4WBAdt2+wU+kRZ62Tls8R1l4a5SP5MG9QlHzFV277ZZtH15NEVbqX
vfSBQaL0Qz1wii7ua5plj/1jvGi4wW1zy2Qc0DQU1hMKLefZ0DdMPtuHFIKO/tClviU+Mtkot0Cq
xA4Nnddmrli4y1NvobLYlLoDQtp64V7Pt0C4zO14O94aD6wpp2BxX3U34uAAacVCDSHykrq3xk7i
HMIAGwmGP4/vkXkMrQti8/GxfRQvIgppX5S9XvBhYm96wdkqvVvcC9fmTbt9t9wa0TVBz3ZbnQT1
xTiJQu/0T4R0wGZsfS0YT1J4U/gKCnwHqFvxbPQoSVAz1MZG1teyGV72G9LJDZTM3CbVys2czo1v
Rm+m5Tc7+Dw5HtvRHT/niXH4JUKBXY4+D4fkCtG+8frqJFsn/TW3+bFu4g1WxguYbcOmwVToj0pM
+3lT64Mn1V45I4S1EaPlqsv2lte2MbjCQ6bb+Q+LIA6arvkpfhKLJ+ncdM9SuDMYgIbH9lOBf1dX
b1pzb5219NAjojmq4satPeIVzxodx8m5HzxvfMtbjxmyzZMIHMtWH8PlfThJGZnclezCHow8xs2m
w96O9JZzN/tqyh9cer9DvY7OR0cAI17zwqK4f2sJPjOLBzVGCp3mj+RUj6eid9PbgCjEyrYGr9gI
SOb2/W50ES+8mjcmkEtuRXciOKktbPmVf3SnbD8fg7Pm5G79ilR7x6X4UlHJednRxKjesNNXO52X
i/oc7frXqrbHQ/+qXI9b9YBYbRwwoNjpdXk0a7d+GrVraau7vSv7fNbRUSSfcBf+JVJtEWutDbnB
hjKHvoy1ivqVAZcxbpEAGummJvE73tMR7Mttpz2OshO+I59qYNnjcIaKsA9kN518YlH20Z5Fxmoe
TioR7ondb2P3xdzS25MQKpj+qO+D7los9yhGSXx5FxtH/NPq+v+6Zv9flNq7no5/UY0THFy0H/OX
Ypy/8WcxLlNVW9h+8X2akqwYBp6S8aPt/v3fBBkUj8IAjrJaok9PTu9/2cJUsnlxuagczVc3019Z
PPwRXBFcKCJmeGWF5/xnXvGfRiCijvHghR/l3xmDvrtFDQI6VBWyhwpeRZe+28Iicr/EVmKBEKQt
u+hw20OV6cWDUPfJlVEK0aFXcsJZY80AbFl1J0ts2z1Q5+J3PYmvjRAsafwmDMoNjivcCZoxX/sv
cMmLxJRJCk3qNGV80Ci8evJFe9WMOLmGev8MmTE6q2kUdjbJ2NrGMLPyvWGAzKQkbsNNa/XNDhgt
kqdal+IboZqX3/hMvzaJ/vglMf6sBioZRjGmja+/5KC3aG6VkO1t6BMfULyyaXC1UnmPUM2d3Ayq
3/h5fzZHYdbTOXrJHOowMEvfQBAgQMyBjFEQQNBH8iXCZ1RGt4IkCoz659IP9VlxhaB/inG1uCU4
NJv9F1WMGYNDNmcUFyMyxDHV/oTD/EtP+v82g6fFN/Y/P8v/kX3kL8VXh+f6N/75LEvaP2ALiKuX
3JQ1PMYs4X8+yto/oEPphCrxDYHE0dZ+259ULY2/hOOT/GqFZ1lGJPNfx2rV+Ie8RnIbCjBB5Aj/
2qP8dWkaokS2C88PF6GLyCL9tjQXA7iO0mGwCGAAGyQiEP0VEtoRiAnz4BVnrVva9IZAvd395R79
zSayWkf/0kxcr8xdkTG3aho7mvrtyTXGNqVxCBwHBQSdUyPCM1XrXWCQj4FOlrwhuo07NJLpRwut
sbR/fXnpK1th/eR0bgEUYd0xIED8wV74S+eWXJKK/LaE2tYwGFUvSUY73dRxQZftZN0jesk+mEUW
xMGkCyV5V0nlpmv/8833P26mXz3of/we8A9gtYj8MiyPbxZbEKlZXdN351ixaAcRlvsTMr5x30Pq
/h0T6+tu+ce1MPKCSVw7KLh6v93zaqzGBckZQss8UIc7RAWmq9E+F06dIq8zXTRq17++zz8vMFpG
WFdh4a74le97XzuNU9eLWPs6fKqxDblJS3dZh3IEf5MwbRqak9WVsbTi668v/Hf3FW473/MKcqDv
/nXTxY1mzHLFsIfA8ka/0qcErasyrQN2IQQi++ur/byaVXT4kG9oeKFg++lbnOO8n2DIOGmWaYc2
b99Js+l6f8GMrwwScYbzgrM4QwT9m+fob24wOwhPLu8VPqj2bf1UfaeY82pyISRIOwzJlHohJhU3
C5P3vJGsXbquq19/2nVX+Prs8jZbA+BVk28U2OvXezstYq9nSo3+RdTE13/akBN2qt9c5uevkF4k
e6eGi52t8ztGrFBaQL/VxClXY3ugP82cJSj65R3jJAP2X38maV38Xz8Ut4/LYANn76Wl+fVDGQIm
uxqbljMkavKAVAegSi6J/UaS4r71pkpXU7dDicfxu8d4YkMLY1Y6G5OAcLQARpJHxfg7KtzP98BA
YUHlBnp2xR5+26BTUwzLDo6V00e1Mh/EIJ+dokMzcoqRwGx+fQ/+7mJQA2CA8EYw1O8XA9GhRlOY
sSdWo3ZAZRKTIK1w3m/Vsfrx62v9vIbWl5tEVcrOwBCbN9xfJ2c6OxCxjX1JWkFvbZRkZLcD9IYv
6dfX+fnJNCR2eRrQQGZ423y7gV0gTWVchKWDlmM4wTLMAGExlM3wRJV0mKwQYP6U3xF3OSS/ufbP
+y3VHpcEi8XeTkn+9TN2QHa6qeIzRrTVX7HCL7ONACMma1RO5PTUVzKvnl9/3r+5rzAE1RUCZpg/
PzS1RN4m2e9k7srLdC0sWfbwByHg11f5adcBzmCyBcD3RFTPv379ZD3ykwSBHg2HRqJXoSbBKahN
dZ+STgy2xKxuJR7e39TR0lcgAe8v9lbqfR2YFsxhRsFfr1o2wiAow4QZLrMi6xAoELmyfCIvqo0W
E5HDMoebARPBSgrvWVBIZsN3FHXFthWHxdolopEq2xQj3m9JUj/dd75onRqfQQjHop/qGaVMrW4e
UMEtzCg2powzbpPoWogFQoZWZBRGcsA9HV0HOS3iOVnwmSVDyGO8pB+xgYnO0Zj3l8D2+vh3z/VP
D4HBJEak4gERalH2fLtxwxSjtlIwMndYZB+bbsifoc+t6icYhJclKQSRgF+BhUmdSBkoIZSWvXmh
GVtQID5qxlhs5d4YDNzog7zHgg+NXW16I3TbrJlmt1oqtuQUIOfkNUlPrjSuEBVPBDdrcmfSlN/L
hsXkDHI6LP48MZf1R8KRK7IFER7aajWDyRHDSSShezI/hlwqpm2LWi7xoYhjbqpkoEy2PINM8WRC
6vfhbPVEfq7PViOC5yFedeKXsPruBtB+fC0qQeHLeQyqlJzc7M2Q6AyL44gWkLTJKHRU7glBqcIw
XZfpIvRgMxXzgEqMhshQDVREjI3N9EdCrt9VLCpT5/36Mfr+vbCrU8eDeDE5l3OO/vbOmTJU4/mw
BpZcZXh7AZ5kHmmr+u8ozJwYvj2xsEP4+bJBuW9hVDHVb/tggoiRgLPItGU11iOCJQUgX9I0o6OQ
xXjABNcQKjTgc/YWEQcB0nHlOoiblWkUDAgcukY56lOoXelFWDED0K3oemkXP0ujozLJAhoAfTVx
jInq8E4LbpY0X+Dr8+DhP8jJ7FmIZdjIYy7bRhCQCDZ28fNCGCqcdtQlDkEfulfiY/NQZYsvYztv
S5IZnkRkrA064nS8jYlGCbG0zyb0UlPEIl3Jg93OIChcPOiXdUuM/boMVDyxRnWNN9ocjrjdEqcy
S73ZoDUOoN+aEXt/2AcKnkvFcKNCJQMwMGC90ZtOR1r/o2lcSJfUTikxtXIqiLrfRwLJEYEl1Ct4
oNI3UYQoF/gs4a5SLy2PShjvAE8qywtfOvbWFiEpVjgSjDaCoqgq8RcjUicB+PediFoKU1jf0i7G
mNITY3qRhkpBIchvAfO9BihHI9xEzZMvpZvAbbwE4lzd1KqR3spylH+obd/CoIxqklSlTGvhKlTg
J4I+PPfobegyZDhvbHov1icdj6bkURO0pwBEFBMSaTFRWSmT4aDCwTjUGFN/jW28vkjakO1gw8RH
4nq0vdCR391Ypt8QeX/g5otXxaziZlKFZENKY0vimYT8wwuRPHZbxsEfUTA/C0kEV6LrR+upYUXd
RIJGukff02xGH06y0CgpPzqxlragA7G7EZuLSUe+xmAB5WaR36UkxH0SmybO40Wg8Ukw1YyfPiPq
IUQifppzPTnkuabdVJY0klzVh/SXh4ReJhdrPqfZKE2nFChNN4PZS+lVFlRveDRu44Sub9/IIwYv
xG6Yw5dsYUKiSA/YHopwE4Sy7FdJJV7kBBl6ImoTxvBKIS1yeWtGeD+9hqKoHWLUE7hob4ys6lDA
WgxkcZGTpYtEfaOWiUmsuMHTxK7VMsLouYMEBepeKwjdXrLMLveKIF3zTeLGoAef3EUAQ8M9hxbG
xo2oRC7MxXaDjFRLvAVW7SNm7YU7mWoZO0YY8hoRCPGEcNxf54sgbjCkiG4vqdglen3ac8yGvtbE
P8i3AruWNLfEEnY2BkGsfYofictDk2gPCSdHtCjAQhqBGfhEWjlirApTliXZcoS1U0eS5Wd1L6GD
Q4T+LpNXRfeq7FDPtZhxzhXcJuwAEZHXU6rETogn14szevSQ79ckvFC9RHWk35uRSeINTSdn0CKi
nDRpZ1jhbVV39aWf6/g9GvR8V5TZMelaRDeksem5zBLVXqppecFvQZBsW6TDM5XOu6XyYpuE4bWB
lveUAEphLavqblrgEdDYu5ms8CzMZXEQcZ09JsFy1iZyLQkn/yEt700R35uhxYhfInLdnPczXiM2
KDw4/eAZIEHqRaqZxdaFN7XqD6wSg5MRcy4JxKF3WuUnxXKvGKiecnHCtDSRRx1kvEnL+5DwoY02
p5/9jBHVlH9YWvUqRvG9pY0a4aYMlPK+Nlfq3gsEpp4hWzW/UdshJFruTDEVfaGl9yFLQmprFa7z
smCkkrThsWJ9rREnQyPd1EFIiBIv3WOZK3YjVUxZBkgXTUmUCv6vc6bOfDsLE5QoCY+UnlhwspIW
T6XLeK1mptsdzUIGR/gvQRpwBVHbT4AkXBk8NnkxBFJFBbqqENdLIVmIO2s4Ap1SGZyDsGpCUbIL
JbkLR32zQmIoDrTam3hGAEDhF0F0LUNaZU5bnol5QXMw5lTB8Qd2ZHVH5YYxpqlllRG6pL2nFB2V
neTC9N6Bx3jSOqnY49upjgQCVY6KIFiqCFYYJ8HCJjqc01Zi+CzI060qEOkj5cW9OMOAR7rkNdZ6
wAjj3pG1GqMJ0hEmkkvLwNWqadUtUuVmo4XvHT4wttqnIg32bZMFm3gqmIWqyMRUGkUrQtTRtElx
w2adMQ1me5UZ2T2xIyXgQEnki8mNO4KxBHTs/X0C2UXQwktG7YWsV5lsTOqXNDHf6L4ODvsrDtta
6zzE9m8tSV7uILMbFoWBD6QJc4c8G8215DQkaqd6k6OGeMXU3AMZQ02aFZ+mgCmba8efHA0jR80C
0TPnMnpHCl4cGmSavqla2a2qddk9qCK+FBnbxFAJzFcrck26XorcNCTVLxWZD/abapRnmzXxIYMX
YtXR0OjbOT4ByzF3TTXfRJK6lcbhNi+qY9dXN2RdJE/kJ13ikGRf4q9mR67MN4lATiIeM7CJQyPT
y5rJj4mhNUvEWwfZ1CBNiGEvJ/pNUw836FWxj4/TRuGAJCzTWalrhsyVel+mHCxM5GMmEJYkZVQl
aIQQDRc5qtnk+uFKVtOr1KjuCIOl2qRjsU3H4RN+9P8l7zyW41a6Lf0q/QLoSCSQMNPyVXRFL2qC
EGXgvU08/f3A/0a3yKNLxelpT87gKCRUoRKJ3Huv9S08+pW+JMaGfQOJ/YC/dzWGi+nVEL/w11Q4
xCwJdcBiMqok7uCyBWmbS8Q52XhJMPQekwGyAjm4pPtNt1bB6t+Z3Eg02PzgeffihkO7cSd7j7fE
BjJUROm1CGE3QK9YSb8oHlFMfqeqiVZ20zL/TiVqn4amH2txRgwbuvq6blF7NMy8rd5/YfNWDPPm
r8EQx0g5Ql7gFqGjSOzCSzOW4opExGolAXWrov4VAhRij/uVE8XCNIEFSgsjX2kkk6QnBeQ9DQFp
wHPHWLPUwboIEqTW8RYswT7yoHvY5JojJ7xLpQ9Ruwh/+Wi516Phu+t0Ln7grwZ7AE595/WE69pk
ruU2NvV2sG4KztNrvHAPTlFfOllCc0aiJM796ls4mhcwMKabNEj7gwptc5NE1bixJI+xqG+Gyomv
sly7674KroGEBJBZkK/k6VHggXPDAxbijSZb1q7Ni1hEV26UbIXX8GYu8B6NgQF0A8/tpguI1c3q
H/EQfXfc+IiPDbsCggglmmKlZ9s9jqphTJs3/I2cllwjSbNPo4qco9mBexkz3UWlqBp59jCsK3Ff
KzvYTXW7R6P9FFDBjQmTbEuezTE65RX2OTutNnQ3fshsOLVxeTELY98Iie13ySdslbELU70bXO9M
h/lR5MGPpLBBQqktXaQtyebbsnTvR5XfzK3KwKKmL26DfcMaCTMFG9Dztm2h+tqDDScM+8LO8rIz
vdRsN/UDiXe5BVPcYqoeFGgpzJ6fhHnihoTR9johBS7pnBZsAvs9o6eDP7ESYnJoI4WnNRyb+xqD
JjTRaufRW+OR40PkZfgsOuRJ7iQuM0Pckfh1bQNdWAM+vgAXAP1QpN2JyVHGsiIIuMzCC8NG+Vmq
GeFSZxSQox2yB+n8bINUo7ToLFRFPtgNnVwwZb9MnWm4Jt7wu6uVsXbHJLksPU7nnKyfIQGfXSTa
NzD6owOgR54ij1d5Pq/gmWCG1YHxGFOhPIB+enV60tpi9ziI+s5zjAdU+uuupVk4OQjzXG+gJMUC
MbjuV+GjnokdfOSjW5uMAeermKHhGlsVNkp3eKHV/q3HurgKGrfaOoX34Iwm4GxT7soCYu00T8nJ
y62HNPTuo4gYsMmub5nl3LrhVF6DbiQvqpy/2qNxaroKFwIOwE1juXdmGvxy2yDY5mF1NtIYWVIw
YTtw3CPntT1ssnbn43hm/qGyDf3zmzgY3HVbOvWOycttWSevaYNmjxjvm7LKOHoRKTCtvLb+hYz2
NsegtiIXkdBAp3pqhQR2pKsfpTXempVvHytPW4+G2eEhGzu1xCPrdW+202kY55vOVTAgSLHdqTDB
oFbr3CXxqv6W5P2lzKqrmPfZqZ5JnLYogDa8vmJEUuwdVyy7+QKh/wtRtmjtcs22x+lkZke9dAmr
Cza56YAoj8rvBKxMp65DpelG8Q2u3ZuijU/jgI68yhN/X5UdLyGNKsGwcZmaDZl6gKkl9nATY7Kc
m21iOaTyNgDg/CR/quf24HoTOxqbywp/6lYTmX2ZKdyptEA2c188lrnxc1a1dxZw166EV+tT6dZy
l8f8ylNpGtvMGcMra6h3ArxJNMo9MyLjZSi4MB7zvZ+7PECEcu2LzDgnXrHzWv0UDt1T6cdskBrh
itvsl3RU0fmIiCbrsuza27KXi6uovrTmAAs0BMZUIzFTUAeZukR3ve8+lMlkr9XcnGuhvujCv/F7
69Dnwjw2HrfJ8AgayPpxm4TtI/C9RzOuxUXtoQv1wrvaLO/yHq9WOscvYqj3sHhAHir7csjKaV22
EuSUf5rnaevV1dUkGioUihne3DsM7mxRpbuz+2YPJ2dLSwPqegdYD1vPtQf2zoTWUOhL2agBfoR/
jPPglhzyEGXflNI8IWanynGAj9hAciRbmbmdTOpbEBYUzeavrpqWRxfkT4SBYetmLrgnYmnAuGJh
EZSv5WBBlslkWm7qZBydnTE2gLVTNfqP1I7dPdmjJCDWwkjzjYGXhk0lSQL8jaiD52uFezS9c8Bv
wyXt/Kw9YFdDAdoa6e0UlvWvtmTgvjKalhNkDaPkWmYNTkcz7mzjFEy0f4A4KvmDpo56MoZ8Ohgi
Gq87ywk7rJD99FSXqrypcEEHa2HGRrYDqSHPQcW8fNOYQ+AcgTRl207J1EOJFiLXES2Ih6o3H8oh
6s1L0KLug1N10VnSYN70ob6ZZfBAJuItcCrxOk2TvcE+ynZXgfJ8JSb0ZiTUGtmWTE5OiEUClWiS
EA8sRPcycYNYYa2FzbV0KH6j4VbJHM4IrS2jpXZIoqvACB8mG9RSweeepuwOc/Mqm/uzXARnTgGe
pRl5j/nqZooyuiDkt1/JySBVMwza4FVFSXpDYue2TADU4e1YBzNAQl1DJG0wluQyGI8Z82K29pJo
szCY1RqPQm+tVcNLphnD0wyfiaycqbwpi+Zi6IfnFI7mqq1F/9AQYFh41ZPr4sUyNcbnSeR76Br0
SIoyPSSgc6hFApNg6mS+iP2OCsCNnqNUIRY1GzEccjYVdMvqKdNedp9X4ReJO5TFV8HWTvlytlES
1JB1gHsHwGqroCw6j2YCvI0wrCMLCTQxUHmI7a4djoaFj6+3brq5jLGUSzSnlnot0wTZb6yn+6gy
8uGyn/riG/VaCJi18c5Zlda7KfayuxCn/hqHP7S/zlDMF8Y7mpYbHXqnCLrEeRoINjCaUO9B+LKx
JSYVVhIll6II1T1P+re2mc4xp/ybwl8Ez56PjQwHvPGI95cubMCw5153zXzk9YhzmRfsQ5VT+2XQ
z86u2+uTO/vPsyiMk2e659BKnmFI9BeljW01cv35yQBhv8KJTBh523riMSup8vsoJaYl6vJHf6ap
4MS5ujdDLJjYYyKQdpZ3nLrax37mjOdq9qPvyFqc72pQwxPmbTKiOvupRrp0AZghu8HMwvlcTckV
+TIDRwom6wAjUMzW04R7hKn2CP90qtSSFoPGPjIZ7LeoEt0W8EDNVG1svjHtBgurqtuxhohFHhxY
Pz/E845XThJPcMHIpNhihMmPQ9H1Rw/W1SEegupQVmp4tCaNXq/xnS/SxARWc7hec6Qyd54eOCbK
CYJSWfq39JS8teh7NMEd8TH3FYXFHkLId69EQhcYqB/gzqJzdtPHKjI26Ty723qqQhzHHN3iyLI2
WanbZM+/65T3YQOyepNLp7nqqplWlUVgyKOtgF5KcjCqVegnL3RHUNSMjpjWTObNC8y/Yr8QBwnb
0f066voz1EZaYsrJjkMaFJtOwU1Z1QtgdxBVe9CVcjdTPoJ5r2RmHEvtJNdN7lSnOLRRJ5YRoh6s
N+Fae2F474pUXRVJf2nkMt84BHu9ZBh0X4o2IaHEbEfNrM0V32SUNjtSXayfHvYmpgPWhGU9jJtv
XlpThzE7z8jVbmCSVkt3mTqpTjaA5ziR8GyEIOpllLDgNNkwK82Zj2MhOBjH2lVzjxF447nd4uma
bMO9LYHt4/fsbRYcWewNHQqDTjXP76j6ddgl/rdZAHygtTgT7HtqvbAKTmYUNyVh4pAB6EzTzz2Z
ZCbZP2F1DjydkDwCYEhz0XzFWdiMXwBhsulDnLbCV7CtZHKLuXPiI2uwDbcw+rKnNu/eJhGkFW57
QmeMVSK9CpPUwDFtjaOQBorZC3MP1tRSR3NynZJyxwnje8AlzmsIEfNcU+iTdP42QmjqtE2OHEOJ
ZYaJ0R56EVfebYbPdDjZ/uBau6Br0/FQdnn3XDqZGa2L1OF/THixkoUTy2SfBohrJKdITqQb4bG3
gP22csKvOzY6y6+t2p7Ome6TZgeIwjoQoeL460ZFAXUUvUZ62MT+ite8zsU6hy9Y/uyk0dqQk7HY
bxOV24rxmBIEv4cjJuFmKvv6QCs+J5wpAo+8ZWCZ4w73hEGHZ6j89GTFQedtEzqpm8aQgMeHvTkb
t9qGa8Cb7zXHeGbJEbxMdTeN6filTGg5++Z3Y0xoDrY3TQqyqmlh2nQV24lv1gdIk+p2psW68XDb
XfBrv0QcXzHV//Q6QYClS7hxm8XYVelA6tYDWjXTs6Oyos8ACoYKp5tGZ6MTGi1L8R7t7LJyKSm/
NtHYhGvhGIyKwtbcUb0H+WqAAL0Omx+x72H7H9Edd8516QxilcICDYewvuGv2Pe0ydMHy+/VkzCr
5NCr6ZXUV97R2LcPNcfq7QDQuYeRJt1TyWddJanr8RPTnty2jVXQp8M972d7W3SlczvC/nWx8BK6
Fk6NoyG/DV4ECUVPPCJOnVuXPQ7S19CGC72GWz7Yp7odc9LlgIInM+gemYyHpI0p3m1SiiAERx0F
APEblCHUh6T72jLz92XpafsyrhMyr+rKU/46aqoFuUZOjXtRxAagaAg50EVYMF67s4ZhghqZt4a6
wbDqOgdZxmAgbANZQQBUKL2CBicc+MjCKo/8vPGMxUnKmbyPjs/tujWbJToRJq8oOELog3Un01uO
xlP40GU6sy7TSbAVOIPBfzUbkLcSREJ30DlbEXJSCS4bLPHdbir8NtpFyq4EuwtY6gXiXlqwFWdt
3afWCFyeQN02O4g4m8eDl6u0qlf/2SZgZ5LmOzhOHZ/t1kryq7RmlLMRY9+SAmZVITQ9H16aceUT
4xcf+JfxXZJVll2YHaSAzmrINLMbSinppvqkypxXHrlEN6xhgsiaweqMrYU4YXzq/cKHhj5Bf/CN
qD2QVyBRmdPGOKeiag5ox8ZlzvNUdy0xO0HV+puGvLdtyAHzeg6L+Mj87Zfvzs+8MqmmOGlf1I2l
b9i3uwtCXi6w7mZYGnxnj0RhUXuM9G0s1e1zWc5bSIvlujUae23WPmefwh6PUWtEsMYYuOuJWdZa
Ob31o/cSY8ecPPgSFLI1l3Za9CVv42jctbAiC6r5pkkOtJ45RA5Npy+LBvzSElztHBQ8NHLiLZo+
8HH863zS00HGXkt15SeKeqMIAC6kOtmwljmi5y2AxWWUAg2Ql/AEMpRlbnnFd+jLets36jIM0vR1
Ck19a5i+vB3aeERh6kFZdQ1s97MQ973EaGMoKL5IMhwaNhn+DJm1AXG6frszwl6eYraI+gTf0djD
tvmZhUaySf2gvpeNpHyhEWfzTfQ8Uuc1X6F9jPAKp+4rrIEFcOfjHCKvfg1LBsCPKA3uqY7hNxaa
VtbcCPswt1Z8KsxgOruUpGeXdbf2pfVsFzMUEKaz8jWjW8CwzO0kRF1bP6YMV5+i1CpvU9P9Yo00
cEYz97b5NAS3QUB+/Db19NkwK7WH5ghMSRbVldc0xNmXnQd/GvokbTt+JwHZn4lkmw5HQJ7AMx04
gmOfdXuom4ACAMVcw5xF7E9nkjJb4eaJlt2ujp5MEeD8q/rXJpXZFnnf0Y0DHHBTjZFAgATyO9c6
ISmqmCo11Tc3TuNgY9YSD3RTLL3RxBrKHRNEa5upOog3Clfma29EIcAfoO3mtk1zVlg6Ohij3DTB
GBEYkvo+ic8+w7ovka27L2Pm8ZqwxK3Bv3RlmbNz01tMgzhbFPNJMC32N5ox2fXIKWTXGsXww1Z1
e1vMUXs2mv6UmC79IdMZ3QOdA0ZzkO9pCIGTh6+elrP1AsDQw7Dl1Vur1MV1a4eYIlxm/ysPQSWo
hD5J93lCOpODOCdk45mjr1GAn8GISgHAi1k2Y9eqYl/1gL/nyNNXI8hddGbyYsYcvccRK+mH5HJc
j5US0NQqG+MiZ5P7vgH7rhFQ7pk/+szwokDuo0xSl7sEKa3DsZh3sy3qq9AYmldobtZ1kg4/e1H4
ZPLU85FyJQROFsAGsXJDHAuANsfaoWmmUl9dmDHtqmAWam/XY4zRfA7s20m640vVVtLfBEOtseUI
dVeQGbH3myrbznPhXdOk8YgKCQ6DmkEGzwCxRQ98SEx3SECMB+0U3W3DIIxDa1zuWPqoIXyR7EjK
tp5bU1GdAVaxjqFiEa6mqXTvgpiBv1cmGRm7g3+okj449GAvX53Y3yQe1hCe1mNaRPML4jka2eEC
hE6c5tawcepFnOipWnEN3PfWaOJskeG1AvvKa1lG9GoceSMn+Dt4fikN8zzZ98qMN6JESoD6LgIU
4ueUba08pPFs7YMoBWJX9RknjCxg6Uf+T2sMALumxU/C2keS0Pr+25BI95qU+LpdVT2CU7ftuQ5j
PGbbE8hJREDeKCPONEl20m678xZGPLPsnV0bhykoBtiQ4UxDVJ2kHGGnATdZ+6V+ASeRbNGNPOZ5
+l11qEpKWJ6mrmz4n+KyVEum4QAeiCknHiJBFAqRDpDLcF0uRxsgN5tCF9Wa3sl0mVJxwzidoju6
3cXFJLK7gUMzCQh4XMuWIsLomUASbuifSPhmnSpNNRzmho4IecXC5w9DeIGso+OHYDv0R593b06f
Khvm+1mM5SZl/9wOY2ius7FFOSX8bdjbD65IXnMCZHbKM8MNM0Acb7H52JnpgW56ggdLf61as92C
JTV/GiWvotgaYxt8iX6cvWok1SMeUQjmAJryVTx50cmYc/85yAMcFcLVQLZjk6BUewAPsPEWRnD/
hguuF3JwtjCEy4UmPLVwheVCGCYghbdZBBONXOCIPjsQ4vYNR7yAiZkMRxfeAiuO0GVeewvA2Kaz
DElF7OkbUn8smONiAR7P/iDWgDmqh/gNh8x+ui0WRDLYqhGmPNhkvQCUK/orV6EJVLkUYESK2GzX
Zuv6F12BfzcipfZOBK6+nHVfP6qF2JzTjfxiONBhtHEiegesMziM8pJG9Vp0zde4V/m57xW8nSSP
T3IhQwNnah8Dz4YWXQsP5H9d/5gyKEckt4QXJtkuq8BaKIVhIm4QdIGeZitjsLDwqEeaFmvVJTlw
IzSDvrccF8s55gG1YM8sPGspDdUxmlDduXcK49qLmUwQ02g+VJBBzgEC021m0u8iPw4b2LBws4Ws
vnlWW1y2GW/CXauH8gBey9nGNsyNbtLdq98x1M8WKjd1HTtzDrtyouq60rSy78IxYhg8v5G9B9q5
J2JHaNNyWnwe3hDgtZluAuFOe9oh5skdM2MVBXyDokFvlfyHJJ7hDnKmyV/y37R3KhfoOHPt8qtm
p5kOPNX+fVOmWbhOFkp55LatZnhplAfiPNgD4qzbatRph9zV3RYpAk9brJrmOWg4XdLWIGJiQ+RL
Cjq7N8XF1Bj2KaRdItfALtxHO5TiV+Rp/9A1HMdImrTFY6Wc9na0beOxiHt51RRuc5q7+Tmpvfxq
orq6tRLVnPLAKe9gU+cRFtPcOjpu3Te0yuUMs5cZ2MZaiPCdmPQV7ftsq6gJxWqgVV8e8UyxyztD
aNKjDpsBcy+hOmvH6US/LlVVfNdWEUEilnPwGIGa+2Wlgc/YxOBd4HlME7pOsGzgqSQsefKYgOIt
yHv5Rr9HBAcJPwZVzvHXbC+6tk33bGgc1zI1I/miZBxR+Lrmru2WeBlm6/fIFiZ61n15NiIKhYd8
ZPdzNEI4uiOWd1NXEeZHezYb88lGRsG5KXHCk1cUuMC73rEOsqC9IKqcJMApKhlr2NOgIG0PmK7W
RLiHP0WX4OqVLqosUEknaRXmq9WO9QlAIfuDsiYmFdZ8WfmM+cJsKK7K0QieoTO9RqAUGcIz7k4V
+9gYx8SQudO1NYl051bGWDH9Wwpku/wB7OjYiQqyg4/x2e1fYhY5jcIpluu4jOCTxLgl6wkEygbu
JpBlRFbFjUIgFW7RnLHrcdA+mIEBcVbG6GB6K4GuIINyb4ZgzFaOzku+k2O4KI6Adw2O+50OXbxr
6mLfQjLdRn3RXmXJ0BABgZ+booBOIJG8K2EiaEka5e8i3eRHSb2wtibvOxhfdA1oJ/d5bXbPiYFF
1i+DsCWjqG4OvZT4+gO0D9S5RO/UU3jmfiMbQn53QUz7hNR0JGRmxnezSyNNg3jmRzKirtpAHyaR
2Bdz/jCUlJ0bJx89kz8srmbQgWcPjBadd7i+84l9lTGsy5CYwxOtLkagNgMfcHyG7W2nuEuObVhw
POfPxLZlk2ZOnJOlmPWoUqhFwsPgWFazUWIctiFakh2dPdzLEK/vRiaJoLwnZkCujeZqUl8HS4FO
NzkFrVMJ8oziqvsyF/F4MK0q4+AACHxVtACCrV4xrqxK2/3SKANpoNvo/IpInuRiFBOfg/NewFyL
UjnsBe7jQZy522zObZnwGxblfIzprf5FeC3fuyKpKyyEOc7CybKAlCD5/qBOBotiD83ill/U8zPg
wYmRvPOGewS30NocEdizloKzc+GPjV73jZm8y6y3axv8MD4F8GEMAhiL9VSgZ2U3nM4weDxOY8lU
AAjorF5uqqyLIP90pEluloSW8T9y4X9l0fv/EaBjCvS5/7PPj0rs24cgx7e/8d8+Pxy2yOMc3+bp
Ja/XQWP9H5+faf3vxQFA2Ytlz7RJyPk/Pj/bIf8RTQrx1IoeCRCx/+vzkzh24fDgzCOC0Vz+6INF
9zPL7kd1urTwPvAPLQAfiut/6PWVzYEYLOa6kBOASsfgPF80Yvfb/Tj/xyzzv4o+P+OY6NoF8cMS
/91Ds1zGwefFLXDQ2jofHoFslJSPARwbNzb7O0e24ondgU08tuvmDsZ2/yiTAde7KiuOAF0xAJAU
voE1ypu0sY5nF2A5gWwkB9IGwfeuG/riDi3vC1U4+UOU0gi9SJXDY+5bQl374xCh+2FIC9u6nxIC
3+VAGx45tPGSB6Z5P4IifBrSdGLczvw/2UR559/HJeZLMiSU2JCJkFzUqQn8ym5T78braQD+SycI
N8bHGYZ/R+C2xDj9fm+gM15AJ+OsMgfzmuRgHG/evV08hurb5z/BYpv58Au8u9CHX2CO0tQcWy5U
h/2zrsrrOvNgwSMTHq2tKf2VR0xLh67r88t+UJfzvZCXOCxy6gR2Z28xV/3mpgzjuB8sBo9osVGx
D6U/bknSKEH8ucGOoz+KJUaif9lxP4Q0s5K5qrQV9hOJV5YY1fdXrYVjBxyO0ZwinVqX/hAT4LPE
mOhcnuuUntSqdZ2UDCS6lpyfyv2kbcR+rOK/WNXsRan/233nAG/h+8A6ZS57P5Sq9x+FvHAmhKQP
0Ffg4LYZ+khd4ReURJ1bU81gtxQDeqTW9q9p9I3Txiai7aqOExUfwiHzgfHgk7ykToBEZQWNfo4p
tigI054mSunrU9WYaKCHNCwxS9D90ns76XW1q4HE1uvOM7Ji1Y/Q56KGHLJstttXZN3tZW4BY1uZ
tatel91G7ERuUuZaje0QjVEm+q7CMAghyFRAQV2Fph3UJakr7pCJCQ1Dm3ytdSrqzedLZlmJH+/Y
4n8mgG4BiHnL6/S3JYN1CVSr7hH/V14PWs6pnxD46Ndqicz7/FLmP5Ynv44Lp8wDqQB3Xny4FjA7
5g8JbZTeQbNW+cic1l7bd5eWUcVnTAHdmhmPAfRcimsjNaptntXNrUpKQuzxZwCPHo3+UllRiTy4
SballSSbiQCR5C9r+sMO+raOPN4WCDOxV2FNfn9XPDedUjwZzPEKY6R/5acAZWYj3rBhVncggAAt
//ubA54RkgSmJMfE+fj+kmjHEF7rgQknz9idylzvJ5D1YviqqyYEP5MYKLhrEdGU1hba+9FJA28b
q7b/ZsFbeOwyS6EPMQjnrOcYntZYLKg/1G3DI9aD1rz9/AN/eJctt4hQdMVRi/Mju84H04yoWfaz
zY85Vsk9AqeUnX9Yrvv5Zf6wZpSJXYZzJ2Y39bb5/LY+qYRTB+kum4uNehpdSLf1tbzvyqq41Y03
rj03+avDbVmIHx4KHgmPHQ0O38ILeP9bUIsR6N3nUBqERutQ5xkBt1GjUabSUwLrmpR99YJXCqYy
eSgj/PDFrr5pCTXlxeKgwP78LvzhZi8h9GI5hygYBR8+kK0RT9DgM9hiYUQ4nTXvUFIHf1uDf7wM
VjAyBSTa2IV38vtmkKuMiGZVIZCdB0FdnJbblA4pWZpW4KYrhtz21wH54zGQFa6y1JtytkLGNBVj
++syQ0NIGC6iltCN5PX/wy3g+IZ3yDQ53n94pWpCKK2ICRDTiKjbqF4YR8454b+/irPQGJQ0OSTy
Rnt/B6qQoOXap6QLE7M7uyUiYlkxdPj8u3wwnC3PDo+4XMoUnhyU/O+v4nqdY84T99m0onxnODQE
6s7MDwHZgNeTk4YHywbsO+cUKJ9f+Q+PE4dP4ShALQst8sNTi+RhUEnHQoLe3McXZeYQDNlN5ZUg
K/SLq6Fn80CHyV82iw8kFM4Ii/PWkkoo7L/0AD+srDZEe0SDn9fMCKU4NgpUJgkqBcAnyZ3BC/NQ
QTPdt701HG23ai7SxOxJ2sG1CMgej0426isw1AGv2HYe/rLJ/GG757HiM1qYW12oPe9/j45Y2TxJ
PFwSVZKfU8fpb8OWA8Q68+fhEhFe3O0+/x3+tAKW4Hj2NI5P/3jBTMWE4N0yoT56EPZq+rYXyFbL
14J0aJrtwLJjkDI09zz95fMr/2kFgBFdwAGU2+wp77/rgKg/SxIkKpndgL9sSDw2q5H6PAbZvMqJ
Od9GjHLv/vVVWXV4WQXOYY6mH1b8JOmrZUsk0FuqmRjr8GUcaK1sG6Z004o5Qx+vp2HO959f981Q
+WErp5dL0xjWhrfUfu+/bjM1+djDOUQeNtuIJ5KyPbRGLc29g2CeBKcyIMXQERXMSw5gp6pn9nay
yED6pTuNKRKEGgKTehACnGCQhPRBQ2RLYYqmZ90j2a02sa/n1zi3ZglLsm6JCgiHCvJmZtfZlkqM
5FQz8zziQOycNuHEmedAB05pgNi5tglPIt+I7CunKckU0K3a6RLEpBVy4NzUYF0fpTdZGGfAMl4n
Y2/rvSSlhrStIsGk6iKeBphpt2bBkCTFUKonJBNbfETt1ee30/zDk0IdDCGFh9nGaf3hRWT5RtYr
MfMc41C4CEL8x4mZDXCLmjLaM1fs12iYxQb4+HhpKLu88PUkrn0fornGKXD0NCG2SWT513Un5M1g
jdSXn3/IP7zF2Lhdlz2Wh0t+3MO1VMhoB4zFUhTOj4Q9ba2Nevj6+VWWHevjwqIrxl7G7XBZ2u8X
Fjnxk+bX58gVVVQaORPKjRydkFSZTpCbEJT60kRc5my8zkOdmLriL+fpP35PiEa+SbQUb8Tlz387
GnVj2sdaE/Hs0J78YkoiQBJfhpeff88/ndqppOCYubZkw1Ifvij1Gxl3iq6/W5HVa4PJX5kCF48f
2PlOq36IVjqHSo+mUe6VbOKdV0/xWbY4/as4lekq103xFGF8w8E5YzozI8ycOsnMv9yQf26qPOnQ
ZpYODnvMQnL6/YZon8zOLuW1mhcuL4rCQkdRieS5Ksfweta+edRh8jx1wvnLW/UjEoHXm80ZeDm3
c2UCqD5sbyMRxTkTZoM2CpHDRVLDNJahuimdEQBtZYSHci6XTiJe8xXBvN/yMGwZ14vy0oHYv5qM
cfrx+e/2z9XBR1oAItwRjuhvoJXfVodyTR3HRc15ycCFQRAcNu0CuOPnV3lDmL1/DGyWv1KWx423
2Wff3/N0aBpOiHiqGkJHdn1jEvPA18T9g6Jvb7SmSabreDdS97/MCCMIXU7GZBVWuSYyXJT2LiMj
Y4tvjyCnhiAm0q7K7Fa6s7sv6phmft3kL59/6GXP/8dnfqtAF1YdD/D7zwxSDbtsR5dgHMvXxB0U
W33gbGI1pd1f7s8/37Y2vT6Ifw5FDOPcD7cnzO3SMDW3Zw4oU/q5yeJ1klmPtRbOI6ZBjhhKO6+f
f7+PEJ235egte4JNsJIE8PX+C7Y5zbdmEnhB/ejRtQPsFYFik5apQHKjU1AARh6ZawyfXorDzAaP
1HoD05wp9pnZIWj9/BP96Y5TR9PypMnAQ/LhLVxY5dSPFFWIgVqxC+uJVpRRjVj2RxIH/3K2Mv+w
D9h0gGwJd0+yN394Gq3IoTvgc9NlYVh3/TihB7GSqWYUji/NTw+lNCyg+R4l91aERaa3gYgQFUWZ
14HVlASXbwDmxHvXmaPpi08KB0N8BvvJjV+TS7NjDpfHa62cyDx8fqf++NlZKVQ6C9flbbzx22Ob
G6Hppsvz5A7meDskCdENjERxeQ3NHnZHdiUDsphDOnLtX9bqP99obBc0O94a59y4Dxs9NJaG3oRP
e4ZZtFjTop6fGHUDohbGEBu3i83jsklCpX4Ka5wfpsFM/ptL+D9y2D7g5ZdCgQ9B+AIzUQokXjnv
l64GhDZVg8mHsIv4YawTRc8lxEs+qUevbdrDMKPchALSbfvZGL5UWY1BMzV18liP7bROlM8ZLagi
8Zejzx/uDihQm0aZT3FMrfD+g8W6EmBsQmgDoTm/9GOXOLsWp85V3Qj1vRSYd9dZJ/x0F/jaAkFB
oVE9fr44/rCn87su/WuoOyblw/vPoI2ARo4LHwYZUr1igRByrsPmL8/PHx5WByQK4wlTucsyfH8V
snN055XsHiM4gGql6iRak53u4gAqnekv7+w/XoxfnZYDUYb/YOIUOXxB+GYwqUtG4XGTeN+6Iv8y
ysl8+tc3jzYndw3OI69q/8MPmLpprEwE10xmg/oYFWAFUpHFf2lB/+mFCCZNKjgvjBgo0t7fPSIO
B21DJltNPn7ApkKEChOgtY7oQNqvABQieXTx+W50BrFhDs0EUbIR/pBj3zerocu+eT12J8an7q88
JrcbTyGmef6xZQJMPicADldk9//+5tDwsGBAAq+FoPf+U9NbVHgUB2OVTYyi487XKy0q+y+b21Id
fHjx0iykbYgE1KEb8OGAluWwXeeQqxhF76xbdtR9jCj20Soj97+oO5PdupE1W7/KRY0vD9g3QNVk
b3J32uptS/KEkCWbfRNBBrt3qqeoF6uPWReolGRYyOHFGZ3MtLlJBqP5/7W+dWY7230yks11JX9/
QapmvAYaYSun9+1tYdSHsxiY7MtSaqjtJLQHmC2IuJZO7ROJ9hBnHdYEV0eXXhYDgUoTcefZiIGx
ReR2VKNTIwX0q4OLD2InfGlugiCxj41mne0AttgKx5Cf7Ll/851D7eJTR5wJcGJN+vj7RpbsyMlo
vZgMc85MnE5ldtBmfY7++TunV8oaQ88I+um6d/nbUpP2aH8c0iXXeF3nJBdCBDyi6D65yu8+cBKS
qKj5lHA/LGiEMGb2GLPZ6poYEfbkgp8grjMPEUFhCPvzLf3uYj7bUMYXfT4EhG9vaVocnXjbWYNB
VaVnlM3y2HTUlewmCY5/vtTv3hGfOCoDJhQWhnfvqLMKMUIqZGfn+OQXGLIDqFnZnxTOfrN/dGEo
GdShKdfRonl7QyhHPIk3hQGMynnLbl/ugCrQQO7upq4OiVATn7yvj/dFh4bPxV+pthz43o0Kp8tk
aymOewnn2k1hT+2102vTJyP844tynMDyHbSxf51d3803yOwMCh2sZIPSsVdqHqGM1WJ4keGlyf6f
vimuRX+SWZ95gNPQ22eockOmGgGFWw5xOn5PdEQoY5dP5rbf7Dqp5lkMCPLHHM6f6y3/7XMq5nTG
cY1HF06X9iLJs91MRoUb0xUjOl0bd3Jeyju9SPKrlTh94eSzOlBvtmmAr0EcuUuuhVQvxYjQbsqa
+tI2lxw7OQHTn2z1fvP4XTIQqfFb0LA5Jbz9reXQWFkVMKw6NCycEBsaLF5PXG9pxebTnx//xyFM
0QDknY3EgrPx+zkYEx6lEShS2073oGgQWn6eMURipsC/wdInk/vMH3vnk1v8zU7y7XXf3SNJnGoi
KC/Zagk1TUdaz/BbgDUZ+RL2Ve7v61H/OkDCNTboFd3rYCieqyJYMDSTC7kberz4czE2z39+HDxh
Hu7bRYkfhoeVIhq9avo2bx9+5c40lgNoz66eiva2mxdN+6q3MCJP8Gac/H6pB7Pcmkli/PI7vset
zADwEWDY5+2t0w41djOpwf9y0TLu8lQRJUp4sH+fIYghORDjE4fn0da/rdMtZ6zY6gb4JImrsTMO
nChocwRz7FnBK7AtSQECtfCHtz5ZoWyhu0AWpyFYFiekn4XSzfMtksmcZTHykHRxi8MBNsqfJZmF
d5TIOdMu46huqVWR7FAnsn4ZGiND6qgcHDp0lAhLiSdrcrb8SlKcxcjwPpcehU/W2rV92zfoFTfo
QuYHOCtlGgXS8LALx8Qo85zM9oISogBrE/iIZoqlGF8mU/Al+8hN0J6JwDl7cZE4YYXflXAiL0jx
OLcZX50SuFDcODC+Ceij/oUztqiw2aTR2Mr0SR+iETEa4nxlGD96zajJnVNI7ecy1W1yewkNDfUp
1ZA1aJr9hV5wwuZlkElk+KNH0kQwISLs2CunEd4u68kTtf3adW1pYt7FSpbEA17W0hmGfd3WWjgZ
OsAmqoQQUZLOAzxHlPHyIizVPrg9yVALT3iMazy+KQm4t4PJZnUjR6sLYCpZXrVz6hz5qJnL3t5U
aAiCjWHEPlUW+j4cldJ2BAmXEi9J8nUKcERm5V015tNjh1LjcZqrW4uQgKPMXGlEflzJn6IzjZcC
k+4DaL3lZinzpoCP2TuvPogCLLIUsUitIWYRo5BttTl+iRTeiZgB0GyFjUYu7DSL3N0OB9UXY1DE
5ZReZ3yj8mEtpxwVK8JnLx+MEEwO5BYHXsXeN1004CTej2loDr1DYO3Qmjce3+6tLoGckDDqaw99
NvsveStt+q3kRN9b/FljSwq9XMi+Hm0Xr2o7fu8MiuMgyTQs1gIHmtO7cAMrcwKjWUiD7Gtle4px
5ifIoxnmibsZyB+/n8fSNDclEuDzCA8MNMik91fDnJU/irwar0rb6yGA4NU/eqNBUlXJPnCpJ0yy
1AS7+ybPU/KeZJY5G2qyEPcKazIu5qaRXoQPDBpFazUtATcGXrxIt5YkjwIi3NALx7EGBSBQYOHs
HshOOIo2franBTdZVdmoTRbCttOtvtK606pN9xOcBxfP3+LcO8OaL5zjqMNGAwQwQebry3I/+cn0
WlsaohGB2DVcWl1JaIM1NRCqXO23ssrrJixFNwBMok35Q3mFlmzbOoMC0Sa2vwDrsWx3PxWdW23a
MahlNLnZXAECEkwqIjCW6qANTrF+hLP1UMiuoYFkzMSUx3TXV73Y8AsjVv3FUBw2N8p0gAOAchtP
oGU9L1zMlIiffKyynw3owHLj6Vr8CNiyOdezj6kpGOPgu97Uw6PdgJPdeAtFb3IYp5H4qkYj9yXj
rAf/IFDVNUDHxgZ+ZfZfdMsiLGitUSiE98jNceJDe+3XCNC0X/pvukDyzqHA6a4Xw5mR/C+O+eQN
aXyTMWVjBu8ydUc1YLkN5gRJT41SZIYLsVjzHpkCy3VszfZwEr6NMSSbpYEe2AAiUndN+YK+OB1C
XItj5LS57YZJpo230P+cH2Iou2usIJgrWnvQf4xClV6oBWOBU18XxOiSVtxufZmBq5OO/jDnqx2n
sLvkFkFXBqQHzYe75Tt2eMStj/m1aYAAhya9mbvRt6gpGviZQdlnnXcCtNbL0Ba2uizVWuV07EGM
F7GmkPDreVZ+SfCm+ntKXPYXw+yJlHRFkd8Ba0mxMLsU0uOYeFxc9MVDNqv+3gZqtxxAhpuY6T2+
7g2iqv5BT+v4rwkI/wmp8lfSc1W2SQAbMj4sLf7VTM78AFDBKu5daykfmbkD/6zbnJMB07XNS+/G
BREZSiNgcxhn2Fl8vl8xXyzVTmAcMzb+kA330BgrFXFapbUiZpVoF5pAv0s5KIVUAyevJEBhUHLi
02xmQGrlBHw07sez1cfppSZi/RkvzQT2i9j017mY8HTkLRXnY+DkGfRXu3bhL8A2/l7oRSU2KDzk
RcqiXZ4cmpbbIsgNNzRry7zqS8m61TtWZxzM2YU3kFtxcU0fm5QftEWoxAK8T9hXqFOS/0REqBXm
5owXqIGKxQZbm03CEysT7OucecEzF4gt7hyY8i71e6OJIJKkX0d/keYeTMde5thmSytJT8nIBzdr
ku4m8QFr8q6ftSZNdE3DzsMQnA+Jv2hXHZBYPOyOnbws9lzhHrVH88qIkbJF9LEa+L74wEhfr8cX
e7GtkXqaVcHLroO1u6nLCapMgglzm/nSpcnY2uDM7Fj5P1xIiMRKET96DhI8nNidCJ7SRZU+LsuA
ZVu59jSFsrL1W7NaqEEvyWil+7636FMyOSTu0XY883tmBQsieZeFYzMbs3czGQY92UmP+fu0WqTm
pok9/SwhLmphq2vNdTLbAXlLk9PrexOqSnJQxhA8isRP0E5kuFnU7LpMMEJOl0zNutzEdrbEV2Vt
4GMz8diHVWl2DBentq8nCIyE9AX4OzcJijjgcK2+EAVVLMoPY2i+FRiJXsQ7bHt/5WpTACWI2y/V
OebNvToSXyAVTYId5zz27uGp5kS+STItNnTdq2f2hKWJAiLoGOCDrQ8bwxmtZ5pCOP9T9nzaFvEi
mWsuXjcDAobPzBurwESbHuTmldup4FrL+/6ujdP0iuzu5DpNDY9cu46v18SmAkDMMqY7WUtofRM2
wGLrDygbwdt083c2fzj5W6cwc9xAOPTxP2TFsGnFBBiJvUp3C/TGfCqASzFpLfMaIqdc76rs0nob
2AqImYJGqVoR/Mo7F16XSZtTX+bUQQ0J52eLW30NZqwTmM/ZqA87y5qNg4PFhdxhU0PpQqPI3HlT
UIo7t9OnPHR6c0ju+D5SnHg9YdHbhu+w3BSJ5j+Na8z4qc3zurwobXsYNn6mwJh5VSq127zUSxl2
5NsWx8LR7UuFgdPYtp5QcBANymcbE9WBvHSUiAXLXVVUkXDKwAqFEnW/NyF/+HtswFl7mvy8YJ+g
5zLZabHu5PtgkDYKKDX32MwVIYZSy++bzAyga9NbIAW+02yoYUktv+oN4dlbe3EGgz1LQRii6IlQ
jyYnL+ZQDUHxgDzKNjdx0OjfHCLuvzjNVJkn05tSDIWesZACAtWpLwL83D1D5UZCFpLoUP38EBjW
CP1sUOPl6iNvKdShLtg4jaXqkDwRbD7D5JXgD9zOs/BziAAlTbZMh7rwvSq0golxDe7NW3EARgUT
qqu8c9lYIEPYVym2L6kWEIY0dsGdUXm4ESH9xq/D0CceCRolOYcSQ9VKIHdQNteNn/4aPPI8DgGb
lcuyhkjsxCYYX2/VNuCM8c0XVs/pGx+TM20tROO3sBsc6iRtddMaaRofWzOWT3ob1NeotQsAbfoo
9s04FO3GM1fYbNca8FITrXcjqRIa6/QGurNNrAek9lafq7NclJbAJIkNGbWA/g9gQvIutEc2Bdi4
sYDtym71lUq3IoCuQaAG9NVT8O7sAi5lmFcY3KI2rkl7pSJHFmihyppIOwyS31DPiysHLTugj2XW
oHUGeK9vizEt2sjXy3ggMHEQYhMboiLENLXs+eBYM3/+/yaLLKxEofJpHDZXGzaJ+Jb6QYOlw7bE
/KTa+Zu2H+UNMolWjwFyF+9d6YbQk2AezJHVYHZadMn9q8IHTr0YR6rhGzHPwXcoPo/6j04qeUr1
ocNhNMU/XXdK/3mFx6UH79k0IFeV6LvK1Yziq5YVEBDGTLpvibX+6RW407LahuX4yZn6dydqf82Y
Qd/Pjb/rWGA0Yndt9WxfEzrPlZGwiV5y8avWACmbemV+cob/jZzNcXFYuLR2/xLtvnvSlkDW0EKO
BSREy1jvYSFtFm0JVtv79Bqn1fjFdWqmQKMSXwvNb6/FDNpWOXDSpcZEsxmpRattqU3Tvlg8+tx/
fiK/K7q4KNsp7aJQwSL/tsaAXlNv3A5e0pzwK6chLYFvTNgTl8HXbmAk6VscWPMnI3B9p+8qG1QY
0HfpAZcl5ODtVb2E1ZEviqtajbrQJmM1wQMUCvMmWHYdeJJN5ltq2YpmKj6pv328NoN/Fa16Oilv
tDLeXhu8Wlz4NdeWSw5msBj9Q4fZGZN4/cyuOL6ZKgoFq+f7k5rzx0ftrfIfi24ZDW56hG8vPGVa
YDWjg+lCG9WJ4091svRYRAsFUOAbc/lIYzz/5Emv7+/tk0YHiyiHNi0qVeDfby+qESkEfgwdp5Xk
1glbCweFhX1QAzjgzL8o938eT78Z8UwsATOLpSOaoOLy7oJ6pibRIpHstAbGVZ+XUWLD114mdpus
aW5srAheVkqQLXDp4kBwxEHimd4FuqgxQir9ZEwKuZKdBel2NG12xX/+kb95KCyDzIBoUegAvNf6
jfngt2CboAwOrbsZAZRDGzunubXThfH652utb/XdC1jjHRnoKF9QDK9Fvr9Ve2e2mlrXekw5lTNc
BI0ntUMO9s2NLKJbzW0f2MmDWiYt2VspXeHN2NWO9kmt/qP1hnoOjhCamQZSfLw3b38FcjvQCKu8
xIznvjo15uL6RJZn9n1lyPFOE8L4PsXAksKaZccOZ/AdJcqLzH/VND34NM7tY2nT11cFlO5j9FhF
l29/T2b5WvuXiWHIEZcK7C8o1tlgtEvh31ZpQ4G7Sts9gEifbfkyA9i0xE6oeDjIPB+eBmqBJN12
cfjnt/VxZKy/i/YTmig8Lu8F19KcAmvuGRl5WZFiviBv8LIZd1TiawcyiD6TIH6cjJC60nPAQ4Ls
lcbq2+fQY3YVDET65vXoP8y0qjZZD3qM3cN6JEhmdtd5oZDdOL45fvIZ/OYloPrBJsCIWNuI716C
q5D3tvGM5HWcJRmXxC33Q+l9MvZ+80gZeRgSsMnYrv9BbIejdjFW9WHKkfFLgbT6RpqQ/rp66Y5+
6c6feXI+9ixYUWiGkaGDcpl2zttnCn5KkJvBkqaETK4drP9hnRPdbfdj98lw+c2lPPpteD5XV5tu
vZvSh8qUBi7iBEGQWvBrd3k0oZzZLCKePptYP04kXIHBwv6W/jQ39va2Eg/32ZDqLNJTWl24qm4f
UrsCLg7cyb9Mh2QaNwARcZBhwz+Mi/nLHDJQijLTt21PBVl5TXNCyw05WIGUp2IT71xlw9zCkj+e
SqSwn/zm3z4e8nARAaM9pdX69icPwYQcFLzYltpV/pPu0QCYejR2mb4sxz9/uB+7ODSmedfwKZnq
PHaS766FY64o/Tplq6Tp1bVUReeHfSOm1zwl2xfD2lA+1S5KpFM+2QkdJTNLh2cBU7GP5CKJxwMZ
nbqhRfvCvG3TIAk+2Xn8JY54sxYgmSDkK1h7OugU37sOrV7v4hKw0XahNTg/JBl4re2Il4OMdSrX
Uwh9aC73rlGnI7EMZjB/RUzUoRouvDicPAciJYIIidSDKX4nWtHg+2sFlWpictGT0wXSrpKyN+Vu
KERPZIgNe2Bj4lFqN5OK6/FUOZa8VMBmiqgvkwmEoE6ivKZimCjQZaf5qqNLYX7yofy1zL27dZxC
a/+bJ0DIzru5Bv8+x1W4CFvJtm4/akIDmqz7xXdqD1YTLr6q8oj6oVcAl7bLdseaSu0LheB8ictn
ms8iazQYEKPr3XcEmlnfSxoO91aWzy8e+WakOQT2Av2859Vv2H2p73nVmJQYBnsuo3zKUsJ79Cy9
//PA+zCJUr/ERRvwTfI/Ohpvx50gO6Rgv5nCROegF0gylFs5j5/oIj9uq9APcD6ySOTy2UW674Y3
T8rPDOhTWxAr7RnidzDtu3ru0rCsbLknMExbvs4yril1k6B2kH7eqW2m2iYE7NKQFF87gRYmU483
m0pHbEaDPwHu/adPAx8cWll6lmYAsmJ9Wn/b7YxNwLYPWRKWJACdwi6AvNTkRP3zq5BQCk6SxYsv
6d1goibi5HysFJFSEs009JEElS151n4yaj9Muej2TQ/XMjOYtx5Y3t6Nxj83u8rN4Im1aehkrrGJ
qZQAMO/rZp9DybgY1m7RFmBqd5JOVji7P9/ph/0Bv4DniUkbIZT+QeAzgouxBLz4rW022q6z9Wbj
YTs7996UAPew+gkCpBHsTRqFN3++9Id1m0uT3wfrmy7I2o9/e/MTbXdFngS91RE+24gZ5ZIeY3zH
pGPcTnFRfXI8+vgh/SUw8lZbFdCD9ynl8I70Oi8ptvRtoR+n0n6dcd1/8ka9j1dZbdychFa75roj
f3tXMSdhWJdER2Zu5TwUlKmLXRqQirCV7BrSKO8IWKFBSc4b4lFVD9GCm3RuUYWN1JYQYzTWcN1k
nXrRIPoDcJrpFHvwXNVhqOvywfLc6UespYp5oOmor3fmuNyhZTNJn/F6b2eOmacIAWgscrP4pd+n
1gi0SBUFQKEVA+NuPUOD3CX0rqLa5niNum7mFupCiTiSfn+tafcZesD4p0+s63DASOOCXh4nK4ho
zMbVZkQxXIaFhkAASljVLxGF58oOgZMk9o6FfiJyiJXqwYxxWoeybc1bziRj86Wh/DNfTGZBbg/9
kJ5QIFB7HFPIajAAofZVDTE16R7JDsiNME1aorbyNG0GnqhqzH1fLBCmisVqrjUt9vpwmDsaV3Ar
3dsE0RXpRFMZf8k1OTx3rdsiHdDzsXtqaUAfHa+FJcVZkBSBv0bzP4KkXGYvsumaX/2/r3/shTwZ
xDxp/xen43//3/9vaedsJP72YYfP/fP/+UkETD9fPVc//+PfDgodxX/9J4Wr//mnx9f/+Le//sj/
cFBM818cPcCTYQPwOZD9jYPi/gv/IP+c8wlnZN+lnvH/8s5t/1/UFFj2cKSSoExZ4X85KM6/PCoc
FDhw2OCtQTH0Dzgo1J/WD/JvG4fVX+wY3sqqWK8EufztB9tQolV1AFW887Xv7KoNUd6n8dIf6J86
B8ssAeX3lQ7GnDalGV8RUaYfCCERITR6a+c1tH0LatBhXlRfY1pvO2jFVNi8HJnyOOpEsjTWjpVw
jCjAWpetZfYHDEzPlp9Bbc+99uQuQKl6iL0bp3Sf5tF5Hbx9peJn2YHtbFpfXUB5WG6ohwgq77G1
NaFzgg3XtKjNOoPupj8FcLO85IbMAyrcvWPulzw+9i1lSETPN44WwMMmrqdtF+SI01kzpmKjmb22
T134BrEytB3Ri9bl5GpWpGtC0keuSRqM/djblYD+96neFXeTm7BJVEHufyE8CdcCh8kIwLT/bRr8
+GA5OeE+VpdR45cohc0QzbAOcY54Am5R+9L6CL62E0AslpyEQICOnXK5dkU3Gfvag6+kz+14SbmZ
hNIJ5/IC7Yviv1gfZ9uP9DFSK1J67+hRPS0xRAJknUDzUiMUFH/SraHzjdPPS8J5zsYqTGg4TmtT
sXkMUpQvXqNFpB+134mho8FizMnKp7e1DvQaWYp2MtgxCvOFlGfl0xeZCRMNIo0bhWwXZ9oZYTG8
4IHAoq23ZFkU97w6ML50zgnqohZF+iPNwtY3qu2sPPNhwAeJ13AmxE5m80GP6xdrtn425XLZZ4sb
geGff1E0p+CfakpsUXGIy3FZLoz21kgOOMAr6BJOvoVWToOu6Gu6cSonki5V8+NspN3FxNb2WVP6
BdiOzdJO/TbJOgtkMLocSND3c9KQMDs4L2KNq9S0p4k2s+nF5Bsk14Vc9vWkHyqjupOBxw2UPW+V
6sCNMgPjZ5e69kY2i1z3IOS0Jakd4l4jd4bsJDNhX+qK4cLM/XKvjCq4YUUIAelvJkdGc3wIWJDO
SWtVe9/QRFg78gdWrsNSW/rzFBAZBE9bAtZkn5XtskGvj2ybAtqKNKk3pTLnb7Op+OssvdB2MNzL
M5pGGemFuO1EiUZhbP0vs+iq22lGzl0PCBIMIJKHnv3hVUBk0IYtgUWd0EOw6qbzRVGjdZqSPTJW
80i/NYlyM9OjMi+nr3SxifR2+uysWooVUujx0e3K5GjGpf84EClxSeAjmphctQN0x/ZrXssnT1Fz
n1auCEECSbxRg+uFtQ5ERBToYuz8sR1J7rOkMPZBbvlhZSMrq5zm68DZ8Io+ZXJUJq1BsIbltuGE
tZksJzt7YniZS2gTm1nyu+Ic1J2aCUJyOn0gzdJGr8pxbtNn0t4EpY6SrCHu3Swb9zLOuuSucrTx
7HQc2THMkriUBu4TlqJ79CkewUL5fZbWJ621IOtRYdlaAUA9qx9SoGzAkLCO1Ee2DAR4wBRPueui
nzdxYXLkv1ysFFrt5LkXvhrFZbWq2IP7RlZBhNak20pCE0lJ/+UsOWdEDZNIMZj6zvGT5joW+lnp
pANS0ZyO1uJ5dxmGLUIvfP/UMvczBu0kcorKu4SFV24yl3k20VAuFNG4xqQM/sFtzMvAyPbCr/cl
Jjba9sPRr63LmESIvBtf8LBYiJXxMaMEwVOeLDGWlSGsvfRMtkRKmN8m6GS0qKCIkqwiyckv3HMs
nZBu8U/hU9Hkdk4DTL5tUI9JSAOj/Spr+rk6msMKrOFtAB19VxokELexv+wm12penSnxEJMU441T
ZfkB2E/7xdFllNVTCGoAh5dEyqaqbzMU6Y2kVVs4zqkeoPbWxtNs6NVR+N4FhykbmGwmientgiPN
eJ1KnZt9SddNzqau9f4onIqOMeaAOvcjc9TbrU57i3gl356RsnlfSS3kr/czLaJVwjsocnKBVJfy
/OtLsxuzbVGU8cF2Fndrza/Qosa9rtpqz0c3HTJreRgGZbI6kLs5zkI9QDgOB6sZHNQx3cggDoab
XCIrSFSCY7xvo3zos6gnEEZC6TilMU1IrySHjrAg0MXm1UwrnkAG7cZADXATi6zYtkZ9XUHB8uP0
ojAafphehF6X3Whx+zRaU0ZPNZ1h9Yrs0UlQxhEbwU0y+2w9lEamVyUbUzF4rK4frl2tQ+oyi5Aj
e0Tv2rqiRmxB/CLsC9HM9G1IRH8oy+Xoj4ChCbtBsKB0FaZmq04UyiODmMpCnWcf1kpei5yMQr81
9vEckAQmSLFpWYKTvDmsVXaSHtvHoZvNjda391Un/VPN6QIlFusm9o74OEpSWxtVxczhZM5AJb6t
uzqirNWfEqveE41QHoa20089fIAvvXE1QPoP1TKglCKTKUrtXI8azNfnLn9afNSbMxBab5M3/R00
EucQo+kJCYUBmFakhHw0xsETenCjClyH7OfaI2uEfSiZQrZNYgY7JJQQ4LgFd487OBaE06BMAaFI
eLKFvMHyK84L6hJAFCFs0vtq5dnecvtI2MTlVrSZyRm5DpLqVZpeKLqSdSONX0qeBQKg/gklF/9t
Po0YGcF+uUsWPwptGO8Sn4UvznVn66Ke3JMoM50Bc9K/HFzxPW0khNlqkXHksRHLInJZSPHys0O1
EBGbji16PNJemL/Vjmn9YRT9bu6N/QzMcmnz81Q8JhULZv4IL/3KdUp6nl1kE5Dq5GSCydS6owIG
5uBhaub7Onduk+JHUKGNCcpdEgTfK6mFRnEZwDv3rGPRqEdTsbiS7Tj0zTWeqoOoyJMr4MqlAkmS
PufMi1Z/h71EP4mamrpBiy/z5NHNkwcb1yLiJfdODGl/SEe6Hb60bhrqljXhfdpg6VE/DF2UtXtr
DMhtKU929jgLZ6f0gGSuqn4upvJaJxqpbM17zlGPrZ6eHFtddb19LRtx0zNgljFDASaDJuywFUX4
8wjXHBvi03TnqLFt3dZYsUGFo+IHQpJclWlyWFpEPTQMt7o/cCKr6u9+gUg6zfzvWjGaUdcxXPye
5WFofDIS+damTaEj/WUlazYwdAH/W4lzzIVrHghL3he1/rQI0t9AxC3beIpviDHJDrZbG6HS4gWY
pX2Pr8PaFvqsIs/KxF27hi24ok1eMk1+T9Mhj0yzZMWWhXPhqKbeBwTyYZibt24q410m08tq1n6m
gXcpnZHBhRjbEvJ1ToPLGaF4MKVh0Ke7omcLJiw7sjIJUHX9WZ6Qj2zY+DvgsrcizFbwiTal82Np
9LzHfKgeGWhAcbX2oSzGK+W7L7XS7yuOMVeaXv5kd9aeGmxTjwCvbisd4LeLnmrlXrvavV0Zt/7Q
MZTMIb42uvFOpMYdtdG9ZDLomnl9iOQiOFO9n7nQQQfA/wxwK7/H3zsds/ynQj9qVv6OXhoo1pJd
Dy4OMl1QTpHdVF36Q2Hi6GuD66oswBoslbjjm7rxq/IVVXDU2PhWQZDrxwFVYYQ8AonQYFp2KGmp
nom7IHrKth1yP5OLBgzwArXDu+81P9Uxmc3zV/R73g8MM+QIN2NxjrFehmulHZk1/CVX+D3ZWQTN
UQBXoUFlgDICOZDsp+pNUGR4A133Wp9JLkcLzxYjSY9YBttz0xQm5Ht0k31TPKk4vqMWmT2B+D57
rPR9OwRR2rILd9NSXFRG1+5YkSUCGX6j0VAGbVBWPyNhNg/VSNPHi03ij3zEixsD2MwmX119Xj6K
i4Rzg2barPvgOaoLMyiHi4w0L5w9xLWa0lGnZmzl/ZQu3fUQZzB4ba/6os2olF2PbNBNUvE4ag/H
FquluMDKnewy6ktgKDVSP0rIVxEo+u9+myW7PjEJ4mBO3y+jTQhrlXfwI/0BcWcDbz1o1Kkt6XkK
23yGcxO8znwfYI+T/K4uhR7lIs+hzvUA1XTyb/zCgseUGEe67/WpahSq08RT8sje2vhqpwniN8TE
DNJAvpjg/3dFN1/UcKPAPhRG8FUSZhANgeZubb33TjBh0rDxqznyfVJ1vWog+ZFf9Q3dGByxUZA1
OaVMSeZoeIfC6+yDckeSclp4xwffNOLt2M8PI4TtMEF3WfJUS3WdBy3azmJ6SpeqrEOB8QIPmpjF
JTSBmLAfhGyy9Ob9zEwZ9a22XBaKDBRjacV+7hbrO0Uhc6fcfjwZqzRw69vMxOTpgOeQ5HHigNma
g0vAD7WmHfRkceqCQDsFA6di0B5fPaPQH8bBNLZOp8ZvC9vtb3iR6Xss2FiZ3Ssw8BSs0cYB0U7x
H+joC5fNqgu6iIXqQqOukdF5MWBmwJzhhE/rmiwVzHteLn8NVj9uRVCA/Lb6fWbUd1PwUNapZm76
CmdH0zwbKYG1hSc0VvLYPJgrenGpxUtQd/ae/Jug3cQz8dgtTra9pxMNmc9OvHU7w75BqP8kAs35
2gyG3E4Lwsme7+xhNlfxtePW5xgpJhEHrdxgm3Eui1R8ySFBYcOwnSOdVwK9vOqprxhfsZzCWebQ
00tF4FjHVn6Wun9hrl8kQJ5vhdEWt8rSJ4QIhRGiHLqxku5XjdoxHK2qPjeeM11yOp9uxGAEUa/q
x8Hp4j1h7em5HYo+rCk3Mh0l44VHY+ecj3E+RFXhxGD3lhz14bxclWjFWWfZ6wNoHvesIIRkTAhA
TftqNGT86KuG2CdcERGRbc4uaFhy9NHzDh4Hw63npQZYwWDj4mg8aQb3Eg9ufxpoqh/joXBvrSSY
D8Ibqn0zs9sNa7E4j6YI5lugquYdGzXnh+XL/mrSVabYBFrjtWBOZyZK7Vetxi1hVcMxseAuCHpH
t5X7kopDkrU38M9eEgxolQDCfZc2/dZ3D1Zf/5hZ00/VglcnaNrqEHid2AUUy9l2jrl2DoSj3ZYm
yYMJldZvqO+yEJB//cKIBIHkI8uoUMCeNUWOlZYvd3llJY88+Pxisrzipx0TQoGG2tn/N3tnstw4
km7pV7nW64s0DI5p0RvOg0hJpKbQBiZFKDHD4Y4ZT98fs8rqZkRZVVotu61XlWaZKlEk6P4P53wn
yMPiCRoHB2uGJFuZ85MNQwZIRjS+JKUVvlVDS98y2Orb2KfVfoqc7F0L9KNzSMojMVDQppaGXwLE
7wg3loQH9p0qfkgiWW4Z9cJsOJYsMrB0N3XmmggUH01y4JC8deODLgThl8cW1Le99gLDtLatblDw
CnLbLiNFLX0dtqM3IWIjp/4vum8xVIuKkM9RXiqvkg85f+OWTFsSbaCl5XeTIwYcKETG3OPwMvep
U6IaJa8FUL5wE+tkj7Xz6hExex4Le6R6sBgYL4qCeGkY4dFw7cZqmFcOvxJ3k/LOZmoVL0ZtiX1p
GfOlbBo6U4tQ+L12AklcYaKip2RAD7CANO4/iDl3v6IuuYWp5hOXGAkmy6HJPcbkbuYffeGmW2nD
UF0SNx6saETtT/CX9sIcI2OTKxJlOJfqtasMwl6smRBuW9IyZQjIB1+2hyQ2AKATctHkR8LcpLGk
hQ8/43B+KCNlk15Ob1FWqjnaOmJkQ2tFnJIKfYZkrvKWlh+gclcTXbWFpW1rR8GHmxB214XEzXfS
5LSvSBpnEHBIQJkvnULWp7jOxj30o8OY0TBlxrFKnCetraVQpLcDvNu0tCNd3ESP4Hfrnbh5aonY
bMhy13TuM/bQUGvia+atFqe6xIKeFtyQkf3IX7GH1PsmPB9viVhnXZCsoJjtA41V4ZaL2L+poV9m
vrUtw2HZRYBUU4J4hnNM6XqZAr9Z3UDuhPHeeC4wXrjWpXKypZsWXDFDWtkrHBvlWrMzMceXvPAe
wVmu7HLY4LV6Ema5TlXUsyDaDcVX3nCh9WJYeKl3cedGPtEZ9lsyOZhGVJK7zgOKG7jY0TqH6BoU
sfPRSzzvEHa5t0yzbBOY8XeC378ca5ruRJrv3Mkdlmgw5HKyceCkonhheoENj8EicUbAAQlq3boj
ydZuEB4rM6BXTNxj4Ljfg+ZW0/VpsqqgvlHBw964tZ6CO+ERv56zzCrza7Ipvn1Qahdu4LVfQ4K3
MBHufGSJKEmYdxBm5IPs31BE3Ze3A89FSY52LZsAc1ti4XnUeaYbfDh1vkozG+pmsy5DlG0BhsFR
F6S52YpQzWjV5TTaRJS47GYyRijlkCyZBP2wR/9+DqxTSBvf1eFzRc7N0kAYd4FF5214QD/AujiL
2/Mo8ZLx66azjCd6kyBeCHPiqajYazlfDQxie9oI+IzULwSse8G4Lhy5Rn17Fa5cBzC47cY9jmH8
7gc7BTZiVsiN/PCJ9GhmY8HRIt8qRAYAvW6h/Ro+fo8APwmeo9q9KFIOFlqzF22Ne8d2tp0k1DbJ
T3HGX9zaI62AtxbT+E5YKSlQ02YsfC738pwRIZck46JJo8NQ6AuV6jkXDIkBTGbrKgq+qdQdVvN0
O9PjS191mILSEBJAZO+nSZJiHkSrdMD/Z4sZnb6xrTIWaTk6R1IzGKRIrcSeW/+FDOIl8TXBqh9h
L0DjHWfyj+29Rd9Pj7iSJikXNHghiytqRnfE/Imni6exXMe9f2BUg+FaE/VDSsCDNKp818bkqYeS
+wxMEtWSXGKc47zul1Mgd4Nf3XlmuZucByaPlP3DuKmJqhUR5rVpqDCH8dYwA2sPRU5/i+x20aJ1
JeKnGnd6IjqxJuuxR+exZPj3MATFpslbvmtoCto+RPzAnI1B2Z4kz5hp+wX759ZTbPW9j2EIaPR0
xGUe/vCRdToZguMi/6p1xMBezO3JrGzzUZMZs/KTmqNV9flyBGb5gqlIrKQgaq+OkJqB76oX9EEf
hd3xtUl4uqVx8koOvGLEONX3KyytEYoL9qOHRKkVkuVvWr9YATb9MLzHyb9UabjxFb6evss3yApv
vjdHXKP0LkwDIoRASA4iWgGQCgcLJ+NrbX2hcPigOCeQz1J6bTTBQ145EclWI/xRxRdedfNxZEvq
R+ZD2apT5jJy5ZD/rMzxng5kXw7DazPqO3N6De3mUin0dEyY/PXQUBKAYnjN0myb0KZ4NR9KjSSE
qJxD2rVcuAT5GvYpNWp2Gij8ze5olkTglgi7MrauJjDZ8m7Kq72RBrtKz/FR898N3R4jDWyshzKe
NrLfGvpOMKeiCBKHIKy2UfHM3GGRR89qOPceJ4o/Xy27Y9LfbtJw2zMXrVusvZNHz8iQ2vSXURmc
WKkQf3PM1CtH0YKaAysQaw18Hr6+pFSkoxhWk4fVeXYePPcZU+fSsr+502fePLNuodmjHeQ+IM6W
0m886nZZ+fWmCd4a02DLbiGfaFl2cEu01bk1mLmhnMkrzjT6ydcRJtuS2N7jbHY+sVHh+NSIySEd
m9hjm23NsrCDp57l+aYa7Yvwu4lYb00fQuDKcm6/xOgfSsjAwu7uC1q8TYiP+SBqdg3ULysjCcgS
jYon0VtnlRl7krFuT3XFR5aEJU0jESuJL+c7gUXuxjNeZZ2/S0zaUNbWODaCx2wW3poY16Hmb6C/
m7z4aFvdO45o1OyG7vyTU2LzHES8C1p3umOcJYpHp2i/uIKYfvhUMiLp7hAUYqvMbyd5OwX3UdaO
W/wtyOBzBh8cv2w03qI47mu6eXKGzGffqM6EECwKDKLLJnG8+3QOvT07Z0a43VXkTIc92hpF7ow/
ztZqjuK3thXTnT+4G2pr9nVQqeppEbqeDyFK3tn2A9muOIa2eZpPu2YYww3akGFtjf4TppIVyb9H
k7Spun4ZdM+Eu3zKybJp+nZltwQHVKZ1GDKxGUo2bITz3Yam9hQf0iEedi5xzxtG4dmummNSGpLG
OwtzJAiurU+p6TLMrVeJmVxqBrmMWdCXEJ75WOLwppdxR36WUsxg4m46eGeikplSiIdE3rzMZs6e
A3o4SNEwK05xdMxst9sV/RTTh0QKO5jUj1bov2VEwu6bhmAHS6fYYFEhHlISzBPehSX7f/8UqnJf
phLH2kY5JdtSK/iU/NjCtQtza86FWrn2cKm0T8A0Mv3LGCXmtvaTowhyVNWBuYpd0tPiir6urghA
lmLfC6KaFe4dkUTLWjQvzLKf2hbxqby5dwyKwgUrhWI5hv24UQH1EkY0k1oj6NpzTB39RBSfz+2d
UZr65WUk/rgk9seye6zgQboFjvc6FcaZ6cJz7uY7rEw7i1ThOYtJITQ7hlhhz8DfPcxJ8OhQ6XUN
61uEzYukddJ1qdpnooAfJJqQpTO3gnlwis0dfMzJagjJdgXJPHhqf0+oqheEvevdLPPPZCJUG2uk
xbCPUgvNzgdsLH9Wjz6CJKYQwxP2pxNM7mciTE8GE/lt6lBIxWCpNrT3mNSVuy+RG+JuJa9R1+oa
wRhOWVHMxaFp83JL3uv3ImC7l9wQNlyOsXmFr7avZjbzknzlJTmYSLVlRWIFD3wkV2ac3xk+amra
A9YKpVElB6/PDkzdog2RR9OWXGFvBSuuWMbC2cp5Xiae5r+ZUPF53bAnCstYzsVsPsdlYC1IED5D
16XgwUa6vDUt2LBx51cgJ3rWr5hOb1s49cjlmy6SGgIWlF1vq6rhq+6YWnReJpdR7libuYlJH88t
mEmTq8954dyn2dASW81jrNug3Le6Lg+xcjiC6rFbRZ3uFk7j+DvPat+jZK43zDBIftJRsjKacjMa
1pXv44NOmd4w2koouGxrreaWde/McCwy8/ENhgEmumEaaN60OpKrlP3wtIB2qxLiymRMrd93gqHe
ZG9S6F44/Ux3nc4dGVVeMuzV6DZ7w8MXFFZlvpS5vlV8xCTZGYlPN2PRyiFTCdMdAgjyuxkiwfZc
69j8AbLx1Sgp8xDQb60eGYLtDMXS06QVtEH9FrNFerDpQFYB86lLMIpqzSQpW9qqMFYDTO6TMwtW
GLI3gWfcQE1hdp06/TT50beiM42N0HN4R7UIvaVlG57iuFuGzU2SaHonSU+MLVgfDVAue+xz2TOk
1+Cu6Wp3rztG3NioGDpP5oN9Wy/PdQEW1a62adjKHy1ewd1oa/POVnH4OQ2N8SrzanxLzWoG29RN
jEJjFgKlereMyqP7mc+1l9xPiX0xAGMwp+UFBOBVr6NyBuahLDGQni6qUeHAtsIfee2syDGv1r6t
8W63JfVQmoeoFqgiSspzDPQZx4goYGf49uBd4lTYq9Kvnz3YJri1AwQHOJ7XzRgQ5lmF01M7guQK
QOM+Y2k9lZaZvrNX0Tus5HphYTcuPd5D4im2fZrWt/hXd5npDHsq4pbITwn+wOnJXAoUS+ms0R2W
+6SdrJUm1nEvk2yD3Cu/DcJOMir0PXSVj8htijVqCE60Zrab5ZBQSeCVaFZhrQ+heTfF5kfLQCEx
LHKuklXrEEqnB749SPRHe9F1joOt3b02JvQzWRRyh6vf+ZtU9D9SZP1fp7WyMBP868ipfVN8VD/S
n7VWtx/5m9bKuEVLCdcBooYdkF70pqn8W+gUg24kVageUWEFjDxMHyXo39VWnvfbzbqDYBGYpGNj
N/iH2spzfrOxMCEIRmqLMNj9z8RWP0mt4Gmi90JAH4BDY4zHDv9nqRXmbEORR52s8RZwF0S+fDMy
zz8ljqrOla/mtWqrbj9Wmhk+4g92bYkzcr4VfXlMZDBsyJEazr7ZgyhJmZIemYx0DJXG/nNke/+j
90iM+gtFp/2zQOz2qn0hoLaD7gJrhqXv51ftki01+hX7VszU6pxCkOjgfBB+y5Qzeh46f3jOA6H2
iE3iM1Np+QOCvfEZt4yzl3GXVSAUuRTvy9DsmcoXIfas3ry2WtrHzPKND9n05bvRaPdjzKu/YutZ
N/3a/+jbbi8/hBqIVg4AOTTTX/HL1iyHFMiUsWomJziynM+I0G4zeQxIT34KO2e+THOVvUL5AesA
4vF+mEe3g4eb6xev0LfLXLmn2fKIQRhrvY2T0bg34zL+K7sQNrFfXysiZIR/pEbxYhFV/6K79jJP
YqofvJUn4gqsTms5xrsFzqj84Xs6qh9g0El1sju8lOeb+dze2D0buX1RD5olagqCaj3iEgof2qi4
0eAN4pYo7rsmTd7JBi6tc+Ibdv5cGWGDiMGN3TsQvF2wVIBX0j1iFil3RJIJ9TRGkY2cyuopuMsp
9QLSj2mpjZWKWX0dsMjPwX7KYjhEU9130aqugsy9cxqLuViSTpX7WkQ+hAWng2WY+WOLgL4DHbtw
yMG82ok0L2VlIh8aEjNaS2OY98NsWOKKzSGwdpYggnSNlSSbd0QyyWcxZ+FVzJPDJZ7p+VtaGfIr
bur+ir6m5bgPCG0Hqdxt4kLtqLeiVdRkUQczx0ISFGGr3yBV686e0M5nyXeHAWxv6wctKnMfWdp/
i5np0/1HwW4KEvdKGG6w8cpbCgUoqaPpTRWXWhKXzN88pZtj1xT6JPpKvaVzPex0687Ruh8S7zlv
g/gu9QZh71rWto+FmQaXsfWNi9tKFqxVp9885bZH2lBvV41O8r1ngzYsfSef32Zmb2fgtagfcUa8
m+HIshTKU3wwRtgbA2HSmyIpkiur4vpxnj13povK7R1tY3tft1lExm4wH9NaJ/fu0NgmWxVUBPg4
Crl0zWg6F4ZVbLrJyk6+05QnE/XRuaTGRkiDtIa61i/1MyMu90gC58hgydMr0yeh0u296gj3I7zL
olS4KzZBzcEPsvmbrGr74sHs6lYhhshj2vkj89TJbtHwhGqL1CRl+zuVHRKwVmy9vvcOdZJ0CCKN
qn6JNNHP2zAqFflXpiIknvmxoSHFSOk9pm7ivXJjO7saLdWxo59BbWIGH9Crh/teWsGDD36m2QAO
JQg6ahnZXQrdpNfEGoJ1Tdl5yoawuw5+Y74RuTqTYF41CeNzImm32ojt3ehrigS4Ld0iilP5MnM0
vEgv1TToY2B/zX0Whqskld3W5LuGeiTHk7ZgOGSCUi9T+N5JEH2MUtkHmRkMpGVjFccehuhWtpba
1JMztHdaRO2lEtEoFi24lE3YTPku9SrkaWGj6J8GvxzWYd8E4a6BEy32VW2ASiHstbhTvqtfOeim
Vau13INaBBIUmcQo97MNQyyfqx3vc9YuWxQs3ipyaJ9YfJd+wlQVqe9F1WHyOzvCzkFT1ERsUmdX
G/fgkpF4tNgRTnJ04ovsMNROFCxoHOcxXhuRlf3uIsmAuSTj8kSqnLsiRNd+7LU/vSeYYT4ln8M2
a5LyuzIae135lfVazSP0HyfPWaPVo0OtZIz6exv6+adyxvjRYvQhNhNv4QHoinPGagF2NzKLekef
Hd23WSBPjaqn+3oir14pUd3Fic7e0Q6l6iaqYtg14nk/sEunQfOs+pNhNF8JNxmmbOMO4/wWAWHc
AeooGJhXJkO4omBfr/GTT0y48uIxUK7z5Ppu+zyn2KMotYt0TfJtf9RDViOEHqInqYi/YY0XGYcq
8dp7G7bNYyuj4Mw+s/0Aox/cFewLf7CGqnecgBErtbl4T33PoCPpsRg4Xly+q75m7tohkPC3Q1aF
/a6wwPWuBAIMReB0Vq+NoAHlgjRbrhOvBuHGcip98JqEwOMCdNo+SvHp7TLHHZ6J4q3MZW6xDsSL
NA2sU2TEtt1yPzxLmc/D0FKa28p07xRxy9u2ddWBYOz0OADpWvRRW09LxW7KhtSknY6tpcNqXkDI
2pveqK58QgHbyBTN78LGhVlsprmPLsXMFgcLTblSRQXMoEvkE6uo8a63Y+Oxop8dwL2XAZCriPG0
7LvPtKrCejVijj9Q7/sLgDOIJYfEQq/bxt0+jgvjnlOoaY8zG3VC5djJf4u1LTZNZvgDId+pOBhD
XG8qWzvoHfpZ7m2BFnYlpI6O3A75W8c85iVs0f/agOnYI0dDfDJ1rLwVNuD+PhM5mk+dZnprj+hK
V42o8uvolgKbNJaJbefEZYgK1bP3pVnE/O3KqpEKSOc2OhDOeG9xmV5L/mIEla5o2G2l5aNyCG2f
AQj5TyDqfC5JiefTcgCySLuM0OgqLqdaIySaTDenNUvy86xk/eomMTJ27sDqOSXwPV26lux3fjsY
j0hYmn3HZ2w8zDDbXj2BKSnxyEEGQkO/XdC625aOH9PJIwG3g3KxG9OyWivlWhSTdnVpJ5uwRbMr
zq0zNNeiD50v+PPAu9wir5eGaUxfoRFVGbi9Pm14691go4UBLjWqkodkLqwNuL/wYIHImY5m4pAb
3XL4rorZj4mKr4272XCaYxtGzYUFEDUHlquEODYPDWFr4StfRo2yqnWTmNkm8kN0Msk4Gt46r930
nDltsS1y1Z0A+4i14er0rLSsjgxrnDsnh+7uOsq2l4Mxtk9OYnnzkTi66DSrwjrkxAw8EXkTMWVP
dfzkOzOR2wXh4ZfGR1c2OD2Kj0AMP1qinOVd7Q5eulIRoQxslyt3UxazfrhVCfuqo4ZaqTxy1g0a
sXJfZ47Qa2/A3HloxhKUCPieZmeUBiiBNqqlueT7zzE0V2H+pM3U3/heKo5TMNovWrLddliK7yLR
6lfDx46+T3sGAnNQIov2OduLZary8skUjbEfM7OPN70FbJZ/7E41F+ImaGPLXJZl1r06wYyGB/nw
3urA7IA467iQR5KNuC0MWZxG6YurXbrpgZV4fcznkjZ4YjTCxoN+++ih0Vz71Ez7qXQF1ofbTD+s
UKBbyBq+k0ZvPeW1Wb9HZhx/UYyGwd6AU7NOKLCxOQdCHrgxxl1dhMaANjyZD4nNAbwukXVcSJaK
gMDV7npQlrtJazdm3DY7O95WvKVQuq1XpT3xUPPq1m1kI9REse5Fi7yJ/buU2/UB27qxNVLL2GMz
CLcOq80Ng5/+zEsvrnUnxnFTYsb8PYTDtAkdS10D15AbUkHFnVZ5esr7qHvP48a5a9Hk3Atu6LPs
qZbhLTQ9v4Bw0q092P2PVFv1UYbIAKWDpbRwVVsi2IqQ7GHxOaooGxmqW6616qs8ZaOcMrOJ5m6+
xyAUf1pVS3qmVcmNqHPjZOUVxQQrfTB/ViAblkt+6mIJDdI3PzDkg52iZIuIKcEbEqVo/yPLJqyX
TFjCxD2OAljM/q7OG3WcnTY/sTQXu0rIes+GTh+nyc6/G97kr5EwyoPhCRQHBojapwZsaQBssCjN
K6CA6mxKrsxWz967Ww7zNwaEvXfMhBPUO1uiIh6NPv5dJ11zbyfsX9KsK063IemLl43xnRMk9bMY
W/MgGnMi6MFjvmtyBm/9GE2n38bNUbTlvIdTZsLW6RGQ5KkMFF93oz8Rax6t9QhK/shiJ9V8icdp
29XmeAmCyv/MmszPNpk5FJ9uktb33WRYa0lpADbUH7+PevS3jivrI/H0+DFnKaN1m/eIwFudJh8x
kxmxDIiL+ZYbmb7rcuVsepqtaRkHnfpmRsgPTNOU/lKVYb4fpRBH02C4Sl6huC90yUYNnVEHTLTI
l557A51BSimT8+wU4YOZ9PDnpzJxMmrqmO+u7benLg5qvSHwU70kU8DSfEZ9GkAnNddNZWbOXecS
W6+ge129LMhebRdZ720BZn4aSLT2bqK+Soe/vp0j85LGXXge8iYDXevb6SFtRHsAhtc8RrVKV4wU
52sx18Zno2D1rcOojoOV1xWjc4A3aX5TCDyqnZQsP64kbiBzQDTx7pmdurM7WImYVsfyERO3NTwF
dWfeiz5i9q7LUmOkboLsu4FfpD7Nsgy/y8Fgv4Pgzj+KwnfkGZW1usso5ZhDSjc4mkNKpJhI2IlX
yJc+3GIaozWpZP2+M1X7e9T43UdWDM2xScf+W8WX10LW63vmLpmY9rct/RUN6XiVPo8uG9qg/CTW
ejjYMtYPVmKVT0g2q989RpHHctDlBdldiffFUNZjwhbtGAx8FGtDGAHhOUbQ7odpKsW27lyH08D2
rqM/wSTzAjG+K1POW2CizG99L4r3A42qPGc2BeoqBl0IbVWXSQXigZZ30QR2L5ZjFdLeN2hPGFlE
9WGQKKpYTNvF3aR1Oe4y2+jfKw/nUknPYN3Uf8E7uZv11qpD+eXXc/WWGpM8d7bTD8iobXmfghTZ
hPz0S+Rx8SzM2mucZdmaxaGF8AOTaED4YeWBerS9MvO3jKGjXYef011OjV99OmQXPwiNjs/BPPUI
RHn8wTK0fsrGxn5u83FWyyg2e4wsADibbZCF1u9p7CQPFc0gAk4mR9+NyhftFha/82H7seCpEYy8
fSTYUIAb+wLBUsqtGTE7XuKGcDexLm9K0c44z150o1i69S63iYtem80cfHRKQCR2ZwUXtu4bvFgA
bBssJ5m4sOlI0SKL+sFIGjiY1HCAv4yW4nlhC4H6OJ7KCTCpdOcNTb5xL5TWwTKHyXMNqtDpVyrx
8DCVN4LVsmTnQY/d24xoHIESvvKK+kqAISQhT6mMW9cfo2IjGSuRxcL/qLXXOkaxcZIxOcmcW3Xh
MCCCaTzoCQmvkXUHLq3mhas8PAnQzMBuHWFsMD2pY2cr60MJZXyMtjO9oIXyn7y0js/hXKtDD/X7
fkDNdSDblyUMIF70f+RWb8u6CmniwgmFw21owwpnEBdkCcVRer1xQtA7PlhIWNK1GjoU6fhW3AYe
nOsdzakP3uAm0t7Zhh2eiE6YX4hWLXak9OmHTqf+9z6Z9DOeC1S3ZF7MsPNsa8APFsTRrg+z10C7
+SthS/NxiCECNGBvD42Tem+azNQYEFQUXR1b5m9Bq+pdzZCxWZm6lI/who19Dexn75ZFINiRNcyR
qqTniMz8JjoDmFRokgRMRCyCNxafLfyNZP6XPo4ABNLV4IZMKVpVvnnYPdHIOfO4CyIxP4L20yfK
wv4TT1yLpwy0xmPM7clVM1Z7Z/L5rtIAvLnVXL4W0BixMYTGxo9Tvanysbp2g+z8VZHMtCtJrNUm
YRDgrsDCj0d2jLJd1NNAHcaW1bnPPScGEp7WdwPLjHRN1KDp4NAY0AlEGfUFy8rJxxkHO7TcSPzd
ep0LNRgsD1X76bcQHVOQLveW0dC4sTM18oXlqtJZpUarjHPSsalbxdLK8b0Qh4yOvcgfbB2MpJMM
FFZWX9jOvWFXPK9BM4THBDfMBCO0MDKk/zw+X7GCN39pew/RBWZHjDzrwmNQsbd1OdvH0q3D/KEb
cme6n7IywnU1kPUW7VC+xhJrScy6C2wX4MQ4Y//pp7NxQj1ovUGRpHNZ/Dcic3mjEdXrWaE03YZj
Xb+qSLjV6r+JTWK+1dndetLeeGKV4z/cSOr+ckhd9/LfJZrwqGSfum4sEFnEsMcPusm4M+lZrp7o
mmvjWDakbOP/28dvDvE/vOA2xJJ/vdI4fOnma/rJPH77gb8vNOzfTJssC9OEV4PRFHDq/yw0fvuD
rxCG0ED+2Fv8Y58hwt9sYOe3aHcS3qzb1uK/Gtm1yf/+X/wry3MEqmjf5+duq47/wD1u31hzf56t
g+4I+BWh4CWYxK/8Mq9mtppD3BYst26IC8CLsgHebsh63aEgY9zIg3psyFUAuNwynl0o4icQOpOx
2OQD6l2N8ZU1Wf4UDV2pF2S+Vq/ahKaSySL8JvLQf0hNJ7yitObhhjv1IRI/+v7HG/7/9KIs4KP4
1w/VgyzS6qtJP/5roz+q71/NTxuz28/+Y2EmfsP0BjGJpDcgobfV198XZpYrfoO9FTge9zBHkMdP
/X1hZvgwDQK2QTeyASGfzKb+8YSRfPtbyIDeJ52NWBPLJynnP3nEflnfEH5juyJkbePBAXPMX/Ow
2my0WGsM02kgZh0iU86QYci6+6DH8pnroT/hDUbBY93sUTT+ByZm1do28wLtQAC0yK3HlVPAbsI5
ZGIpIf6lm4vyoDxTLUZqwqe09G6T4PlFjx15kOkH+QzdU5R3Ymu6Si4MlBXLP30cvPs3N/l/VR1i
krRqmxsQ4udvDu8oHC1G97CGePcIFOLf/5njw45d1n41norbFgVEsPleEwAwaJrfP16oyawrZmvz
IED9H2DC/FXe2y/pJyxDeQUCUXcITpJZueAz/PNLQECMD7u2zBMDq81bQH7EQ6VGDJ19bqwr2P4b
aySNcRULO37zWwNqesAA9i1v21UTRvJsWvKJwIiSS9abUBW2sEV3oFK4dUFYVm8d9Ojvge+X95mT
dwdSM9DQVOCc96Mz4BRN5mzvuQ1du2bAvyhgG+Ep6ahtF5gps4Vl34gAVmtk/jIP5sVffAQ8v38+
vG5/P8ALhgimcHgywtve808fAbMLth/qJhGAD3opKDjnBSQORv9SNOp3K01sbwHpG9GhjL2dG4XO
9x451SZtCuQ3Pk3fX8WfW7f3/E8HKq/pdnDzwOPbdJDE/fKa7MCL6wnRwykSNlb4pKp+VJSC1KgN
03NXTeKbkw/uRIiGE9+zexsPDPPAGAvbGHmxMNmXRgCr7C/erNtm+ufXddsB84xgAQuF594e5z+9
V03ahF6umwF6e/YOaCxEYz7mf/GlEP/0peA04Zzh7zeR3AJA+fm34ISJtWuoGSUtjA0NqZyHD720
6SbXHDXnISCv4MtKbPgVs+nBZyoMvSlh5jyVhYzJ8ZFtcfvMekAV5oTP3RXQ+KLSMbZOO/dPCDFu
GIXQz0C4Z3j3ranFZFuBxLQMFP2kI35MrmTBwZiTjQ5oEXElx6N8Zxn2nmKbitdJyuSOnJhkJdpK
r4YCVf8CfkdmrxqfQN0599QPHrd8ZYobPOUvntp//iQ4NDh4iTYMYaz+ChrV82DLLBnNk9PJ9s2G
5QYKgU0DRF3LMZaoyppN5PUb0WQ1oKO587ESQltfNn6ZhqvhiVgFQPg//uJl3R7Mnx8QIF48HWDJ
4MPbzq8PCOaTfKjD6VTREi5xudqnnHH0KrKdDtWwOS8NuoP9LHssarNUmylz/d1U5OXbX7ySf/4K
UZO4t5h58lPRLtyYiX96VK2ZhTHbMvNksIVbMXVA7o//iQ8pa9ANh43jbbIYvePSkub0zldOk2jQ
8AbmI0Onde7ddOPdNHqrf//KfuZ9gQ/l0faRCVI0ASR1fs2jbBHFQg6M+kfo2x+1zdsUuEm+hKWN
KGu09//+t/0CtPvj1zmhw+/jy8T/x69aAgPHVYxGpn8sbfXGHWButT4lmZ6WrDvzVabCdJXk3Q8T
QuXOMd9U+Ak5ol24zh+GiiZEUYje/N+/ql+fXt4DtDlwNDjcGGyFv3w4xuiOWgye+diMjvomxiLZ
lNn/4ey8duPGum77RATIzXxbWaXAKtmSbd0QbgfmnPn0/6DOxVGxhCL8AQ20G91oFsnNvVeYa8wy
Pdy+ytXpKmQTDbwiA7BTYVVq08/4sAYkaOMRwBTlPMiVumIWWdpSSPPvKb1ZG+BkiJsT9Y2mbITG
zkYylnTpfuE3TLfy8YvgN0wBkqDUC1WQ0urlbxhtgoQqbYZz04MSNKs033XMnSF+49vwTeuJkuUj
cIUQqa8QKxgS7qNpRU8J/18cNpisW8lqi4Rac/OF3XxGK57WhgUOHndBOIcYy85RcGNY6TghuTHo
DlyNotq10Hb2DONqFWMDfqCua9eMtrlf68/RhBEXRGkPFVHUduEpzbf891/CWrAII20mxmcLAplL
3yeyGp+VRIn3uifHqEMqZWNtAE3BnCAhDu/py/Vr2PLy0jua71rzq8/yFw07L1WEcnzuO7IPNa9k
fE4o+zLKV7y4BU2kIEUKHGShsgX9WiAFTXcU2bylBXu1NwjcK8nJJu6sKQxj9hh6hPF92kv+2USw
gTmKbm7yPq0PbqNmZ+C62caDarFO6dEBKP2R6fUPKma7vjTql64azVPYBOqjMfYjFl4YcfzrW+Ln
KdNqRgTHufy+nj58Tw1gdRYEJR9MFPxN75rlGZDIQQeGdQ8thbOHaY6nMKxtOkyNvkOy5C38hulz
ufic+AlkrujmyFxh9M5elRVgtAbdPTjLmvtUDLr8rHkDFUnVdO+qGnBO1rj+k1WY+en2zX/2avDi
JbuFYwJddXayARXTvQTs1Vku9GqnNiwPP4mQPksmLmLAihbWwjypBhLHnQJ4IgwRYNnUWWowwA+p
NTTEZwpr1bp1Q1TJxlTwKRLjLqiZVckrmN5MVLf7EizIng78uBKJoTINpahr5uibHTLtdKu3HdMX
iodSOcy0TQeL+g1pBkCVvn41ylzZedTMnv6H50UES+II+p1A9nLfQ2ar4K/VBGfRNMFWilQqh3H4
PVTQASo02BdOlOlpXK0LlJkcrbC2cR24vJzVyy6w5Tg8F775lc5Pu88Ty98BAWamwX7IbNRit2/w
+mRFTkBhlJoHMbqJvvDykjg0jRgS2sE51Et6FK74LpcVhBvGLYuGuckxMOsdndtnaRQctqEKYwav
OfTZ+xJA4FasmApXdrd/1fUyJUUnPZEpGPGnuc9E6uGZJkHlOiuIo9daZr4K0Z5xqJ0GY7Jy6Rl8
djnktLicEINC3Z99FWObRzVuPME5lUadxhJTMQxo6x5Cs7Ify99aqpyADe5GKSDwiuH1rQIfTcta
rvwRLbYkA8jUDy3jAS/YwMQ/eeD6sLA2Zq7TnHOcvqg+WYUIeA17Kqx9jAPIBpIiwIDkLMgBnLZX
xpcadd6db8dQ5tJcHammxlmswuthVGDlMwq/bXpD0IJD3/Fmh03/gMFD/MvyCib3OqUNaFUD9d4A
F1AfU4Q0D1AJBsQuuvh++41q05dyubTZ7gC6w4dEeGvMkc6m5SIeC1LvjKMP8w2FVWxjEY+H1GZd
BY2iQjlLxTppArFh5h40U6feD9UwfAcDaB8GnB1WTRYdoBngvtSga5DRF63pw24MH3KSsCI6cNOx
1kv1uqqg1QTspjbCz41Wgh/IWl1bk4X/8dJOOurlM/is6Iuro+DRtKhH9SN98dK0fhxKECUq6thD
V4BtgQAUU/CzxZ2Iw3pvNaRFC8/mk0djQ2xGRM2sAlzyyxcrDZHsMfQlnQDHomxKmKxK9TFYgEK/
HyrzN0CWJeuyTZWAP11exvbQsip94p0rsxg2mp6bdyLNAL9yEm1KcJarHAr4Fgrt+CWkfEUbLoAl
m3dfQX6Nj0JY2THGH2SlaDnNt+QF4oi54ZT9agz9D7dL/O3oJbTVim5fiNrdu4J6k9bySgra1AtH
6PRQZnfDxjUl8HCdTVWf3Y0lNwP4VmREahWhL6e3ecLqLfx1+9VcB99kgBSZoZfq5BfyfHt0pZzC
l2wkoD34sFyQkk8Js59bX0WLUdVO6PrmDlNV5mAS+VEv9WThBJpLvvns+QXcIIO0GAMR4F6+NrmG
79cPegLDw/wKVMrUn+jYrVAeoL0vahM0VHSvjFu7G3bl0D+ohb1H4POY+389hpr60H5ceCbX0Qu/
CGsGFSAyxZ15MoZKyZXghian0avVg+pSCANFJXYj8y5roFHJvZUF8lfabsmXToehk9bGZKjaMuaF
qhngX4kyk1H532PTdKc0yuRtrnghkVZk/fMymc4R0hah4tMNH/by6Zkm4m8l0pJTK1R9yyAQboN2
tHSCXKVHvCOGNKi+cRlLEdMT+xBSAmqU60FXk5Plt9U+QrG3RgNZbVwk4gubxfVZhQHSFFdD2mU2
ZL4c/DYw5Kyzw9MYJN5GYDG98lwswgJThGs8lJde9ie39v+vRwl9djaCXApLJjGiUxhbd4EFa0dR
6/sqsg++pmxz1X9MrfwYqwjvEuxIpEOB/LhTBya/i6PXLwQG02K//Oop608HCMV9zMjk6ZT58KC9
pK5LNI7xKZ9GSHOdKpcW+nsGBP2DMJiT16axPuJ7BqMkZB0LK/+zyyMNgyI/VQ/Jgy8vr5ctdCe9
D7Fz1ca9YZblF3coTETn3dGXQjwWJQFQVJMasdKUxj4gxHpKUsl7SNuJyyUxY3ccwA8cPJmaROqK
/iDlg/do12GAstD9evsHX3+pJrNBFsUDuloUfmcvL8sNV2VsLzhVDBoQuVjgXttQZ07fAJcWp5N7
luQgr1qqfn6yb1K0oGRjq+ZUNXiv1394UWacdqwP1z9RUBwYMQ6eW0sbX9pW/JYtb/xWK3CUVDpt
uAwzcEZha4kQf71w+QXTSqFrqNp4DFy+K1H0MCLb0T/ZFbP9eSlOAJhpu6VpuvCUrwrdqEs5U4lv
uFtyy7ndwhBCKMubjEv1zJuYOONICJAeGzqIOEpWTwgqjCe/bTa5RL8GqodXopSkbfDUIKxd//M7
n9qXgjSCCWnxnpF9ePKiM42xUQdYUKON8LyOqifLiPSzsMbvYPMOWK0mX2TUyG+3r3t9IBO/UPiY
Yjyds2r2vA20i4UpqvCkuLq+lwxVX9uitRf28+vtj7c51RWohzEb957OfLi7rNLcMVKR8YZl397Z
odetqTuiDzC0L5Uy/JPb4BRyk7XSVTJk6q+UlqY19uFqWgEyB/OG8CQV9tc4LSOk4tRTqSB0d7ef
3nXmx5UgpBPaY9ZDjHZ5pVJgXl9FcXhqO+V3Vg/qVnFF+Qpc81c81PJvqL1LVkuffCDT7Sk8Tbrq
+tzcICuCZGJdBSclVKUHQ61ePdvAt8qQ/9y+t0/eGRV+2qtYd5G7KLOV4Wd9O1aczU6BImWXx7Vx
MIL+TyO6/H6QYU7dvtwnidJULGdtEJ3wRN8H0z68NSWHipoiKnJGPzUfsY8od5YfjE9jVVHp0BFL
W2F78CNzRGKbWUe4H/J3u8k3ZVCYd6UP9a309JHeSml6v5oaukOT939RYUXPwCKrdTJGgXP7R3/y
/tmqpkVGCGHzVi7fv/ALyzVQ5DtlaWqbvM3Ds4QEuDaJM9NSqja9DePp9jU/fVATLJ8eGNUgiPmX
Fx3cIE/rphCODulzkD3U0F+j5q8qiT8EVAdmPFZA9FZakqzlFiJ2CMLPxBXKxUwmgXHcvlgjWC+3
BkvoKoewaxb2lOunwmZCOWQybjE1gT3AxfeXADFTGbn0TiKTT01jP1cdIzWFsB40FF/PHQbOC+HV
9S42pah8DlNeQSl3Fm3neTVib+d6Jypo0B7gZ2/jWGn2t5/8dc1aXFxmXnFICfa7zIDwbxQ7UdYQ
JeNjq9uAtCyFuX9m5qx6n3gSw1X9f5PZzMI2uvgDZk9WHxBWBi2SKFbHTupUY6UHNnzMjDE6BjHx
FX6UYvt74h5Re8KmYjb/9iO43hQIS1jt1lQLYVx59gMgFEca2Gl2n2m+vgu51tD8VTwt2yTVt9vX
eq8yXoaNU/WEpEU16NZcNfTiGthxIGTvpBaMlykEYTFq/tWQJqJdCxXJ+wAckqTFu5+q0D8UubDu
ayC3B41B222EqTA8e81+qJiG/xvWuQGXM0ZEgC1A8QdjQYrrzVi8UlrooJ4M3p45A9dcaVqf3EvY
pEegO2AlmNSdt4EnkIT28fAYWr69E/oQPQmLKS23TYz/VKmIwe0M7ncG990Hi5e0sNV89u75ohjc
prHIIPE8XHHVorEj5LenRtj20UjGP8wcFEfYqzu1Fc1RN1sq72NAUctE0kcjW3nJobjcfinXsSnd
VTJqsmt7aiXOztZa1ij3lop/0lmGa7jdf+2xCPZtCaGWLAdPx7r5ncS1/Pefr0sAMY2u20yhcfRd
7ikCdJeXVq138nJjWIUE+mfMm71ndxAnsHz+XZ8Y1SENa3PB7eqTUisNPE1mBRqEFPR0L6+cSU1T
FDQTTrKgaadb1t/aTcJNgi0JlEIvCDgbO/do59Kr3Nf2GYCd2CtsRk5Y+/5Wr2DxAWt1Qss8334m
n0SwlBTZX6mCapqJ59HlTwuAaE7lIRsErPiZUwZZ55Pbj//doERPQzf6YtTRQ2OQbXYiOTYgLiuA
KI9D5Bn/vgNPxRaqnAIxnjFvNWZl5ZWGHtoO/Kf+p53RwJXNMVpYBdfBDx1DjhaCHwrfyrwJhOSM
eu/oWg4wXqeNYZ9WkB/3XYvPycINfXKIIVEkW6V6y0anq5fPVqQj4mU0405CpW0b2W2480CJrgrT
QCAOeX8NB1xZuOgnZSM+cJ4e9jpEytr8jTL+GBgIEuGrQdXKQdNpOgYRRoQeKPgRDcwAJ63h7+OG
GV7EzIyXd6N7VsH0YLxewE+rS9NeV0B+jwqT0qilLPlv1WivCytv2udnWzOCPWozfIkYDk/2RB9D
7LGTinaUE8vxOgBYmYCcGU0Sy7oUzTc2kJ+pouYPfT3IR36VBftGLrG1838t/I7r1B4GKV8nSAhj
MqCczqsPQaONdFhBpZ+fmhGvTDjz8R0JZEgoBuB/oLPLxMoA2sRwXyQNj9eWOB63qn6dSz1IgXzY
ih5gQCcBiaqZtt31uQ8uZuil+zj2pX89Pak+EC1i8Wyp9L7ntVxFp2DOvAxbSdEDsOhLiv51+GKP
mEP2o/3PS5jLqaS3Aqkbsek8l45IFdwOMDwpdBMiXhwnhBETUoBD453hp9WGQzde2C+vQrHposa0
T3NoY788ixBKlrCJotM7dVRi1pSlmXCuk2HhGHpvyl8sQNy9+SqnQoGBg91c9kveamSyDH2dAaY9
ZRIq2hDwcAdqmju8bjYWKLnE23fNH5DjGWONkey07YvAawqLmHupjzaQ8371QbfPCuaz8xcXEb8W
tPxdW/ix71CV+Y/FREvFwNcw0CbN08TUlMciySSnpmewhfv9bI5luJ/yoK9I56JDHDR4SZT2M4gy
/dgm0RSouLSt5F5OqfLL5oExSGMhe73ebVTexCTMIXVBjz+PZ8nIo465eO/U0EZn5sYNDh5J0l3Z
liuZwcyDltMGJmXwnpiMB4ug8FVpnd/sa/RT3qq2LBjIJQ+tHoI/Hq3IMzKwcSHsnr7hi6encb6x
5U8yyalgM624D9+4y/w7tAVZPHc1wEm9PY3JUYkoRCURAysLG8q0rV9cjJyKQIMPlL6XRoHo8mJa
NEZEi+RxuWQZ2DpojhlguluELWGjl5tH36jE/RTvapkVAhJV5BU9hP/UBgqqRKtxd/sHXWd7OsnD
1GLiIEIoO+/9WyPgYQqT9qnRKnvfN9XIvKqMb62Kaui5wXDisWxt7IRAx3SWVW5NwA8wxXSVd1j0
yb7QA3ft6kX11UIL9CsvJKrBsluXxVbFIxR2gfUXrbLybwbsVGH44ZQQab8QxStXaaoGm2VUZFc7
jX63HfvAXEsiO9Ob47ig93P7MV2tES6GZJNa1vQ3Lnj52hBieVpc6topiaLhwdDTdO2mNBprg0+n
sn2xcL2rXW66HmAfXUdhpbFWLq9Xp9h7JF3DzaU+E0AYG2zMljnV23f16VVYhUxesBLR611eJUmM
vLCmWWWAUv26zTFsYz6tWDiV3qtUl2seaZ5icIzK+lSim21PqKPDOAbqckom0KEs1Q0oAQ/jm6rT
ny01xY9STcgwQnMECMfUxBriBi2sTkISs22UBi6vpxntKSM48VYjtMK/Zj2Y362hcr90TdngjocP
V82kcEmPxad8QxYnd+mq7UsMk8zMezKjJHqx3QkNy9CWdZ+mGu59AH6rXeqmagx8MIvaFVFJchcy
77TyJP55jYQz/4ml3CEHUJOtbbcU5Xr0hJ+vCqNVJDyqYujWsuxyAKK9jHKDL0SR6m0e9crO1WIk
77mHS/OqNWN3I3FseQvf8NXi5KQS7GCTaJYTcR4bk7UABMpt+YQFabAF1Vqs6rzS+FVxtIH4v/Qx
vOOwLl4ocnowTpPukmAZi/TLdVMnetTWcT86SisfLfOH0qpvdWM9BD4sQIQYXngsrDeGsDEYY74M
bXcRxgco3quJ7JGWW6HWB9EBGzQBTf+NtT/0g2kTg/wFc5IX8a6moRy40iYWZ1z0IIn69zmNpJSi
XSK9WC1ESNox56bESgfiggxdEHeJ21/HVTIw3SX9PwuNOoXD+VhGQ/DeyQzWMrzdkumLsnroPQj7
wdh+/R+uxITE/2uM0NW9fJ4d06wtY5qj04bm8I3+9j0rO70b6zre3r7SdbbJTVFQJsll5gQl/mwj
QwqouIZdjE6m98+MZP/C0ulsGSgAwQccgjaD2jfUfwPG6ny9WuGWd+o4lCM4F7lFAV8uFna69xB6
vpjQwU9xJHaxpESXNx8JXPkG2R8dvzLrddQI7S4Trb8yaw2sMDq5HJptb+yTWLEeMO6hV2Mcq0RX
HBWi0sZUqJa0Rm49mWrO1ChE8IVe+9UuaVGPMBG4ylRFp5b/5Q/MZJI/MzMVBzRmeKdbBRFgVJ0W
Xsx0m5ePYRoum8oANPWZKp29mLaza4EjiexE5H07UBVdxNEZ63cdseiq9sGaN5l9UjNbHIw46Nfu
KHsrzLLpOAY+5lR1DqkYmunvzp/EUEHg8yonunAracnCMnoXn8x+LZ1Dpks4EhEiz13oo1DDlAEf
S8c0OAWZzw32zKNCGVFGEPVyX8VHW5cmYmxcrRhjlfdk8P4J7J//6npqeYptTd4nammwSyGkU/o0
mnDwwH+VshkApmKFNypQs1oa7KssML1925iAilUv5ZYyjbKZjH0bpsmQZdVxB8u0+hWJCqo5KhAX
yzzX26T1UO9TG68WTemYAhrMiYGqC4yKVIAfdVhu+gE2Ac3HP/Dfmn2bq/WXYOisnRT4Z2tQAByY
uRK8db1sO9Dasx0N/R46hf7Eqf1QqaG9byRgabeXw8zrnujGYviMUhzjkOQ7RGiXiy6PykDGbqx3
8D/keLP12jt7DBh3njui+C/kTV8NrxUGzk90300n0LThHu1gcCrHwnLUnKyzSUx8E/2+2o+qnd3D
LmKWAxPlpxxpyT0+OOYfTWH0l4K/vCoAhxxsqq8LC/sqg+ZGpuCfvxD9UO64vJHW6CN98P3OKfVO
2fodiQjLF1lnqsh/WF2/CvhXmEwNbb2L+lJZUipM381spWrI8RUgicSk5PCX108KehyVnLQOdFvz
lblnBM9mbx37joiUAGTYK2FQvDS6V71VEllKA9inUtxu5TWMft9+re+t9dmvYQ4LtZXJhofidrbZ
DZ4q2iavTYfhvfBONoqY5Trq5oPRD8+jheEHv64ONjiUqZTaw+pn0mTNL9wi4LwpTfVVbV1AsgSH
j2Ep2+eCAXp4UKn5BEA4cXzNjnYMhCUrK5eTDb3pcFePmPcYvSd2iT0kHK9At5J1opX6nQhq420w
C/9LmuM0trCGr8KSSaiJ/JzonFraVes3w8BHNUqrcVQFrEiYVKGD5ibcI/1V1mXRlQuVges02J56
zJQhEReju5kmNj8mch3K+lwRqeVgZ1XtzDwd30ggvMfAziuniUp5E5ZKs2P1t3tt4kqUsdb+buDD
/0SAh5HeKIu1GJiRu/3Wrw4QCgg0wOlLowO6zlSGVgUr4FG7zAuanG2UgXgXsA1uX2U6hi6WFl2T
KdmmV0yaos01TSoqXFnAj3dsUT9ixCa91qI7plmu/Pe/XIhMkQIiSop5IzXEFyVufQNjurZJHw2z
yNam61f7vBLhQmp+nZ1yU+j4pm77e5F8erQfcnOD8bDBErHlSO2Q/E4RGp/JQeUfRplUjh2O/kM8
BN+hYRSbvsimADGxv3jyoK/sManeMEEOEeXmxuEdyaFA3vqOEUV76EjC4SJTUmQESLf/3H5CV2f5
+1wwrW0Bm4mO4exXD01sgZapLQf7zXTVywq20/hk++DH2+4hsgb7UdLT4QXbKH/hZL4qK3PpSa/N
QqCewadw+cDaTPdJ9CLbwfQn3MrdswlME/K2S5XMAMk/uEvVp89u1uRTn4o8iPrnW1qpewHcQ8ly
+DqjzdhKxqbNU++J19pQAksi/8Git1SvDAbcFypM16klt0sNncFpVDYyv+Lydhmut/0oqyynDgbl
i5yWHRiZpt6MJXCoqG0UJlldezfgE5ZjOW6NGK0q2TpVK2z++oKwwStg7+vw1IF2ym+MDTEfExgj
zMWxSUgjC59HNzIK2US1/DDC6sToyG83ExwPMTVuXlja6MZ2ZILzUNe++T6O4G1ZBDVzRkO8a6ty
cKS6X3sUc6o1jL8aG5a8TLdtImmTK4Y9rhBIBgfQasHRH6H56SPDwprl3mGrm9/ho1A/hnY0Gct2
2PdQ4MBX2urxpGxk9evtxatcv1BFRu7OmKPF5DKf3+UzxX5HCbDPUp1MUnUYwS1DjEVSPQbJaOIB
WYtoDaqquSemfynqWFmHNai5XEd5Q6z4JahFCEstbRlgbdAJuElXPZoutBJZgSR++8deb3r8VjQK
aB8prCna7LcqrdFIFS5TThhXyk/XSrfqyCi3B4Dk9oWuDzOaEApVwqk9xB9nB3c/Bjm6n1p1lPFE
sOoehw4ru1rkWDooCyHT9XnBBSbhKGcmYrX5BmtmcMXUWFcd1HLtk1LV+jppe2nzz3fE4cxLopSO
BGcu9DF6odFFkFSccwXxV4tHXJz4//lam+O9gPLg9uU+uSlk7LT22cpR4NjiclUVStIUlkafcpQ6
+pwmNmKUA7pm4T1dSwwZnOK+bBogHE7YtV5eZ8jKrjHID8BXe29646OdH1y4k5VchyvZyO+DoQ93
Yx+X27BKtLPwoy+37/Q9zrg8ienpTTIRInh0TfJsUcZQoDulGFWnHiPMRJK4O4xpYJ1q3T0jpxh+
MIrHkaCXWfyq5EaxNqja9zYj3004qI+l8L8F+tA9MrzQ3BcDFlATA3ivWpAS7dytTt47fnrU2js3
7ijctdX9EMPZ9UoGtCsBDBSYehjpGfg3Rcu2JjqaVcnoMqZLUEnDVMmWYq9po53ds6oZNE04p8mW
50lyiQ93aduN5gRJY4CsMvuHGP8IJiZi4XimVXwrJbhzFGqwx9EEsgYFuN3tB3+VahANMLhHqEUS
zVjq7LnDF6UonaiqYzGZdNfoekNdOtHus8RqNkla/6z1Ot2hVnaMYlD3ty/+yU6k6pA6OQCREdAz
v1x3GZjDoDNz1Yl9eONtLXBrS5XHRsPdY3X7Up98SmTetoFGi/4XYs7LSylmMAxSmFlO1g0B1oPp
W9H68sIq/uxD4jUSR3LAUpgwpx3xQ+glGfCvJZWrqIPBbE2MaY9kc/rREZ1aSFX4AOoza/FOMfd6
4v4pIkZ2bt/oJycRRSFGKVSQW6SPs9wtCiXVatTEdjrImUIbnsSQJGeDqjWGz1nyYIcciUneLsRQ
nzxf5hemeg/xNNOQsy1krKtAo9poOxkdoF1ue8rWy6WleP3Tq+gKSkvyFcjMs9WaKEnrl41rOxIT
p6c4kB9U6Jbn20/wk5yIyTC+72kuf+qXzB6h3nh2xbSX5eSxeqJL6OGwnHdH1c/zh9zQimc104ZH
zWxfQ6+Xz7qf6DtYh9Uu1tLuLpqI041eLxxw1x+qoKTKCDAMDB0z5elb+rC0CmWgZ4Quy2m14Q3P
9RqHMiYHXTvDIDKU62itGh1z4SFbECA6zVo4i67XFaerzeVV5uZ5/rOlXWIPqUTADR0Y5cOxSzvs
1Gs8ttToXFSbUkrTDWXUJWnT9EIvt0hmBAispn4LdIT5yRT7oLOHQjEdc8y+x1GL3AyQRdaFz7Ru
f6pS2y5sSe/F3NkVlWnQVnCLU19g9vKjNlK8qpRGh9is2Q8l5qc5bLZJvlk+Koa3g5Co3GthAOpF
7ZKt1YCB7dAxrGncN0uVmE/un/EU8gT2LabN5lmRjE0wCSrbc5On+lYOOaTwZQyTt4jOyn2VDrlT
p5byG/i6BLigWQ9jtMEVAKkRk+PqqyZD1BHumGwLTfZPuapSSlI51/95exVMqfP7CFTY+ObTvWGQ
lHIhiCkVLTBOhp0+xk3jL3wC13I7XFpY4tOgt6qjf569G0THeFDTLXO8DHu0le9X/joMasC/Q33v
R0m60Wus1TGlFztbbb5UY47Lg+bafxd2iE9eC8clhDEW5hQOqpcfoysNDWGspDgdruh3OFFkd7mm
kwBRQgoBGku5hlkVjo9G2kT7uDKHU6AWdw2Tgz8qL7ce7RyCDTlfSVozpBiveSJJ8GJdyqqvdw1C
C5nxMirk1ETnsb5Bw7eSQsVwRiGNmGKAS8JQewMSezVgquX34UusVONbBvFqYUm8F08uvySuTf2Q
PtvUcJ4ra6RmVMPO7g3HtrHNMs2HGg46hoqAtKTjOP4qk99F2//KQmuFQO0uNZqjRUECAz3iPMZZ
YEz3uFBgEYkvamhAE8Afr9LbP5Kt391+odeBCGsXygISWtBb1E0u36fvZ2gDPV978i3tb9oG+VMC
23Bja62/cKXrnGjKHhh/n8IdRi5ncYjshZWU5J36lCuDtsNnT911sZltKwQX2ylxXwgHrptXXAuQ
FdobokybyYHLW9PlmoZIHatPZYchqSVDx5XwFkGQExu/RGrrR6NI/VU3xfs6mEy40/6Wkoj2NTZ8
6c0DqLwr2yJYZ6GxFDSo093OlwgFdkr2k4hbnitXJXb3bFBrw/HcJ0QBeZlvs8H/5WvfpUTZBACX
cDW/bzHAyPS4XwPiWUXiP9xUzgas6Uo6GBaso68S88ZS3q9s+anESdQ6Gy2KWx/T1kDdlPgvT/in
HhVuXx3qbN9K2FHfXkCfRH6MXRBFm2C6CRneexMfjmeS+zE1+IsCm//qw13dSGMJmTps8jO+MdGm
AtLxvTGwIYdIle8r0Pi3f8L1nkQmAR+LhsF7rjhbWYC/hO2FhnCMLlAe8lg6J6q9bTrtEbNn1H5B
93L7gu+5wfztsaoQPtNvAS0wCwk8pTZKbBjIhvXkqOnltqVR4evZJqqqbdQ8W6j9MQtYdXKwG4d0
3fhII43sLimyV0821sX43Fv5WtaPvvuQae4qlHJn6IF6+2urFodYXffQ8MGpP9/+5Z8cJDwr5qbY
RgRaSXvKzD68LUjQZupHqnBIq/snP8miZ6/tQ8fM8V7lLOOAN1tvq2uSvK8qTd+6AbP/1YgQ/fYv
0T7ZoCnwUIfjAyX3nR9pvQhSq/UTzfEFJu4kXlhSrfNEnKIAdn/0rITnpAk3luQfiqG+4yNCKTDg
hFBsqRmdbH8nfOnU5q+9dEQ5qZevobQvdYM981cgP+lQ9PKTGmVfDa84FMDBO1O8BumdIUv8J55j
hvgguE8uVqYe7PqV5yOEqKNfrtD3hRgxOOq/xGlBAQ+fAEie5mva2I8TNIDUZWl8f8JKzvcD8uB3
mAsVFoaNL9+LAadEV/JWdgBx3wP1vg9Hd2VE36QeD3VCn8A8DeFXCn4VzcZUXqmB0yoPfv93VL/1
qrL2WodqWt/5u9xjYJ4h6gzEeGOpb+OAFMJM4zP+Xc6Ywh5/yYAKyfrh9gv9JHmAK8FkBCkm+AvV
nC0tgDHQ5EqsADRfHx8wQYJ2QLZ4SnI32QWjiPdhlXWPTeaGe1kqXcToUTLgU101G0mX43uzjZs7
32utpWGF6+QJAQORJDst7C/jHbP3YdF3LfTgHEWw09fBMaywqsWHSj8oFgaio2pKFHeT+o1AFAvz
wGh/1ekY7PQxlFe2nX3F77D/3pbVwiby2cZJ05fZWlQMNC7eP5CPvwo7Li2MGWkjFoJOrYkfhLf+
XUiX/twmfrA3cMrcqqVAo0al+Wj66hJe8fr0p/ShABBiEplHY8xO/1ayQz1T0Xd4anRQIASgEWBi
6370/aVA4z13nO2ZBERIB2XqHgAJpv3gw+3qrp7Zbe0OTmUN7RHO1sOI+9BRZ2zt0Ysg4xUdYzJl
Kvs/PMS0oHHDhAXb+uM9p3CySUPoy6tcDZpHuxXKT1vyzIMoPeMsDyOuy4ErL5wr1211SgksabRL
bPMCiN/lT26UKLCKwu6dRk6OjFX0TlDT+F75sqAeGOirmB16ZfSmdsYWwr+XAxrnrh30x7qNvCNg
RJz1LH94qkDeOwqme0+dbm6b3MTxKvKLLRnU3vOqBEFaEZ2aGpNAAybLwlb7WeSlIUcEJkaQh2Dk
8jaSZtSCvmrUp7BMNkAS3A0yHqcdVbxSc23hYtffGlEXeTJ9LCRP5jywQbqHT1xRqE+91CjrQlLN
DQj1P7f3mut1y9QP7WL2FLIeDrTLO4rCIcyRosaOq/mpU1jV8xDYWBJG+T/n/tOFaJFS19I5NGd1
Oibf3VYTVeyYnpQe7KL9Xcb2MewC3OyV6CEl9l+VUfLPDCfk6jrNQIZXUK6y+i7vD/uayA7lBMME
0/Ze1VH/IQb/K54qiFlsC18GXJZ2tx/p9XubLskcgMrUDPnA7ABymco2k7HOHMmzjAfTK8RDrS+J
o64jtUkBSP5KtsG8qCku70vu1DYB8EGsg/RjG9ZY6LIthFvTSMSqF6JfSXEbLXzG14GGQZUVOA7j
aiSDc8GjaaWeG4xm7qSD3u05gqXnKserpMS02i61B9rjmFub6vCQuZQ4Fr6H69kA3uXHy8/2vcAM
pTGMqtwZ5XLVJmc3fpRQZXWtvVW7ZkNR8aubtAcNuXvW/JdZLcU0sEFl+qUIaxplLwWxe1Tvx+Kh
NaUVZfU3Ky9PNm5860Z59u0lUONnK4F8C4wbTXsGqKZ//2GjtuU0za0hKCgYA46uXRsPPRu4/+31
9tlSoONC/sMRyOY6+7JkmRFp3ZdzCDiRdxcHYM/bKH0dLCx8hrApT+aoLcUBn1wTahHT42znFjc3
exWiGAw8AfTEmRw3DNSvml4961KyCdRhG2KvUfo50dZ/wCWewvxLYlvPWSutObyPoktOmurv027p
m7jendElTGojliZCvnlltx+zockjJXXCrPtWG2ZGRUQ27kYtgapR5Itp8fVDQIHH7kw4RA+Gje3y
9eaiLALuuXHiFv/4KI69XVlY42swCCRXImA2PdbC7imqhIuFrf2c8kG/pEFBNGQCGCxdNGYr2/DU
Z8yhg7swN8efia37X28vkE9SlUlAz8ZLfAQ3acKtf1yHGfaWflfmkM0JXg6VKdyHulON6v84O6/m
trF0Xf+Vqb7HHOSwa89cIJAUFShZsi37BiXbMrCQc/r154F6zi6TdInb58LV5VJbC1hY4Qtv8HQz
fZ6c7j4s2k1TUuJzFcksPuJPgzM8+caFO+D8A5HYcnMS0YJJoxZ5/ByJrURj1oJelBtkSTVplDZ9
69TbsjLoFirlJZG283oz4xF0rEclPerTxhSIwzopoWQdxBClSHnVVWB0dnKbN/qmsyflphzRFejF
lPgXZnyNZ45DNDAoNETB4K0dFP1kT6rWokn2YPWHVKwe8EWrbofZkPZhC8MjX633YjyWA6vqUEeD
0vtF8FMwEsI4LEDj/TF3Lsnl/Ga1kh8ChAIUxSJ4y5t+OYxSrZnknKbNIe9Uc0ckG+4Noy58unTl
F8C2DqYc05f35+H8AOSuABOzFp4N1LJObt9ujsa6xLeJQjgpqY0FmbcoyJ29P8p5DANS6Y0kgs4p
/cf157+8WVIbeHVlTX1ALKMFP5jjVqRU8sMSO+JCv/V3L7Tyh2DnAhDgGx8PVXVZPdt2WB0mbDA3
IZgWakLNcuGefeskHi+flfoLvILDlXk7VbCCD0o6U8jhXdLShTbnrLgigLopcsP01FbUQVUa36Q2
LR5SHGc+FJN8hZMTpAOLLBtfadgbdBICKctbTMiWl4noaDOqoXCh0a+OZhkS1ZWZY2Qz6N//9Guw
tkhNIA2D/6RueDxFjdlZMyCK8G6IMW4eU7h7pVm027GhhPv+UL9J/AhE1qBS5vtz7J98jjZHzxdI
TH2A7vHSkel9EM0QBmMaRZtc4CuK8RCMKhkPP8deVinGrr2w+NYhfv1UmNKs4ZdJ5Q5JbOX0dbup
t5rC6Lo7ap7SZrRFFAhntj8NdiZ2I5aiu8Fo28MQazflkEWXBMjOuH4aak7rKYPCMftLP0ViiVlY
orJH6w77a/N6tNX6StTRZgpXpTc5CYqEnR1r+kJ+nn4RvRleSQMUwI6c40MlDaqXZnW8mWP1eQqL
cVcKpQ/e/0ynJw9qpiDiaL2tFQ0u5nVT/bI/nSiCNzLr4n5w6h/xiA2YhAfEFS6l5UFrAM1qouif
3x/zrAe3DkoxlTiVoJP/nAwaFQixwytP7nNNjx7HyIFjZOAQg18Hlm8T/Gv0VOOdpOEgPbVScYN+
eu6l5lIZbmxUl5KC06vv7XHUFS63RihkXMdz0AMnAJZni/tRcr5hKf6ca8Y2s9mRRV0OF9bk+m5H
a3J9918GO9mC5M2Ckr0l7vVe4JCLCDdoAcRy35/i81eCvLi2cwlwCczPblcFU/EZT9d7tXPyJzsL
yUP4yl4zTeZOIau8sNtPj3lKHQrgRUIZdhrqPCfHvEpNR4QFbzVGxjeMcTE+TLvKi2csId9/s9+O
tPZwSFO5vU5P+VKXyOH6SdzjF2IbboF+l5tNg7a4JJCJ9/5gb/3n46/FexH5guxdrxX55L3GFDYn
xzwMApyKcS/daPbawRLICI7TtHhL2H+oUozvKYnDxrECbOJ2cr5sqjy9nZcZjgWF8YwkhuDGRVpl
E2n4w0faXkTphcD/NKJav8FKOtdXUB53+smzIqVnhYnpiPu4mlVIIIX9YenUIqgGtChKWYw+xnP4
N1bTpdzzd9+EZpeBnCMZLb3A4w1UpHbTFCMjC9xlXaVPtGt0dEM3kvXiD4lH60vSHV7fEzQK1/zx
UNJizpgEI8UVCwuTNOwaPMkZxwvf/XyTrrsUWB7LjEjxtLUZximubUOU3FdwG2kYpIRisAk376+u
321SrgZSNJYWIibrz385e02EDqEpjuI+dMK7LAqHQ0Nddl9L43Qn0FK7+v8ZbuXqonaBq8vJhQx4
B8cTPNbvoXqgQ2r+JMys8Q+2v6mZOgXvD3Z+rzCD1MjpleE3QDR2/G6orapVMskcc9NguFMSv9Zy
jVxXn4zbLLfvE7X9/v6I54tQQ26BiXyrMoN8PR5xWNQq7vWRVrhugi3OpmaD/GfvDlo9Xjhdz6od
BGhY9ugUPDhgV6j18VjpYECqKlQD2Ia2UdsQc+g08ie7hZI8dviUd5Jvx/Y3o3xUIxVb7ttMvy+n
j3F+3zbADvW9Ao4ZD143ypaNkCbVa6ziI5YLoauM3cbOMHw1ywuPfZZr8tjU+KhXrlJ9gHzWZf/L
ghsrYU4OKeYhxSXHTXJt9B2jJH6NE9tPa6P6nKAa6JpdZ94p8jDsBwWll8Ryugsr/zffikQHai7p
h0EocPKtjKZrzCRFmxs3PeV6bc/vJknAawXAfeGl13c6PsGt1T4AqAKHE6nIScUPDX+jdnJpOhRx
hGoTyoGbSW6Kz+8vvvOtfDzKyQuVUVWZTRjNlDJt8OmainuDrWxTjcZWGFXb90d76xqevtTqwAY9
3UIw4S32/uVDKhLiO3bTzoeoUDZSGz5VthripgqxMMYVYF+PX6QkuumVmyK5N8d9Un8Qyac5ORjh
jTp9j+yDkdyraeHms9fXg1eZ90DlDln10qbf2mafjz+iDmdVGRGejar+sJdvS39Tdl/rxAkou7h9
+GVEXXx29o6NpkuH9vdzV91H041wvo2O5o5mA+t6l0iJ5yiPmvEgLU94JpPdSuND56AZlmyN+qcz
XI3KJ3TzB0qSOG+4VvxTcrzSyN0h2Zmr1tC3Ivo8YslZJN/pqeOd6TrtiyVei+JnDksey1HCjP3c
7hX1c+Xc2T0oKNUvkBOWwHBb2RWmJ+7783+W2xAsgxxblYypzVNCONn/CCKIKSaXAkHY06bsHeUT
KvzG986ZoutajSPU4XPlCsqEflMC7XPR3rUu2bmcObnxFKQVK2KQyB2B73WX/bIK8nSyIXSF46Fr
KtwH5H1S7Waje8E/gmJRnL3SCMz8JTO+K3biycpLMlPtK9weME6Ni562H8Ryk7XP9vRjUV4dZZfZ
cDqku15/kUBXlEt1m5bXU7dJSuuzXqoPRv5iTXSQUcfwKN1dOBXOAxhgwuSmNDy4cs/ovoYcx9Zo
ZtpBFXCwtfhJonrqCYg6G70wClyqSxcjbuPCsGctXe2tVQcmdPWDA+hwEpIrdYHMmTHNh17nI+F/
W2+nBQHMzAi7rZ6AykN/eFCehRZuu7zIHtNeM25FmVX3aTnot13fhx7Wq/kfX9iUZnAKRHMUXPMZ
OLJMUwOD4Eg+tIjSlghYb/ShsDH6KN16BaO9v6jPD0ocXjhLKP1pzooCPV5Nsp1H8ixKRkP2djNX
fQEJdroEiDhrkDLZ3NIc/auMJqLHJ1vHgqKrKpUKtT2XrkJO5O4KOLObZY9DnrMGh5h2muFFihR5
SQRCc1G+Jdhvm2WFv3LTPqI3um3SzBsmePfaYv3Hkvb79F/Ra3n/9yn6q0fj+VG+suu41albkDid
ZoMi4cfdjMRBVRkjMl+a9GQ4kvBC3IweabNoP9+f9/O7kF/I1CNnChoZaPfxvOOsU5uUx+WDKsHO
7py43QxROQWaeSl2/s3+gqnPRWXQTFwpLscjLbm+xFIEdMFC8syPBNBGqL+9G8bLTRRvKayF30ej
//j++51XQfjixBwgiQBcAwJbJ/yXY0rLS/BFcbYcRhjin3KAite0v0r09pX5UFDUPsRFPeJ4Q46v
S9L3spPQrxJz5XVaBJyCPG87wEq9MmHBu3LWDBhGjenX9x/zPGC1uU85CaiFrNj+kzhBYO6RzK2J
focWlpC7WuWhqFvzrtIXsfokJ4E29Jc6oL/59hRBQCGDvSabOUULFMi5NeGo8EXImJdJsal4YwcB
HGC4sMrOcILsO9jmoCCh35A+nYo5ztIMVMt2wK2oiekrg2zeZ83yMavSBdSl0+mvc4tOl1NlD3QB
XBOHzC+VY0xbHW3FL82UPmnR0GyGTtP+OEKDm2KSy/F4VCtOaWRqljdxO1XNgfZGhD6SIbnVVOUX
jrffLcO12/d2t6zf+WQZZnUFeMaom4NoF5BFWTxf24j4uQr0wVvM4/VNMtWBrHZiQyBi+sIakQMv
mgN6EVoAMKvYlL38BerZ4mWrAcucTtOlh1yvmuPADhUscnc6hswEdbnjvWJ3PXe+2ZeHrn8WiH7t
1bBp9npmjM9FAWymiByIkOFs3Cx48dx3mK8Ecl7Fz7087sf8j20ntVU2D3wDVQW6aGT3x89jdSpy
4UZTHWKoaR91Y6zuFjt5zifhPEttYj0OM9h9Sdg3UhNnB9uMzRcVzVDcB8fPiWjom9Ry9udX1Srq
AyyRngn5+elV1Xd43/QtXdUsiqsn0ZbxZijSJXj/RDi/EGmNcP2CSUf7Aczn8bv34Li7Gqj9wbLz
+KZfBMq/5mxfWP3rsjv94pi/AhagAoB8yMm5k2UgHeS6rCHjkw9BqKyD2jYW35RigPZT8odNkvWD
Mha1aAJHDTDr8UuNhl0tU6WWB6zFumu5lwkAR+tCL/H8WOOcodFL3LI6sZxuNbWTIzJvs0KoI4og
l7cP5aRk3x1UGN//RGdqrLwOZae1jcWVvUqfHb+OqiyxlUlOe+AiQ8ijV8KdaiVbM2nnbYkuxI+q
UXei6+avwzQLD6hr7/WqlqIWrT0lVnFJo+wMM7s+0FqcWsMbxKDsk/Cm6sBhJJjKHtp43PW64dpJ
hVQX9sIhhOY8lb0yH7XHmI3sl44cyN3o+Ivc959xXVzZn7pT0rAvR9eJ0a5xUOC94d/abpp3Q5CM
iOJyNxrDVztPehd5yflp6Bz5qi1F48lZ1yxurAkgdFmufXt/stfw4Gil0s0hPCFkI9+gT3xyFlT9
tKD4OcsHuQXCoseLKFbz5n2voBWS57a4GkBkPpVKJa6ELC3e+8Off2tapEim0SzXV/LbaVHOzuLG
WZJMOWRTjnO87eyqZJl2YaZtQFuCeB/acIvk19eiSlLPKAfTt7B0UJepgzYzFhcagWeLnMdZWUu0
2rEjOHOyiRSzo7mUKwca+Nk+U6P4ZoYC+FLn4aV88+wkWoei5wjxjvWFBM7xKg/7uJsNp1SoLpTL
vWRYrTep9Mnfn+Cz8JBRbDxaqcnAloBNcjwK9IIsRuJePqwEYS9Tu3ynlcqI5tg8HdhazWNtGENQ
I7p+4do74wnQCKKoSwZLXQ2qwGnpGsB4PdhO1x6wc8ZVLk/bZwmnEH/KR/W67pR5Z8XG50IGjJiU
EfhJvP4Ocx/bj7OFoSwN5QH7kCh8zBAc31UDXr9lU38Ft35Pli67SFd2+9mZ8oMUt9zjlGV+6tnK
OUEkUd1VSGdttAlP1rGSNhUoCT8rDOkLbRN1M2PYemEpn8WavC5VWAir/KFZchKIZ6VwBhyv6TzW
DdKo1K98a8HsM5kVzAI0p0fbykovFY3Wo/14/zLq2qIBTogz0JmVprXYaT7o7aFtmy3IDqv9ZFAB
lKoBmHTQE1vXeuqp5TZvntDGccdx30HIkIrnKAEfnj9Ebeuvx2yl69Q6H8IR0Qi1WjXQdlKClZXz
Uo3qJu0SPyvvuljCBWGDhHPc0/1Q8l0VavhYIrYjOs/W0yBSmf4Y7cNbeOdRanhSV/rxMG4SK9nA
xttZ2RjAxfVRxMuBKMQNsp9FvJv0ImiTzF8DxQxhxIx/FhpBOu06PQL0CWQFjLEdaEazKWzMsPlv
NMpYQNsbPRN+KF2B4N5mluKl0TeZp5n0ba+q2zactzk1EkSkmiFOuBihx7+/x87TXwoc9Mcs8sq1
bnzaki7MVqZX1ciHsF/cSlow38VjEP0250bS5ugwM1vbiVjMV82sgf/SLohQpvV+Nq2fklaXV5lR
WH5Ii8LDrDoKJFgHftvY2i3p2yVh4TPdCxDlSH9R6mLNcPSfmm04qR0qUqZSYjK6cldUor5BqVWh
aDhK1/oSKXexnAk3BtatjLYeyE0XBm2mKdf4Xn8B4nAoLFrkq6BM7S1pMm5CzSnutXy5dPOen5Fg
DGjxU+al60Af8vj0Mhe909oZvFRFtcCf8ynazKpVP7z//X43ykpcoFlD4Enr+ngUp5KNAXJgD93P
xk6sHHPflFFpe3+U31x1RDOg1pBHWktip0Fh0xdxKGttf48VkrWnE/ZFxQ/BbXL1dZLh9Gl6ju3j
sKUu56VNi4iNlSw4d0epuGZ+lQsx6nnjgOQUhAAtZdIn+NknUU2ZN0YTSWl13ziF5mllOh7sAuXu
QkTGRtTxCwbFQzAC8vOKktBLagrLE2n3+P68nM/+CuN4K3tCEYcIejz7hoimBO+X4n5xrBdHx525
iuTywjV4NogOHB4HDKSc6DGfNUkKp40w/Eikw4Lw5g2cRKp/7VReOI3Pgql1FKQNWfyQlEgAjl8l
ESxTTZmlg6SXS9BlQxX0ZjnsnAochG3HyaYXo3klzba1BSMoXYjQz1BMgCJBP3MIrTUP+OYnC1lT
l0JLjNG4M0aBIDvurK4y4VhTl3Hkk3nqsLSoE7qOoIJvzyioifzH7AyaK9LsXmuRK2vVdPYQxfmc
DANAokgacFdsLPV+chJrZ9N2vk7bYXRn7N6D9xfC2QVK9gevC3EvfGdWLeDj2SunPO+6zkgPaV4r
PtWnAk5VQsFo7LaNIq5M0cuX9uTZ9YnoDHf1qifLJ+PLHY/Z6FPDNNLiyXFS8josTe7HBPkQayr1
75bQxNVUUptWlsW4xRMDm8vQrK7aRdjbGYlH7/0ZOIs+qU1yHPMwRIX0j0+qGQ46+2Ellgq+hY3j
iiG0zzWiwj+lWdIv7P7zDUHjTMVFl0YdeMnTXRdPhh6mEnCFWirSjTWscCWkFC+MchZ9MmssSpgo
61elrXI8vT0ch5laQXIIrb7YJDE2qCkSZhukzqNPdT6Kz2kZxpuGtteFkc9PN0TB8A3FeQuu45pF
Hg+dTmOo92ZXHfqxM/wplvtbXBgSPAiTTalP6SaC2+k2WVxeWfgcDAg2ekmhD9/e/6TnR8IqcMSF
C4CGIvwpWiy0Rp1eTZsfDAOcCLIi3bYzLE9J5vGhSuYZKXQaPKU+IrMctuqFWTjfUiRVyOQDoHwT
+jiJSUcVp4hFHvMD9JrYLSBNbfXeGHx24IdkSO2gUJJLvmrnNTnAD5w/tkxWQ43ltCKNJOqC0Jet
3nFx6QEBahUQ6VW536V69CWS5HwXywsk/xLZU5eyT+yWU48ke2Smt0WVql7ZLRXNR03+alQ9mz6t
Uu1ay2TnT/fbyq5GFgOGNQ1XoOXHayRZisGupkm+0yX1I13ygYqTjn5POFy4fs6+A/gMkiDgLZRp
4XWvu/GXarmUg5eoSgZapIOV518srCeLEvmJpkk/hXl4qZe8/r6jrGAdj87DWoBaFfhPFv/S6EVD
q1++g37aubE1Cc+MsuzCW50dV+soyEaT61B+pvp6/FZFmoUIxo3ynSTlaGHjD3elcmK7lNmXCxWu
8+CJsXToLG98Ng6Sk6OxmoSS50sr38Wm+qitwFoMXlJPBxH1qvfTsB1a+Tas1Edhtq4K1r520yZy
tlFOt7SY7B/vb+s3perTGdbBORBS0FwgdDx+d623GzE5tXxnR9XsF2YcBsiBJHul1Ho3k0Nnm8hx
ultCOflZmbhjuvCS46+Oumiot3e5E2Cq1W6byOpcnMeLTUirYmvaWb1DbfLHZGbxDviktJVT4zVM
08qvG3XmmJK0a2NM8zuxlPFLbYbzc4N++y4rVeO6F7p5qItO8TjPsWDVh/qGi8x5Uor+osPOenYf
zwBNTMA5xBuw2LCPP54ByyqTpFcrGIZKb/rmCH18HJSHNFE9pxwNnzFNvx0btPs0O/LqRqovBAzn
vXLKCvg1EXWBDFrLrcePEJpWokYFfBC1kPaaId30WtQGdWNN1zl6ffs2zl7GZUiuCxkdQUwmK7gH
iYbfRpqLmyxjQrVoUba40w4/zS7T/bBtAm3KoOAnVbRrCHK2CVd2UBP9BKMyyTetnVf7WmidJ0vI
73vLDKtymTXztgiF7tplLt0omlLjuVhw1lvoNoni/v3V95sjFnEQ6uSrpg/C7afnST1JVdLXKSyb
WZM2Omr0oam1iG0Ipea4FF1/k0tO4zfpssvG5bGrMz/TsL+Vh9a4yhN6sASBXfhI/9PxKWocenvU
Lpyu54ceDwkPhLSKGIOL4Pjr2BE4qsZuJbDier1v5xjZxAz2UmKDURFNMrntoMkXbrzzk49KLU0n
Sl4OF9+p+l6CHVG1cjIOdRQtj+iGNbdynFxq8a1r+2jtrwQkDUzmqgmCCNrJvYqGc81LIKIgs/7V
WR+DchrToBuTGkDpRR+C89OPogIiXYRR1PeBNKxv/cv9YZuctEY2K4ckrdD4rlqTmkg/tc/lqEtB
HTa4E2jibm4V9SrRYsNLS7TjVWlqfTXJpkdgb5dCu7Ovuz4Sgl7EFhxsNFSOH6lo0QGxZtR0kKB7
5k/uZXmVf89LYCqRLouPc3hJjP3s274NCaIdAR/ynDcN3V9mAZPoyZzLUDnMwoi8DulTP5nK8U9L
wCgh0bNchV5pElEUP34xWUa6OqUhetAbJdrYS2Y/98i373Kp1B7f38dnwSGRGcPQiWICYYud7JCk
GhOkh5HSk5u0vxPpde80mAE6jpR5CAxpskeLPVBRfN9DFL4w+DlCBqOvNwFJqkG0W04xEUuKp5kw
u/wwIoG3RX4x3KWG1VCQUBTIm1hcycFYy0+yHVfB0GYKTgXlEOQUxd1qNEIvisz5wpF+HravDwXs
mHlZaYWnvHU7HSQu9jg/CE1vryhqy35Zls42jRrDTWkaXQ2y+iE2Ji+VE5SbRLoL1exSWfUcC8Zj
UB1ZJW5II0gkjheBBqQSk58xOxS1cjvLIrpFb1MLiLIBMil16WdwOnynl1N/KjD4ztLiQnB1vr+I
KkgdSB6oJpxZZeRLlHK1DPDEe/1R16XoqktQzpLiqvPR8woyrb60pX/z1uC0AEjD0ZExytHXgO+X
DZYh2dm1eZkd5qpokGKtnK9NLOFI16WULkdbBt5B5SChYsYibeugnRyKBO9vivNdfvwQJ3FFTo0o
bZo+O0ipkDa1KSVBVibRxz8eBYI/PR4atBDxT+FheecoUpon8UEdYzB2siL5YwGJ6f1R3hipxxcF
ZRhahlC3EQKk5no8o2KW9bqbi/gQOaPPZY7V1qdMEz5cpc1kPDvqfWLsO+2TPhaeleguIFrXyXp/
lrAb7u+scEaTWeBVKLudeFGX9E4r9ob+2kc6pvGPavwxnHCWSIFe9qNnt0BN6mxHZL6xi/EjRKgb
Oxo+Vc3XEp+0oKm+oXj8598LEiB3INgGLoJTZjKknz7qhRod8FW5tnNJxS+ivRjxrBnL6UTagAiR
E1xJAqfxNjqzExFKHR9SxOt3lTFbXghLbzc75SaWrCjApqPxRjtxPAss3a7IVMUFd9Fe+KK/WZ0r
6wt8M9hZkrmT26FF2MPp0Rg5jEOi0dzAcFBeK6Tvr5vzzQ+3jHWzngBI1p6eglXvDJGwiuhQLM3T
KC/OY91a3ZPEQYUTirBIcVjAH/54UMJpUCrE9YC3TgP6uAVEFdvICy1ym10tmEVcAyzHgyWcNlkq
DT6R6CW30/MXJSVmIklVsdSG4H68P1p9iukKdwXKKuADDTMxPsn20vl2MSk+yyi6FnWebd9/0Tcr
juPFxKiAkwCagJhDqeJ4VCenj1bPTXHonMNShp4S43FoZKiO5W4Jw2AZNz087eJpAoMrj0+ZRDan
B+F4VYW7ilqVmd51/RXiLa5lPwziq147njnPu3TeKRoONdC/4Gbl5UYbYzfRHpX8VovvLIcycGS0
D+aibGYZzHqbofPYuoJr1RH5JuzybYtc5qB0fodkptWmLznA52DOwMzaDYDFuMMxaGzG3ftTsmZK
v84IJQkqdDjOWivyBoDk8YxYC3tbHsX4oeBy2NUy3mg1hpA7qZQ1enPoKHTWYAV5r186It+itqOh
0bsFjETQvno6UEo4Htp28njhUso+IJapuh0itI99Ztw3ahdd4eFCCy1irkM7DwMtYXub/ajvkg4k
eW7OSGYNuYozryn2JaABr0hzZ1NzZFoYuD4uOdZbU/jp/ck66/chL0Hmb6/Sg6yiM7vHaYrSWG9M
6YHUe4eQSrUvgUsdqjhrA6kymp3Ut35myJUvjQQw8yTbQahLyn1iC2c3dbgc95TUzVnFcnxQtMfZ
Hhq/K6P0PlcT9cJyP0MJrogdSPkYlHCC0vw42WQ1OL0y7xvtYV7EY9FhDVRIKhQDCJvPoMy/SmGP
GhliBp6shuVttNiGW5tO76FCHG5q7Ko8rJUGb/WUeXh/Kk+PU6B7dPfWVHZlcVAtPv74ablIpVNO
6kNYRnGQmFLr91EcXqge/XYUaDLYnMHFp1N7PMpUZXExLqulxiyqDTZ8bL267q4uvIvGr/l1JVNo
A3wFvFt7yx5O74YhVzKlyyTjIbYUsjLb/JRhklDEbe5NlkVP25ZfUArY0xP63o+RXw4Yo6dGbXh6
mryaq4DH3PZBMSRVME8oAjt21wRlPqU7p3CUPUosnxssftw+foxjEaOjbH9MDHnyB60o9xTgTY4N
UiNkV2pPjZQ4KHSrvnHC3NjFcVV4yiKlG6q2jCjnFrKeHZJwmFh7Ra3rT3ZqZjyKVQeJbGcXrrSz
fc7sMDW0Gjh1CVDf0pFfgktRjYvT4SH4QBAUGBvE4L3ZG65EQP3/evLK29iH+3eovnav4jG8cLet
6+jk06ywexA9a52S9PF4BaDC3Klx06kPIEF30Dv1xvJNfauQR7y/CM5YZG+vCRwDtSoY6kDAj0fC
l9HOORbUh+rG3prb9G7aVFfKBgq2GwWKK29yT9tWn4bAejC21l72i23kx660ef85Ti/W08dQjx9j
MvteDHKtPiAh7BroxGXGV63aNqoJ3PTSwud3HU3uytu11qCMkAWdkZNX1rW1zBIjxTYphXFr2dGn
tnCcC2n56R4mUmcQQNXU+7ixT0VxibTqJsxyUNUCq8VSJCIA3iouvMp68x+/CjC/NcSEc4hnhHly
UhhjjM7rUhUHs4+wdoaEjVZ0Ga2U/dBHSeMrPYP8vgZM50npcmnxnL/jCjL8u8xDvfuUykfVeIag
yui1nJrQKudyTb0uuVqejAIKbIUfYM679t2p7a3H2C8bMc8oCeUoUhwo7ea9u4D/3WVk2heO9jfN
jF/m8u9xKI4jEEKRjD1/PI7VoJsB6C9HuRFgUtbZ/XYsqwe1MH7Ii6EgWWmK2Y1nlKQg2YX+PJrD
rVGJKsBpydwhZNj6tRKPrjwoIkjtzkdfEKTnqMUbXc62ZIWbPBG+jPmy50TWk2Klt4mcOr5Td5tZ
owZfOpJxId05iZT+fiuaRjS4VtT2qbbCDKU87Areqnaih1mnFtzwrQxYoi4yP8LVI0QsK0W2/2xD
v42r0z7iFCfcond7PJuOHU197TT5IaK299GpxmIf9vmrmeWhO0oTjTTRX9gMv1kowFWAL1Nt43VP
4QypzmUy1iI7dJYe78J5sb1Mgzf1dlL9nyNuTvvv/+bv38tqprMbdyd//fehei0eu+b1tbt9qf57
/af/87/++/iv/Mv//Gb/pXs5+ktQQCydH/rXZv7w2uI69DYm/KD1//zf/vAfr2+/5WmuXv/11/ey
L7r1tyFIVvz1nx9d/fjXX6hw/XIcr7//Pz+8e8n5dzevXVmIl7N/8frSdv/6S7X/Sdsd8heYIxIu
DpG//jG+vv1E/if0am11fEeHkKOOj1yUTRf/6y/D/iclT6rxaDlCG0ME5a9/tGX/9iPjn6yJlddE
3WYVqXT++n9vfv/3fvx7un/PlKLAdHQGUvZZS1+ARfkDHpha+fFKSydrLiwUpH2keKFjOp3zpch1
sfglzK1Mk6LXtBigGvbRZH8JlyztA3vup1u5bmt9oziZ/sls0DN0JSDTlot8QZQEs1Yt22Sp5thr
EIKYPEOklhwopYpBTKnDvfBDpy6/hORtfQBdyzT3DlIvGOj1g1oHuZVawkthSfRuP4MPQrkiVK+1
LjVHLx3j9IlZwzayyZbp+6SXjbRFtoDm51LZLfK7pSKPnjSOM+RS/HkLJEdEnQRlLZQNwbw8usYU
yhDC8ix51lCxiZCrG9AwafF7qQJNi7GI0gZJe8GStJ7cYjL10l1KvZEx+E0RmlK02TXacSGSDouf
uItL+1SUuR8O9fTBypbmITSwmfDlRW0Rv9fU7CVPS7v/PCs9Tp9aLzu3nZrPd4Y6z/hfJvr8aZ4n
Iw6mvoqvHCclQxSNrXzBGn5oPLPSB1KdIlyemziqCOSconqZ0rYx6W9JKvIVdC46H15UFrrxIDVK
YCed9aMZJQENuCOFcQH/cWP3JqpcdZ2BtBTI4P6MsTr7FEHPHCgz2rRZixZHUg+gOgTSTB6lW7xo
rWWfzE30ca70RnOdfFw+DyIrK7foKc+i/NMuqNNFSt8B5myjT52cTBEw4JLLoBlseH4WWN3GrcwS
dr1otbDz9IVrMSgybAHcOVXkCvPXwroa56Lr0QlOlB9972h7rZJwLBuVJko9YEr9XZtVsbqtVV6H
z6sBcNWRPDU21TL0+xnL7cprwh6X3TQUo+4paj6EftdaBs6pGKY1u6HslWens2vHnaxGE9CMB78v
pdkKlKrPZXfW63LtlLX9TT9oSEdwYvAMg1VHUAJMa/6m4XT3rDf44bmtXU7f9ErOBjjCndQEva7H
wu96fQq9rg9ZSs0sFs1Te1TSG1kKYz8Wbf2gSxbIK2WRC6/MjPTHGBZS56GKYYLFT8yYWzCRQYrU
UZIGw4iC64iu1TOSrSLl5snMwZut9dOXE90YeLU95vRT2Uuf9blOzR0qxdFP2U7HGTXAPjf9UWuR
Vp7kVBYuhrtFTa+8mrdxjR6ap4QqduGmulrZLtireImehM02aioH2ZNOWygsJgmKxLOK1HxH96ny
pKYZYy/OVSveSKneZ14O/r1zkYjo4H1nYwI+d2wkuGhO95UrTfscIjQS+pqy6LFXVU3Y3mIANYA9
k+m1bmP66Pm+zK1Cv+Jq7ZsrYsQ82bRZotterk5Gt82STiSHeZR6GalsZQHG1i58c0WKMWLDmKi2
scB0FsNDvAk/9qYmE91K/5e989qNY0m39BOlJr25TVOORe8k3iRISUxvI9JEPv18xb33Od27MQen
52oGM0B3Aw2JVJFVGbH+9S9Dgo4X9UGwttFgim09rUaePhEUyJMMqbfkcdEX871PxZ5xKjQMW4d1
XO3lce31yngTPh3TSV5Im/muNtbLin4T30c+CHaYd8u8hs1IaihjdDky7viGKn1c+WWFPrwXvEG3
Bc739D5bTLLtc7o84dgk0ffnSRWWsW9Qo+Q3SMeLT+mu+RzmVTAHHD3UHBDhVFliP7ub/oLxMfAT
D67kt0khXLtbgLcmBASQYD+PtV8d4O3tiaiaFuFptZXmURvtOt/5inXX42Z2wK9qEZV+sN1yqnYk
mjmfnebNP8VWzd3VZOiFl7S9I1/bJq1VTNuTrUK61LY6WUXX9qHjsNeN8JNLmsBS083uYQ8S5GF9
mzRi2D4csqhVOC9cINHqLtMUozFHpWC1hfWEIS0T0aQbE6sV3dOGsCvnsdqbSClOkuZzC7pbidfB
rsWHtRCwlIwdnChUW6f1YUr5VxsJqXXw5c7k+3G6ppOReLnbFbtp0/OYjYJRHjVd8z57MZAwU1y0
mmEJ/aKOqZsHVuJAMmdRkeYIcAUxLijT7cEjQXS2OFb6nvJjRC4BbQu5u8jDCFf2veDIN/aEWhkf
o06wDMdF6erxaNL2Q8NhKrdDXlQja6uulz/FOCDEWOWwweWm6ZOgOFccGt//oXldGtqNXW77Os/c
05aOy4fD6HE10dVthaWY0jl0zDmaaM17Gm1fXiO5aD6nQQX+Xs9bdZBaTjxTyj/xEylf/7lqq06z
OfmEXB9LTfKYQXjBGi512awhjbzrGwe2R8Q6H8rvjrSN5YneERKGfFe++oMhumgu1umO3JFxSaot
XV7ZyXRlhLRO5+jlU7L3Gt6XMC8UlLFKBy2i4lx15HK67ha2XrliRa6UacYQVG4bGpJK2rF2Hrup
XrO4wTOcJvSs6tjfW82FD9X14MfcN7mX2EGav1diws/Z9SXB71sVdGLnp2RPop/HYhFyAG2f/Dzz
eJVqSAL2DFC+fU4JYhti9i7LhUoe19uc3rYscZt2DSJapM03EN7cxpvdzWlYiLYyIkeDU4nyJVXu
H5zAv4Vwr4ufYye6T/nPcPafYfH/hTgYcPg//kKb/4qDEZq8/wsQ5kv+BMLuN3yxSBNJk4SWwYvw
j0CYDchFDMuan4U8f/IXEHa/AUyhAGCQcF3wVf8JhK1vl/wO0oJgCr6+3V+v7L+Bg/+WEkZmAkwG
GTOXSDtslfrfe+7s1CFftneoX/fSPoj7ljMm1FvbfNd8CsqJ8ZzVK7hjfiJ/7a3WRcomqPCq3VZs
tZEoI/cE7J5srma2Rn2yicbj2O40X0vMOZNERhbDHNxhLVTial0NjdZC4a4v//Ab//Pn+sfkA9SF
/4Ln+REoYUKCStUIg9w/43lfoEjctJFeo4WAzsOWDfm097fcvkTK0EASelVd/CrMMcBupQ+/C653
N8oGGtQjLsAM3z5KaJ41ZxvyeDb77Fk2Y3HnpnZjRRsP8tVKM3YZyzWTDzqNFA6wJ3DRTjvKr3aD
1Zgsrn2/zg6a567DQZhSYY/RdbrmAJXoCWi5q7+n06Ljd57HIvTFUuahNZaLSVz00rzY6hJbQcF5
PUY5VNAApJf1z97PGzwKmbfWcU7bVxoteodzYizkPITlChkYbhlrpaRd/KYGqsz0lDQaAq1wRifk
wXdqao6KMevvcksuNbnyVYuSykMauhNZuiAk5E0+r56kooa9bYZzoNGnhJBhRo+5E0z+snENNmX0
ebE58pfx3HIs+8S9oufeG8LkmnO9uv/lF95wGrbAuSpH1FhVWbYj3p95/IE9arTDoiRJ7qBpA6mi
PtWyXoRQZTsM45T9cLZF3s25tKZdTQPJHHNtzDf+5nGj6BMNqjEhDJqbGLWnUzbQpOsWaiqjmthN
jfK2KWYLvBq0269UjqyZm3yxPgeuJsEPUS9PRj0RGF1bufk7M4cSEFeNRSIpYLwxclmat93ammdM
9AvOn7rjCVh4xY2VjXrUeyW0tKMv21NlZdby4LmZ3DhYG2VBtTviVm+KQBKDtXmofa0ZA5hFlvPZ
FzDFUZ52fhf7zdRkO2O0nZe2M2lC+TqK3XwO1qNbZluH0/dyaPM9zDfv6ygvvo714HLCb1+HPf0i
HPwUwXMJaF8Xwvp1OWDJ4574ujKCr+sDmoirhI8g10r9dcXY85K/L18XD7lTwQ/lSq6j2t5oKG6/
rqnM6GHtl9KxH02uMfbUXGja1+XmrQupZFZac+mBNrgACePiMiwu9yIfPK7I5XJbgsK4OOuvS7S+
3KdM4VytWB+nu+DrwtVmKV/Tyy1sWOu2PFmmKL+XX9d04a8Lq8a5XsNcu1QnodKYzMhpkZ8e1ddl
H3R9/6ldEMD0BQa2Cy5o+s7396x16s/WUfKaWZpqGaAEdyugYv4CGDVP75V+QR3NBX9QJwoUyXxQ
SQs8IbwUoLLlKn1SF/RS5VQksIoG09S93gfHgNXFxoN9gT2ExAGBsPIDhzyvNT7UBMzaa2LwvwfT
NEuWERcYFXxBquALXrHp8xL5BbrKLwBmOOmSRZOWelZSfYE0NfYANkgGwBtJMt4nHBCQbr6gO/8P
oKd50kjEFwDUxxEwiJEOYEjpRdqH4gswbtS5AR4vONJ0KvHqkBNkkRwBzsxmqiz2zRf8nCwbByL5
scBSriLzScL3mqH6Aq6emQFiMaFSpm0uzH5VapI3n651UtI+l913liGqxACgVtHyBY+BzqpO5i/Y
XGp8aOLNH+VrxZkaRBXZSMi004lJRHNyz01kAVC+0tGKJwKd8Snj/zPEu2n1WjDnqJ271th2CDJo
nLCf6owwfcINI2MqgLCG8Nv2KtBVP8BzyLQMWVDDTa5FmjrkjFuTGY7uKvIQYW9h3GXg52yXNwWs
DmIZ9tZ00JVb3E6z7e0Q/zRYFxyZ3ZC8PMgDs0M6hJO3eP65gZaow2Csl3eTQfHJx0XURG1dub/M
KbAJspjreT67nOTNL7fItyjn4XZDH2hs8o+RFUt+shlsJ00rakJLSrchUdBs1RVjkd/EqI7W98qv
jOtilT0sQLrYP1EQmQysvi/pPKa8K+qQfV8iu6T5GKBpu1qGWj3nyqprPuSivQea+bdeXpn3ZrqK
TyY682OZW+IEqwqRALZYWs+jVAivJjelMgOeMHgTxgvqshIMDcSNlUue3ZaNxx2Bvrml3pdPV1hR
Qmec/V6Kd0b6iilpCkQX+kSYWtHY91JFhfTkc2F7JeSC2JwiErPnqEOqaRvJAUsxIRZWs3wbch37
v4JCKClCq4oVxYFT/cyxtK0xVoUJaX0nUoqloGqecHDzt2sSBPyTnJSVRSgJjTvXalY2PpnmViG1
NL6KNFNOFj4TB+VAxkcs9pZFQMpMZKaEM7x9dTbHLrhbRimf1kbPZdyyor5T42CUkEh5zeAwtKOf
fCGT/w+LoYfBq/8VLP79M5e/W8Em82+0Ml/3BzYOvgGJETFjJUc+BsnGJuoPkjj4ZqO3wvV9UUOR
L3URA/+JjW3vG+uci1MCBhkX4CUI5E+SmD8CRV8ym/4A1OzP/g1w/OXd/8/dDuCYzIaLXY64r0uK
jPO3HRLBNOhFmPHC3mzGeHJBsJu0b7uqBBakctplDu2FuTPiercHcq/WDT65VVWs65P75FWWjIfW
nq63Ttj7apsj5B4fml18J7FsjEyun6hxndvArZa44vAuZXWeCTXSGKZfK3cJYHp981j1YGrSOJTk
FCmXpGedYYZDkQ6CWPoOJrPuY4Y8QepAnUYF/ZbPWgN5TyWhd+xZhAHMUDW1md/uQKj2LSFR6ErJ
fIhLulc1DTrP1xeeA2OZQ8sqi71s23wXGG2+T4fSe7CH6U9z3r/1ZDx1Df/5L6fF/95Muf/dXbYS
4u/f6vJq/mPL8n/KWoVP+X/x3Ezr7+ZjGrPunzcrfNEfD437jfEGDyyha2RhcW7zOP3x0DjfLglp
ZFEFkCUEpV0yn/8aKPVvbOtZKDM6kjxtBny7vx4anrVLaBOPIekZPI7+v/PQoIb72ySG05Lj9GvY
vQjY/24GVD3N7YSS26Ep2ExY06oS2WRtGHT1+HPo+yBa+wV3XNkY9ypICYWihAoxRtnEORVc0VzR
CSxS5iP2AOaebZH/Epj1hyM2SnaMZYmtPoOLz+R70bjvvZe+dKP9Y1ubKB8sb0fC5SdWxSddtUvo
5jgJDOTEoTlauGzbs8yd4OSp7MHT/F/s1qdQ2P1wXLfBC3tiHGPXB3qZZq1dtYEawyFPP4Y1WH5I
A5fPuuXF44rxOOozLqYt071raaQWGEO1cZsxICDVQt4iu4qfU/R06Ipt52eGHucdZYp6SldK6i7r
ORgXEWW5KGmrbveepZ79Nn3LmlmeKrO6z1OrzkJgmh8FzjzsS0dVp0mjYq2CKY+ayXiDW7g383Ld
A+l+evmKlkbWZdiILlmN9MrPV5JJM8vHhdd8OMVi7QvJIIR6Y9hh+GGlSmocQkBsPrw5Qzj0s2DU
JUKlaxydH8l/X6RrQmcWrKXdXJ7WtcmuhPTfejFCcHqj+dGx8WD/M3rOweaYvMpLSnJhuswwW7xn
ZEhz2GqNuq6VpD7S1FFWYz2AtWYrourtiGvyvBTC2NXMuzdLp4yYMhWGcqXI+DXbh9xenVBsgYCd
cBscceY1XtOSFzrS7VXkbogSqImcfnyxyE0gi1X5/I8kYygYnq1S1SwNlIr0yXlxp+5Jn1M/8p11
i+t8fgG7yF1lqGtnoWCT4Wm6YcE9hOOl+4rfdB8St2aEhaYOBUW8oZ02WZgb86tcOj+2zeFRGEMa
KjFfS3uSYde2XaKPFMsVvdr1rbVzLq+g9Ov3tE+BWsbZGaQdlsDNaBjym21O61ik5oeuMjeZhpLf
Xt/telv/MbnWxhGuhUaTNywqrataVluYZVwESKU+xpk5vW43KsHaZ+jMXXVhBcwVWbVwXutBS3cy
ddedcnw6OWe2BF2/jljEWjNprAnRba8ffCsn1jm1f2WLcymlXF5dYdtR2enakXC7Nax9ijiDcfoB
i/LU52v66GjDfCiy0kqsPN+TS+jGyjZPpvARhvpMi2nvHrvBI2uJn9LYFR08EBtTCId+FUe9NQKq
wscf4FCb3Q6R3mr00kM5KVZncj7p87QeZmkdyS/1D4FCSuS05Z6it+ZVl+OHJLgC5103xd3lTchy
a9m52qB2xey/6VP205+H5xlCJlzdTCFDZ9MkeE1hE2zBHvbdjXLiMMN6rm/6YM0JhOUX3Qnvqpou
3guz384r28aTaKk+bRGExyXliKF1WU90RgGGTWEOfN7XfDV1SN/qFXd3vStsLASeWB4tp/xRUJOK
xXeLfXO2IM/HOk7znoI4g2mZs9Hc2wIOvnP8LQqaIYe6wvy38zVKP8YtUWzOsf+Qq+i3vXVwiqnY
DT1XeYZIid9aZT8oTzhPXtuSgE0DUsyawpjDjdM/Ngx11ZBPKkpz5FFzi6SsyUkwKwEhNxf3AK4r
s104VbTCiNp3e9nWhyGr6YPpEf3U3hinmDPCYNPRYpvyJsjUB3mP1R6JkuuT45f+yrPC4sjgv4X3
TJE2U8uAENjMUhkWIJCp9T7mtDmTmMkj2mUk+ZeDtUvT4bVegiqGzEHDH2RJM+gfW8a7XHvuELHy
ogKHuawe5XqJ61VXpac58bKwFZIpr8dgiD+khfe7GiedVM2KcnNrvl7N9VcHQcACqA4tBtKjhbw8
8dLlf0fM8f8kcnGA2v9r5HLd1b/e578pQi5f8gdusYAgl4CAgJoHgp8vZpQ/BSHuNz7ZF58dwSjg
kAvZ/RfW97+h9kCUi0IHxfYFm/wHbHG+XRL68LMTfvCHwOTfwPoGorC/4Rb0+STxYRIkL+jSwXRR
jPyDYmzwBnpNcruIy2A8U7OVzoktlLwvq0GbQ1y/g7YHedxpRFqHeukZSVFNc0Tus7ytUJqWlNy4
Oo1ntKMgafNzeqJd17NeZdYFCd/wl8XWLpSyHHa6yCva2jIOL7HiBjA4lruxvxrtLv1eYsbeg4zK
h43daMxO+NpxCTWoq0ycWBdPmNe0T7Nf1mvDVY+u6H+lpj1bu0IHWXEzyGUJDTHNBtfgsNn0nGbl
Jehoet66JruxnVTEHgSmfucUHVt+I5uLikkgNTl+iEeSP7u50POnSQYMAYtuOYdiUBWvsG6e5s54
y7vApwrSoi84zLPFahCjpcrbGXOgHzhfV/QRSkNanTndEBWbCqLR7dQ1GpcXqRpt3JumSh/6TmRb
Mq9OOkXYW2zaSdbiaGjTJcm/dEXiVANkhJDPZpObr3ht7fPqirENl8DgDzOF08Bqg5qfdqDE2yJk
ob3snZf5va6UU4Rjp8/cqa1HmV5Tj6G3pm5SVWtKyGHTf/jVuISNfbkoetc+SEdLyaW38vmEq955
dhoGUNj8odGS3EvXp0AznHth1xLOBL/HT51rKUafrwWhrQ3ilEobcf5Ymbi59GD2wmlapnen8epz
LjTnNNuZrYVooanTIgQI9XQ/w3yM1bGcuF8KukjeqtThdswqOsCc8QL0XM25mmXlgKxG7VZWvTsd
lyAlNm5pnDFmJHgmWeggsQdEMhMMo0JVQ0IXnvuggrsu6zIFiToHcSWd8s0cMdhdFAq1qMzrinBJ
h9XoQF5QGRSHlXVnVDJ6kjtIpJqjrUVstw2BUX6GsuISoG/qNcp5UbHyFEWwk+MqQnvq1E4009Xa
+a+ZC6lYQ8qHSJhk6LTLToP/2TmjHWeDunYrRRZPYLtJ55Xx0i/OPtBSdvPU8ITS96IWfoqWhZ2t
EFL5wlzI1Xbv09S8J9zNO/Pxiq2RdXFdeSUL28KAJGvnUNO3NHba7Ue2bibSFT4N+abUvkcKFg/k
XuD/WKJLONZuTpHtEHdDGlyvF0ew/HmR6Smo7hfi846w2k2oyw2yWzhO3KZSnvzBZrdqTdpJIoUi
Syh4dHI17sm3R+Q51UgRglUenLV+Yf0b2eTPhqbWe4/YLKfI0nTF/M0XNqtVBVFW6ei1hKGFyqNl
zfKvjck9ldKm2TV/dbx12hGUEo2soU0EWyiwn1msDU9DEXg74PgDNb6fdpfZV9yLbJbs8qfaEF0X
QUFcvoRiFOq1D6zbijaRyCyr377d/VDU+YR0VvLH5OAmeLGjesg+yiYAA+X4NAa84FdGWq/HZnJ/
K6Quc84bIvDXxfmibbfj2ttHZ0U0wmKQl2jovx2LrJt1XNzPwZnemsC8WcmFfsky2w311ekeUXM1
M9Scx+tAQiN4/j4dltdZyEKJFc00r+aBCPduwXJUthE4dN71AlXZkhY328azH/E0p1XIrGPn6PDm
+lltvUn54iR6gkrnSt62vhVLKn9rlt1nF58vCqXGSTK73q9WU0XQwffbrG3UOTBSFUv2e1r67lTn
znLQjMLd17qrIYEy3f7QZ566wUS4vFtI9a7IeDzU2Csi0+v9ZDK7qbsuls3C18IT8OL07lbHpVZX
j9hO6JbQEK+Q+M6SaAeTOoTWYFPc6VTlPZ8ck8IDaf6wdeUfOz7tyboM9n0jBJXFjeyhOeuxf+m1
OuXkzDl7dw7Hqp80fSlD32RMM2lwFii40Dwkyziu+2Wr67DnYdl1XW4ca4ZakCOxDuiOL6C/7tCK
SeG+s4RMd1tf24mZt87B64I8TH0Y/w1hRssZxg6TzYIx6fjcuxa4FTR7fe4hh+c15SZkzzZXnnnT
D0F/JvBFYNWqtocM58wZzRrxIDqnXj8v2bmrzDHORhuFEs1X1kPBpphaw6XApC9nr3hzaQW/pUYz
2OkOlVOZU6UR68NwusRQiWr8vqjjXPPKHXc8WEab5J1bXPeue9dNAzWnOn83reftChkg+c0LXDWl
9eNIyNtaxTVCjmhw7Sb2J9eMzax05a5l2yNtZHKD1F7bNNNOuS66uzozSL8qVXq3CQ64wmoTBOyx
OTGnWW53LgaHz2rT3jYzy4/RRtM09cMOF3dszUuM04b7TyMw2jGzhAQIK0GHtp5TFoy7dmINoZdY
VTRDnlzBEiMlvBPb7iNLjI/CV1ZUzLN2EF4w7p0VtY+xOXODdq4M6gTF311A4nek8v6GuoU7BO/9
yaptugdWzX4s6+FTVMbnbBjdmd69jmOA+gPPGJpoKm88f833Q4cojjgV84EYLOSBjrY9tjMJLsTL
5uesbTU8eKZ5CNyyOXtWp98xZ5cnRuTpWNOgnphNNtyWbdPfabXOaxeN8WH48KId5RJUFaFqCUr7
mi7sp6BV3Q+84+S6CJvP42S+jNq2hXbXc6EVJfVewnZ4JPL0MFVQ89PaD/cDdNhjvZXZi2JvQcAL
YZ7LQrplt6Q3BRmSuxwGKByaaUFP7z7Ma3/5llN+wORX7LH3Wwk+gOZolg59V3lZxv2qjadBLno0
2EJctw5Gombx2ZL1KmJsfR+QUz55qyPuq2rpr1wybXj42+2o98AnIqOWa8uZEHd1gzxRcYR8ctYg
V1tFKQonln9O7b4Pe309dbpXnjE6aNxqbnB0ySo9dmqrf4rFtMOuUjrareW577yXMmvRnVnLaTZQ
qgqHRElvTteE7UmXyLz1npclWG5bYPIt1NWz4TPM0F4XI2QQDNau/aCptEj0bO4OnU6d/ci58oih
db0i2kwkRZet7JB91tEhO+Tix2DhyYslj4ezp9axv9JQ7j5KqWkJjJLTRg3ykKveKJoulmO1XPEk
QSe7ble/VwRqFXE3Bu/bGHTfjUUvrn1z85ejhDtJNKve3heEoggl8XS9NSJzHmiE4OmTa/fSoE2+
UxMySjd3BDoB7xkOyDlY3O9X9MFBspBYds9GGD6jFzmAU+XZj4Vl+OdsUSM6lUqPG5IahrAPtOpm
m5rhsLEf/uyNdn6YkQ5cVQNkdaoFKsn541+NNw0n3TLyTwQRv8uGepN2cafDiA50l6lKnvVscR+k
5Uh0cw4wR7ChiGGjkE0OVppFdaeZB2XPbJOIZ9WuRx4GLXZrx3sq68sbXi6cgrpFo4tCPBzPIgh2
NPFaTiKdceBA1crymDr+Sv2MY508kd+sxTQebHR6/J4QNVtEf+36ubJutnEwf1Zu7/CKoMpbuYlP
HhIkrzYLX/IpPQQiEtvKyR3X1xW6oBy5ywm3bcOuttwXOSAK4/PX3y2+/Ci9OTuu2ZqeS68T7MQo
4hqwaSGVphyjh+Tb2X7xA2v0mlCCNu38eYY+8Z8zLvPO1o8EwZwcd4Yf67x0j6603/c4V9qtOjeT
OfAb1MVTO2WPg+wit8uvufCYRkz73suKuE9rKtDn+wxh8+L8ookmIt8wrDc3SY3055bm7n5txV3r
69NhoJW687WboibSJ29NsetLTd/ZAE3kLWCewTQSzRaAbtNLhM2+rhn3eb8VR1L6r8cSo5fvTVlC
ITLBX1P7qxcCUftwTBEePDOOkDBbad6LJnn+iFofYl2ZJ00ZbUxakHGbzlmK6lxHU+Op8rXL8Zio
IhA7hZXnQJ1dGaO8oNvWWj8sTytDZ2nb0AfYwq7VvJTN+LmSdRcp0oUUB09CDarc+7YXWeuSDLqj
djqgg1imKUGdWGFtTD+NEjNNngXHlOEi0pTVPKL0SY9qMfxwDbIxbqq5PslKVCH7STLKkWPsqrLQ
ONfSOtq2tidCO02T2luKg2NoJ23lU26xPzrMztaesw7BkU3eNeEh44eRK3oNiSFyUNImo9Oivt2W
6jxM1hwNHpPM2viZAD74WBXl8s5qnCprTbNuOZBfWzmMj23ppHtTmgAuVdWQ5/YBvcga85e412s5
xDOw+dzzOw/HQDanLEPcpENfE1J1Nwnyzonweapz0+BzHRzGwItJEItQph2bFLlVSk7SbqiCF8mp
Eliae4ZrJxDCnikuUPzCxyybEhYLFlB5RdGyaRyj3VTGTq5thz5oP7TBlfyWtSL21tY/0yCc3vq+
+kGvQ3PQOaThgeKcdBNufjSQ144axQE9vtwxRXnRslrdPrXdaHOtPHE0Y9uNtj4cVkYBdK7BeKhV
/wxNOEUNLYeHQMidH+T5c61V9VuQXRc++wFk/ovPvzTPV20FfS1dMHxa5uyhg/SBq37eIbE/Gwvf
WPQz9016CDLeEmPuUNljp5063tL2mYZxbjoINqDKcOjgSRN9mUDZAbJn/p5pNJhUKrUbK+ulLksj
lOVSHSHgpittkguTqNOGbsX6RAI0vBFXiSFOK/HUZuXl5BWW7S7LN9B3UD+1mZZoen/h/NLDSBY9
LDdR2KJtZWJAgxZLKTB5+zXWAOqgB2XWO02b8v1WEgW92rx4Tv6jiQDOamWLY8J1wpnI88PWioEK
RXY5ptHeqbofD9U2eYe8IZNZlYKggczdjmzp7xsMiXHtgZi3RGStOpZrddEvE3JNkOsvIhTumos6
RA6J1cZTPhtARp3c86HJD5WQ38fe0CKrsd4GfsS4NjCsLRwS58q/8YqfC6MsjIVDqKtpHINSx3WX
chX33yt3XiO3eavKvjugEj8s9QLJM/eR3rq/Otm8aZ458yUMymYzPVfdYEZLWt/k64Hmed5599Va
fawQ1giF6+fJLIMgXFS6RsvoIwoElVxUTNvR6nkYF6tgEaxZRULWnzx1nGaUBA3USLfjd8Qw+Onn
ub8IgLuYnQW2ZaQ5PC+bcxob141br1O0FOAo8hRjajAsj+To4d4xkQu6WGYmsYZVNj3qI212hk/8
pDYgs17Ka2f2qS+nKb1q24KLMTcTrWxh8I1kc8khZ4F48AwpDyjRbFqLWXykIDYTld4h77qGsGaF
4k135++Z6567gOKG0cSi2uiwxAGqsLW3EP/7HvwNb1Q6t3NUNoK9xYsfVFU8z2K5I8ko46jbxtg2
uqs6pX18yIMy1ge1HRXRcuFgNt2V0axBrFFOF5liZFDpNeZmkuCc+xmDUdGtJ2MY/EThNIhXbUA1
KG7xtd5m9cTUx7XpDxf1TEONIQGlJ7blGaKQ9Yu7u5ove7JgchO8O+CTwHoqLPM6h8AJXSefeAsW
LdzUoCKZG35ClGdxGBi+41Gt6gHZ1m09cger4JALv//oTXLmzUG11xPkD9rG8lN2tYxKYmGRQlY5
bZUbNAWb9qhnwGItF3zS+wIZVLc/iWVltij5XWGz0E6GprunBokRLIv200CmwIKiI4WjY/3Q9jYC
z85s9p2hqJhz6B/P0WUmpcUSbCrkekt2DO7QhY8DUwZhow0CKWuwHvk3731/2qkqldfetmmQH9mc
pNrA72Ilgxg/3pPXp9dLzYVNJyD6gj3pjA8NI/hhkMUDOzLIR71+GFFoXpm1Oqomu/c7igQJrjwp
SVy9k72gGfylN7LaGXVnxSOLugh51BLa/dgmlk1DCBJCdy/YzXTiFX+svcvN8nF1exFvLs5jX33U
fv/byZG1oU3Sozw327DscbgYBneoI7BBWbh4thuCA86Z4R2E3p4Ge3knm6eIN7XMe5Wtc5KvpQ6H
MTVxZW/trmk5BUymXTYbxg/L0Nq9bWp3IvffamVq4OaSMtQFb2t/h1ebXYITyGhr8UU7k/qcB6uN
MptldtUs7+SVXLneirljZBPioz2LpwE8ZK7ptm86hRYEgdShYEG2m+bsvbbq3ZKvrEhIChxHtlol
i9DZns0HetW9aOL2Dhs9u8etxHXoaz9oe39D9XwHAW3Ho0cDwJxNu4YYJ4U6G/lUE2mlvNfk/ALb
gLsPZ1G40vGMrQ+9sYd4OcRnx/WzVem+UmTBzA5r21fVdZ8YhjAOelZNi9r/pO7MsuO2tmzbInig
Ln5RRU1GkBRF8geDlCjUdY1uvSa8jr0J2fnSDDnFdP7lvTdzyLJlIhDAOfvsvdZc+dnSWRFC2cjO
6NXJtpOyehOpNFEWOXTpBve2OLebssKep7eh5bM2cHLgMBk14H2F5kAawanPMEpJaf0+yd1j2LT+
lMivM5kYAGBMDkGqTDswNrYNTRZXEWiTszvXBB/kRAXM5i2uwxe0LW94H/kcvXGXWki7BqMyeECX
yh3DAa6oRcHIhCrFBIKouZCxQSMYQyCj7bpQmJxFau6wQ2I2EuvQKxUeb7xT91iRSPQs5NKbZ70H
T5oM9DLr3pkkGsCBkuDCDITS1rP6izCKL6ma5HYw4dvJlOqRwxjyeDxwtpImN3Up3JeL+tJ1xTej
mNxQsvA+KZihpDkmGIE+C3JhUiIGxfgOqmO0za5aky0TvwFUrM9d5k6hHiMPoniNpeIi8Adp38qB
W6UQ8nmaMSbSCtUJkxv4cU5RJLM9quQmiPMseQpCWypwUnmURQh54s3YbgUgRnUtfFeD0mBQrqFR
NGk+GoAzbL1M0EAXdEkiGUmmrLK1K5y3OfLIVf2DiDXGjRFK2Dav8bMFFO6hKGx7WqacElnuGCuq
YSfZCx7q1VCm+FGCm7FN5sSeZ6umkyv8MJJhJ9R0GxHuirp0DsDlNkb/GppwgMHCPsaGXDqqQgZK
UtiNEG37qTtkLa8c4IHJEbuxdko29tu0LIMt5Dp+r0gASgy8w0YezX4Epcuz6Ew5WlKCU0Lm4RhT
ekcvwu471hu12uHZ1B+jvjlwtnrj0DxuYvE4ANCNrOYch+qXKZ3Vw0DUPBtJsJ+omNuMfmf8DWfT
PtKGpz7k66pfY9n6imT7ZVAD/THvmhKjxGLsJaTxYakGu66OEkdl8SHJtU83pBNjXNRIRWmNYiuZ
y2bq9EdNVt+6TnpMYdttGSS53C1zu+D/Esp3k8IJpg6DjCx15WZ+6fBH2HkiP3FCJAV2kjVXqHEH
0bxK3S6EWcez7466sm/16lvFlodMIp32JuOrTYr/ZKfWo2xzdtC2ujTejjTwXjElN26dN5e5F2jE
Zw9wxi5mJTwRhWXaVSqUnix2TCRIf3c0bfkeiV19CgaB76F/MctycMxhnbaaQekYUZBiCdRwIAiz
7k+LyQRWUJsDffTDlFkHVbGO+MYkJzaWZ+g3oy2XkWWXBntgbpBJTqpG/W4sI165oAGNgghONeTE
boP0MvUdQxiVnO8+fCgD9QyP6Twl4ZmSbgLRKDqaOS7bItduO6oiu8DjbKPDVtlk9NmOxy7fmpQS
tpC0yK9jibPPKF2GPl744fgtxihxkYW6WhC3PFzWzM7CPDpqDbTGOsJX0Wytu4g2hIPjoLwtxRoX
PHPRfyV9++/p2v7XMQM0JrS/GRH/3/9TvH77qGxb/8SfE2LjDx4MeAHQhXSsaZLy/+Wg/B2w8gwf
UOD/HASDNPmPEbHyB6SqFYQLNgBXrInz6j+UbfwtSCpwilbyObII6d8o27BffZwQM2uWodLiLiJT
QER8fcXXMSKO9MEwD9SnFxq6odsfLpo7O4sfOcD1tye2/F5k3bw3HTw+HvHSm3hj3C6zv7D4oqM/
PIYYFPPS2SibzhtQQD2h0dr3yNLdxB+f5i1DQq/bj+FW0/di71KutjePrdfa+TbfYtP0l+aIZtmu
FC/Xt3L+KGJ9cBQEbhS7VCp2fhq0uyq2By4MvZo/uKbkTX6ArfNFc3vn0nMVl96hV+9mm2ine9Em
doHNHKKLMgJ4O/aHOLJ7+7G3iTi6kS/ZDkTrnhOdL++ro76RN5WrPR8EFyCzJ7jiV3Xb7CG4vhE/
6fXbRxAE95gN7PUncJQ0blM2zWPgc+KJDVu8G57lE4QT+xI4rSfdIuHW7Mf95fHRsk+H9S9mpzkS
fu29qE5p01I4Nkeabfs046oOuZ3bT/7DQ2i/TW517Nzey+9KfjN9rKvEhkVFC/0gYqpltObGaGss
u3+MCHxxDf7dhv0S2w/cKzvZwZ/j9ybX+GbZeLUdVsK35llx07vOxQ5zRGtzM1uJE3+R0KHFnEY3
CZLGHnO1UbCQXOpvy0bcVdvuoCYUmHh+fNiFJICHR+0Sn0On2rTb3pZuu4UBWOtFuSffMpzp2z3/
083b0Tg3T4ufuaYbH8Mdz8Hj5EFYcPWXbI9PQamooV2m9VQC47l2s+wcY9tvnfRSvakjkxW7fydJ
A0/yO7SpS78BXuF23yivmtQ+FDFfm6LtXqaCrj/6dnfmu6ZKWd6Hk4arZ7N6bjdIEb4WHBJI0/qi
8Gm4cafBCWSveaGdmLlptEOJE+3ORbQjT3UX/eipjElaRcbmhx5hjDucTsfmeX4ZGUzR4md+S4ld
byM1sQeigUNXGje16BrHVvSG4esSOlp2Y11IqnBp432tTtFRPin3zXHc9F904yy8WW/lIrqiGTvo
fqhy+IW4T28iFx44f50Ip3H0RKdJmTSRAubn/H/T4deNTLFoA/sdj8aO2gxDPIwwlR4dkwzppLS7
XrdJxOx/IJCmREOMNgJReOhfI3p8x47Maq4eHMMe93YZbRU32EfnZJccUW/0P4IL/0r3DVOBfT4f
91x/7Yj3tSuwBJQT8Wd29EQVWT0wkVaY7aBo+qG/6Kf8EG3o+pnoHB3BU/apL/CArSpXGvHfwA7w
DEgbl94M1j0nKH0MNovdDbZO0FlvT088dbVmx1+lc9o62rMrsHfei98S30YNaA+bfqueBsVBRoY+
6xsfDBO9H/m9f563WD0YOR+wgXF30OHR9b1RboMvgp+66xssKl/mr3DasJe0b1wX1Su5NE8a6wZY
vCdGf+fwMH3XTa9+F9761KYK4HzZKn49bbUNOfc1ZeT8wKFM2s6nwlcdf/Zmb6B9ulvc28rXDm+C
zRwmsuND8j290fdCbOuviE/s9D3AEUSDyzGfszeO/81Wfj6HJ+sVRzr0juQs3ynn2ELLiTbveZl3
nSNdlJP8bB4rPH6giLClfRN30nIyb73FMTbmU2ALp/zIHN6u3uTzTrnbkEdyE/1Qbszz4DChu1f2
N/UO0Y7PeEFEDpzumCeqj2rDB2puKuze29RlWfZeX6Nt0jjWTrTvo2153hOo7Hz1Kjuyb2bX09Dg
et8YMbqh036Xj/zKFl31qXh9VljM6b7TJ/A7r3dHP3qlmW5Ty9mSM3mTl201Z/HG443sS84NBfFj
G7nq7bLnI9i0ifJdeezdzjNvy53IP4INwK7swSEfEnEe/wyqIN3ObrT96HJB/O/rkZk+4ZYodmxL
2amFk57053SnQhj4oWk2v8x+PBubn1dx0z1yjKM9s0Hm+mjg1bXLAQ6v3R7rIyZPpL82penwI5H3
rVugsyH3zsGXZXNsWj9TvuOXR4v+FcsMW1W3B0VFbyR3UchIm372e5c/Qxd3kwGHy1zoShOPp3hS
v4Wc8QBwK1541jbP0Fb4DJYKJY5+b7ThqXSNjeTBPVJevyR2sr93tj+EXdG78kE/mP6Xm2LhMOkE
pq29woLfNeybxkm6gZM1n5kIuL1fu7WrbNb/6zzhYgDueGGP5fKNDUe+8KF4TXOntTbtkYsynxhV
3IxHpvq6vYx2dLLqlzlwhO8cvg0QM6Edq7eBd7Fc5kaYkjZzfDuEW7Vin9OeMy4ZSAPhO4T1VcJW
IRHLlToRWsRet/7Cm/2rCvK/IUH8X2SL+FlO/deV4z2SrbfX5vvfTRE//8hf4kLlj5W2iO9bwbf6
p4bwT3WhJP6halSA4goZNpm+UFT+VTqaIqUjaE4S8SBVYY2gqvyrdDTUPyA5ErchrvEnVI7yvyod
PxSOOEtJHmBIK9E6WdF3ylXhKDChWdJWxC+POPhWKs2VqSvIkgLCJreYVsC6Mf2+DVnTy5gs3KMw
5JLx9W+l9j+Y5K8CNf68DKSUBnRbOrlg/z8qHAuCAVtrzrkMZPO0TyaYt7uSZPXAHvAhv8TLwqKe
GFX21Nc66u2+sYhYS/QUIx+Kh+AWnJ+h7vAUGIqjRsgR9bThoRfnGpRNYqjFpzHJHzldNF5lvCSw
6anrDb7H9Ujwd1VmQjigVOil4pnRQOcZd9UmDozuptTF6sD5nalrGkR3LbJKT+gTfZdD/rETFDeH
cCAlp0kCjB2cWM3G/uR2fjwO/HlpXJuoIGcVJW7qx0vrRW6dJEg/kSr5wZj1ySbcLPEYVQx+2y2X
ZIkVhpUyXU2g1tt4Qa6XSbDLP7mSlW3wnz61vy5kzcxAtm0iY10dOX9TrqZjXc9ILlSP4ZoAIikP
ive5EbIzzhpiK+tVQxAsqDBm4CV/Yj+wTYXv5T88VOv9/+VnYx4jHGm1JF3HIzVBvEjmal+GzEA4
/TRMOH/ino5NOpjTGl6gUbeXNbXUv7/9a6SDJtEZwAl47TNq+yYQR5NzEER7DkMCQUW2wPlw24J1
Sxie5g1WA3O0m7FX78aeYQYAt/xipIFVfnIXrsTD61egGTJiE1NTVeCIq5Hx71+BvpgNmB9R9uRK
6EQ/Zl7cuImk1FCqxNKgNuiKMtk3iTz3zBin7LWC4KQ4elWHfzYX/stv5JfXHHMTBGTWrvWcyl9c
veajqhdLkLaWh2Rxjmx1aGsfk2VwCvuUrtYIKe2ZDCVEiGOV3cRqMH8ZhLh+GDTRz/QCOaM8zNUz
sYHCcUpiTrgWfbp66YJPFqRfn9uf6yK5INCEdVIuPt40cFYg2DBZesIcIbeYRJC9tT5xqGvCk5wx
YlN7Vb2fZ1KK/u3DA7cW7ZzOfVqT+67TUMt6CYambmOiT0QKK3lF9pW9xZR/FCrxOc5b+avUZ8uP
1GLMh6o1OkzqFPupaXS3v78WebWRfniFVqyhYq7PEFFTvxAo+yRMxIlphV/HMW6ptJ7gK8wly9qx
Q2FzV+SoqvYyKzSdBBU/qDXUzGG6eDItvFLScmkZH8aHohbwJUkBzOUi1AS/bRaGOqBLmsFXxFk6
ChohkBSk+dRt2oKpMofzLMOZP0+cNX//qX59I0DYssfwdkoEQ0jG1aKUoE7RYikdfFVjoDgghN5K
RZE5YzRyBK05KiupMnPMlpNv0yqAMyXEx59cxUcvIq8lF0F3yOC/7Ez84uMTxpIcxjq5ez4DB0gh
bQeBhcl0Ip2sDnNanqmb33/sf/gy2VyBcGNRVjHIXafdKD0KWWlGWjOp8/gsKmVJrDRGdlTT+HTq
GAEBrsDpWC9ldbQqTdzP2hLtNbkzLtj0vrcyAuJh0Wt66nLyWJV66BkD4m9pLjMnytt8q6GsoC7X
8lJlNA6GX1cE49vvP4f0kRG83jk+h05lxN4rUWhdbW6KoKhgbZD3dS1ObJrqYufpZd8+EdJSH0pp
0LaBhcI6FkL0sth3XDJVjPuxreDFNpVvkcRuA/TX78AdNp4GZNWuU8W8DVJlAH2gG5/sB/L6XX58
jfCPs+atax+IfXndrv+2C4JFAHLTNSMWhmZ1gGZIp8qxv9XmbMZNGclbmRdm12tyjvdz/GYVpXWU
y9V/GdY4pJZkFo4mwvCH0sTSIaNQcTtB4TzKPG/+iuBFRb1STLfJ1H0xyBTeDU1wwgSRYJGC12yL
zO1vJmlJz7//Ln59iNfXSGKJYJ8lw/jqg8kMss2kkAbS88T52KZC7w3KUN5Syc0YtkjU+7c/b42F
4u3FkUMfVrnaP7QetmQScPaXp6l4UjrhO0XHiiluxjcxjLv0k83z189HMUoDFwYvsfJ8fx+/uKYa
cgJx+9GPW039YkZa+i4sk3HQNAb45lhrnyy40vrsfnxSCGOA6wrzyqSnK17dUAORuRmKIfbMhgFS
rxghyvcyvx/jtBadeTBuhIh9p+4FLECjwQCh7wuNLlkpSufe6MIHpVNFp+sm/ZN96de3jiuj+Q35
gFKOF+vjrRg7dI5tzBTPQt1DTrYlPYZBhHc60/ubqWPwhQJEeu86BMKKXLTe77/5f/rxjLWp5Hj7
efevlsuyzlU0f1g5FjGdvohCJb1oFkwbNTc7r2sZruEt/Q7OqNpHiWB88uGvIhzWNYdnQOFssiYe
4uq6ehAAnRR0EbTRb2EZMFLqLQ0GYFVjUkDV7GIsfrCGwjh3obGLI0vdNaIx3CrYW/GsmErW2n0V
0MhNsm4T98VnaUq/3B2NE6SEsZ1AQg6a14gxHZXSCDpM8XVKgW2jrrSosIyOmVzXT6OmfDPHvL6L
eKv8ImvF+99/Nz9f8w9PrcYhFnCxaQBm0nlFPz4bkFPLRbFouSVxIwt3Ai6EL3izrPEmQX2q4pcs
dckJUVF0Xpu2DLvjsGy2kgRkBQ1W2/3r0p8LMn5681Qd2fn1qTYMll5klqeyToxrn7cTmJfj+DlN
Qjo+oyM69kKh7n5/G/7hS4C+T1ALsxieEw3Ewd9X+XxRg8lSJNXHDKdw0LMG6QderGUz57qxAW+V
fzOIkd/iIef30PJWn5QUqxvx4+qh8VnpDcBQIPKZG/DxCqZo1OVo0HW81QqtqrRbFnCv8RgXO6JO
UHbgiM93M8AbaMX8I8cIWf54VjoJQEeRMPHn4Q3y8pN39+f06er5AO7Ay0OZw1Vp18+HPsudJPeG
H0Drie0lq9F6WERSj04nQhXxGK2VkzNzYyAVlHoODmBoWw36ZafvpkIcJKcbZHPeWlK5oGlOcZSs
NGjRcKslQkaIDpDhA97eYIOynYZ7EQnT+Nn9Xb/Bj58Dwye9D5OlhWRf9er+NmWeSZXU0Q8hmyfY
rt2SDHFHTcshGqAd2UGBtciJlLaD0YkRkey8whAdIwXyg7ajm7vNGIftrVTwJ52KvAXEJvOMDOTf
PooyuyMsc1YtJpDX53+jJEw1zrnhAs0fN81m9Ce9+LWWM+skg0RjCi3Nb0Qib2Zdjv3f//BfNk0K
HAo0kI1goDhbr+/J36odtYkYwsex4VuwZu+I6RzO4F3FYwr91BbR9tz8/uf9LJ8+fi0yhxOgIms4
GQEnV48XDYZWJ0LK8COj6N8qQZk2GWdeV0hU8RgoglqS/oOXij2VXmpoiV46peVOzliIDLKAb8rF
SF0N4MVBybVqk89xLUDBphuSQ217iowKbeTcUl/NaD5/f/VX2aJsLTBTRAAookydofEhPt6uCOiU
IPax6Bc84TdKY61xwUp7KEMpfIQlVdvZJCCnCuK5O1qYzRwJygIuksqge6Qkg1/raVh8UrP+xGt+
vKkKmx7/WUMWFP06GayhZVJWi7L4QRNmrTuy781Ml4PqS6wj4vmK3U1cR1FSFTmqPOgl4VSNfuwW
xdh3WqBhehQExNZtnzQna8Z7j5xZmEfQYBZkX4Rpg3asSP/7n1w4GH4WWp22h6Gvj+ffHj+eBLnQ
BxBtkjmhqaghoxde2qNVK1CdPSMbBwkWSFlB+1DpmUAnkjS+9G0BlJ2tWumZRw5S5EClldCnGqGx
7YOppNYW14q7lXrtEhmq8Fly7j+s3pzLZH2VC6y1n3G1f4xVZ8DzQN4d16LKqF6RulctNW+lTAkv
hTR1fh6awovatMIllKP2wSyzBEPCVNwkHS/2J8/lr5sJbWEYU+SXq4rCrfx4Hztl4NRBze/rxjj7
YaCgYZInYr50rT0FrU6gfBsZe7McrX0pdNNNJi35iV/sDHkOP0mQ+rUAWxMceTsskjF5T6539Jmw
ETlvJyqcuERfHuD5FtEX3QlqFKxtCKIIwrTxu64Wj0iNe2RUjId7tR28BTQiWrBmOZcqPHWrJdTz
9/fqH1YgTkAAhUDfssv9Ir+QiyI0GrFGmY8uST2VtK9tSw9ibGlTE5VQPfEYfhVIldxoMgo+38Re
Af3ZCimAsjwXCFGcjFI60T+jl4zuuNJdZNYi9Lh0gb++yIVSupVRdxWjVgCNfrbgU97FnFo+u9X/
8MUzWFirSZojLABXy6lZjamSgHz0i8JK7DjCLNmG4D8QOgkBeO92OSkydcQ4hA8C9+QMJlbfKlbA
uD5jY//k3v666bKRiSSEEkhr8HGunkOdby/qORn4kZ4vu0QsipsCcyojaU3EatehEO9mBXYQ5EcQ
kHNHR6kVz2Y+MWOuB3HbIdxDMcdawckktFSvjJSGlG4SnZ0lzkdANXinHwxtQB6QRwkq/dovw6R7
Q8mdPGe5oT/+/jP9w5rPEVbm00jk7SnS9XECo9QspI1u+TIv2G0kpcpJb8LGtwA3vg4GBLQwrSt0
b/HMYCOw3uNwfOOLqNyFHO+7TkzlTyqGf7wkDlgaK9zaGbvuUSRkncgp8xYfQhayFtANx3hNQaWt
vLgyZJiNnmX9E/GAKE8EktsnijhsrZLuLXyU2wU08yfXtH6zH7cg2nTmGnIvanTIrlegoVXqCS5H
4Jezpn+dkzx2GRSVJ2p65NNCKXxRWyP/5Ki3Qq+vfiotX5415mJMDigpPq57qZag5zQ5O0R1qG5o
fMrbrsiMTYIxfSNFeX6wuIgnAtSTQ9WK+o9RSV/RZS6JrRdauSEoqTkJmYWUUFaKgya3+o1gYa9P
FwntP8lciJXzAQcZvuwdnqngoRzk5IGN5tgKS2N8chdR3V99IqhnBCayr9DMIL38uuuewvdct0QR
lGndWFjAFn1xO8YGD9BSZ8xSQ9Wg52AiEboswlXq4ki3dlPetYqtzhw54RlAnbWXXBmrR3TKYejK
iH4XsgcGUb6ZRQUhpSgOU/MySRlSSMYRm6XAyOQMCUBWXB36g5ZG8xPMf53RS5E+lhPM+RC3jFPD
UCpQkkpd5fVWRvWeKDWRBgGvCVYz6uOe2k0dzzCQgEzNEfYy5Nnq9KIVZotpPY0lupppkO2Vtg1H
byhBomCcYYRu6rWw4OaYBIuoEa2kINBJu9kFqjjeGKDUMMlpSnDh1mFpSpImfYeSoiSEZ0xwBbMh
DIfDQJUTbGUcInjg5K5t+YBCn+6oENILjZzmRyzLIBFnPpybj/hrXcYDWHprKVvwvbb1jRoNiQg+
qy0Vp5yEdiJHy0KPXRtaLTnJhAChJPdCOPRBVz8FGHh1R2R6y2lJGOGRlsDZ4Ij0JZt9PjcWRw0d
52ar1cOuzRbsDYqZpPYShAaGrKFRbq12FsS9VDJjg0SRRbobhSZCp6jOxWAzdl0lbZS0ze64eSyH
TbreqCANUdRpRtq5Uqkb3/O6yJPPTie/NOB5IFnOUSxSrnNkvc7oq2q9KSKWdC+Hfkv4M+HdgtHw
vkh1fFIW6Nb2PGUIzNjE92qppDvOj9Inx/Vfem38AHlttq2Db47N1/lookpaiMmJEZ9O1e2yNAj3
2AlFLzPjm7AfCyBN+r3ZCjHd1LA55FOjbWfDEjYMRSwv7Ag/NRHrvv9+b7g+Pf15VdQ4pq4zmyBM
6kP5WtWs/vWC/7OZ8/E9Syc8lb3RnAcC8Z60MCv93/+8X2oXVjhOamyw0LfIKdGvzh9VOkSF3hAu
a1qEvSZjkO4bYu+fMeCuJp6ad4MootXhTB7skhPdJEbDesySYrRsqaQxtkii5VGfm/wO+mdyr+VV
O2Iy0E/k27FG1OkCOh4jpq2KYDk+W9+4Q9cLHIWhRFLAqoIVKb+uKmcLDF8l91ngVVKPo7dUjcbc
1VlNnCaQ5x7j1BxFe9ILu3YjZspyX/P8wd0nmATXoiaNpymEeL9Jx2kpcTxyqHV0gCTPcZuMUA+M
fIcBPlUcqWjF1zBNqbuHIk4R1JtNUbqxWHWPxJEchEALsUgYoxbt6xYckBOnZTRdotwsETDJJI/a
S2UUT5G+jCx8XVsVG5p3cOZCaC/Jth3DrvXKZAqAVfdDuexCMyu6sxUEc4NfzdT26/nacmWxkYDq
w+ocduky5G9VlZCtmmRyungBJ4k3A7hQhpkzUVJXtxoKRzB3fWvrMUk/+2QJZASGZjMfMeCIJZw2
vi+ads13Foise6AJ07xFTQFvpyISluNUlEv5vliKYmaWzlgPYLyi3WSmUvEiiDGijGRYxlfwIbns
q1MCNbOk74dsUl8HTChdSL5kLBbiaWRsq3pZF3foRWsC1+2K3JHY5v5riMiy2By3UhVnxd6ARjSf
kibvMVWRDLkZxTE44ffNCToh0ox7Ld8FJchoQIc4T2yYheo3FiDzrGkWhI8uiQEUToVgMW9MZD8X
cwWPcFLfq0pXCNugXDhLKImWaja8mPZ2FPJqchTY5EiNEVsnbpSKCPpiwTq3SWgkTiRhbvHYiiwg
ljA0HwphBCK/ZFp2FsoOG72QDlDfirFrnFjhM5ajXrTbbEq0BH2iQSIVkb/65LWCWMg+fxclsBbR
GCanSV2yewNK4w11vhHtJwA3G4OoreI+FuQ696CntPWDbEh9ezaMshg2YCTGxpvLSPieJpxddyHO
5NqblxaQkR4UmIbCzhp8qwao4ZQ5nCWfbvmKsR9UumRdHOPUr6q59LIZshnn+RR3GthBKxbRo1pj
fVbIFpOA+MxkH8IryZClcRNcI8DJjWgu6Tc5B32k3g3JONjHknE4Eg0m8TfTtG/o6oVl4MP0MxO/
hPNyBzqfDAXCh2ZXI4WmOLdSh946MXsBm8OErNnlacR3MvZGeCqgMSdesEzxXdHnMere3gymo9wq
S3UvLJiboU224riLG9BB+OjGWcDQr5mDrZo9/C51SvPkuMxGgHF4wHqJeb6ass0ip1m0kXRoAyMN
/fw91aostsVRjNR9Xg04/OiOmvXWGoAoORIEY2LD4lrqbZlOpwo9rUp7Z6Qhu9zy6KHzzkfCMmw1
yrAcgn40fJ0Eq6PUSma1zYWgZlHn1MIhb7ReoHC0gLSkYCKAzGiOfJEtc/a0n3Z9KqyKRRKr7xt8
tsaZBWWYQYNL5PYMyzqKGZmCPmSjTIZFaratixUd4D3AlSk9VZKGR0cNKWV9iQiuBSNWpKTOHKqj
Cn2trTInkzNJc2J1tu7ztlelfZHP2n3XxuN3yNEly1s5kENmYRZsfXnM8FrmgcqUDfC60trEbTXP
qlxlmlMNWVHjgIF+AfM/K9G8w7BpKCotadyJctL33jg28WM69ub7iKztUU2bogbjpXUArUgB0A51
Rs6h3cNCAY40F4TyQbFrC0eNCVKzFSNP3oJSHDtvUcr2UWfc22wQb4wL/TxILjgQBdUklhQvFikc
ZMScI56YzunVououRsQH9RG7UDFOchrjSzWm6VBbafYtkUwh9zqr1BKkDtqiXsSuwuugBlR8RFBI
I9M2zE8nVOPRi5BD9wLwFLNOlFpEtcJgvem8WtOzbdOGBuzrrOdVp5M9Wi7OQLFDVG52F7Huuy9L
26zmNMhQCTrOpK28jn6B/MXCV/uDu6sVh5wDluy1FEmPwgy/zUGLthzBxrfvitK0tJsXDJieYnSd
uANjD29oiaNGvws1eGUuwPpR3kwTr/5moiIeYGxO4Ze+qUgrMJnaKTs9DKYdOJCs36Uwi+5BhYgS
SKEOHu4UCy0wAdRcJJEJ0ohBwFpy3PVGR5Fmiu0KvJnZZzR6aZ3TDJHe2PSQOryQjQmBS9FKzU1T
oQ63cSfKgEfC3kR4XJg8wFEbqnsgaXmxF6hOHc2Co+J1xVJ1m1nOVcjIlSg/pGBCyKEWIC3veqic
zb6M+qXbFtSmVGxd/1BZWXVg/BxegKdIgzfrCQL0KNefBpA1E443ce5PGDCne0OB4eK1uawsYOqW
USeJezV1pS3okz0AG11w+CwT6Lk6Hg23S5uI2i8pGyRRtYgyI5GAsEW6kY/s0bH8Ner7oLGVxYqV
A88BkRallnV342AEi6MbxmjaqPAy4AzTJBFiOCmVeWF2MJX+JFXWe5SY3BdTrmlR0h9G043LcYmd
JJL4t2hdWe2mQYOcgzu5d8119bKbJWQX7KgIkHHPjRLZI6ku+9Lq6X3PI5I6QuTqGbRXihfO7/gt
ZZvh4rUIiEikPXRd6FR467PHuVKy5ACFJ5135IFmMxkY+QjWjMn0Pu4yah1g7PDmAn1B/SH0xP5Y
faF2hBWJ4k2KuNB0DEI0KX4osQ4zzn/23sToI3fJFg33AwS1Q6kLsIF6SJLTsapMZrNL1vR+BVuK
BtlEg3kfpBMbYcEkhKogpuGltIt+h+wIUp1OLpn1kGfRKN7kjM2iQx/2+hvaNati5C2vjgbAhAm9
iLDBUSrX3WvUqWlka73CT+OUvzwbAng6nB1Wg1GwXFrNVZeR/AVFWbIVl1TPd1Ahlo6UCWH63k+G
+GpI2SXkbeG66l7CqiQsNJh6JRs2elWCFxRLUbkQyCv3ztrlRtLHBEo6CYkI2VEPU+EkFwL9csOa
BoGfYYn5NsUzOfhEo2KujM3McPN6mAMoBiZgNaMXhG1SZNwbUcrDLzHdV5v+ZtpvR7WNwhPcCSQH
BHLAEpeqkvSWpEPVAgWLraIsQ7m7W6aiEmxjqdV3PECT5FPzCeKF6CkDN3MY6IGfK1F3US0GUd4A
8mVBpCNTHRVLRDncEm0BibFYwhJceWft2Vdh2yBTzQt3Qgk7bAuxMAafVQMCZrN6Gh08c7HsGAMt
uW1A3EXoBL2iXupaGdHQE8y67bQRSX7NQr5aGEfa61mlVm6gVaa6M4pAAqgtNAIDQbPD1NuYS/dK
41M8lXorACFkaIkF1VygoYW53gcbsdJxtqaSkmIJ0VaAn1LFBcfqSLAAOgvTsiEmqqMB0baRtgkq
FWCTwFgU9lFCV/YOOou8Q4AWLKd6nMfoVv1/hJ3JkpxIFkW/CDOcyWEbEcSYs6QctMEkpQTO6IwO
fH2fqFUp1VZa9EZdUkYS4Lzh3nPDye+Q9YE3wIruiF8MnVxznnVpW1vP1lY8laA4YznMLCirPqqf
PWUP8lgrEVQ8o8r9VtB1jNveQkOwG2biZu+MRY4sXGsvbY8e1DhCEVshIWcwBJBxE6XbCp65u1TE
nWLpLL+lopJfyiiszc4JxsDeOF7ZAlmrcU/zvaQ9UVLWLN+KHBTRg9Z13u11UnAOhTrP4F63Y5C+
2qzK8OiZOrsfxsppL5zgzGFk5sx3ZHBFxdk1nkbdxooQQ8rcmnxfrHDm4Navo7nJPR7UG3dlzHFv
tKfKk6pSlcQOm4aHrG2pMDIN/h4+Wtew11ZhZm6yaPSyS6sykyOHRt90aPoxoMDooQO1zcKZqly3
euKWR9GikMSiufJKrCKSkHKMLs0CeMuh0dxN/hLI2JPa3DgioYngHSwgqmAWTpi+uOE3vOCNHycg
PN/zpMRjk4eVPiW1AKNR5ozQoeoU/lPrtiBTMg/BWEzDkgAKqbOq3rBeSWFql/M1smUwfJJZBldr
RpWv321V4P4xKkvP6E0hLMw65xJaLa9sU43hsLVROLWb1a3BlClWwLHBH0+9M6Ttz9SbWHzNpWXc
u9wK3GPirNV3mEt0pbPRIUKpoSEuB+w8JIKO+u3UqHJsDj58NRr9dp5SUp0aMtgtK0mrfWRN+JJq
bxmbfQgzY+P1bU/4YpH0wC+Aco3nYr3qYgns6D5fnwaIpJVP5i+5bvqZfWX7CRiHUDsfBhsoxnw2
kHuqcIajmNKK4UxTcN0L4Sl/mwMdOgzNrMgdy1AGGiHSX4YYsuLSji2sBCjFLhRIWQWxDWJOna08
MmbfyhJeqReiAAk4ueCNSlqrG57n8SE15Ffth8quv4m8L9RBK8/OL5y9w6OhlSBrKa/897Y2AliA
DbryUzR51UXhJz8y58YlNLaiYQHp2vIbrBL7Ts1U3mSgdfM+bXITfo4GtH67cNXsK3rytR1ik0fC
IIN5gSre94LUXGXptIzH0Fs/Q6rQ04mNUnJT6aALtrkjAMASQQrqS4iWfrZLVRnGQT7KCXLeCpxI
pdwPuySsMUpJ3frbUHRdtJsd/o5bOPzSlQwzZCbA0d/VaKnn0auARFWpnj8xt8ueurbBE0cuEA51
KiRQwX6iV/Kz1JDdpbrFBtr5U/nei6w/eosE1Am/l/pALlmz7Dxp+vkxobawd47TDIikYe83W1+0
wjlgeRgbwoKCQd5ka+2EN7Ju+TgN+P9oCyuAmUEn2YmQJ2zSqzqFMvXerYJIw9YitZPKYxH+bmZs
9+Sh6cJKOK0h54RqCVIj+c9JqgeqoOJqn7fGm0xawTGijsMcuYxypHquIvVggWR3ds1kYeUkD8E8
tTZcwg0xU/1yaHi1yC9seeoujlAjYsxIrWiI3XRu3XtdLP5hzke47SQyX4m/RkdvLjrQOEFOzkuA
omU9QRQAstI4VgScJ8lIwM7SlnLAIS3yCgSW54xwjGVnA3b3tt3S27DUPEc0Zy/rlNx1KEg4nljk
HUMJIICxMFMgt7Qn765v1qbZ5gpl0rbJ3dXsvT7KLvaS2eRNyNDajlQ6Z5RHtjkvc1N6W4YO6uY6
lko3wiixxC0k1OApWpjwl4KgnH2tHU59X+p+uPh2MjWHteoSNlJr6jU7LxPmkshg7WKwkaLcZ3V5
Hfsio4ToManJyC3/IYwS9H4KW3ZXhOM2L5k947zOwXme9FJE5cXXEew6gGMjE2eCxh67nkjWfZIZ
/9QZ2ZGTkSTT12xlwLBv2fiTIswqoL0HmV02n6OWBI87t5RgeplVS4btCLB5TYbmrYtq3lYUWZQN
NUvfXZ2NKY1NWgI9GYk5qR9Ci4r51OV14pygsJUg/paadwqZehlIsfV6Zlpl29SUHzTMp7AY/S7b
BFVvP8/0siSxEPkg4kloDYEwJ+6HSIYi+ZbnIefgXNFPsXNAeb+zwgSsZAanB3Zb5IxHbiv86KVg
bHaxfOXaRJlM8ntm1UGyDZIkx7Xd6jm/FzOOj121gserBFP5bWkv6/RI+oXK4tqv5/qYl4pM3aLB
0LlChKVJ7IfynHsk1G4Ei5N+261iflWgMDsgoHPPe7BMkQ5EGXfrVhPMvjU104PdGKJ/2SnpdS9r
QD7vdcsIXXvuW86Gxtc0ryPKWhATiOR4N8E0He4GkhII/vapu4zTWOp2lpMh4yPMwvYkO9rh+7q0
i+eZpKdv7lRg6O5dz07PHLgrKPOoclkKY7Ggeizy4JEQm2Vbsx0SwD5L696xRyJB1lp05ZN2BvNJ
W/j/Y9hpxampOP93nepEsVNJiTFXJx4hZvVYwo6Cv0Yu6Vze2FVHx560k/bOPn/jbWBVqgioMd53
sFUlqQl5UutbjzRGBHgEmC6gTentyfT+J8KPueR8IfXbWx91EaFHlzUGlS0hkMmrqWROUEsTGU5i
K5jkm9t31atYMlaRNQ+nd6+sHN90MiyjOYm0aW7JQqzC525wciQeQYbhvy60oBxsh2obTT1DwCBI
J4zKqEPLQz+Bv9kRml3+nGQApnv2wvwXHX1TH7SGzXvnzwvL17ox7nci6mwYkL4I77KIf5ZccZJe
D0J1fB6VZkWycUrfekT753WkQHsqZjV9JYbPpbFvxWqHy045KRU4oEb3sWbKI6iL0+gnKrjRiclW
ze1jrnO2gtME4yjTPmGVM6PikpbQjFS66xjRONXTpatWh0GXzDLeZGD4B2KwltZsYHk7C8HUBXSE
pGWdvmHnDdK4VLL6icRmPYXlKL4zFUTAUiYh5jN7FTuLTgvCSNPXr8taFA790qIgDWfaecu7Ocgw
lvYo1Oaxt4rtmFTDTGuPq4Mqy+qJ17Z7Mgl00P9iyG3kY+QqAv1AoFjdk8trKSAj3BrqfbcC++V0
JDZoxzQCZKg9rk55LXLDeRtZYZXdurWZu50puxSvqqK32fBdm5Of8ObaySbUKMuHlbptpk3/1C9M
Ms7h0M7VWWetfQujVH0yZCBcPa5LTqPTRADSVss5dE4XFjupQmrLxS8tpoYaZDTEoIL+kX4me0i1
xHSr+3DtNgww5K0XRqo9s5gO+n3m2rUhjKWT3Z0tF9/flOMy0cyIthi+jVZBeslC5uyhydCIk8Zp
fa0CnhukliY9UBvWA7MQrW9RpS7Y7BGk5tQK1uLvo4lgURhTJfH0wh8m7zqtkIT7JNPqH1qE1vLe
rgv8N8PaLBl/a16CF6aXuopblySkXaEqKIz8xjlxTmgX+zjBYTWd29LyrU8krNvreXBIpTwqIiGj
ExCkHId9aCcMH1QfWjeqn7pi7xsDAyThKFsvU01x6mp/osbGo9pSQ0BYPVhL4ySMKaKqdO41WYkn
KsqBOerqdPeGekkcTeVIpOsiovqOGHr2X9sezcydKV1TngGu61evyOV3dMAAGbN6yOwDTCvxOXG7
9HFKcGJA7bN7moWuyElXCQryp/rU9bddx9t809oa2RZhxZm9FVU9LoAP+uZltQNeSiZ1c2fX+2TZ
QhsE6QpYPPOKncfE7C1a2/AFHtZVHJ8we9pVtILXfNJ+iQvq4O9NUWXf7WZMvyZT3i/H0CL+dmsF
lXpnuDeePDMKue/sZOHWjADnbQADjp8wCqViQ6kXqK3hm2HYmzkhqom06q4zULvfeq3fgX8W8qUt
7PW9UN3QnXrtA5sDR2vne55nHRxSxWyc5dPgzscW8LO8NNF17slI2AAFzR3OJznngp5YtnkTfGVX
uyQ3dIseqMVcjGJf1EUdPmk0SC6NnZynn4GzRGBVVRqBPzAeQtWc+899WFtqkG0B73HaUbz13j4P
ZAnbfGLfxzq4+AaAnTeJv2SgL2dPHkplQlBSq9uRKIZq5cAl4MeAqqSld/yO0UGnIwwJebJAQav5
SuBQysA0+5Ud9NdpxknxgDNIgZ2UoNovlI7jLmg5ajuvVta+Za5mgIK0SQIUPJuqd+30PlQNT9fD
+9IMI4IeU8H0Wrt0srHX2/TxS11BxaDtL6LbjEHVY1JD1mInhr5jG7H2ePGgIy43icFEd5wprXa8
mHgPGCZr3veK2/S5T8SoY9vNyyO08Mg5q3Fgne+q1CG4s/RGZ1fkwAV/zf6akyiLHBNshF8H6yVX
oFbXLfNwkFu53ZmjaliO7Qwy93e653zZLcKxfkGLo3/S1tiXO4U60f5Ur9wzdyumvpxHN9JHRURp
cFN3LhKluWVAD3O+aKKtV4KR3xEk3D7BPeUxrWp1zS7JdBjGzZA7ZECpxMm3YwY1cTN3BTduErrV
eLAUF2AjksnggkUdLWO7at2zVaVA4RTxydaGY7rb+Uvuuoec7NFqa6OSlLu8Yd29JVbMzV9NRwID
HWbqJl/YtzX3qEMGf5ON3VBcxkm79rZCv60OZIBF99jEAkqMNABaaIa0G2P+oN/kuIR/hFiXiHZd
Z+9YiNZ6MS3H1UZXa2F2nMxJQpvlcJQxS7bx46HgeEozdswben/3ZJXGJ74mBQsOp8ZN7xQ56Pl+
WvrBHLhKvGSWRNQRrwC8dTxW5O0x0k51f0ogrI3b0lsYbPZBga7FjGpE6ustcEuZFVo5ayEk8LuG
ve8I67FjFjeJGVh95ytFZ9FVzSPuRlHtXWud5LdZBP3nlgPvlYJpVDGOQeirQg3ubeb4MK7LcF6f
l6wNxRn9b1awQphgMPAA2VBWtMz6Uzhq8EqDLkJBjNba/GCswLXS5H3zOA3FBK3CUdocqqoMD33G
Jm5LAnsZHQZ0y7RPjUol+J5kfu4r2fxIet+wP2VJCek5IbjMoCfutjVNXcquWnb5zjUheLlWQ8Au
LOZjmxQnNuUbMPDgwNM+eheKU3x1/eQHP+l8QN8N4dL4NBilCWHvCyQjSZOzX5MTLB0KmBTpyyzG
PGaLFF7HoI64L6kWly1qTY5HFYCY7hgqd7c2Wm071kakGUEz5NBlZUJKyMx/8lhVYiq3simh+pim
BPEk1ZTd+Crqfs6FV4EBmkqrPFOvlYwpsN9f04OXcV9XWZgfq4l5DZM01qa7bDWASzNpo0tq+D2D
g0Sy6u3Dkp0fOwNFRDzarSqul8T5lacEYtBnl7P/CQR+Ai0qGJAruF61HoUa2Z4D6GVevYUql9i7
gB6VnJglZPAigtKlhYJSACJ55opXhAade8Jb0rhvA/urqieCQJgzztPfpGr/R/dAoOXV7REiboQW
8btWhKQWWjQxRnGTMEMiaAiu8+SPZ9tSE37BJn1P7QTg9ypkv2fQIfZzE9Bdj6t7XoIQZLFZnTOp
FsGxIEFpW09D9kXzzFK2p+mbIE4nJgkuAmyVlP2X/xaeXD/cv9V9vGww1fHBgZYhQQk+iDbKaikD
otTnfYPdc1M6jjplUkascSb3VPYlS5NazsxJWdb9RTIi3T9+todKhDZKsA2WcNN+v3AspdbQK5p1
P/lOfz/6SNLg6wp4OGVkl/uANxYx3jnb7vzQJ6FJdl1AmNKB8GkXuGRkg2xQThX0x07XEJ5MFTLK
p6lGEmf6wuPYobRWF1506WNvKvM5l45ZCW7Jw3xDlWoKSneNYJk0zDFhfxFUKeUdI7nYK/XU7TOi
IMMNobwhCxWWMn7cJXOl79JyyV6U71092S3A+dmakIMvxEl8UZixyXhah3cX+dKWAW79guh1fGCx
0cV2mM8pMpYJxG/aDxKIJlLSQdObcan5kgL1SGGytrCmkiDc2QQHmQ2uhfzbOsOeXjaU2Fb9ypAZ
J3jv+ZbcZn5TvFdrjR5dLK79ME4JMhfWtfn0lKXdtB6Eh8yKEzppvvpziMO4b4z1FaUKanI7zbyR
0bVnGoaqpcUAG1S8gKfZtm95AMPib9aAq5Tp91uOrx3Es3MFQlxtjL9/7R6z3aVyJXbO0hr2nLHh
psB+dHK4/LE7lGJn5Dp976LibQpa9ZNETbmv0/U28CTr5cqb7gmJGf9yN/4hvcUJ7vhgAF0cRf/Y
wX//WBkjEodR4bxHdKLveJnZz1GWDwcPGMun5oo6brkbNgwUOkJuxsR99gMDVx+R7hay+UTYkKnc
v8jjPopv+VA8GlwjRyK9ASXy+4caIK+ONqZ80Eg6PZOxMV77gzY/ZRyKG0OrefJR2PzNdXB98n7/
inysewFqNNyvoffRURzIgcLJY3nVa4bYquupPAuvu0M7j3wEfzMbM3rmT1ZbqjPJWS/8MyBgw3o9
poG0950loge/sPt4JTFk+ctX9f8+HTgPztoAI7398QYSiJ8Ltp5izwl7b4q670nbqtpb7ZTk7f33
+fiHq5JqzwuQteEp4M5A4fH7N5CxVM5IK+bQtgbv+9iT8oXbdunjAYD9u7NQq7XgtmPlabhmjc0E
vNSSbXSyxv/9Uf78teUVVBky3vdsuJUfLDVDPmjj2RnINRCmTwUN+yYjXirahu2av//3z/rztUCi
OctEG1kmZuOPRzOzSHJ3RLbuXalpxyVy0A2RQOwAG4xUHDxF9jqG9PkjxcBffvYf2ksU+dH1iiOE
xKkvP5wP/RwmbJm458n5yZ5MxcCfhNQKgnZfwoP0pZX95YZynI/3O955JtgOFitcDvbHx0zTuFih
cpIYQx5SlRCgUcahZBO541bU9K4ap9OYBoQFkt7XNuREi+bA2IrGnpbIPtWhR0ViGOmN322rAMAn
rJV5ZEEhwP3CzN+NE6rEXVJCOt8pD4jv2V+nFmjC2rBH+e+vT3y8hiS+CHYQoX9FznDTfNCvDsXM
XdRmtO1Im7/T7wD+rHEpfub4ry9t6pu3NmxRVVYLZxrU2xqFGDzGsLsaYnn9+hvyPxj+tql9O46W
+3WWZOD996f8fx/yWnjgT+R/aLt/f7R41c9VxVr7MDaNFHvC58bli91YEK/tYSaOArPbOHz77x/6
xwPNpeEWdSDCQr4J8bH//lORK9mdB+HnoIkJOzHv0VRmnv9EjZbEKwvyWzdIpmO3sCzZmPraMBrp
pkeWz3+z9/1jRv73ORtcwWFktf9jE8Xuc33k/+WSSy1HNTbrpkMibOR0DWrAS9P3zi3Zlau80YFT
qctKz1fc8UQk4oDjLpenjt4J77BkabGJcMG74IqJk7xB4MrOAs1YJy6TFgxslrLnT+yu5xi3it6/
Y59SrvvADfv2ZByOs02TZjY5Wb1ObiKFYGMTrID3t3p2VHdbIWqQ58LjnDvnonCSG39lrLbrDVOd
zeoZeAiKeZzDWsEFkk0DuhL5aeixbhDb968+6JjlLV2Jb79vupox7twv60VPJGFdXK/z3DtnQLik
/NwOblJutXLrjRn+O5J9aYyR3wZfJJ7uZGeiyjcPSNmyecvQEidEh/H18Jfb4+NREPC6ta8GDSz8
lMQfT9mlHGqmjDN8WEjSCUyBCFYu005sZaktIVi5LV6/bevbIdEIoLwsBIBlaLbg/cfyYs+hQePT
2t30l1Lg4/HPOey4EuzSFf2AXP6DIQxbpw1sLV0Oazlku2FINUbUa1pgenWm/sV+xov0w5EIbAPv
CUARWhvqD/nhvdcsuVX1wZAeUKrJ9ir4Es190rTFr8q19BK7mCCQbhHwMjyOUW+eozFU4XlkLJje
LxMGlANpgL79NQ1H+u3ZR1z0yNQtu4uIg1q3aZRO3qVAgyTeGqsu589tptoybimT51jrvrNjP2Sz
sfONTbnfL7CPbpOGKTvGlX8ueAP06261kxQON1c/j+Vs0vKQFMYik8A3fiGeR5XOy7Enk3X9IgVy
741pPYIZPQAm4hgVEQEPFha23XUd+hqJJPw5NAlTlFRIwHUpUzkKu3pYrBguW/WVqDtxsEWQBOdS
kEKwxZSVkCFX4FPCWA/BhNrf7e+RbHdkUjfUVgcWYFWGTXMZQXHSFfTx6FpT8qVnSX+AJ07P5y9V
82N27aneoznqQFZmuv0cdQ4GlLa1xl+6qchNXCNT/uDdwcSnityxemU547Rg+ZX4vMwqT7aUQ273
ogs/PaW0T9XJG/3pyW10QGGSJE1ycgmqfXc5WTniGyzxJEON4+eQmFxzMiwL3R1b6f71+sqKNi2K
0gyOvgHS2XhZWG6CsHR/idKxGcCqYflZo5r8BJq+k+9FESI/t7I2qNvNmCRFjpPbpGAx+2vAlOBm
uVkYSBbbujczkM0QL2mMvIZ8UG0n496TVc06tZuZK7LyoYtB6jNeUzeUDS2tqArSedymJawAvAHc
3ZIrjl+FUI5DQMO6bm0x1m/hzPR3I6vJYZ4V6OQrL8i1uZZtmZUfmln6sZMjtTmmc7445H/NOIyd
dZjOnujUSU7WGsbo+K6JCcqw0M/GXIdH8qT6ikCpsP855xNrxkqk9JFkb2BLRvDGtgGh2mAuLS+g
bD+nULY2Fv1vc2QuIetLNur0YmAltmcm6xIDlpIZ4GQ3U9+HvM411mID802QtVdti0407CymVa5b
zmy+BiI5CT5cpqV2dmwr0wdHIXZnruOTDGC5hDDFVuWTB+EGffXJRtrsb0Q9q0s4FR52gTbwf665
w3gfJ0qot6ZJlvuKvw6YmGM1vGcyjvAlXa2HuZHdN7r/ILpOphbugKr/7hWr7+wpo+h1JA7zrfa8
udwu5F1K9sEZkFcYEdHWAb2PKjJLSLvMO1edA1GIIq6HCXmdVdWfCZJcTmSmZO9oSFryEEMoyHgm
Cm+vXfgop9rlGwRYUqKxxBcTEnlEH7tuc69ZANzqwr1Rjh/xlp5qhL+D32uUOfhhKb5hKZwnq82e
GceO3W066PnJFqWEYVlpcYOE0+p2yyDb+obBJXxIuUqZPBlnzaJLPvW5v0PJwk0adqvzVgubiVqv
MAxuGKhxuWtkinjIRGrPu44ydo6DYgbS3kGm61hxJwUpmGW2HJeZ0RbCtdwZEHUx6cCygy9hU/rJ
wNXwV4WwKEo5haKrfEcmXn9Ta7WYGMqlcplEWzWIZ92+egzJ5KZZff9JTTMRTm6YNpf16pbf2JQI
7k4WaEU27VyYF8P2vzmHIVDaGun/azU2a71dFqted7XO0/k05WH5CnmP6AymL166XVnFVFtsWjkM
pyiLeSoYCRjtwJIRtXojj6mBVlu16g3TIpaZJEpNC0F91c/kpmY5kDY5c/KxQwQLjaIs3/DPh1+M
UooI7iAhPq8DKwTfzCchdUXpA/F+rtqYsIdrMjc8/WRfZzkRDLyW8+Vx8KouiokB8h5qnbLiqL2s
eeqTwHd2HZkMyEFWtNHb6waHkDJAm4r5veP90AV1ezxVq9Qn4Q3rK3GRlCFuz52qoHcFLyUCfOQl
SJQI8GtaXIjOAJA7m4wDjHHRSwol3HX2S8IodCvmyI8t/oBYCy0R4Ga23/4gsJIaaW4UYA9E8vLR
FDPHT50Nydeqkh1hPSCJOH7IgLtH3kbY2rjk65cVkle1mb3O+UTdVufbYML9f4IMdtWvR/iTtqtP
iMicsTtkfOVYzma2PasmlMWW5YVd0/ycz+xIOcfnOXvy075478wqHku7uaaq1hA3ObAsUr3IeRT+
i2CvAha6gwp0hrdg4aMk+2fXs1N7EUWNK39Cv9fELDgDEhBZ9aSlmPVLpzNn2nVhjQqdY4odsweD
EJ7HEnnrQ0s8896KECqROGgrdVwGSqUNwm1h7y3tVjSnbAGcQzlh6zPuHAb7zBuyYJ83Imy3We80
P3G49ehfSs11ztpmJAyAaKkQCaKMsSydlw7eAm7KESfY6qj5OsNu2h8hq1cCpQBmXOMIZl8ep8BN
vM+6D90ZffU4iYeZFNKA3HNuPQD/VBE56CZmW9GUEHvlA0fa5XmSPjkEYdY4vqf50FE9APUesGZt
IkRsXJGB0afU40q2yNTZd1GP3gfYOnkv7lJYSUmQjzXJveKU4O8YEcG8Sy0igOWMF9SeHbvnbdp2
yWlSVqkuWeWJL8IsUXVibI/fi3H98KNAl1XjtWgT+zG0Ky+WIyCfHdqjDEg7705o4Lp9GXxVeHFW
I17bC5k1FQtvwFfoWYuroyOqWJ6VafpUcCr/QOudKy4isIuD6fFsINet1X5R8/hMTkXywxdrNB8T
vtI4Kyr9raBRXPctKa8/ZRoi6ut4MqstSdehhUWhqcZdi5e45nAqmIUZo6SNxoN3F74LfyCfCSPn
uDGmnS+SlocdsFgnorOtDgzPQAtMTwzA684pwfN8Ac+bsLG15lbuh7EJPg1FXqX7wMs5x8rA7fn7
dlR+kUR1QbPPo/Vmagp4nMB/6lPp0BLw4I18awOp6Vhk/IB8SdiRWzvE4LBPVg+P5KxCrH3h7CB1
JggrB8Wrh2V9xLyngQz2nVeSXTUTAt0V1cJ2PYjynJ12473PXdqG5H1qxzuQNCg77vOeof5qS7Sc
Q8h9EKX6kyCIB6w7Qscvk17KlYrR97YV0WekOfCckZm1aJbgVT7MVuwxOqs3a9TO7Z47hSeIVJ/5
UhXrMt2wzmm/AbTCaSBme/LvLZbKMO/VIu5WBHQcPavQ866uhcpuyFEcAaeXa/LVn1L/Z8txQgSH
yf3mUi+T84D5jQUPZuehCC5W7ZJ0kOt2JrdZgfbcFRWH9Q0cDK2vSNNcx7wPFMHfRnjJHQ/9GqKT
m+Y4Gji0bi0277ezOw0ewGLlB5/Ilrcw+GTAO89hzZe0u7bSiEeycCJvxEZItif0zr+hSl6XXVTY
HuqbvAlfrZRUXw4nhA8bEiRJOsrSIsPxu6jVotwA/hMvFmreeiNZ10R3WUIfsROOuMLhTdGu94Uf
zM0mdJORfL8xGNYjBXrSj7usGfH5g3oQu5wodBGjj9TWbppLCsXUxpzyqhGO+PtyalrBa4uI0l3v
eMMtCGmrOhNtpb6t9ugwBh5b9SMJ+K63uGnG4aYRyGIvbeWWwT2Io2D61fskecYFsv3pRPqS92jl
pJcfqKh6Tn0EbfO4WVB8VDGlTfQmMq8+zpmyww3/ioenqQdy86BIl2MFMTm1HUuGFlWcWxZuNs/P
h/RGeWmUP5WByex9wOk1nUxYptlnifnyan/UbhqrIrere7WiIrmt2jko97hBUvMqplTTjvdLmNVo
nkH9yDJLpgNLvCZ9KsFhYwdoJ1eMLH2CHvB9UCU5isK5DFnNZgKbJdJLQdXfok1BuG+ZB3isHYOt
Mm8e06FHti7h25mta9hd3aSGeemLl3nNI2JHvO1rhjSA8lJVr/aSkp77l0nXnzMkKn3UK8RBB24E
NeP3CUqdKh95QDoeEKg1d0AfvmoMe2bDztjeaTX/DcZ7HZz9e2IDKYQ9AdyQEEAHhK3rMvBfE5uI
5rs0yzIe8qWYnntXqS1vgvzJZMO4Z1uRjETImVe4MuMt9e7ffOL/78czAAAmxuiISeWHX3cMAybM
HVsJWxlES2NjgbToPa/7Yrysf45En/4ilRq9VKP6G8u1fv33eOTjz79ubJiPIN7mQjCfvU5P/vXr
Mz5dug5zFLGPbIY2OLaYwlCPnRA9DTHUjjZew2a6avDQ0FNbtrv//gAfxxLXKQj7GYodwVTa8T5c
AE01YQN1X8CDoR5HYp2SE6Ltl4hf/SYMxunN5138l8n7H6iE609lFAQeLGBdSZn/+6+dYsVzuiQD
LW8Vz2xs1Hky9UAGverVzs4xNaR5GF5yAUyjROb9BEqi+sv8549LD/XO/weWALLYcaPr//+vSx+G
BnMw38whowxtSOEG4naxzTiZLcDDdr20kKLqp6z1uvcqSu17ECpDv//vy//P4Pjf9z9FFRATUAXs
YQOGZB+uBByWuhECWbjU9Uw6aubJ73anzfre+a2ZnlCtOHLbMU3xr5a44ZdDIa72JWym4XbIe1He
lp4hUrOoo6b/ZQZd4vlVgUwvqSeL9UgFQIDWFA0AXya9lnGSaDlzdmfIkbws4Ly1umWMixZVzNYa
RGlf1jkckZe3WWP22rOD5JjDrqq+4Lbwmldk4aFzF+YjPgs/S8b0yAhYw7kIoFEdSzmaa5QtQ5D9
2EReiWMcg+FmtrzaJojU95sX9u4kKo6jU73jFLWHjenQDG41nLDPTN8F3Q6QlPJSVHPi/2VI/sde
Ugr2yvBifBcUji/dD1fcRjm7yMJgJIPivJsRxuyTJlx3fuuo5xwdyI1fknU7NlWzaSiu74HH+4dC
X1fnI5mRjU1s8X/fBeKP24A9GPu3ENClZMgG6O33m3Egizm1wM7toz4E62QwllnnoUYX9zyQ5+ng
b50wQiKeJAbNjdY6HiWF0V3HuIxHpAYN+jwTSNGdULUt9gHxjmg33sTM4x0rdf8c4pJPj0vCvCg2
tdW+SVIdkHjOs/+qRz8MKF1l+2L1XZmf5xzZbwkXlwD6yl6To+fgJNiMrQP4dXZqtBlgMRC8VMlC
aZgy9YtLlWjEgmMxyQvuDFOfGX743qNx81nvSw+Y7KdwCNL2RNU52Oxwmszb42sn93ew8vCmAHdI
7guPyIvTrl2JuredO2blY1K/aSFJw/gfdWfSXDdyZeG/4vAeCgwJJBDR9gLAGznPFDcIigPmecav
7w+y3BZZ1VLXsiPsRVVJfAQekHnz3nO+M3ei56ALr6PZlgndE9fB+cYJeaDz5GldZyK50PQuuZyp
U+WR0w/zbjjTS7KZp6TpLyy9KWggFnVzLRKU+ZgWtGE+WHB/rPteA5MVKomBdgp5hnUX8kXdj0Np
PLeK2Vcn7UT3ZRNF4NnQveoBIWcL0xVk0S1i3EgvF6LFUJfF52PXkGsYt4t9KwYxE5dThct1y4tV
eCXMEMtPKA2ibR4oNNWkmY8xx7newTKc4EpAy8AsjDGhM5ybQ+KUPlQGGubgIJsN38IS+FgK53Tb
mnb/XGWhIJYDwspx0kKUsH2UtNt+mhPLo4jjEqI+shAwjeA50QeI1nUCQm03LRT5+GJIINocSzXn
MTfREw2eDKtyfAFvilafgNwFFDNw1Q4SD3MwxTgNG2c9vmqtwmeFVrZDtGrPl1VKKqQbK7J95ERG
HYzyBSFcm+rRdBG2Tm1da32ZHdEyacjFbVK0cenE/Q7NU6ltA40Y1x2BwZp5gvGPi45hwsXn8AuC
R5ztIM+d1BYNBAbgU3mjBW8i6rA/ZfOIXmwE0nhss0m2x1lpUDIpVjHek4Xbk4anDgSI/vql/Vwp
wTOk7DXXrJs1K8X4JCUAcF6pUbyEwLRg4YWT01wtDaEuVDPLoeBB+4tj3PXzKBNWhhffhyY/7VfU
on0/6HyekSvGDbjiF7A9yE4RnHyLzGb89uvL+8MMl8+DjG075EQgWwC5+nFJkopTZTBhML9JMtEn
2UwXETnEDbbHr0kOSAaG1ZCd9A5p9E48Cs3tHH3aMWq3v+pW+JxKteB8bAnGuBKiLKjoxPaKYIwD
30Eo51EOladpNRSnES5o7KWxePj1NXyeuq+XwBXous3kRbPVT6sqx7Mg6lMge+EE5QWLgbaV2KB8
Sy60XEMd/plKF/C0x4uw+/VH6+vY8+eNHTkOOQyEHDH4d0CvfRrGlmWPLLIPLHIQMdigXkzh4bZj
gWEsUM3eOS/0AfcQamOUrq0VIvVQxmR5nLraJHKrA/rtUTMCcmo5YuPLM3p9zxkTQwO0reXFyiye
NWuhL4GxkzOMh5vHiba22aNlDmtNOatiScyqRftpcH99dX949pkBcG8RjbAEaXDlPj4bSjEEYVEO
FWbkOfEt2j3vYQK+VSPNF0eUpiS/KVONdRr38XYCFoRZjwiNgpGS+eMnhqAFoQ2F9W6cCUnGRUq6
jN0TEEwRlLMRiGaMTyTdiHynh42luwl1leFHBvdto3ZxOpMLpuIqAcbhMNaxmvy+aDPRIUCIcQpw
HMN2LCMDR9PCrPpeyfvpLtTrODygJKJXH5eRl3EoVveY93KOrCLpDikSjhcy8cLNuA6PWX3b+++3
+i8Fj/2/C6Vd413+92ixs+dsVRm8FZCQ5sPrP/6urX/+X7limvhiUgKhBkc6xnlwlROMb23HHxJf
1hUQ1pbNxBZcNUeVH7lihvWFktNYj1I0tkGwc4psQTtG//i7YX6xEd2Yjmai3WDptP9Krhgf9eE5
5OeroC2xEdJyW0sR59N5SR3DXIGEQKw6/vbYRmM4Cr8HXwy47qqoBi+enzvDuNSy5yW6tPs7JKx4
uFZW1xWTj51BQsyUnOZMLNr2BiwZPKJ9o96z9O9X639MWliIIKZJMj9YyGi5WvQOZMTjUp1ZMbYp
PnqsblloO0JIhxOleikj31E22rwP76zpSs12siHJzs9JM4+m4oCDG5TAiukC0hQAr9ovdbYjrtMi
iTzDWFbyr2SG/jc+2DmdO7r2KmtV3LxleeI3bP5qe1nhru3EmygvrZwQkrq5QVfup9X7wlAscB6x
LrlaXn/TGIF16nxQiLkXKYL0cN+Yxlmq5lt4CO6UP9rpN2nCYCtDT5IKqhB6aMWWrwUevkf4cIan
pi96VZ2WJjM3fRcNz5NR3pt2uJmCcWsCgHJpjsDsuSecYKtV4TYvo5OwJsnTCKHraQelHLiJ3XYk
w6Mkq6pTqNFktR8xHGvT+zTmO9TZlbya4ydRHwaGhqL82ocnETQK9FCumgJQbM5zxmiGE3JkwiYf
vOCmymfOPPo+U9+05cVebhXnWbN6r2uMjZb3ZJJ/w/TndmEM2yy67e0IG87ebMINVsSd2jLikI9q
vBxm6Dd9NW4Uobi92RH8jbJe2wVltIEC0U6aDzTVC5d0h637YlpTPEXt6e20TQ0NS4Sxm4faq6x+
Q5oHc/rqHD+XS5NX00u61iNFKjIbBeW+XW+i+rnIQo+GLTuF8NSTcYiOcdTuqMk9SNb+gKgXOg0o
sRujJrrgFTO0VyehV8jRF91hsgVdiSf6mb5OKE5hskgS0IkTle/XAMbD821m4E5Cz4LfgjDfM8L2
YLU7pVT9adUEjPLUyocTGRpuEQjSTuPdYl9UHeNyuQlj1mU9O4bW/TB8rZYKG/xZ1gZcKL8Db8L6
iaH5pPW9h0rCy4uv6ZqjOfGkGockfkGosKlwRw/G5Ne8baSUeWGNuBV9zBKlGCh0zxQkNBEmIWKy
zCNmXM7Ib8+wTpv8GA9gYbzkaUzMOejcqZh92uoIAeZtzZjEGiec6rqXyUur4cLJttduqnS6yIPf
bHRyrUn+s9H9WGAQyyASIXtC/SxhWmHBTkRRjAPzPeZo0OZ36ch3GWDCGv1FvwwpbR1F85fGPhUo
V2eZY/KINtUybZVg3JVZsCWTYksbcjuElhsS6M5JAx0Mf40Zs/atmK6XzMUj3r1FiPFi/g5gUc0p
XDFnvlpuR5gKzaoEGE5w+C9wg6VCD55qHaSfoEMmjSdgYLoxwU26d9Yse95ma4i8AQn5RJLIcmqJ
V8aPbMPKidXS5S3pzh6S6BkRBAptd0h3ynibrUZ1u/Vs03It66KNrnNqHXP6TTH26cz/x5u61jM/
9Xp6yRm6FNzUJbtTIWiJEv5dBVh0SvEdPc0Yawv1kZnwggt2hjpX57/5Xo0/2zgo3BFSrP3OP6SJ
FMzqbUT0PVAKuTGQ5hOAlk5+2F5mEYfBb4vh5q23RHJDehPByqZ+LaxDoTzW8oCQLi0vWCpU/V6N
T3nrlfkwmSchXDDYNqsizdpXas9i+hsG+MdC7/uN43hDzKFcf3PC/D7eOI0nJtZWkmHjfOs70OOq
5SGkA5P1m/vzsVT/9wcZljSQLgrN+fwNhX3Wq6BIXN4yTLQIY/KQOcEutve/7XnSyv78kqH8XnuP
SGKZy2vfi/efnofRVieF43uP2ASroXUtA+0Qt+M+zNGWWINfQIdmJu5qifFIZh/7r7HTzENabswc
xvZ4lkncyFAj3XRO7uyW6WmabUMGi3OWP6i4fUP2+QgqhgsjKSvKmyQEQ2XcR7y8Y9y9Kg0dnAqR
W1YfYtQ56rqa9xUmivOxfQFbsuvM+RI3c2uD8bSa4wQx+6q2+40B4DKcmbhproRs4VjvkH497HWk
C6aA/VOiO8ibngkJxTqPU/4Jqe+hVKfTKetczuyMFBnCNtleD+8ZDrPG1oeqCX0lUvYcppPlPVcu
w7Q9NtHObqXHU4H7ccKDc845gvwuN8x1H5gEtQp9qbrBenqrwtOxK9fs9hKNhQHvSlZburlQRokE
5TbIrwMGnLF6UMz7dRuWTboz54dIWAgAMfZhSXKixhvETSVnLwbCCitpZN4zza8aKRt27aOUcCPl
dk5ir85eZzs/qjkwE/M498AFnXdbe5XcAkPdKDWdqOK5T4E+yAupXSf5xdDte/WQdtdgj1mqFr76
hzAdfLX+vgPk5UPXO35tm2ieYr9XKq/VT0fNBxoP9AEVFaKkzGYgS9d6MWbfijDg87YKirbOPjLt
99tyYvXEfgtdFO1JLeAPI/jpFpQki3HolvzWJikJYDH7JzGPYkDQIMV+1QKs2SpJCYmXW4ch32Fr
W+ighsmLDqdEzbSThWxmxEy0iqNmF2a6R5t8J+eXJKrxNQ4bg/ek1Fnv2ft6AJXhaQbNApHZhgYK
elDwFtbGacQhGQK6b/epXI6jddTbXWFgwjPdgiz3wLonzxBIa72X1uUKmbUXuV+3VORQxLwnPnqQ
nVI0e1UpvCyzPMc6N+NX7D5XU4q+BIXUOk0hzkZNt7n+iK/e1RFEVbSJjUnsQtP2BvNk4MCfooFl
EH0wUeKNtuUy7cBEid42QFvdXi86tjXjDvTQmYE7BV/BUat2QXjH8A3Xn+HioPZaxDV25qc6faqA
VBZjZyvwEZGZ9Fd1/zJOBtXX6JFA6Ar1OMyUBMg5Rrkd7fbYchBUqGL1/L0fLeoRa2OX+nUhmk1W
gWEglV2v3kt1b3XXVTPA7/ZH3i1g3+7a7kCehw7pEZYJz2riZ2ROl6V+iJxLyr/RfltQK9kRdZ3j
yYUtUruvbVxZGtCivUHFhePCX3KHjVq5NeOHfrqljXCAA4LyIbpJkWotQwicFxahfhHgrpRVs+/b
F6Xk+xKPhKx6ERiBeRyPTHRv1pJylawxt8axCCE0GrZR9VK0qBervU6tOacXwlKRB3xV4+gOdijc
fdWz6nBDfWe0nKrPCDEN7ftBslM2hIWE73pFqWnOnhpL+JiejQudonumIJ1p4pYmZ4vc8sZJ8qhe
ZinvC/0IY74GnM/5/EHqZyHLbDs8BJqFh4rnUhNeJ5YNigb0TZM/64+lemyVTWXyzg/ryPlQFIMb
4GUy9Ettn0a9L5ijR/e1Eh1DJqxEdd4747AZA0jIsQkYJvRgzFxIGW6set5CftvVCGbMAgjPXKB5
Fn4egVihZzVBx1OD9qKG9Bda0z7BBphZB6OhbrFyihBe4+YpbOYt8qwD35Y7jfd9cqcV7wxqqaHR
ZFuZD0H3EMzUTsl9K9XNUjIfv8mmV1i7aCf6PaY2PvpaUawd+ohjlJPIHlSeGjVXSnsNOhqRFDUv
GCSrEfhJySoefRQ4oOM75LGzuxjTxi5u2BoAJ7kMSW/V8QQWJmrlw2Cf1MqzNhbff5UOVaPG/GfM
wEEwHQBnYzX8pmVDWdWiG3sZx5XrxGuL6HM1IZCRPk/kMPBxNbGlPEhbgINeqCEcYx/CP4+8KduE
QCF0+WDONzlKfcwi3pKWx8R+1Tq4+kiTA+2EjR2LP8BCkC21J7/Zy3FwgPvR8DbPEEKfBN1dqu57
bKdDs0uH/aB+HQECp91pDfYHaPTBFBcKhCTdS8erRsFGvg/VXRUcRXdqTDfwF+uAoZLOFZwyAacz
Bv5EdfYt8+hWeWsn4PsbRIWuY8LhSPG06yfIdXFm78b6aSnuq/Vz8oyGcfIEp9YdzPqJpiFEv8JL
7uuy9W3w+1T323a6bSQKgZmDBA+to8IRS3BPAo/vJzQSsw+5BNVa6M0VkYWcv7ux3i6QMpqhfLJj
YIi6jwLnpIMXhytAcIZNN+gab7XyUFrnAwY8+aTp2Z0GnktoKL8pA1cuUOlDsSURied02RI05S4q
BxMkm8sTGa2wUrZMOQIORFF8MPrFVQLCxUBQNn6A1mbGXTJLFvBVzssgzgHcUqC0J05AY8Il2LV5
VOGduAtH18pyGRFMaNgcnXe06bZ1gBZvCP0IoT2LqYmBvDP2g3a3OOJKB0qH/peXJd2lBNsS6ekS
mvhQs9SP5bCdOV5F1c3UnvY9SjCM+VlQnWrZTcuu3GFUtsdo48hHDvfnhk2fpL4LpjdFmc9bIz8g
g8HsJ6Bcp+9qDFipg/kaHQrMv2XJF/NVMQjedZwNOUYgFjFtq8WZk2OXm1iI0943A47zt6PReTkU
WIBKm9bgvMJjXVmD2yCiXK/fnjkfAYPUSCCywNaWdbjri+QWuSKrybrJpUdGTghVRzcfgg3j5g2k
QgVhMO1lD39Czv1hErYhyN0lssOduLsGV4hihc29gN1dbSxorBlbDHExrjKwn1fYu5zcL9R9lCfH
ThVuWs1+GsWbOaOSK4GSsPkSpJMKihNYfdDqcnU6V3iXAVy5XfCO5Bw9TbaPCgC48nJyjhXuDpsk
vpgoDnR8uVh2oVCgyeQ8+uaOuYhrlyapFsupwYlfCZK3QSV0bsAWmle7xqj2os0ghgP/WasUxPVJ
PN0ZlYqNaq/N+ZbxnQ8u2rNUeEdh6ZeB4NAOTJ0ZY5ADKUjgb/OkEkGI2sdKCElKKTvT/KzqLnJY
BH3ebJDOAvwpnvWkPu8bmqgAHNw8WhXYFBL9a8uSOVjZEXHhIbTCrS1GjqvQp+rLZY43SOyAd8BF
oxCNHA70pPJa+ashoy0sdK8uyM5rnlDlEYYI6I/vscxMP5DsDogfsXFsCTABWJJ7g7JlMe7UE6gx
/qQw+lbirbC+5vZN3wEdDNn+ikeeZkEGGaNTkYN1wBGSKhb4+MjPgickg1SeOfg6jsrlgg3hvtGX
LWK9TVbeLcUdhwK9ardMyrYYI1jDtk31HDJeKBAQLcpj2KTHXmhICh5D+zFPKSnHgVb2mYHkFUli
dqGMzflotIelq3cAQ2hiu6bIjgOlE2CM67/eU6YFyP/+a+1Dv5TV3IB16v75Xx/+6Sx+aUqAgt0v
/9TurTx/zt/az3/ow09u//n9PxNx7z93zx/+AZ06beCr/q2Zr9/aPvvXb/HjT/5f/+OPZvLtXL39
4+8vZV90608L47L40GdeG8P/e1/6sszKIn7+w9/4V2dap/+MyNpAKYTJ3zLWs/B/OtM6MojvXWki
kdeg0h+daVN8YUrIeHC1/3K6XWOff3SmhfMFz61hM0RRCQRaW83f7z9Xzi8y42bgpvF9/Oef/wYE
/rKErNTSDf84IJGqRtOUtjk/0UIRQov840kdK5XWqCH1AnzbZdkYOMQ61OZhQbgV9HzTVatuBOhZ
CfsyQLbNSqbTaNF7QFK/Ocuv05+fWljrr8JIaDV+kyaJzOLTWX4Q9Vi3hsqumTXzhtcg2PRNcw1G
93f5Tr/7pE/d+BbNJMIJHXcLcqVdrQ4NpoIouk4a+Tvj8nr/Pl+UpgOFJwWSNf8PYAep4VzMNRWj
leXs8DUiE9KQwTL6pPMZUbhOQNkY5TvOiWI7wdefnsQf3/fP3++fXenPH//pni6CVZe4EJUDbRRf
4EV1fDi7w7U0uukvDfe+P0kGMYPotw2mfNr3ZtpPzRFzHvIxqHiS7GXuT0tplByY7ZXWE46OFXla
rTXzbzp06xf1+e6u5AxehHVOa3+6PFNZcE5FXF6SAil3FegtG7SkEWSFVjlXiKpwkQIs+1/f1O9T
w88fi9yGRus6pP3DTH0O67mAcqPR3BzKB5v+8inHFdQiCFgAS5fGFNBbkQXyV0PnND07YaIemrmx
h6d5UXMkVEgvSPxRrYbTd1EsgiSURLlpgbSB7VPD6qKi9U+KK7TT4VImeNl/46j/sycDHYpkNraS
BdYl7ufeZpYyiLVtpgJSpPoM4zUadk6Wk3Fh4Cn8zWOIOPOP35QQmsokdr1jzvfW2k9Px7wIZ4J9
6yCeRjHtOr2cUAJD378SmqArZvRRFfiDAGnjjaEuTyXCKirBCjakGy8BTdZQKQPyV6aW0lGLOqpF
RaDPHyUmIqYhhdHtB0MahV83nYi8ZOmm2zlq6Dhx38u7AQZYfrfEAvGDE5Kb4SVmV9iuDMUw7JG3
1ZxaC5qi8A2LS+DItFlNrRgKkwPSSq4ybJyIsqKxtcc2iDuEsNuh8tU+LuJL6M+CUNWastUrGqKu
aBGky1NRws3e5gkKjbPG7jkcE0uu3OA1BmKAPavaBhw7TU4gQWx5Rj2OvoogKnGdRbFfMDcVdNd5
cYjaJF3+WpvsYdfInvNzt7JEXf7fwQ1TkL1udH1UUviEWvrYqbVz2Rt5gOWpEdWdiT9dno3DUF6Z
aW3mJC73Ja7zbJF3TlcRQmPGgOxk09ZfuU3wkWxcya+oB0DY9SKMifpasPm5rUTjjsYVAC1TsoBR
Ypa1LxaA3oc4761HMr+Ye5RVYh1XN8JLqycLXSutNB5NYOrnDSTmNxjM49VQNpJWBT6tp9SwwZs0
xbKANCDO9QrfvA7gr6zM+5luC72D0ppvEtKFeg8ltXqzwJmn/grK4cZOK/t6gbleuNmgz/CrE7sT
zLSyZY8pCdKmnuU9DTjVxhgz222H3L2RtQO8T4LL5qbIF6uYgmQHwy1+7xJBIy8RSnoqgjpn9oVm
ffCXWSXDHJuPfqyTGK5UzkJ1zW4psw2pwTqtj5LIuYVSN1Qh4yuTsI5RUQpxjO1hZQUu+TgkOyzf
yV0RNKgz7VDg1CjA3wx0gGRz1+qWNMgUcAS1tsA/j2s0t8qtRLgUucKOIC/hrzV7hmGYjGg0J6KN
9fOxyJdw7dGGOHca0zI2DfLzq1AlT8cjNwO9SMVihqMxMGhU5KB6XwzSxiewIAlxak1EZI0LpLd7
qsa4r7dg/BfQgIM0sc+1i8mrImSC866T3Z3BJjYTgzITEbd0Q0eIU7ykcmNbsn3O6iDUaGGiqBsr
MsddkgBRtA2OrpxDaA7MvR7VdCAaK7TGs3SpGssv9IrKVQw9kygsRR32NCPgUQC0peLnSRyCwk/M
0TSTu7KWqsXxcG3NAJyrnd2cTvZ8Fsh5JGag6ef5YaLcgQ9R1SZ21oI0kbegjZLpEOJKiUZXypHJ
64xRLvum85IJDzNve14CS+7vWyuIhgu9I/LnQm1GWktUZeWJCOeoBQMb9upVVSvGg6l28BqgGpXN
LhgzxVM7nk5EVX3FKLxw8Hq5SAKa7pxHwHlQq7myDgmgB8eF75omnq4FznLAr9jFAAATnmArIKKV
c4q4KTQ9Eq4+xgZwQDjGZ4Pe4ukneKku3C6eGZuWtaP0eyQ6JhBiTWUFYdEsTe3BVIzoklbD+E0z
+2V4DHLUPJ2bFkFQP5WW1SycYlFbFipctqHWW2y7jZmfBEZQy33JRJ3x/zB0VlG6VVPrleaqBdAo
zmcKfg0aWG1Gtx8iOCK3Q6DkKhSNMLZuiXjhWOtM0MGJajEF2LrI0sczHVhuvoOxz0PY6xi+/CAJ
e9sbsZTd1gJA5D5P8Lm5mWoPpNPww4hZlFP6MGMHD1xtruwSfXFPkPsAAGaHK5wTowCHrO/buWvL
m351bfMeFdZ92lvDrTUUzqmiNdEZ29DCKCDVAkZ0YKJOiDCZtlH6HeZK/M+kkiJAekx1hzYquBHR
hCgtrAcc4wvzeTorefEcAGXbTmOtuTMYius2qtq7qJ/L04HoCN8a7eE+UOae1zkMOElSIa8a/FGZ
zrKons7Jh3guBbwRGlJWQ+BItdC1XyMm24zzakQUldBHyYE7hGvYKXJ0ie/IbltolCrRHZp6Moft
pk7tdKNWsPbH5CtmzxCSZ2Yjro06c48rLN4qhGU/pj3t5EWGV0Ml9HifGwhkHSc4U5uOlIWIPpkT
5aApCuM45epTQGW20bOxubOp813OeyOsz2R4Rj2KhlM0AzuuGGhnqnaIMgOUxDYmI2rbqdU+kPVD
vUQli0412c9t3tpbeHX5nmNWf0ibIPsKrmxCPiEGWkMsUaiG7Z0TZqwfQADmDWyjF/TnDylplXuE
vZvZwFQ+6FXqEdoyVFtpTslZQpSHi8OzPYGGZKh+ogVPxDZpu7wcSwcSlAy+abjmC0MJ9mmhv9hj
ZXJUzrUnOqZk2eAecwkSTHc0GNQIdfaoQnMuH6DBWQ9Bu1S3BuubRzVpXynzYmzygXGVIfv3BBbp
RsHl2rb1yySDxh/q7KokCsYBtr9T9OQBifbl6CSkrOfsx+l6r9Is6zYhtA6G7XNPy1ClTYznczhA
aFe3MXl4LaQAPTOEh9yswqpS10zPW7lPRMBgCuWrW8S1QRYI9o2eKoBUKMwwjwEBajTvGvATmDqJ
VSCatSR+aEFwo5OPQkeROKIhrZ8EwPsbtII9TVkVbaAPMc0mtCOsLjPgbdsOitaBmvUWubt2PsYm
e4teFxe2RTcvdvZ5pVee3ZbfolE/T5zgqDe4wrpEg9MIbfAIj+QiFiWjyL49jXSamwFpkB4YUBaQ
MQrR91HoniLTjN6pCe1vclkUPydT14ssssNURcALBSHOKKiH16wy2uG9RwoiyIOguzay87JxnkYz
c6c5E8FG5OkBzuR8Y47GRZ/IN7Xn73TFrO/NlgzCUn0fC2tLOdZdVArtuqGwd4NOWE2l5C8B801f
LHbtNoa4iMZweJzMVjmIJbpKl5qask5gBEHeUwglUcqrRWU6pDVTwQQx2xqtbLZ5ISGZ0wyUbb3p
rYneab/ghYN7HiurJLAOoMSOIP8zqCSg/q9K0YTbSOZPYTvYN0ahHVMipVGC9Ls8YujqBPZZgJu9
k9WzcMhcDpT2hibgoYPY3IbRY2cEt+RdzN5QNydVqeo+DcnnPGEno+eAeLYOzvOMtmNc1ZuiraMT
eFEsJtQ3fae9tPVCo3EsySeqNXUXpRTGEF9t37TXfKc5jzeEGfCHh1AEZHkmxnrvY+uxnGWHDXl+
V7M4XnmrftvnROQ03yqCDl09IJIOpo2HGQb0gZyfQGL1WC37zUKIwalhz6ysc3kmKH1Hl2XdRiAZ
jnc2eRqkXCC13gF3HZh8WuMIAqFmfE6oKA5rYPod9ahDNBXD47J5DM3Q4IcJVFI6uBkCy7o5vOJe
owu2yePY572yXMXo0m7w1RYP0WjpAebimAHxkIc5ghQjsglkGnX1TXZAbejy98w8NJ45gAexpTDB
XHIsoWya3PoCtCp5jpVVHEifgLNFLtvSPzq1XGIcX2btHKpFducJKD+x1QLUbQT/VQEJDI6xz9U2
OurstZzpglXv3DT6dFDTzNmTVxOlGFj7hCenLVLpCicyvoVgM2GPqFgnNqBnm3duI5FIUQdyC1yJ
89ogoKErHfRidDEIh+TghmKMtuB/5JPTT4Ks7mI2h0MF0eu8pZ/DbVTU4DZR1wZ0Fkn92gbcgvNT
0ZJztaNvTgAG6TFMg7TlJqDfBKmjNduY+YJFZBRXmZAg2ui17dM96pAQ2QE1rm4uJZHseLNaf3Aq
9Z5D7k2VV6HtOTRqUJSMdbaSWqJkZRoiBXcHMaAhqgYleq8CDXwlgGWm3lWrVN0OOIpauxYJIQcN
o/UTKqV5QxSIft85Zqdvk15pH0ZHNo0/zQV3SeLECNzRYQztVXZoncaZ0akInIaGfx0VDU/6IFvJ
Ka7P7y05x/cxSUmxR4aivNXsiW3M7iBdwEYNh8xfgoB+cNUm3KsZll8cKD2ailkWl9FcAx8Oe8A7
jMVh2HtSdtmTTGqmzkOhVXtmMnN/6HRRvwW6jJ/ysRiuHEsdn+wSgWCGZcjg2S5qY0N0p/nQkXUX
e4QDLru0BStCWb3IyatG2mIuxH4LyN8Cm36IYucBOBbrUWaGCetuqoSLb8yNdddWCiqghgeTkYmR
jddC1uUrcNzVpxvWNLl7UE+nfUn574mlGTiY9MKsN9jvRYGyTsPwT+LYk5oH5q1hEU+LyFPgCo4H
swrcFLAi/aheGVm4pjmreBWL8dWiZMB7TeBF63bQEohFkd1VGJh5fGz5kOtspDhwaQEpGFvNLmW7
HImc7aK2H93YsJdvAVzkq1kJK1B9ZPfeB6VevwyZio/YENiReMsqk2chrG9xc3ccccE7jH7NHCfx
TYYbdJIgqAExKq2phWe/hIbvBKZ4sooAvG4PKutFaVWJfUUNCE/kglqCs5HFvaOmN656o+K0IzpJ
OiQlwvJogzZF2GKTDuO2HUCXXUuA4x3eWU2CbMmLV6XvBcLKsKmvwbNyElWXgihIaAyMv7OsUF9r
IrUWj/wlokmAwVhiM8Y0+zcTfg7G4cuIcXkhbOCULCBl9BlXK18z9G4kaCxKhWI3o63qDvbUpqR2
K/ipczhW3ORu5vhkBo1CQs7YwzTpSJfFMK2zXUQj2avkIGbmtcFAxWZuVOt32SzRF2jkOHMm6yqk
PjgM8m4fWSp5lIreVAc4XkTizV2I6jzpLO0AqCaEHAxhc9ouFnBDpq26M5+ZGTpp17H05F5hGCVd
mYjoSlKgasB0xgZJE8FxlV/XNjmzpZED2XGIn+PI0qTLGxmZfbRzyqCgmh8G5dqOQHKhCMb5zObR
SLTzVTPeWUpjMUV0uExK6aK+0sD1MaQa6ZqSSKPKfKfizQfGOjnCW6Y1v6ZJoyHmwdLpEpMb2SX4
0wlz9xBFgwPrhi3qCFx3Y2XZD1D0S4xJAEJIu8wCvd+Sf5TSy/+fdv+fNFm1T+JL+lkYNdZIefIe
vjd6P/bSrFKANzKAS2Xgkq4Xs0oOOe2fnFenHDfIM5J9R8uQ+Zdsy/NqUsItnhzlNuEASZjdEmnb
X/9Ga9/zQ4OSXwgHyapfR8GOHfjjLxQ7Zpum6xRKN+avQ5wQK0KOFgtBGMPZWdTLv/xxsJTo+zJz
xYv92ZebhnVj9RMwecckGVMPZmZ09Bf2CPbfbdMx/mrX1wGXQRcOF76QGgbIj1cndHr3MeGCfrdE
QfvcWlU93495ajXP+lAY2XNhZUQDm531mzbmn/RMabtQEdNDAQn72dtUqIQMTjlzg5l1G29lQAJR
Z6kIm4BN/8VbKs1VzYu9XMXJg/rz4zUOFj7Ffv2oqWHUD6cgRVJG4KXWWeOeLOtw8+vP+5NLWy8K
YaPByAlv1sfPk6D4VXPt3uuyYRcPoumEd53VV1F+J6v9w0fZvC2agYXGwZEDw/LjRxnGKAF/ZHxU
aFueVClkYGKSMr3g4Pt+VX/JBfN/G0f+v/PKOJjhf/qK1/noj2nmOlb9x9/Pnl/eXte55N9e37K/
nZdN9/ZxQvn97/+YURpfVEOowoGqwEtFi/7fM0pd/cIoDsUr9hjYu7bznxml0L/QTbdB6ZmrMFk3
eA3/PaNUv4A8xeyifvfO8DB9Gkn+akSJ9Y0H4qfVDGWvA5VUo80kVAYu9qfVDFxIrUcd9ZcimVns
wfBrp7Cx3uLqnIPmYxIyZk/oKSym/aS11SNO24NljdYzbeJ5V0TNKwEkJAHY/aVWd+gf5Fyle4NN
bTapGnty1f6buzNJkhw5l/SJrASjAdj6HO4xecwRG0hMidEwDwbc6Z2iL9Yf6vGRlUlKlZT0prs3
pJCZGe7hDsDM9Ff9NBKUoWcmlEXzbE7txnbrWzDEL4wfnJuliuVrJgfMVp4ccrxgMiuwQqiG+Q8b
N7uqSB1sqWdN7rvOK2/m+GhkF+2UqfssBmMNdgZn0axwV7FK0rtwV9bNlqPFJvPVvpTpTaQ70o1Q
lkxdgrzyxXwVT0lwBX0FqZ1ANrwrmHxd8ZiXzVOt5qsuy65MDtr7eZKrpBDYHrCbsM6BEyzs7eSx
xddUzt+4bmxdeSgGlOdcqGBYqy686Jv8sYvsAEcgmZrE+bQ7PsCwYVsSqSi9acv6O6AVD3M5SKGQ
7ILJwKWr+0uaFb7gHH7VvkBfh7TDGePZg/WlfDQNMOz2ro/w9I6Fc2+by3mup7dUNWKX6/G5QdSY
ovmhzqpvOxbDpciLh6z0Xmeq6lylox21NV8Fva6pacfs+cW5SOArBFV7O7i9c1ERvYNmVq5E6zr3
wk8DSFNL7di8R/L7aGVxmPzwm5iysSHGqVdzW1/N0YT+omK2u4txGI4bbCeXwA3TN5dg+pen2MTI
MfXuYit/iJu7HN/JioEHULuk1veJ9j0Mme0DRIj3DuQ7wXTqA7ApAdZjUoG1bRekCcAdQHEr18dG
TVfzddtYHYG/2SEq0w37RFGDh6Gx2rRVJNcW3ta4ySXRnQxXT8dEoKYOt/IUHYVYd/d6FOACTU53
4JLrrWUINnoFXYlGzQhAjzFpCgx0QCzpshy9W1eQdYqw+Qlf+NsOtTjiF96a1mxxBIaXQCUPVrGS
hE5ZqQ/yxxejObeHrGoOYeJfe9N80/vCWZnWsJ9qN8RWSIdDyrFOao8GgKXwTcXlqicDYVjlR+kV
PkGfoaKNucCgS5Mfv9YQylfLb1+9WLDncCYHQGTb6pUdIMPGpXdOW850OUpDaC4G0v40hTb6fwNR
jtIQJg0P0rEnbo68/khHwl5eOctN5ArnFbc5271y6YQR99jsqdxDCdfWKsg63EcWX4EQ6tYtbyDs
vJZ5S8isAoy0S+fnHpdfgNeKEPuFmVJj0wovvnbj+UygczqEvhnepM0Bx0aBJkXYqki2aPjIpcC4
BIwqnGti2notZEc7eIs8/PfctqaLXpUkr+6Q8ISKMHLzrTS4oKCEBWA8sw40aOro6cBptDq4rjfe
2sr1IGBW1By0pOpsYkF5IfHgGisdxweQHsbWaLwfzmxfBYRkrrN0fnen0LuOKxdBEcROFjnM7/jR
MkLX4rCmuRVC8FWRZR+M1Ci2Kdy8u37GB65TJpfMorLLNhsxdrjcX4EmAhJh8Qc0gDTSf9ZI1D1j
r13VuHsZECZkfg0MWWF5ZUTzOVmxvfH7tkOq/x6a5NjH8W3M2zhkEz2Rln4PurjYJooAmjUYNxhc
yPqLE52L645OWMrt4BI33DNR0XHRmnu4dW+4AjiQW7OOV7bfHeqKCCHbon6VUviFHX589tP5Mh2h
W/SLOXiavaMO6xdbx9jFBXbHdLob8IRvA+qVJeiLFf9vcipKa+9LjbMRuhNOOQIb5Bha4CgAw7z5
zcgAZdje26TUSRugFxrF/nwhKmyxHb2adGO6nb6MaGJgt6c/IbmsMrp5YTusqE29EjFdNe4ylm9K
CKZde5v0I00XQCZIZAwPlC6C40CjkG9RZcINZB515dG8gq1Lx1RPxXo+1NjKYqN9Z7S7R5B90Cbe
s0k/c+IatkatX4koXKVJvfEJwtNuU29map2vIm/sr8Fgi6Pwu82cAHXVzD83HaVRW7cois9yMMUq
HPGBN2p8hzYQr/1gPnPwJYGglmrVG7d1vszB7k5hjV2x9KxPXHG0WUVPI+LtlW1k+g3cOs07pdw3
rHVJjE0mwUyKyQVb7TjVa8rSa2cFF+pMncZ7HfSnwegOiewIEJbmhTfWAuxAO76kObJBKSIMmQ7L
oZT1jcNyWuqP3GV+TcrllXZwfKDea0Ealh7lXu78edt1xgDIlA40YSTXiVndmqI9JaX8EbHnXxsI
EauCCr0k5bIO6oC8Zjo4eG2HTwie7iqpKC0WRvwYeR0lXVJ+Uo/U7AJ3cu4NQ9dnOpbxw+JerFZm
50cEPWqHSqxKPOZdgim+AHeBxOnCLfSSLRJ4tA6cuHoyYVpetThJb12gkUxAVX0tw6y503G6TDoT
96IEXH2ORj/+Adgyv+zkVNzWeVjEp1hE7d4OOu+lMDXjGNnPzqXZtvNOxVP8XAGEvggoJVrX82x/
MEwML3OWE7YVmVi3k+aiJS5pggrhAyv65wgM6XtTC+dY84wFni/7YxtrYxsYc34XGXO7iQoDUdUo
mM4wks/vaHa0bnwhkiNaBIy2gvhc3riHPumqHc3zzTK/AwwECjNgqpkWa8fn3AwVaElKtu7RUaq9
6QC3nki1vAvqF7+yIGPEk6r6gZlAj0Of7xy/7ZFTLucI5txnqqbByCA8ffZ6RPVocaZc1EBgN2lX
w7x1LbDvnAeqk5017RbVivbSOce+z83N471pulsEp/rKaKVeIwfu3P4dJXst9EBo0MCuuKUO74bM
YX9DgbyptlWiHCDUTdOcRx2II1QEahOZRO7NOQZDnUpnvA5APqwENdLrAPnhKCJgbyvKzBoe+AnR
Bd+Ky22PUPwy5Tjg84GOXOi/+d7p0/5jhN6HOcUisR0hwmIlg05VQnfcmTnZI+RCxhQ9jWm0J/fs
7jrYw69ZbTG05BnZIp8LvLiQwk78G8lE6Dr0slPoU6Uckq7mUd2+D6AI932nPvMJq94kqVSTJ29q
GB1Z+QVI3+4xyTHU8km7/viWqvwkJgz5Mh+x0I7pTY/bZIP3xGF3hgBXub9/vvgJlLEPLaS1rjEu
y9jTjD7to1Miho9Ndum36QaIZnlGP+hPVT7zy8fpyWzVhOcKi0WdM2GS3EXIb17+OIXQ2KAKkUZC
s+d8rra9ig82FKFdWQYnCrCKXV1Z5Y0IyqtS+QdfOo+dwpvInLE+63HcZoM8M3IbLW7AOSQv5OIm
oOzNuHbamA7pAECzr2/rmvrx5sosM/ahlBLBzFwoMojcrS3KR1fgucOCBjP/gnazVWV4uyqvkn0o
kjsIoxgUJL1BNKkfVRI+zXNXMtzzSGLpjVkbT6GsrqHXsgLAxZBEQix3PGiZqdUAn+qscRBh/Aj3
BLm2vhs/2Vi5Lj2SQxSWmTlfeDG9IIe8sHxT3QgvsmdQa/k/oD8HN1ADowtdEkMa+bvvokBR1gXr
RwLAsdETDUvdJzCO+dgHDzqLLikK2ilbtttAkzfsBJNhwrmCnln0QrIoM5GArH0mM038hm1i3gYb
jnu3lp6LjcFJR5X1TeiPVOMyYHbrMPkORidgd5Re1SAB0MSfzJhYo+1nVwXta9seMx+N1Fdu+2i3
3ANBMlyRgb1E+jjaMyGImXI4vDXZfeBiuAu641Rz+ADjuinMYKGys3Ia3WQO3zkKsDlq/ZY1dQLp
ZT6ZUHXZp8G+9rmk+o7sETy7bJeppf7MLY7OwLacVU1Eks5d1W0pVmXxaYBnRvwIofOVbiTx20Je
t/CAcN7cQE1S2Ct4m0G3i1wnec6S1L5spjqt/tvr+Ld0hf/3FIM/pWvcohD00Xv+s0jwT8CGkGA0
CPMGEnEI4pjzL41A2OZvlgfCFtoPMVxE2X/6mNEIMD8jKRGWtQwsRrgM/6ER2AaaA+TCBanGAV/i
fv4bIsEiAfxLIuAVTN4dMA+UAhtlxPiF88KMJZ9BfHtrOMxskgmxnIcWDpk/RMlxqYjkhOQ4tJIV
WXJl9DK+/4O28h8k4F8soYt0hn8bKqN0DY+38av7dayipIAag4fPNMWjaDuGNj0JlcopIH3jx1pV
JfcC04c2uXaV8Bhj4tgA0zgwi6L3Zj5pV1ZPapKvYVIxt6i1PT5YcLk42Va5Szag8LacDNq/UFN/
sYAvbx3NGs8un5vnot7+YqKtEaE912LELKE4q8NkJKbctQlVZKsJn9TLVFt9vgs0fB6iJQCgLzC4
mtlp0ha7wT//HH+WengvEsUIm9vSdRQsQuTP2iC9pW1eW1qvtbscq6KiN+VBlkvguKIlocTJRCfm
2gRhOpKIMRig/PkbMBdh9acryYGUAFBPgq9ayvh+EV7raWpVFIO0LjM9zttg6BnGOFOfGTsN6O0D
d6G780wn9TdhpuZyV7TDEB4oG++Mva5UEh9LZg7TzhJuOIH+MVJQY2OEV80BU9meLGMc/wrHaf5s
r10+N+Q5bkvb4Xbj0+O+/aObF5ddJs0uHdc1aEWY38MMhkLpQK8yO+cpSrowSFGlQmcQt/R8Alhc
1jEdUVlfSiKwmIDo0sJ+K7e2mTMtF2mddE9/8eH+h7fJ5SYtvl3eoyeXP/+DC9gPEpkYy/aAOynT
zMD9/t5oSs6cvUF0zbBYi4itsks6pNRVx9fQKeJ0r6OKyaRlzLXetnMDoIlqC5/O8dYerb+oXLF/
TkQsHyXQAiR+H7gsnsUllfHH98hlbk1NaZXroHSj5iav7apZp3G3WI0myFkE3aaSXj5YdlsAEUDU
6eLAxCUojzsUfcXANRpT/zjTQ/nRxkT9sEdl1FG4+UdapyDupeagULpd7a+l7Q5iU6CyOxuOxqEB
ITGIHMwlqRpucCCGLp3dlgwfyeGNjx5eESIZ/TLBlL3yo81ffEE/T7L45bErMcYK0LF+77r75Qvy
5pyjQO/h2IREAHXYt6IelJ/BbI19O0IrDXxkyEd6k7fjZBnPYKZZYrsG7xsm3QIPhJVa3l+8LSz9
v9yVHk9W22Y44aA2M/755UupSdhhvCHV6TRl7l2Y5UhvUgeccRPgHSk+UgvtaeWFSdGfctVdFOy0
02062niHOv82KAzy2+agxwuvIg7IRHLXpk3z1Bv9+DDZwUtQuBRtUumG/1tBdFx3tGls26bRl0FX
MMEugJZ4VnGTmGQq6LvsClKPqtvbRpOS//aNh3IovoqCxKXNRpjucHkNpJfcHy6adCtCCDguqIp1
WI9bzMTrkiMk1AJ73DX59GOoJQbJqnjTRjMxQ8P8fBpFg6ysQKkerIYgMqMZdWqAwq98YRi7ou7m
bM3lEn9ljZgZIte8Xy5Vz9+2BjoSGiSiQ4ACsptm6hQwKfdH0J2krAN3H9mGc5grXd2bMrrHBYf0
61nGIdfpfEWhSA2PhfpoylDqal9p6b9TM2iu08iOr0IFDg8Ur3zjUXps7QYCJ1OFwwQW+eAWVnHU
JGQxFXnLkbAzPXONkWEp8AUa/Fyz8V5nnrifU5xHbdpBkjcn6uE7cE9I2M2mJuiIU34c76rSegxA
699YFS5/M0GgJrE+oWs0e5EUl1MkvJdGafHWDA61tVSIo3saaTcbR3eUo3sMYMp+676uvxQZYFe3
W99usz3Ix/wW/URvaz9U97QMvyVWoHdGX3yD8azZatc68jc6a/E7TYaczwjM6YfRmJzMNc5nF+NG
mP5ou9b7oszIvQ2cXj43mu6iCj2U04nkgCm7WFw7qUz2VXvFvsNyVH8BSbA4xGXJVtwoTobb4ijC
oMKkmu9hC/bZxj3n2XRZoxWtlIyS89h140U002Fgl0qV+zEtm+uBDhFYGYTBodnjOh/G8oLduqQd
AuC+NUjOJRO+LrqQTmkUUmnCrv8I5p0jwqhyZ98PMaivIcoPMyBnnvouSYmqHj6HLGroiHaL5t03
3ebDGm2LC3R05h0NfcW922HK6DAgwHJiZ4OrqSzj96BgztDHNAMmHSEGn9P2s/BIYbOYkyyxDJN1
x7eEUa6ZcI63ftDj0yNLBIp96Z9YSbitKXcSbZK7TEuvuYhbWqD6lFbcXiUvkXDte/Di4VYMU/3B
gzU7jI5Vv3EQym/rAS+ZbzCWNSfCynzogLlo1llnPGAfIFPR4jF5EkMFFdTkcq20oXEosx7dhcYQ
NxHPcqm5ZQMswxeq7jnuwLm/irDbkDAxsrUVJ1e5K3DLx05wKFxJPnTwinVCO8i+HvuPypj7R9Pi
igXGaukj8jWVrxyjCRoTzMzD8ZYcwCuIDDLRht9cYJuK3TUTZ3fpYxlfyzlLzgDmQ3zpmXn2CVvc
YR4UFxZw3M2EirRvlEeQfYybB43hoaUqlyAwm5pb/hcsYqNID5kHAGMFPci7wFAdPQCe0R8DzqGX
bsIGsS4IytI3WJXX02BS65zB7keLagA4hVPzxaG6TbB8pMVrl03DYRLYSvmQUMkbKtVXXR5ib7ML
pkjZrM92DilFCzl9BHPUrVF0PpTjfgd1DVilsqlFs5E/7lVTZ9e9lQ4/dFIb7H3pIbgUaC17iPbx
ofVnebBmm6/PzkZ/3ODPJb7OOvfIFOqrSZL+xRFdeQeUc1w5ue0fYcNpEkXLh6D5HD9VOs4XnlIw
kghPBhuvQAKiXapbRyBql9XDmagUi6MtrGUb/5aAGDNTC1Vv27ornqzMt0nsE813PaUv7bKVB9Og
r9sKq3ezC4czgYL0iK1I73Ggezvpiuy6WeT6amywIBVN+xQWdPjhqbYuJj+dCIQMHcJfm920Ha82
8rchpaDN/H7YbQbNSAF7+D4Cyr1mBzY+E9HurrNGDejwEYU9O+Ynct5NWVLf+IQ3YOyNXbNSbhR9
G0lFl1FFKwW9XMm1bDlIjLILtoI9FP8d7PScfxNMHK6UXyzyvGxu+5RuiJj4F/XvaYrjfXoiKVFs
6PAJAQtq+eIAPt/hQMPVk9WEV6gRo5i4NVJbwC4CjeoPwzlqrOzKHQhOmiMI6bQMs3JlqhxHD17W
5IIgkfFUczC7DEshL7H6gRYMY2y1vDSVNCSGto2beAez1OKT7OV3EkBCCRPLP7Ljn/RKDvwHZeXI
I6E5NpugSFJc/5wDmrqiK2cRc3XjWw+VpuhzRV/7l2jt4NKPVU9ipuuHm6RnnooBnBFI/9gqMM7u
YMiHqnRR4nTVX0CnsN68QO1a30MZi7vZ/HargMt/sorb0ImaPZtQ/ar7ar7Gwdhf03VApilKQNVV
2PlXdZURJc0rfbKTGY4hisNhWITkQtKizRPAPjH6i0igVc/DHARHwbyZCalHiKAKHSAUlLHhJ0my
UwKVHe9WQqFKCgvbKezhoJBBsjXdQMjvlvVdoVhiER5zkHQ8W/xBpQwOtf/gmrZE8B9yEBbaojra
d8p77uz8NJOIY3TXZLCx2IETWbenVS1mZzuBPHiCGWVcJ2XmvWqG4oCzQjPZ2mEYrKk5wlE2ZByE
atyyTDWW6XNk2C9ipO1w5dnp+G1yML2VxYzK2ao+2jrohXSx+DNuHOeesTAGbBYh7XXBfZjp5q0f
8uh+wEv0Y5zL7DsKqvicJGG2k52QB7/Fn7wis9OQOsYBvsYSppnng3hIqvirk4AesgzamR2C50mS
oNqUaEdX3fKdWU7EzHQoWKuypEoOKe2stCNyi9iTUd+XSdlysnDYXWjHt2mUmc01LmSoFvaQRGfL
akoQf26WQI8KrJOFIM3JvRDuZwV/8T5k4OhsuzHEbzRU4kwWJGagRLQLh2swgduk+GWtwMbdD1gI
nutymUK0yv+KLdfwN4QxeQJQEUEqpTAm5pTE/1uESyroiXPcCMIVBJ+KGP8aNxZkiYC7fgeTO75U
Q1be9WRagTwa01dfutSOaTU1dMEltfdqRXQBrQwTr9uK7Z//6BB7gQxqBykdPQkvabtN2u0CobQ+
4iBM/SeX7CkqdY/SjTbgcrcjCjoBD+1GAVbgOB7gq8O6Fq0aTejoPCTVNNlcobKKDzXVkfkqJCUE
Bl7m0y1XB1rlUo857lKmLcFmNKbB3VnEihRTQb88MD8MHs24V1+W3VWHgcPej6gGgcHeQnVXeil5
UvMiSA4LGKQhPkhPuhH05AY8iX2zL4qr2MPjsI7N4Iuxhr8Qlga2PJFXv7LyxpcVprGDkdCfuE6h
Qw/73nDCaWO0HesGVle5aMCMsDu7ii/TwKzFuknBImUd+5sNK0/5quqIzinTK8JH2fhtvyM9OFfM
QfNy3AyzCYHHE9hSmAdSvNyNtv+Y10SO9djwg/vFzs7PLMV7yLIFd4KoYrZKfS96yLQTvht0+YAt
oupmT0xGg/JgBEhNWzbSwkvf32uRNZQXa2F33d4MpqDZJGzLG3hKsfcepIRAiAixI5RvkowIBhOv
M4iflW12LcB8RmySXXqICnKU/k5i17zTbLbZk/g4fleGwE2yGWsMlqsqseLLvBzE9VC6MW0KLNeU
CcKGHo9ZWPiPZm1rl2xk4Jon7LCVWGd9FqRvBZHdS25lxpCGIfpuz/agnylkcanh5pQN17SDD5Sf
RiK/6ZpoKziYvgmNJ7/NSC4wtcd0nkeC69UqyCmzd6/dcm0aLsRXp6Apa2Wzb0kgcCjviZhKl4LJ
4Rvd+lXv0tRX+2yOi1EBgAvLLmBXbuTe2anM5Bq6FbnMIOXbynOD6CJsn4n5Ul1cYRfwX+MGpMeG
3iJ7W0hIfuWswYjG8raGHXusrFS8W7EJ0gPmFB9YmqetWBylsLpIEUJXzfQ93lyWBiVNADGNEzxX
i63fL2WttqWemlPfR/a75uGNTagaGKWRseA2EiUZSCrYzkncgNRnSs+Zsye+U+0z2VEQPMUzlu/Z
J2+3463bcgeLpirWohWFIP7hqnb758f+XyiTKEYulbYWzj8X3xZK7i8OK2pTh3YIzXbl1UB6QAhx
+kkiIkFZGlT7QKV4d3OCHQRP+1S+D+lskw8d4TSwRFvMWL28i7qbMpwFfhMfu9XKNjFgYuW3SKrM
Sde/9paG+yayUZ2MKWJw3sUDrJeSy99ZSUHocj0YdX4c89wRex4twcRJrc+BtcZz0MH4Ieuy7Bcy
d43JgBTkn38I/6ahwY9G2kZ05Lpzl8L1n4Wfuki80uAMvZpxyHw6RqAKrE9t+T2NBOp4K5Sa2ZV5
JurPhp8FnV4DOZvduqPh9opUVXpj5nSlr+zE0dd/8eZ+VaV4c5jvGCsjnAWu8+ubMwiWd1XNrq9V
dfpIBzUHv8aYA1LLqlbD5UgH6j53tJFsu5nysb2X18CBhVNzNvvz9/KzuXiRFzGmen6A9xazrx/8
ojVGlWWR7hgAN08TBvChoQS319tI2t1uzlL3Ly7OxQ76R0F2eTkbervEooRn1Pjla3FI09JfaeAW
mpz3TujqqZOY0spOBn/h4/6PrxQscE86frgQFnHsD+qkikoK9qKJFlpSkhC5A+NYq8W9EgzOxe+f
4d8aIP2foHT+L6TkWMvQ5Z+2+X/zo9716r34X//FV/L9T4D77//kHxbU4De8wESzmSCxkpjLh//f
mBwsqBaKMde/71ieh8L9r/GSzx9xL3jY3KHo+BhN/2e85Ni/YXClR4FJlcRvjFf7b4yX4CH8dBV6
eFCZTKALSy59wzHlLwOmPPdFnsYQqhOwHNWrNaAy0hlcziIHRl5j7LixfMNUZzUnMbYeD72q6lmv
WLwe/AJSxXXjoox+kDLqmLtKeunIbKdxSL+uwVOzpLkheCdwkzCIySOzvvFmG6PrZOhZHGgr0MtQ
OYLT8ZDlYS8YnvcOlS+2ysvy0s04p6x5gpmHIcVciPZWlqZ3UY9WR8Xp6J0ysta3dk+3zEXSZ84z
40BRbbSqXPIg0ahuOGYR9urZ99QcDgqzVB8QHChyZp9UjOElpoRmNJZqBG08GmxXw+vaN6Zq7wQ5
Bjs7CsCdVu7EasAHtTBmjbh4dWJFmYWVD4M+FHSKwTVNgzzcTuznCcb0dgdOUtfkoVPit+AQzELS
+YuDMdopOUZiF0VeWW2Kth2jq5wD7ZWyNXpdlsyMxOp2vIRbXlps9xf4Hr9C8tZ1c3c30ehtYcVr
tbkWpAJ2U5NKf6sQVZ0dPVFJvGHHbYJ1tKMlJQslZ8hhD5bjC/QKaHd20mD5yaMmMYlhCxuAbd87
38nUTU9Z7G+iMJjA3ictlNE2kudcN+UlmwWPRZ7CIpTwxIy+6I3ICAqH4k5hsAcP7rTtO8bSnPFC
hLWDi54eE2d+nghzezUwRJeM7tFSocWuhrHDKRXgxzekd/JHGnPJ+FU+5Vi16NiZm5Z9hPTZf0T2
Uu6Y4JEG25t/Gm7BrqSmThihlTX8xqPORPMEHbOlbaN3T0aq07e8bbhqvFSHhNDUXPHrjNr/EXFm
NtgkRjiyrEbk8d4VBAQ29my192SjKYlsgqHau4ED3bXObDxUEdfp1YwPBxV5jvHyeEHaBys3dQ1z
1zMTQj+yspEeTggf27mm1ZZIcwd8tOCIemiAWiA3Wqq74/SIvmbiu3lu+gaTB+dywIyRVakbm469
EJGEQuWV9mRxXSZieasUj6FLYlB7KOok+fKtxO0AUqbD8xgngG67yp4e+lZ6RKdQrQGx4h4Rhynp
8M+25Km/Apyhj405e2RmQo2XJ6RsMt3ocap+1G1EYlaFTXou2AN1sHJbca4LN/VA/jm4Wv1WUnRF
q1X+Og5DRlESDWCEiUnbnRR1a8S52ed+kXjrpssuzkYMq4ktz2aaRY8s+w4IY5mG+5ioDpv0LrRf
rCmZwiV2L7ACijq9yZnNZaCSlftD4SBDuez5sxWnBc2Y2RvGy8hz7IeERsi7pvcAgjpea11Q8EaG
H95M+yxYzrtLr+6nwwCYRBBxCxeLec6uO29rrF2Gwqe0depswHupJCZOUYXBLsVsvtAgx6o/WjUE
2JVHLvOrGsX4XdoNbNGiy4Lo1q1qBR3dNKZwG5Axqz/sqW3btWo9zLheNfMZDXNU8JgTDV3Dtso+
/Ug5tNyaVSWhPwjvsdOD8qA7FsRNU/K/alsPZvZoSjGFm071CpcLhtl1Q+7ts6EK99Yfc0h7uUsV
3dZwHZvpXB8zhxGc7N4Q/thlT0FePXgdWtXKGH0jB3lvxT+AgBCMA29Yvsgo6tojh0lmBBx4wssi
KrW/q1yTvvNKIkds2yk0/F1HPLZdta3N9M5PR74jJGP/0bYE1eQRiep255qDul7u1WAXu4N1CHWK
EyAydXpbVx7Si53k4TnMhWrWjl3Ut3VXRy+S3iyOcA62+wMvOuj1xLE1vGhjm3y8yxfWUVQQADms
LZvyDoes57syRgrgm5Gn2qbmFqYiIfbTfOeNY4iYbRA33EB4bs9sVGHQDmEpSdLGrhmsndRwSDlW
uThWTlmRvyna+dMLI/+R0o/ue1b+DLDcYmTVBlH21uKsZIZWypIeHKx1WJxHMUebRkXZPe2kfr9p
LIfqWWq5BoBOWTXdQxpx0/2ISJqvUjK1zYa0QLpkBAeonVZQUE9glz59IVkcFE98ayQd3KgMv/wh
hb6Su/PiYbV5lGLqdMpHZn0crBJ/IWvrma1aN/ppzGglM+4iPOjQb5XdUO2WOv0F+3ar3EhrGu5m
NpGgesO0pbyuGaLn3OijGwx0wGmwAOM6UkhDPobucr7BdRwYaDXRyJJq0qlInfN4TLzFRd1Pralp
I586IDJkxs+weiElsKJ6L3Wh7VdTkqtYMx5pJ2KafgOEEh7qc0914Z0wCgDdFvAHTOxD5R1Gs0Cn
rKhJrDcY6iPKuYXMATIHwkmwa9rGu+E5zLxaZ4Sa5RdK3haTxxIz97XTMv3KKxsd3pluRcbbWTfY
ZPpNGVntU+/EFtVipi92rFkGvex2Yj6yMJXZ0R16i1WtGWaqIxNbAPjOsHsVqu0NGE84XilAaaZ4
Q7yw5y9akFhxqmB5Q30U1wEcB9oGlc9Vo+pqhMuupP+DMRITLRrE56UzvUdLdkXbf/IzwnxJQVqv
kRMnt8z6ExtLRGVxf9GlfFQ6i+u1X8UeABXfTe6DuYtDLvm28bcOW4RmY5E8PoXUENJR1QYcHuMp
537rTSP7mF2dXtfagn3plLXDeczhW9xUadGdTfgY05Fkz7BPcxBaEIwlluXSn+C0eqGV4sFMrWWI
EIXZi2mHdJUI060vaSdm+aLrkMC2IgjHVoKp+bNb9jPUeIwHj2UWmPPe9qwZnaUTM9HSUS8DlKmN
na0zk2GlkptXWpOuRVXsnYmyrrKoPLWW3DTtBme8+yCTubRX8CfYD+oUCjgn/mTYsnlMnEtNI5re
uhxZe/odBAD4UeKvglYwWB+0doMzDfwQ9koWRW8d6K/6mLmk31nN8w5qo9+KO+BbDS2DPnl3Ir9T
0u/MLHV8aB9Df45j0UTHucaQdKEYXw6Xzewvt9JkVpuKxSClONpBtOyTwTXWpd9MoMiYGd3RV2ff
SVrI30YP9Wkh/Kd7F5tpuquUn7frpCq5WmG/4y2OenqP1M4yXW3sjDIbgfMFdlyfajUlYJpaHJSv
+dwLifIzRTI4m32O04BUtu+4J+7SvngahrEZt/B0DOpZXKms+clYJr8f2mAQflVajKwfNH3mLuu9
5RdfeoD0s3VtVdqv9HJ21usfDjD/wfS1mCH+dTLlTODgY+GzdzmzEHr91c0SYvSVVUoHAnXy5pXT
ZARgS099/vmr/OLP+v1lfBcUqMtxyeHlfvE+BE1VtOz2sk3lwEBg45Dre9PrFu65z0Bmqa6sLiXR
9nQ92ez1jAZ/UeglzcPfP7P+/xmmxI/0h+/k346u2xb98/sXxOvv/+Yf5WPyN9cnmxhggiQVzOH1
f86upk1GEjplYKGpWZjs0FL+gXh15G/+ErT1OZ/ijfjp7Or+BkDD4Qy82LoWK9zfObsymPhZPPLQ
TwwOnzjrKEjhaOv8otjMvINB9mDcpspQT0td+4ftg3ddkReQXFHRwtOeomHygdZght/k/5u9M9mR
HFmz86sI2rNAmpFGcqGNO332mMeMDRERmcl5MM7k0+tjqSTcut19G70RIEC1rsyMwUmz//znfMfi
odk6iy1J6yTl+N3CPcIZQ/vqMZ45O3aydMWtaXPdCTrIWt9tVMac68RbbgHQsCg2aTQVQV+3miCO
FEipM+4N8D4d+eJCRjCQ0nWxKIh+1TBoyGlmyUvkdVa146Tv4v1Y6JA3o12Hn6JOod0NjczBki02
5smBCxL1piWZlSBRrkpZU1Q2CZ9cYgTKpgIjdSbD7K6PWoP3iCNb6xjT+jpyXEq+9DIVtIc5TFx0
5y75WVZOcyEQhVNz1KP/0WSegnTipAkqYJWvtLZsiqhhZeb92VjtRBo0bK3PlGD9TRp241Xn03B1
rWqeN93Qc6a0dK7/aYLnuG+whbq7eubOfpHMLP7B7cnLbbihtWI3NWVHjjXCYemwqo2OmjNuCPSS
Tu9isfWjLCeCAhqXHE/9nAF2Y6Yqdi2wjvcCr/MP14qcVzeaxo9M+1i9VTIw6U2K25tDRBGuOf6M
cqs5KmVNvnDAxCQq+hJ8MIlscdiewVnrKu/Vj1rqm2hjMGTBOJ6wMDJZcRoIBO/FdE8O7hLWAuIF
5HffPvJVlFpttZ2ccFSBE7KDORF7XlKfNG48mNa1Av02eMsb8RX2+9XS3S4pb8qI4dKBziUKl8tB
8YXf78Vj97vFf0XdlL4D64aVoL+xnO6giuVu6nsWkP45NqzXvP2V1uO9Xrtokl82U2Iame9JX7Im
SzbsIu/6rsN8yaiShCdrIAww2vIQxu27zghilNwYxvnQ2PqBx4/oJyZP6Zf0P8yQYqrd6J6rKdOM
/GSrFNngBiSXF8aHLquv+MybgyCRn7rFtTM9VAb3iUXUKQ39BNNqJ55xPcsnlS/Vd2q2JznxEfRw
wAexmxNgrKT1HA4uBWW2tRtG033KnIQSwJqFCZR+xNDdgH/+Xdkuy1rd/xZZc6O89N7xvPpS/km7
GtvxuZ297YrS6MP+HEdDc+sOOIxJ7UaDhiB1bUQSeHZ/r1qoY3IJFrYUvvVpzrczTW2ZH1g2IpT5
hqF6RwPfG0D5XdHwO3VXwtP9jOljYa4lBM49ESFJUTVl9ET56OuleJ58x4eyh4dw6Z6ky7qQ4uCa
wVTX6BUFSZL0NlfO3mOHaLrRXctmgZcluQTq6Dq9Tzx1AQuyn8Yuwm56QXbYLASZder8mTvxW5oz
zfLoyKzf2XwtDBfHqgP4Z7zE+bfow4t00y0JcCrEF+Jf3y6jhZlckjDf88gScTwiwXzHivtQFGPW
7IgjU4j7I7ZxGqHQuPHT6FvPeiqrA36eL4NePj51l6GYeThiMP2kdAIjexixdsG+0s+uzkk1sF5H
h5db16sfCjpMQkWxiVajpDvkXXXddbDXIJ/yqepK9wW3kRML02CgYAQDC3unQQcD35ky9SbmDten
YqvC8ZfTg/vd2L0QD0kD+gZ6h95WUXaf2N4OzuR1KvRx/Ux7+RgeQifLAz6lxd5KnOwy5f30OPHP
jHr44aI8cLMdbihzvpVL9oa0eagAKG5dYRzarD85i/dULBCy2nEvfEisy52ZJGefAooKoCW1ZyRd
2vwW/teXHwNmtcDZoLo5hBw1PfJ4jGd/r6nXyYZG7ZeQp7h9ZzD/0MVEnVORPpWjPmA1DuxCPtRu
cgcPzknMa5R5h3rIn6fKvWUktB0cJUxD21o3T246PApjPNlet7PaexqUYI5Fj+N6MdXZuew+h4H0
qN/2zVPuLjeD8RtN+WWWzaMYz/6I16pBQqi5LBXk8umNEB056kziHRinS7Rc3RV4avBettLkjp3o
FYbrFY4mxFUezBGrpGatj7SrjKtTYADPb3MadGVzHWNC4FkFOLiFx2djbgzcFBULKuqucs2FvsAR
yNLGZ6nN+ruGnFXPvGpQikmpEosX4e92ck6plx2T0Q0vZek3n4WjsgD63dGtkXwHJJ4FqvU2G4YX
e4RdFtNZRC0DAKpdlVEN1I4HKskPyxrHx8DnYLPjnF26O7Ssaxt+N7l5xSqz9cpq3w3FLlsxNOm0
a/pim8SCRW7/pRPnClXhnsmAYDiNI+MEjifnffy1iBM18XfuhPRDl1R7b9LaNZoXmzW7km1gsff3
qwI/sKLO/FMuHX0JtBBUjMDtXRYyKeRIiuCQPkkxEL4xvmhM/41f9NLP2Rq+XzCx0dzRJXs2erxt
p2bvFgjVNJtF6nm0c/HmjdbqVr0alFkmWX2HKsXrF8jQS984P7yloYFGfWvXQE7ovpam34+tUX1l
c5icHZyCHsNtG3rYYGd7L3NUcnDN74w6Y9Am5v28RCqYl3sf/BFDHq4mHq4qMJBfak6wWU5HqEq8
BZNPHDafAtzZxmzvFk/ciG4itZtvLIsJs1OUa9L8EvkGuvnoH4mE40v08fkm743h8kvKrtGorQdS
aVgyX02zY408YcC+hbzL4a8dnMHd3mngYvv2qpA7PJ1Upw5Lfpzle4sac2kW7C+jczO5zW+HEy6z
FtAOGnwBGoEzj2BbOVYzBhrvzmreSGZueDG9LJO4RBXRMG/2H7rw3ovctynNThpnVxGSn5q+PCsh
21BNF23WO7jCxNfjg5bJGevEc9rXRLEneBFLuu9t5mAC3/SelOOuSc03gjjfBRDswZyPTdPeQhsk
fcfjU1FvPBMgWKSzl37/M6JrmwhfcoPZ/1x10X1aO1h57QwI12w9q4j8i4oHeRoTPSInIJi0zjWS
GF3dS5s4B14feIAa4ybl+1NmgNR46K3BvGdBvU1lv0ms3ZL+rELWyxaXumj1n6U4ibvps1AKLPQa
4HjK02iv2R3r7EOmHvTu8keNIRSK66OnKGydP2RHAG/BdbYMDwltJSlQtDL74VArNYFQwHnAxoPb
IH4J1J8ETIDpHZVj/exVdARifMoGCysFN9siChLGMSw1W09ApGslHp1y79DSa7FaSI3p3rBQTQZ8
VtD2Ohy7i129KtgOafJjqd9Wngnul6S4S6jPchHLR2XvoxkxAY9dnqN/LUZ1Oxa9C3fB7gS/NnX2
YhzQFJFEx0ToUyrMYB74RucLjcPvjXaeRmGGb07NmRynR24m6O7WJhS4s5WxiyGyRkRzbULiRTns
6+jnIOwAAw5YUWCQzPTrATvJec/wjwW62pWk3E2l+Ih2nHfm8sJshK2TlKnXPIB4aB4gp6tgSNa2
G+BuUNe4EGt5A733ddC/MH+CIr8bzEtRd4AZysAH2TCm9j6vv7xpohvn6g6fU7WbffI2LYluuAEF
GZXyV+gMp6y4a2vq4Lrq0pp59I7RPHqYR7n86jtW02BYK4cJGQskC4QqouyOMSLrKaAth9Umlb9L
uL7SKO+TlF4tLbpXvKD6hFdr64u1xRi8dYwOS6YRqJrbySckOC5FQZnp4+hSHzQZ21iX8aFKnU+3
ZVPib+hbLicQ2aP7s0VunQ3z2UGO95caM5mOOw5lsHrC7dANkdzg9bZfCYrsJORPLIvjQ4mKLnHr
rHjJOaLTyv1le/OHbs5gMeCcmRs6cVMvvpkt55jMvfNQTmRqlgvbkF9kaaFWG8HUYGMNueWUPoMC
MNNtz4MBbO4oANa5pt5pkgvrVUbgtFkNpn0s9qNOn5OJn79TnOLpa8ynY57Km5TyQLcGF5M7h6H5
BZF25yTEcMJvRKy7jhBDRGQqze1t2sN/qMpL5OZ7hfqZxjjMhkfYtkXxyNfqb7gBb4vYeSUvz2Hh
Pgi6jkRvbStR3qQFLBfPPdpRtl+G3zJhdBDzc9OqmyEyrx7vwVsM9AckmaAfm3srrbZpkRJVkHRn
UZMZtJbxMKv40wI7o1HHyX5bmVjtfRTiUcE3+7iLiBU/SXS72nWuuFQ/JsorjlHqHiddh6dMRR3L
LuPOd3tuMgiFVvqeu49AXWFpmlsrI0ptgGoxycx/SujE2vXuywilMDtbaUNRiunuhsWV5iYvovJc
5k3gReUNSSL8Qz3tfGre8z/+XiJoeqjY+P0B8YExyszbMHqdS96NyS6Rec1GM72JoBiz9NxpNN/D
AK0dI6gLGb0fP2KPV7WgWHHh5lcwAEfmJxs/nm6Zs6YTkDSMnuuMLJ8FD3DBaDE3FsY8i7klToZz
jpmDok7/KhoerS6hU87p2yMEOYijDqbtOQ31Thk8l2A67K1NyfRSNDmYENPeuxmu6qoOmzM6eXch
YSK3OT6KX4bvNbvEMq5Zpr91Gx5YkDj86qeDP9J/pLx4hh0YXVJJSxS7KGRS/NTEIfV0NSifpmm0
PAxolWuGop/kxVnMk03VZtZ6N73dvJXzfCxgOc0ekBn4vRRVR8ZWkJUvouHgaoFVioTibkwBeKRb
OfrwBorlRH5leNQyVWBGgilZgfCUmwFtb9Rh9q4dCbmNCyFecO20S1Odkvqhbgk1QIJmfbLxq5Oa
+99Lclp/d/1+8Wr+ktROuJSIJp0XlvRqeo2hbsOozOHgJJpcAtH/sIMEYYfiiDkN1zVMrSbcg+8j
tbzC3jwWjzV0e2PqDW5T5DnIX44V/tEMCfZuFTDBgdJjx88AW3tA/mwJb0t7VUN5i0033ax4kA1p
tmd4rJHYFlxH38PQmqJj5EyheVCVsiAnal3fDcVUG0G15NY1BBXNZYIHl4pLy6qN3WTN7j2wMG78
dtqDzGYfJD5Sy43Uqe0kbtGhlXZM73jFzCNlaj1wF2K8nZeBiTLzl/idtjP+PsgUyy5Ttd9c/78Y
2c2nn//jv6P8/Ssx8umz/G83n01SVn9z0qx/6C81UvzhQKHEn4XqJ5W3ao5/FU6JP4C8OSb/ISMT
lMYu87/VSPkHjDWWdJ5AzMZKg8j8V1AbJw0eLwREErl/+W/+C06aP5N6/yiaW6ihqB+WsuGnSdf/
p3xtlxIPUyNDnwtualMStzn4q9XfIQwaVHPrH+AMQclKhzuDAISlk5OdAiUxRfacpwIky/jEXYrZ
fIr1tamcVwltBRvMTL01bZO72NcsJQfZnBRpG0hdIQWPeqjg/gOMdo3wVy5G+hUGmbLYxfk9me5v
t+bqN/jF0fPLN5etWjBMHjfB3noalHk08GRsNB6MDZzdo+e0XB37U6k/wOzCNugUKoEdPheD+F9F
2v/XfGJ/K2Y7/L9TuSYENr//2Ez21P/6/nvj2p9/4C8rGY1ruDixfuEAI9W+fgT/egDMP7DLEl0B
3elRoab48P31AChq1ejYUqu5C3MSS53/8wA4zh/C81zJA2C669Mh/kty/OpX/IcHwFzdjNZKWcTO
SMTc+ycxXucAbiyKq4MSGOxLUoYjYQnhxC8DdVDGhr4MdrwIP9WmQvB2SF+klC+DYpyR9RrC3f/w
g/t3llh/0lL//vUg/1MC51hsIkzvnyP3IDnW0pY6RojkKpcvITt9jOmo+ZaZxuq2XCZmjGqpRirW
Ach8FTio86CmI/xu4kXE1mluQdmLMvGAW8dEGniOR0ztVi1947QMI5kGT3Hz3OIAciMS8xGXpwyJ
DpJa2FV3CVDvYZunViO3//q7+zsXwjVZmhGThIQvvPXHbf7TD7uZiqEk7JIGSbzAac3TJN3FWvg/
xyYlch1lPt+VVNpMtnjnGoZzv+6O//prsP7Nb5xEOdshk4+dh/Hd/yd3dUMDytR2a99u7ufmiSlD
+buwZoVJrWnjObeyFcLe404YPhartZjfFy2fR4IV8iSbqu3+k9+592+/Ihq6VuaDaYn1jFgtvv/g
dJ0cTu6w64sAE6wyn7RBWprtc+8Ue2x59LB0ePDVXi1w/s8GM9xL2UrXPHf4qjAwjPCab2qwYnrb
Ga1NDS2zhrwpwdi8GsU8+7u882gvc+fI/Cqb2Xliuw3fLwwLcHqTjhGKx3rssPsNNqxI1sNUNsWx
Z70QwDaHo+0Vq4GrrrP+eTQNX+FTicvy2i4kxAMkrsk5E/TqnodogWnSj9UAEcmOPOoJvRX6WFQ5
tyflJmMgyaupvTkbFVUTIHSi0yjZ5+wwOkY9hRXV4N7pGPVt7wyN8TSlRIh2FrisIkgcNfYXpyBj
Rb2sofwnWloyINxSdVbQeVOef49znhVvol5oWKc1cSkCqZwKYw3dPgu48BbKDY7Q8oca7NKG/NgW
Q+D7eQmXv4ih0Tv2OL8VEAk8vPSJn25MQUso5q0FsaLGUkoQsqwYEpSMWDq5fRTh33IbUezRqhf/
kmMkpFBHJ4rdVpugbf0nn1/H/7vlm24/SM2OAOKCUQ8HtsNl4x8/L4YvqMIZKYsLhzbrqD9y4uHY
tnGstpR5TAi0jlPPtHMUhkAE7EV3rXGOwCyWevQoz1gMGpWBnPfHLqq4iSd8Shig8b84WwKhbnqc
sOwgKmq/bM8O4DnwHriEeqiT1Mls4xGHwsbGg2/s1cDv5r2xiZJvC64FYocKMjIhzSmrP5FpthQg
yjCYic62ezpP7EXvyKQBTaAqossOVpEU2SFpPP0j7Aku7agXa/XjzGYIXyd3L1Dj5Auj41gncUfM
kL/5NuNF3bwQmlvYXMQuLertivfqm4q4KRYcai6kqH2kYUGM7I39qANpzEZnvyyt3ay9j4pSjAH/
kBFEk104O6Md+/Q8zemSHZUNZDTwtYwe130/8xWw3vIwJuEIKdlw1sfEyx3nin8KaxHZf+srlfQ3
w+MbV6cL7rpux+kz8yntaA1fiYFq9Lde7oFL7Zh76ShahKY4WiwhDVlRpnBmRIrQspf03ScMe3Jy
WAfz9BFA82LeYjkczqNk1bTL/AIUWJ5OPFciZni4Wa3KnzGmPNrrwqHIduAcw/kEJY1/AuAFGRBw
01Q4DbMbwvoz82W10LowtviSqM/qppHfOHVSXfkcDYnZBTPwwuRzGjnytrlmdOCxt1hNR41Fqmqs
geLtVxJcvxvSguxkPDV0JnGQrJRZsKwQAZqRMJThW+gfdtl9GeZUWxi18j5/FJ6PCp+PQ/4OmA1s
fDFS/nxGYAeihYObR2zWoZ72bhNRpV52HlUAkeGh4BQWI/QwDPHjZNHV82iVDSprMlhOullSN/mO
q76g1zsZSmC3+KvjoK+Jom3X4o4dwTm/x+btV8iBdqcJ2y1ICoch9zvYYnYn860Zw1BHm/R7ZL+s
79lFUMK6binm0tzDeiSi7BcEj7cpYum+4o15Q+dL9zrZc8PNFzTybz8d6wGIQ+w7WEbHOD/il044
zdlqLlhTfHWvHMFCz3Gz2mQ9VtZgRkNipJRv58YXOrYIA8ulPggnykxEK3ETRD7Rte3GqDq8YV1p
O1xM8mV5NwuUY0xgcc/LrgKt9uS5rQfuobatX0KWRs56emBt0INvETuZtzWn2xSlT4bfDBilzMky
r/0ijfbYVUidQR9bKVtW/KDZvitx2wVrlCgKlNnQI5K01vxRJJNRoBTl3rurYmBnnWA/lbHLfyAl
l7jQBTvst0tajFFgxbGfBTm26LfVurlsQV96BcIl0tkWTlT4Ri2Zuk4VfvU9nuW63cHLq8sdb3Zi
PbkzImOHNgGx7dQ68Hkd2Yl79vNUCkQy8R9xpgkSc/EkDOyyVk0LGel6O6ijVhIu1WNan0E9zAr/
QWM5uw5DqrgHaIhnKJwiukowJQHuqNn/r1+0ad3G1dKyUMazrbaNOeZIZTLG0IifwG33nmxcuU+L
WrPbH/Q78dCJUaVy18KoueQSNdDeWRBQJ0m7YfQPTZa1lrNse4TK7o4KhHO2MM1vWMS5dIPhmb3v
YrbbhwkSLftKaleWoIk4nI95NiXl2ygGbV24PmIfm2MXp+Q0zEsMvJ0w7L1ZDV58nf20hVzb9/GA
IF+vbjAXL8A2jrPqoGfVSrwbYjiKOQYpD3Z3hpKXZghCzZR1X2ZNKD6gs1rSrNHS9EHwcRhvSATn
VG5LkzaboS044msro9klJajKVh6GNw0Ao0q7gLOzTPZVo4vHlMTWN80u6hdmUunBmI30VREV9S+C
7bo6lehUgLIriogg9fGjxI0rbVSMtDQj1rN+DOhVKvoPE3qAWL8qUX7k3uzCeIRxwT+MKL5bXEBY
IB36HDwOQsxv4AyAk93C4gCHae09QmRNLFau69NV0BTyPJsxhfCWQwkjC9/eplw8qqefU1/xB5dk
Vv1BGXA6t9W0YBivFQWLgaGppCwWPNH8eJ252pp55aUdOQt+fmvTTciSbuhluLXzdpgPIFrKHwnD
L/5e6ANXrez5lSISBmEnNG2+tSS1EthiKpcn1FhEPgu7OVg9S/blD2SiyH/h3jk3rHXj6pusodef
Ygjo+SmhWIstk8PPfcstNcS0CxwD02XYMV3DAjOoYjBrIsder++Wwqx/EtnEKjGEvCQCyBA8dnjy
MI8QxvSd7cKy2TgZmQe7k8W3eS9wDtL5Wvr9j8yo5AdpIf/nZFYu8G0s99kG/joect0PFh7Ots+m
LW5y6Z6LRnLGeVGcjqCk6JDdJCrFS4gv3EVUbBb7xgApe/aH9X0sIjIgeKFVxcsgxxTOz6oP5w1k
Hd5fuqKKkPWuKN9l0hUnaU/YDs06nJ4Ha1gNip3l30qs6vT/dhj/kQUbufKXp+ExT9jr82wLkLNw
WH+yoiJG39p+++WZJfhvScUvO+GQsEtgN/P0RY+P2THqGWRFIY4SnHQpKd3UBQPppvXMSR5nog5+
UGWJqa80mDvdfh7krKAOYZLcmoR63rPWGZ19R+jiO6lCCUjAZV25szljn6kvwdEyqZ4WWdw2Jas/
7ViAsiOsheze52o5hPgYh0NUrDarLp6mgkRxYn4bg9LdUS06f6ori61E2UtW2hXj4aUCwFjvh8mu
v9uuoZutL7Cls4xW9ldWT85PUbfDd0PsfsVjOws3kbaH1VpZ8fQuSWyjRHrsnXDRt+krqcYGLRaU
gg/6hnvbuRvpuOJTH4mXlhu+AaLSaOrAXfjF831kVM7llSw/6XybDxNNSPUKW3OTG2JW88DeTbRv
2PVWJlAtFBzSyXDUdiFmxh/knpqx2IkpOWTV1SLl+3T1HaO+Dh/sxp3eaRAx5v08OylHZNxUJyO1
VhC2EslnO4whgjEpITYIlr1QKJApcLuFQmAGaOLbd/CnKMcpwNzTORumIyIRno2ElW3OBtgV2jmH
2Ro19KKZI8kyZotPa1+vZTbcl557Y4AkavR5+ht3Mn43x/S55WhLR/aWWUG+023N8k1xuLG3FLQ+
9hH0VhStrsPC3AxEorgjuObRGUrui8KY4bvSpbdgiA/NFxfO0a09FSH0hLLOIJIYBpv8AvoT8BRD
5nPQTR2+EJfFAshve+kDwT85B6XZTr/bgaK/La6HuiXntBRfuIHZAdLtwEm9zIvxUsqivuUFmlAA
tCTNZ+0hibOYUugYTRPGZ6teyRVcoeZnJyb3UZJq4X+gvGutcooqnkG3T3+PUdbFOzxfOWUrLcI3
6B0fGhz5AmjpI4GBh3FpM7EHRNNfvaJlGRzH4poOxiqhOLE8CiupDqbVkp9YSAtFjrucysyvafA0
WbU7Yx0YvV/eLSG2AwbaEpdHw5WsIy0i0hRQz+DVdxU/dXxz6Ysk/r5pctk+j65GQxzM7K5cwmOc
zvE+y8uRbIbhWd9m6MSMkIk+RUU3HnhL4hyXeXISfQuVq3w2BEZ2CqVeC+7mASwpdfLKyT6RCTgS
aapuHckip4wpjYBITBEXQYoDfDYIxHTRBqNdWkFVpO4NH1UjWHo2w0Ao2oOd181tzYYSXEM0n8ay
YZOpxXucUBtK5CsAczaxn8I0xOgIj7rvD61upiPmtvJQUdx1KASxo3aovsO1rDGyUn2eLRk91V59
447eTTxExsHzYsjE6KT2pszyKfAaD3WF+j4m7Hq+Q/bPWeHQnejxWSEP9FPYvJ+dAvhUNU7Q5JVM
LhZmvYMF3WU/O80N0sIqECwnLnt3Hil69uEeTAbu1R89Pu+AzNWD367ZqsrU5xYSu5M1Um970Yu7
SmPC0dCQt20qo/uqLMioaVr8KMFFRZb7inANzWVmjvPHBzWiTQKNSt+2QBc2HpYZHC/cDqicNTee
JbstQZMX3D7epW/G8pEHUR1preDoshbid00e/ypz8SRsXDhzWuXHmgA7sqREgMbRwKqkv9atD805
riFcGE0Kdo6eJKN3LDxBNkeRn9BlEB9VChFxkwoPih3s9QNUfqa5aVB7udjZ3mqz8xCVPjdljHjk
4j24RoPr7K3axcMD7mXDGPOovEXfUnm4yxJyJWLuAdFhvdsyT1yzngyTnLDg0jSsL2oQ0wOQTX/X
pgY9GHZG1hAq9BgQEkzPVcNNTzqe/RrFnbzHqvyCjycKPG40EwFHPAITAAgubB3noMOPfzti6AX8
5c3UTNYC36XCp9H7U72Bn9Pucp08elwqHiblrMyxsjyTvGz3Y8kim77KCSeK4PVnpNgAe6I2fK0/
2PAxVqNKRIHph2Rl02S5yfQas4gycMz5vjGamF5VHf4AxxHEufB5yLwHxZR8UYvxa6G2/bZziFDC
1LqOxnBfe/ocztnL1JXQu0gy7jw7DSRmpE2uVRo4GjpFVZrVZU5xe2Zhum04z9Y0JknPkYMsdrkY
mj2uOJhHvMPTlhhhSnZmiwjogsgmhMLudDzkFpgeomXNvoknzFZGHNJrpwzeXHPpDrQATiRcJnnX
hmb00ntyui24+uJRiKx8XZ/+KHNaHTwSReVgNvsVrsGObnF2E++rzDMuLpWs94zZE92bDrhwtw1f
Z2d0Dx3eUGCP1m7lrG5FYxn7AYv4+2i2VqAGyuHS2mPEZ//iFgPtqjAm8EiQr+X2WuyjyZkPdFVv
OBx+kuTwd9rA2jfCPG9XQxV5fee9VO4xGxx9jltrPDQ1jyUvJXkgdxL4xFAjjw+IrOy1KHy+TWy4
JDR0v4wjfCp2ifFRY6PawLqEW8M9w11VJe316tKp/IVqVf6vxJ1vSBbHxyk0/MNAIHCvUf62ZQf7
g8N43IleKRQI+qRMAH9fzQzGAhfRd27wvs7CaNhFrddS89lhq7ZHUtuZ4rKoWsQYwx/ektHpX/tR
vcK6dQ8F3TMM9s2J/raE63ZjJRe7HsHNJ7n3mlvYP3vd94rClXk5RXXmBQkt0tQkkIjd6dbdJXP8
PDvuxXHRDDKfZ4d1Er/uanyl9n16iLPsaiSoRT6NeqdZ4lsb3J2XEWyVbf5lJEVy7ez+NhvC6Jgp
zcBDoTPmDUOclzgitAp5z4WAE1TJ1JOGZnWehIyIioB64JR62PHuJ3zmrxPFKOQtJtYnMDHVQRKG
DcQYTYdunIHeZONdiCK+cvl+iFDyMDmmwTNX8xW69jHKDDDdZT2eievddl2X7Qo/T98c5XuXyHdR
+OfiV5i4H4Mb90eLQBhB9dEewMvZENmSbp+24sFZ8s+ONU1D0xKfkHZ2nxoRTS9izG1nSwQWs57T
G1fCPxrzG28wn4wpihX3Yg0k8ZDj5zwby9DeOSEgvhYRFzLVWOESKbyrjdGMOufW2bN7GG9Ejh8j
TAyD9YMnkNz7+QKlhl9F7wYWWLijabAET3ttbXEeP6boH5vC8+Njb5cvjSFAucYtqfeYCMFbgVGA
0kfXeSTWdeIRoRuUO+WGK9eHFJWkZc5QI25NRN3Zz97CFTPTg00kUEteM+sicShwcMfbMq0lpdAF
iV2JspF4grrregk/C99vbtmq475LQaJAwWH5DoSA0BuTFmbqYjqIkU4Xo5tvSlVh3W0Q4QvRPDdL
Yx6bUCTvwKeTdbYK97FqiOouZXMKzXiArBe1aO3A/bHD5XxXzmTvTJh792NaHjGlEA3u9RVPY0gF
ynA/5DRJZX4Z2ETnN/ZEq3BuZm8ucs7Gt5rkCcvgJYJbEBSKk5JXMwyhzqnrk7Dqe2Yudgpcxy5x
Aqa0z8AGYV+wfhAwOS5O3wSIwvhrPOyRvX9hfxNujAZdENrvQrVGqu75G6H1cYt0JugyRdcbZwoi
zsaYovCyFjA3DSJKvXUV/F9Osk3Y2TAg+xrB2O6jM2IDF0V6jWtXdsGUu/q4eBlyWpU4NEL7C9xU
44TJTTy7Tppmm8l3ysewzm6yrv5tLJibgzqT9wsgIFLbntjrkf4Rc/okkFfw1izr4wjtVrrpyR8T
zJ6lcl58Sz20rS/3DD3nwu0/srq3KYyN0kdO+O6joLYX4n2sdnbIrQ3Q9hsop+lSp+ZX2L1XZm9/
hJHxom13hVFlTVBLjdIVJ4ijVmwy5uDQ0xmm+5xT727mJot83o53vs79G8foAkPGLaMxS4CY/eY+
JJvaEWHfkhbAwWEUYbmxPV7MpdOFv5e8Mi6WCXNIz+55Vun0CRwyCkRZWC062VhgAx4K/lwJxMiQ
zDsjFdebeZh/ddPHFCKGOXg7G3KmFcRC+jTa0n+ZTNjONU2XNwnbC0vsTI9OI40/ZQRmNMiuMG7D
OOnzMxl/e8YGyLP9qwYTFd8CWx1pm2oTZCc+FGztar79Vd6f4YtS3hN6VUYvWp+UngQAG0el3rtz
n3A09ZpKXW7SdWTgZcIBc+cjLkoScyI2nkhfZcYhtYx4uUsc3/S+agEcQG48XRrlR8YCg2Yh7fkT
Zj/Xpp7d6lNpv0HD9/8nc2eyYzeSZulXKfQ6mTCORi56cy/v6KN8dm0Id5eLM2k0znz6/qio7A4p
K5WI6k0lEoEAIkJ3Io3/cM533LM2mLuHy9jG1gP0AVVdA/NC2FYxBheP2rN7ruEgqJxjK9guXVuj
SYZ6w5y3uPRJI3kxZl8zRqhpMQ66MlmeEPGK3fgCSizm+DiX/nT0TJDdFd6Pxa8/ySu1KlQ4riev
Ww7I4Q57jvLp8WqyV8EnLqMwj+6UW+NVwxQh+2J1JK1/t41hWAh5XjsyjCAsufnRK4n86G5JHBeI
YIAobRs5WVtcQLYzzOcIP6U+ktHT6KNPaM94LfyaFK+ppp96Yk1DRDdoAiBqJdr0IdsGEhEaV34p
611tKFd4+6IY6uYYmcPQALuzF3/5Ro6tKDazlG3yVoncyw/IPaz+aayn0WM04uMOR+nETuFlNBOe
wqTN2OYtCiPL5sRoo261Qmks3u3WLqyBuYhnErwT5hqXJO+3l+5xIJXbuLcmUbkUdrmpj/2ItviZ
dYTGyhZ3xIlhWkt5/r976GPle8+VILuDjDBB7xeZ2iVe6b6hPlqKAGCxgEJTvihfZvW3YDEoi+hu
aFIILS86DEmNSffeJYVpHWm2I3kxaWLgD6k9DOWlyFXjHCr6rheojj3LixXjx46C6QHQVPkdkhGO
qAY8W4yIOamvhE+AX4xy1l+5lXDRiZFx/OTCzZjvH0ehUEFGTHgbxNrxHBwpu6HCIeJCAe2sS7KT
2Q3Ml+DSxLz50h1EaKcjJeZs9EN0gcBOUi+6BcBkZGblV+aa1if55ul4kHSh2bUBQ63Zezz6zpVT
1F+LvjFkGMVe54WBofYVgAObGcBs36qsf0vQsu5ah5AXl/t6tzCIvzGdoXjPObSbIUOmB5zhotJr
kxABj9yhheMJWJmXIF/J4+itWxnh+FbeG8P+127CoOuxvX/w+ukyAb+KVbiknRQFnzxA6Ijnwd7q
wWNKrqEcnuLEMW6IKDRu+1Ip8u4Ig6SvD/z+W1630ZUZE0l24p2470wxuKFzTqA72IXiJspV8ZQ4
ygDO2tz0TCZfkwiO3Fjn/ns5QZiq2qBOw4jQNmvoiFmGuFh+jfNZsYxxSHjz5uGdDW9xyAHgHdJ6
mO507HBWZ5nA+1Mv6NpTp8r2RMgNFws+yTOQ1s+uJak4X4j2sead5b0PARL8FnlRY81fkapsm8A/
j07THoAwxkhzs/rMXFMcVU036OAtmibzxtYf3hScPSPjZ8+C7FJn1T4CMIklfuqbo1Q63y2zPvgc
DHuIi+w49GrPzGnNGoZUEPi+BaZ5gTDlaHhJse8Zh36IVTKVG281GpAtqktm+lbQf1nsJb6ca6SC
WyKm8r32TDLIFuE43utUGfYCNgHqLxPWadHHERdUfGgNOskNS87gszRl9AilczktrQuZMJEA7yKj
Zu5aRjaai/UcKI+ZVuUFpzdrcA9jDgmFhBXfc6tG1mXsKVkfY5uSM/SlIut7bgvzW91b43KmJ4Y9
wOB6asMs8mI2BCw9v8RNYY8HWOjsEPpyoSHCgBU8F3w/yWZknmWGlGuxc1Y26OidR7j6W9DkMt1W
UY49MmHj0O2qpIObUwZV8TS6OQjpsYxQAjsGbrLQLQUjfua3BmFuRYtlQJF1jO558DlNILIM9S4l
5breRCph89NE2nlx2yb5zjaErfOysIvaxmCj4r0lDfeBipe+so+hn28jfvsp9DqJ5RLlW6KY9aVU
bZ7l9B/JnJE5x67IzE5JOUgnBBwKVyf2SM3bC1lCT++GRVhnChUljgwEA8ifqHjgGs9YaYSPjXRT
mggT9p1boi/tvSX/Cmd0DrYDS+sUkJEELTI7xFLdtLafTmdT11zBuAwZr9ZFzrrLqLIiBEysIngx
kR62qd9WV5JwaZOTGybghR6oZLfkGZlnM85wmuZL6lbPKwsxPvqJpih0KY+ueyhHa7O/UKA0qdWy
OaM66s5+Hhj+U+Va7PPZ1zKFdEfPvM4EaVjclDFXdDbJJQnzwCOarAGG8ZjSLRPIQP6G3tWdQ9Ci
Mc9Aw0EvfRilzdKDmfMsTmgTgv6J1oeBv4c5sjxjLPO+uw3L6NCInK7d8ZBOn6R024QwLGqm5xjV
orzMO0wLo5ybUmz+5sM1qGtIL0TnmSMQWfg+atMZBnuSKHM1Ma/e+OI3pfn4t4S16DiWFuR5Tv0T
fpZp2SLgjG6tFicFGWRT/fK3WK48ihLjWyTJVhuh3uKjyttqE9lt/+1vFYPrYrGHDvH0AmoPF/Pw
0dW2BSjMgUfaYIlZ9gvAI/XfgNX9Nu3oJ5Xhv0QE/E9k1jm/lRk+fui3X23/63/xh87QAUxnSV8E
CA0Rmq2IuX8g64g9siE2BhSTyFxNAV7gP3WGrgURwDNNgQSXfwg45f/qDB3n70xCESW6FkZ92/5r
yLpVkvNnWZ+LItJc45AQv5EAIH8RnbFxazKLqWWY5VZwjmXmnPO41f9GSfZfvooj+TyII9Gq/4LF
k6nyy1QtMJCjFDKIyGB5TV05v/9egrQiLn7+MHbAN+p7gMqR8fm/fBgOK2Xb6B6Yb0E/aRLyAyJq
gGMAou0s+6p9NIAXXdS5yfDw9y/9I7z+19dGTs2STBDw5Mv1vf1JK1dGTcvAmO1zHaO7fi+a2l9Y
5FA4Mc8bKiyiQFXgwWeWywwcbmb81JnafK0s+AVhUq6PCKO3SR2JDWnFGKxFXV2brk0y9L95r//8
a6wh3qhUAU64/PIr4PJPbxWPJsSTXgwoH+zuzlqRTydPzIV99fvvZNVo//yVuDzoXc/lF2cavV74
f34dhjr+SBLOFHZF3rWbxLYm9wZnQjNe+fXoaYzCPZFEL0kQp533Vz+k71IQetJc/48z+RftIr7+
zMS/4YeyNbDNJbO8sAGj7n//Edev6qePiKDBRPYLnIh7EmHwzx+xQUwWxWZj4vHP2tfB8zEiubZ6
Ihrv5fev9Ku2joMDtbJjA7e07TUZ6edXYhPOrpcJXJhi4kDG4UXuphkiVFLTZFwUuVvPf/0bpMkl
0F1Ik5mm+4sEP+17p8cyjzUKDABQjAHBhVcbfzg0OOvjz/r2j+/qP6q+vK3Z+7f/+3/900XCgUhF
QXIFcBMgnb/cN+CnHe1kvIrN7vwu8+hlCnbKRJqk9skSzZNdz8Xt77/Lf/eav1yYJco98gl5Tctv
kAKWbDtN/EcKG+gzilQ6fp6y57/6mhxJfNZASCk403+RGMPcoC3LBovXNKIzaOTu1rTBSaNggKvh
ZiAXNwMdV7T7/ev+83XjCYbsgqOJCxQGw8/XTVyNpJ83nRU2U1PcDa5O3hBvkyNJmma/Gbwy/8OL
8C9/0H+6JTgB+Z+JXhjhuuVaP78gXVLUFo3rhmbHOtQMVKPCHpybFzZ+Zpx+/+lM1hD8eX+6BcEr
gb7hhQJHCNt17V++WLNu1CxBEYatF6Ht69slq84qM7rlOetYvcGI9spoH5eLRdZNV1AKs59eik2x
RhG5pm7Mt6mYBCPDGH6hPreq8OPzrOUMDkUvtP01Qyb2jZOix9IFft+dqd3I21VICgcsa5OJili2
aDD6XhImSuz1KDeW36d6W+q5VDealb9zMQ/SrM7jggHx2UcvD3EyLrbtYp+CIglQfZQmEsimipna
wfiauncnbZhdzj4Or8sRZrh3HATjccJyqVdNUptFmKaGeqkrS7onjxRADKRuQpoB89qBWJSuBoEf
C0pQTL5kdGwGNhCHlPIb1yduWhykherzK/aKFOC2bzOJJj0nux2bAEvdIi1/ABo3Jva+saR6UTPT
/n0GO1rtp65xGKxLg/EJdFpfbU0tkhtSIU376MWCjBOBOnXrm3GuIeFXao4/OB0dGn5lxci88Jm2
TK7ZkiD5b4mHl85jJ5BkrjGIC18h+r5lQ9yItc4ISRkDBVt1T+QPVvEhKHL2mQSdIKiLLVnoC5oa
/2ghMDN2Dro9H3O5E31Bqj+Kg5jN4Gvky66nTZ+HxrsQ46jZijrF5Jv3I48L84uD0749IDouISAw
m1PjxkDNFSNazTtyXZdgsfbJRC4YmIfJQ8NlYOZ5kHU5VZt6iaG/8piIR1qLjkGsbWYIvyILGOSt
ZbbVchqazkHHIQr+PtLkJGNPRWG+87PKfM4yw8/DaMzdi7bld2ezuhjQEVi+BA/x3MHqiDOIPhs4
8c2Tz5pIwAXpGC5P2CPza8Reat5j3YpODJY6roQkKWB/dMq7X7UUzFrsvKkvONcpNkoVxMg0dGut
oLnKfUNcSMHUMNqCWE7n679AXnA+iaKGNYw0dDD3wijgWlgQ+Ne0+Kl5GjrbeLCshlGCjT96RPMZ
4ZUCPcRgjnC4hdzZOB8xf3DZkONBfPHWq9UA+Y+86qe8HxqcVWiO0ALi8VLhoixuC3QL6ble3HFV
gnXqC/mOcbVD5xI1ocFNZHNbBb3N5rGOn+uiQqA05QYO1bi17BU+MzfvbI0RYKVZPSDhtbxZbief
AHjssAOjo2VhO0tAXWR+Q1Why62jsJdxedk2ursi6tC0Waj7fFnwMIKruPpLDT3XIQJ3dmH8dvl8
TFEMOvsWFavaz7YPMcl1rKW/URRWYyiTQrFFYWGoHkpjjOM7HoIZOR0MXUgWSe3meo4CFugmArJX
0BDixRhAuMJ3d8ncSidmS3HW5umJWKRx2gQIb/1Hy7bFmVtXvHbjMMc7rQzrHq/MEnzNrdmHXsAM
10Cd45s6+ApBq0xu7RaVSbYZUFHw55Qix13AMsxt4DgMTtkxSRv1s+mUur21Za9bEmbM/n6wYzc5
iRr5KkOALkqAxIuch/LenwsrPtmohCEHI0TJLlVBlbfX1txa8JZS2d6NsrYgXxDDZQzHEqsKQ9Yq
zfW3LM/N6cFoUlZL3JtVsRud1vE/Y29Jo31BbZptwfagsOxnYwIXNo44mzMSS4bbGoj+5UzsSLGf
iFuetlrG5WFJpfia+oZTbWcT8upJuG3+xTfIGwpNljZ3FNHiKVmcDne0T057IEvULghnm7MP1ui1
Ls3p04O++b2iCrAPrm6SGzX5qbplXtK8Z+w3v7q1PX5BURa0W4fZ9KPoO/dJ6A44gpSx2CGrWwgd
NaR/lxWB8U0F9fLSYiNpSDlH6rpTndtCjIqm5mByeA6hFBSQAPrdEhiTHWdHbNRpebSRSV8blbTD
asmsBUVcNkKxnltCpy0QqJI4jqDlK5wsn8RaP0J+ECT6gRg9Tqyh4WTcBNPCWFUkI1Zh1y2fRsHO
fVPIbokOXWnJFo2GywDCLYb+cwyQTeOK1sZT3OTWbWVAssagQKwCSiDb+pwA9ld7q6nt7pzNaHQR
Ufas6YnOZo2KQO+I7jDSp7bvvLcRxQGykmTqXwirQkFXOuwsGX/O0zWC1uVL0ZLIBSckxswSu15i
bJjbiWVXEr9oghsuiNWsq6z+hDmcvdl5NmO7DNqsDZtE8c4Ll/yrLbstLQ4QWlFVguT3v9hm0WiM
QB2JLmZvD2/rT/tBRJRNgYUEWIBw4JNuTA/70GF28/5qlGLy8V9PDouLygYEkbXxrXCI9GaFNycv
s8vnD4lmb6sdT2FmlNaESAo7gYZkEJN8eMtOstFh1yKlOA4oBqEXB07DE1wqHGXdkhrvGvseCC2j
ZrI4JCP7vXy2q6+dJaPgep6KvA8bh2fIg5gHgMslaTFX1dib5i6pfLWr4DdGR9lW6WdSwJLcVoZs
Y9wkrvrwKmBC+7zP0D20fKPfMz/TRhiBf0MW6VUocxpbDzsX4CzpSuiCFQ/feU35dqdDI4PF2wTz
nLgbOJzFszVlabsH+OwOocvyHIhUXqXLNusomdm/mm6yN5HCoQs1kaIh5avT20krG3NLWptvbSxQ
4JkiFXh185w1o7UY/hvK5oj1ZedDYB9r9rIRcpbHZUTRyC9LViZZQX39ZhiVV4SusHB8YNoYQOSl
E8BWT7fTV9+CFbjXQarvYDAw1qN3UZhV8qAeDxVoNrFVShFN7+JemHY5ya17o7VgsHCHNOvGt5x3
RPQBB3Qoed5TDsU7n4dzFZZOBFFt8MGm7nW1kps7qq+OjAyfY9NEXUColr+K6pGSie7EFBk8a48a
4xXaQ2uHeb/ANGL3l/W7NpqRMMJeRZ7NGxQLuk+rPSJh1w8zRBVxiqqi9zELcHpCY1+UuCb4l9AW
0ob4VfOuS+5wGTYGYj9EFgA/9IyqvU/VzsYfAEWLnOf3zB8gfMR1SpQeS1kv2Hio8gEcpp5RbZ1k
CUqG7z1UG03c0nWG0ZVIeFaW+JyhX9ubxVHmKa0U/BdeGGEAMOzptUgcpAwJ4XjDcfRkdxfFOGTO
cC0hiRILmWDQsinKkPMhryR8175pVF85BzF6sXeUdpl1OztrKIBTs02fR0xEb9oi6nbHvNSXoQNS
5XtUZgBuWjvCPzpwTH8f3CqAhNcHZ0F+DkT1VumnAYnbU2fFCP6tJOJ6TpYS+ETArmBbBxJNVVx7
nto6/ayfxqbqecbLXr1PdVLfVylsrFarBfKNVuoo644PrRVuPYTlPvGEcozRyMwOzJgF/j6P5Nyr
YKQMGWpVQp/QlZRm89zmAzo1kLQV62hv8cKkN4EpkKcknww0bGtoWAzGojCXAJ0RC1C1pdujNnUZ
b4it11oNaZ2ayRR3WmDWoawwDCLW9OWFVdIgbRK0gFcLToc6ZL6lJVI4BK9b2H+Q/TRlXLTpOtGS
WukOKjjP0TwMoPg8776Sk5MflOlWV64fLS+aCi/bQQGhTBRtQEFnpZkjtvbSEGrbJdVzNEewBUvS
Qa/5OeFDDZnfYQ+DHvTFQ7D3NUEVUoUV0RX33ZCJe8uaq0eeQPDJ7LGLPod0agCIYAu4DaIJwjNr
Wiyxczn77Ly7dtoGeoqfgqVJmy2rljrYUmJPH0NSoiW2p7Xn4IfFmr+kbbsbSIijAEZJhkciTnxO
rU5UJ8xmHQ2Au4r9lGfYLCvlZD0bTu8SMOqybqA6zvjyh6yuTm7mcetEFKxfFk5IgOn9UGf7IEij
+5ms0DcGa0QEMeq3GgRzvfoOLKNPoeZNzTsbcDS3XmLrmzGLaAlAb5X+pmmJaeN7D4i+tUq1lzUh
fKivWens0gn9SJiwO8YRPHnjaxy7RPwFVeNeGSNnezi0Y32fwfHkcFYpqib8oiPQQ5ICy3NkI6/a
TBxFj4PKkndwAgqCThkhCYfphWoej8NrO4NXRYM1+fcYrzyfTXjdf+205/K38WgfRjhxZehg0n3y
uRDyE7kU5XMgBnAbXZSZdAA9GwnGCowitd+ljyb3DvgTrCxEMBpZwIZkqTjYJ8MRcoO7dWFpNXBN
UoA5zvcSAXcNPhv4c5eAAdskStfdtuKvUJJateYtjQMHqrDoXHcIpYN6J1iSy21bliWdSsnyOhwN
zUJ4IGcYe5xMS4gJbWlV1L0g0DDJCIkYmVN3C1t9Srcjbzo5aJZkEfIJ034wnZrj2R1995XKxUGu
5WYorSNikDZ66HDHMbgm5s6iFrhoBiV4XrVRBsVxNNvoS68KUW5Hrx9fB+idZKvZwB54elXXvTbR
9TIYDDhiNJH2HBBWSU011Z7a9TSpEFjitlm4DhYgn4BKGgKAJ0RPsYGuh4Oy62d8hmMHkb73ywcz
Vs6D6AWuJb/z7Xv2zDnhu9lAE9X4lI30523ggRrr8UXiCIBxhsHlDYsuDZpf+hzqWHjIfUujADZ6
z7bnuze5yR2tV5/sIwKlvjaErH4qq5+q/ZSkPJx0oQ33MLV4sBlAOi75nG6eYIbshPcd0TD0rGq2
HQyhwzIHm9qBqBRGtK0yzKwZj/D6ST8TlsYsYbOkOJguINhzVFHWwuwdwfXQYeTb1Jmzz9SAN4Mh
giKYNaEFHVLGTu5tJaIcVMZYnS/tzqlf+r6wL+NWoFXC5UPLmfie9Wbh/r0c9NS9gmpKjY1ENQhH
0c66u6bzXbB8SiTZfrDMTIS5uyaZ+zOoKGIfVfROgbDGakkBCyQyPN7HmsWUbwT6mxHxh/Svpczl
Pbl2xiMe1eYtirAhbkhSjR96GLgJ+NWajC6kQ979RBmVbIMybaIrHC+BfQiGgD+H8oC5xUxb8o11
Y/KCfkU9RtJKmegjqu/QPEJS3nTtYiKNGhzAbRYc4O5Em0qBqS2d8zly6o4DFrnyIeeHLiFQue4x
j2unORNbliAbJQ0NKFrch4mYqgvWEq7aWbNIR/St+TJuG6Rvxja2lH03enlj7lLsq1ARK7e5y4lI
o6B37IVTxS0zSulliZdQ9g7syrmJKUGNPNdfcJsHWPYsLgJKdU7inQEMafW/Dm586N1W3TiGYb0G
XWeNW0txs4aczBj5/L5nwKSYolz25VwbhwhB6RL2TkLy4uJUQD5LLR19jIIo9d8qNl3wtpZyxuU3
1s7zoOtaYT4ZfbQFpkBMPNpuBqHXd5sdY6yl2BHZPiVhU5YBPjPkn6Gu5qEPJZDkp04CF8RHNZhv
6IETLEAtlkLiz7k2z+TBmPFxCMhj2Fgkn+57QliKrUEelwdAAprqRTnOmn/DpUf12U+8jJOK3e1K
hbERR0reQ0WK4RtuAF6mQpwZXGikHcZR11NSbjDCrknyQ88rkO+CKw0nqece7Wjhq+3n1cNt6wBC
JT1he5UKMylPY4CyadP2JU+5DiBNADIZOcy2bZpx2eu0q4OdE7tITsvAjsOYn2/YZw7CytBruVZ2
wmGO8CIYV4GErRJCoydj6vzNVLpEn9j0kcBZERgdzKyFWug1WRZxaEUWYKhynB65gxeIii1TkwR5
UHbUNFHevmIFjx3FVWJEc+5Nn7lZ2y+0GyyWawKcPpzOc8+W6U1YBMgpenGdWT7rzNIfJK8E+XZw
kmA1447uJ/PjgoLEiVMdMouR816OVv9tlBPYPkr15jUg0vbG7xQB7gCy/EeeW7AOnJzr9IA/uv7C
lkPIK1876rGzywggt2iC20JW+QuTjSgPpZF0lNJN2/Zha7YQJRu5PvmNydf1CrLCpeaqFC2cT3/x
sUSKoQz4OXyjKiPKO5pAYoVWh113P/jgSOxMRPe4FHWyLWUk3KvFb+tin0XYhYGmiGJrdgXzJjxR
9ngkV7NIb1sCCVWoF4xdCDlbaR3TrsFy4HHM4im1VeWGS1ShxWBoWd1ai8Ud0WNo+V7hPhuOQGao
I6YYNw9wcFTV20wgl3w08qx+nBu2OYAku+lB6c4h9BJ4SxV2Lm0o4IYOkRBftivDacrUZT21HOcO
KgdOhYEdA5M/hE0bz20saiDmn5dIJYyC53aC4mIkLxklaYCQzO/lFGxM7ZX44cwof0tI9u73Azfh
vDdSF5fypDz/WZQBOjQ0szzU4RUNvHBNGMsmbUvvZsYQ5xwLh9kHF1ESPwcG451tP9cWZhhEee22
TaXzjW2DNsOC04AkF60QPVV1kcE2S5DVWi2OahzJJliz2lpy/8jRPLz4ZYXIReDqpwIXDJ82cYmC
GwVrhWbSjRr1XDd1/elEwrzPKr+Ldl6fjPyYDLBw9LTNIyfmcG1hdAFJQqsJhJMD+jte8vzdQjpP
IVBMBgxJuHb2ziGX4iVy4ynD8KLR/A9j2l9h5xAxGNmg8XZjvg5PjNoFBtixtoRi+SNjx2UIzLyr
rNGnpHOuMO6T0YxLkXCe4EdOD0OB6MucA+ZBXjtlt8GUWQ6Du8pCorQm/TgmoT+EsJD/kxlmhO3P
ifxH+SMhSLc2aUHtj+Qg0RXkntQ/EoUY3pMulMl+9lEZy+gSoW8PrvdHFhHW5PolYtDa7KI1rEgE
sVXsK8vAlTatcUYOW1d+tMw1vkYAH6rtwpdQ7xXDv3gnf2Qi2XVQ3VL6+R9jYJOZlJC29Cx+JCmp
gVCldFjzlcwfWUvttOYudWsE0wD6nKc+58ME68TMP1g3r2OkrsiqN0dHC9XyGukkmQ22nLvCbt4H
5SzRrmskQ2bOSNKg6sEVxakeCYmy3b77Zv5IjuIZo/tz+iNRqjVGI9jX6ClvHFuSOZWbYyt2bl/n
U9g0AblU1hpRpTkhDE7Efj5KhzyYS9xR7TNsG2ReaLKtkz32A552pZ2Pwo6JeWmaiJmt4fnVcyZS
n1wZMfs3q2PzbmbK8yEYgzFLmqSBAbemS3JcmfoHL3Dxh7imJPSr8koQgstsXBG/StPltrZ1ZKFd
kM7WeBgg5r7BaaIU9WnH2PYzQDHKydQb5aVhKBkRe0WyFs37kr8TJZQRCJBiK9okPQz8TQ2EWcKc
T0n+HpEr0sNQHA7bsQMauKFn8yn+UOR2xxrl6nmNBfqWIaVLOUHZG3Bejim0dp/fZ+/MOY6DinH5
GthGevfFzOzMwu4o01fTb7hM6NYIcMehyv1L0l9347iIDyfPwW9HCgQ3LkVoCopgIG7uYLCoJR5M
zPohUZbzaVVLOoSZaqfrorFNoK+I+DSPgBq1bpMb5p2dAMEFloD2H9Ix9kAUUVwWiHcj0mxgqFGi
zjTZ2YkNm3sz2t3Q0qbaA5OOkaniztM+0wGbcY21o2rAWovPfjXwywRAlsAM9ACuA5ypFTG033hU
i96F8nTqhn0AR/PUtZCUxlqJW3O9qimueNSGTafQaMnCZugcsxAeWQsp5ML4vlkXVS6UT2BXeDHQ
lyCWHvOZe7nQtSV2poG/kULAiPxDkrCi3JNCTapWX0E32am2YCwe1MxjiBOqdbZaLWyCWLhZKSAt
HoxXOTNRIItM3hbsEkP1WvoexhQV5CYyUxrNL1QiRk3AmUPdJYmPeywaOoIdPi/gqLwlEghNdpf1
oV0WWdyOVoPjicmI527HZDaXDZkUyONUg2x6V0wNOv0lZzCw5ZG91GElR+/TpFej1Y5yQrQwboMS
6EemXSTKl8F3CBKef+gk/2Cjay1Pkb026QNt6RVR4jAyI+RFiItBAoAPtQa7OBB1z/k/BNFw0efK
609dYhnQ+lTJMI34MRK7hB3V2wAF46ezrCLUlG1gARSYlnrfJi1EaGgI2tyapNYAp9F6fuC2LQEv
OR1P437hUNgrKaKbtLCda1FjkxrYA5DxzLhGwnfOFS1dNBEsVizUQFuzwKkTutxyaAaxDZFbESlj
5nCbozu3iAJ9CEhZWo/vrEbSHNv0rILG9kgZDMOfDpkBzkBEpXGm/pXmAUSwSB4Es+zuI8UNQlqV
PSdc3mXkwy9LeNX8plaVpw9U+cznawaeJXHXgsWnaznAQ9a8cML5ZvqxvU0DcTE3ynnmYdlZ7AIa
HrRV6gm4HllTZEewVD2Ea7fvr00CRvQdglFCpGqOLW8Tx3J4QQ3AAHn5I7ESCArxlfaPKMuCx7Oz
T1k3+Kiye3tPnU/wpScKgLrk13d3CJbSr22driELPwIzm4bsTIb7lKm9G5T3xJIGV6hd5vjKiR2F
e52EJmOPdjFJ9qW5xnIaDWiGzTytcZ024nsw5PRuJDRma6RnyXdHPfIj6tP+Efs52Uv5anLI01r4
aFyY7A/eq1aYglkaQPxBdVozkhBZ2ekTr1y8BkR1XAxNyxhC5SL7Hsx1/jKlSOo2ain6j8Dtlf5G
+4IOC2ZL6joEC5IOTGqLxewYXkdXlsWu8AKeEAtJ0uBjislUeItqPZ8Zi9X9Tns9u8NIVkBtCQkn
VVlOigOCQFAuEFgS/vCd5N+Es63VzFztvIqjB7YQSUczNeq30QHejJtTNjEOccJcDwj5EbHSZPoG
cu5ocbcFeoJjTEijyRA5SP2d0OiWdhkPyvvKzyh8GTj1pymQsF9ckRVP6IDbitAHnAgXBGJJexcs
qIC3cGTs5X5OTXs6OInP0zdrRL6Ehl+ImXG9BwK71qwhw47qJ2Fsi7o71Ab/En703jZOanSDW58q
r9xJozU93BRJFmEx6N2hiWG5UFu9BUHXL08qJqbnVHuJwktNN88X1Ujyd/ZD5EMjb7Ke/HjJvbFO
qIs43QQ6Ytg6LCVDMN2iSuW+7esOVZjHUwW+mrEQUDFigWOW4Y3ncSQsugIYFewjxbOMFZGDnw0R
Lt3C1CVr6ocR1LXFenDpT/ylYpXsF+DvKywhxjolxIuOFTdx6vWUHpblzNcFrb6AZUIrA6KEaXnF
nmCjlNd+QyQb3BvLGNEMGvArthgzlLMtZsc9OdFIfAPxWj2jxSoC+gbjQ2lmuIJcGLs1cQWDOamY
dAC8aC/cSvvjheGCAt6OQaeWg9mnWXA22W9fLXMHMCGThYnJDE7T1svLBqBpBqZs6zSgLDgfi7mj
gcyYvPfksxykcGFgMKWul0f8Hml2TGAkwI8yG/Ac25jrcjqRWeN91LIOPsymG5cNMGNrDBi5AbW7
ommATQ61g4lToIQsH/ENdcktGfWF+u5XjsZnPGbl9Vgw/T8NjErho0ysA3YdwuEbZkttt2OAQuCD
aTCoAzPMwL56mulba+bjSytPhRGn4ktEDeueCnPonAMPc7w/KfmwWNFNn3l/18Nk3TppIKxLM7ap
4RcGW+Jgs0xMbiadOsEucWB8vFg8E6tb2wgaY+tOqD62zCwY/9nAw/6QhP0lguq/lCT/JFz+rcT5
f6R4GQXWv2ak3n3CCP6Pxyr99jMp2OG/+k9S8N/RIK/KNdTIq1Z4lb7+AUo1/L9T+VlImzlYAyLn
AlTP/yClir+zXkX4jCIrQJfloNv6Byo44B/BgfSdwBMB0r+/Akq1Vn3X/9N/YSDneSGlFCuhchUY
/wIdXMqodvy0LLf77L68Upvr7fHiy0X4PQiP419TRKI04+0ill4z5j3pub9IzUoiiAVzElpTHdZC
HD0dH//03f8XashfpLl/vMKqnHMsF/Jm8MuHadu80QwQmMFwSi7yKNAE/P+9wi860kD1I8gVXqFs
timfQXbtf+cVOPfWn8RHdrYK9v4kLzaXuPUyA1EETmrDdY4ge/7NK/wfws5rV24c2rY/dASQynqt
UuXaOXjbL8J2Uk6k8tffIR/gHoeG/dKNRndbVSWKWlxrzjHlKlr8v3tOLotjI/ciAB7eJMBJ8zc9
eUyHGG0vVXrR1fZ0k/SNeAKh6X9IY9uQF6HapuKbMRk1c7+6qew02pmNV9ygTcSEk1DEZZeplTZz
iljMjM3kIMojCU9KEpjE8PoqDMoNfOErh+rvd+BXRSYfnoUjoSkgi/ahXHsrdfWn36fl1Nri15ck
Pcir6L76QX5eX1H1aP/jSr9KMf/3SmYgHItASB6234Xehk3jTBSG3Jhz8xz5KrsM3vJQJVCF//6V
/vtCVuC6nAct7vmvX2kpOAXjLTc3du+GJapHa6xf02B8+/tl/vzloGESFw6Qgtv+x/OHo5mcVDkT
s4NKgDMhedSVj8/MPRpj/o9r/SorXX87yFnEaa5/CdjDfnvWUy/vbJFWFjkT0wmvXssBZGpgE+tL
4u3//r1+Q//+uBhfCssC3VL+vrLYf14SjJ3RP/GqpcvLpMV9xZMce5fAADjpv3sD9sGzX14tTD7/
uHBg/7rj/Li0zxdEWm6iSnZ+X42j3YDxqxQJiqbTP3tyyFyij4MC1atP9nE1BpO1RYLtfTVpL57j
rloerRH3GoPelpQ2xfyJxuCc3mU1g9Qt3U94i0nNZJ/mZG+8NSNOyIHGc7k1TaO6ZExfX+bAZLU4
fdY9R1SsH6NFr+pM1HEb7ZcUcqbTRmkoKTDo+ZY96r/UckkQBnDErDlDX33NGgYutb+WfS3xD5+L
BsbXHmvw+OI2/uRtFWi1XeFo/9Hpy1E/xh0uSSbSNrJrpEbCuiCXEp+7pknvizwi8xkHe8uowjWW
s0BoZAP9C9JHq4+/8WqICeql8UZ8N/Rnpi0zZV3IREs+jdpNzUvvNybsuClun9qFqKvT1DhqPzdE
oKdz3N07IJpO9BCqYwnrA+ga4oLNSoOq6VkPJgC83rVuLHvUw7ZlBCuwQ/o1hKEB9F/YubwD9xN6
q89ZapCZgB+uQV405+V01yytxhRntuUNeuPhPfL7+sIEyAqTthUPgaX9e6lIua6R4F/9BeSoAVnN
3sZln9FOcUR9Zwb1UO6HoRP9UwwQIeX40Gpz4+bIzm60oePxErsab95WRnpyGbHiGT1oM+lXp7rn
zaGV1eNTU3nM1HTq5x+DJThn7HdHp55ATvjKeqAjFzyNFdv3QcaI/coEthUZLCw7CzmFK6OroQKC
Gsuoj69NCtjnzM0097pF2TP50XCmOQ0RTaiYCtQmvvl55KnZGZwMJvqebB/XPqAXgnwtIbeli4HR
LDRUXuHZwq4J+h7NgZv1NqvaVcl9Pgtv2+qs9feoaDgedAxUb3oskjttGJAfOkulJ7OJkvqx72aB
7hmBT38p+SnviLxrTyMW5PJYVfM4P+esnXUwn7X0uRJYeEA0UcP7wTMxXMU6UV4uqqvcVeAyzkdH
16xlclpqn9immtkhetNxrzvhFWdG6wlhyfjyC5OugSnMuxFzVvZlEJRCu2iKOuM4O0ExPrkCoRxx
PkF9IZWeOrxaKo7dQU3Y1VwGzrObVwpgjFVpsklSGuFh66rsUwvgtulCu9d4QAH/mAcb5yKW2awr
rJKpgWecKiVcwsJrCa04D9b+AX5EWnCrudAGI5zYZQ5j2kZp5AqzezcLO9nbRj8ejXlU95MIXKIU
7ea7KUebOKmS2E+Uzrh6Vf8OW2vcOXEKe26a1uQcaReBQtTe9j/CUOBHz77xwjTfhLMxlqgUsrhP
8PcG/mMUDanB+a9aPijLGmlZNkzSgyRDPwjHsmIuNThnbTbgJyd23f0AMeCNY5P/DldaAuSbEBEb
sPDuhz7jcxj4dmiNtuU5dUEhvcMlsOjwIFckdQ4NeFjZsETCxgT4u3Nt1JVbJoI9hKal0CBm5g9Q
8pJ38OXVVSJd/8IoirYgHUl0EdTKGOztMhFk8xkmAD3GdunLTNyttSm1oQ5OGRkKgpVtpzuBZuE7
Hn0/zBtrDB4RYhA9I4KmcC5A+SbzLvEQbe6k1aQzc3LculfHTgWZd0Y8CyJ8pqA9QjqmD0DLcsJW
bY/tDa7gon8te2ckRasVhd1CR00bOxRVika/Z4veQ7BiZIrwbnrmc8N4wcf1juN4aD4iewu2PShT
G8YhOkacxNlMVG3mAbZIDOqwjSqz4VC1kJ7MaJTtwVspCS4ml5kzr6nOZatW2/VsLDsP6C6ETUH8
eMKBlCFQUKUvS1Q6L1U/ObsZiso5aGQSh9iG47D1u/nVb8ATXJGWiRtjBub33Co0yVuwo9V9Z2TJ
AQm39xnxJIFxfdAQVuXmC1AdUSe+9VKggiF2K24uhYqVR1Ao9pJTC1hO7XI8Bygz0mVuxidoeNly
Lgi7rPeIZk373utsXb51UTu2ezs1+/TBFQAjRdmLM5iAWn4qQBNXoZ86rX0/Uj9eW9pcD3GGPfgo
29GMjsh+kjAezPhWAgx+rJreBCLuNuR1+TIaEFSmHXTXXTtPbvzuKu7rLbMM8rzRJk/+PusXpt7T
2M7ma5fXTXOgVzJd0FDExxo9TnzDcIuRxQTb4jSbRv1UNgPalmrs0uISOzRykE3WjFrj0Qx2k4k5
5czBuiBx2QvQIssOssK2jxSjVwQWQZaSnAo/DRQImjeCIZactsaCwDgDO/CI6Vq1R+yEpnvk3aCO
zqTr8lbRmzqkInY+lDH8E6zL8zTuQX90RzSf5QekUMvbwgbg7WObxDtNsFMWstsOp7YAIbC1XWzV
m9xM5CEWqr9HRTt41xKGstzaqN7lHiYaY4x6DqxHu1sqftlpPDTEvL3HXarQ4JLy+GTlWnAaiKyd
m5nRbkGgw3yBqgKY2SoqltlEOcJE00WbnjjsYB7t3UOy4KqmYexZKO8HKVFXuyMORllH1aNdEyy9
w7kgnognM6qDDrjvDLBV4IFinONHg/NJtR+bxX6BMfnINi0zFB4D9IU2mvrsLc/jYAThBrYZUW97
2zbwPK4ASIDCgpRUPfovDlB73HclMFYYmfNmEfQlaej5cIJxNxGsnE1nmJIFmRuUVqhLi/KTQdQA
zx1CVkQieswLFA4piHeZY7mxWrwzhNciIylHmjIhcwhxtJ2iz69MPDIy4nzLyEOpMrmizuF807wM
2lndgwrSI6SOd9AULf0ze8xex06mvMZUEfi3rgSlfVETOrYt5FQTOwbSIZQ2gj9CgZB8WwKBmM6P
u/owcIjP2WtVLo8xmmbnFNMjrs6aQLLQb0c4nlap8/hRgjrB1lXVOS6CpVRhCWZoHzjuQgXVzM/w
BPTwJEhPlGmanRFXMW6G1xaOsXVsCR+4TewlP0RjkOzp+EFilAyaY55+hlm9sLnD03RktGvtCt9R
C9ZdF9i1LIT+3mIzQVei2xA2KdSiAmky79o8g14a4Z54GMqxzXfRYObBEb1ad5sElfhYtlOTs5H0
zQ4S2XwpdTOhBOoCKE90RCYyEV1tF29jk61e/Bq3P7DTWV7NDqnqxkzt4Spw+pg3QW4Df5v6oPic
8XKlMIBRDY/UXSFV+ehepmF07zM4I/fT7NU+qvshRnUpqiY09RJkvNJc7yPJfmqfWM2yY7I3UkwY
4qMxQSvY0s3RD5NlVgxiS+2iRJU+/QY/q3cB3B7601kC1sqPDGubzAnpos1AubhH0jNVZ3sxos+l
iehSouQzPnKM6heaes1sPHlV4nuka6clVJkgmd+7LMrnr6ZXRe1nQBGEhfce8TBkRaaqfEKoxhbS
kaQAvjxIqLWm0oNj7JNeRt51sDOtmnBJPdA1nExtPfdzyTkBnch8nmcjOgFqq8Er2pHhX3ljEBGD
oxhput223ysbPZ1fMc5cQ03nPL/0dKaBoFv2rgrcRBNGpgyiSNscgSfcPJAp0d2UiuK50fuOUh64
MlmNAXpO1C9WV94tTrfysPMACx115LKEQFAgXal88R4YL7TWBtQsWtg2q3acMpzbXsycoQgk/F5A
yH7hkfMPHkzAiw4ac08clfFdYodjlYsaECsIy/HsAKsUl2VqLKrGuYq/uIjWD+2yNOjarNyaEL75
EYSUTFZyrVHFXoIHJ1wNFdnw2gQ2c/w6QBaWT12xU46hmWUsWoWKofpVF/jYdx5EdLnt2to8RGqK
llMKdySmi5uQGSt1KQ7lCClwOxbDmJ1gonjmSWVtXF1BMjMewxzRvKWKCQmeKWZbCOb7mujZfhkJ
hyeX+sS2CHez7aMCBaGF2lMidfjC2wAgR76UeIKmBBRJ3K7nLqQmXBVm494tBu+Yxd24rUXj6mOT
xcn4iOYcda5yzeyebMz2c+vp4QYegIMwDSB0VAdINM02j+prb6Tjmxi6gaFNNY29GVa927Ftxt0E
/n8piHSuzSDxzl3UZOVzV/kLpT/309uh/c7fEPeofEstMsBoL6wHY4r0J19LAUJzcpdLnIjuMjiF
/T6VZqy2sV2K6mYZR1jBZtqp5NGNhEmIa2ODkbR6Y74YQzyPu9YW0y14qeqo7UGN69kknzZx65Ja
SvrNF4QC/Z1h4MY70XDMPzNlQ249RKsyKGj2y4yGB7VKsnx0JPU5GidlZRxUYVSDwcowvUpzQCiW
lMV2IKCj2KD5RDvU8f6BjqbNALiNUiEpfy2vAO01VysbR/eUBdTxnXaoGQImb3OR849BMOzTfIAl
PmXFY0Mww06I1tv1WEWZg1fCRzKZxJ8yJ3aemxlYM9Ry8N0tOsmHWmnxqiRH1mqBfozOw2D67GrE
DeDHP5qq8ejNyfbim6m6TZhIFiEavVUtn4zDh8Bt0u/QZJhkmFNAJKSdzLfuMHMu71zFkAsZPg5G
N+3u5to2Dzleff1S284MaRQFxCKJotzzyEFLKiASbcvR/YIa37jJh5bojBKe2wMlaf2xH6StKb1I
ji0XxHtb24piYofmGP4YjCdOmo3hIiBBWntwh0lf8zQvrqxoGSJ0zPZ89PYB0qN8Hu3iKaooEwDf
oUizUhGwNgoJ6FK0y3c2Gty7wYhtMHKT8cSIqqkA31TVB636hoBYO7Nv88TKmawqJuqcZK0vvvDy
3aja+jQucGQQYOsRxqDiLBJ5dvBxnYkfa7JxagQfmhmapQ1eGQVSxWnnAURrKOxq7FPsB6+GwUzN
5CT55ibIdE+mNphPIuWpzqlJHDlDWqSCQ+zmD0bqTx8NFZePbgv02jHi6VIY6HtHFSEytaQnb2sf
QtMwW/mjipiRidZ3tpVX1HedToOjmwfMAH0O7xvNea8M3c4dP/U9unUm+No9ZhP3K2QROP0e+UTu
7RqBlcnihWJsxokPsE3bKnpp3ck/LGh5QhfpyndeKNTfrZmBkNTLMU6m7KQmlBfINgE6VuMAYHG2
p+fAgXuXSOmXEM4mTNspOCS1KR2mzQMt+Ke+GN0DZh1SFyZ3KOEEIe061mZExwKp7raNeu1u6h70
tBwNXjzeXEcAN6N+yMMyKfqtrWBxbkfiLTim4/FPCXOX0wNmzYRjcquumBG60G8AVWKhTA/OyL7m
yLkhTsJc/ycdlOVrMWdmfsjZP+aNdIp4bzUzAaz8EBB6cShcKxmgrRg65XyLdY7OvmqqT8h3EWP5
2WOkpTXcNEvvhGvx/OLPqKBL4kB7ylavz78sftB8mJVhD3tSBQQqkRWdyfMGSJ4YqrphMOcTtdYt
pXEnF9fNViAotK82m3xxwFrgYXjNOjFfq1g673VqA6NX9EVD8ud6Z48RXaFuUAVe7TkXQRjI1su2
iYpyPKmrrAzL4xfyFPod1KN7G+xIu9UNJynmieNw7QceHZBWJoK82r7XleN/c2c6U3NpIkDvzGR5
C6rIfov0PD7SBOMsGWBLvPg8XeQC+7r3NxUyI4wZvYk9A7snWj68D08ADbM9A3tvF8gqSvcNg6ts
MxUsgh22SmRbvpe0Duph6V0d5qXF1rdU/OCquWA6zDSL6peVh/KaYI+nCMl182pcHWwH5UHIRpx0
zaBsn5M02+urKJp0F5TG147ACIh0nMe/kSBlyJ0RlXJbyTHZO0iYLqPyECd2BLAlR/jr+t2zS5xU
Xm2HbQ+z7Th3kkuP2kK7bQgg9qbRyLsJ+34Y5KJf85ZG8Fr4GVHid9GtjbgEqWxLpNJWwLpxyF/T
z3XTv3u+GtC8mvOjjWj6ugDAYJeVuE/PziF5yFl+xznqCpDUNvX4wVNO/7akFSAMAeeM3RYR5g09
+ZnysObQhC8vOUGdwFWqnNZ95WzI1N4n9x0v/zQQklB0XxuKShR3gV+GQ8PS2MhR9GSqLxXCWUQ8
tE9yhN7UwZ+L2uU+KJej4y7vLKQJiV+jRUUovMibyq/BmitFzhcmlKkHgGtW7U0yAuXeU7IBj86W
uXoJSpnASGGadDclQ1BvVG+xceDlxzCUBe3g3VpWUe/9ofNWvwlnC9jVzvjZ7Mc0PaBX7E9mUujg
EFHrv+OrdA9JM+TATW2fWIkRWF+0ZJPYc3iYx0PaBnc8lg+4cl20DChbHHzb0SlQvY0STK9Ytoo6
Odij1bMgmWJn28SoDpHJxeqtSQd7q0DCEusQlNEHRJN9gIbXH7FEcMteXZqwHpOiTFuPVu1h2hjI
eXQJQOn2YkRjFKrMp2yyBhPWeppEI97FwqYxaEHYuYnIjfhKQ/NbbZYPUZITgaon37ybHcya+yUZ
o4KEu6h4wrDRHwgnTlHNriTDSAN63vkGVvnKI7aJ0Ks5KK+gzjOHRyGJF0QvSJXDGA/Ge9z4pSAO
oZ9ebfQyLRDWPLtIq8LcjgtEQnLB5dgfVikLmRsjxMGdXbo9yd6wCPJdEWPHRhCLwRyHZsloshO4
f56nQqsu9NIY9VHigO1AMCWiGx+qdL7RuBb1Ia8wmRhpZ1qboIzn4JiU9PdvE+kGJGEqZ2qZKMzp
F0lzfCCyAmx2ZmPTCjFizd7RmufMODD2xraMPBDrB5UTUMu46A9NXS35A3gf/7lxSwHSm5V97b01
BAbSoMjhm+YI9RTcqQHUcoJx8R6UF2hMevY9rX9+sg2H1HZ8LxMNzrC12vZ9oE23fO04aBX3A3Xv
qWIPnI4kwUHO1Y1pPkhsjYAgyG9+Jl/RzI6xbUnCtmsCfLquqnb4Nco7DCz6qSdlnL55K+S3JbWS
/VSRG4fFiJiMLUAS/LECDc+14HffT5Zy6UBLsac2SW/soYuWA4oN9YBxtT+OtQOp0VfBctdFIr2n
rBtvK0tjCfLkBNQBJw//lTtFX6u5FwoQtZNbW8a0MfriKsNOLOpytC8W3hvyEkDMV5YvQpDCyr/6
A6c4TsJ04R975FzdNmURv5YLGh+cK4lBaSDj8lX1cw4Gs+2LZLdgDWUBxfRPN70RZ68YDjRnDbr5
OF+KKFxcW18JJmJjJo6MXK3CZwJUT+9cLI92gohwFD2GeilQijJZ4431zS6z7L7ALxMCMU66A9Am
HyGYi2Gj9HVSggdbmqduXkiUK+rcMq+p0wffi46TK4LWXi5hEmk9HnCsz8gH8T6RyL40PplqXVAc
p4qw8y3xGMmpKnPc3ISW1gdcYO1Hwtudm4jQgpNAH/YkLJHxdi0G6NTfgqYxHkpDQ+8PvqbehuQj
lPQMOukcTBSgxdYlawB5cy7FNy3HoN0OExLBTVVFAFVzMA8fCFZoiFPvCbxhPsJ6ZqYcvNAVvAPe
+BxJJ8fH4CYRKrhYN9xFUre7buo5aDTZpUzm7qhr17uxPT33F1iQgndZZAfx3g7mVp2BNXTNqc+q
ipEBt/oWenFFRCAyObyPUT6YG2UuRnwRns2EsKwWNNhRRIOPO45ljml6XtyJCutUUzEYCnsI4REf
csXbTjNTq01Sq+ZI0lf52K4v3ZiMtdVB1ORq6/N0f2LQR5SsrlYKJSvV3qVKAoLmjWI+6zKr7gav
ohLM6TvyU3F620/0RvMDaiveCxUif0xxKSzks5SD9yZRwV6MsdTzHcbGHsvuZLXmtkrkGW/wmIbl
WGORzZlHfM5lS3yYUugiPzQNM4sNiJwkPWB+52WrUkjHgxGNjOro2jw047BckiCb8oeK8RzfzAf2
cy87x39ICeeozkU210ZYVp7xsuhG3Ik4XtqNKGkbgRMtBbb/RXCoM12TQidwp5uyWbwPllhb4bHR
uaTlVYV7ZS1Fe+oosQ/mrq/OUyftz1Sc/EKOIxt1ZNb1gh8Fp64sLEy1utTecjBL3+/CDEi7+dxS
iiHct6SEmEcOGNfrjZVt6hAT2grXXyGYBtt14Q7G6wqwgG7AKxU1eDF/5sbJG4gfWQ7PHE6KWaam
8cRQtGC4MuQJqmZCFp7GzofEFluRDnNsmcXWydSYrbOn4dSVAUEdS9w06hCDOn3OcDgWYTFO00s3
W2kIOsi6zrSrH5iiZ58q4hGPyORLdfKweuVHwu+sz3JyzF1esFbBx86e2hGjlD1VcsZ1OTZI5zCn
jcET+Bq7uyk6YyweuzoiNQF9/MLZmNiveY+EAQ1ygROMRmIVF4JqxHO/G+hdilM3NrhNy5L9cWsF
hT6h0tf154YhzvxiuJVMHnVU5gjPA1w/RB7btPQxm48vw0DUPZFfKV7qcQqokdHYr5gOi/SECj9x
vV+GwEgeumjFDqVprj9CgC5PuFmTo43FBmxBViyvqbbs75Oe8qfEaegrIU2MsPRaLuo++hyi3WRt
OilMPWMjrsRjyfQ2BwgjHpNkZoVnrC1iJ3hln8pyluk5Y8rMmTTh14c0ZfbvSK66W5lDA+YcGbgP
Kf46WDltV94DRtNPFsd+m3iSoUnPUec2D3EsCVUaTbOC3lLHH7FSc5wepoheI74KiwOOnt/b3CfI
qI91Si4iXHa8hry3pwtI/7TfSjueSISe+vTeigtrOaHQbusPuFLGW8JCBafxOC8+kL7XVRshdffc
OS5ABdcjLsR2G4Nmf1qfSbZRSbhAyiEBiggmZzMvnCG2ZGxhbqQQLq809IoHPrshQ9uWnf0ln3t1
GSpH3UuXwgRoDfrWdk5uagdXncXIPcSqOJxd2iZI5B0mB+4qMZ1xFOG/qjYzimBUp4izvekRzSaT
T08o8yGrevOrLZogCZPUGlDZat/8mFID0vuc0UXg+ui8o+Z5OSkn66/M3LxPsun9i+XbDm11JdoQ
U3mUH0bcySUHwRSrqZ2JB5K7hoOJELLgIZztF6Br7LBDz4bkdSRJHOH6TkwtSbo6mr3NISutgq7d
LUAPdgA8lu+8skgnXhrlw7LOinfdK3VTlIzE6ykHe8Gywvzt0v/DIWBk3rghE6DpH1uzNe81NpB9
Wg7TLYnW5ptUnbziHXR2bcMf1TK9jxCtE3izS1tGiIU5QkjS9cwqsfFNDqNwh501GJl/ZvQzfaBT
VO2pnKFllHODK9ZK4hvPabxXQfALYwazv23GPjimiF/nsGAGzXlFxjTwGYwRQBMx+P/KsxTthkYH
95nq6VQVER8odi3ob1LcWWmf0cghdDos2U4+9ILiXrA0dypyfKJEosQsv0cxtd81HcH3n8l1gO4b
FezH5BiD1dkmI/yOgmC3p0zq8ZNVpUClaYxqqnqC8qz7JI0aTSALoDeYKe5xCqhzoexMNStaGOXj
jL6BcWbWZt+EGS0fTe0wGYEWnaoj7cr5pV1EJ24SJoD8FnbZRORk9Xa0A11jfbN4DA9ENEYqtLoM
bFZl5MVjHPt0HRCyyMeRHiaVFF23DXFnQ7VPDMaeQYmfbBunlv9SLlHt7Nyh91oynVJEbkNZ9mGJ
eLw6RUFskNnRe42xp6IApFAwIzxWRbwUz3O64N83yvFqUtdhXcvZ5fY1r7QLkr9eHoqlrO4dnyJn
jiS5hF4lwdRwayPqlvXG7SNNUX1Hn9OPPw2rjdbgnLkOt5gihHE5xOQ2aKMKrZl4rle3psyCUqbx
ereGM516c7HpOvs00njEWw6RxiJDj20Sh612zU3CSHchq3Hnzs2B/SK/jyYvT2HadkCgerLBaa1M
F2yVywvT9ljfYtuNMvqHVnxk/hk/N0bKc0Xg8m0sf1CjPRmjKKFOz/bEm3CE5VC/JoDxg5HFQvUc
TouBSWSeEvVFDbiyIZx1wycHGxbwtzYp77GOBRMxmHlWbGl81yRJ5aJ6xD3J8HKuykvENnbLEca9
67tJPch0xs1qioqJxYBTMIhwjEV+lw8AyhqgDWtZuM9qbXu7xHTKYw93w8XkLMQjgzMavxh9oLjE
jh2dZl42w7lz3f5ubAf0jUCSICYpZ+W8gbFAS0MGVw5Uwe7reyuzzRvI7Yl1QVtXTyfLTWlx+UrU
90ZX5Qx3yOfeMOlPOWu06i5WtsOzMVaHjPrmIqNkeY9UPj4pXAZM4IG4XWG1LXrXYMsCkOZRYO0J
5fOhIjTFcKJzbb66VN4f4AjilI4ci7GDDZWxryMwjTx2UX0/rSB2sikGnxJtts9jnqqV2C7UFXfW
REojt8XaK7tsy63qDKAqxAIy9SIi4C7D7BrtKROIZiSBVbvMTH1QL0whkvkJJUGh3ih7cJ4aJSFr
MDLz71oI3zhgbhmSe47yPmRJ6pmQ7CW33IrBDryNsmvy1dYxLihW15/o0iPDIclF5SiXRM37A27k
QS2d+eJJ7AwRja0dv7j4iLQP98+AwXQyQ04yFPy8uUcOsYtDO4KZacG2XA5ZxHxIM9MNasY1sFMM
0p87CoCcRt81S037iv2FeMESYdyLhUfi1baEF+aemXyFlxioo7KnBn9aTyAsp0Uy7tZPPCUX4kOn
D8GSp6jzA1eJHTsu+ZADL0Psvb7yv8bzYuYk4da0kVAnqmpHAT/lW6ep5c2MoQO5gD/Ob11lZ5/T
qbLeW2BI4Kvyyv+EXzIDGNPi9mKaH/tfE8YXAVs88xdaqGQibg3k1GxdUPVOmojdu6yD87ADNkIb
MfBIPTrmmR880MJEBmLGfvo0lEo0RKyDbuQxhJaAfXZshrsSe905kcP0RfBe/QZxLYGek5vsO3Vg
rus886c3kxTOp5k4E5iIKk2j41qeeUwLaS0RkYBIAXdQJbMrWjQ8xFHpS9BIZtC9KU6Tl2xKciwv
eoXu9mzUoCfI2ptCkO3rTh0PdA/KLg4gJthtnG/xJTpELSwRve8cDsyr1U/2Z/xgw4zfEZ4ROuSh
7s7wJGr3xOx8euhyo68P/9NNS9WTjsEWnuZWDfLQHr77vbawy9CBfsz7ijBEMHnXeYrHdzPrWnqw
Qnz8uzr0T1Wv58Pk9QLpUkWJFWn+syq1HuWgk57gCFM/zql5U/LgBoRi/v0q/yG0ZRYpfAahPkGB
9m9abtFkkTF3GdN4M9kK4zElWzaob5nlNvY/uL//oXUNIAsEyOsdIGL+b18IfVZT6JKO7pJwYhPR
c15HD3//Nv/xmwWeADjtWXwf4f+mhHasxpj6nEtYzUPjPVfLjib+3y/xpwraJ4JZWOjLHDwUPwwR
P+nHyQZAC5O0NkPpMWwNa5PmB4FMFqzsP+TBPjf4F5m96wu49LzNA8+Xzg/m+U9XqlrPAuyBNXEG
9ZXR1htTwRHh6E5fSv+cBv+UI6/3+vcLkrgboBFBRe6udpJfVhxmMoXO1t7oYtkONA+FPFfqkOI4
TG9i0mcZ97r/EF//ecdW2TMaNtMBkUxG26/XNGOGmgHaOMKVH3H9HYeq21v97u/37Idc/NdvFgg6
4C63ixBxZnK/XgUHeY2QhBq6CcctAfKHIZxCYvM2ICB29ZYiMwy29B23bThsu920HUO55Uff0CrZ
AoLbRDsvxMP8D4fAn08EH0vSBkD97bn278u18QsYxS4fSwZ3U//a+f+ge1u4hn67o1yAX9Y0SaqA
3vzbHTWKmC61H4ybdrd+7yEcQnNrbukFbTBE///v7W3TLRPSLfqY8H+/NVrLbRxGW3qp2+YfT9Cf
/pFVbI/ZxvvB5P7hTfp5ncmxKbApSnhL8yllKBGHTDyhvrlPei9vo6NRXtxNzx14STZPX//1o/9g
z/+yGH67/Prc/fRcDYJ8SvBclFHJBmyg+QBsqDp9uqu3cNXoqMKrOEX75vgFKcsGFvLmdt58HzfZ
NvvH7Zeri+HXT0I+LR4aSyJgd9npf/0kmra7Nyk4Mrbut63Eelt/yADkqTkBpwWUxGhA9Q7vpn7V
9FNoSZ9SkoT//nD8sc1gTsHEwzvGdH0JwebXDyGJDTUTIsc4Rzt3Neldvege54z4xtGQ92YLqLUr
b/9+zR+Wit++Oc+8kK4Ujs+D/9sD6RYBkt1EMlvJglvVfmhGikhtjw/aqK9zZe760b1ljrvyThTy
WLu7n3xrq638WrXLUcfxDXibx398qv+4H3wqMj0wnqwGl/Xf/7QylF7R0xi/ADV9rhv7IijdHfBA
m6G+8d0eriDot6p/CUjUAnHFaMn6bNryH96X/7whxI4AjOe1bPq/3RAPbM4cT0it2xKlrmOEAeif
sY1DGmTHnM4dorEvf//mf1QB6xr46ZK/PRIQLtF9VFxSsfAdGmXYpEdmtL0aj3Xyjy3/j13vt4v9
du/BFCGMH7nYgKiKOo/5t8cp9O/f6I/3ChfhyfIcLPyWyc389Vaio52zvrLIrJ0dkE/zocnRZnOE
+Ptl/qgGPByUHiZK9m8ST9zfnuDYM7rO6KyIw55/P1fiu+s7tNRK/QIKon79+8X+/E6BLajVKAhc
26WK+vU7NSVpk53jwf1MxUFSY8fW8Moq/ked9uf64zJE2whY1i5mr/U7//QU1MShDt0S/D/SznQ5
buTo2leECOzLX6A3sklRXERK+oPQirWx71f/PpA/e5rV+Boh2yFrxkN5ElWVlVWVefIcVM2U1wYa
LCAWGcASQO3tZ6swvOuDunQ97p8KvVdzpxdNX8KgeqkLG6dEEjLDqqtHLbQW3TYZTo+JM227bFqx
t7Bi3Kl0XEKR+au4uyJ4Zk6JovoIWX/v0KtKh+YpQzVNz4Lj9ZFdWKK9C59gUA6TiH7l+3mkiR0E
fWzCFVVbj/xJdNI6OBlKuGA3YSOveOK8a95FVA55FY4q7qW0/NLZ+N6aXA0VfErzu7j1av1ZMX73
tA9lMkVja3vqPmddv70+vgt3nC3qFi7i0GBsiFushQAmCWQs5rEOv1C1bY1fPpxtf22FVwmNxhpb
mRZHYVxkJ0cVQjOwCcOHofhiVMjFJStH4MJKYcNmrWCb5XovxH3qn4WtBxZ3eenOJvejV7dW+ja2
r9eHolxcx7jl6lx6KMA5MBIawmOra7TRhpKb50ktKXeaDFSqtMrhJh20GDYg4zeEPXB6BqQoUQo9
wJdPSY+i3xb6imHFOy/2nc0LzCTFbpMh5v45R+mzXd7XSNIOlmIgZ68jNAl6fG+fdO1FQynyhpwJ
+Su9zVYupOyvSzelKW9uTAZwjZ8KU10C8Os0aBfczWZz3GzuN8d7/m43/9rt3N3Njevyl/vdbsff
uTfuvnFv9nv3ac9v//6PSUfFd/fJ3fPjG/76xJ/jz27nn/ObN//y+M9m/s3z3I33+Lg58Ot4wNZm
/o3/evya/8j8R+f/sfl5fH18Pf48FpuC/3U88uvncf6/8J3Hld166XGaLtODb1gOjUd06b+ffb0l
G0qlENBKg5Jq9QNx+J2f3Pnmy3WXu1xlTddM9g4NtSBxxR7kYDTKqWoAwiIG4Hbw9TaRcTyBVyoi
GI5+Xze2NCg2qS6buqVjVxjUSYPKTXFIpiVp8ZHe5xtahsHN9nedKh2um7p0I00npKoyAzPpQ5/H
fea9SaDFHeqblntKkw0EvHVZbsh5wX1Ub7PmB0X16/YuY51mcHTDOmBShmXjvLcH46ZWaDFq9lOn
V0fZP6Ubqu757YACyUpYvQzkmEKzWIau0zS4lb03NVN/6ugn0GnX2cmNQv4cqfvxtBlGM0c/Q45M
hOLG7giy5NUCWLISb+d9//4c0Qw8ZQ6HlqpfeMzQjXCV+i2sZx2c5hKtnuWKFpNykWfgin1uQpjM
QoEUUak6Fi9SskPeSePGGJFMrwBNeuUIdkFTsp8Jahwe8hQPWiuX3vXlXPDUeefxArFVbgF/nohn
7nNKfT/UO74A0lAYKTvlLjdzrjnjZ6TI/36r02BqaMgPcoSpYos3KPuRVDjX3bSBflG6lZ3704nr
Rv0/2pkPn7MxIfNBn6+CHarGm165h5UQ9kjbK9OV03LJQxxFNTTUtDg/ZOFeU/ppErQKSIYyVx7L
IvgRW9LKWBa2G82qnPcKz2KF+Ph+LH2YgBNNeR4ivVK4tdZ5hjqgYWeUK96uzBd0wd3fWRJ8caAt
3A5zZq3V6VqLPk44XvirkXRQwKgsVOT52m812G1TWjO9EMMwbXAAkNzlb4RBwk4+NsDSeHgrL1Hw
QPlclw9l/bFX9zLFaT26y7tbedgX9HlCM1bdAZZpnR2ChFP+7fp++JNLvJyGf75FmAY9biLEP5gG
vmXM90HzIZe/+lB8aMYdTbymsY8GaNCPftwBMtiayW4cV+4GC27F1chUQWmSstLEI1HpTC03K6aj
qGBm1dqCAwsM0vWBLmx8U9E5MSDHIe0iJjtaQNbwCVADoX/st5obO/Dvv2g83ZbIA/y1qZliZ1Zh
U7n8z4w+5/uxDPpSLxINARireoN//LGojSN4yR+oSqzpX17uF67IUPGQwDdI3Yq1AiQcyhJKHLxY
k/Zlaf/QEpVOfefL3w4JM7wIVZk8vgIs8/2QRsiNixFlS9dqursQGi7aOrZRPm55hq9kiP6c4O89
cg4tkPHIwDysfzFnnIUzR4fisuhCEi5xb9mPBVWzm0DVpP4NUsgy3s2UetWW6pL9pmvNEFMwnzit
pCjpR48sNrJNUm++phAbWPd+VfS/Uhkg+h2tO/STWBS3kZU/Gdz2m4mC3I5qdPp7RCiG+j1CyK8q
jcYf5Sp1bnGZAf2cru9eirCiDWzQzIycXZGle12LB4BdYVR9sswpeIGzOP5CMbC5ibOh/eVbcXND
z88QrwTIy83CxV1zQFVYFq2CsrASqlF1tREnjpvlXzT9iLzf9ZVe+vfzcCUTxtJxDxGucoVDl2mQ
0742Tvn3BnTD1Fuv101cbkUdHp5/TMyfcLbAyJB3tLZgQqa7iqq0yzp7Vrtp6Jm4bmnJl1BFxJ14
p6Le6QgnVmeEmTykkEEjs+N+/VfuW3sA2uyOW25X+24HW8Tm5P3qd3QBalv/md7zfX9Edst9LTay
+/snmvc7azPerp10CxNNTYI0nzYfc5oqHALIE5EDrnObnVuDJoC7R1sb/sJEvzMx//xsopup63sa
CW36f+E5P0FGipqX3B8m6CO2dS4PL9ene+EwocqtKtxicU6LKtl7g3kGcLu1MwfmZSjSteK2SBKk
6WD9hxeEPowjuKoXSDaedOh27ZDepDw75rTmW3S9KGr8eP17Lt9AJgVHiASQgSbFZAg5Oqea4jSa
OQyVTH/S9YAu5Qo+gvoQT+Fne1JWngqXx/qfmh1EZby6uEAL020U6aihvWJD8fU9cqga2D/LqPam
8kMc31jqymXscnBzNsumcqZaHDN/7tpni8vbUgMOCEO9ZE8HTfMfgaW4Stvd61wytcn/64uzDisT
a0u1jrydLWxa2YTpQqkdm5yWAkfy1tD6nYVOOsTWf7doc0oCIjbwKPpcknQEQ2WXVLoCksUbAdTL
cIVkHeyTyBc990goXbclnp6iLWEPjoWsjh0IdE9tdBozP53MBMDt4bqRi10hWhH8Iq7Rs5DhlPCS
V+dOf0R7auffaPf9l+YIE89t9wQQayWTKz4lRZPCKxnG9shyYLXz4LGTkVyq6vuxvy9RzqzMTabs
HW13fZDLBgE6OeQDUWYWDCqtCYgQRgNv+tx/KL3kDn22W82L3q6buUik/RnY/PowKFs4pnh1Rssu
6XUdO1Z0FyHoMzykNpAt5c3sD628g9ZEVzwtCVz6GFcOk0VnQcmX1ioZnJ2YhM+GKYmLGNNhfYv0
ogd0EBqp/coA54k6v/38a4D/WBGcpYutxAhnK/W23U7PhjvtotviLSu2AeXB43hTPsefJHiyn9bC
19r4hCXseARLpsxmcGxg+3t4odGBXfHLefNeG51wQADknwz6+NFWOwUw2aBm2q5s6TULs6OehcWg
h1VMkrDAMtIwlXvdWt3iD9DjchCWplD+oXj/Z7+fmTj5jjplDYAs2aMR7QnhPC4P08F83UGq7XX3
5udoF97CurGr7z6Nbn1YiZAXNdR/+cg/HyD4yGBEdm4GfMCwuQe/8CM6Vje/kjtayT9oLu2SmXub
b6/75eL+5tL27zELzpGDIDLpPEk8uJFf4GqgYRtqtzskKFAi0AD+N+n4lAb1N7lLbq6bXh2u4DSa
CnjNLLFt3ocd1OAb5yHemfvoMXsz7i1q5fuZ2HobcU1bsTxfpsWV5tVDSUxVOeEcwZnKBEIxe17p
yAgeT5ShS2jua5TMUAbpasADg/xYDd+n5rWwY7rD0pWQMy/khX1y5tTJdHUmRXzvzPQZ9mqlMPJT
rCTxTrZGiGM6yfjppEVyZ9M/8On6iJdiAItMylgBk0Mi8r3BAeGuJkRfwgMMpiR0AGUPE/x7140s
hbhzI4L7YhvFYR0jofYjsnYpPIYgCtvqpV6ruyzO39lwBK8dhnIMOhrbvGJovLbPiNcwSZ5qT2u+
XB/T2sQJPopCrZlWJyw1zrcgOFgAdq3tdRMXGat52/NsomYqAxCApfb94oDmNGqYABKvtDbTnb6F
8vNO+mXc9i/tMdxfNzb/uy48j5os7KXmH0X597ZU0gp11KM8lvnfrGiXWIUXwWZQyjDLfNOkXRl8
v25weQL/Y1CEIwKIKuKpxqCawxo1oGRlNrtTVKz43uIFYi42/7+BiQmTZIhU+pJmO7dV573U8Ub9
WQFP3s9NbxBTbard9YEt++A/BtX3M1mgIlOp2eyDyc6khVTfZLT96iuhaunYOx+WECmMDAXCtsSK
Vn0+xfuuWMnKrP3755+fnXlWZJI8QcAagSc0aQM0UdauV4seN1/rqM4rADiE6kcH0xk4VYWLjwWG
ffTi4bWi3cnRUfxDo+xNJhdxfWUW4xCUSzxXbUNxVOF5CCeW5es5Fh3lLvI7D7bZLKDrn2atOlrx
gsX5O7MleAF60ahBQ5gHLQPa9ubjSXu9PhhlzYLgAZk9QiU/YKE0N7RZFtVzHjxV8AWWewDL0B9U
9F4GO6BdrmJ62dqzbXljgbshKQV06eJm7vcnU6FDGxmKUKGx5mR14yedJAfqZ7ENA2rDS7HThvIp
tczTgxkkCWSRshbeK8akI12sB2s7b2lGID2bKdSBWF4ggUxnyszSmePlQK/QcNflP6/P+VLMAjvA
WTZXRWTxIpjQsTbIGkO2aOg2UAwuJHlHT9DKfW/JDPmUuTVDnuue88/P955KQhlaAGa2e47Vbd3f
Ns7270dybmIOYmcmtBO9m1Gqc6WNrQ/A3F3U1T5k1Wllxy3u8bORCOcxh2RnRxNm6i5tjoYF3Z0v
0QM5wGhHVvPWdtKQbsvgqJf5WgFg8Rp5PkbhiO6rAgpri2l8SmGLeFC3/hc4G7KDfNQeTxsyyk8c
Aoe1l/hikDkbsnBo900bGV0xD5lGUlndVclzDttQSFpoxU2W3P1sfKoQQOO4prurwlLY0MhCUatR
V4LYiiOKAdOaiTCqHAspbaZqsVMH5HVPK3mttWEIkdJBDcYMHZapU14tGxvP1119cUFABnLJVTlm
xCtuFpOfN8qYOz3CxLLhnYZNnN5L/sd4OFy3dIHynS9sPDPJFxD5ZWLE+12VpJC+0g9GXKCR29eO
XfcbAcc8/kA7m9fk2147WKcvo39fGB+VNXdQlgYKEG3GupFNoxz13joMfOEU5WXi9Y/o3+3zp+mA
rLx+02zvxo1lAG++q7y29qSVct6yXR2YN2BCHhHzz89iiQ9JRCz5REOO9G8VGkXm8DUswLkbL/CC
rgSupYgCpggVRIjP9FnT4p2xPCdPY0/k1lTEtofpeIq/D3RAIk0XZkeIourm1/VFXTQIYF+mSk12
WSxQSwVXrcJvSObZ+XGsv9Q26jfwntg9pHXBCyKsmyBZw4svbTwuP4AWFNqCgAe/H6VF3omezlmB
T6dqktyo3RG+2ZXgvGgEmIs9v/vmhon3RhwbilStImdY6fWuhpSwRBwGSdLt9QlcfMbYqDAwHHjK
qMW+t1P1KmSa1vyojdL7sXqYIGAMq/oDaKbtqdF3YRl+hLUfJHrtOem369bng0x815wf2cJBJ9Mx
nlvzPYza/My67LanXRs/6+Hmf7MjbAIlV3qaH3lm0DOMms/JTU7fSqXxwPhfN7Toj2d3EOFUA9Rq
tsXEHQRNPIiWvgGshs6r0R9QAcny6FDbKyCeRTdx5ke1Df+WJsIy52ZwuSoJK0Fyi4KHbB6U6uv1
MS2ZAACiUeI0DJAzgodIWkymGtoLVMFmqbxtduJMW2uyWjpnzo0IwRly6lgPM4ycTPujbLaPTvZ0
fRhrFoQNhTzpKR9P7NrSgLd0eDDSlaVYvHOjxgKiCTgOe1aIC4k8RkFfccOt0ZHNP8COP6rPUvsp
Dh+VzAvvpXuy4NPaG3ppD51ZFV9qIXfU1JjzN32CTKH92lRAN6D1kfbX5292XXGvntsR3CCo5H6g
fJt4ChyJ+0gdHzsICybnozn9QLLLca3k+3WLi473z3waok9kdH3CRk6cNWTPnOm92qekXAmAa9Mn
uAVARXhLkUb0Omc/JaE7mW4JditcebGvmZm98+wYzq26RzgRMwUvznRAON78DkNGIa/AiS9AffMt
53yZ5kk9M6SPSmqpdPF4Bjn9YPxG6VEp7/3iqRpaN0gKD5gBN6C1guTC7qLcBCaTapBDflSYRicO
4lqdj5G0k2+bzPrQtS/XvWFpe80VLdBuvCAJd0IQ940cxhh/NmFBFj6nBQqQdWHrwkHgjj2Ef/Lt
rB3dG5+HgDbnNVWqhSW06JQCNs3+1sFGvZ9ZuCIUKEo4RBAJcPt8H+ufQ/mrEa3sswWvf2dm/oyz
BaTCEeiJhZmmaQ9+Mzw0evm7ydb6FBa28zszwmyiXlh2EWq7EBLH9zokrVbkJo+DhYBw7kNjtZaR
WDgZKVgTB2iAtPldsBcrklzGNUd9bJav0Ghuw/Z36Ad7qX/Gpdwh/+5E/cpULo7xzKZwGku61Btl
o84hC/3y5yp5dOlIRtKlebjum4trxv2a+6CpkH8QBlfA5BdAvkcMBrTX2uEOhcfbcgpW7vJrZoTx
aEMVWD208d7Q7Etoz+tdGh6uj2T+UiHKz3B4WlVJ/c24oPfeh65DgRYk8qUdkokZ/J0VWStIjE7I
MK6szuJoHLDNIOPZzX9upmeO7gBC5FKGqSHsN6150IbWS9fyDMtGAP5yf+ESaQkrU5+0zOoMm2xN
n3mp+mnUEFwKVk7+JT8DIQugiUcILb7CpAXBoEpBKyUo7SKcFlLZiPVkU+rQk3YOWuwDiVP0oa6v
1NLI5mYtmtC4+pFXe79ScW/yoCxgxAsbW/ac6lRuLKfrd5E2rQxvKfCdWxIiEh105mQmDC90dK9o
9busc26CLNxw0tz8/aBUwCY2qEb6bsQHZJdKforgM8fkAGmtHO+r2NyOlbNyGi95uUojOkU82+T1
IyxYaSEoAHMvV1qoaqNxD7tgaB9NcGjx7vqAlubu3JJw7kPoOPnjwIAyaTcNsPFZ3ztn22nP180s
Hb/nZgRnUCRVDhguZozpweqdPfoE3nUTyyOxeO6ylYBxCTspPaVIb2lkgk7Z73Eg6flmtdve+G8c
gCbOf1sRQlyUKFoZztnVtvhIK8IYbiHdvT6Qi8ZzQhtEHgyB9hiTxRcmqxjQ05Vh7fTg0/TSn8Vd
9DTevkheehwOxq46RjfWLfXcB9r2PgQ76fgob7ivvV3/iqXte/4RwqaKEENqURvhmB8/DMar1Eae
XK8s2ZoNYcmqoYd1KsGGre/04HNPrz0U+NfHsRT7KMg7aBJqlq6LO3ZI1WSwbM6kKJ6+F6fwrtNO
x0SLd2kKtyHwO1tBGP66zaW7BM2VoKxJ/dA2IiyggYB83wSMK+ogpZM/xBwbJTIbdRV4ZrFtVQpi
K1M5T5V4Lp6bFJarK9Q0KGQiBrSBH0DEeWp/+tEViMg49q6zTivBfW2EwsrplRVrvsmsjjmCII0+
fEOfvb5Ju/pz3slfZAeKID9yPpxAfa5M7vKC/jO5wg6U5HaWQmZy4diHyxZJ5T0UL93mZEnfBvQK
ZGiPQmMtMb8UXcgY0glEFs+hsvj+NAumE+qc0hyR+yOPFw0aginyKv/3dc9ZSncBZaSZxcQYD3XB
dfShzAczZ3TQFd3LCbpwKXwjqrMvJbhfky+NfbqBZxYxtvGAUNSP6+YXvWguTZH/pBtQ7Mwzu66r
6K3lCZH/aJITjhPt1KDjYP12kuKVhVyc0jNjwtGjGXIEQ69Fakj1nwrzNZmgaq6DHWpNK5tj0VvP
LAmTauRlE5sVwxpD3ePYPVqZxe3UOrRDDp+VvKnCxkVZZHt9NpdqSCAw/plOYVNm/Mi2e+yGcXFQ
08qLDUgGS3ginPR+GEcvTJSPQZd5aiwf/LZBBsx8sCJ6e6Um3ZcJlPudvDLri0tswhoxU0aAOxbm
IhnhLEMpnu1D3jkNd/CnmvrGpwg0fr8+/MWNemZJGH1voS+mwBzv6cNX+ABP6SGlhgJmwoeM0exW
XHf+7osAeGZNiEj5SPOUNo8r0nTIHD77ZGuVYM1n16wIwSfs4Wg10tmT0IHpt7pRudwJV5Zo0V3P
hjL//OzhoTUGCnWoWEEj2HzWnOYuRK+381/9KtzqZrSNwm9Zlm2ur9YSIgBWgP84hikWBLswLuna
4bljpDstim4UdGKVLtt2VnPgDk9xJN5MJWpynQZdZbG1g2+yFHxMw5vrX7IyxyJXRlNKpj+c+BCU
eTZ6iOZeHe0LqVkJCktXUs2cOTI0mYekSKpjpXVhOAkvr8Aydn2MxsmU7v+bkfxjQn2/kF1VRUhQ
EuHqLoDAN7wz9fDVn6YVM4uB9Gwk2nszudbkSC4yEh1VqKou7pXuSclswDfmimcu1SiBsaJLATEG
DXiycAzqTlNLWuhwK0R4ZxjgQXxKa9fQXi398zDtWv/BgIBW79AT2NZrhDCr1oX5DLkv13rFQFUy
XLn+aIa3oY3+yVGttmn73eRLkPxAUEkFu7dGY7EYzs6GLsxybfVlW80v9TyqePahB7mHERk61E90
sOjSincu5UnfzbRwOgZBWKANxUyH0wej2yJa4BrdfqKXzUfrWHpK1c0QrxTTFx1pBinPG4IeI+Fs
kNColZ0cm8joIijbwc1OmzwEmy1DvL41Fo8h2JEVVdF1cqaCI3WjcRp9lTe7EXZgBdFcafU9TPbe
pH/m2FoJKUsDm1tEHLgU6KUVi4hjTqu8pOdc+DULqqgk/dmUTuepgUnHmmp8uj62xUywARTSogvS
UGUxSRXkjl3LBuZAJOr7OinumhoefaMJhhuUWE1ISrUfTYR254AE9EYbbAiP/en5ZBbGSmxYCqYE
dVAFOl9DKut9bFBPDUrDdZ16MR2Kelt6emndp6uvrAV3pf42P4pn7ABdXcKZ1cTIpdpaRyozerKz
b0X3mMO5OXYe6LEwmzWa57LF9Xm+XFVskqADc61ZACdEd7XVWaAMm/EsSPcc2ZULRWfe+/+jnfk7
zs5jS4WQWs5I7KMf1bTPI4rF00Olv/1vo5l3zJmVIu4NM7QZjZF2yBBkSAU96zJ17Zfrdi49Yp41
3BPkNKw7onOWUZg3cjOPJn3uu8dMfij1FaebP/X9Xey9CSF2wXg/Oc5sYrC+B9aNUm2CHDDC72mt
FnF5htP2JasWKAdj5skR5qypG0MaZwD6AL195TzJdruSOV+0YPMeItvHRhZhMZqC9EXkUxZoK+S2
aSH+65DLCMiPWo7My5IE8PtVb8MC3uw/JQDrU63tND93E/8hi5r/wofP7QgXV3XIQAz2JODM0yZI
UzewPgUpJSl9ZTxL80UBjBIU2SuIJIW43jZc3AqT/FjlPKj5rxQ5nevu+yf7JTgXQE+Hznz6YLlb
CRHNlKxCHjqu4MUdfR03X1Fqsjbl1v9a78ctNCTu6716q+2MLV1zk/t2ArHd3QYbHni0iJN4cb/5
24Bq97hfu+4tYKh47bGI9D6S9OHp934xK3q80Czl5toasFEMLzJCd6F1coHiu1V+7zi/dTN+bLR2
l8SPclcfqAC9IIK2kZXKM4Oc8FWuvVgW9iK9pVCLwdEGgZO43as29Wt6QrlNm+kR3apjFSl7rTR2
I9tynNbKu0vm6Pj8w1PJuSNeIfIc8Zjews+qeiq+jJaf0OA6QSHj5Wlap248Kij2xG1pHDIJXjBX
16FXmQarR1006LZwkKeIoZrjrLjW2kAGoeGsP/nktz4aeacbm+vutPS9FJJMk3wr2BER3+dPnU+i
nekZeeq4fiJvpGm4taP8bpCan4h8rrjv5UFJO/6fcxJaBEp/IggjksMa9mgo+0PoBNwIshe3H2c6
sehXEoJwsmDWJFbApJf1aKlbffX7+ogv4j8fwL+A/iQIzNhBgpPm46AirsAHKGUXuPxhMnVj/92X
6jWGoosb8x9LJLApiHPP+7Ndzk60OZcVUxyuPEf337K06zynjIstxOjuADuJDjAI2k5r/NslFcwK
oS4mI+lrCmZLkCZ6t42sjZ6kbpjBvtjtrk/mRbgTbAnXnqyqACJLTGZUQ9yTsaDF4bqF5eX6zySK
ON2iIq8aY8eL7A8ogbp9f6zWgCwXF6n3oxARVHYrO5OPVo8XZL+jSgK0gESmHDygBLlS2Jrn413w
ni1REyRuQ6pyQagkm1Fo+HrN2sS3fQoHu3kHuBY2GW/Q6EMvdmFzWlmiix0umJx/fuaFctgjCdRh
Uu/UDZz4bqS0z0lWbmRDAla7dggszuXZCAXvi9qqA1GIuRSuUs2/MbvHsoZKfg0utmhHZRK5PtA+
oQvDopCPYhIqAB5SjMcQgnyjO22lgo70bA0bvDiDZ6aEIdHm7nQGSlVcsmno/GYOhygZyOplXmWu
vfGXbXGlp/DJKS++I1rV7osTihW81NAJHfNvVpjelqoK7QZbC5WEle11mXCf3WN+Q/zLoCakvQyo
0bJOZgeDjb6RC/3WjOpjHcg3Wfu5CcsHILDwtuCmJxmtinTlYbq4u+cUsQ11O+kUYRXLIc39lLyC
l0rFZtYk96fvvuGvRMRFXzmzIiwgup1528RYkdFbhgruRg7jXZvkbmrkK7X4xfONtncqsKAxYRgS
jhe7LnroWrAlNVsVcTCk21yYGNRgUwDUsIPNEGhwqm7/iyhpQLoH7gnOTPFUVVuzPKV9T1wZ/d1g
9igpaxD0SM0KwmUxfv1jRwQzjqGEqBCENF6eOF6qfa2zbZ+1bkcPPC1hRvUDJp6Voc2LcxEyz0wK
N2p0QDND0jCJaJeLRhUnZ3fy6vIrkvKubK6s35o19X20nOyC1jebidR7V/WfA+nJdO5D/Zk3fLD2
VlibTOEm38OOpGcytswOxStpw8O6mbgWvGYdTVjKJuGyft1N1izOx/nZWZAU0owjwaICkKIxuk3s
BMjMKxtkcG9IOn9Ko+EBhPTP62YXbwlnSyjsCSVTos7OMRvQyXEq0czVjZWRKYsLx6UOjnad2qFY
ulMz0HRWNHJPkO7C7rUqPzf1UQs2inpAb7zKDid9NyHU48eP6Bi7Jv0PxhEZXa3wqiBaueXOA7rw
2bOPEea5ik51N6YMuDOfTu24LRLEJq0VI4uzemZEmNVUA57Ql4w4SW61atiWY7O5vm6LcZMWxTlF
CcuYyFxssVSoVE2zhmpOKe5nrfszx4xdruXVF+frzND8Ied+qWt+EcPASi67QeEihrH7VTFXYtel
EfRIwMDSimLPWRMhkFSpoqYgsAgkvMCkLtrnrb7LHeWvl+W9GSGCSOgAa4nG2sPXg+qoLfvbMWrW
uHgul+a9FSF2SHSWNl3DYOxJRRXttUpnsffvvfH1b11gtkOGkQ4Xbgli/hRdU0T3TO4+qJTv4Tk6
QJ1duNAv73vU3lem7jI8YWzuv8LZFDxbWCHVRtN20FGFbHEDNK+0GLWwTQjJpBGjAkfVdK0afLmH
3lsUFusUamaCeCbnmTl9sOrKbZzg8foMLrrdXGVDxoN8gCP4dmcNtNCMDErS0u9Z1utviW75CHfD
eXXd0uXdkcIFyGcQrnTx0g7yfhelBU93ZdQpsyf5rRoe4NH+oENuXn4hR3Td1GVpn3Y1tHZmfA9d
LRdNJ22dq4l9Mrk2jp7yeSc/zwIhuVccQWskbrnpPwde+11Za6b4k298H1nf2xUWTEFqykbOsvIs
98W+Te+mj/V2euh2j4qX8s/Q39y3/GMrcB33xUChpnur99LW3hjbatsc4lfFM10ZBZv8Lt802/5N
+3l9ZtT5C659obAz7Tyv2kKbv/Ah3IcvxRvqd569Qc5yWx2LbU8mbrq1XfUJ3plwr7mrjDuXJ+H7
KZp9/iyYTnJZt+3AB0TKbVW9KeaLEt/op4+osCbJinMvXHffGxMOoUhWg1yaMKamSPPda8Y2kCJX
BnNV7fziufK3U7ESkhbd/Mz1hA019l2cRRGuNxcKtJYKlgXRau52/sFaOwGX5lKDLY6CAfvXFDnx
wGz6XQ4xKUyA7oCIFQ0O7gjf8hR0m7Y6roEOF15jsGWd2RPcO4ssneZF7GXJpwaxMfnDqfjK689z
8ntppOK8s5EtWNPqWoq7ZOUA2vJysKEjfO8xqBZKYZL6eMzw4Mc3UuS4abBVQijXwe3In+y1euRS
TNTnOiQ5QEpXf5SPzlzUiaAuGUsMNsmur76iAIJc+/V9eFksJ0Kd2RATR6WhFmpTSZxcVfU8Zagq
t9+6JPqqnwK3GpWPCsI1hZFuZLsHrB9sk+kN/OxKSL4shQpfIRxpMCqGfAYj7fvCK4zvpZ89noZ8
NzMBRuorOrc8Ze4kCYHuriUPnK7Ub5Y2y/ksCA6V5NAzOwiC8sZwUL0t3El/m5Q7I/5oDR+vz/iS
F52bEgJfnnVFadUMVSbvWBUVNZaN1v7U6h2X7aQ+WN1/E3zOLQqRLjc0OEEnLCbjS1zuh5MX5FDb
WsWm6T7VVrBFQK+S/z7n+d6xhJA30KSto5eIdrX1KYdLS1+7c61NpBDgkPwy6rrAQJ1NIfISCH72
nVtnEdhdON81/zWTMnfKjKfrC7gU7M6nUwgDUu0XBRTDhAGtQ7/0WU8aGIwtrwh/QckZ/X1WZp5H
ciQIo1iGLl4tp4Z+o1TGNYPT777pSMa4mbM5/TVJ158d+I8ZwUnU0u+UWRLXa6b44Nfjvd7oW1kt
V14XSxfy89EIXoFGaiDXGmbk+ilDOGKytF1WeBbAquur9P8JKf8MSHAPrfRRAJawVIWFN6TN1oje
zGmjWnuNrnoD8VKSdt4UbuAUdldsz+FKvNzMfVQ21HZoI4v4J3uolXzSAzTPUqP/dUr0YT+3Bt9k
hWW3dIf73ZNU6PUb8g9IBFYtXO1G0W+r+CTtrn/KYmBTUCeiqYvClUieq6VmG1lVWKNKoG/C+KWg
u5ZXgq5vrWglaf8Hr34x6jNb84Y9O678wegQumfUVtVu4PnCJsam+FMJQLlyviBdsGGYx8ZI9qVq
frEKNCHB8nRDfyd3vyX7tMP9b1L5h6OEHv1pe22Q9nHkP5VVfGzQ40idv+7Uwe3RM3Hwk/lJIOYh
MYLmkNFACkA+CdRUJJuuFnQrzri2CkLMl0Ioi+2EmZHkX0N201e7QjrmpIrltRfHmiVhG8N8i67I
CUu2E3i5tc2Kl1z+HJThNoc847pvLQbgs/UW9nJAmkxvC3wrS3dNRYu4R68YBJyFCxG6J7VvSvR6
3eLiPRqG4v+4s7CpuSNJ1mSyqQ1rHxs3Urul6VKKTQ8J9a59dEayWGuE18tXpDOjQsB3Sj9qG4s5
RQbWavFZ45jWb+mkbGu4r7Kqcds5Mfk42m7l3Cbjyhb+44OX+4rSMyx9yJuKLXKlNvpW3UD6bCh3
HKteb7auHh6m+APBpKi+2kFNa+OTMnhm/9I7t6ZMT1O+EtPUZc/65yuEqdeTsS16la+wHh7ML4DS
99UmvgEmJ7u613BHdPuNfJN7Pwo3dH9THpR3yUbapVtnM3257gaLJzBUkv+eEGFBlHLqKuJa7Q0S
3Mpq/5VUSeRq2YjYZHlj6IiPtsYajGzxxaqfWZ2/6iy8pUHgQFON1Qqm92wXhu6vr86HyPV/hjxW
gZIyAY1runTv0J1wIx2GtWf94nvg7AuEABshT5CnIV+QVC79ZV4fbvJiWFnoC5VX0n5AU/4zu6Ji
UE6aPU4NrEDUctq2B3UfuebN92pz+m642k90ArfFmy+59ia6yW67beMicPtFe/qheNEuv0lRu002
65tw9q8ru0DMerV1o9lorNe0biagM420HD0a46aDn4SKlwfV8ElC0vJJoXG196w+bG7rNqJpKz5F
7S9diXUdzNTofKfzPz52teLco0RqI9KaOfr4OA1+8yXvkvJO6Wqf3gvLqJ+QW2l3YxiDUVb7xNnk
CJtum2iQWrcpCqd1w7D0g+3JTsvbIDaaAwR12jG3ShLASJM/DnJrPpPoiMgLW5Z+8FGGezvVvX+b
VMEYuIAQ2w37iuS61k8fMstJ97E0OPs6qxGX98EIUcjy7090oWzIYwPFOVXNp0oyeHSaThDdpoiG
POQ0Wn2b9YnuT+2EGkhNJxs6q3lnmTvf0LNbLRySneFb8iYD9OcOkaSTQ661L1GTtB9zvPq0cYag
oNA9ZZupOYUvUtyZbhqe7I9N2o1QSehVW7vmNCmHprANmlGa0fwhM23HsAyyhhRkKwde7xSy5pZO
OBzAZPk3hpRacBPG/0fal+3IjSvbfpEAaqZeJeVYWfNk+0Wwq9qaB2qWvv4u1j2nrWQKSbgP3Bt7
bzTgyKAigsEY1mLtsXOc+o3O/fQCUCL2QMcxum8IAF8wzageGKqrm2zoye+YaRgLLWvyvW8159AX
Ef7GgNb5tppsfPR5UttDjW7XMUwN8kiCIdR9tL/oa0/69jZik1X5jJHiM5htZRtEVhfw6X19r9K8
wuhXmNXGscOIkeVqIEwrtqiVGR3ISgMzRzcr7UYQHQ7a5NJEA2LQ2ISPRqBFqH6CafiuAd/MAyoB
IOi2GM1/2HUYNMDfCrGR39i1grEkZjt7YhTGAwnS9hjlunLrWG3WehUBom9tBdNvq7EMr5yTot1d
j41f9flrfqKdhyljRikyJfAT7TZ+QrL5I/Ef0mPgf2BFeKfdl4fYfx9u7MO0jVxFFqG+ygXXpAuZ
Tg7WNKfnQZLufnWo2u2jZ2ysz4+Fq32fN3STPGKPyT7Z98GdzUOmbI9zNSdxsBZnYYgZLI+C/CmD
MxthCu1bUJ23E7u1jJlugm74CXKQj7TuTnaBj2aW0+H6wV9uxgippHBBjq2TDlbZQ3Xlo+0wx3yK
8OylAfMUFQ9FUE7az1btk2SjRT9CNgJPzJa0Zddi5DKbFS7GUY+yLInwE2yW+yQyt6nxNBnjQ93J
agqrLxyOcIr4gh13MSeJmW7n1QjQY5AqbwMdAF8ldX6mYLLf1nqPG9BSkMIrKHKTjMWuoqIsV5aF
pGyzpi9Kcf/+CuHI7bYuKUEX0UOH7y5Qxp2hHOZ8x5LBv/5xV5OfhSDhYHuseitoVTZexzoUz7u0
d6skOJlE+d7F1O2lcEirmS6mRHU+fgd2APEJqWSpY44G0Mra4UbHzTpRH/aj4vppQzwU/X68BRPr
32uJTVsO/4B0FwUHIXS0k9ZlHCGN1L8KG/mM+W7Vpku7d1M2l7SuH+qaYOiiAFIVyxphZJO2qXGi
FnkJR2zK3phYdlQ6n2IIzza2MfNjVZUouJZAAZRXxYqujpkTsfXTO3FY9W3RIPIWrtklN1EbbyoU
O66f46oYLI0BXx1QAhegd2E35awHAxTE7GuwKlnKrdb+vi6DP+TEQAsWwH9lCA89VBJ0QOZCRmhX
bKvWbX9gaRhIDmzNwZZSuKaLnDeYJr1jKqT0A1amUuYO2DwYNL8G6891fdYNQkeJCwMIaKSKI7ax
VVSJokCUOdSbecBzAhcmZbPHmvIA/BsL5FS5G9XUNypddm+tfTFMP+MPZ6EBF+i5ngm2xQqTN4NK
5dSMj2lwW4SS+2Htgy1E2MIEWdgVrOw6iGDFhHHvyh8wWH/9DNcuP0SMf49QCIez6qQdG/AgT5WT
0U4+UIS/YUj+NVGyH2qAIJIZbtXK+qnrX86weHsT3EHwr/PDM1O8urB4hsy83ge6m6q7Htigmjdr
njWPLlNdG+xB11Vd+2AYlXF07EMAS/7rtbowTKObFKwqQFVHfzJhj/kEaijJF1uVgfFCTH1jBBsj
Eed6jTmbnbKCXpkV3jBtp/XVvqr+ua7Iai/LXEgRHDlpaZ21A6TE2ARTpwjXZPrEwEHTGBRMSMCT
z+saTEWDP9Tmi1MXMs6wtbtt+QP4MSyOMqhUSy1zpGxtOn2zRhRL5/hD0as96TB43coKCashZaGv
YKRmroL6LoC+RbRr+7d4fG/jt76TVNxWBp1QZsa2K3YUwT+v24JRBnmUq2WHRHDu0s+Z0E8gM2xM
OwWfaXjqjY+e1eDixOhYp8dHQ8tdmoMat2DN4DpWlLjV+FlR9TaOY9doZXnLWgFj8eOoEAsK22rj
MMCRDyBwj29muuvA8mI2XkLAFSDDNVi3YwATY//Jpli8O//AGrZxg5AfBeDc3apQ/VopD0YhY+Ne
jT4c//h/xAiGPBrqAEIXiEn697a67+bEn4wtzSjQP7A1jRq/DKdXpphguVOrBizqIZHks9fSMHMp
RsTLdpQFVpkgwWbDyKoMteEnaL+m5t0IQP8KaH3XI8Hq+WEUlq9BYFJbvIOwXVLFaoNkNsCQUpO+
D8ldOCV+E/zEQhwuQLfBu/a6yFVfBIg0BYMpZ6MREr6s6jor0ErEHnNLGd0NDVhvbqdO3V6Xs3p+
mF02gYgFmhERXSdFYjkDAxN3O2bcZ+MQoXYKoLHNdSmrgWwhRfhKOeV4MzMOkJnVqWimbBu2yne7
pbOrad1jGQKE67rENb2Wd7pwfrkaDCASxZ1uJgT7wqUfTjdR9M91Iav3KwDZADfI2V8vUmUSqlms
UEjJ0ug7/vdOrem+tqtNEsy3haljxuyxADQ5yjWlpKcjJi2wCwdFNHRHwLyIYMoPYHE3AGjTUrSO
YCvXioMTqlC/h7mdJULEU8RUO3B5Ofo1njqYaBMfV0UblGHvKNjC+RmX5DGN7K2ily/Xj1G0ji8p
mJbD8wZMcniznquSVoUej3EUelWjfrRVsQuq6WVUUA7ra5Qo1IburgtcUwtTG1h3xh4Vpwg+Fzh3
xdQrahp6dvlSVO1dFNtYc5YF94sRMxU7Mjb60TAQgr09cfo0A15+XipZ5N18AyC0G7pP7u7j3dt4
j7KlvUtjcMAVBNIL4JoBF13cEYyAuh2YhRN5Gkr/t9vtbndq/Mz1fMlT4Otklm8bqHQmiP+QhdUN
ujamUxxEXurmLhJlVNyxDOhZGx3/Dwmmy/+T48/Nt2/+rbO5vd+6h5Ervnv4MNyTgck6c1NhlOzD
fUAVyMWIkPu+2zx7+8fPzxtZzUmMouLPFZxEo1Ea1mgOeIqNmdy4K+JdoVblRgvTJ9scVEkL/cKu
sACi6XxoBwOgDpakzk9nHAxsaVglYKUSjW0ss0z3oB+NNyEq1JIr6aKcx5dNQDoKadg9vtwCjBKk
+yiVx94UbmcVtLYF2RTzW5D1+yZ96zLQHCCbspWbKAO0VuHl2cuEXneebKuUoD13Vwf/2PbBHCSp
uXZhi/yHgR4OhT6CFUXRm+d6GlIGlBtvLoDT6vdJgkkhp+B8GKFq5bfpVMaWZ1l1ykfdra7dl6Vm
PkSZpmxIXHfBPo9pGB1rGCIWsPRAx8YE0x6HcBx7v+7B4rlVlVG5QX2pMDw1zVrFK4cBZM8sZ/q3
zo6dcJsYLJFxDa58XnDLgK5UA7AXvq6QuGpB5NQDp4cDE55ZVy6H6lVkk/crx2cB5RUz66CKB+mX
EJtYylCm51gFdtftTaAuIGpKMvAVPaACUHN4YAfcsGCm3Rx2esZhxOegf4sism0s9Y5ktiQqiVnT
/3c+lKzwTOOYpcLlkQUKLniGWBHRAIt037o536QNKFe6ca/z2ouZqa4VyRaC17RDpRXSdWqDBUg8
wLEtQGyAhWA0EHy1O86gr7KpbEf1IrIAHWQpRTt39cmZ1ZmTd3r9VLu1EXndCKBFBc0kIvH0VX3g
R4B7x7dCEeFcUkVydaJVjOFgKz0ozugbc7INWhkSg/jwQTyx8GjnLIAGhijFJ7Vea4HRtlHmBUat
u03neBhaOU5OB/IcHGTFWswf/r5+D19e/Pw2+WMh/DctbpMRMHbqoMJCkg4r23WxJcw+0oHdjmO7
BZW1xCAvThK4f6i8cT49kIABPe1cXNVpBfbBo9hrx+7YoA3lptNwU2mKZI5wRQ4mYPnuI+qYuIwF
CzQCs2Eqt4mEpugu1Oh9n9Ls2/Wzu/hemMhfChEMMK/qacqYFXkgcQRoS1gdOoDEGAOe1bqyy4Lf
0Vg/Xxd5URCBT9GvfBOpBsDYRFTbPq4GzBqMMUwjfowGbWvYiTfW5ENVw8cx5fcMeVfV0mUhasTA
Wrwu/8Jc4AUcbBvhEbBDF/G3A6Zu1kdG7A2kBwPpYH84hW3+ZHqneqpiFn6GAt7rdZkXx/zlFpib
tdC6AqCj8C0x+BpMIVZYPScGhXx/yodDpT5yBHM9f0hlvr4SVXSYJzwdUCW4Ay5CptaPCgE2VTXn
+okxOvvVEFQemXuyV+NQNoq3Ks8gFMbqmNrFZZPWc682gKwA/2d21NrvYaxtQ7ihbFHwwiMQT/DV
kKgguPDF8XPPi7O018K4gV4Tu4OhfAAGfBcq9OX6x1pTBxcnQgpeY9hfFUIlMoo5QlYHWMTkh2p+
9v3W0j+rSOJ561Iw8WPwpRgqInzGMVGjLtaw40UO7fw5d7kbjg9x/3ldmbUzw9aaTb4qqRfAFknW
4gINnNjDskC3U2IzP+bMQNHLiRPZY/KiNY3oj1E7G6QHoMO4zCaTyWSlHQNQUosG8jbmWDNziyjB
nMREitKdFFZoLgEI9K+mGOxt0U4dVi3DGf6QEPuhBqBr7vUzHnE7ADsT5tqkCT4xSz2+zFGYfdh2
Y+5tWjShN/XU/m4kpfrz788LL/6vgjAaSCL8IeuQ8Q0kiL0OsOhBBGASp9w7gWzVYO3rL8UIAaHA
FAIgtCAGT/rtNO7Dlnhmmvpz8HZdn1VBuIrBr47h4gvwDcdgWjUbyC+73Ma+ZzEaxrtKU/akz4H+
MVsRUuzrEi/jO2bY0DQmKmfB4LfLuZvWJnCSpiIFHle9T3TVx6znbB0IiBznra0VPusq16k3kQy6
csXUIZePeSLsAedMONOZAdpDqTKO5JiAzd30y0bxQ0ydXNdvzcpBNMq3y7A8CUAT/jsW+YbVjI6Z
1wWStgyPEcy4KvGjQ1+NGrsTmxp72eg5suCoh7u+fFMyb6TPNfGi/mdV3WDjnRqbsbsfc//6z1rJ
+EGH8IV5riIBEx/vVtozMx4wA5qWu4BTW+MOvy7hok7FhxOXIvhPWCjejQxBuYGI6iMxPAObG9g2
Ok7fhl/j90zSYl25pdGzABUcGtXoIFMhMXFmNrKMj7RSBMapOw3NfasZbtn4TSoRtWY3SPPRSOBF
KtUU4n2IhacwdhgeMmG1b4MZVGzmgZZEcnzrYsD+BtsBh6B4e81YYNDpCDFhOXtWh4mR1ALujmRi
YuXc4OV4KqE5gptFdL7GARvbmI2JV8wp1m5Jr9widP4ai6Z1kxR4QkM4/O3MPw4OW5agcAWbFP77
KyAs7EIJqMLQOEy8fNBPCRu8HAXFieZ70LtKkuKVcHYmSjALOusJjhAro2kJ9vTIbVDZs8pvkYwZ
eeVjnckRYlhMSGvqBeSUJqj5mmZjt/G+m42/twnkwPijoSKAZFTIaEhMaqNWA35y1O/U+i4AHwLG
1LfXPXclNnBwTSzuYYTpciMWqBFlknR8hid5H6war4nn6wJWjsvEGD3FK4XgiS5OC1UgbowsdOM8
Kxp+x8DuKfXETQJN4qkrxo2+CQFEC/CqsIwoRHhiNjRSQALs2Vl5mmNgLzfk2BWfZpO6cTxJPs6K
NAsLHhxkDi++CyIl7FSZVqmnmYcBlxuCclfe277VQT8+PSpbp1o5QkjjzAS8JH+BhMoCOuSamWde
ONMjMQMXy80brZGU4lf8x+KPLoB0oqh8AU3XmUOqOEqRAdnd2vH3cpJX7oCpPrcYJB9rVaGFKP5T
FlEhNpQE4R2i9Np5yepKz9zKnCe/tiYZ9d+KfUMr6ITWJO5lsYsR92UMpSHKZMqBTvb9pMqadzIR
gjYT8GnDKoCIuhqdpzmsEzz7w/Dpuh+tf54/igjxIJrADDs7kEIHxZ0Rug1gjALmV3aVr5o2og7K
yyhtXbQih9omczEBIjlmxnMP5L3eCfazFgE8I73VFaAbX9dr7f3Lo9z/yBNnYyaKwcUwwPyDUzUj
+C+i0iv70HZDjX0PAroN43AXlen2P0jFKgkvHeI1LKZEQxaaTRizzJvL7OhQQEL/o4FbpDIeckzc
dVQibi0/Qm3tjzwhP9KGwm4UBnkAwfWmenKVxgRFOQG/3fNg3ucoYJrTxpHyC/BL76ydgurCUi73
xIWnGWoVEhJBrgpGcT3aGuxx0l8GY9dCWzB9lbwpGxfbrjlYsmx41ZIWOgt+YQVK3oUASME+kgPL
sUyXjMrDlIVgaB+AC55L8pvVqLKQJ3iIMTqIViXXVTuFau4yjO5bUoCgVT9cSOH2vDjRuUrCruaW
MznOZjTbH0PTAZAlxNhIPPvXrfSywcc/n81BX8FbigtaUClrs7BvDJTdgGKL3ZoOg3jM/ih4qyUO
XpI9Fp6M6VTU2IABNJm5i5KfgWV5ffitLyXxZ/V0KehG0BRSQUohWFKvqa0N0BG8WeLmn5zGR2QN
oZvRUHI3rJ7vQo5gNTpl6Es4UFnRVH/AHJnSashYf8T/qREC00PJCJUwyxFhYkOGzLQaO9inMjmu
XjrMzZ1SEt7Wjo3XpoCOgF76RUUTtbgxB8BghvI9Oi1hdTKz4NS19O26paydGuqHfEoAU4xU08+t
0q56JVK7PvPSxCpeLDJlhxqDP6cIgwVvZp6+Xxe39pC3HDy+VJiCA9sUHkZRH6M+HE8ZUOlSv28P
KFaV/XcLxf3p2CkZJuBvswHzK9vrcvlfK4YzPMd47oVvBsqmczXLoQDhXkhwOSnxibaATk+bCauU
pdk8UKxbZG9jV9auXUpKP+LxaugT6DqqVygfoB7nCOG7LaauHNus8pTZAnmmZwMnstU3UpA6/vuX
+olyBCebklrRmyqvcC00dzbY1Vmx04E8iP1Yb5DR74mHyYUBgA+HSTievwjzGrVzrWWoq3ld0wBO
TQcMHxZmx7eyANULdlg+UVWddmXdJ6+k7vK/TDe/pKPMDy5SHe4hzgWhyxkX8IkSSS2AEJK5bh+w
i4uqvokZ7XkeO4m8taNF2AbULPyd2OKI1dwGPVhJoS3DvGjfvTnNEZ1gNbyNZbQhF5c9V20hSkxp
5jI3TDQnKgBg8mTd7DEFF30zW8tLteA97eoDUayPqdIOE5Hh160KB/4ePivcEw1KwTNr1pbADcFb
EXDlwSGbdGxWd+E3Ow8PCcAkXSfrTNARJ8+l4xwJmyqJi4r5nKi88BArGjPssWZVAXI/eejRqglN
9V4pgUDRI8ufbSSUpqwftuaesCOoy28nTPichwWaMFoNhFsy/gGUhhK8qnHqT+Gv6+FnVbeFHJ5t
Le7+wGRNn+iQQ4PBvy38sggBWPygpFuqbf6DKLDSYTedUqwRCCoBczTtdBPwCFg888I43yElRoe0
rdW9adzQTDJYsqoZWgHoouOlhJaAqFmVm+oIq8EiX7xns6V6ClZB3QmM43dO7qh+Fge3VTbIltbF
+/HLXACEzqcFTLRWhIiuMy3APcKA/JLfI1C4arYnbPcfznIhQ0jZkrTQAzJAxpjYv9o+vQliFL1p
8Ix8/WBHWKhVbEnmtnaeNshUeT0Pm6Jira3PB7TWAN3vDeqLonhO+N2eD83wkg+aq+gSYWuBfClM
uJ3KDoMjdhIDSgP9laj/NJIE1BBYVtd/ZkrkBsNNbP5lrs0/G0YCcR3yUjdWUc7tpYriniRcpKLO
21FtMQQRb7vBkgSTSyQPLkczOZkmDhIv9XM5c8emhlkJOL+HzrX0Z+BQ9nQbTVvAvGvhh566Vf6P
AuyyfJQkbmuHSvHtLDBgoH4l7gthGhs5eQVfJ+OI+zfe5PErsd866xjaT5gnxNrny3UzXYtiFE0y
x0KnAsR+gg9aXQgGcgVnqkbac1eqxy7XNpE5epj7d6+LWr0lFrJMYQqdjlFvFCnO1Ug/ownDWwFm
qLB08Qqkz01clAeNT1KTyrmnJHy7LnztJkZvHeyFQElBy1vIVYsOW4odwfXoZD0i6ZODxKMguJmU
0CsqSWCTCRN8Y557c0xUCOv1DyfcaYCZzJJ3xjajLpsU53+VmLwt9RKSt3pu0rTGJLfXq29a9jNk
kith9e/HqCcmMJHlgw/k3BdC0oa0cvD3N07+rEb9Ly2X7YOsi8DYL8FjE3w5goiK1AD7ZzD6IfUz
C+DBVSRxq4uxwq/IgYrL/4j4+veLO7TAuBHJUqS49j3mGKvTeEh30wP7ZmytZ8v9Wf1WN8EGC/Ab
CmJ196/3eng8MS20jrANgUa+GE+Cth+SlqMOkdYzC3cCUlwhg3xZC/5LIUKaUPeZTjFXjBTMeWX2
IQe29Uw9OIKXj/f5x3VvWv1kC40EbyrHYGJmAWEaHpgq6miGrI6zdkWjfA8eJSCZXxJxKZhpsrUa
QAUTxitdlqA1HWav6t+vdPBvgyYRLBwDVMD4O7fvfGjgrCC+8CiNhh3BO2CT9mgFqyoqLNcPbfUL
YcISHWE86KDVuSiFJGnWmAh/DgHmpXVMYlBv/WMCG58UL3rwdF3a2idCqEN7QldRznEEac4MwIAC
O9MYTnlvwXCidJKaydoX+iOAEiGaT2ymeQaAA88aftpQAkNukezKkMkQvk5kGWVToCXgTdbWSR51
8w6J9vVzWrsAl2oIflORjlRdAxFDf4oSz2gOVecD2+26FJkigsOYBZ6knQ4pNXD3cpZup9Zx87be
XBezdvE4GiZdMAiLxq74vrUV7F4NPAhobNtSN3JeU2DOp9ZH4fy+LmlVoYUkfqyLiJo43YTUGpKq
ABg0LPBya5c1koTvEuIA3rnUh+u7kMK0KZ2qAcfWx/OjSRV3wG5/Eanghk1fe7X1I6fFh5s8AI9i
ghRodUUZg0I7uavZKPsxssMVMvqMZE1h6Py5clTunefpsfdVNzUwHOs6O3II9pNfbJJX+k4lJrqa
OC2PQfDlyTAbbUpw2CN13oY6v4/ncouxQGx6REdM0GCaOtrNWJOO8mR3/TuvBa2FaHFzMMIbtzM0
KB3GmF/9hRK0PmzGCPNO/qw+/7UsvF3weMEViQ6++B7saRDpZd1CVhnBOT6GEiyaoC8YdkZ/TGSx
Ze1UIQ4j/WhxgkdNLC5nbEgcK8HrHU1ccJMjLTVbFGYwSAsYx7QfPqfI2kykAW1vtr+u6Yr3nIkW
vCczao5FAE1z9RbUQxl7KwKJiBVrhQisv+ko4gN+mv+EhesAFS0AblCDkgh7xM6AYmwSZxv0N60u
wQBZ1QVFPR1lLhXlECG09VOqmjGq9ADV32vTMSrfkuHl+nGt6rIQwe+6hS4Z77EDE42PImyS7pYZ
zFXGzTzunf5wXdLKbYBZ3D/KCKc214MzphU+DBBw8/g4VT/G8LFPfl2Xwv1VSNoxD4N0Gq8R9DvF
h2wGqo5GA6g64BqB3+86XvFT33QnzQ1kkYPfXqIkzHFgAM7WQH8n8taksWVlZcRt+3Y6hk/TXbyb
PpRDeMghrZNMoq+Faz418r/SRNIauwQYU6SQystO0S45VadoG9/SE9mGu3ln7upd+/36Qa4kOaiR
qxjsx/MVPRUhMNppUUezDfUcM3F70La1g8SN1qz7jwTMepybHmhinFHtIIEoD/14os0hlwGurtUb
FlpY4lYsVWZ7ABoqspzH2Z/uMgDqf9abaRu8Rz+U7X94bmkcmFODIHTVxDSUcwT2s84QZXOCdarc
AffH0MjwEtYcaSFFLEfbVaeTakD+3hnfWsPLtZsieW9lFNMrt9NSF7EGawR5p0QxdEkAjV1gHG+8
yZKtkrw7+l0xP143tjVT0LD2iCo71hFN0ZdoZ9d5yurKi6ZaQ8kLvM7DXEUbe6Yy2pQ1u0YlnQB8
EZVRbHOeW53S4cGDojou/BANrbm9mYjz9xc7nqPYGcGrGNM9YuHHpFGfawFe3RHTkcSNXonOvIaK
VlI6j0b0i+q5JLauRXGs2wJkyMQSCdp450q1SICHkD+12AgSRew6aMqTmYWYQQC1myl5nciECWk9
04GblKk8Ey42gEHxpvHYYMNowh64vb1uF2vRfKmXcAGWSkVpGkBUP96RCQybWgk6m02eoxXZelH9
oCAVvy5yzRSXIoULsR7Sfupb5MVFUR7TwvnWWtqtbgAi8rqcNf+CjaA4b6ILdwEI3894ooQKvHhs
VVdL35j95hjuAO7cGNiCkgR7/Rz/FSYWaco2n0pbg7AqjPZDVpyiqds7bXCIjQLo4fM/mjV2LlXI
INFyLVYttPwasF6kFxFJBitJEUVKkwJa9XUMNXeOb4tA1ne4BAnBdtlSkmCVXdAmWc9VHLTqZ6Qa
oBFtTJB2TSe7Gjc50f2ERPcj/U6swC/pK+7SXdJobmsN91oF3CoDrSbwOHS9f/1DrxoU2upoyCJX
xNDAuW8WupLplQ3fHK1w3zQI2HH7G8w/kqCz6pWov1KMTWIuVxyYVBsStQDjRs2AvDTBc6vf18Vu
/gyn9/+gDocHUsFa42DX4FydwWG9wmbEzxSD4ROehQ5G8Jvp13Upq9og6QDmtoGynpjGsazJgT8H
KcRKH/FbvDRLnoIx9fOsPLaq7FK4mH9AFVMDg8y/8gTrmct5RihDGozHrebW5HOOfpRA1ycgTEI3
6HZWp5eAvIIvx7MyGdviqpMshAtRLh2VPkvDHgGVZDfUfM5J8JxG2KDAyV4/1lVbXEgSglulqzMA
AHGsWDTPrN2U/OhsyVW+qgwWg5CsfiEDCXljNQ690YAYwYujzxpgnsU2Bh0NaEyva7L+xf7IEbOg
EO6uDRm+GNbs1G0IsiQXDZ0HM9hkG+VUybAZVk9uIU4w+yqNc7NOoRbBAPJcld6I2XfZqpBMiGCF
Tuv0GhbacfcMz2zYZ81TIoMuk4kQbE0ps5DGCfTAzJ6XYyEJTCuWDF95TQgWBfD2R0TGpoVgA2Ge
doFeQkjJTrm9qdkpkuEbrpYY0FlDwMMUMOakuB0ubpa4QtfBHgmSLPrRTS8AIQTFMNqlxl2HuDQm
rpY80/w/9ITwrvwjlcethVQ8cCfHjiAVXfyyJaBildVOVvyHD6Jj6AH07JeM4gzTA4gFiOPGqL1i
cwxmrYe/utHETI0UwGslzIKRBuTlfCUBCatg1cNkzVbbIB4o6icogXxrwsY4sLep2bh68nHdZVes
4kyYYN32GKpYFoSwPDt2oPkebFAbS9qDq6e3UEgw76yaZx0oF5U3YxJp1l617AkIAm6kfF7XZSWh
OtNFCKRDo5Cmwj9gtBlfQW2+tdtpnzvMrykHXdJfw6HYWInM/GRHyP/9wvysWXP6IeffCz1WC/Mc
eXk/yXpq/LcLhY0z3QTPorQL1aqGbiGwxXIKoMhWNrwl00Nwoy42yjELoUcy6jd9O7pj40CRTHLd
reTYZ5rwf784rqhwkPaOEDPbO6vFgOF2rDXuT0AoyL1SYhPr52ZbIIlDKoEJ1HNpba7mptMgeldT
6evNDYtlNaevVvrlp/lXhHjpge+uKQCsWnnmVt8P3rQxPABc3yivd+R++B6edE97wfjLbbULNmnt
pr/y36nsR6zdvDjVPz9CCBpmU9MCWCmoDEVuB4g9MBmYHi09gEBXY+pitx6dUUsmdj1U/ZEqRI/I
6ZUWKIAogDHTbfTHPP9ejac+GrFLLQkikg8pLhPoI6hPMLWMVBr8F8O0o4ose1kPH3+U4b9gYZil
0pdV43AJeNDSwR3BSZvsQAmAJVM/UXdDsb8er2SnJwSOGF3Ecc4hcGZYPPbn+YGDQHSxP+gSrrp1
1/6jmhA9hsLJ65xAUkN2WOakjeoWqqwaykuD1/xAiB/MwI5jF/NsbMIIr2/F73Xxo1UNtyc/CmAV
aiDR2F0/QZlRCLEEi2oauBagl66+dcEPaalSdm5C9FBZj52+EX9/60Q/lWnYk7x4bytze12Ntbxp
6b1i16m1qqifuXFXIehW6JYme+zYZzpB8+/WKvxCO5qFTKjk8MQ8I66tMe8sBGIYOj3EGwK27n1x
Ex8QP4Auy+6VF8SQQsZlyG3twkzA4o4FB2AV4N1z7mZ2iswn0CCWDqEf5+Sgox5mKx82INauH+uq
gv9Kuqhl12pM8q6DpKlOXasu3ar5L361kCBE3dLGGgXhdxnwjV27/zDDLQCWr2uxel8uZIgxlrIm
qXXYhpl9t5znObzDZAD4tnxbx5izRNhqSNIwDgtaLVQSxB6hqgw2sxg4Aon2qKvo1lB/bE5dfF8p
Etddda2FJCEkESfputTg0aJ5IqZvko1TySLSugH80UaISHqoxeXMGQ8HhSNrbxS93RTaRq1agCZ7
ZT24OXVDHdOOb2kOchJv6CROJvsFQoCaKobcuoWWTflp6R+FDMxs9c5anKLgTHPmzEE+cg2Lt3B4
ckCZpDwEHRzXz5tkg9be/81ARPIacy4Co4igUJjs0dL2gtkbwo8QMEm9rBUlsUWxeGYNtTZ3KrdF
1CcV/r2+xdO3Pj2asraaTJLgYnpaAoao4ZKw9qkrNzG4FVSQsYwfo2y2YTX6YbEG48oU83HixAqb
p5YFvEJC6DuWrtzQ+tWaD41sGnvVuxZiRO/S4qwJeUFwtn9aDr7NyQok5etV016IEJyrpb3a2fzl
ONDnqP09/TU5K6CM0In896QE1zETZulhgJPSisQlaeiTbqcHv68HV9k5Cf4zGYwOPT8nrbf8Qs89
ILLp4bf/kxDxdge8eNKiToB3Ke6hRAOVmekCpsf9v0kR7qK61xMDjMsoItmvkfEDG73ZKBl9uKTo
Ov8mIioIsFhZlnJNbNV19kPumvc/tIfknj6od8xP3skBgKWAA/Wb02sIzi7mspu/ZlwUfoN+nj8w
igFgynO+UQG6HQDOwYNcl6c0PqmOjKtrNbz+sUHKfWDxJFBiLUpt4OV4YfUz0CZ/ZtkbSXS/G8im
dRyfsXxrWvn3619Seszcahdio6AsVFyPSDu36kndBihubrXN8Dv3QLxiHeZdeQpu6k3xRraP4a/m
+HZd/mrGsdBaCB5tq1rZzN/M4fDDqF4Vfd6DD26bqSr6mBZ1gS0US4yX/5UXSeFCpBBMyqgPBsqT
nLZyGdYpnGADrktX6SXXl8TfqRBUbKuo1ZGrpk0HOvr58K78LXQJuhZQ5N+4JdZZ23o2CO582Kez
tcenIvsl3Sz4wqq5clziLTzpdgWqNKiRnECCslOfYhdTag9IQmvA59yawMf1qndtGzwl79Y7cYe9
dtd5jv+q73I/l1UBJIcqXtSswG5vF359vJese3CaJyOWXDbrIrCwwbvpeDsI9tFm+sAI94hpBilc
sk+DV002wrGaBQCZ439lCLbRWVowqhQy4mx6jfPWjUdjm46BW1Xl98KQzaWsehkGUgCFCIQj1KfO
nZzVZq3lOpIOG1tEzCpdUOH1deyz6hglByJrY6xXiDBfYWA6GjtX4pZPbhVNPuYTKr1PzRsGpGEi
8Ql7daabPxh3WDO/HkRWPXohTsip6mBOncmGejH5bkxHyg4Ancjp4bqUi+X9L29biBFuAyDiF3Qo
oZWyp4/ThtzGR730s/fqR+2qh2SXHNMH05PR9qya40KqcC+YaYZGGwA8vBaAS9WGjO+RItFs9eoB
MDwWzTmihfgSG+pMs/IQTY0MO7SAjUw3DZC4tNFvAM5nj+4sWzdf1WkhUIj6dacpqa5Ap4xO2slC
SuwFnYl+JJl6iW2spI4Ax0KvGhh7aFmLSzZqkCu1DioGr+vH3iWJ1ezaqmwk2YpMISFmzLRKk3HG
1GHnpI9zEXlxaN9ko2TledXOF8cmRA0NAaIJwQqJFvSO6scB4CbkzpRtu3yB2l1E/IUYbi6LlKC1
gjIdHT5COYc+lrczUgN1+Y5Vm7F868v/x9mXNbetK93+IlZxAAnyFRwkWZZteYrjF5YTJ5znmb/+
W/C+dSJBvGIlSXbO3pU6aaIBNBqN1WvZZrRH71zkQ3jzcQL9nu5Z/3Rjp7zREhSgeA4T/DmQOCSD
wZ/Z8P6ljbf69G6sxeDFVX9iQ/CmBtwN0fHSwasCoeZk2Q/afrSzq/ifFXGrte78xck7MSd4tZHA
+1j7GBIhb/r0U1GfDWu/Wt5bWO4aSvNo4YT6CADYguPMKdWLnM9dM412X/0I/ZU1uLjSTwwIXhsI
6HRLCgN1u0lAMKr9CvKVLbt0WqEIxbXkcEBi656vP/T8S6EZIJxrU5E/lhB/tXSAy+Yu1m9a9Mrd
BTJJNippsu31CL80RUCLQlSCcEZTke1RHfNRt3KoJqXGI6VHYB1HdZ+s1WmWPKhxMTkKIRC0TAoL
YVBbqaxCjW8v1fEjeRfosyPl2ub6YBZWAtCUnBUe3AgmHpLPvdggHEqRqYP+Cy3uthz6MkvLai0D
/ernPg0WAGyiugD2TxXME5g0YcFVFqoMkdbpLGgscH3OLb2VwvFNajTVTUDRz7IO1Ye4n7+1Qzk5
bTwRu0mix0DT3gcleEVnXXInGdO8SdCBzIIAAgR/5wh8IehJQRqGPgTgEUQyxhQvtejdkSEkoT23
5bchf7v+94vLVfz7+Z+fhMs8a0KSAXDGCmWTSK9UfR7TY5ptdNMpg7Wiqbh4RGPC4iFxTuYS4ivM
Tx05CFmqBR7wYCvH2QVsmptBmsjB+njKvAgjatP2yCVVwlAPZIS+6sm7pr1IORTg9NtEfamGfdN7
sn9QkzWgzQXSHbZxpcE8gVj2i/1Z8Cfti7TSQFmiKt8VtK36YJ/pXUp+U90OO7duBjQ2D641vPgJ
9Eqtwyqx5hdAV1jU+AQNUjYcwwuRlPNPkIzCMMcei5pOJUq4TgIR6Sq6aYkbquhxle67MGE913My
7BHl3bzwRtRaOhdvUTiVVYTfcFuBO27yWaIOdhtvevqcj09D7WhyCMB7Yld66A0moCq+j9bzJ1Jv
pzxio1mzvPkgeeAk0qEt3zPyq6mfLPOeWJt4kjcBNGjAp5xmTx29yfM1dseL56H/vP9n6MJqjiLq
zzkoRcDInjihkUJgGnsbKofkfuwcXJudKX7UocL815vozOPCuo7HUZLSAWb7CbQDoIiHH58gboDF
FtxCu2DliOF/3ZUJFrspUKhPTKRSOism1BmmCcq2N8k4Ajptq7giGdOnbK4JdC1s3dMhipDGCLV5
Q8p7nemjgSIPhKykjEXz2mXooqLz3wwCN8mFOgwQgJwvXuh8+kbSwc40j3ZqZRDDfsrTX5Z+o3RH
SiUG8fM5cdC7OtSJYyieqn0CzAeFWGhoZxD4BqNwqR2GcdPIKItIpXt9qi9ADOIHCjcaPwuIXihw
vo7UoTVvwBXEcpLBHPY8hdrHr3RSGC4lLg0e5ui9KPdJnrFWxuPkaNlThD5269hp6B6r7s0+gBjz
ndoYH9c/8yIN/vpMCA+aEA6gvOPz3I+g/ZSnqYEfA5zTErWt5CUKdxUkk6AMFFuBQ+ijCW5rEIdb
1beuZN34SQpzxVuLq+bkK4T9qEI9kiY+vkJuKSNITfl7epetbL+lgI9enz+DFfafbBZdnPpcqbWG
Cmc+KzKXutD3oz7XdmlZLeuKGWxkvgpG1jwL3a7zOxZ38eA2WmSulGAurtpfvuegeMD70K5IRN/L
SGFzBZi3tDpmqhfWO42kLIwyRi2ns95o8V3G/INiEv986GPhytb3oYZoxvP1VXBR/hK/RPB/AVpY
TWvwJU0/s7jadg1BUbLam+qN5YPMrnYUwJYk9Z6/LaIba74bpxci+Q4erTowQMfxxNTuBmp2dmO6
md7acaSxkbQsS98oAOdTUW6uf/NF+eW/b0YLHMDmBI/9Qj1EStKBWsOks7B589UNpd8lLWR1QzYj
9I/8HgKL0EWiQOqs4VoWVyumjMoGMs8L4uvA7KGaHs0669KhYF3bFA4a8j5JC27064MUc/X/xvjH
kjAvgen7RKthCfxuIPzLbCn0Wn3cGZ2xclasWRK2hpph0vwElgJNdnyc3HiXZFr6QNYuBl9yMhen
0h/viacSySuTTiGiYFT5jknYrOJf05uym50sOnYS1OYRKgMF4MY7Rd6o2k0Q7YmFrOg1td608pWa
M/7jfZgOoP9mdXcPMA6aVN1CfUXmO1nH63OwHCI5FS+aDkA5/bWNT1JfQ0t96DTggw3JvxtD4ARq
egwUCn7LUfMSlXijPIP7jjqZZb0n/s+6BicMumc3s9U7RduvBMvllX/yQULcmEMC+D6aKFluzB4v
1Slyi1b92yZUbUvCE2W0b+SHAQLUNHKuO2Nh6YPuHRdHflygbUFYJhnIW4YoQ6DI2xDEr9LB71MX
FIMr2LSlIcIOdFlRrIPwgqiWJjUJSjcUB8KoS7EtBeHA4iksnWxqIabnN5KH/6+/8X3OL13jhM0S
FNXy3kxXBryUqKNADkpzsJlyGLaQaKSaP8VhhjAT183HGGhOYSmvWms46ggF3EJ/8oNhZ8rJrSVD
+JiER2NQ7iNCPL1PVqoSS17BIuRE17g04AbPN/HJSixiUEKXKTZpnKjNvRpPSLCL9qdmlR2uvSmA
dVUWvYKQKd+H0xzZ0iDfm2GXrsSKL+8LW5giLYWQNSc9uUgaKGiefBIqOmvHMnNDE4hgVavlW8VH
332vB7yXchhsYsVPYZplIPiYIY0Y6SqmDjVXwJUery/LJc+czZKQbXWJleKhA+uy47yr+qYHW6Fx
KGYwKwT3GvQY5eyG6rddthIcFvfDyergf34yI36lNVYOmRgWtfEupYMXzWgXbLOVVcg/X3C4rqt8
GSJwQg1D2PGQUTWUiA8viW8MBfR97QruatmBJxaEk0bpyRTJOQaSWXcB/TZqOxSekuGbNh6z4gb6
hES9HYqVYS3dw87GJYQTaMYEITExLp2+KPM3X/I3qXwj5Q919Dttoe4DzaU1OZfFKUNpSsXpjVUs
srHqLcoLxoSREgMRwyfbDMDXIrdWqgvcYRdTdmJGcGgt1+FEuZkxyOxy2ISJ6+euNj4WmgH9j5Xy
z9KWhEDRn1EJnsR1iFfcEBqS4kHJ0MF8gG5cFPxKQwslITfLkTPYRf6JrgKWDSu52HWXot34fBek
cZYqbYoDSWtCd7Dk+14rDn1q/stm+98YQft4bmZOE7D68vBX6o9Nex8bb/NaIFncaCcmhKSyiORQ
7kbMWjJLDOyLdi+thKo1XwnnCZBRsg7xNESqMNxo6K8ax+DGKtaUxnlEEJcfZINAGQaeCEghCxEj
qEYp4+3h4KbX3KiKmW8elKqFtM9eMtYokJbuD2cHkxAGA2KWehNjZirlpp9+66G6zdttVYy2AVbH
0LqX5+6ra7umIJKiG5k2G3N8srptp39a5E7WPgv6CYpJoj5Ybe40ReGQYS/RD9MABytgXdfPiwXv
nH2v4B2U3nDvLfC9YYXSiGq0Mm49Xb9LMsggQGOmZOi8a1aiHd+CwpScGRUiQpCpZtRKMJrNbo7S
2pBPrI5yFzJZdhcTEF++mOguuD7SpcCOKMcJcVDlU9EDdb5p0IKi5caIhaAPNWtuYqjb96D2DB3z
LqX3+VT/Jkb2WBtrz61Ll+1TwyJIK+i1NIWX+e32uRu+K+rvwJKd0nwu6l0bQyJ2PpZ0X3Uj6/SV
2Luwx87yE8HTodo1KGzCtKFndtZ/H6BI2+crG/mrq/tiPk+yINGzhlH1PkisWIyI3ifNJppei2lG
cHc086M2mRLmDLVTWgC4JdtzEjozkHfF9FTGrZNEXtG+qRYqqCmb57d/mnYuUQFOOohBCbGyAbde
Vk5I0YruZZz2qbbTUq+H6OY4b4Pps/H3GbGTfHfd7FJZDp7/Y1Y9X20JGtMkK8eNbrBQZEzcBAlh
lEZuC8XeunFMxbQL/6OPNwoIbIsUdOsUlL1gNAS4TnrMVEeltp/aMcqTrblv1r6PT/zFlHGSQxV3
d/7qev55BQRwq1CCVwwyOPEUsYS3dncPPt01yfdpXlkiF+36uL9z7cD/2RMWolQEaRE1cEccjVsU
U5QIXXqKV5a7VLqJypfefNL1AzhnwrFDSfIwUeAZg1/x6ETK0SjXGuuW9+TJ9whLFn2QmdLHfHr0
t7ybd3U6ewpCXhe9qJKddK8TAatP+lxN+CL3+tpYSvZOnSG2deGZUB8VcNei2triCL9N/dIz/IOP
B7EM16Xy0wp/xmvcGv8fq5aMIhsXIfqKjycZuoRDqKatprM5/W6lMtPztyBJGa1eDHNXjY1N6ZNE
pJXBigsND6wGzl3CdQPBYnMhCSsP0OuVTAjCyDs9nkDXcBvot2iqqfvHolgJdxd3VM5xx7UJAULC
m/iFygXXSuzRChrab94Pb/fr4ad79xQ4a69yF6uZmzH5WQLlGaAVRIAVeDy0LpyzyH7V2cHzGLuF
fj2z3e1KMmuJxShuCLpHuOKDvg8PuzxLO5kz1VfTQg3KyHYOzsF7O/z3w/MO3oHBLH7hh/v//sG/
bNiO4Zf39c9/f+gyN2e3t7azPR63v49bZ398Pb5+vm5XFjXfMacRBZ8KoT3AN/gv84JyLqtanfhF
B/Fdu7E9z4vsrx/bNSKVL/KSC0MatGgh/QMFeZFuRx6KLMkmON/ZO47neBi0y1bKjUszDFkFlMih
sA5shXg3Ao9ullVRFdkJ2+9f987h3dt8+0nYN3dlii/Ski+/nVgSIqOcB4pvhbC0Pxwwbba7NpSl
icEDK8gAwQJLAA04X0NRYRVxE6EIsj84ztvB+8U2WA72diWp+6LBE+fl1I4wEKXPijApYOfw/v7j
+fk5YDN7HtnjzNCajX/Hf8G0e+va26ffpf30+2lg/OfvieG9kf/Pyi3pi0bq8ovA2meZ4IlFVD0f
eQ1oSR42ClYK3y67+x3cy2wHY9/a9srwv/6ya8aEktRAc3nUK27Mwepn3uMGOxOWnK2zYuqLc+XC
FAFghkImAspyQkojj00A0tOGmzrwHeDt+LbngQDDw/gc/uv69l725YlNIZ8JrGTsmgqUjk7GNIbf
QN2O318x2sSO7F+bb5uH24fbW3dlEi+Kznx/ABT0v8EK18Su6tVQTmAYEbBgnve8+W7frQWVxf1+
aoWcLxUKrgII4vDhOQeUyhBBHzZYqS9ry+Qi8RCHI6xJI0prRf4y9OZ4uw27W7PwVYe9WB0GWtPw
GozOdPExTYuLXEqA0uEztafsrfc61/E2Dz9L9+dXqLS3fA+sHL3L2//ErLD9E83PslmBWb4+EvbW
2W+vjTvgOJjs1mnc3nEodgXDSUlYi58p/vUbAAd26+Lhmhksx0/4f+Vg+kKsX/OHkOqZeQjkFflv
avkx6hy+fsPG4ZuHn6g4Rvlm5b/hd/y4xf9+bSZsJ/xw+Da+vp8Mvl+ufJXI4C9VftXJZ1/19W2e
89/pzb+Cfwt+4UTgP9a+QONLWvwCMFkC9wPVeuQxgl+KApViUgPgwg0jo/j6gRD5yL5h9Hf2DQ+T
ztFbS2ouchrU5sCXAKwf9DWAixN2gFY3odabsNt3U806Aw+mVsesRHe1NFi5d3zRFp4NUjAmROU2
zqU4NDUcfgW7D1jAcA22e/YL/zYzcAngJzI3F+NlGPbm9sF+3D1udq6L4f/+ffyEW3Ye30ivx/32
6BxfX/fHbcd+B87APtf6rMRiDM+PuVOQSOl4Bxc1Y/VkyHI8NSXoS5P9GjSCSVG5YHACKLca/Y5u
ZjpHu6DO05UguzAlBtpKINABdSx6oR1q+lI1zQQMAehSIAy3uM7B+z9wqzpA7uhrYdcXPw8FwqQA
q4g+YBVIC0guCJNiJZqW1D3GqbWovwDqTjaDaVOUKGjtUmvlsegi/0F9+9SakP8UVp7oei1jcPPD
gP5z684wbsd8EwHo1d7gefX64C4gkpjFM3tCIKyglBh3EuzlFpvf/N+g1tnOP9Ifwa7YxY8lqzfJ
8+QMP/SVkML3jehVTebC5Tpk8aAGjD8/uSsYWpXWfmFBw7s8RsNHEONZcq1cuGLj6455YqNTEyUb
etioEh8QlQRYh+2Ah57rLlxajicjEW+qKh72B6OClSzVntUBhL6tI/dDwhRtJfu+iIFAs5om0KIU
yEau83fuMwSGtLSmLOfNP/YUd3djQFb21rIJiM0A+gvQrAjMVQu8fxAoPNjVFOzKBoKWILL4+ZcO
wzB41y/VOUc1aMvOhxGEHVRyfZCgzfoPc0Q18XuNQrc8rJi5mH1uBqyjUJWFtA4ODcFMFyeDZdTw
FtkXlXXICHVARLgSHdasCPvHGvpBUyJYqUswGkb1bayTzyz/W71xzh7JhdbgN16dFcki2kiPraKH
mcB4i/IfY+pDcdRZZTa8vN+d2cGJd+600mgLPR5gJ80bR6o28/iuFTdzqLLQSJhu3UHwMK/sdI1/
+yLICnaFpa2imhr0PrdLWheUNnbeWwxFb7cfgfHVHuVcWol8F9vWlCHzpOjgowTzMe6b5yPNRz9q
xxYIYcB87WAs8BQ8MF979dcIe9YM8S13EoUMNNEr2gRDjQZgLI00dQd5uWI/1eV7AkGwlXEteNIC
pBxRVadAfIhCo50EfjtFQ5BoyuQVkntOG3QdA18Li+X8oGWU+SA1+esdjZ0GxSa0JeDM/cprToaY
UAWaVXGX2xrQo0Pfsz50LDyT+NVK3r6w23jJjKtzoXUAUmDnvoz6oQYMCaFDl6wbM8uBhoW0cKHR
tSvW0qTh/Q3k6WhXISgLnhuyJrlECMeIpgSVcPW5t45a6ka1tuK5xQGd2BEWRyhLeM6OesRCn24i
QARUmjlJM3vXJ+jinRnxAyzwf8bDv+NkhkYfSAQzw3gAoHaSZIaag9dQ15js0rhREjZCe6mSnAZY
lG7eR9oKMGhxmAD7YYVQCNiLr1k5dJ449V1u45B3FSlx1Ym4ilqsJdAYxVlSwUf5x4z4duWTTkml
FGaCMLSJ/z5o1RORC6dVlW1Rri3GiwSYW+MHMUCgCuhEhRQmGvFYO5gzBoVlIZfFXiY/ougXRJSd
MF17GF44mGEMOCZcWnUCOfvzCVSkRoYeJIamRfmDlGm3tPq4vkYW5+jEgrAUK3mqg8yCBRr3dh70
DPfjR4iYrizFxYEAPQJ2aZRKLvjH2yifsl4eEJ/M4CjT8UmLVtKk5cVu4Q0HBVcVUsuCr4AG0NWs
0LHYR//RL2aIwzzTbHZIycynPHfV/kjJgf6Skc3nWbu57sel0KFB9BUfgBQHCsnnM5WTpvL1CTJ3
sQmsQw261J9R5/rAGl63sxToNQ4AxzChaC82xtZ6NihqpMCORg9o8nTGwmD+lDDLSje9qTAA/la2
8RdmUtxgqJeDWhmOpZqYtafzkOcDITkkU7RvJACiNcq6d5pq+7LVD3nXGPZMwmejpo/RMA5MT0Jl
V5NBvvGzaocLvOaVbZUBJqq9XPfGxb0JmxEvZEgp0U+rA1l87vW61JUhmvzMrgcFeBYbJP1B5UGv
0dcBY7aeu3BlHS9NM2B0GjAaBrQIxOtvgDaUyACE0c7VgPndD0q9vJztKFmZ5sWBndgREkwolIeS
WQBD7Pcv7fjQ5zsA5pxM35bWQSm9cviHIxZlWry58d0D9N25I4Hu1SV/CHEDMKGKNQC7DGW8pl67
eC5Fm1Mz3L0nBxJpAdRQTLjPsB4GWrAW7bym9Xx9USxtEX7VMHDPQEeYiL8zoybLrC7KbWW888ND
VkMxiW4t2WtzN5z+xXEnxoSJCuW6aLI0RtQhMquqvRptGsgsXB/R0plzOiLhzEmaoGkkxFBQuXkS
7ewcVCRhcdviIbj/lwX+ZzxEuAr0oO8Y0gCmAuV7aW7H5Firz1W5uz6gxW10YkWIloY1JGOjw4pl
7izAwMv7XmL9GtJtcRPhpol1gNQYNALCagvSPo4y5OCBFjhW90tGQQ/WaAMuPKAV8VBkm9NafrC0
xDkdMx6x0a1IRVneKC7UDK0VuY3kyrXSClBkEAzS43UHXlZwEPkAckc9ACQaoHkUPJikBd6sod5s
V1XD9FBjg0GY0dfgMB7jnVr4nj6QmklVx3Tgd5T8Z6bnBzTRez0w6H01oG3yt16tMW8tuRz3GKpa
OrIVVRfiCA5+f4hDVBLyljpgNUDM/52UzaZQXvLZlopDuYa2XfI31TWC53tUlHASnE9ySaUW3P8p
dnuVxdtKToGU0cLxUGip4Vx3+qIp+B3XRgtqOuKrLkFk8XMLgyvq+WChkXIY5WeDDk/XzVwiBGCD
fkERkCoZuGGdDwmIRyOT+XV8BjiaJuFL30aHpv81+Z/aAPx62IZM72RbJ8OTEo2uDulMR1JloLm7
tTro5dMEPuZ0PQsJYquAV1eysJ4l9Na8dInel1u/AYLa7XU6PRGwxvgeOp1znaGI32VOqVj9B1bm
4EyWEoDgxexTwFVCRSkeTVVqX8dOiWIm+Y1FnUqqEdOmcCj2Vl3QH9k0W4+9UaclCg6K+RT7sXUc
DbD39pnffK/wt8QsRhPCW1qZ46YNiyDxAon0LVMh+9qxsE3K/lgPKKg5mKIGCjdxBWU5VZMTbwiB
r3OHYSCNR5vUgKLPrDlNTcuH0q9m9D7GaZ2yrmypTUe99CpwMmdBC0qmhhQ5HoLCrrTYVA3VnVW3
yswMY8w/pY5GbxN/AGQRreSIgccUt6qRzEipmwod1yQuVeMm6akGzFQgPw1VP8aHjkzGgxJm1uiC
JHEIXDqq6T1EqDpHLbXAQIcraDVIqoB1qpJk/zUsrZEewgzXRXBhafReqbN6FwY19ca4R3bgmwF2
ftWYmYzRx/RliKsAjXJdn26Uui28DODP3IsttEHZagTUZh8044cvh3FnDyMaK0NdLdfaMpai/ekS
EtZzPQ9z3UMiHbpQBWv8u85/pKgtmcnKwX8BH+L3XTT/A8iFYinA94KhJpZ5owM26DTe58UWDP+x
7E3VCxR7WBnvARzTpO31zboUE05NChnNaPYNzSUUXuoQyHG1QktFWB7RS/v9up1FH1qQQwcwCqLJ
Yg5uNdXc5ynstGO9HUKyKar4BVjGx7IbVsLcshv/2BIr6OOUD5HCK86zsVXMH/J0bElkT+YHKd15
dpvkGNdrcrkLlwzUr3DXBaUwPzdM8UCTu6COGqhcptYhqB6K4VCPP4PwYyrsWPcmbNjoGfucgQpI
LdEDoDpR8tamP667+fL8Ov8K9Tz0Dkpt+m2Ir+gTUPP4T/WUOABN2H7oDOW3MLKjZuXeermAYBHM
HpTf8FHlF8ad66DpicI2t/ECZJeV5JHI3A3+mpmFGi/s4FwGEp8jHEU9M3/oDXQjFUi5BuOJWP0x
6sN624bWjaFFBcvUZLBDDZe8Nqp3UQH5ciDSzZWldZnIgo8DRCMor5lc34b/+Un+P5uJVUa84Bs1
zQGZS7jxM7Nz2gkgQ9B2oOgLNPpKVFhyMAXfMnC1HOT3BQo4sVn2VmlFclqgiD6mrM7Sxg6qwXe7
Uvl1ffEsbBzuY+D6OFYKrXBCLuIrY5opCYaXVa+R9SsJJ6bVWDPSdyn76Kc7MEtN8982uKIoemaU
nPtUzvw0qAmWLBqjt7FivLVh5xU1WSlwLA+Ov6mgaE/R0CgMTtYq1S+go4NGc4g8ZHe19Zwhgc7u
zcYmtZs1h8xfA8RfRj2MDbAauBNIRhT5zscG6eTO6mpsjib7VTdoXS7ufH9iubQyc0tr5NSOsO19
yyqmlGJsdXNTpD/azFWG4/XFwafhvIhyPhTBfTU0lHUlw1Da+jjLBRuhHXfdwpqzhIVgqg3VwxyD
SEr0RUjZLonMI4V8k9qtoQAWw+TJvHB/nuyprDRjvBlhMLl5L6EXpDHYPILK3Ge+cjsoPmvatWfd
pdFhR2EXA3qA7I1/0olJS0PzwWCilq22BMrH91N0l/eRp62xvC4thRM7IvB5CBttkkPYCZV8byg5
tNtTZ04D5/pkrZkRV/aY9qSTYaYDy6c1mG6Y1U6ZrbHAXWK5EB0Qiaih4wkRXEOCnQFs5pFsor5b
RsOMV6HBJ54KoYKJjUmrZYcEOo1eaVbSXSRHvavVU/5uDlm/V5tcA69mPf01qyy+iKLTCd1OAEGj
WHo+kVIOcTVLytCPG2v9mzzNaHXxB4WCO6Mh5kdhTM29HgVDa0t4VEASh3jr/oPzT5wibHeq1QQ3
FTjF9Punwlc+G0ocWqzc45Y2yanrhR2v5M1cTj6mmA7fLDC7KoVi+9Vx1u5CeUb2+zbO/zIuEzUv
XL15/iZYBAg7KUMVVfYoMn0vrmT9ptD6BK+46Zo83VI4g7SfBhYvnOXIt89nsW3SNii4qa7TboHp
eIhyw74+S4snDt79+AK2TFUTq7uhn8TtLOOppULDRVCDfG2rytu290Bkr1gPqoG+k26F52MpzMB9
wBihvoIsVHChJFkQ9RxRX9fHgFGltdN52mWEuEberszWZZ0S7Kd4KdABfIY1MRmiiVXVc6TmeDvN
2Cw5cx8wxfheq4d8uMnrl+veXBzYiTWhUEmzoZ2zDNZCVK7NfKPJoCEoGlaskdUuhhwc1UjmLSSa
hi5Eammu0ybn45p0GbJdrQeguhN1DWsbyY6p4gzTN2tI7akaD35KPR8tF38/VnwAKtnAl/LVc744
s6wog3HASRjiou9nPzszdDK5Aq1stDKHS3scrCLIT/AIDmCBsFyi2TDzLJI4cua+NwdPTpnVPujm
rRbvhjFilNYrp/zSqsHzD5hsCY4pvMqcj800glFp0ghqf+bHDBJb6SFrCGvQg0VHJ2jWVEQWMnY4
EvcSPqF4vhNcqVZFCRqHCtWCzqz21URAjiTVYHgYSRy5Gqogm7Y1G39llAvhBWxnGgqJukFQ5xT8
aox9MRb8NqLH+kaaTa+M1iATiyY4RwRKP2B2MwRH9gZYKOhEsf3mYFepKBHhCfev16HCmTcM8LXh
AL5ImbsJZISdjsM3y7ZqFUDH/raOVGaFa5S8C7sbzeB4/ITKKmjwLvxVxCloyQxE/nhAaSgA8cWN
XhwDdWW9L14jKUi80MEkgwRJzCf0qMcCTOC1glPOaAPgC0+Vxcb8XZ/uo+S+JPeGsZmr1rvuSj4b
YvqMFkC+4hGUZXG2FJN2JBgwwFb6kAj0xVG1yoOVu/hC5RWdt1wsHY+KaEQRYTRG7WeqnmFzURXs
RNOmKB7G+GhkqHVuQmMrN7eq6s0RsQdknsp3VNmuj/JiGnlaZKAzjAtVKkCgnG/uuito3c8jGmCl
d4JakmS5quVDh2ZtGhcN4ehGjQy4DESwc0PBEMmazw0pNeq2ht2pox0BWDOD2k7zQukt8F+a3Bvz
byrdAN4zqU+p5JrG2qXyYhPyAZ98B//Ok6y+xYOE3EFEF63nPjNV30tBGw9G7gHP9ofKZH5+SwHX
V9wq75kZ3VrSCvL2IpwKHyDkMc0slemk4gOIEgYQ84AOnww6Mx0lkVxO3Czw3VrVV9x/EVQFo8JZ
7GtlB7wdjLZj6MblTT1mLA09qd9K4/frK2rRFJp8eeEDoU58S2h8qwPMDjhmC+qTUrApVTcFzbra
O77/t0+hfFRA1xkyAfASCLvzuTSTgpKgBhvbaN3P7S7rv81rzCcXUeDLhMZ3CNJCpIbnJlDf7fNK
RYN4OFUo8jqT8jtd0yu5zF8EI8LtIKxDf64hOwoWZio3YLiTG2gnBd1b1lupa5gx2QbJLD/lYxp7
aVkOt21Z0d4dOynaJWmk/3VUEj5IOAyrUJ3LiACtHaoOlVFpBteq6ej+nvZPfni0ol1leVFnOQY9
RLpdr2rbcQNnwffrA/6A4QW3q21CZprhA2jc2K1iZ5KrkZ0hH3ToLwBpUUiOVeOaA+bRn0TfXV/B
l9cAwbowH9JEJn2qsIQLeRO2dzP1mRr9MIFPH77JppfWXlOvuHx5nf0ZsOBxPE9Xfc7x+Jr/niaP
Uwkc8e/rw1rcmCcNBjwynkS+opJnSJrCBOgk5fqnGd1k5n0/g5X1r8HKgv+EWE+yQjbTgrcyxNNd
0b3jiuOpYb5ydC0FUpR2kekQXD5RqzsfD4g7SW2F4KIDN2ZQexl4taa3LupAGLEf/M115y3Nz6kx
wXlKqiNDBKLQHvzBNYJjTCan7n9cN7J0Rp4aEfzmY93hLIYRimCj9ocMIjDgHpb9tQW+OBo89Wq6
BpDfBU+b2ebBPDUInKVusOLn2A9s0jNHV9y6Ul0zfIIUoqMUaAfCdbt2Ju0+HD/qbuUzFof75yu+
eppPFiTIf/tIKvEVeXybDR+jfqOlT/6a7seSFTRfo3cIfPC4LwnLxLIQOY2kAB3ffEcSxzLvpNEx
1zhuljyKpIazRoBv8kJl0Sj7sBmyJrWbYGS99b2RUjbEK6WCy3ZabCzOzA72Oi55I3aJTYMSyxa3
osjgvevSKiVgYSzMbaJW4JrErkvwUDWntRskZncwzRliGfEwFYfRoA3qGWZqVr8GCX3RoG4uAku1
5zjsHDNI1V9yk0JooPYD0DgD1ShXXjOBmNMlZta2t32vjfImzfQR50FNSuLgBT74l3QUGiKEM8PD
k+LTSZqritRFbWpXiurkvpspuPaZrJtWEIZLWSAybo4N5ddosWmjLBWtkvAgb1d10HllTH+npU7+
9krJZ4s3HABTYWoXEHm/I6FEFBOpZtHsIxCVB3m4cmwsLW4Tr8Fg6QZCEDyn5zHQ6MOumucotaNW
TZxxfK8V6FSM+uSMgORfj05LPgOCCndjC5oUuohy88ExUE0TolMyZcwsjn368A8G0J0LzA6A9wC8
nA/GtHpdSlMMRufE590ubn/+iwGONrTwqo2U8dyAFcRjYJEwteeBfoLtwzbBwrYy6Zf3Vcy6hUIl
fuKug7flcyMFVIaqOo5Te2z8jRK5lop7ROZIhqPprwEExSrpNjdlZkkrlhfn58Qw//OTcNqXQT/V
aZLatMo/+p7aJFBXts3Scjsdm3BAoQwEnEeIsQXqd5TCHG10JRNv5frKaWvhU8X0D4z7eKLGSxzS
e2GiwB5JzXgGeWdNFd8Oq59jjavS8A2gjgdrDAyb5OmtnKw1Cy4ODzVERUbk4Wi6cw9moBpp/R5m
p96AImWlOUlMf6SF9ppLn9eX4uJ5oQHRq+lckUEMQNX/kfYlS3LjyrJfRDPOILfglFNNqkGq2tCk
kgqcSXAmv/469cxOZyL5ktbn9EKLXlQkwEAgEOHhHulqOTUIdBK374dYdZRBO7Us9W6bWVsRRt7/
Y0Z492WN3pWtiTg3hVpPtWF0coBgY7BeJl22+99sLR/1zP/0FJSkUg9bffFuZccivcuq+25LaWI1
OV/GYzEvhRL9FWMZy+Op0XBXOZgo/dM1iQOhMgoxYwxN6zSP6se0yNyS/1qG5W4vcP1o424HCN4E
z4pIGiJjmL8wS44VVou4+4mUD5N5H8V7VftT8p1hPEnqC9nSIlrL2wElRaYGuIaOl66wr3E5IZGD
V5p19Kiii1X85uClt9JAH/zbK1wNISYAPygu68A2CQeg1PuIcBWmeIsp5EapdyFLtvhht4yol+tJ
ZFLA92EE6utvQyhjZmLLxOqW4a7SVW3JL0WIizQRe5wl3CST1P3hLN5XAzTSdXtnDR+83kIwrz1E
7DNrwoI0GU+rAfVQp1NmJNIypjBmTNEPP61I+h729r1ifL/9na7LhsslA6AxvhJIs9BYvNxD9Mgk
NAFgsgT2a5hzR6niV2KVb4U80QG6KEahuG1RVRg1/KHZk6t2uttZlUcgy337t6zv9T8/RQgxYZ9M
WcZx7djGgNkuBJf7lnud0XrZViN3ZaNR/8XcxcJxrODfy1U3ECjm+V9O5xG6Mk2QEDcydiZG2Zj1
IQ0bx33LmvBZ485q+zkvcO4w1m3Or5z9GBlK6SmeTMAwFbvb+7gSqgleD1gYGGyQOAjhs6lqY1aH
Dte3QQJUWzrpt9F+s2bu3razcrcSZHF4QJh4SGhiy1Yfaymu8x46BiB5q1/MYWdIh0LfKVlDaxWv
52qjSre2jwoqdOqioYNhbGFhGAeEkkGIqJnNjyN3omI8qt6+A5y3be5ur23FF8niHxoBbEPFEi8d
RJYwKSNXuFWbzjqOyCvo2EHBxcgxOpOSRxOgwtsGV65xGCSYUdJAdQ0M/qXBmZVjmEq4jJJBDTrJ
oi0KyQPO2W0za75xZkbUH60btTLaxUyIZ1HS3FWNE1Yq9HY24v/aDUcgOATKDRnUdFBPu1wPt42u
rWa0SueqBls8k7KUtoXKj1OmP0ljEz9Z8aR9htxs/akoUz9KzC6iemRiWvv2mtcuenSy0IdfRtIX
DrXL3wL9MzVvLQW/JTlVFmYOANCYwyV3RxvIl2QENFSx7a35xFV3PTO7XF9naQz40POxj1Tk76P0
BCC320XmWxlZgWTPj5wkIGbdIrpeO5LnKxV2XZZyhUwDTMbjRyx/DKqfzYt0wcGQHWY3NN6aitpa
oxDa5ibkcWnCYDlJIHT8zufXPGRULRNnyD+UaCO0XU9Kqnihnu3pcozO9tTAgKQGdE/mVOqfERKK
PZTr9sw+EXtP9Ae7fe1ynxsZBkcARN14Iq/GBIB8QWsAIS/ozV7a7oBCKFkJN2pltEObXUs0v7eg
CMfo0Gz0dtYXipoCVPsshDrxhkrZGPZQsc4czaxkULjEIHsaJhCc5npOOyX81Bn0S9NoUA+qrDxL
oaK5A2lNBzwlNi7xKN/fPkVrqweiRV8ICIFIFYEJ9lDxxCh07HxoecSojjo0WhvfktKA53Nw29gV
vyv69Rhl/481saIHAlXWVjH09pTiocPImMRrDs79JwQvJyp1d8gTtwDchEd+pbiqQzDY+VIlJwRp
Kf8mE5o8jq7kKsnGD1tJOfG7lq4fymcWmNAvfUDSGgklNezCiG5UyqsHXA0bG70WogEvxvA06guY
lRVc3E7DqJbaJVqlMUndqU9BYQtB3r1azzz249Fun2/v9ppFYCRAYAh9NpRkhKjRc/QprAJ0uKAD
SR461qBOJs/pHe+V2A1Z22wkemv2MPAETS3UNxbm4MtNxDi13Y0cl2tVgMRHYdLHnM2HWFEfsmgL
jbEa/M+3c/kxZxFD79pURVqNnNpOnJL/7LtXc/YGBZ3i76N6l0fI599v7+eqkyx61Di8eGzZwhfM
ZYmlSY0vmA02DfPmNIRbzNNrW4iJA7zjFlQBODQvV6WESjqDyypzhuYkZ0fIlUtqYG8Bf1fPPL7R
wjkCdIaId7RKrYa+9XLmWfGYatKBR/x5smIPDB33mN3ZSChX9w0zIpC41jAVJ+KDZEA82xzM+47W
8ebYmKV9Mmfr7fbHWTZfqAihYPePEcEfqgS1gKiHEQNTyXbKqZSkLld/3ray7nbAMy4YQAz0iJcF
NKCVIklNvPD1HDNdCqDn1T4eop0UQjgn1XeYxjoOxh9i/1fpDqqeC3cGnE+7AtSAldMOYxv5f6e5
bfyuSBjHqlW/j0Jn7PIgNz6GcgxAjLoRHNe2FnUU0M8Bgwi9LCE4omxiSGAjRrGtkdyw28+4iaI/
Gxu7BCPx+50bWZzo/DyPcyMPEYz0kg3wTpU4I5O8zMBSk4GW/RjMqJAWy+wdsWM6x7//xx8gnO4S
fTcpy/EDmJT7ehGQ+Z2F9/oUtA3zuvpJlV8s7QuNytt21w7H+boFv23qVrNyDUHaSEpf0gLLHN3b
FtZyOQ3UQghZoC3HK+tyZ2umMK1pJhw/YGM1xVP610QKdGnXpYmTQWfttrnlB4sfEoUozBsvfNmo
E12aM+YQAS5CCFOUk2ID+tVCyzb5KKUtoOPazp0bEnLUpjIKBjhE5uhV8dzNxYtWzBtrWfN8dD8X
qivkBZhsvlxLrIeZZvXI1qL2h4V+A38s/psiwrmJZZVnfm/Ibcbzv6n98Irbi0C3Ee9Xp2NOyx+5
shG/Vj/O2YIEJ7dTW+ZxiI8zpQel7h2JVHSwEjpuJVRbhgS3HqVE7foUO5eEB8V67bO7usGI5UZO
tfZ90EZAjwwSJYvE1uXmjclszWZo4cxmVkl76b2q+G5gxdNtl17zNBPga8AmQdIFfthLM2EkG7NO
EBqsNNGPcqgA+90qyettK2s1OwxEAKkArLdqAsh+aUZuE1J0A+pJcSd9dFwLVEmD4IoM1DLUPsbo
NDS/tMFyOeaT7Y55DEfKqpiTddaG368+8y1oIy7cMeAyEaETWmUOqK/nCPlzCynHuB9pOqL3q5fQ
nyidQbKdMuaQlYwpdFucct7SE1yDPKEhr+C6QSaJTRc2I1qYtxILhYYcK62hezFAOdvkGIWGxnEm
7XUtVSmkyA8MuiuhqjiGtYVrXgKjGMnON0E4mqbNs5wUS30PqUTR+Sk5Fr0PoAdluex1ZYn3oXPb
B9aOzblJYdUGqApYxYBFsOvRj9tfTRyUg+bO7a/bdta2F772zwcWzqdR2FNMIAcH3wImvBgLWg3E
NUl9YC1LKLjdXdL+0uY0GIbCS9QYItpbo3SbXiYcXz3tVQtEPqjG5SHNVLQrcqpbf2bjk5u/puiu
HTsn1YOm+y8KjpaOtz6ApguQQNhlS5uiFOAEhHUl2TFiU7sMT2ry3FpuYv5Kevf2Zq+l2+fmhL3m
JTI1CQ1JsIHN34uJe71uQq8S1dSl7qjYX7fNrfoQJpYXlLeO5F68tNo4sa2mQv22s9yJu2V1P8uQ
xd6Sal5dFh6y2jJmsHBrXIarKJ7LTo9hh+fPy6HoeTAqIM/hd9ZW2WTV1F8qDbRdwZUoBOCqziOz
TjjCkaw4MttpkpuX/hT+jLUNiMFasrS078DTA2g3ETEM8WSNLQiWkb20XmtA+PmpTx9kc3CIcmra
jdO++JkYYM6NCQ9mBbNRLCIwVvRNEfQgkaCSpbd7DMC1Gz64ZUpIAsG0x/VcgSltuCfTZyY9ohKw
YWPN8UDWiixTVSBHLNa2lIXjoUzgEFXHadqVDtrOtFIlzJ9sWFpdzZklIfWDGo492yUssRaSZBok
IcP7vn+/fY7Wwv/5cgT/TngPyr4CRgw9hgbet4bHVDECRXnJJ06b8QED6bctrm7gWQFFiIe4bFhX
TCigjNG9XvqVvI+zFzXZ8LoVF8fNCnVUsHKijCW6+FgBpFMtNyvRv1Ti9RjyNPY9+FRl8tlvoutW
ju7SfgTSGwUhGZwbl1FCbcaymZcsPTd6qJJLPpgyXnRz3AH9fcyZucUOo1+fqSVfACX30nEF8vPS
3qzUY6dp2EOA+rzBtDyUrW9/pRXnWyB2qOHiEY6XuPCViqbJplpDfyySPip2n2McNck2atJbNoTI
oGexTHIOG8soamGBn1U6Kdbo317Jir9drET4NkOcGhqr4Al1UlJw1WV8H2vPCjTU/xc7YL4Svgnr
UYeasRqA5WkpPwAQ0SUV+Lw2PPvv1SYEVNABoDeq4x/7akZLRZeRY14Y21YDDEe7eqowaoopJRdE
CDG4YK0yKr284zZ4EGV9H4EbcJ9AB/w0WhV+XzZEqTtbfAjmKEp82Oj+YOYC/Dk1GDgerdYOcy+t
E5Tm4nFmhOZTCrhvi7NGdh36F0CMlY3mpVmlUkOax+/hMMvvCWvYyY6r6WNkGQmf0k7V3vUOis9l
JKEKPMiEBRZIdX6HcTo/kkyFkpmEEemgqqpiAF6PDYkzj3UXBnXYkv5k16nEfa1JlShQGIu+10Y/
fJdqrmlOUZbRezVZSkwlFoIzxWrVfod2YOEPCYb+N2LxWjgBiA2gTLyRgcwT7ua5wmWQKygmhkXr
tkZQI4mr9N3IT5Xu5da32660djDOrQmRnyWYE09UWCPgC+sqzCOBecpCmeG2mbWTcW5GiCJNOsNp
JphRtN9K/pSG3/ruk2+19dYSYOggE1T1kKmBNnJZ7dnjvw6NyNYwCu00/LMCEVMeaPpDGiWOVh2l
JAB8yOaPprnxnN00u6z+zOzQRixDVoxam/a7h0h2mX/LmhRcbZ5hgGNGf2gkD8of0hae++8Ml3A+
QeeIFoiNwAx3EdZrgRZNAoQud0BP9amXH3M/+gBFsR4sXs3BZJNnIS1mqbEfMVWRGk94F+7nqDxM
Ggluf+GVe+nipwh70NZWhm4Mfoo+KCbVSsOVjAqQ5ZY5XZmCrm6LFW4lncDCcS8tYF+ZiNTDoRkW
sZ6DxzIrzecyKz3LqlLHyEE+JZVfqLzvmql5rnTr9+2FXov0LJh2DZAOTEgCOCJyDhJmkGa0O8ho
T69GJfuRkr/ZQwF8d/ZsNwAdA+uegfJBaWpITo6PMRqfrRE/t+qz3iV3ofIyksqRtK0pmusvgCwR
436aDZw1aMKFO84wQIg5EBk0bkoVgPILhOGYdjP9OMqplI0bJ3rVmorThpfKomYqhCl05JIorTFF
346lOxUEeh2AIk2lqzKAN7dO9hoQ//xriwzQBkh3BgniXk5fzvsQM9gKs3KCUVG9vZPNHrq9VZEm
x2RuSHlIIyk8yiSLoe5SNdFXOGmy5LSpqaDWn/ePsjoluyS3lJLqUpqpkAgN2/coNca3ngEXQBM9
4odo6I3DJMvZo5wg9ylYufE2WosbSIjRfwJmzoB+n3B8EzY3bdSPAJNJfe+EGCCQrcZAKNbfIQiX
enWdvqAg9WhkGLdNNaqM3ddtZ76Ky4uAHbDs+A8XDrLYy8gVzmzOSUQkGqFOGjLfHqB7Obpc39+2
c5VF/rWjI0jhjgc+cPGmswiJFnYTqTHs1NVLpoHMt/q4bWD5oReRUDAgOL+ZttOcl4uB8Rl+oShP
m4KZW2sQsrvWmLQkbWHCiphvdCEFkepGYrdhQoQdlUqCgLZsUxOZVGdvsr3xHda3CVAJMHSBKEwX
onQ4qmYPLkisIWkoGfy6/qaa/z6lABQM4NkFOgiIlnDXA0o+S1os58jn8++aFgV2Q95MZQtyeuW6
UCgCvQzqqSieoUUuBKB5SEbT4IgI0wCSRrTtMKnYRUEOdNRt11oJ+EutGiM6gNOBtlOcYmiUAU1f
a8odrr6PqJfoP/rSrRU3nw+9/Kp3fghSymin8ZFmGEaStYcsBmXjTtYcFf/v9q+5+oJIukEHC9CY
gXOESH95kuQsmSXEpAWNnQOMuusm8OltBfeVcIsvh2QAk2rQAEZf9tKKlNl4hkVztmgWPkBF8eVl
ERKEGtXzRKGlufv3alyY+DcwWozJIIREMQ51UU+0EYAkhwGHBTTFaHyo6tu4NVx8db5wdZ+bEdwf
jxyNNyXM5KCbGfT7yd6izVq5FmEBr3NzIX25Is0xsilWcgMWSq3zJhmUuC7g8UE2e+GWePLaYsBH
j+cAtCyW43z5jUxzDuEKyENSO2kf2yIGgKLN8w1/W7mklqlFEx1PKCIs7DKXZgB40fRa5rnDCpuh
btOqTkzmB/Q4aFhGXjVDq336Nfa5nzXAKRrPt/19BSFwaV/4ZgmTjN5s6xz9OzAb857ySQLpnhLd
z+FX3cT+JOmYm8Sre9yq/K59THRekV4ix8H9LOxwCd4obS4aZHrol8T9nQoJDzwmwvE4p1ut0etw
hmX+Y0tEcsXgetUj8Jo72twC1w5d7vEIBQVr602/uiZMoaLNh4EOVaxmp5GJjoi5kN6i1KeApY5k
fjfdZ+1HIQUbn24JwReXMo4bzsJ/bAlRZOz1pksJbKHEgzfsH1nBG3ZnhqWjk18z2iKx7pcAB44v
tw2vrBEFi4VQapnEwQ+4dFmQp8Sg+wIR5pB/sUKiaoGkCmO9yYHYifdf2EIxDu4BQmf8d2lLGuq8
SDoo19hqg05zoKqBXBlO1HS0/fdQAIwfAGoNK6C9B6zp0lbVTlxlE3gg7SYwlbs5tVE2Vejcbezf
Suf00pBw5iptqs1shKEuP6bR3VwFo/ZbtbwRpXXS0b44olMnq29lubcar0ufbu/pcq4EvwHZN7rQ
uHVlzJkv3/csWywMiEbh8QbGfWMAThGEBDHkh5ZOPnkumgpMz7/TrQm4lfN3YVO4VzVEUzVfuC9n
PfPtxFfycEe0g9Fu9YK3FicElYq3RlKNmJXStIRaJoB9ZKJd+qkYodvqvRPLfmy9397Q5cff2FCR
8h+5xGSBPBJkjgSV6UPbuLP+MTc6imLOmNT7f2/t/CEqfL5plHvMDeJpaJXgj8JkfVqfJNTDUz76
vAOvVLVJLfxXJ+1yheiSWBgsNgDOxByCsKtz2kaz0ikRjiFm+SEfVdbE8ocpa3paVJItBVOa2cda
Yk3ppnWkvClQ1gYst9L3mRyS+H4emPUVpqXyNTZFeZBik+2nbALvdg5eYosNgFE3ZVY/z/M8BqTg
1aMsWebRnFT9RzHwOijtSoeWWluFoVMak/wRj238YSoJ+G2GSjK/o4xehK6lFyByV8eR9y7P0nqi
PLZ6LTAHSX8e0qSzH1K7KBPcNQvek2l91e9tlpuKn6eJ9QM0XVLhlihC1l6XQTLQN8Pc/lOVIUZL
Wmaw0gtDSdc8iF0pY1CnckKcqUHlGrwhDbrPRc8r7jOej8ZeInpvfVPtqIlpGCvjuNfDnBAn7ps8
PcgAaWDjOsaBJNbGIIl0u30I44y1ezPjbNfa5gQT9pi/RxiDfxg4Kvx0GiwQ3RQWeHhn1ZpCt7Ik
dLzzagLFgmGFAL3PLEudLM9GEuSaHnqhWkPaqRgYOSUlJ6WDmgPBlR72SO0NXCSgt8n06TfYAg30
tisTI7BVDy6lx2gIlXY/JXILRqGC2DWNpSl7LqER+KCq1Rh7I+Ym7tRJCkfIKGSj4oMuR+qpGevF
e68ZMdh57GowoL44Kz6QXdov1LFM6ymzByBD2ggM9Y7RNK2nz4CD+UkGlSPaplH1QGa96F5mEJl1
Tm5XBfdsktvNvq1a+ZesdFMgh1ERU2NKGArJdUKGY53U1nukMwKu25ANgTw3EzqwmBt6RbMl5k6S
l+1TP1RaDflTwLXtlkD7lKhS8TlUxvC7j0z+o5wG+U5HiWPHDUaOnZTmGCxgPSHuYPdWTiPZnPd2
Vkkvqd3k3+yx5x1o+WLiannEj3rHEkbjjKjPVZbXfsjVafbaCSqBtBlY+lYqNX+sS0gs0NAemp2V
9JihbjBPDebZuQ9/gkRr/Cy51FiQ+GjmAPgNGXxhBKNObjLaJkbSEsKhPpZjotiSpuJnPifpzkwk
7Y0rnW24mRWWf1CzbXQHhABmD7LCfAbZwUB+MpDUQ8tMCcunuDaqoLYMlXtKRMgDtwt1omgizAnt
Yxs1nE5mhHlFng2oNWph8tOSFLUL6g6uCe9GBE/Nrhj8wYgWzI0SF3dZ3oaLPkY2tHSWGRp2Jp4F
d9KYTrJf4LD+MiclZTTNe2VL6uUqGKNUAd5JDa8qvFrxiru83cJBHfquUyQgfxypcZQISi+m6iTy
nZU8oWR5OxhfvRIWa9DvA9YU78WrfC+KjaLJQliT7J9NjqFufaPy8jczvQi9ggUhywsjHeSBCdrS
IIX7jHfZ3p93f7RAOlRvsfOrp6BjoLKLQqEfbUyfLUFdtHxevVIvd7IvGxLzDOWSApMmaFH27X1T
viVTAnDVSPNmVw1bFZotk8LHy/IBZUEVBRQ2fWQAu8gFLXEgMoxX/Owtw7G3qGOWnO7WGoXdVbu5
7Qu0K+k43luqr0FfQYm3EvXlV18Zgb4jqorgXb5KLAczMiWzhxHzVQ1+9G76lu2HIVCCdF8EzY7v
bvvktRLAUq07syfkl7yAtokKXRfa+8qz8qP/oTrfUidsXPXxNJzUE3HlgLgbRhdvuLVIIS3R2zmN
gEtF7YulLuNg0ard2T72nZPohJrkIZJqyruYpo0rb6nmrB3DhdcQGF4QAIFX+9JVFZaaKamxYhLe
8YVQfaPBfZW+/t3Rf/6+kL6yvu+TLsfflyaQNWi9N1lUnu+yLcaGrXUIeRY3NWZMizuWUFHJlV0o
b4F4/j/O8Z+liPTctd5JoLeECRS5CHM/4qf51O8+MYwZfRXHjJp+7levfGMDN80KD7k4tON5HGAW
HD3Tt6f8S3aQsiAdPw7v3yc337/aUGfbqq6sxhMchmUGFFeC+HzsZGh0o/Et0dmm/GB8qsEUWHf8
q3VfHkEEMD1EOAvMrWnyKh/NjbfrdW1l8Zoz60IA5XYDGFOIIzEZdI688q2lbU3H0JMC9Xu0FWUW
H786gDaU5xYKwaXhcXkGyjxWkCNircmJf/E31UHv7mjulWD8Vv4YDzUF9O2YynTLZ1eXuYxbkIVF
AqdQMAxmk3EeRixzhAyqaWCSnbLkHuKe2rSvDDcJ7/kWRONavQtbSwCq1YFvRttDrEE0adh3lYTF
5rnXebJXdJQHxdH4Bpqq0+Rbvv007JBRe1twpLVIcG5YiK1mw1veI3GnKXgBZDopLzrgztzYiOFr
geDcjBDQ8C2RfKowI6vvBKLoZv/ndrxezSvOLQghTSJhqIaAiVOUoTlVD5WvP7aUslPDXJNa9LXZ
FcGTtjcet87FyhZiXAzgFh1tZUDhhbWp0HUz5hqTurx5VdBY5u6k70f77fYCF68TjgOs4DJY0Fwg
MRMCjpYsM1z1jDinewWajlGdAmGzxe688p1QMYIaCybgFOC/hYAthzXRumLEobNfbfIkRxsTuPry
My+WgfKzgT4wmPrBrHtFqNsr3GiQuEfOESxvDtvZDxq1gsSFSBVt/fiYeu0xf4IUtzc6mCd/exwC
495EVljQ/LF5QKw5hp5+fz8HYBzeq5S5r5nzL3da+InLHp3VkyIrbiXMAUA6WLpPh2Nqelr4b48D
TOAbou0O4SbZFoXjeobBwHooIrxkMGj4Tdc2/v5V7Fz+PkrwUHMGbzGQcpdLkHqZxflQRk6rfSn1
89AehggPFTeKNwxd+b5gSNgrZoc4Fwyq0Sr0dYfwEJMPPfPkLWruv8Orotv8zYUWCnBAXIUzls2o
CWtlhwW55ttIiVedUk+7/6hcoMAcFrSn+NA7+T6iyb3xlH2z97mLDCCQXkpvCzlxdUYw6QJlKgCv
F6nFK3I6iKrLeV0MYKBSv9rY7fotEOXKpl4YEEJZ3kK0Z8JUo2OQhzn0MXReAUS+BbJa8RG0XOF7
BnpCKIYJRz0N8dI22sUKv8vChhYqlBRKx8rQTnP/9Yk6N2UKCERltEtNGWFqnB/1MuiaQ29tJGRr
q8HLVUMVeKFNES/trIz0oWs1fBT9U4fAc3EMG0yhAleTbrj82uc/t7R8vbPwUKgmikomLJUGQDwF
0B9bxITX4yHwsHMTgrfb4J+Ty0rHfvlEpXFDVQ9VMa9hwaRSCXFz/n37A10TIwgWBZdj9tgo2QiL
teTHb5JNdYc7xZGdOFIt/dOwnK35heuugWBS8L9WmnFF6DDZHQoJMqAw+Md2Rkf+EeeOMVEFpHzu
FNxe6NUtqoNbBxQ0aDUhLKLbc/nx2mHoU70xIidHNSV91U0vqTdwOn87qUKsgg0MLIJee6EaFWxo
kgllvhEMdSjY3kMzhFoH8pB/Gynqun7yZbqMlk5L01Nx/6V5A70HMpda9zn9OVD26/Z6/zYdb/0Y
wVutOm+MtiSRMzkoS0JowNUn2rrzSXeiX60X+gUF6U/pho6KKjgNN+77lVB2sReCJ2OsM7TaEHuR
aX8snaJ0RnnyrWy2UOHXEIS/H/afTRccOElLlTczDE2eRnPa3Nc+iM1fSif/1u6U3Ry89o7uZ1Tz
dLe9twP70O3QGfu3BIzLrwC3ESRhce0io790L8sa7JJUdgS1bDfRnASpp/UwbzE9rEQgQAXA8QA9
YVXDaPGllS7W1Nicu9gxWmDBXuL8dcNpVoLphYHlB5yFuJoBgRVDE8ppPxsEOZtm+/gI0eJ99Gu+
lx+MgDl55Hn2foul4y88QHTX86VdnZ2Yq7yH5cYrM9r/0L+6YH5oaIQJwzvpg5+aGPf6Vga/taHC
IenVrohyBVar1G/yx7b6ur2h16cAmD1gLeEdgHlcpXtxNNhaUzMA4xO13dlhe2/pM+r+JbD+fIy2
sK7LJl1uIirGC9AXDggSi785+Nnn6/Okti2O0ZmweJyBKOFP3VZhcyWuwAZkN5DJgyIT7/NLFyEt
l6r+L83jx/iA+QUe9D5S+H7HAmI76Bh6HvR+aeLk7nb7bm19eAuhcadjsl58pFhmPSqxhQpuuks6
Oj4XPhgRnMFrMCjuSA537T+z6cx3zB9n2hy7jffBipNi7f/YF0tOchJXmj7CfueET+DIqXFbWi7m
cIPB28/OELmK83zbg64LBKjHn9sUnn/xiIIdxIuQ05Y02aPqeCA/pJL+Sh2wr2LxbuSNXvi9utsq
EKwkI2gDIKCBnkkHt51Yi6zUsqusiYHHPf5OQkeGuEC/G1lgQBqjlB57kAPxlhamjEroxm19/ajH
qnFbQ/oaGQ8ubMHLZBC9JtIMRuDkpLnJPvcGz/ZwgaGgTrUg+WIv5A5kURMl7vjZOd2WlObKXX75
A4TIENsm2CEIfkBOwWm2mzGDdrK+2tOP35Y/HaCvdByPmOPyMO0CfZBj+qIDDuzIh/t2dnhIgc3Z
KAGuhpKzHREuVLz5xtlOQJ3JJ8+EZjOp/RgZO5M2nPz6CgBsHRQrCFtIplURgttkcxd2XZiC8+xB
iRqMSPhD9dipjV8NP2/79lVREx8ZcQoitHgRa5CQuwwlKTcAoNZhyio7+ymFuu7TkDXHeUrrXdk3
saNOwy+tmcZjih7ibdvXkR8xBFydYHSEKBNYay9tD0wbpdrCdoLa2glJ4TVbnA9L4iEGYwhzwYiB
oT+MAlxaYAk3s8JcqECNziMSUjDSHtMq/t6SyemB3iLo+P4Xi0L7DngtJKBY2qXJROviCCyLYDLg
j4lV0XZremP1XOKr/ceCcCyybK5SSIgjGmmIu5gAxe617vATKoYutFLBrOUn9C19QU2aOb9lYDg2
lrjmMwBtIQlaboArDV/dggwDRmjQxIuRzS7ptP7AHge6WYVedZAzQ8JKuZ5kmRrDkPGcnQAxmClI
EKpjvM+d7+qn6lvgoto4eqv3y/nihDOe5sVsNCZsYpTrRT7Ijv7eYT//WA+xg3E1mv/aok5e206U
MkAqCTwt0P2Cx/REzaHDhxl5gxtUT7wickf7EQNBcgLoyICevnvbRa8fnBbQ3vh6uL1RaDfE6gM6
wCByzCEjV0z+qD8MS5qJmvfcQ2ibyt2dDRIW68uqa4o7yVUMvuFAy4oujuViH3XIRQfJWoRHL89I
KBWaNCz1jlw9DJiG4k8R+72xRvWmDU0cvJyIERpmDRuNrT+p4G7NO90Z5c/ESE92ou60uPho2fSe
dAAddsq+Sre6Y1fB52KVkJW8XCU6KxCrtfALyoXUYoQMb3NfRe3RbEfXADRjircAjqsfFrknppvB
DKrifXJpkmda2s2KDm2pis1mIBlD/aObGQpM8jS03yKjr564LBm5rxoLC0NoEMZOCtPTHanKXvO7
TJcP4FAYtsbWr65ObIaOPUCRHs9zANYvfxm0NfQGchCQEMzloyJ/ypzvmhHDQYkhef/Fp0dlDRQf
4FwDuk2wBeoYlG9ICvey7sPhFUrcVI7A4Zs6efkgla9md+yMQ96/RubGi3vtk59bFh7CfaHWcVRD
3Vye7gi/U4o9NDscQ7sn0asy7zbWeVXOx54aUKqH9h8g5YY4VoGLm+WTXJZOZesnvVS/Tf2L3Vce
YxigT9Af1IY7WU5PlmQdGiV8v21+ba0Gmi4LWQRY0f+mrmcPnbhrjY4DrwV1PvttMiIwpGpAY1pO
VMs/oKt4bJm+FbhWVwzFQWQrAD+gC3vpRdI4aVHIsOIxNV5GVT5Ik+KOSgvdDZOdTAUM46l9kMFA
b4S/cxSYbi/5umyGHTex18CO/T+AwKV9LYwU0rfQPSyb03K3N3sL6Fpu4a017Czbs1DbgGqe5ubg
cDP8tNz65EuxVoycCxZpaS5oBkZLLn9Abcdh08nQsBySvZIDtwy9L136imIUkKRdNgESeIcBu9vL
XvvSfxliTRBqLpf+pVFQaDIeLYEMLdTklALgT0dAJ+/s3H5GJeSeJOHPPrXbDaqatZCB+jjsYToY
NX9hrYpWF2hbtkCgc43qXUGJCVHLcaCywjZKR8sKhG0FpSwBXPsvL474oA4rjE2QUi6d3vi0my5A
ouy2ZQP2jnq/zQp/3eTGpbeApdGAglGMRV1uaJchu09tiG7jin0eUcIGmzP01FJPsXgwNI+9LTt9
F/pMSTZu3pU9vbAsfEqpNBM+LHLfTfg4ACvZFjXSR+Zr5P84u64lSXFt+0VEAMK+YtJVZnnbL0R3
V7ckPALhvv4u+sadyaS4SUxHzJmHc+LUTgmZrb2XWU0yFi5ghAJ4DmoUAE3MmwLKMAJckOF8aEZy
MDiElcriyBQakFKESQY/ipJtCucRdcObsbO2tbpG8FkcLJQx8cQg4J/NJezyEfUslmOwo/KtMU+1
Untl81jHawncwv5AkgrsgA78HvheswROOllUY08indLkQTigkoO9alXaTyVvdkrW79Oo317fkl9L
EtMScnChAqCE4tYcmWiUtp0DW1z4Cd+bxY6bB41uRbqDO3vu7NgYZPabCTMdd6PHL0qOsjO07O07
ueYgtjh2EJghHoyOMuh9s6VM3J4BMFr4MUyd4bpBnm3z5IjIT9iNm5qb68Ne/KL/RjNnvay2Hyoe
Vzj/86KFZvVbVSNX7g0IeK0ceUsHgg5SCibWQBYxb/hHKZ69Uo4wFAFoqlQ4tE7lY66VN4wkj70r
Hq6P62udB58Thw96IhCMAeRsdtbVaq9ysCyApXYHj2qlV9abBIVDozzlmQ9Z7Ig/RvkrdzhqQM/X
gxsLh9957Gkjn13kSdtpqshgnqLlFCLy8VFjzcpyXUj4dZhyg64Kp1ADyjuXIdq6LJkTOQXI9k7o
xNI31QFZIN9fH8nS/Qx1HyhtTwoLUyfgMo4pDeDPgYz2a+EWW9iKGWD+ZvQhc6gbtGafbpksTgAw
IzihQT0YsccozEUzar5Am7wB5SIbVrKWhbWEDwvWH/6FjzvfqmlZG9kAjpNfJLW0fCTb0dFhyZgH
rg5gvmcLktyYShSvdfmm0c5uNWiRIkWDXRN4h/NSqcWBpS40UIMEDXVx21lVoKM2a4OWkzrfszpo
2rUPsHDoX4ScfWguc7drJzaS7YCaXr64QvXVPgvB3b+3ifAKNmmWEBP0Wx2Oea4Lz0h9pRv9JzGY
jRv7CP8AqYfaz/xBnQ1I0mKJzSQI99pU8zrAwyvzsyXNjQGyc5TgwjO+u9zySlNsDSlAQs93PLsX
jrVLzAb0ChR6LX4TwWOZAS7dl6sCgEu7DhU34HjhRo6n+CyVbWsZ08HFrstRQ+3ig0zeYbpskyCq
6UtslHuDv2s18XSre4br0CaOhSdUfeWcW9qY2I4o50Ov9ivODxsASmwjEh9OlMbnhtbvoMwHwlMt
Vp5Gy5HQXgKmD+pEc/SkZtdVKqenaWzoOwc2CnUL+950rTq2dEPY8JYDBxRmZeCAX54AvUqU2BRZ
6TsMAmz1jiefvCg2xirXdmGlT7gNIIRRmf8qJJ4P3IybuCohwA7wW8jAot+YqmiQuCntS+sM9htI
TtouY3Z5rO0apWsLXsBGXrZ+pbl05QZZ2uvQnkNRcLLJ+XKBFE2pWWPS5r7F3qz03ol+6/0eDgtj
es+yp1XE38I0o/b3b7jZnRE3XFf5FI5FJweCZkU4ildjtRi38NxBTjVh1VClQnYxy6wKOKASM5Il
znMQSI5R8SmV33oT2sa7qW+rfJuuHdZfq6tTQeos5DTys9uQx7Jo7QQhB18LxBtsMR5/QFIdr2hP
3jAv9+4P7JdyL307yFYOroVJvQg9XSRnoQdWitqN29KP848KwjR6Ctf7u46sNVYWLqSLOFNOdxYn
yiK1qCXiKHq6USoFrPTeh4HNXhalRxS2cv8tpYjnMzrbkh1hvOcdZjRt3kfRe2P51PFHVQmKCJK6
7mYlBzCXdibejQSm56DAw+LscnhjjHJqTpAkwnjUBtlL9L3Y1lUN+ivOIOsgGr0iIUU1djNkjXhV
Yedzr5juQA6NnaGm3ZVav7ESMoE8B3ugG2Mchgd9KFQblG9C0nsc59W27HLD3vEo6b8nWl9YwM1Q
ErKR4l6hIC7c1JULohvYcgbIClYLBn5vKuKQqoUS8ukcILkeKT48oLRPt1HrnV53yRComavwoGVx
bvt1Hzm3pgKfEg/moOU9oYb6XOla+m6qGcSLFM0BwsGtVYpCNdciQFOLJt7LrCN4eEEzIdBsJvAb
HHnb2hExvRRWDt9BXoPgk26JJ1KRrgwGWXXggDXqN/hH4fA0VG4VaCZQZm1MVukHCnn9zGvKDo3X
rAY7a1tnCqBxOMhGz9BSI0jqUd25lQ4aT5NKfYRAcu+ivNfnFc56NBMPXcJc6Vc0dj4LDcJfg7Td
3wkttX1GXL5FmWsI3DRi1gEN0QIavEOLeSswyR6twRQKKltKX00aK/KlamS/qnKQJwtqmGBmJXEk
NzySTHpCxObvDI3+7xpvBsdPaC1+ylrLnwpejJFnVgMaJY7i/k5NTO+jXdj0Vmi9Gvt0gKEl1CaA
0GlGiNWKJN7j9sQl3bnOts0jvffR3dlnjYwPI+SB93Ko9L3a9M73qi87Dv46gzyrqLHCFNGT/AA+
L8lOuVk4IRwgOfgBqcxvSNFGJ/BqFLEbcg3UiQQS/KdMYu16Q6EX77oYIsj8QFTS8MUwVmB12qZb
PJR9zG4sMRBgxMqxGqFfXFWJZ4NgZYZ9ArmbmMG6RzFH7ckQPUfLpIJTm6eTQtfuS7PNy1B2mqQn
pRHk2Hd6HRJJ3B+tO1RbNApzE/R/3cpWEo3FF46LUuDk4Y1F9OdBe3boCNFg9WQl7n/V8iN9y6qT
3n0k/JYkXh7vSPFbjDDTPlrOmlzDUmg8y1GknMx5AWubnatF27hVDcsUcNPNY922tyb9TPTMM5Ny
qyPc0LWbQu9uqgyS3mkBn7Ji5VBaOAKBWNUA7UaPGNX52RGYgzgCGV/IwkpF83R/ax5lZ2BXqj7E
nFZiLZzuYKCim2qbOkRS5jVSTUnNWmsU1EilZ1m3ZWb5vN4N0XNE1hzeloaF6hwA6zr61F/0Rsqh
w7FZ0RJ0MAP12MooDpray9TjY2VCz1rlMhipluTQPbC6zrt+0i9cl6juaxMGBUXCL2VJlJ9bEY9g
56fwtucp3IQVcWoUFToHa5Lsa6FmNyYk4nQgCxGq6qudU0EwD9+y6ROf/mcRZhRY0VhFTxx+VHi5
zTIe0g+ucAa4VcRtHkYZdPl0pXhS+i6M7SyEcF/Y98VKar7wFLmIOY3+bGvaNLZYGyNmCsZ/Lghe
IU/XP9VC8n+eLs5BQ1HpcuOPSkQJRjjkwEH6FF7krNBbF5bjeZT5ezdnsWzHTkIXQrq4v5VXDl4N
zy1YPaQbmxrblq7ppiwMDIQNSPhhXxsAM8w+V0OGmkONADemGfu1KpHTRPuUa/89MwQzBK5FQBWg
JDWvpTZoqzglK5EZQptbmDuQ+5G8PdtrZa+lpzOABZN3iTGlwfODarD6kpSUl36O/fpe9Qkg0NYw
QpSlaVMFhhkWxa9gcTJAyKsDH80bkO98A4GqraCoRYGrpZp9w+rW3TFqMcgblPSG8U4JoZPaogBb
wzE0SJquuO9TywFZSLQsWblsFhf02etklgFyEyVuMi0EYaOc1sWo8iSMrHyThXP2YrVNP+Js18CW
Z9A6F0EMqPPo/U6Tn8J4MPlPywyv757F0weEQxRxUNSC6vxlJBnLxtYKPLZaVKognhAQvoN4tBu9
Xo+zuH/O4sxGFNeuRIcEIyLTfoHOiQOfvk6LN5Dj+DAj41AmyQpee6kVgnWNAhVEcqYDbxbTbXlu
qlKUPmQiPAiDeCzNw3T8xmC5oLFv0AzV0yAztOD6UJf27XnY2b5N6jzToe5Q+tLswjJ7JsOwTeVK
kOm3z+pQMDOD9xfwc/DMmr9emxS4qVZFiaBFd5QSdpdQuTJ/ayFmR7dWCKQBFCGyDNa7Q8Qe9Iav
XA8Lc4WDbfKZgcTN1Pe8XH6iUu02rRuUVNTyMa+V7zRKN1lU/kUF4zzMrKQgeSqsxkEYYGfL9K6A
FhXjpxj4Zzck7Vtmba8vgaX9q4IN90eXEDo0syWQVehZZSZqoc3AgqJo7uLRDpveOOhNFNjZsPmL
cA7+po1KLNpis3DxaFWW1PDojtDj08Y0NCsr0EuBLj07lcr+erSlrQyEzT/RZuuiamHQGg+IJpS7
sQOHRf+sk1NjwpMWcNG1a2Op+ASRALjlYAeD/zNbIUbC9ZF1I6JZvwwbwirbvvudxs9uFwWV/OyN
NQDR0rcDtg4+PIDGono6D0h6dGtpUvmc96FZRCWIp0YPaabYHxigfdKSP65P6NImALDGnXQPp0fM
7PNlrC8mdgE6/wV8S3rrjlJzq+NJu5LULo0Mbzroy+Gg/wq6dYbB5thrkH+qw3a8qSPhuX3IBF50
a0y35VD/tAfmSRmJUD8fUyS1tngvVNUr+MtgMa+MdsNal3Babhcn4aRedwZjnuXPZQOMBieAMet2
v++1ELrTMLp9HNdQRl8BULNAs4cWypJalI8IVB7Jp9iM79nB2JOTAP0mNDaQJZO76+via73wMuI8
6YybGihFrEVfHXzjW7Hrg/huONHHdgfRhVPvgzvh5w8QCnvRgJQ+lNvr8b82gmfxZ1shj7UIxRrE
Z3vlzn2ikAOpXiFIdXSeBxqOOxvPa7961m/BXr4e+suWmEWeHdha2nR9oyF5Gx0oPSRvLC83zVqC
/eVomQWZ5T4i4l08iRz5owbPK0DWYPf9WLu9VzTqK9UaLxOdV3fuSgb5VWJiFne6eM+yux7jSqJp
xarb9qjGO0g++PzX4Hp4Iul3XdAf9BsIAwTk+S8mdSKG4lyDice8LVR2NdSSDExqlMJzOt6K4jX6
z/p509ggKQzwJx6YX31JKtoq7RSjcq1215nuLziv3jXKUO4A+l259xZXyb/B5vujdUkCxiaCMfLL
VMMRgGu8xK5P2tcs8nJE8/a5zUzISRAEMZRjZAStdYztFjJTZCN0QN/CsfypK+/Xgy6eaWcDmy1/
Fo/uoEWI6XI9R1UvPpntYEDKAdVdOGquOWmtzeNsI2RqlOPSi7EgyQOL7qsWWv0rgKu1ELM1z9yY
jTbl+FTOD8fwoKfq2XTlvFzeWEABqBBnnkxJph9xtrHgJmganYlxmO5J0fyxOhWG14BJRHZRujf5
s61Qn6oeoZvKvDNS2JJ5erOS0v7pNn65kM5+xSw/cnNSwn8av6IXexVNVtbjIRrayXfW32XSBJs+
wOPVbdeoW4uL5izudCefjZ6hwayVNeIO8ZNu+XqyG0seQDnu+tpc3BAI40LPFXq4YD9cxqlHCWfz
CHEUAypJBsahWWIXRdD8j2DawyaFbFULlJocmFh5k3zJK7AZQbbDewG9XhCXZncwTDbNQdMRO6mc
A0RBghQYmq4n36zC3tO1C3jxU/4bDu3+y6H2tlMVg55AohBMGftX2WsBRZGpfiwdKMjlImDFJsu7
PZhh1yd56VueB57dvBZX60GnCJzHdVARa0+5AGUcfil0LSv8WsKe5nQqdU5dLeSFs3WTyrqXOUcs
B8JwXkvA9ZCo/ZtpMFitZ5Z9OP33oia3iTaBwDRY+awouC1P9NlvmCVxkANt8rTDb1AA+HyGQFZ3
k1k5uLYjwFi5CtP6TqHjlvbOcCi5Lu4y9N0a0HJXwJr/z2TAg+p/5fLmubjG0gzyEPghqgWF5yZo
5S62fyrNJjE31PAK2Ah3mCS07/q142s6AufnBpTXbLx0IByO6vPlYqtIzC2iFjgi6XBLlAp2R2tN
78VlBbyrCRaw4QDKcBlCH1w3A1QH08y/Ock2IZ/uZAa9kuAsnfXwQHMhfA7QmTn3CouVnihFKaY8
wzxIq9gxCZ/R4cf1LfIVkIV1C3wJDiEb2sCoglwOxk5Lrjkx0ii9xRGLbttrbivovDSoLEUy1V8i
QjZxk0V4Fnc/+rJ4r2v7AUJXrq9l5CVqjLUC++LRiBcWyqgA3+IpN9tKKGPiYhIwXEnqLIxI9AiJ
9B26fT4oKUES8QdDZqEJzBJNVzKGxVwdgCyQXrB0J3n7y9nQk6xriQIeQlLeC6vfcmH8SIfEy5rH
UWsCjbJfDmSvIP/TwtyjLT8aVObDTuj72kyQqKEW635c/0LTpp0vaHwXB0VfC/+4sw80AJZTATA3
UQ3jQ9I+ZASFMBN68VF/W8DyNcIj+3rEpfV9HnGWN5Wtmw7DiIhlPFYeQbpWq+kHB53eXPWiWVrl
57FmSZOmNGOvd4iVIJt20Z61y9eyW0lplu678yCztEmYCqs1F0EGHMFxXHmcbhX3EKHd34bX527p
NXQearaAirSRrGDwTqoh7V/nIRrsNqrvCQ10vPMGKr1Srhz7yyGBUoOxBk6juVpz3JXA+VgYnRpV
iBT7ItH3g6t60nJvI6v2zOwuUca76wMl0639ZV2C4AH49pS7z6tzQMhbQKfgfDK2/M0AyRjP2GNx
IhCeu1HCwY/2MK4LDBAfs1MZjF70/F75UP468Ofovfo0Vr7x0rkP+BHSKYBKpv715c5VMmEOTMOh
DO65B5DnLaerOdviYkXjD8ooBNyAucxSkWcj3Cignhw9GI/apjjQsHWD3oeo8pZukqDsPH9Nbmtp
7U4fFR5sE8l7jpUpygnoUYM/k1v2UN5nQ9vBOAGnphnwFKjqmDbmY11DvNm7/oGXBgv6n4moQFkD
P3c5oaLMkE6oLZC3w11CNk3OkHP/xUkD+gHuUdcA6HjuugFURpejF5T4Un5XxlvKXrj7YjmbvxgJ
2uz4ZMDD4V+XIxntfkhxnWKDOPxJyvY1FoC4duPK1l/MeiAMDJSHgxWC19NlHPgvRlTt0QFK3ZPJ
Qiu56fLNILZC3qtmWGghwUPJOmrt81+M7yzu7LxmvSZZx8bpDIXWAwAxpHosMmVlFpfuofPRzTZY
TPlIsw6zyGwDdWRi/5qC7tA3zn29zO0NL6UWVHn+X3vGSFCwn/FSgp4s7uTZY8Xs8orUkJv1Rwgf
8cy5aW0rGEblDiRVL9eUjWX9vj6fS0fJWcS5wH/UZLwlcNb0SUF9J7515Zr3xGKKcx5itlTwwjMq
iyKE40RwJMbOChm9p91baflQGtPzGmnzyoZeuif+eAJNBDHzyz0RmaVZjyDX+kkLGUbzowMnpE+6
gEDpmYv+0BjZUe2G/fXJXIk6n0ygtPoENo4YaX83lnexvNfZq1Dua2MnKr9aE9BeOrXOBjnvO4Bm
JBO4AcKsL4aPIcggkJ5gf7ETzmPM9lvRi8KiOmIYSe0phmcaoFaC4i+GYGhCyN5fn8G1Ic023pA5
yVCpCGez7ym8c/I+FHLlKy2V5S1ssUk5E+kvSnGXZxdJaFPVSCR8OaQp32h6Sz8AKrJ+chijbNwC
2Ly+cJJbu2/E6A+CKncQ+oOgFJD73ZFVaXrTmE43rFwQC2PHdQ6DNXRogauYQ6WcHMa0DZ7wqELt
I3qo7d5z2mhlYyztRghuQnDNAiILGfa0hs9qPiIdoc0/gRy6rjKPilPp9zQzb9K+w7tVuNuh1bsA
OdwJMjODx+Ji/IthmiCLIX/TcMjNS7DCBuMjS/Fejpwnx7gvnJ221gH8arwGTOB5jNmRA+OLMXdR
MwfGLvZhuR4aTeHBADiwIwFDVeWoQ26JtZbHNZiMENeHXL+n5pqXxD0gkFBRIboH/KmNmuD1BW5h
emeZ5MUvm+0nx06qqJ4Kp2DBuOS1k9hDB7qmlrNwqmNxoxdpTf1PvKgvP7KFDjkoKXhV6uJ3Ip6Z
ePmLUUw5BkxMJ+GlWb5Um2odDTXy4cwNK6i1QtJ7qAInX5OeWdoSJtiSWLETu3zOmez0GNs0wQuD
RAdd+VW1MGdeeVGshZim8mw/qOZQxV2PENJ5Av4DQrqBOqzUiNZiTP/7WYwiEa1jOHi1OMXvKgmT
4q4vH69/kaUvDlAnsIc6BNBRnbsMARMKKBDY+OIjVu6E2EMKdj3C4slBNHeSBJ5UOuZJMh2rqDEp
Zqqwbtxm19fhRKGzPwymwlMQTXbU2VZQTUsVGxQZ/405JWpnMycYyKutm2MBPLmaN2wBPPeMj2Lr
3o5gub/WRzcwVqrxSx8L7DjbhQMYfM7m0IjUIhkgt9MDWjmmUK3AMxp+2tfnciFRAHH/3xjTKXE+
LE2F/H0zDasKNGji0GDMThF/UW0v0T259ihYPA/RYwMNEQxvUKtmN14cMVurezwYJZQo1ZceRDQP
jSkfUv8bfnTuVOizKTfNJt2uwWIXZ5NA8g543OnNPj8pYFFjSXAXfK4dDHYo+28OX3mdL97noMX+
E2O2SIo8AR+f4qkK7weP70Av/IiOcuNu4eb0SANtpaOwPCT4lE6VRPsLyTirDM7YiCE5Gu7pn112
GpqVEP8LQJ/fE1OFY0Kw4AE+B7E0cS+GhCsxOKq8egHn2vxhqkn7ajhZuZNlpH9L69zdRzxWbu08
bg5xpmVhDCTHLipUtqexaD6MPlK/V3ER7SBSMG5iBeAsD09ssi1aGm16qssD3H5a8FLtfPxIhsbw
LdqnWB69oZaeUjkiyIZYnhqeYo3UVgn0ttRP9WArd6KK+sZTnWHcVlpFv+uxlp6sTJYPUVn3RyPm
zX2qCIk6IQPkFpY4br/hEiLsVNV/OGMioS5k1GCJ6Eh8nqXkHPd0y29NW5h1wE0ej34J8QPh5cyu
HW8shvq1sRJji4nrHnHJ0z3kgLTQjfA686R0jB0r+4k2NFbiyAmZflkU71tA8QO9knnuDQaLg9wt
uk1lmWKjgkqRbWFTJXfoD3V7GGJx6qsjIy80HZ1DZ9XABqt9TngYGelQekamGke9VKMd7Vy4ApW1
WteexCRuugxaGyaE2T96zcqUXStT7kvbbN1NbLV8m42u9Z41DCgQVVWeYyQd38bIie7qsjNCRWNE
wjXCIECsQxHMCEhKDfhxqIn2RkYdxRfaWzdpJrXvMhX6L6Pg6n1np3FYwJoIr3z40KUBWPjpG+B3
XeVTt0g/88jsDzFRstdYa9t9kWujL7ohO+H/Lk/MgQhOk9rkFEG8BC1xwvZOr8cnnZtVIIqRlx4Y
hcUbuDTWQ5dTN/ZcKQgo4YaTdpsoozTdypLp+0Kvm4ckJtUGUDC38WNChgPU07tvdstU6J0JtPkc
paDbDsakEErkJpiB8Ou7TaMqLsG9mhJPt6dPFLJXj0U+gvQTA2cMIlhVfVDDYoA9aKL7brQxDFdS
DZoOB52BxxXDV2QTj2l5iKRKnnNZkmhvdAnfyUQfH7SO5HBAG0xfiRT7wbSraN9oSGK2rQFURVjJ
KtI8K0fHzDcAJm63aV33D2nZDq3Xp2507Ewlg/2kIncRL0GasPuq+AH3RvZMMC/Mq5hQnqhm1nmQ
A574XMRG/6TTRvvmli6IPCmI+15cxvlzTtrqu5miFgxyDhCGHktY9VZ0qfsQuRRUgbwkZCsVI7tx
uh6QGdn2m7SoQbutBl14VBHF777t+lADBuVZtzhcDlMHbX4PpPm+DDPusieSgDifcZNBRhgVhWd9
0JVNEUnCPLVQU/hGRX33SgTt9hFMvFyA8Czrpiv16JaSBhu4UEGKJiPcC1hWtjddl6gfA5S7PT2p
DPx0eLFlwQAbtdtMoBTpQT+831cRV3B0WCIZtrwcxcEQIFoP8QhBRBfG6PvKsZJNbkIWLjJHJlA3
NnsY/MXJJ3TJu5fSduU+c1IX+nto39zlKCzlsK1kQSkK8Z06EbvFaSgDRWTDDzvTq81oEAWP+rxn
Xm2XEB8FN47e8Jbjve0OVrSFalv2BENibPW41lsPgegefnvVBmKHyckoi/hRiQa2sxgxsR2SEhvJ
Yk1ISd7fwCQPZJzRSj5gzqZ4xsBkmMHFZtcBhdp7FjXbQIjBRrtG06GLaEsABYzBdu5aAxw2HudG
WLSJ2W1LyxKu72QG5J/gGV27Xlfwqgl0VqcMlSQBQJEJGQ3daw2Sh9LmDYGJjZ2Elpakz05MUNzO
614BQcgwxeCPtQGIo6vWyW9mTQa7fVE1r1XhRuFARPlhG1Gza1mabAYjrT8IVZpdBQUlYDAlUPu2
KAMyTTrLlfHN0KT6uzMSx7OhVPUA9Jx9pI1b39iOM+41LMQXmSnQG72eBi0+hs7S+y9pkCNx9CGj
LLEwK/PNKb5Fmd+JtfLuUnJ8/oyYJSFc04H+NxEnlweTvMTtStluKSM4//uzBESpcBVEBlLGKgsr
KITW5qvmvF6fq7UYs3d7nOikTUuMoakPsXwT7lMSPVwPsTJNfx4AZ1mpG+WQlREIAV9KllZ4Cv13
SA/SJnfSoUQ5BYvtMu0dVAmXvAxpaKYdAJVVwHBTo7Unw5TLzjOn8yCzj9GStLPVBkGsh+w7VNdv
x53iW4HcdK0n/fK7urs+a4tvlPOAsy+TpJC/1adRdb6Gk/R+3N23N4Be3ZMtnJ/U41pKPc3SlwFi
C8JvDVoNQOdezqIKS0xQeZF/DqBniu7eUR6keaJQF7dWihVrkaYFc7YgKpyBLIe7jD+oW4PtqHA8
w3oYExiWrjyIFh+XaK1BesJAkoEezGWoOM1Mq80QKnqI72wtNAGZOEADQg/JZ7TyVl7cSv/Gmq9z
XSujKo8Rq9UCx7gdjU3b/c1WgnsOmmeoNIJBdzkc0Vt6qkXorUOYDERZr8lWxqAvnZ3nDwT9MgIx
0l50CR4IYMgegSx8b/Z3XUgd39rG91Zg+wx+Ue/NwfLcbfk793FXvBiat+tQ8wpXdsBUXJivyPPf
MluRDL6pCZncWVvyOPKNCjCQZn/o7psKQCdWJahaybAx2s31uEvnFZSoMb+QewKaYxZWQKod1G2U
MpV6W4EQnoo1s5npM30Z2FmE2QagstSpOyE5XTl8K7XPFCBEF2alFkEzkv90U5Dvm37lVlzcC+C4
wHcMYBUTBvKXn7aOa1Jr8Z9Pq/spAFWoQOwcyOv59I7/uD6Hq8Fmx2VV27HsFQRLJrsXyHe1G4lz
2TE3nO16/hYZn3H1eyXotDjn83o+wtn2KESMvkyGoIx7ZCc+swMq/r7xUw3isN/mLyvhpjF8DYdX
hwn+EVqwswk1IO9JI2XC/TwIqIen+x/cp6fGszMYcej30abeoz/k3NK7tUbi0gICKu+fyLPZdcXI
KDwvUO6F0ec+/U2P6k/xGm/tlQrjV6okKt7ngWYzmrsJj2CEjD4NZKWfitfNuIUJIbTRDc/6zE7m
I/wafHFLc8+6FS/OykWxhCWypt4lKo9QYEYtZrZk8brTjRIf9FQ8NnfOvQHfnW2Fsq3v+tSPvxX3
ww1e1zBCfPubb3sWeXYOmi4rXDYtpebdMb075Mfa1gqI7RU/HQbxabg6B/UN/xFDMMFfNalYXMhn
0WdHEFeIgisS0avXDo+z3Z1me+lrF5QHZcs3a3YDS/fxpNAEVyM03VFOu5xlXrNUtyaQdxHdciiD
WJumhELjKVrr+i3dkOeBZudeO4jBbSfstSKepXgndC/VlSWzdHifh5h+wlluEVdYrnw6Wkd732fA
lGjkL7JNICDQ6oOmvAO5hcsIBURiDX1CqbrdTTfAiyJ0zZVa8dIlfNZnmpOWtDqrVa1FN0cZnWPn
pIeGQ+Ok4D6J9eD6Ql8M9W9GMRcbTPOmsBw2tXTaF1hSQ6ayiLbWmlvc0oeHSCaAmABJ4j+zr2Kr
PK9qORWm7W1HIceTQEt25csvjcSyYI84oRzcL+ilohwdRjtARxgMrDNgicC1TYtQW9WfXtqc54Fm
q1hVYmFkzRQIHLYjyo/JIUf5K7Sbur6Hp27ki1bCqMSyvvWqVgfWaG5SixNfGnztUl/aumjGTb4G
YFw6f87vs+WeNmQsRh2PBDvZqNBt0dgjVW8auHj02ko9fGlnnYeanYh5qVe4kRBqIu1w8tCxNSjT
cgTomQHYPGn/zu5TkqaZHU9F/abelsUtaVey58UVggb1//39+a2Zu44mevz9Kv+MZRzQHHU11w4J
dIKu76olwhy6IsgdgRIBSGVu04SFCMiGQCintQIQd5DyKBuTQm4f1c1mtAHntj2d8pAmxRGkpNsB
VeKxlqihtl4MuwMyqh7v3J3UbmUEa9Z8ZS6WMojzHzhbxNCll6Oc5kIqb451Dz0i+C2xwq+aQ1Xu
yBrAcnHqz+ZjdgCgOo0blaOXkgDvUfPGs8oBjo47ilLi9alfOmrOBzb9krMdkbvQWk8HDCwGKYK8
NMqtqobXQyyuU+g32sj50Mybr9NOyU10w4AnjPUjSzT03FfBTcvz9W+I2VIdrMJAuRzzJUEw8Vnm
y9t8Q0M7rALrTu6VIP/Nn+WTs3LxLBYdoBj2z9Bml1s72kwpp+8EBhu/be4nWchD7H2qRx1eeRqe
e2v6xYsn2L8R3RmzheepWwCdCcQfhxpc/Vzbmzx9T+ujkq2xyxb7lWejm6MYoy5qIM+FtZHuxyO5
IQGqubeuX4Z8X/9Uf+qefRx2JnLMx3Gl87ayZNzZ4QmJK9FVOpYM4+WuiPnRMtLd9VW5vPD/+XTz
LK4m+tDHESbSteS2IB3q3LmX2unK4l942UGTHUrXsB78ozc9y8kHm9k9dRxkDIoA66pWg47IIwYY
2OMQiMpFYpThiu+2wkjWqnDTH798ciE44KcGgD4TKmEWvB+TWpGjAkobUMOiU3eK6m5sSHsCWrBR
JHkZeedzCA6gidGW9D9/RUSHhMf0CyASMufk5BCIHrPIBa2P/uiY4+n/XYMJpHjIhhKVQIfCwH10
eXqlLe0r0ka4N+BBzPaVdtOjap+/X18qi9/wPMxsOWKFKKqCLoqvvpZ6SF/ID/RhAt06GRRoiOvB
vq7LyyHNXhd9zjTgOxCrtfeiR+pQ3bnO2qKc/sh8XaCvgAcMlCcmLevLeavFyEdRw/8uN3soucjS
o9TVfLvRhm3jJsDVAyIdpAVIBH3c9LfQXECGpnXmoc7kQ9uMw8ov+nqsYdSotaAzDqf3LwJlhEed
gc4cEI3679SGhTBcOlQoarrdtij6lXRjgbU2RQPfB87FC5YopK3TOjaxJ0stAtEzA4AFra6QVUX1
0XIr3oBIftfQ0b4FTv0UO4oNQtuazM3XOwuDhRgxFHwgE//lYdSl6OnxXqRQ2HLRbtrz8lvsvFv2
5vp6WppZYyIoAGH5P5xdV2/cPNP9RQIkUfVWZYt3ba+74xvBiWP1QnXp139Hxvc+0dLEEgkQ5MbA
jkjODIdTzoGtsIQgQ1mTLu9o5mrW4Ktjhud/6kWN5mTkRzhqglfFl+Z80yxg+skLerimsEOJgW5F
Yx+g+jJWxtAinsuJ7IZGrj1KYNjx2rSrMXUzpkV0qCmF2cZJij4pBS+CvWkm9eO40NU4rWRq71Yf
Eg+9tTN4iLQ8vZLpVER+OuOXnKY1msfSjhWvCqqliFm0kw9+m/xJNVrgOrSl8ii3oMGgRQMMw0RS
n/UgoLusnXIPUFnzMYq1/FnqggA4PCh3nrqwFrJi8Yx5vfmM45h7tQdGMza/ndGoroIA1TzRUZB1
4gvB+AUgxxBesZx8apSOoWmDMm3Mh1/DaIwny+yfyqQVYcJx7WaZU8O0moqkKDu5l7RtVw8amIvK
YEAjyc9mAuDUYbadcHQtzVfNqz4HnJeoHfl78A1LsQmewhgcXmCpz72VpbVmYOTYRaN9mruHsboK
E7wCnFR6kuudEgs8MGeqguioFqA4tvTxGWzA2oFfMVdDWKbWPiGqGgkARr0g9ltgaiavJHNDSDVu
LBFux/eo51wuE8UmIKaQBgvrtJp2G5vjbpj+Gt8FFybGv9EuqhgaCDyYC7Nuh1bN0JvihsmuavZ0
2E0U5M4GuglFEJs8tVyLYnQ/LUOAby40V1aIUe/Q2Fl65shALf97/7YWw9yXYTLRuY4gJlDA+TCe
xvR1YVEJpg/A+juXZS0HwDo3fUmXoOUW+T+WnFDvIqUpFrhbABOY9r0NICpbv6uDh06uXaMQXFMq
Tx+MhUcJ6fKF3Wdx7au3mUKlntZkuaUjZ24B7lY9qDNOzpfoXRM8A31W0q678B3cBrm1I+lnU90A
WdxRkq3VH2Tto5YoGFUesnlXGF5ciKpfvKtl/X2Mvhq0IakewtejqzCRnR5pXvOOND/bWBBIcvLq
4FoFxRMSVRgI+gYmRWqrUSIdO1GrgNuOAfF9yr76fZw2vaPG5EUKcdIWKHFl7XTZW0WQl3Mz+ksn
V+n4XFjoEgGRuXE3hoILj6cScEzAe4dGAIaPOaN0XAb3ehD1WSooJVTzVOi/2r7yUgUfYpHNWH5c
1kG+E0a+DoqBwOEbaG7SG9rQmVD4bvJt6w6UFUX3UpiPUf8Ots5Y9TTEpUI+b541a3jImEDrJ+hz
XP6+0sUB5Cc6JrczkOmi6VhZwBTSW6PWBHcZp4v0/KQZr9GpFYggFp2i+QFdCtBlHwOBdeIR+zHJ
N0bi9emuBH5EmHuFKvAlvEUaSFWj01NH0Zh9sFCaRIHVpyCVRDN1CdiAQHMHEdwH7zZbC1niwtVO
pk1lF0CIwE4qP9rW0dutmW9I9Djouzy4VUV0wcvPsT5rLY5RUEonPYwniDOARmoZjkZuRoJOMBEc
Ls8ZLLxKGOgB8REmZ86X1U0SLLjE5UXS3pWTfT3fR+iy15T3LBM4Ro7NIfrAtPxSV8AgJ6OLZoBu
sliDqDh5MMLayU0UfcrbEIMjBIQqAgvnnNeZNOa8hkQNM2mENIw5zhQDLHbkxBEKeqqTa2/oNBva
UHDPcPTwTCRzZgkgXwu9h0i1Jr7cdt5QXgOJ/LIj4RzYmRDGe89DkgT1EpuGQw4O1atIdbGtDnqN
eyqwapV7YgumBB7qmChmmR7zItEybVr2MHuIx/2AXFlB3Lb09NDXisc40dyo/2iKj9g4BsAnI7U3
aIZD5I2FZtx434abOsg8pfPrQXXHrMPY0AYBWgpkj+h2EPEFcLdm9bnM1uC66Qo1xu/XqFbadegq
9dakPwcQFZkidy7aGia4ra2hs+cl6Avoz1L3GuklJhtit0Cn3cuTX8ebihxtxVfLU4us8wTgNvXe
1l+zPNpWohud534xWPK/gwI30bkVA3UhGGQZX2Njm1HGDgFg5eqp7DT9Hq25TjC8dvW41fVTkXsD
+Esv6yTHWUE8ppkNggI2BgPPxaN9kzTjEukH9DTaj+qMQd/yaowE8QTXvv6I+SpHrFywNAeS3cQQ
UzSvcT14YbUrqIjNRySEcYi6JkWjtvgNW3pr0Bnaxb4hKt/yfBPm5RcEShDOWGwrn9KNQ4YULfKk
xs8s2M8ZQG72tYkWkvRQli/j8+Xj4S0JmC14AiJppKns8citXHUa+BDcdPIla6dbD/M/XMHGSgR7
NJU6gLS7goiaXmfhD2r4kggMn78KwNYCUAfJJnbCEw3UcwuuYVwf827SXuTkWBf3/7BRyEoaMnKS
gAViHHjUq0o9m1hFPz6YgMYAvXAvcN+8pCTqi39kME5q0jHt0TSQYdevMzg6NlPjSvpvNX7r+rsM
16LeiQgbuDsHiCNgwiwPcjZtSKu208qpByt1vQ/Dzxh5FvJ+eed47hCk7P+JYG7bALw/uV5CRBP4
g7TDm0b3kuJmtn21EVRvRKthDsmewizSQJru2sCqDJXdEL/pIswS3k2yXg5zSGk3DY0iQwaNJyfO
HM18nqzcsZUDEdF28XznWhTjOxWT1oFSQdRQ/lKkq6z5rEa8u7eXz4eXHMHDQwGtK7BPgDu27OrK
d87JgFkgjGy7E6I7zLphaElxgq4/mHTh8KjxMK5uQPa1nfTgOjLDu4gK+rx5Tm/9BYyKVCPY88Cl
hUjT2vfTb6N/VIk7mVc0/Flam1gWrXhx1EwEDXwd1FGAXLfgopDzFff2HI2DouPBVWOQKHKy+Mks
/Sy4GrXZGe0XghRyi6e44C788qbf5IJBEzaOHhmNHYE0c2mqg9JYWOeb5+4998lP4kUfpTtUTrwH
kln4ETnlS3ttHSaBbI5pLBzZeNMueT6V7ZNI65YGaM34cpGW5eXtth/9y4rEOUVTQVfl1xC8Dfbv
812tcrMaaQwMA4PGbmttDHkbEQcMz44eewjyElH2kmMfa4Ff/nSluIaK6Y5qDKA2gP7PMOo0x/u5
OyYiDgDe3q0W9vV+X8np5TC0tNxGRgCglZaJPPPoNP8QXJwtRj3fPbPq9KJASOxGA3JQgUvsl0E0
J8DxXaaCAh64+YBfhznZcxmpIc05SaF/gKY9NmWHMdnk0A6xX+ZA4+wTQbGS4/nPxDGuMpaQ6pJk
6FymfqQU9XRVcUBtArxIC3spap4RSWPUr9Y7RCEFpKmGVyfvSR85Wr0bU09X79Lu87Kuc94/GuqH
8HqIa/ECYqsipp7ZtG3R+nqojmiB3GA2bTtd1XsMb+9tV3qKXe02PBZOciO9gRDTr7bJ0YPDcRo/
FDyev6vn+acw2yzLgVF0JnolzYYiKQYMlt4pRNxG320NQjCWCyBB4DGikeVcdfQ5R9l5XFp9G9x5
nUcxkZab96YI0v67E4EckJMsFXaEjey7MpnDUq5iyFGUzxSdSZjgpi8qEEt6jJ2ACSXSBS8HshjW
uVM+l8hsH/K/ANcOIJHcvqHB8LXxH5J9vO38x1+2M7/G97/yxo/dxgWIQdVivDs+Vk52VT6Em9kn
PvKDW1E197udnn8So8qZPJQKYOaw2YFfF7vevmraHxi1Fc7Lc0LOtSTMvpwfK5CjwW+3qPGsGQQv
miCIN2YbhNcKSZJNbKOBtMrr8kOLjPA+Uqxoa3R2+njZmDhowedfwSiXPCnhAM6ZZdKnRjrGj1zb
b39msnOaPMzJejHM5iDtTIHhcLcZkGgLYAqyXGwGNKjtmuQguHRbet2gFS5T7yzzx6h7tBZ4Qq5W
ryQxAU6uJ3JdmJCUgobPRlRPDQw/A94cg9XDS6/daSLsY669riQyrt7SAm1SCCSi4bQc/Fk1nXG8
Dap/qLzj7JC8RmkYL3wEU+capI1RAWg0CAJtYgx2RKVx+j50kGStu89AuweR9WjfKMk/nd1/YllI
KICkJaEBrFyXKF6S2Q7QoAzbL2xfFgHRct3rnwWyHTdKWBtNXkKSpPl6dj3MJ2V6FRjAYmbffNBK
BnP5K5JUmd0yZdDovaOUfo6iazs3GMCPHR08s4kjTfteFmilaGVMGCzHptxPYAZ2e3X2pCGAhrwF
c/zXkeeZgmjauYIEdgF+s0VBYnKIkocO+JypCOKJq+24MjDYYyFXzXL/VXVeBrMNGVR3ijlxLAu+
THEiZEAvnxTXZawEMZdFahdtoCyGPKJspUm/QnptE7DiOlQ0hMVxGcDDxBsFBLwA7jWZw5GAm2sD
px0B++DrxW0fe6350Jc36GVJQZuZCxK6HF0wFLhAgOSRpSbH+IskImFvpTESaMnRVE6Z/pr/ffSJ
iudKBLN3gFQ2kmFCISgtTq16qvsnWrrzdKuK6JI4ZdZzSYxPGilSOOgkQcrpNX0HsybaAJ3+OXSH
TXgkNw4dXM2J3q8Q/942VyRxPj/lNxHm5hd2KWPTKPDCLSJmQscIm1qZLCRFxw4NUIrikM4BuMYV
QENAivdcbrNDEbnz1fg5NhtVYG8cFT2Ty9w1tENhFczoS4R9yuSHhLqW5Wq43JNpd9kYeNHDmShG
abQetcXKwD5b2WcrvRpAc3TLanKa7lqhz0pyHQadYHUcSz8TyShRJmlaYSVYHWo2g/I6y9vaPhai
/pTlVy6dHaNAYGBr5snCwmzlY+rfgYUQ2Pc0us/iXaAKLI+7IsDoL8nLpVDJGLrcDU0EHAj0piAb
36PMGzcAtjgSEYQ+18JXchg/nA5gt0xbyAnnW1X3guqxF8Wty0+w2waFhwdZavs6G7wXrRWVaoDZ
i0AF57P8SUS5ZL4ADKVaAD2Sv00zEwuZInPOsAaFABtVfZh1ET0GVwRSyEs3DfgR2Ym7NFL0AYte
vNRHWd0bQFu+bDW8815y1P8ToJ7fh1GrqONc5Ei55ncy7ik1vTWz+0gEhcU77rUYRq3qhPaIWrCO
qNnPxbNJnSQQ2D/P06xFMBoVhU0YjSlWYpXPUvwD9PAW4FdSQJ1nIjhx7qks0HvAisaQDwstaaXa
oDQyWiT0GKTNYIrPRWRjIgnMYlIErmW5dMIBB4IgJ1iJZtq4B7JawvL3VRapbisUymz0lUhAKNbA
RTi6iQiknCsDTYOyhgyfCjM8lxEGc0HTET0d5XgrSZ5VHkn+eVl9eXEJmin+E7Go92oZWQ1AMK1a
2PumG8DsdACKQyNxdU0lwGdRwPTYAnvh+WIVYMiABbNRKWLvUbTLAAaAoOoWTRtqNJ4KHKps8iTj
CP9Mh0QgjqvUK3HM+lqM6ZjDUi+16uOg7GLz2STeVO8qUSs//6z+rIu5PIfeoj0YlJETGt+MZEtR
qxBB7nHXgu4XUPBoS3cbc41Z1M5t2UTVm1SPQ/UUR3stRA/4Q5IIkigCQSz2KEhDujyncPzytOvz
R7xgMvBhon3X+GtUSYRSf1bEwmOHqoWOdjR7u0b0IoHEu65jwH0KVIDroW0UxICNCQ5HVuPkSs2S
uF9UnDga6ry15cndcyACQeB6nJUYRtOUNkmUKIQYVb6TpFcqouPjhmcYBcARg7YbaA7MFVAmRlIE
S3MjnYGfI0UHK0nBKqvulGg4yMPNWBTof1UL6hR2IxiW5PQdIGOko7gHbCWkBtiCaQJkN9NqZ7ii
G+WQb5H+92TJQXfUloxO4OORNgpEcmYOz0UysSE8RUeTBiLVbbGP7x+Lfdg4yovtUq/6RCZpG90o
d8obcSWvlhzp47Jj5GkNQdgDAGSU0fCYP3eMLcltcGnB2EbrtkwzR092g4Qmwv1lMTy3gd7RJX5A
lh6EHudioha0QI0FCyiVrRr87qfbyRTVIjgdidjJP0LYoWjAgHU0NyGkw7xbCd4J6zoAIKm5tXVX
QdNUcZ/Y20YEGcsziLVUJg0YTgSdUYvUpjjEABautJfLe8c9IhOGANuWbfT8nu9drfZzNVcwiHaU
jM7VzKTZkilQgSFupgaoSTrZzr3LMpffZGNigqQEetswHfUNFHskM0jSDMgEy00xOZjZSHqnqSTq
AorM2uqDqnoVULOvpTZAnnfKle3lD+Cbhb0A5qCtVfneIV5YVMvmAT2Qt3LkhvdF7y7P0Bvbn29i
N96Hj/bWAlSPN3hg8r4p96KIl3uuqw9gIt4spJIaKviAHG3Py/Xdi7KBnMoqFHYlgjE+U5JzaUxQ
Kh83ykZ/iB6jyOs97YpuqwNNnDlyzSs3/CG/gmjVqzeXd5h3+0GlQGGCwoWssBnCPK+AIhdBuJZ8
EhBwzoNDgBZSPOmV4GbiGv8fBWaznui4a1JrUWBavucmcP9+dJ1gMfxbYyWDsUI69AGtZshQjD0o
b5yh1tGte8ra04zSTxN4YD6UVf8fthC3FFoQgEmNnsJzy8wyySJdBqEawuKM+BQONADvjZQ9q4Xg
2cL1AkvlH5U7VO9YfiY5J11v2x0ya3XszUnhA8KPgpFcRcyvm/9yYithy8eswuW5LLJgpNANuToB
erQdnlIRCjFf/f6zbxaPQwojMwNlGw6MFluaSo5pvSNJghmQEi2HumBBXH+2sjSmYkQN2qJpGAua
Yu0hsn7M9Wtoz3cA8j/IhYW4D6OGwMP6B/VYWZh6vosoI49Rs+xiJ2NesQFBlkviu75Hn8GPf5GE
9rslZFmyDOeSMKYPoE5jROYHLZJmewO8y956xFBSD47my6J4xvw1koQeHwVdz8vfV6phpNYUk3zx
y3rvp9UAvFRkA9Tny1I47T3gpl8mn/5fDKOBcSQlpVpDjLQLrst3qXHGe6320+Pg6SeMUeSiNmSe
fWkyxkgAN/eVwD5fFyBOCxARTXirm+8J+RwxzEKBxWsIYGh4ao9JZEzJYbxU+TYp3DXdENYRTiqU
jl24l9WbbDio5V1nCLqTuNHQWhKjfTLa17qoXXRCqbZzbR+SFt28pCCerVadp/QYvSzpVsUY5tg0
H5X+evkIuRuKFaK3EZmvb6wAXW3Nc2svGwoWZFvSvJD6Lew7/Lwsh6uQKzlM/GxJUoZOGhk7ah0S
/aAlG6kRREMcQCto40oGY185wIXRP4cYXb4z7pR9BOTYu+Y3sjntznhoTU96CkJndmOALYiykzzP
tRL9RUa2srd0NACHGmMbx/5lslGyGXfJODkh+ZxQ9VanG1mE+sM9ODRV4hkE1HuFHWY3rUkdQNyN
wAcVdG1yDeUzmrxQjd3LB8c1BZRtLLTio69NZ67sfIo7NdGhoOm8Q+tLFT9Kg99Ut7ooL85d0JKE
wXoQQrORTtaFTRkmKiwhk/ZG/WnZPcD6YleuqcC6RZIYm6uzIJ6CGpIG9c62Nlr+QhrTxZiNIPDg
Ro6AxvxvSUzkiEwPZhwCBUui1vXclw4xarcvkqeq0e7rtDvGcuWO0aNaPRdxdNJxt0nx7A/WDw35
h6mq/dmIXZMme62P9pfPVbQJS2C90tgu06mhUXybQr3G9ivtWo7wdL2/LGUxa/aFgnqZvHRDgriG
zXiH1B5UpUc3pDW+Zd1n37tzspfp1VS5w8dlUdyi2FoWc6xRjnsQb2c88fziFc/0W0x9NK7lha2H
Z4iHkRigXZY/RQBvvBcIaDpspCMIuuvZYqo2JcpgpYuBjLelcgt8bOfywrgntRLAnFRKpGpKKQRQ
A1zW5Di1XkbJpv+XrP56IUzMYKplnxsd5OjxW5zPjo6ERvrz8lq43mS1lmWtK62TNAkDAYuMqcud
JH0dq9BNlchNuntL1BjD3TfMH2pALLKAUbt8y0rWEPbIM0yQVVdAbH8dG0eW3VHU6MDV8JUU5mKL
6mZAMQmeP4LJGonfBg76fTv5ZAUbzXq8vH3ca2YljLnh5DAbiLK0U8fydYDxogYTThtbeYxCt6l3
NP5xWZxgB9lUDYh2MX4zfQUHr125HZHlIo+h7F2Wwr+3ERYv/eHgfmNTyVo1EZA3LPd2fjA3/avs
h46cOGXiTKfCaU761njovPfJEUFgcoOSP4LZ1LJSlWlXlBDcSNZ2VlKPGu110JoCV8v1ECsxzBWq
x6gsBqA6cCMg18UA0FNfBDvI6fEBoM1/O2gyro8SkoNPBRJm9VPrZIfWu8F+1rR7lb5E6IyVlCur
FN1uXFteCWVutzHqgXadQqhe4TZDphfRuJeC1AKPH4B5fnSxvomK+87AC8T+McaRK3UvpVw89kDO
AMOJk2jD0+WN4Crs6pMYVyl1cqhXIT6pTwY8VR+qCnN/97W0vSyGd6AYskefM/p00Z3GmGFetXlf
tgZyfaoXT72bzyLCNe7LaiXim+npcWiVeHy74U3qg9YBw3Sb+Gnedpv0A2OGYNG9vCShQEZJjTKU
Q3lpcU6O3WexD676AyZVQaQyf8oA03NEKLu8o1ovkFFZO0yNOo8t7GH/MsreaN4p5qsuAqwTSWF0
NEigDoRiVVP2ewSmVJg67fjW2p+Xd4/nSFDPB0I+atY2Bp7OrxpjKJsEnUEIxpF6xYND1zZzIiod
LT/CxlIrIay3skBgE6k1hFAM3ubhg009O7mzaqdJDqCn86q+ESgF725bS2R0QgaQNkb5IdGgGy10
OxU2Dqay4jh8pIWoDC/YQ9aHWXbXqxPwWF2pfEw7b+yfyI/Lp8TrBTZAgoaGXBRhMRHBaEPbSlo9
dcgE6nXzaAKRYjdO6sak8ysIJFMnHaxhOzagyYzDXr2yjOx1AI2NSxPfjn8BIeqo58OGjHMraJbk
eVKUHpHfNWS4cbbyaKsd+NiWMTarl5DhAtC1ESA9+Z4YTmsK3DZvm9eyGLur0QMv5Q1kVXQA4rvq
zvUvTdTXyjO7tRBmoxEShda0DMsVE1qpQsUrs/4ml1IHTHeby4fK88WoJyEDhXzQApB1bnoI+6yo
Af+VC8wkfUydqHi/LIB7OCsBy1pXYaScWKFt5hAQKugfx/AY6WIn6J9LzVeK3LksjLcawIyZYJwG
+RrIAc+FgQ1rkuNRW5os3qrhFx0Eu8U7/fXvM4uhUaeZYUDwIkXZIiSNF5mP7Sia/ORt2VrK8vfV
lhUoHAc5hvjdEjxe+jaQAezQg/EIL9yHy/vFXQ/QTTA6iNsYhbdzSdmQl5a1TL1NGvC8mw3pgo1q
CvwG91D+CPmqaqyXowe92sgQAgoKxzK3US+6fZdtZ127iSkBokKVUdVmllHUmMoYE1xThO7mxrVB
HD3eJ/9iKispFpNeL0wdlTIV61DDTa58jsAyu3waHIRTPCAB72dYePNjPotZR9fp8C8TJBgo5xTa
HrkFo7uNx20qe1awr+oXWGjabqsQSOiwV7wyL38BfyP/+wCDWWICUoQaA0BLOjVyQX0SGE9l8zr2
+8ti+Gr3RwxzMYZyrJRKg3UqCqincDdkD7YodOEaEZhiVKQVbDQlMq4gmEgDPDgkaAqA0dUPeryX
i33Z+Ikod8m75cFv/58g1ieo5RQmEdJhyCKqw/UwPE3STmtf63yniepj6nK9fNP0lTDGNWglmOjA
S4ewr3PmjflgO7EzJWAbdE5H5+Vldh3/6PuGsyOi+ibXileSmYf6UCZFNpmQnKD2NwP0S8h8yu0N
X+8ko/5JPiR2OEIEue1yr7mXXOlGcuk2vF6whem+cn1n9MOHwSuetGPoid6z3Jf06gNY9S+s2ohm
CTpjvSkP4U35DMBDkNg9/AaoxEm5u+q82qmvDf+yNQgUiAWNLNVRayYLUtUclG4p6oRHqzuCKE1L
3zLj9PfCrAVnD0kdzJSz9MJzaGtZtzjjMS03saouZI37bq53jWIDWmwEsXElaP7hujWLoOsRpSfM
srMYEKQN4jjIEJqCJSAgsoM6JCExYCdvA7rXLScOfiNWdhJ6k6pHM/XacXt50dzC+foLFuVeXUGS
VfdK3OMLwvJGHb059PRhU2XXUXhdQ7+S+wAP3n+RibzZUgAD7S2b2ESzYtvGnY1HDSYFBw0dFqe4
Okn1ITIaFxCLDi1TB3A3ArFLbMh6CLSV4fbAEDuwqBgPkYHdMi8MiLULIn1U6dyglAI6CDDe5Pui
WWYO0Ka9pZgId80kIXiQqAMeqdYs48vQ9tJ3w7/0Uy7FQBlEHugFYYsgXTKDD1oNczeo7xvyktUE
Zy7CC+TdXWshi+tcnbFazFObB4Aj1yTfiq4M6xbhkpDJgecG11KY0BzsiGYvyVgK3hmOSYljilq3
RetgdDWQlRy07JCgp3dDjqwhZGg2aOm9y5rCuyBtQPKauroYJhtspJZc0qpOclcKQc9j2qdakW6I
MR6AOLFt1HZ3WRx34/6IY31rmseJPgdx7vZ6tx2V8W6G47ksghdWgFwD9FEAvQJoJBNWGGDk7MMc
IprqFwFERBr5Q/jjH2RgqBLOE2G4yUbMFNnjwp4XJAW5BEn2K7U+K3QxXRbC3as/QtiIeUQlVAO9
Iu6hhXVBk9G9JHITvEvHViwZAENL7Zp9M5fhEIRFgHWAjormTv4p3caH8VBtigPeaPHR9AfceLNv
3ERXonPiVu3RXQ30XGDNYsSXuegV5Hss2kDFy8jtbQf37DG9psNDuk+9BNTEgu3kavof98PmG/UU
AK1hC72YgGNZhr86IHWm9kdRnYTTxFwV/COKzTsqGrgy4hgrG8PMA5nzMR4jTwVP/GUF4TUOAoQd
8/6oXQPzksWiyo2s7kHxBeZQd97YR80Nr8Lf9S56Ce+qn0g8knurctQPABwuNfvCLYt9+nL5GzhL
PfsEJiDsjCbUqVTlrtxMgeZMgSyfMP6ZmJ5WFFksCJJ4CVZL0dHEh2fDwlLPGLdMsoD0GlasgQIy
kXB56ccATYudiQYdt5pTx+qinZKdSN1uklYEJMmxlzPxzO0i92qSGmkN36JtJJSmgMHcezaGaYh8
K0uChBYvXjmTxtwyDaaa0zSGNELuW6QbZtDXYvzMjJ47gosdCbhj0IpIijhe50zo8vfVBapPtqa1
KnY4qm6rcECQL3pe8p4vZyIWnVqJCIkFCrwM65Kku0DfNJZPotDT5Gs9eE0lPy4kp/4gOZitQfgS
v0RJt4wqIKvjmujajg+D8UsOf0z00eoDkYJxikAAG9DBO28vOsZ2xWMgP6eAiAedSfWcAwqrf9fn
zVBZ27x+1GYPyoehHeGMPseKLLRWohKyFNfBHHG+IyTWyyyysOnTlfxb+0ExsLOjnu6mj7rbHZQ9
9QcZPfmXTZf30MEzXka2wURfrMpm/aJEagtJhe2Om8lX34M31Z8BqZGXm/B3cWNs8lsbmr1P7kT3
Dne54A1GGymQjkBFc75cedICqmBo3w1GUAk9G+V10m4uL47j7b/gsjCShJSmySJIZZJMRmICjq1R
ydYcf6nZZgobdyy2Y7K9LIoTqp2JYiwGvMd4aZUQFSleJmESZWcX20lEKsCzywX/638LWvZ0ZTRA
bmptMJSBST7djuptY4lmCriHshKwLHMlYEj0Uq1iCEhU1wif4n4TxQL4N96Vj85+dCZh6AUD1+z8
aQS2+DruMfNoxrKPIV7HUvw8/ZkGXqwcQS1appssVoFNISr78HzpmWTmnpJIBpRj8He5Eb3rUBbP
0cryE8lBEMKAWwsECcL0FlckEALQ2ImuHSRXFxVdbahiJ0FGehRKkKUBbVAJzJYOCPqt006dk+Qd
ICPwfvAuKyPnFDF99Ucou07ZSqZ0aUAv5lNpnGTl0xh/XRbBuQTPRDBxWx2EM6EjRIBzV56c2nSM
fXi0nMkSRGxfcFfMK3YtiS3WNX2rD4oMSaQaHvWOXiXBBFo+UFFghj1tideSzzp7NZQHhOHUOOZj
5CsW+m4sR04BMqFH+7g3NlNee6HxpAaym6u/YiCtoInS6fXiNA76bQKgpMsbxHEIZ5/Nure4jxS9
wWf3yGeo5WZQnm30Sxb+ZTHccwBuLHoKbXTzsrnNUIuCqpkwjTMZs/Yc23b+FkINAc6skQjxuw7P
3hYGAHtkAJb+/etEByQPbBhj0gAnZ6P3IaM5cIlidGxlD6V8KEQsTt8VGb9v4nKCCB2z98vfV9aT
91VcBwl+v0Gh1qbgUpXTjS2/Xt5DTnchxKBxF5kS1Okg61zM0vChlzqG7rP4vgZpAkgKyXYMPSMM
MUpxq88e7R3TPrYufdQ1MBG7qqNXm1nkGnnLBZEsRsawZADAMTrTRpWSTCqWS8vfZWoc20naTp0q
6pT+fi0u3DcGGAaB96sABOB8uW1WKDRrKZJwk6M/ytvek5/zq+BoXuu1C17g6/yjcPNDdiWCcvpC
STi3ZUgGsaEMejPDRuX4XPIsy51UyXDAg2HMkSOh0fFTQbvhYSrVPnXkrEUvf0vn3o1L0tyVYwa0
hTlXauIpcVyeFKSmbtG71cRAsLAbMN0OgeoPTd2jQ97o8sKR1CwE4ThNo8fA7JrHYS5xdkROrZ0a
JH9/Hy89qbiNMaOyGB+rn0EJNPtocbSmsbG1AJhUglFa3lmtJTAX8kRRx69SSBjLux6cL8ODnBzs
tHFs8nDZChYl/3Y26FsHoBtys+CfPD8b2uWZoSU1uga0EHmmyuz8zM5ATiVZlkPV/DjVGZ4bGQAK
EDOKWjM5VBNQDbzlQPOBAa1vIx2gi0fPfA1HluzVt+CdgNddQr7ddrU9hplee6Tbd8PgFM5Vfqvd
RL//vovmTP7XRb5yNZIy2rVsQ34JnmrjEMTbPnjR8+3lTeZa+J9VfsVGKyl6WvWJvkxGW819CrLc
GjB9ytNlGVyVAfoCWvgB5o0XxflBduA0byrSL4N81Unt9OvIJlsjmBFulI4lBYJg43tMChvANJiF
AWILFCHMs6WhRAqVDkuqMc1k16qjRu+XF/T9joMEe4EzRJpIwX/MgoK+BorIANWYbzAOINNdEPnF
4OiWGwk7zZfPZc1gJcxm6p4A8w3rYhmDrKmXq9egTs6pb6W+Eu4MbTMSr2xu89grg51FRCSTHLzK
s5WyNEGBlFs4VAinN82dPDrSk+1O/rD9yK5177qNnMgzty/Kzgn3oJvBQEvlTk7hWu7g5+jMFYQw
PGVdbwWb6NAwZUWXfZfpsUZF0wYP6uby0fKczloEozxVZAeBsky9dpnXjXvAdeGyBX9ZYm8ky23K
3WVxnPrTssG445GvgjKxqaOxSFOtQBepG1abpj3J86ua7KzmdsLoafvbIvtMe6ukAZ1ZoBmX3xtd
kK3jGQscHIIZdLjjQcBcGAE1wqQjWG8OfEEMUTu9KvAwXAnm0gCsApkTcybnxiLPVZWqxtIiSzBW
n1/LsRAgeTl31kRA/4F7HCaPgQTGHmsqyTRIMTAz6GgLOOTTvWLvpPQ6bP3S8EI7dWiDRjf8E5QP
eY5gJZi1zdTsw7bvIRjDara0VcjPpL1RpqemulL+vocfLu3PIllTTCa4ompZZBWWm2Z6r2b1Sopi
gfMUrYg1MVpkxrQMc0VAszbm26w44CUSGD/ldodGZ4E0nkGv18RYW4e2vSaVlzWh98p8a9qrZPhx
2cJ4lw9m9uUFAshEEzqjG1Wlg9ukxdiuFWhoWanj33EPdt6hBHVlNIazD5xGEdwfbxOXNB0KrOh6
t1jA7lGKSGwvjXh5+tC24ORyJfmpVJzJvhpEKKicLQQzPIj4FtQRYN0w6wNuvVJKBmS1NhK/qmY8
Vq0xbzITOPOXd3L5JcbKFEBb/R9pX9bjOK40+4sEaJf4qs12uVz71v0idHVPa6d2avn1N1QXMy3T
+kzMnIczZ4ACJkwxmUzmEoEKIx52C3vO+UGO5BAPX1BpuQlEjpUpuYvKBwwz3UlKdVNpd7GsBbaB
8Pg66ob4MObg/sBelC3GHre8Af+RjGSPuWiIRlpelLxpk7qXJPOmrV6aKD6yuPUQ8IJDTMcVBVnL
dKZosXzV03iv97qrKz+v/7ALw0K+H6U2CPqCFtAmfJmj1EIV3e4UjgWNaWX/rYasUisnB9pHN0jI
H66jXZgUh7b8fRWnIdZJzR4Sli6rD5LymjY3xhA/ztAsKTFModki7UPR6rjNpsXM0qQBXt6OQWFp
D5XZgoUi95MuvRtLNRds80V24nx9fAObDTVCy0pKrE/pkIB9adrftfVrFA2tXeb6OBz+qWmHSVpR
4HRE/d5maew0KZWOYBK+VYsCLKrjaPqQiSsxeV8Ufqey31JXZQK/J1ot52XbxJ4UZVltIwWq7VXo
1e0xYzRaRAC0uY0EjS3EQjYYFNnnZkNUs1DJhG2Mq1NRB2P2iDvEMZv3WNQasGmgKyT9HGmQLELn
EUhEfUOFSxkDijYwCvG7zHaiQeSMNr8gxPaQp4fcKfIk53A6ZFu6hC37WAMJ6q8FPE83qycT49zX
j54Iavn76uilTVbJlQaoylKebXX4lhpIkQ7moTFEpGUXznyxztWqlu1cQbWpRKna4SPqEXnUiYmm
/P5Tt1vBirZPwQqH8yapjvr6EFctJmN9bfYohHfVuPIobKPOXzAkXoC2A6PiohhG9Ck5r5JZ8diX
DT5lrSFrpZLSyZsezfmlN1CIgl7ft8up0a+vicIZRMfRRsJn0eqirGSiAM1Ix7/ySnHRyXVvj9Gh
K5KPkBZIg7b979SAXByht7Eto5Gl9dI69FDDftcx0Hv9By2rO7tAz38P32bCJItWQ//11amjQCnU
BuV+Hpu+UQaS6eUY1W0HgQPY+uIIC1DUQBIF8QhnUVKZG9pIG+y0XA4OpoB8CPd4c9V4uFIEqaHL
2gIWuAbjzCpnUmmzEbF2UR81CI+arp7cDoVXWq+J6eTkPUZV4/o3vUyVcpicSRX13GGWEZi6ckOT
+6LDh6y8Ln3OEL/2nl6eInmfpX7bOGF3muy9MtzE3ZOVIPA7JpGoFXXrBK8+AU+1I0mTFms5fk5r
RN+HrP1lqtkOaiP/9tn2tWq0SKKnfKE15dyfgjeAlpSASS10LJn0GxKRj9e/7NbVgRTiPxCc2yOR
ZoYYC8KHTVun1Y8tLv9ZelCyt1AW5FNEUJyRmqRb+PlwMBoQB8XFYyvVQWUdDYnixS34ctsb9GdZ
nI12bRwWOTp8XDgiVx69SEKXoUi9dBtkUahG7hC1CG5B2UjspJVw6jIEoggy3CIKj5VGBVu0deeC
uvwfGG4tTZKXYT23rTvT09i8mFL70dK7Mu8gojM6sU6EL+0lPOJd2BqRO22zplM57YDY09GNyz35
C4vT7qbKuUkksHK7PROptG0ahwpqPAJWc7wEuBCmQxza9SO+pRx1tykasCRr8PPuDrPRnSYqBS9R
ysX6VmBcFFPlEY2MBOtLKs0fwTkfF+jyrho3rAIWKY7CMO/yVpJHjOGC3BFk8bmILGPzcgab1T8L
5s52ROccqV8sGJpaJPw+6k9g+C86X5dwg1V+ODSOrd+31rfr512Iyx34yrJAYdoCt0HDEkoiMnuE
iHKtBlWdYWStcCoTHGy6pyAyuA69eVxWK+aOCy2YlNIJyBVS/DK7mc1xx0Qvmu2tXcYtEDghebuY
9iq2koZZLqWob111lj1QOeDV1PUf1xfyFU9f2s8fEC6wH0jTWWTsWlchUM1AiPNOyK6Rbgv9jiVQ
7Hwn6q7t7uzyZ0cEH3HTGah/oLlzItWZLjECaC3v3N6QIWv1gkRE5TSya5J9JVmiEslWPGNqKnQN
0CSEbh3OGRgVTeVoBqJUvUzs1BHHSoKwGpxcq52+24vn0i/6oJZr7w8if7syW83biQKRWbtO9c3y
YcpmTOyVHo0XaiUMzFYo2v3rMZoFVlehYYQGEQjecV5hbopiRsm+cXPlrRpjh+TMGZL+0IfftOF7
W8/762a0+WFXeJwHqFGoTweG2qdB5p02jzt1kP2qhM4wYfdRbe7khW0gV7zrsJsWtILlHEAxslGT
F1iVSG9S+MnyOnY6bQpK7bvCCn9QK9FDZPPko7SMaxIa5grfENXHEEjrZnzZRJ0CVR1flbk6JeDL
su35LlVeE2XajxF+hjUlFQI4tI8S6V3OiGO34a40RUOUm05CXzLJ6AUiGHc7dxI62pv71LAbd67H
Xa72T2OsHa5/5c377B8Ik9dOYhVeOnMMCKg7DMYdouI029k6ho8Fkc5m6L8C4h1eb1gFcmW4u8zQ
TdDU1qNeg6GLPRUWqba38e/PBkLy88+GOfIykZdtZN2emY/28N4pIm+z/bpYrYdzcNTsZnnqsB4L
snNM0ZwBbadZfpOEKM9QH+PUaoR3VSsa3hACc8cfreh9FSsAZnLnQ/MLo84gVdozzKs0ozOZe62+
qy1BbCf6pJwPsFmZ2akEUKp6FgYGwmhntUzwRN4EwSwydGLwPzQlnu+bRvNitJd9o2hHGJNqp0+m
D5IawdW0afIrGM6x1Ko52akJGCSWnb76bDBdFJXo00qDMBwFYJtmvwLjggmFdFbZTACrJ+pM+V3F
dHeKfrSlqHghAlrc6SqgMCOlQfANoIQ+pMNOwaIsG/yWghqTaI84l2RUuACyFIYgW3hYR8VzLE8B
WNOfr7ulbRi0FmNYFINQPJ1XXZVx0c5wS5D/cgZtQoL0eQS/zP+GwjkKmlVNhJx6446dsVdI/DLV
yS6lRCCOsnmTYej678VwrqJPrDzqbQIfiwflHO/0kPpGsu/wTqkhDSh6Fom+Hecg7CYc9L4EHEb4
oB1VqcxJE1HxW7Qm7qwiCxATc8SnK9Cn5TUqiVMnmYsfSW7PfofOwhbDMoPma/ncv1zfte2nAa4q
GQljBHt8EU3vpbgbBlDZN51vNMe598F46mjlXVXekM5LLaevGyfCBPh14M3r+A/u16jJ6ojRaK4n
lmHNs6I6OVosw1EUgWyGlCsI7pacmNTluQIIm6IbEquorL0JR4vxlAzC91MfmFOQR/+6UXEJKVew
3EGwKEXbGYPJGJJ1GKv+bW7y3fWPt2mVKwjuEBhm0rdyi00j5akpKDrYXiyhstlmqLoC4Uwf/Ii2
NIEW00VuE8pmh3YZHFU1p8WGmeNTl93M0v76ukRGwR2EfJAL2quApCEasaz8Jizp9+sQm659tSru
wjK1EMUoGz63Rj8UbU40LHe9eUpAD/JfgKCAiNzGQkPB7VFqxkOoa1IDUnnMtBVp5KpgQ2YjdUpb
RGO/eQuDufpvLG6rGghtdCaBPRTGEY+nUWk8rfO02JWV/5LpBmvHP1DcFrU5hqVoBShF62+1aHJT
/WksUDaW++iTNflBQ+F9qEKRiNm2yf/B5fZNl7ORpRk+pwof34NdCyMD0TgI8tybnni1Oi7C0DIy
hNqyOhvM3PlTBVYfBQ0gnRFUDfGFLUnbxvhnUcvPWTnBuWc9UQosKo98hjoBq3Za+103+//RFrlA
Q8kXbRkZy1LrzhmXt1+doDaRPfelSOL5/7hQ/l6Twj+CqC0VYWIDi0DVaDjE4E/NKEj03Bl6knn2
PJPfo/xS6qJJ38vpoi+/+weYc/cQcMjNuQBw0kKeJf3dhiQK7FF2OgQkYEHfFdUzY5NDmO0NeHJW
DKwzkPBVNWgQMOtp1OuHqZBFhb/rJoWGjvM9pp2lo18Ee9ylrx07GvZjV8Y3af5mmt+zxhTs9LbT
Bs+CoqIABvXVczRNmaqqyXHnNRDLTSC5U45OorUOVQ4j/QFZVofE7n9wdF+jZArSKHhqnEOOWaiq
CZRzXeRvMCvoQ5m41f6qReze2wm4FQ7nAaR+StM2xNIscHLQQwEFZuln3uwL9jgpO0XFXfur6V/r
/BHjXt71NW5u4gqb8wu6XaududzpoPrJTXRNZW8tSpu9HfQRBrBEM5GbfmEFx/kFs2qVVOkAFxV/
1cmdXrm1fU8NwaI2b9sVCucVWpKaGFICCsvmg2H0v5T+X0sZLmfyHwjUs85tI5dTUtEEEEndeDH8
mqQtwrx5HVzfn83bwUYZFA1Fuk5UzgbBOq12aYF5O3UsT5KuncxCfjMb6+k6zLZzW+FwNoipiawP
NfgYbXhHjQSag2kSaIrTGZEvN57U78EBF4PLU4C7HNuL5PMKl7M/dZLatp+Bi5Y2p2H1TThrDh6P
XkhHh2aNH5MfLY1/VmnnVLXl0L69tSzQuF3/HZt2ufoZnF1qUJPThm7xZXl/U+nVsUW3UAHZalUS
De1uhjQrKM44C2JUA15fjdsXvwwYTpPicYdG2uEdRKX7/2lZFzzwbRZStJ7iuDVBFCcQN/HI5Mq6
IPTcdCLLgQDLFmhheEVdXR/N1BpgpPW009u/0AJSYSwwkT2je23kVnC6N2+CFRq3V6S3ss4asVfy
8F1tXk12VMnbEMaYHznSKpg6kU6MCJDbsawNJb0sl+XR1IlMl0onBS36TXlXaL5h+pooHbTpv/6s
kG/RNeKYoGspxqG3QQSATMOcdi/XLWO7B2GFwQUVYYs+EjpiUXIuP5JkIE6blwzjnCrzlHy8g9zg
vdy1PxttmF1Ln1/bcD5Idoj8YXKfNAufWZOnfplroUsZCFWGqQSHNgklwS18yVSAX4kpK0j7LZML
F52peSh1cmFBKjbXUC9uox0mnDBCU1Z7NcUcYp3dxKzb6VUGDkl4qnQ4jB35L0mg9Y/g/KOOfCBq
qfgRSvk4QNHKREWzoKL03KYbXsNw7lDvCgncydh5XFyNHbTt7Ty8mZLpJvlHm77K5d6oD/Us8P7b
l8w/55eo55dZiEk6I65hC6k830goFOWVfhfVmUh4VITDxXCWLadVauHkIm2718LSry201+uirPu2
OwKJjyWjzmfynDKYwCrRIIXlWOYrM2enLby+w+zh5IMmRzZF496bm7bMJUMEBpSfaNw+/3zRYI1h
pmPT8szNrckp+9sC1UQoKYzxaaB7gm5XCSJv1BAcjU0/sQJe/r56ZUUJgTAkSv/uZNU7aRx2g0hY
cfNeXCFw4UceFwZiJ3zK0UZSYQ4qM/Qya1/qluAC3rwVQYeHgRJC0BvNfUMwZ5GxHGAaNH4yaj9B
6V5GGKr7GAEWQG1a4QqK+2rhqDKZ0gWqftSVwTFbGfzFaXDdwYpQuC9XRDEEWpZnvZTcEpSYE/QN
CvlZN28mtMmCptfS0N/OgcQDuo60FtujgC84Sm4nKErIYKtp70nupxAWqzXBVX9JWvzljTG0IqMX
04Ao0bnNVTnLiswCZEed7GQ8TQ/mS3unPoSB7C2acxhjZ4foN6K4699z61B/Dcv8f1w+lFGbjKbK
V9ZpPtiWb6AFM31Qo2OveFMqqGNdzlGeL5IvLCTUzBgiX1yOO+JEvhU5kaO7s2M+FDcFdPbI7LzL
Tv5aB5EHGgK08EuCasDWeVgvl3fJXaclpg7zmcegT4/ThDTUi914pvLj+nfdrBSukbiTZxSEqkME
JDU9wiX3U+9p8tEw0KOg7RszqAvTrUUja5cTEtwX5g6hbbNIZRK+cOuUpxlxPUZynTGCyowTv3ev
4dOx0xzMT3g/Qj8SlbM1kTFx50ads0RmKTw2eOCC8MV8SN9bz/ITH2W3XYQNfUw929Pd5mA81Z70
vQMxw679qGDdEOTeI04iYMtMD3vtWxNA0vaYiB5GW659mdm3TKJCM4SfP8VA05ylRYo7bLwLkxHM
BKJra8tBrUMNbt8bWnS5POHyoKFjgEBEKnahsOV9M7exRuH2ucmNRJ+XK6qAQ4cEm5WfQKagx7+0
Hs0TuQS5EL+WX2d5N5DAmGT/unVv3V9reO6tIFUjmmsLwOu1dJPN1nHIf4OQ9L2dRJq4os/J+cWG
ySWl4P52renBUF4n9tyFv68vRgDBPwvSPu+pFWExaja7aqKC/HMO5px612E245nVR+On9mabxEY/
LB8N3Fx4keMu7u1Do94zwx+UX6lyLBVPNovDdVzR8jiXF8UjU+QYsJHx0aBuxpRHQ32/jrF98P95
S/ChmmFjqruosEvJgM49BlKmQfqw7eHYGOpnaj+3drK/jrh9kP8gcgdgIlmT6yEQm/oUyogCCwhN
CO7GTQxlYShd+HEuOpIoRJKVYTlkah/flWRAeoToZf/z+ko2v52iExtSzKpt8N9ORgcQ5BcWlNr0
JsmZIPoDdXpV0iBUcx+hWve/4XFfrojmKQNFDd5C9VOj34dZkE23qf2tCB9HcLNcB9s0vtXilr+v
QmlLTtJMNgE2sRldyIcmazELLmjV3fRGK5Dl7yuQLGIDSt4ACYfaB82RKycE72/7Ho0eArMTbRb3
kDQjmqqZDChQQmoELSt+N39O47OmHqVOUFva/HbQ/DOgpIWpRz41b3XtVOUh7nILPMDTcKPYXlKL
ps63Y7IVCmcOVFcrKV+exvYpvm/28x7Vq0NxqqBflDoo3JZO4mkH6kqnIpALJz/ZvirYv0vqlSVq
Wf0Gzkq6Xge9RoYjwH7eQwMnekNP36+PF9WArlvtMdfYWe7sTu+237vazWy4XaALfsPmhND6N3BG
hNzoWLQRvkMP1gKvGFzjaTy2O7ZPP+uf8aMG+kYfZTDFv35AtiO21do5i8qpOpltDVxIJdmSg8m/
Y7dXf4W/es1BbUkOVKf+RJX0vkKXsuUXoqaHzcOzwl8sfnV4Ql3PMpIA33g+ERA1vIe3Q+pj7+UA
UlxP/TF8Uu9A0BF9Xl+4CJe72FOzrQyTYs9BaZ0ghaCfZskXSrwKUL6i9NXqrAzN36OG1SXNZxoe
IRmQQTx9rgXPt+XH8un2lfF8Xf0rGNVoQy0ly0cEp2oeW39pCLMhTuDI2u85lhH5y8jbilpmN53R
n637yvCtUHU6NzGbgNpXv6RQ9/IM5CM5aM5eTOQNkza4vmOXtJjnx/QrKF3hRVVBpH7Jn04uBJBA
UuZaH/g/TAtad0brdP43+bNz5Sfplu46TFu7+aN0O+2u/wqBV/xi0Vj9iE4Dz2wlwW5qCLWMgxKU
umtqoryJCIXzSCXo4Vm82E3dUFAe1K6hvXeZKCQUbeBivau15A1d2hSAIqc/W8Vve6+OfxqZDyFI
JxURaV++zsDNiDF1UFqCVR/009yamihlpUXBsGCXUOWV+ggZXqOUVTcnSfoG8rn5m01ycki0ftin
+pR5TY9WL6dSu8yNujl06jmL32lTyQ80VNPQk4fOyPdhm/W6Uw5jd0NHbUwcaINonoUp0l99yqIB
oUwx/sppqv8Vh00StPo4jbBPU/20WGMc6DBlxymy+xEswM381JNGAXOBnH0L2zo5QKK5xWs5aYtb
ifbklMmsfLhuUxf7gC+DMM+AvKduoWWO+zJRL+usWIQ+rElKdpI5Y56gJgdUxpuDpqHmMtl26Eyl
zm6uA1++44CMXp+FCBxDmReTKElRgTnCAg2++tjj1it8TQWPjnyYb8oAz2H5pd1fR7yIaTlA7jUA
KjmQFn/x7rePGhjBLZFMxIXH5QC492+nR50twY7Q7+ODxLCU0KufyOj68a4v5OKELjiYFMDEt4l/
4fsQpZrVfbLwz9tm7fd9dkfRRN+zRtByexkXAAflNygjg5kHPH9cQafSwxRBPy4OkPwOPojH9+Wt
lrrVMdxHqkN2RuXQHWQ4BC+qrc+4huX2KU87RY8rwCrtDSjnJO3XVJ5yzBFd/4qXTTBYnqKCIF5Z
FmfzTLcY5mFdHevQYWANld04jtkJx3z4nfRSu5f13o4cM6vGT5vq/R0dhwphCUMshI7I9gYp+uYp
z0p033fSXLw2iZ491LnUf1ZEmgWndMN0QT8M0pGFgxjPMS5SwmhYnQ7ZAOZje/ASCe5JVCBc/gtn
1zhY+aFpBOZBqExpxOL8wBAr+sAa2JQ6uY3iq9Rnveq0lDmNsBF+Y4NBGWKY4LQnBKy23Dlhso6c
7xezfekw+r0Z77sSuWXBN9va3zMYLrxnw1CP6QSO/mlHnqPcUd3yyTrm9+FD4na/QZSQoaEpQCHF
qwWR5WW4sHxNPF0gLQLZNpuX09C1rAuzDNz9yrPxrN/ovuSnn/rjp3HHIoe52QEMwf1+Khw3OWju
tE93g4gxZsNkzn4Cd4oygySqPS3yAfSbaZ9SUdPBZU6HWyO3i6mcMGMpF7nGz0UqJoTOEXN0L1Ed
Ofb7T1P0Stm4qc4WxG1nnOSQJYthofGhP5UmXirh7bzTQa9xg3mXR1ByvoO6133TXrpvAk8h+pbc
4ZCkXMt1FUttPtIDPSS2x951qMM4ymJIbveUBf/+rjpbLBcexcgZsHxRKbDRBCtLfjSKciGiNXEu
JZVTsyuWNVE1O5gs3aP6ff2zbR/zP4dg2dBViFdXcV7PE9ZQ0yggGtLc47sJhmXRqPAmDrJHYImF
1AKivHMcgylVzDAS4haQwzBGJ7J/YCSaYCT7+no2rl0DvQL/4HAGaILec8LDpnAj6QGDnmivkXqR
pS1X6oUbXmFwlpaZodqODBhz9JSG0HItfGqhRWTYd/NJbR4TepDJD4wnXV+a6BNy5maiWVFK7MVZ
6Biaxauqlt2qPGqirRJ9Qt7o4nLqSI/lhfazUd03EYR/RaxCIgzO7KZyDgu1A0YTPc32vhxciI+K
YofN0wOiXBuhK6RWeW6z3laTSG/xwWoC2VjDI8ke9NcLE6slv6K0pidvTf7chnhB4a3W5y+SKAi8
rLIt/nfhV0N+FjMUX5ml1fEq2xoqpyXMvq8DzXpkRQBNomCs3bBA7gRqffJ4m5fBdUPZigkNoi5U
a7BS9BByO9gZsdlMCWLcxhs9CB5+zoWDJxtxcye6N9zqJD+NkiPkN1nOMH8u1rDcpqaSluIrQB7M
3EFAfT8GkeM0x9HtP+rn+mgJSqVbx2GNxiVoLDObp0axUCws9pV+Qmed3XoNExy65TdfWRNPhNOQ
wo67BcVoPmjl6fPJZpWToYA5BmHxcX3jNkOS1Zp4dmlFqse5VoHWOtEOhB/YsvTeukMIlDqo00GL
5iPyKi9+etZu0GSfegOaXUXzPpcpPxjt+ldwUUk59lUXxjCf+f57gmr/vAcp1zPx/1IPbRA6za7C
zPzxOAr86pZPWASRdfDEWGi85qx2rpSstGWEgnnjNU0DRjzwJz9d/8JbD1qs7Q8IZ6PDrNhZM2Ft
XcA8Y9/fQUTlR3E7eKHDdsMenB0CwK3LYg3ImWnfKERtFQCqOyUPwt34Ej2WH+PsKqYDSZL/cP0R
aFEpCN2/5o/Pr1k04+mkXuK9hCJ4vu3S/SB6cW5uk4YXARjNkKjhVWLLoUmHZIRLWxSE4kUBEUTv
TLCOLddN/oDwHHujHVvpPAOkq15CyNkkQr5gwTJ4jo0Bb7gpLXADSXXlQDzD7G9C0W4sFnvhPHRo
moIv/ovk/3w3isnCvTRAG65TbsHf07NvzAq07DANbwIr21yNDtZQ0BNAHvDrmbW6Z3ottaIpxNnp
3fFnBxdROFYAl++oz8lhdqvH0RUys23u0QqTO0o26N+YGcHWxkD/nR0H3/bmXXmb39WHzo0C4yAa
sVyOyuXn/LNI7ijlRteYkA0E3csueipek9vsMPoVErrXP+amy/+zLn6S06iSGG2egGGBhSYcpw0M
LIcJvJ0IhcvbpDSeFK1evt7P2Ysew1u1xCNX1PIi+GRfF87KLuxIDbt8AEp6Cw4KN0a/C/OTQHQX
b8Y5aAz72/74OKdX9C5KR+Dojwqu/u7Y+EhIfuS74fH65ggM/Uv8drWgWbUKHf1gi3Dgfg69qDmE
6ut1iK1HM4ImMDRD83hhGuDsrC87sCfMELpT8m+VdIOkr1cyfzKfQiuwyS5Tf1tyUFqCcupGPANU
DWRKy/m9GPkw4j40oa+DsJswtHl00Pbc18g+l4K8x/+xPAsj0iqBAInMWZ6S93mrFhmUnczeL9Gx
GtrvpfwB7W+ocCo+NMGgnytBvBJ0eNGcfV7/uhteY4lI/0FXz30iyzJZsiESBhVbTHrYd4oor7P5
HU1kdeALkSrmHXtusbaD8AOWh/A6k36P45MUn2JRaL9hiAD4A8Oto4u1DkNigNGi2yi9ZfHeCIP/
8KlWEEu8fWbrkl1HWQF5MRXE7mhXraKX6wiiRSybtUKQmqhB0h+LQN3FKclvdNRDnEVQfNyKuUxo
K5pgt9RA4P71XFmhzK2dSZUKlDTSnWohx0EVkGoOpXdI6QJvNLy5BWvQ69i/hqKWug0XeIa+2MsK
PZM0lkoyDK5g6a4l1rPM6uNkUQesgT5EM7x0LGCI7e76p924+89guWg2ydMIeVUsetae2vA2N06j
8k1rvmuzIFS63EOkhC1dVpc5MQhXcN6qaIcarcxWiqF5OXayvr4rTMnJ5Vjgny6/40L7DwIttLsj
HXyRwen6uqOTCX43Cnrl/lSNz0M9uYN2kLsdsx6oSJ1za2GQn4XAHo6xDJnT840bK1CbVpWF5nro
qiivWfwktd+ub5IAgm+tM3qTkrAERAU13Ub/0HrTayfvOsiGcMKXfpkGPi7EtNDrO19ICJ4XJL/s
DNQQUIi1K7f4TRzMmmlO1zjWd+lkPmeeqHHm0s+eg3JmP0mVNQwjQGtwEKLDyRtEMfrGaxUQto6i
pKZAu4QvPdWguIoTqBm4tU9fWAAO+SDd0QO5zQ+t6ZQu3Wv0zdpV7uPgkNt0R25FEriXvv78F3BO
uNAlk8oJfoHFnEo6GKrPNIbXyNv1HdyAAevQUsXDmNtyqs83EMerYKRPsMD+1SBHbQws+aVXBAf5
cjZLt8FMt5AbqTKYS77e5StPJbcqqYu8QK7BKZ6yN4WhBz1VXCTsneQm2YVe7miQ8ToxPwqKZ6Eg
2ZcfPo+vz/G5A1fns9oShCBufzMHkGIM9G/KHdp10fFun35Zux+/rn/WjYvhDJCPtHsZdHWpDcDw
O5iNB9nN3thRcYhvnPoxUH6nzuAIIC/dMgqlUM/CExlO0+CFQlN5khoDcztIjUnP6UN9x54htWve
LnyRzrwj3xU38+rQ1Qzhu2LLiqB3bUM2DGo/kGU7tyJDmkwlCyNYUR7m6PEJn3K5vxtmqT0ociii
Htla6Bpt+TUrY8osI50lTcpcmoATU69+jDR/UaNv9qzup+739c+64UdtNPqgPxRx6yJOeQ6WplUc
1jU2kpSRO8o/Rgg0mtXzdZANjwZhV3gaE3PRisFXP0dl7EqLQB5jhPSZ4SBGtx4RAtoCq9yCQUMO
7lQL9XvtYpsSu8Cw2oDkKUq4EICpbFFaYOMmBRGuiisUs+SX74spJoVSL7qWVhhk80fcDOBgOoDn
ulQCiDaj3CrqFIayDHaAO9vw1KgbQz1OhZ/hgv54lgoSR3RRgrTb2ZH1cHKLUA4fIPIK+7Bi1Bac
2KjQM2Wz3iNDPKCZ0EbqBcUACH1LKEOhM3yQUANN5nY4DIOkvxVhiygeQxXVPq20bPaYhkBELswu
3vVDrikeQ1By2zZDf4vyfnNXK1PUHysr0R/M2YTHnqc5ULspPppqIX9Xp9I+jondHnoYMLhKlAIx
jT7rCkYvUasFx2tEzN+FXI7BrNvTZyJNxmPZhqAagzzLe5XZ/VEn2RgYwHisbKiRVeCpj71iJOxG
z03zg9VxvVOzKVbAWD90k6dEEpiIEwhRz3LeRu7UyOwH4tW0DdRIKQ+9OSPiaQareBho081HSAcN
4QOBQu59Cvpk5g4g4wQPCY3Lg2XE01vVN3FgJYxETql0qoe2AHMXJ9oMogW7rCYvAvcDlKHVWLrP
VSp/ZPUcPpZdm0AUxMKo58Iy61nVNDQ3TAfHPgp0McWUc1beYBs1MOGTbPpLrVXM3s5DVrwkvVqh
oGDIckDbNvndQqJQDcDJR5EWt6w+QwEi6j9Ufei+lXOE4ToW2+mnEjWa30S9PjqQK9FuMc2IOmNn
hpLA7245CAvvTTyqNRBo8vmphCQwoEURCJ/SU603UqDPWsT/sAmCbhjEisCCysy5F9KtPMGMPXpS
JPuRtUHee4bmXfdBGz4cmdU/EFzAQSDZaYagmUD6/3tmmF7aQ/uWDuh/+deTx+jqXyNxLlUu+7Ia
JCymnfZKc9Mi2hZp/2xcEeDPgyYy/oksB98AkbBJZQi+F+0fGhRg9i925nM8F74eKrvr3+0y24Wi
rCwrqMVBig5c7edbkwAmluoSWfBidvURhQyp282pvEu6yg1Z8VcqiTLvX6kg3uUZiKYgOAStZKzw
HJMVdR1Hi5yS9IySDb39KF1rdoqT/vIS3bFj4prPxl3m117/UHzGPpQkcN4d0QDj1nWCEqAB7hqM
uKJb/vxXGGFk6cvMlatlgQlxyH4U1mu2jHINwV310PEcS7sDBAkDDEiqp8n9RGXVctQHQj3tsT4k
t41DDqJEqWhpi32tQoyK5lbZDcCNNOQu88kZ6OG62YgQuBRzNym9Pn3dlPCvbXI3qoJ04lYIilAM
8ZhiQXgCNLrna+gwBF3SbkLMXarSd4tZ1jcaRyir1TZYXB0yt3lQgHgJt1BhYkaki8NE9bpMLX41
kZbCfpP2WCUDqwWeZmvp6zCEO/95FI5DtMgZDv2rhKeAGQs6B7esZg2w/IDV7tlNl5VqDY2selDf
MpXuaoL+8Km6oaoASeRnOKc5lnKRTRKqmmGV7IfoQHNUBzqvk09xvL9uMCIo7quNihWxLEQJuhxD
rzMTb0Lbefmmy7VHQadwHWzLqS2iWki6QA1Y4Vvk6qhkfUvgP4cKHF2JU2HmRt+TRnOM8TCkohth
a8PWcNyGtUqmT1QC3FSgj4t5k/w7ZA7L366vaqP8a9s26kjoHEDiBdM954bBiNHEQwWZtt7vfWtP
nv9Cd9BPuE4MsKEbT9vJ++EIlvaPgXiiEs/WFY4gH2lbVVcvu2bNfuyN3AB2LHUOerttdAAqc+lf
X6IAhX93TjSSTbBnoyoSU8eOH0z9yRSxx2zt1molfHKkmJu5ziasxMAcyW7QsgatH8ppVhZ2pSL8
f6RdWY+kOLP9RUhgsIFXltwqa+9aX1B3dTc7Zt9+/T1ufZrJdKJEPXdG8zRSRdqEw+GIE+ckz9eX
tGZOOmPxZFRZk8Gcrn9l5leBTL8Ej3aUvF23s1QkgD7hP19I7vQkVW5piniFxd/tbypqjc58RNEM
l8DR9AFV6B3rztrEP1bMCmIt+TK3cH3iOgfuFZrt505ZI4TUQaehKYebIKeuTZ868qyBoS2MvYhv
2mkds7Z0vgWwGsLmIKIEo/65TTvSoiHkBvaUF6VbzvoN77rnbihzX6vvesCHFHsFD7sUv2yCGUCK
jMgE+PbcJDL6QTcHgpwFNL2+oj9Q8HM5Vlyo+9Kq3pllrqGkFi2ijy9AUhjyZNIiWdcaTZUiz+RT
ZgLppcXzLh1i7ZOkgRK5lVEF2TYfu3ylK7Bwv4FCG+wVmCvF80i+ePGJi5QN6FgXEd3z7tYMqu11
n1k45TbkDuGqmL0EFkpamYK+p2V0aOOpaZr7dFYjaGo2I+D+5q/rlhban2I8wgbiAuMJmiFXeOO8
nyBsOQFl2m4HH7ov3+3eK5wE+sJrj5yFA3huS0SCk3tbAUEAiWrYAkdpfpffWj+jDfO6DdmQexcq
x7fqD3XlWy1UsM9tSm6p8WoiAw6by/0IovfcwevNS93Y1W+ju9Y5AIS/sqOXH+/copT5KaoGetRu
BlQP2OEv9TUN3daZ9pMD6Uw/eNbc7NDtTe+61cuzcG5USgaHhnBIjoll2s+zcgOawoG5eov2EBhW
rptaSDzPbMnEJjzvKWtH2FIKp/FVLMw1XeO5uEm8B/OxeQ5X1ra4oSYOHNr0aIrK6s3QbyvQ31EL
t+4md0aESYxv1bj23S5CJv4ymMw16MFbEHJk4lecOKdZDCg7zl0BEaDMqQMvip6aCRII3E3pV9Sv
6R1c3Hp/zImhCMYItE0lv5xCKH0RE5KASYiWV39XCv6A+JGmf/1UFoYoMZkoXqBvJ5UW5gBvZTWH
oSaDsP2tkm1qFLoK268gvHTdMxa38MSUdJMX5Wibow5Tk3JUU+KQHEpD2SEk2MP0SP8aYi6tTIqS
eqxHql2LLVSrTRoFN+Ew7K6v6DKjlGxImWse23lsdGL3ps+CPU0axtNHx5oObXKo5006uGCZzMod
4GoKBCtZ/DLYT6x9QLcRSIRvK79GbOBZKiH9GslHE9Jxrhr4NXXvdvWNQcERZndOjyGhkt2Addoh
6qZqbqLC71YJcISjXBhHYdmCjDogJjLCU2FVGloglgW4mnykyAVJNdwpXeRYWrqdoDIJHVJvrD8L
G9S2ZZCvfYpF+xYIy4AyIejnSp8b9Z5piBXE1U5jmB3E5JCCXnz3ojK0mXJ9pwCG3efBd0hKvhvq
SnZzeY9g68GJgTIQ8g1C/kBTTsID17ueZRZW3w9vQ8G8gNSYXcwxlly9BjbZm9z0S1DzW9PohzR9
H4bCD1h7rHO+xoOzFDpOf4p0zGgAscmsxUYU6MWGka/av3TcnVX4X3b81JC0462Vq6gPwFBllqCK
e9WtLVFLp+HfGArtCt7dfeMk5YMOWagVT79Imv9st8h/BEcn6hvn0dhW27SvoKn7p0CjlyCt/Kmr
j7nmJyP10+Q+mu5y4l83uryv/9oU4e3kE88GTlYHPRO3ivlc+SSe9MxjST5s6yweP3q7HJ6uWxR/
UT5SWOg/q5Ru7WiOy7wXyQk1fibKTVo6SsCdaHR19TbJ1kaqLu7Rsz0F8f75+gKtmhJSisSk4Afo
Iu/KJkD8+HV9TReZiGRFum/6ue4yQ6xpGjsXyok7rTNvi/gZrF0ueiYrucEC16Y4l5i6VlUd6bgh
bWEGOkXeqUgOaGQ50eyq6iM1MuhLfLPYj2RwMz45sfHOg/uuWDkfy/7yj2lZM70ZFZpaE0y3UEce
yCbvOi8HyUa8pj5/maSLPQV+xcJHQ99Z7kGY9ajMNYGlnL9GwaaeXBLeopXjaPoBUHpzdud+ZXGX
WDvJpnQazBk8TRqHTZYCm2NuMtVwleBoJRuF3rBqOwc+U7x4ld1NBJWLM3GyVumDxr2ldJkGu5hK
dWt7X7d3lCG4u+1wzDsMq7VekG3wbsb8aACuzOveu/hNUSRA81RHt11uoWpNMqV2bhTwm/qlG5LH
eBjcIXrNlLX7dPE0nlgSv+Qk2rRjn6njAEs8yLwyijy9jzelUvyHoCbekuBkA/cuihDnZrjWj0pM
NCwIKsUuWCtDxwoRRwvD+Ey1bmWKcmn7UHzTQWGK/wzZUa2qzjVFhaKsQgp3DMDU0UKWVakeA6Nz
r3+ppf07NSX5p442Z6ij/4l6W157qd5SJ4P+lVcyur1u6fLdiqNwakraQ5MWUd/nMMUL0Gx/EvuB
lXdddYzKLzSO9flT1V61YEf6N54+aSNmA1d+wVJMPfkBctWvGIGTw+w/Uh/+M88PqnXUwAFikYc8
XoOZiG2Tj9+pKTl8V4HR2GHI3WY2f6fRa4q3Ome9V6LLZZXRpjf+XkEHu2sL7wS0FiLzkkUlYUra
9AE+ZEH3dtO9QAfOq/rgvxyEEzNS1qRbURZrkKhykUXetNzYzDARj3RX52QFb7iwhxhlwPg/EKgQ
XJQLqEqc/e9zmfbQ+Flg2B7kdMAYH5oPSauAZbyGviXQvvVKPiFeI9LHo+AhoahBwz6T9R+KsmNR
nkccLaFYedK73HRzgCJWvFG4u2zFQKUPECQTNTBZkXSuQISc63gY59UrxL9VsLiCsjj4tOwJira5
o63N7Vz2Q0EcgmYFJvAo5lFQ1jwPYhWHIktdqdyNrdLRMeOedb3TzSaEo1BPHejOJrMfE6hAU2Wv
Qy/YNEOftvG2nROnDoe7uMCYFBv8mZnfVK45lpVtMzvdJHbqlYXtpmRtTHQhEuIn2wiC4BcToJ/z
nzyNQ1aNpQYoYdN4ZYBsJHGy5GfePl4PTku+Big8mh1gmQDmX4SOk2vE7AslTnuDQ+ttSwlKhNE+
HL6RFG+idmfiHP//zElRl2v1rJqzMBe+cDtyNPsu6e+j4KUYeif/L88AijYOFNHQUdE1uSiTl1U8
NirjLrhuMsupUUFPUs1ryGtsOQ3dz/yWB3+fAgDkD4AdpigME/It5zsako6OUTZwt6+9VkeVN/tV
TN8GdU2+aSGon9mRAlKY2wOrNBwjau16+wAdagoFSm12s3IVRLWQVInICqY7cDjhvSF7YzjWtRHD
lqk9jMaDMroED2gSu4JmnNobU/N4uamBF0v0rdX/uu40S/krnBOmGQaKwZYtOWnOzITl0/jHSVv1
K60+TQrBn10JMkEKHFC3zcaVc7EUCk9NSo4atcFYNAxfkTWgJJ7t51xfm8hc/IAnq5LSgojp00B7
mFCq6FjReqOE1aav41uaZm99NK0xGgnHk+PuyZJkyDdhWVNaLXbRrIafdXRvQlcoi8J71MAOpd49
K6G1sVGobI33xlpLjJceWqffUOZYtbkNYUcbq42afVr5VQKiqfJJ6X4G4asVHXn5rFl+rX8DEf+K
9yw677/7bEsHJVYIKSYLlusq8RToNM1tdKQsua8Zf2nKbDMNT5MebZWw99LkedJftT5be2eubb74
kSdxNtXZxIcSm59WP7PgsasGD+LieXIPStas3xcz3mJvzRrecukWwWSaDXiqAQySfNVOU6iOhQGr
keYV7bPZPATDJilW0oalO+TEiiEVBtIk6LhCYYUauNM73K6bWdsR+kkEePDb9c+5kD0wFShPXYxw
YepDOjWxORWGBqIx17ZelCLdsvJ1spXnWi0chbNjQgHaptHK5NiKUfmpblCmKUMLoxAx5/0LDW4S
PCihrknUIwiKHbbGPycCqnRWwZkg6OYtFCxBBHXuLmhj2CGpkbGANKRsiUPq/bSqC7DgHWdGpINB
c5YHrQ4j8/jQ4pWe2dCzQQ62ptqwthjJ92PF0rhZCjvWD0B+UQtHY7dxrvvFQjRlKgjbxBsVjBey
qxcVRttTEwkTGrpG9mpzH4qrE01QYFz7OIv7phs6rncUU/AyPv84NsHcBVdhqgzu5/5XNTyb4TNd
I5ldOFVY0L9WxA11EjHmFB2lTIEVxUShFMoGls8Cv+o+Qr1yhzVZtKU7FuBEDUOYDLES+grn5moL
LSUizJk5iE9+DJiOBDqK0Udz3mmDP3RbZc0vlj4ZmksmeLbQ8kfF5Nwk5ZZlZCIZxHyzF4OF3jZ9
Ht7V1rEy4pUAvHSCMbWPowR0qRhDOLdlNREngQVbPI8cnu5t7SXi7xYEr2j7BanwGhH4ukMueQnc
A1hWJEzAP0obOlUMgrQDLAL+DTUUKCYY4VHD5C7J/hofhcmAE1Py+x49h5RWqTClDEIQd6eQNx16
BjO31voYy6vCE8oGqhM9QSkVazBWXY4h5e7U1tnPIgj5D6vUlPeBNOVzY5KA+hPPwpuBRtkxm2fz
yCaSt1sNOtL7SinxviPGzLUHQP21zo/nqOo9VYfy3/XdXzo9SHY0W8zrod0k7X5Jx7HpJpMjQ83g
yBvWPFDQNmagbNB55Az1x3V7S74M6ArwHAQ5P1AX5/4Vsq7sywb2orZyUg6Y+seIdJypD1Ycrfjy
4trQ9gUNBarWF80NMDLzThdrm6taextJNPnELG/rsMSw7FzepRmPd1j8GhZioakCqWBM8dmY0LJR
bDlfY1CCE2xIAVsu+QcxbomdeZQ9luSRkNGLxkNj+OjfXd/XhbWe2RT+eBIFDXOue8NqShfCP86c
zV4+fRcFO5plTgvgbYve93WLS626M5OSi4/TEI6mIUzWvgqyT2Obz1vRsNTMXalhOr3c2+EtijJt
tSnKx9J+vf4DlpcM2kcN4tPImSXXxT0P/sGsA72Deltyr2mfLLDo69DiRVE7nFbC1FJxxNR0NGbR
lwWCQY7CUaZXMcq6JXh+WPBqFer0ZIaG9jzHI9Fcvc/aj4Hp6Y4YOf1d0c7+bo9R7zc9qDecEZ28
PeY06DviOH4bSNusJytJabpVuDEMHqv6KPLrnqVvNFJGL2d64yVKrf0OZx1VLE0Ltf/yXMUX/GcH
5XQtxdxXGWhw1EQFMJXsuH039fuuchWMGHYYeg7YawkWBTRE2M+xXlOaX7pLz+xLlw1XLZAnhfiC
4bxPUteI38rEDVV3il8ifTfS93JVqnwhxzozKcWfIUb2T4TTEPIY9b/U+c7ofl/3S+F3Uk56ZkK6
rsu+z+ZRxa5GEUiFgc9QtQ0F/t3Od/ns1cJZ/esWF4IqyCnB5KWDSxZcqNI+KoNmD7M+l+5sHyYo
AfeWY9c/4mBrrn6zJVOo2miANIO2BhXl8zhj1znmwkLAmUflkxcenYHSSH2d5M44r0FqFu5QjKFh
lAZZqmZfVIiMFjx+4NEr3TZHx684ItP3k+Srr3bXt2/JDzHihPcfwrUYqpEimdarLOgzrXSNjgKE
XphGlzlGZkTe0LR8dqZGJZEz2mpxZIrVDl6eYHbNq8Ix/1sgPHqsp79ExLyTMA5Rc0PtdRVo8Wh8
bOYvHr+36DlOKbou8xod2+L+ggvK/ENHe0EMDNx6WCcdlp3NDXcCE+R2TCveuW2+KxmgCNd3eenk
aeA4IsC0UONiRLoPo8ACSg7HosIwXQgaIBA8BJa5YmbBQbEeTagjiZtBfnSohmq12pyW6KdiywJH
Jc/on9rpD32NaGbpnIOaSwfBFd61RMY59wWm+QzwX7sWCFKK13KC4kBzAKVvrozbnEd7RP/rW7jU
LBZkuyB/sVXMLclMDpZS1yVY43EHqb/VdIts3dG62AGHRD9CBcX+4Pw11F+TYoVJ709DUY5pJ4ZN
qXQxll2qtjoMG0rvVh3IOBQvsR9o8J1AFbIaNnFwsKstnXcQLmmMh9p8j8OPmd81a067mHac/hQp
2I3tlPcdw09RIE1GcS4HDRip3KPq98RsXL3ekfwYzl4xOaECbL0rBIOvf4clV0ZJxcBYEFKPi7E4
Uw/00NAr/GnL9hN6H0VgauMf140sRSW8xHBkdBQ4MBUnhVpitiQHcT8UzdFoGTYZ+R7kW0s4cr1J
pkOd9C4D9vW61YulAdwh9FTFUwyAdjm+z6XNQL+DEZKEgxACnO5gZyDVih//QTufuROsgMKAgVsI
ryOcofMwhyGOMMr1GUT+GFLxjdvII3vdK26mTQZ5tRmiKZE3upg4dSE5Xmy97wfX8tfqvBfnV/oR
UuEgNktaGyoGu6YtmNHBJvDDvgm85jbe8719aznVz/TXkTjpfelZT9d3Wfzpa+sXX+EkzGuzFdVp
jfVTNjmjqjv6GqLyzxZeMyGC/4kJvaqt3tKwOkzfQe/R+PxMNuzjix6se7A1OuyxPcaf+SP/1t7N
P6DvHhqu5gffr6/zIhhLWyxdrOYM7S5Vx4+oMSCUPCTqRtN3eX7kiJXXLV2GBcmUdHOGmVqA7wmm
TCf7wLw6G53yR/5y7F+V39bOeGpT31x55C9+RQP5FiZXkXTJ3Z60GFEvnzCyHGmhY3a2W0Zf11dF
FjfwxIT8FeNYLRQMnbs887T7yonzbespjnn/LTGdL9WJfrNvb7Wj2G7t59vKG0pMKzkdpmvYXXeT
rA1pX2QM2GTATlAwIELUQa4OpUNilnqJZp2hHchwKAx/sn5ztJb+etmCDRc4asHBgX+l0EezvJti
MXfcJjHf2F3Y74rermfHLCgLPdOOrNtYzaO70I467tU8r+6GIcue41mPD1lOcr4Nak1JnKqCVCxh
QfZMwJV1JMk4TqisjNWOgeM0/myGAei8hCdK7LM4ngjoD2L6nNlKAvrUhrB90jQVdjjTlLX66GUA
wvpMHTM1KgAMwPueH9FgSsOgBkMYBn+p6k9DEbhG0yj7oRUGqxblCjIYWzp1gEb2lbWSKV2GepgH
yBZys7jHQKd6bj4H+0+clmDQjAmpNq2Zhu/WpJeQfayLzfUPumgKwzyAekESAmH/3NRoJ1pSJKDS
BKBgckytiPdRydBo7sc1YM2SKXw5uCegywQD1eemklJX+JA14JefyuaGW6x8JElrofqmg4ji+rIW
+I1EbQ/ldGwj4LN/ju9JkB3jthuassI15Rbf7Hu+Gz2qeXg8xE6TOOmx9cHfcQy3lkf9zEcgeiu2
a+PjCws++w1S4NNSSNyEA35DnxwpfY3MD1TEVxa6ZkPa1ClVw45bsDEX90F3D+6KJH6+vpeXwfRs
K+Vpl3qcGwhwwIQxTxtNy3aQhfL+3gSghoYNrIhNVRneYgIFWBkBTCiJuYmZCbKOdGUVS0M77NSG
FLB7VHuLVoGNys8iP3nIX6yjuiehrx3sLbL10pnXPs7Szp2alM5xE5sRqBtgMpsxw59Dv2GltniZ
/QOWd2pBcrEQcrRoXMJCfTSfI5fUEM6iT3gtOvlm8EAY6lr35qFw1bUSo/jD50nMuWHJ7/AKjVFE
qwvXesweeg/DndYHvSFQ/rD2pp/BvP2qvfa3weoQ3aJlNHgYOqe4gWRSBkb7to0hneUyHjtG8S15
BwkcprY9Bmqc8cd1x1y4CBjuVRtXAFinbBlPhvBiZ13dAvio3U9972hj6KmgSWKeFWyngG1XQTFL
Bxpba+EhjpcFiprnUbJLIm6XvEehFKmfOh7y5HvXuNdXdZkswMKJDeG3J8Gx1msFTQDYwPxa/Ltv
3tTQS6K1A3dRbBck1ija4KGECfuLJmNDW9EZhq5G8KIeymcm3IJsKgsa0dPfdrclU9KCooEEY62g
upzTGwU4szx6ZsCIR7ajMejEutW88uxe2EEcLQy6UgESRzHjfAcx5m4z1I9ztyzvKx1cpQaG16at
USp//6nAJ4chOdS3mU5U6ZyFhFVmkfZg7AaD/BSDYG2O7yLQAjZG9XTdKxai1ampP6/eE68ISoOr
cwtTE6ucsSnup678uG5iwbnhEQQ1elBZ2Rdv2MrIkdOVMDH0oZcH+kOKaYEoXdPxW4r16P8KoSV0
hClWdf55OsjmDGE2gcBz2HTzU5zdKMlrSPbU8KwYgkTVzTy6Q3JXZlCU+nZ9jX/ArVJoRF0U3wpN
OypYiM+Ns5aamMUzoPT0CHFuCAkerb2fbtMtBm8nZ9rYjwresaCQ6pwXZbsGmFn6igIqAxVyvOEv
YJeqoph9nFIQIOchOA9xJOL/kDIC9ApkByDuFsC25+ujHeUBw9PCjctXyg8zeVxNFRfejLYKnjXU
fAHdv6zjAKk3sVxjeJvSm3TwbKfY9M74GN/Oj+iGVsrmO9mtFZvJ0qEG0xFQEeh/AtsrHeq5pLyl
FRaWY0a6O7w3fgvIauxgirlzcue+98jWvit3+l2wqyff2ucu2CupE4JifO3HXM5dGtiBkx9Dznc5
nfO6zBr8GLACabaT9NAbCMHZ0T4kGzwn1XfzKXZDPJBi9+7nigeLv33hwSe25TvIKmItLWC7f09/
TwewrPmVYzx0H1/Wz3k7QlKi3Q1HZjrJo7nlQqVptZa4FClOly/c/CQYdZWRlLX4Fty3n/V3VDIx
r063cDp39JXbR/JYrmDWL6t6YENFSMI7Gq4taseSSVz2Q1hjRkRrt1PkTn5zi7rXfdP46cO4Ymxh
eeKVji6J4GA1ZULeKUx5PdclAmG6U3PFmVGexVz39e+4EApAfQFAkZhEQUlA+owW5VVcWhpcCFO7
HXpBxhr+5U8hRfIUwIQh+4mDiq6EzNMVBEXUFNwEYfdds43ejMEBGT5mlJ4f0vfID5MdChJrOKml
o3FmVJzjE98gSpQXVg6jAGJtwx3A7Mh/d81H+Wbekh25B2Sq3kS3+Y2G6LeSafwpcFysGLEdZQHw
QCL/Ozdu2vOI0V7MvWIKa1vdJnvrAGbs8Qd5QFr4WLzGHt3HH+lb/Jxs25XrcyFAMUow/Sa0J2Ba
qvXnlVbrURAhNyxug+gurm5N+/dAdn/tNpA7AowKkRdFHnl4w0rjAnK0KZ7O1atmvLPs730fdQYB
Lhet0YuSQ9F07ZQaReGWHRBaqUeKe71byc/EV5C+Et4HwJ6hsIEhDbkdQzBywsDrhceettXyb4O1
5eabwfYqfQpo5mCYwrm+aRcHGmMnMAOojkDu4Qudu4WqQuIWqRmoddrU0Sav1ArHjLf/PyPSa68q
wUYdjDBCA8i8YVBWL7bN2ue5iBpigMZA5oLHB9j35NRW1YaRjWOKPgPAr5HuDQBWXF/GhRv/sQAb
IJrAdKpcq2y7sox7AsbZsbK9ovIs+0kDclP9cd3MwidB3MPgHyWa4JQU//8kTAS8LpE9l2BhrFoH
syjOML2Ff50MgS3DAPQLeF6QxwChfG5EaXhEaxPcTUWkP2JE3qOFtiXhyjt/aSmnVqRkYMqGoEvQ
CHcLKNBgRHarxd29bq7x3i+a0bFfqCQbKD5Ksa0fUYpkM2jl+owe21G/NcHNDQ6Lv3djTOsgkglG
ehUVn/M9m2aFsJoC5dqAbg1h3Kx0B3y917/+RZkAHwa8Ijj7YA8C2ku+JHhVoI7JIDZC6WawY5/P
E0RABd1VAgW1AfQma/W+i6AjmZRiQGKVlTm2gCmAMcPlqh+X38Og9VLIVhsg5K63NF65jcRfPAtz
qJWhbIvLF8TUJjAm5ztpzpyVVLBHWlaDVAIJ2QCmgLTcstl66v8DA4WwJ1jzNCKIF+WrIQr0Luhy
QWwIxqcu80sGTtstT1xuvqRgPdceo+jdDlf6gUurBArVMPCQw5Uh827gLhnivEaJSa8PYQR6QMEn
edOMtsPXoHMLoQk9DTH5ZBCI9dqy1xRpNlccpnD173M9OHZZ2uG9+Luz1+bWlkyJoS4V9Pu4MuQ3
qlHwBsMz8BbKetVptLK7taKpPZZNpThtOP2HSAWVacweAbUDFm75hhqI1WgBRmjcmjAfXL+OBd1L
sKVfP3ZL3wr6O0JdDGXci8TWBrcxvAedE66lppeaoQnMY/EYaxkQVwXfTEXx/l8sQptBh7q6gd7U
+RmozLrP6gq0kVZPf2XTuCVG5cxhDWIOK900bI18ZHmF/9qTXibNCOCRGcFemce/1ah1m2I8jCBD
a5TqkdVrZFMLMdmEtNA/y5OO+ITsuspSbKhVDJiO/wYIz4bH/vU9XDSCnA9UbuB5vmCWKfhkW2Dd
xI2ckn2lP7Y99UF4v+Ibix5/YkXauTDv6jQRCIYxIhu1Dt67trrV568wrlf6v0vrQYtJsPUjmUHH
6dwn9HlKkjmZEIn7p2ywISirONFa8F24YVCTQ3cZ/6BPKF/9RmJMdaAINi5V8yL1TY3fAvSWiqB5
rOLvufl4/RstmjPh5OCBx9ikLq1pGiOQZwvV9mYuD2Z6zPSf9VD57FcJWtZef75ubSELNDHcjCQA
iQ12UcpranXo1AZ4STe17S8ls3y9iFfeAUvugPRMR6EbaZopN+lxiFSDNIi1eLzu1a7wumH6RCUX
2qp05Z5c8gfkTxjWxqwGRjXE/z9JBWMN3PWFiWZ9Ak5UXYfCzq4h2coT4LJohdvx1Ip0eTBAzgq7
woLazMh/KjNlh2DU6wdO+ulFU2YTmves3KJXn6EkaTY3SYkOoVPUiX1P7KF/ZrlPhn7/918SW2zj
xQp+AWg8nK+9y0B4k0VgwtTs4EGPy4exerluYfFDQoVdRwABQZ2MvyYhLeypFhYAW44PvZpryXbU
tSrC6BKAaG3Ur9WHlkyi3AC0t4XiBlzofFEY+tKDhiIIx1n+Pqhvc6o/loJLBMXlzfXVLfkOmjEo
juA2A1OkdL+YVY8ZESidYO6Rpk5Jjd92mx9Q5K5WwuPSkUN7HPtnomGNeZjzNcWtXvBZ6PABYvHB
K8yWY0RiZTGXRS7JRyUjdjzRIGI4CUq1C7JhCxk5NrshjRyWeLzSXSParg5xLoUuAFOQd2D2GSMt
UjDRlLA2ZwpwSlm3+5jp+znujkE27ibE5aDuDqlRe9e/2ppJyUF6zqagCGGyrivMAzNntL5aqPCE
gQ/gXBH/h+CMxzJmHcSLGZXx82/XT1NvhILxvy3ibWeq74VaHniJtppJbtsp9pTc9K+vcOkIAOco
dI3QLMRE6bnJqJpHmkClzDXRQzFmdTPlxY3BUSq36Eo15RLdKrzGRAMUU6so98lNSWJiHoJ3OANQ
pISg+OAYyBXMcJOkX6PpKPpdFTybZGOYKyF16eyhcolkXDCkXEygRUA8zqkhUE2N6WhF/gDi800A
XO31rRROLz+jTszI02cNJgfBeQAzah36YfuqoO5c8U0EVo8+WbmKlj4bJcjA8aLBXJf8xg6poiUk
EwnyCAbwJrB+2tVguko7Rs5kp9vrK1s876eBUvKS0O4tYG7wtVin38X1E7dMjumuYZvRcEPm7GOc
6Xud3ydsTXNucaEU7OpgRLZV/IZz/0wwpTIAcCFA+1AXyIjDE8jLGMTJ2cr7cHGReOujxIOTh5Fq
yZTFlWkeZoCYWNta2qG19TC7RbJZjg4o7Wzot/RJYzlsIOkdZheiJxKR7saC0stKneZyzXjO4TDi
lwiNIDmlofpAhxJZgIv6rT8wZwq4F4KXqVgbWL/0WBgCSyv6cOKdJRvS+4F2uo36ZtAcC/Y55mCE
KXZ4qgJHs3I4Ls/guSmx5pPciWp2qY8GTGlT7TS2b3OkUWspxJoR6VrqKW0qTQCA8sAPmx+20oPJ
ZiURWrIBBAcCCeolDKHsfCEQCarVMQRIIIVcE8v6XW5mG11Zo+lcMAPAKS4BiIUha5BLz5OGG7b8
Q9/WmN9t1diaAY5cWIYrgWTFjgz81xWEuEHHBBiIRZyoVDaNMvoBXVN/WTSDQTQRf3HTyGQwig16
7KZi2LUp6F3V4phgYmD0bLvg74+xBqgIRjZQXMFkqPzCCasaZzgDS2IMRbfc8jGBkia3Fo89q/5k
oN6yICU1ryFnLzMF0eTASw5FXADeZWoWFjdREsSwCjG7b2Vdv5ISF5uKzrwK6SgKFbY8tP3rYXkh
TggtNGZjlQxVSDld0MMk6+aYQzFK3fT6j2watjPSk4kOm+uWxF86v9rgiP9akr0kiHnYjCMstdYL
dGhw6/gKJpzn8ZMS3OZ+tdY+WDMoXThZywNgZ2EwaioxHGGYd8mwYeQtNi2/Ud7NNSWPxb0kQJRg
RgyoBPlC7TASRscm5a7GgK6IHkcyeWrg9Gs62Ut+AhjY/+xckIfWvFTLgGFhiaajpvtm2LMbJK5C
33P7zVLW6LEvzx0gHABZoHVhmpdoWRqXnWWj0+mmdfuC0gyUd0niFXo5rGTKi7cnRBJEM0bgRmTw
ZUK1KLMqJJKoqBx0C/yIaVj5QRN9Bv3wc7bJKyZCXMKLBw2VtevuefnmAV8Dqk44+OIukyEX5hwN
UQjmE7diN2QCtVkYrli43EdNjOgg3UIXQLzgzqP+WGUoNHSIXyXm35xJHRI/bXPbAaPvGtPk0mJQ
Owb1459oIr+00VHLFFCaA+4Zlg6lD6uvtz+JqHSaIe0CCBXipGDWE4s9uYu7GnIIdYBYNdKmAMU0
vTFz2m6UCXzAqnKfNwY9BGQ4aopysKx6rxD+UlXzbUnCEHTFiDVN9IAekoH0rz9w0u4CBRlZqOr9
Sty5ZEtCUgKeK1y0EClDGiiFuKHuAR1KI3AWKWxTavlOjYD7Y6pX9rYbj1CnSAJXHb/CmXqJFrp2
v0YvtvDlIVpNUF0CXTce7lIkasoAHchJkFZqh7A3nbB+IhpZSbCXjUCzEtxeaDTL0QeSr1VeTiHC
HQ5P0KhbBh0yY41o9w/GWvrw4EgmYqwWd8ZFbaDJjDkhNoIP1BE3yt0PjKF/BzWRZ7lV42ynr/rt
SUB9i5tjel872euz8i06lJ+mtwqtu0B1igYMnpt4k5kA1stpfZdUhaanWDAfUx/k4+Ykhj/acQcq
B6+uO28K6ietrC2HNmuhanGz8VAT1pHDyfQNSLsrPaawbST292lsXfAL3mTRGrhz4Rxjif+aETfO
ySmjRQ0Stw5mYo5OU8bu2ij+uB73Fm5J0ZzE+x3jOpTIJCRWVc5pruB7svrJCO764l0HtGt8spp3
w9h1wUquuPCA187sicvtZEnt1FrBFCeCcMPj9V0KSmiU4TWQbRwM5dOGmvXwoqwyKC9tJPoJoBIW
MBJIL5xbTfvSrso6A9PVDpKB1qPqc5d84D3EPMPL9/02/fp5fV+XPOTUorROqHTyvAS4Cs0Z9X7S
+QFML/ex8v73VtC4w3gpEJ6oa0mRhVU2AKZZLpiaJr9up31VNx5GZ9bKLgT7I596CHLg2ANpCeYC
sdrTr2YP6WiNHF/tPjqOm37fAHCoffKj8YWJ5jVI/5o1ye1BWRagSg5r7QaTbDu2jbfaTX0z34FM
fAQI8voeLvkG2EEFxg8oo4sGw5BYUYV8HocMOlB68wtv1+sGLrFpgn72xIJY78numZgi7dQcFkB8
ku3b/yPtu3br5plon0iAKiXdquzu7rjkRogTR72Lak9/Fn3O+aLNLWwi+REEvjDg0ZDD4XDKWm+q
iwEBlFYdonjpqT/M7g/kj/++XoeOFtw4mDrHCx25snOpaoIR0p608FHys2IcNNUfMpFdrISiaG5C
+R0zumxchjtXgdGoQTMOgFbdJ3fWzTP5pe7t2/kgg4veBSyoh2kgVxIBUK2dLbRUMcY89FTBdZ1r
FoB2t0QDAHwW0GuKhjihhgyHMEO9Es+zzq3/xDDDWWwbCN7MqKkYPN4dkOt7DxFh6VrP6CpMt+ZN
eWpeyK4+2vtZ4Dq+crT8aVsK5k6bUWGAoMqhn7r9PkLwfFecBnitjfaElNlndapBnATo3Q4thqic
v0oHn1I3+zF5k2PshQ3Aa1fE8nO440gACx3KBJ/Ttb6xM59atz8C3NtXnxikzmb0bU/f1af4Ln11
UxHu7KpwNIGhsAkrwwvyfBNCYpU2soQ4neRIwSHWYsh1eEgjrwg+G6BslIK3/4pFo9uMETECGwIV
OG7tsx7orDYDZtJiGbRRo6MOD115H1uAUEhiNHwLLsQVWwZ1LmvxAE47hhGY/gsjk6beqJENAphl
0YMY1PoJEAw4CvWvJ8Bw86FuhB409ixABvtcTqEpVRDFAA7srEY6zIPaoSRtjILK0WVTKsSgp4Mh
BMPpoeH3XEwSmSHJhwlH85v13Tx1nglKKtBcxw7oxUYXqBAHVXGkG2sTitoh1tzsmWzuvNZJM9Ug
DcGxcdvf+Utzyu61Y147FozUBvCNCxy+6pv8et27r1wfZ1I5g7HSGgaTQWqbH8f+pRQh3KwcANDI
IxMFYiqMcvA9iio10xLtOMAubPxKRk0lRTvJs9KeotRXw+0kGslaKR5jCxcCuduqSlO7qyom8Ei2
3Uk5mcf5aPvSZ+tNIJlw5GO7u76EqyqyxhJkTkBNzzdJoKfQGDoZtmmW44Ha4xYFM4fYvzXzA+9M
J1DMrWyK+GRX9w3YHMDPAP7aBQ7z0Bf1kOJZihCeoXMPtzmwba7rtWqRUAtISGhkZOQy56dBp1pU
GvjnhkiLg+k+i/exfNMhV0Pdpv+mTo4136t4EMY/MrrtEVyJIt81LZdfwG1maoz9WBeAM1SDWTpo
JlXv9Nr4eV3PS5+povcPDhpYfShOa+wjFj4sl8BPPbZAeaPpE7BjSXLoxmOn30nyQdc/r8tiEcX5
3XguiztuaFmQypz554n+MPVtgbmT8aTEN3Yi2DyRUtytxzLAVC8hqMOAmHWbBN/sAJNaj2VxGlXB
pbOS+UJNGrV2ZJtt5Ah09jGLFbRlTGml6BN1o9jal9EroArdJAeJmQnYk8LYTuNPOcyeAltkomvX
z9I+OH/daKmCMwALTVLZl/Cz7bu9GYtu8ZVQ6qvjBSNw6BFFsHiu32TLUzza7PbBW7mrLFcZU0+J
7+qy3Fy3jzWFWG/N/5P0tdKLlTSaOY6jHNirmTbvAEQGxKPEnwfyeF3MmkIAv0EvAQrtKCty65al
Sp1QFNXcECVL0w4/RoCNy0gwYZxLECEoK7LQl2SDwwDjFgjpucUDgHGeaSFkqUl1pDS8nycC2Lbc
QZJmk6bdTtbuFUweZ7Xq2OOtqjwR0pzC1nBq7aNJU4Hqa0/45ffwS9zVyOW3FN8zG8Fr2Su+3igH
oyoOSRrdtyiXZBg7MJGUQZMCINGKv/Y2iJUwFIJchcrg5bg3x9CrUzp0mAUoWtvJlf2ouMDmyYCg
n0tIXbxf3+gVe7IQz7B+c/TjYgjw3HJnEjZTXsWQBhi7Dicx+zH3AkQ3kQzOSRtBmWZ2EFVuExfO
HGyLKfRAEOZc12TVjBaacCYb1tUoKy000YEK1r1LmN7NvCjx/zcp3F0QVTa4gCl0IRMQNtEbuEeW
VbWer0tZXzFkIoAxyNoquSNhKXNiwgwBS6cAMAF06RiOnGyBK1lfsP+E8NCX0UgHeW7Y1ks3hX6X
m7tkckcqaD68vGdgzkjTYzwYGCvoHD43sLowg2Q0sWBSqyEu7/aVVp+oXmUgZVfdQQm26iCqIK0t
H6tzYPIJjwFgGp7LzBIzbewc141lJSin2ic5L7Z2p3y7vktsr8/varzX4LKYy4cgvkm/TutEmSqg
kyG6vZlmTGgGH9clXEYDLJmHuBGAZMBz4Uum0dBStdHwejKtOPeGHkzsaTSAWbstvg9TQuEXw1zg
/y7Ngt3V6GFEWQzYzTygi0Fag854oLsAXtqPkn2sbe0hacgN0FlFValL/VSwbCKvh+YKdBfynQIz
QqvO1hGLd7HX2++65gf0MOjfqez+7UJCEFL6bEwNzpW/Y+JA0WhbIhqu6NtI3oNmH9KXRj3MIpif
S5s4E8RfHm2ZmkY24H5WmjdMpzvjuL2uCTv650YHwiXwBrNkHoOSZLa/CABavZ/LriOIaMbj3N2T
YitFr024q4djpR7DVpCsXNuhpThmLQtxZVgktAHWIKhiJneS9/PUbIP4uzSCh1bU17sqC8P0GDBA
lzKabc5l9TPjZEJ/vDvLL52V7HRjfii1xpca6qA1RhB3XDoJhr7HevAtW8VP9jULzQypS8KS3UrD
kIPFaTNY34LKv75Za2eJjUcC1wQ/dJ6/vUx6C1weQOKk5acxPdbJKZrQqShIU67ZHIavgFyBIJQB
cZ5roih1Xmgmk6I8kCBGieHhuhqXPhyPEjhwvCK/vBC3VFSuq6KqgVsKuFtSfVODn6F+pyX7fEqd
VJTXXbOCpTDurYA8ckRphmvJmnUQXO4N88EwKseU960oF7BmAiZyUxhdRfh5MYjeDdZQGBEWrq6B
P9Bs7RR9KJEoMFmVojGeBIzJshvjfHuipjRQEc4q15YeJrtyVPtRMuW/jn6wRQsh3KpZ9SDB00LI
jMNZ7tv456wcZCUViFndHLQPIDZF3vgCtbKoAFyfxhBjpcYxBwbGDhmM1tHD8btJyY0aBrngCK1K
BKQz+rzQCoKxKm71DHD1yQGuoyD/xa7z1nRraS8NldeV2+tmvnZakUT8f6LQonEuqteLrk1KwKrW
065N9zWQBG0DIaRAzKo9LMRwx5UERk3pADFB5pP+nUaPVfxyXZPVRUNNBkwPKFpcdEnbSaQ3aNj/
gvjuk01nHGQ7QF8oWMMFrmFVGTgfGdNM8A787G8EtJxBy6HM0IJTdNLcBHMCoz4J7u/VrVmIYb9f
OOssH8Bqx8SkNEei2h1jf1KI05X/4EoR9vynDlvYhRwgooHmN4WcxohA72e9FHP4L9u/EMGdVCSq
wwLFHWDaho9GfBfbd/MoyLesb/8fLbgz0+o2rQ1myK2SbqLwSNNtHQIOUC+dXvh8Z+bKBySLJeOf
EQBvHNpahzBaRIAHG9g44AwGmO+EWl5n5n4/615NaAI83X6Xzvb/tp581ADCt6CvQ8iHe6Xqc69v
g1ZUXRBYuaGemwUAnuPUqiAja2zPjO7kznZMUf+vwMb56Z6alIMiqxCihJ7d+b21MdSDKUogrdoG
ZovRh4aMi8UPv2jyFEXKCClD9TMonHry++whC0LXBETudS+0kh/GpbSQxZl6pAzxaPaQpW6VDT3E
t+UtaNQ2486cHUB5IHi4pzvzr9/OTCgGsbBYuKB4SNFIN1vkICu4V/lZAwRh/mmKPDj77guTX4hg
AdnCSyRh1mlWAL1IARaMj1H5kdpubz1ZA5gOdIF9r+SjzhVixrmQFkRdpmQ1FKoAABQ76ntxbBzz
RtrGnr3Vfl3fs3Xz+LN6nKM1e5CnDDretI0ESOaYgqxldBF/D8ZHabxcl3UJ4IWn33Kr2McsNEu7
sTXaCMLkaZf7shu/6G7om7f9odmBd+mb5Nh+73cHaattm8fYq0ShmWgjOQNtw7CX6xJLGzXGDg0M
/fhqoENY0d7V6qZX/+HFsVSXc8toNUybUIc0tdA/MnMCGZyqb6ZG2V9fV5HFfDW5LdYVc0oVmhex
rl3oN8GzUXgmup7mZDdSryS7MsYdGu0CWTRFxBS4ci74JtNZGSOjYnDtQZO+9Hayt8dnI2AyMdpv
J8B7Sty6EUQggj3UON9cBnMbhSmEUoDC54CrqgcXWAlq+z7kpZMPgvTs6lXw5+zzbScYk6pTmbmX
gmKOCKAaTVc9ZpIp0Eq0lJyLUaXOmPscYuTyp5G4VXcwaYAc4C4a3Ml2WtH7QaQW52TCrALljgZ5
wXRjdrdl+azWT9fNkn3yNevgXEtfZxVSSRAxD0/j9KEJWUsvOybP3MlFB7IVhCTpIcAau5d5kh4V
O3EqJXoAQqE/EeMYF3dVhlHBnIhOnEg050gaS63lJIZoopcvWk5PCYjNTHM6ZHp8aGzZnavCKRXi
G6MsuB/W7R9RPjjNMbH+5QwWh70ATgjVOlxGiaS7mfxTTqJtlM8bxh+XN8kNoEsEOaFVW0EAgbEo
PJoBT3LutjVMCo5Zwk6cMfikHvxC0YEv9S/JQUCu/CeGO9g6tRo7mbCmXdxvcstymyG+62PVy7XP
yBZB8qyUoWA9iyovpxXByy/WcxREg+9S5DBiALKvb5pdCGSePW6gA2holfdkL+oOWN2/hVxOTdJ0
Wg90C4R9neJ0eeradNsB0F2eHbV8Bbv29VO4esEvxGnnm6cbyQzyRhSzg/JFQu+w9dqW4DLZgKHr
uqA1D7bMI3NHAljxRSkXsMtRTbdR6A3lA513yLT4tuSE4IUaMSl4XeSabkuR7JMWR0HPw6rOYuQK
2ux3bh0l+nvsvgEi1I0kzbsuam3X2IOXUU1hlJznm2po343g0IIzSzdmAMyL76p1CqZyo6qeFRoC
aesF9IU4zkjy0tQq2kJcjSjF1PdZBKJI68FCl9Fsn6zSr/JPSohA7NqLZKkkbytR1pkVo7wZ0dE0
bvsSETsaVogICG/NoSzlsJtjsW9aibHnDrkltxy+p7IrR/epCLiY/Qn+8mE5c9UCkjADxDsXgfIJ
DUkNn1Va5W1fBY+4wwWXgEgEd78VpVRZZdfgyq6CE5oh/LoVPd5WF4pNogLylmHIcAaORE8dF4zi
UANCghK9t/LoJCKsydWD+5+Qi/krJKdiqx3hkMxp+j53zzHoOGMkYcePVnpKYuXBAmTh9dO0unTo
REW507QxysLtToFmAytosTvp9L2x7/W/R7FATWvx97mtGeVi6iUWtMWE7Cw7votS1NLDUvKD6V/y
EcAatVC9Ry+ixrMLk6iPB+CgYI+A/uCEppQ7Me0OdSSqaa0bw3+CeC5tao6ZCjJXZm8I86vX/zsv
LHCpqy7gjzb8XQ+6VWrGeH2iAx9D9JljAXeHfotFrNkrjZXYIUABY5vQcgIEhPPziVqwavVoR3an
B0BkBA/e+LM8AGA82OT74jXcjodiO3npPnCyg6gDeNWXL2RzzrWQ2m6yNOg4sWmaMIvcKI8xWDbG
YBMEh06a7Qa8YK6b/MpdBTRDTEcD2Bxt+RcdNoWRRJhvQ8d15se9p/eA7nKa0pNEHKFrr0F0sAMA
CO23DFaCO1wpkMBITmx0AhrU16d8K2XzJgC7bdbMu07/RLn81kBSK5kYJ7qo/r+mJxqJ0GvMkBjw
83xjySwPxZCgm0anIE3TMrXwlSG1HZqWnYtDVHhyBMjI64u7cjRAS4ctVVGmgMPnrKkAz16HPmNY
rRntixAYKAUyGfTvR0fVMzGc4YApcJpLE/EGWiwbNXd0GjqDaLruknoCGDVLZbhbeE7tOQzZLWzc
5bfZXbexndi/LzZA55tBusSyaO1HfwP4FUMEtLjilzHYhykL9DhgqvMrwbe4mNWCFlOgoPCXBWB0
seePYQJazvW9WmnIBWUBOFhRgmXUOHwJoZ+NluQUVTgy6fd5j8YvSOuOoIksDtI0IXUwSvfIuZlH
BXGcq87JDwB7oEWM9KkTh6BeSv4eCJF9EoYCgLIEkAm+yF5NqpyPGvTujZ9G/ZSGqQeaIFjvBD5Y
W3D5rRnrUhh3OVGUuOWKQNgYjmiOkozJVUljOFI0fVxf6pWbHWqhSoxXG9aZ9zlFjUSM3cJem6lP
3SzC0yaLY8lTJmlfT7GxaTJbcQC899mN5fN12StO9syKmaktTKnoSU1iViYwpntFddX+oWsf1fSU
I/Wn+P+bLM7jZX2tzGMLWeE4nApKnCZpXb1v/T6J7pPeBp9fL9jEFTcHXAMkndEQBIBuk1Ovt4FI
SglwibB99xXwxqM626Br56lFPwMxRcMAKzaDjmvAcaGVHUgKJucTkBLOdGtkmEQ08sum/al1o0sk
WVAOWxUDQhacBHjRi+YtVirFQQAcUZ9Ub0UvgWiyubeFl/+Km0Gmk3UvMLIDiDq3DTMmuaFHQLAB
ParhW3WaPMokepvTMPFjQFbnAZjKE/Ja4pJ2+pncBGGuOXI3gz4jqO192hqiIHhtP78GjbG4BpBr
uUOZG5USzzVQAXoN9JroCUjnW6NzlRQ4rIKTsRJiIUxElZY9I2VU6c+1L5A3ito0AcXJQJWbhIYB
+Dq7ATAwaTAAd0bqRO3Kl6Rd7MmK8TL0WRvgPPki+l4cRvS0FVESgh4kbpzaNx3kbkynf38rt7mD
0YRf5dZEmT1zYc6n2T0Yv6adKEm9tucm8JlYJzPmcvmQHyjLpaJr+IRmRpsUVRMnocnrdT+wZr5L
GdwmhmCh7XUDMgJrbrZoEFP2aht9mHkryh5daIO0A6I4MNWgiwTQSMycFgsKPlqgEYUlkPJl7dWc
2ocWZ/O6MmsWCRofwpBD0afLO+++V+u2ZxZpA3Z/sMHJXHQEtKhFo7gYMAEEIBFptSqSPZiRV4QH
4FOL0WiGGELPc3ccwUB4wDgk/n+fAGhSiUpqaxkODE7/kcXFUnpM+oTokDWhFplHIDtMAD7sgp28
mz1Ne5iQfGgk//qaXjKRMAjuhVTOjxIADpbtCPLgIU/ZA2c0kxtVKdvvQWBNN1YXa3dKQIzPYBit
ahN2FGgQGZGDfSgrPVhnssKbZ1XBwKI0yntb6ZseYNst6JArjSoAqJBs5WfUhsQf4hDEgt2Q4EWR
qVq1C9I4/BYV+gQWbamLQB/cG9+vq7dmlSpwo4D6CQJdwre4yeNAR+AE4zKqKMF4GIbipFDEEnFh
JDB9HUsILGK8d4HSem76TWyWFXp/wYOTyY41PGtFB5jDR0nX3FkTZJ4vXCVkYcoPo9pApERozx2z
OMh7ewLmpztYTyT4LSlePt/T8eX6sn29iLhkEaP0YXToGvC3edQggNr2hkbRMaFtkFMP9oqH54sz
+j8VDyx2G/oQ+toBYGsSeLYsJzkke4yp+vkO4dR+PE5+saUO9Z/UU/1UuKKH40ogtfw4HmhIU8pB
klg7x2xgXlN7ovYeHxnp28G8KXpB9/aaB12sBJ/mBIy7YUtsJcBApqrOIDXypzLU1iOV4uz9+rKv
bS4G8xBBqYA3BVjNuSEBkgk9RIzuSA7Hh0T70Mvxpios9I7MoicHO9ZnG8yyxOB2RucnOk3Rz3Yu
qtYxxVmYENW0tTfSQ6/hOO7scifpR8Vwx9knBJNXw3tiHnPR7bumJ7Ic8OEGrAtYX+fCbQrCBqCn
giuwAJqJuTWtPUMJj5GRur6gay+rM1PhfGqVzybJmamQhybylaPqWyAqBKoj4ME3xW3gy97v6yJF
9sLpNkGJsk7ZyQkfO31fKdtABG69gs2DM/nndPKhtm4Ai78dIMN8eov9ed976XfVje5Oins/7+4D
kNI5+ineaH64ua6dcEE5EzVmGwajQjT9bT7Pb/3dB2pCW1RRDvf5dgTenWAH15cTDwvMcMLb8b5V
rTQkBiju/Mz4PRb3wFIUjq6tigCWOUOlMhHhcy6V2mUSDw1ib9mYgJgsO8gC+GklwtxdgSnCrmGa
AYaPPBBAos6tXs1oqtIvy4hLZ5r0j7D4mdPspLbwlVP2q1FMV9ET18jT3YzpkDCN7wW7x0ScnXpc
9suYntu9NJM7pdGYcaLz18eMyKsM+rqNAURoBLsJgOgM/UlurMyR5fg4GrH0bgJBOlco8fFE/mvG
QfY5SIjB14E1Aw+58xWRgTOfaizuT7TPTvEHoMvW845Q97raF+6GE8M5AfCZ1INSQUxa3gaJVwU3
NMEOGIIhr/UNxvwjwLJANQSeyHN16JClcVunuRumZrLp0ayU2MkpmaZnm75GRXbTZNStgd1OibQp
snlvqG/XNb3kq2KqLj6BXZ3LKFxJojDX8Qlm6EXPVuUkkZP9nvzav1Ml53Xwwidlctq9ve8HJxFc
lRdxEBPObi8gJoHgmZ9l6cM2x2MDAWyno1H5BcbmjOW2iX/lg+BVvhoBLCSxsG+hJsATMObGQuWm
Mzwb/F8RIDtGMKHX5S6mw74KBsHmXgSSTDfGPYZcIJrneN2kcOoxhoQwGQOjo5On4+Q1VBdRWqy5
Ip1dygCTQXbq4kBMsY4x+QIrWHtJ+m1EuUGePYGNrHRqYBJDxsyRBRQMIPyfL149d6ZeS0jQgF12
AGzR9EKtTTOfLJTS0CCtmJ4ZPApkrm3YUiY7oosNC+MAIwA2ZKp46paYDIarqX702q0WbGrVm8ld
VLsTPJH0VqtuNlCnlL0u35NybwMB9PrXrN6fSGyyHCBLBvIH1S5aNvnFKPHKY2g7hv4ZjA9orZMC
Z1ARViOr7CsY9GjujPSolV5gwbIOlPrV8J6B3icR3KprDkrHEwIRH3b9Iv9rjyXSPhkFe578Obdv
FTFRiLFcXRG1p+mrksAZprN6C7koC5h2EEYNgaTWz7xyp28RPmwULzv1qtPvjM3b4Cgb8y527FvJ
abe0d9C0475HvubmgPsZj4qf7otbC70Mzq57mxBk9C/zNnAeKi+4ifyX6zu1dh7wqsLgCAOIuXi+
0bRtR0MfEL7haQnLmeN76x+KiLj7EQczEAdEpdwl1MZWSeMaxlBMwL4xQHRXKjtJaQXOcSXzDBoq
nDcg9WJAjoc0GtKsDDPA+WNMoABYyjwo8l2PutChkevc05pOfuipSg/51MnEnfKoeL2+lmtVFGJg
EgtpGnwEsoznZ1Ce26ApJ3xBFW1V+dA3fmTfFJKb19sw86w62zbygVRAXtZ/BpYf6e9Rsw/ofSzq
tFsrdZ59CeeB0iSMw2SEFaYvQBacveaj9gC3637SbYqujn10Mu4j3/LpjtyK2iDWTgBySKxZzGR0
vdx2G/UMYBsLsiXUGxRjB4SjOHyxZ0HiYc1yEdSgfMdSe8qFixmyelLQZgoEK2XbjMrGaiN/CjRf
sKlrzhwzfArQzDEedAFyEhqkb4cvds/Jzno/HyLjt9Q3NAUguJoEGzumAQBW6+4xQ3LVdHtAKioI
LfOo+5d7BcOlOENsevYih41ATmqQNcbK7tBARkFUCe5yo9lIG3B/a4JQdm19l/lbLqZTko6aASOr
Bu2yrX0vcuCtiYqba5fWUgYXsKcyrepoZm459GakiEH4maHUVm4AHg5mies7uaaQAcodBiwPOhy+
dRPzi/FMKE6nVO/D/l0OtrnI+6/psxTBfr+4hOtKm1B6gIga70MpOM3Ej2cPDeCYpLVQeRfY5qpG
C3/DnTStTrXWapi4XnX13L6JRsOf4lkQW6xqtRDDWQKta1J3NXYJVVE08plN4xTSK2mfbWlfiZgw
VmP8pRPlbEINY3XWB0hDdrvL3maQjkX5N4T4UfXaWX5ZIgP4Kdd7tBQIopa16HqZyudeF4CQMKWw
wF2YPbflLenuxvlGTu7ip+t2uLacSzGckeTWULeVDAWD9ClsdQeQmq3uYcxx1rcI7gVKrd2KKMai
S0hFM5duM2+9MEm9Hws17EcE8m/AuLQiR31PDsHjFDrBP1gjqutw/KDoROGHfclCUmN0BFMkkCQb
RyvZZioI1P7hnbkQwU++q5PW1EPNdmh4nYdfKoA6Gzdvttc3aO0lspTCHSs1VlONDlCkA9qOSltn
6gWefO3gIjkIzDogO7C8+flSgdQRlRYDZM6FdjLGwslnj2gCLdY2/qtYLOMiRo6ZO0f2iH6dViUI
RCeUU7YzJjVzPOIAiO+M1bYrUi8ZBBawWmBZyuQCIFKkCsGFCRcbYvqqOHVh43T9Uc43w+S24S0a
V5pBYOBsrbiMC3D/gBNrgLUNaJbcbkldmDRRgdqAqmL0EO1wdv6ZTKMzNx9asLtuGV910kthX3SZ
gJjCU+J84+IsDWncBKggubrbPw26k+fOBObjl/jY7bVNDiDS4tHOnBHE9vf23t7SwrE94iS+3rqi
dMBarhC6//c5hMUuiyNHyiAtGgm6FydrS9ziOfTTm2AHcMDoqB3iJ/nxuv5Cgdxih8NUV2UC/WPi
WPsYuIDhA6DfIGp8CdxsX21/CSQyM72y4kQ9V3Ee8kDrU0gc0KPvSE7qjodkcz+jOlJg5k/ENLv2
cj1bUu7YRHQYrLyGvM7rTtpp7l3bSZ3SKe50V/5R3obOK2m8W2xxBFxGuNONQOEV73P2AdwZKjDL
D8TZrw9ob1p1Axsjm5/h4RVloMBERwLQe0UImit2jWIXUmqMFgouie+OMMKMFmaP9kRqsAbWwCNW
70yp35sEk92/rATlYOOtQmbLBmmrrmxQ8XNSwAsm802OZCttd/p4ss2nTt4T6zGkBRA1Ms9sN7kI
UOHyvLNPBfMpMBVQ1ed9pxzbUzXn+NSs9ePhUcnfkWXpZSQTxs/rW3GxE+hhYsgaeF8AxeMiedra
0kzaCCSrtATGWj3rnQNGWRF+x8VdwKTYBqsE4ua88F8gVq5IEaP/BXBk86Et22+jrWK4uSDf/l4d
FDRVdHYDWwGJmfOT1GtdgDY/PJjkKPyRI/E8q6F7XcRFaANdWAc8yvhoUAKL8bkIMERpGdKTKOVV
75P21M3ovkT1Aqi/RfxiEMF1s7ZyqE0gqwNoWxW8GufStKKa0tloUHqOmxdDCU9W1LzYYSVIhV68
Z1ELRt8gBLFZZjR8novJs86y4YA6xGu/yeTb8TNpD5mo7nNpbJCC6An3GBIHaFk5l2KYrWVHU9KB
byLSfL0ioadPsWjJVnVZSOGiQQAIgr4xSzsAdVteTq2tyliaJFYREfixS1Ng+oBWGgBCiD15Uyiz
PNaUHpKQBkRKl8F1BvmPDnV7+06KRHDWImns94uLcAZcGro+M5AINN1RC/rWqas2dqpe6TboPJlA
F0ZiJ7dt0Qt2fUH/qMnZIE3BammHULOZnqpcQRs+OPtmBL+a4GhdhHOsI4FBhKNLFvUckztautlT
0BGi76GwAod0Jh5CwGtTJT+FU0bmCQCbtjto2e5vTzQTq7M21a+jzRl/HethqjQw/m68RZwRNU+h
sg/zj6ia0PFoCpS8DCC/tPwjjrv8yqJTe7mHOPDJ+qlxaxYJ8tS7QLs3hm9xvMmpi8D1f1ORO3l9
hUpBlkFm2H3NPRUNwjfjloS+bD5YosfFVz31LKD5UhF9iDI45QCdy4kbR4AsWQYa0+34myGjTrht
pX0KtN5EOykqXCe6QCzPhM+8ruZlTpATzJ/9oQ4IeMY6tw+Kk9x8T6wfZfWtlloXzfrITuJ8aNJ+
6lKHgtjWRpRTGkDUzbVtG5WObdNNUCWeXGgbgmaQ6x936cqZmf1ZFM66u7oFYIkE657xPlCDx4K8
JSJg7YvAgekPRHL0mbFOIj5h2DQNCZoJMqSoazDmXCD/Hg2905OM+hMtbvGGEpXRLsuFnFDOMfW5
OYOnrurcySy/JeOwBX+RVxWDE8eY40NLaY8SV1K/V6gGJ8ZvLZ1vdOVbJkuOZvZeYUyers2nJii2
1xd83QwXq8E5LpmEdETU1LnaiHy09KrSXd9vs+mnjpafYvDD6sbMDz3dX5e7utEAHAUHLxqfUCI6
d9RFUo9RorD1GIudYQJ+3wp3aBcXqXeRtf1ad7QawLsDEIsHOrGRVESpEYe6byY3APX1bADlAR2n
AAME2qX6rEel15vpwzRHAtlrNznjafv/ojkfpg/AT7OZD6OkP8R1vdcM0WWwvop/RHA+pAD3Ja1S
bJ7djZux0eFCwGasK//kMhaqcC5jIIWsJhNUqfGO99Id6lW/4x0KGqdmV+wKy71Xn0AhODiIkXeT
4LEpUpIzlarowiFDl7Ibp6PXAoI4I60/TLkAMWP1Yl3oyJ1QM2ip2bKL1Yr3xryxykcbV096Sijm
o3c0ffiXA/Bn6/hzBz5T1IiwpJnitcMNIScy/rouQmCAfFYgSYLBrhQEQ1L5PGp3wiBy9e/jTcS6
MdEryT8WtRbwN9bMVCjuuuaptv8l5gDNGKouAE4EEPW5jyB5X5pZCx/RyelpSImjKcmTUT0Tvdo1
JDv2Y/txfcXYX7y4kxcSORuocyLXtgqJZEJB3J2k+1raGeWvoBMY26pNLwRxuz/YMviMJgiKrDva
GhhYc+Lx77tlcdHh0aoBYhpNrPxFlw6zlOhaDQc04HrLs3EvT1npRPKbPNVuN8uC/VqLgdFsxVqM
ZIBc8sxGOi2DoMwbptSu1V8txSP2pusFNwfbg4s9ssDuAYMAVu0FywdSIqFFsHQhybymQ3NNVuPu
bgFltUPSxJFEg9CrRvFHoM0l1yLgXcT5AIF1ubXU26bxu/JTBm+ECNlDJIhPqklWHY4100yqEdp7
oOZN0w9Vce1Z0GPz9VblFxFgGqj0A0sYSQDO/nJzCsMp6hDyFU7kohh9IGChA9dmvIsd0PTujZth
c5sc3u8Dz3bp21N7pF52NLb1pnCw5C6SyIIjcTkogqt68U38jHElD02jEQBvzndvkh8etF13LB+y
V+2mAl9V8hrvZ/8hlR3jvj6GHgoXo2gQ5zKtyT6BTeCgLRaEKzyoUNpUhZbbtHUnJLcO2nb0Ig/I
jL3b+ZjKudccdSti1L5MNHIy1XMvN2VB3xALMj/C2VVO46t8P93Lb7X3Xrig+nMxqetFB/2IVd+J
2JMvgUg44dyzbrC1xLaLHgofWI9KiRl1N91K7rAZ7o0tnrGn7NbaWIIof/UJslxnLjQK8bwNqhRi
Uezyat9wykOaOrbb/jzVz/qd5UgeuTE92VO3ogHsr+aLC9Nf7DEXM3VTPcgTEJpdjFtsZufFvBs3
H4/EoWDVAYzpvXxnu9pWB/9T+vpEN4jQRaizq4+BpfpcONUXXTOQAJ+g3mgKTKzzH2dn3Eju19Er
NvlbtTUPGsigrl9v6+sOsAA2ZYv5Lz4axoTS1IY91t10EphW62MayunfNHDDmZvYrY7JhDakpHbz
TYA6jSCMXIsXQE3zn3R+19sMk4sWpAeq7ui9r9rTP0gA/yfOMEajMObLmXMlZTHMeWzdDLid6Ox1
E2FannlG3nx0NDCZKpYPPDSc+ShFNiSxDBFt4yhevYOT7j5gOcefxUvlfIb78BnM3XuwKLxYogVc
u2CXsjm70VtFm5UAsu20d8PBDQsvQupAEpXSVu0EPW/giEf/FKYGuHUkYO5Ka4y1uhp15p+AAGPz
4D/AIewaD5ljNG7s9m75jgTJ4ExboVdai46W4jlDGeo4zsnI1hgkbD/Ht/QmaRxMNIW9g6K/m/7Q
8NDI734JTsfaWxGYvNAY4CCoyXLxZtL1SVAPGpZXeTEBP5F+EvPUp8+p+pIAmzc99CIYztU7bymS
CzjNWBui/0Pady03rjPdPhGrmMMtmBQtOdtzw5qxZ5gDmMmn/xd96uyRYJRYe3/XcrnZQKPR6LBW
n0BkHZP0vt9gxu5UOMW+2qabAZSaCpHuAL/S2wlZSmuJCxCe6BkFiNuqc4xaw9sYc4XI0eK9ykQe
Qd3k0QjOW3vUn0uQ9OWnSvWRUzTRJ9DRk7kWmXI2GJntLwAWTOEZLGmCLE9moUu0ttGR1/ujhWYf
NUh6PISytY5PjtMxwbmtgExtmUBlu30A7h33qtjUNirHnllNP2dVXImmuNpciGA2sYh7hNoaREgN
BUzw7LTDqV/j6OWcfQDxL3UhRNfLQM91mKDTLlHiCkJmoGeVYep2UCf18uD9tinwUq8QhMQYwKaQ
z2ZfdaGUK43QtTX4MnYjwkOAMADnVglIKJBC2prZsYoeb8vk7ZEJaHzgPmAuBKMb17qFQD9I0r6r
7cbMvSKotplRe7dF8PJcUOuvDCbMmrVIL7IUMtIKrSKii+c3IOYr0ipe3TrzRMLZiVogGK/gI/OM
A72uYJFGLygeLIwrrayiii0TDQ/KdBcEv+Pxsez+3NaNaxrArpOwZxrmAhgRYDycgDkEqu22eqIA
VQiVDyNLcMO+3JbDV+WvHMYtR0WMml4LOUA7SJU7tbuTWvu2iO9dX9gjE927SIuDehtsvNemIAAA
aAzExfry8n5OgmV2tXypZ6VDy7YabqZwntE9WxWHUoq2taW8W5iMdQCdvcZN8oUFwtz0+BRgHsgo
s+CmZ5ZVUgslkNKxtvtsDDPSWEbzMpRReDaysfqY1GKU7WSojJwAZCp1+qYw76I0wvBrJ6TUhkMr
NvjnpV+kgE8iFHHJYTSbwSC1pYclief5HFqYkY2FavRBS00PVRS2z6AU0UH3PVQYkBJDLT4Xo6p9
hmZqvbaT3G7FcTJeYguDNk6kxt19HKQSDLgmozwmdtTKyakEqTwIp6vJJDLtY69Mp/LPEAl4NIHW
UnRD9KyfpYLi5UylTt7JXQdSzttb+dXOzawfxg7RbI9ue9Uw2R6ZQWjnyayn2i50wTbLZyyxW465
N1vzpjElokzKDrHUr1D7I9L20ZxkEsnJKy4MJ9fQVoHWyaL+kS7U682A7mEJ1bR+pabLMWm0owMI
AenhheqdMbcMXRAi1bDHchvvB7RYlKBNHI3X20vBuV6vpCwH+KIqGc9m0WkipFhNNdypAMyPSGSi
aZOIejxvxaJJH1LR8kMD7R7VOJxvi+f4BwtoN7jfF24fmNy1eFWSErEQ4PbaRCTl1Nvq8KiY7tSs
yOHkL67kMAdGCExlGnPc6mYNZOXZA9ssJtYdOjz2/Rr8ImfjcDjBpIE8kPg9QsUgQxmKJnwROjYO
mQTEBaE4BGH4H652mC8GzTC2gEPBhITaGOZ6lcy1HXXGqRJ7B73fEcZYVmFJOLGn9TWNDGRV0/g2
JTxTaegNABLZrTXprtUtHJaTjmZ9dOM81iEC4TkEH6qcSQPRzaZw5a4In/43O2H8e4GOgL5Na6xp
HhNwhxIQ1mQ5oAVXMj1ce5TQr6bDMaKmzFz3XWi1itzATpQ2ckDzUmvHSjWJIa3kI3n2iB4KgNaA
qGZ5T1zbfRSMVZYsx64ukf5UHpMKfK+W1w/PYzh5/37tLmWxZyyI8LaeIEuwdlbta1F7FEHZZgjb
/yAH9TI8UJD+RKfQtU4g+dH0OYSdxJFs3qPLvCWa0Eh/LB0Q0bOuFc+35XFCM0vCmxO055iuEFlU
rmJM4xkzeHBdOWbYlOEhH9YSf5yjfCWC8Y59q1JrsnBPDMAbTRTJs8B52PbNf3D1QE3ByCSiMIzC
MisXxqZUTstRVutfNSbix+AxEX7fXi1pcXHf7rwLIYwZ5GGkNWg6rW1qfNWRxBTUA2+FuJWkZyXz
NRMQf709tHed5aNr/rZ0TmYcC4k3HIDu0UvMnqsZqEYFGtPwRNAbUEZshgbdkuFdiuRu5DT9Gpga
71YDTCx675ALwQ2//H5xq+U9oESmejH5atgGiepL4/gDPSL7MuwPqgrMgVndasrwcltLnkUucFRg
rUQrHlzltdgqCIVUb6BlMjZ+K5d3mNL9915/GVL7RwTjCLM+yRV9MRVNjO97MX9IgITeYoLjtiY8
w8duSfBOiC81FocSubh0NroC70Ywfczl7MnVvLXyaUWMwbMLvOgQ3WggacYY+PWKUQMZZlkta7uL
JFqSzMKGkRo4Po6Yp7Xm9ZGme2ZPx0ezq/q7KstSJ5NpgD8S8JEkFuN2AilW1MhgCG6pQdoR6JGi
VguTXUdJetaETDkKSOi6Q5kFJ7lNopEEojgegt6Ydyo6hV/HWU4wdW4F9LUNrNw1IwlwF5gViA9D
U8/3ljpUT01izbseOFhO31azSZAHMjDGOoM/DQmgKkmAdKrkGgmRrPlQtCzsXTDtAUujkCwnHKPg
DF4MintSNgYvU8fC1iq19xU6Ap5dxpAMSkTRue6V2BMlGmyFItimpSBvDUFzpWpWvKIyJm8eKgtt
d9Z0AqjHjGkMQT1oFK9HEmVdmbtKkYr3yqgDVCMfVWUzzc38MtW6lJPBSKqzMqPeT7IxaoGjnxSZ
a2pR/zRmo+R3NE/fhTCWwLoc6+ihQtgUrITevDc8+sMQUMDRYcyVfVDLltAUmYGITwT+6SEOaHXX
DXW7BdCN+oJWvSAhddGNTiWM5p1kdklBxmRa42Ll3/NIJyFbAR/BznvSfkpoWy1vOeSU+u5PDVgl
VXPH4M/tc7Qmh3G6dVnklYJpJFuSM8/SKQCRg5ckM3eDNUf2/yaLOUthTqcmM5CG0azgl453FAnR
RNTUmUmG0ni4LYzn6i63kVEsQwGvGjRsIxQ5jKnxkBadf1sEz4kvEyhIX4FbHfBU175hwJsRNI9Y
u8KU7LkD+FyJwZAIAFQgZ/lVYvAlSMxtpa/VinmxGYBGkJbDewRs50xgbVmD0CtLDFhIB9ANl0JI
ZOQ2k2yDOuDKceDZx6UsJj+Xd8mYGz2WsTIoAEC6LPcEXXxqM1o/oLlbWbk9eOIw+P2P2TO3xwRk
EopJ0SUUTB2Q1dd66lbyUxCt6cXbu0tBzN6VIG/OOhWCUowOGd2ILv2aiNbLrKC0E6fnvK7I1NCV
hNZ39YA9uZSPZJxrIBswJ0CMDdkwS9SIRjN/Nau238ixiQnnuUICO5jq7W0D/X5JQhwQBMBEioIV
MPyuDRS4obFJLeRTxAT3QUfTwg0kGWFVq/77sw2kOxXtJsh+IlXHtirHuE2sSKypLSmVH9WFW/T9
doyNDaDYVoLR7ycbojR9ySstTIpsFQkNGUbfNBBlAs43N0Y/MpqVa5+3cGj6QKs6XpRoMGXi3SAS
RKorBQVgcCYRQIZ8GpHQOfJs/L69Q5zbBmkSA833BsDfltfW9RZhgE2qqnrAXHlf2KrY7fsM+dU+
2Fai4SOXd5fKdCellScF5ueK7EWL64AbE9+4xZZJaGwd23Mi9WWXRMZMbTmY3DaY3bLNtlLeezqt
j4MebZcEWw5KhjzXQAYeJSur/N2PQT5QvXDBaUggsezZdVe0ClVEaleDDrA9pOZsZejvwhEgWGoC
PHbR6NYgZ3k7eyFTW3IJF4F3J/Qwyl6idhQ5Vmf8EPWUFBnyZLfXlnfQwbiCOT7kWRSMV1yLgcsE
1VAgU5AzW744jB8UQ/zaXG+QwPdui+Jk5zEogqI02K2XxwSLDBXXVqbOmkLByiDbRWEhea06YYG6
aox+QzEiZkedvH9JQ9Hu+zWaxFXxjKrmmCthSCG+6UbDzfMyIGqMHohKpYcoRpQr9sppDIWJ0CT8
ZWjJITDrXytr8D0FhDWQFnZYVAnw1GYObAyIdMMaNGoDL/Wsa8lAhhpYmAH9KU3yLgkUv0M7YhdZ
AP4ejBUUBd5mLxw7eB/j/YjkzPVmF0jUggLHQNpa1Y9DMz5U4fwghOhDma3324ryzPdC1Jc7uTDf
CYArKQadIKqtwNc1Ffkp6fXI1ms1WDmdKsc7mBiVQN0P64ri2bVW8tSaSgiETBtd4K5Cq/dB1T5u
a/M1P8t6IAujcgZe3jp6qZhty1stnqdUBiekuaWqI9L9PH126SbLFFI0b1Gr7/Xweaq2wfhIpc/E
ArFKdhQqL583RuGrk63NbhX6WuUNa1AH33cVI9gosCL3haIK6hjX+gPSJVTLHvzGEnVkaSYdkjiT
/JFYD7cXgSsHPTUI9NHOjZv6Ws5o9Upff5E2ZwHRpgXOsCOZslML/V/H39AIKsHpY+5WYgkGIqSx
g2EhBZ7mgrTzg6G+TcFpzH/eVui74chYMSRTTFQuTJkVYy1YOGYAnPh2yHSQALe6HQSr8IK8ZcNJ
AI6HhOqgzDa4Np2AqvFCx9RXY7a3kKQ/lrWsO/IQvYTTsAaM8/3gAdwf02u4qwF79S13KKGuNs54
C9o1WITGtvM1wJTopeH/+7WzwKi+pBxQ+WGfFFHVKmlWgDhmNDZ58Clnb7f//+KMrw8c1ADqGXRZ
RkXYJiYw3SMznvfoQNQcpSIBJq+Rj0clmyTqVu1WohueJVxKW36/8FaSFMRKlkJaPGjujJyunhnO
bYWWU/hNIROxGpJAQCVhTym1FFQ1yxHkKp1yJ2SmK5Xv1vhgyC8yxheI1v3CC34Nmuu20G/MO0pm
Ul1rB3CzCpum8yLNn9BJNOZ+rMc2aHlItUa8wzE/WbHQlLXAu2H6lHFGJgY+rB68f3aFNglr9oRZ
dNJVBlOOFEC6oZSCjD86kdk0bzAO5YSxYwoYy9zRy9E2TMEO58SWp+R1SvSnvnxBuspJg3t0xn5M
YrUHOSwKyQ6VV0lp5e87e/Uxy+8XxtMMIAcJlhjcsu6FGW6+dcMwdlJcgaQ1X4uu3Pcpda1ZcLPh
OI7TihvjLAbG9ZDvxuWH2WW2+QD1YDVKyhH9fKH5hHdbCBgL9N+lTbYWwX2Pg8G7ApAnwOlYJnD1
mBugBIR9LKghegMmFc1hAmb0q1k8UyP80PTuBCJLY6WKxOmdwrsQ2AsY6ARqGQYQrhdXsurCHAyk
l4qD/GMGBEHsfrwnTgvGktSOvNqVSQFgq+eBaOR+LfnN6eFEPRAkWKieAt4e9nYtXTWFSJOHpWcF
KI81Ce+K8wyxjuaGx95WXhQMD/rRXf60SYng3XYYnC4JbKdswcZxaSB3w6x2iLeGoJTIQsnH6qAQ
c2duU/u1fCu3qbcG58IXBnqbhS4ATzwWQGRUgk6NW6yz8Ije7I1lL/CzOZqxC7vcrEJZcI6MBuag
f6Qx/jbKjHDWLahGXX0X7gQSnTInBn3t6V3dF2vPN87bFSt5IY4xIsPKqCT1UG66r52qJ2B5IAYA
C3zQQa2ELpzi0LWsJRy48Aa6lOCofnVW7Tr317hP/e6NvunoaRS88bQW+31nxEbF7lI1xkIlFRwh
xqJa+4a5xp/GHiOOuxIvdFKR8LH16+f7tVIep5n9WibzkCpUxRwkENPZ5n2+QdEJveuTHR0s4ik5
oWh0Vr3RB8ih6BX+y8qhWBJPzDWKarKIBySgf5VvhaEBdY1mqiFb+rA+059ecJRtgGR4uFjnXbld
3U6Oy7uSx1iqFndiWi3bqR7xzj8NYLBIsNbUDv0Z2czT4GAy6mjaayObnJv7Si5jsi14kXKBQm5n
Vx440n49aL4orpsrXz9UzzCkhkEi1sNlklxFkoVSc7OT/e53flTQqi4QTCbbtdv/jLc/o123B/7H
yj4u6/Z9H//KZWzIKhQlUZMFIugt/YnUBhCqDijZupI9ukVGnu/XUIu5AjElBdQglDFR+Ls+l1qr
aIW8GM4gzAfdEPdtQd3bSilct3YhgzGWfka/cRHjulgAg6xD456k7WSfHt4CJ/BGB9xad/L2GD//
1sn0PjgRCT0/2seOemc9Pa/NXywW8m2FUSAyURJcYFCZSGyItdhMZBknpXyqpocMdHdrp4PztEHa
D9EeZlxRpmVj2lkzUxqkWm2jCOcgPb1MtKvBMezXrkKuILBmIWe7FFHZTKpQJlKZFip6OiMMscQb
MNm+q0S711E2HEjjoBpEDGc+d2toptyrAyEmntdoWcQoAHMOI5V2tJnEGoNTvbmpzsBcsl39JPix
uKIkV8cLScvvFxdHjH4cKR8hibq9agO9jRRrxGBcEQCSRiITwC06ewbiLusxZYv9ov1zBPCsQNnQ
eGuuRS5cMQaK0KibIphgY4m6QMK6n2B5oXDQiweZbubYnorN7dPGvYaQxsJpRjFzaeW/XrDUzNUm
MHRcfR+jM2DaJfUNF2RDW/MQZWR2211E7gZSboKjsZVX8Gd5pwvvDnROi0gJAZHsWrg1RdVIDVik
YXbnSTc3XWt58bAGlcBX8q8chUkD57OU026EnGkn506v2BUQXW3Jh498GHzLnTUwxbjQ0o1Qt7et
yZUdEN2sLPUSarK+BGVmfUlgoJDHPjG6Io6ktITh6MfmJxCf8Og6xOB+mD4Mr95EP5WZKD9qN3wS
N5ldfcSetUaHxrUpvDgwt2FpALdn3HcaqrkcTfiCfN4O470RYHgSzF7gSLyt6pocxoVPOTWnMoKc
IFe8CHCAsLDnLsmB2zytlId4V/ySDP7/KjGuJU41JTE7iJqE+qhLgTdollOiPUqW+pda/8jqyquk
lQcVNz69lMqcGqEtlLmvIXXuwQmOeTz59yQRSvFeLNFPtC0jF7WMtpVtUwa5lXt7eTm3MNAiMbWl
LeBj6F24PjY1Yv4iKQIYkpEAi6glzVpbBGcDAUSMqSY0tCHjxjZ05yg/4d0kLDXniEw6mY33JHtc
bevhrSPSXxgPWy4GEWRW15pUcgjk3y5u7DwDxnd1UreBpx3Fz9bt3cqOjvLqXN/30gHKTxcSmZ0z
5GnhWoTEL7BxWz4PZ6shHdZwUysrx4C3T5eymGdFv0BOlIusmAIHzbAHJBNvWwLHgV5pwwSAct/M
bR5CQmVtNQDzC41TrGIoc/zWlRDGS+fVqHe1FTW26Ov3kdO5iSNk7uA8Tr7xeVsfXqSA7muQmWC6
eNklxkPNeZOJdQleSOkDuyKQOSe4iEZS+/pxfl8RJn93yIjqMLMHUWisYCuiY6zTKtQyDJf61kl0
5z2gqW1gjYPJlCQ+gojb8rjmcCGOMT2qVMqg5QVGLnvFaZLelkzntgRequVKI8bi0kAtZkUGgKBB
neFe9YFClHi1sbDhOIDZal3lfnmSVKQ8xH+0pxXpawoy1jiGA0ihCkjvbMxsuOndr94TbTSaOeJj
+YnO8N+3BXKeXVfaMoYpjJ0IEAAs6GCd48zFBJaskCQNSLHGcMaTpCMlCyhqGb2O1qL5RVipjCO8
vVhi+Dvf1y2q50iBfpax067BpXLmSRdYw7+SGI8oCzKdBRmS9GMCYs+d7mvu6XwSK1JtRhL6GdnJ
ROwARQxW49vLyantXstmDHSua0NuLcgu73siYcg8OKV+7/7pDLI2W76YAhMLXanJGCrIqORsiCrw
v/4oDtGp3QhH4b5ZCW7Xdo2xx7bLAXNYQh8Lt9ggAXgWlU2naZ1hHlfWjjPCs6ydgWo0aNlRyWEU
ao1WjqWULgrNXmO3IXJVKkndcVtv3iOvfLOO8lP0MO0TJAnSX+m04lx4OayrD2CUjWjR1BZwsm0T
3ahh/UaBxy2QqfwAINZC3jJ8qOrH3Nyhcqxo6MOTwbCytgj8Xf27CMyBBBonmA3FZRGOyXa6131p
b/rjXt+Kn/m2J2h98noQ9gWetKtJ7Bl+YUf+eLLIi7Fdw23kOaOLDWEhfWhed+I04VtmqwXoyb1a
rjSvfWV1vtmwgvF5TOcCm0tntjytYzrHYt3YPdISCGHA0trdRYhhwghZUXUTO91mPouruAy8NDPm
dP8KZra6EAAj2owQPAOkayvirSvaM44rXXx8XJE1eC5eNHgpj9lWQSyLtM4hr5VANojKRR0QWQKk
veXe9kDLP7qxoiyJoilMTZea2DNxsg3JboK9Gu+WAjmK45rqKdHHbXkcFBOc2r8ryXYkoNUrSXoQ
Nds/wh1Kbb9xg+DUzjaCXkcE4IO55ifWNFxCkouLpCwFqQ91aNglm6JyahV1Hy/XbEkgVf4HyK+3
FeTFh5f6MeGUqYmpprWLpXSkFZ2x/hW259siuCHbpQzmbtQwDd9pEmQkB9HufgdP2V74kRD9TvkP
ZdGr3WLuxqYFjlYrYfFajLiOL7l0B3aRFW1WbN1g7sBMV9vw/62YF20jW94VTu6jj6iFRaTbxqvJ
sJFf1YfbYr+yOd8tf4H4Q9cQRkGZjdIoEGZ1A6pZj/rO2CuvFrLHDTn3yMWoRPQq+xWe086Q2hU3
oiO9/4d0E9b27wcwuzjQJI2LGLsoSRiEPXShGwHUJ1lZXq5TRgkQ1OVot1S+QHYuzL9pS0OYkQu0
R8xX4ulCAN15eyW5T8ovuARogzFvtuchssZM7Ewoovuoi9nJZxQBGSI+C07mZv6wDZ0Vgbzn0aVA
ZuW6xEyCCAyUtvaFbD+Q13eZNI/TptystTHzzQTzQ8tWLcqxJ4AilVcDg8IuXTFwdbdzUyLaI1G3
LSr2RF9INs/B+aN6CN0Wxav0oIBRbWWJOZsInAhTWtBYZQwDM9m0NK2DjMrARdNRvCYouzq9BgSS
28vKCSVAVARkNICxIRPBJstUI8Uki6WiRERrR9D9On1DS+7c56TqTlGxsok8ldCRhYI8pumXSvG1
W6aZqs91hO43PRPnR72lzxO29N9nO9HC9FcIc213bV+UZYbGwSEGII4q71pdxXNF3/zrlbNEpIyX
bualzZi5rWkSSEnRR7ilkezzaG+ARjO1KlIU5YnWlvkQqJQ+xRnVVgRz7jY0tCEOQmMDuhtY42z7
KOhMIcfApbgNQZRlnWtEgMmRpj+a1k7T+9t6cqL7K3GMp1ZDqG+oEFdjDLgDAKVQuQnGJFJQnGAn
bwvjGIgFBDj0gwFLD005zMHD9ErV5UuFb6bbPk+BmrTWAcO5eK4kMOoYWaZVEabF7LqSiFSkdpM8
qPkRPOgrts5bt0tVGFuPBniWNIEgXbxvQJlXhJU7071U5qQFusztdVvTirH5Sq+nsQRcnd3NAj3l
UTq6HWiy76vZugeUrryi27INzDWKA7Z0YAMlerlkrs/xlHdqBcZqAFFY90W+Bc3nag6dt3xIvsJL
qHBM3zCRe5qO+SRj4rEpz7FGhm4zYHZleuyLlZiAgziHnpkLSczajUEkgTsBkiYfxFt/Zq/d/5pR
tzBc7UF9DM+Vr2Jkxr+9Ycs/ZVfwUiizgoEcYA4uhVAz2eRwT+IZoMpq50zRQ7Q29cY7VH9lIQd3
vVtm1ydFVEJWOz7Gw85cKyXz3sToEV8uSjSngvGGSZSHhTEDl0TBqT2Vpi26+XHwR8RyGh4UuBsx
1QmmGcT4dKU+wDPDS7nytWJTGI3ImUJuDDYf0XhNgswRhRUhvHTNguoAslAD5TtABFxLGdqIzsiP
wWOETjA6WZM7oU4a8UVu31oMUo6HorqfrT+3DYSv2z9S2TdaPqc9yKGhm1l+Vpn2KtfgL2+Kt/9N
CrNzmI0FMesA3fDc9NMKQXhW7hRTWPEXPGsHhOXSk46OdAzmXC9hsAA6hiqUMcQ/ZbYZ8ocZk5d9
DSpMLOSv2zpxD/SlNMbFy5EqtWkMaZgk0X9MXartUyMTWrTnBrMN7FHFHXH0zq0UarZWNOXBGNtp
i1mhxhUB2GePWd9soyTXnaEGsVubVp+3P5FXKUWHPrCfMF4iAk+YWfe4VIop14EwMKey27evHR7f
XSQ7CdAgBvoBTCpC+84eK4x+if2xVSaVDBQZr+59Ns8ZyDkFSd2hanTSxMCprHrlPuGu4eUHMkcL
09QGSmL4QP04esl58MNNhheaCq6RjfqYb4tdBK/loxn49srwfNWlXOaBNkQGxrwT1ATK9LVVj/l/
SIheLfwi/+JlVKqJmqoqfKEMl6GgZ7DtHSPaJck56MHPtVI15R3iS20Yuy+qXkhkDCjZFExn9ZI3
f9Gsl9srxrv6L2Uw1q535jzQCismZF6SPinI36SOvAZ5zks/YMIB2FOYabMwWcJsTFgN+Zh/QTnI
L0No2DXd1lJLSmQUNR+0MyraCeha0oOn26VQZrcaS6FmoC1AHP1zlj5pGV7LR33tVcK9v3BvLTBW
mE5Hw/u1UajoZYmnWYKHd3DwZufU+LHhYrfc6hi4JnJ+A1Ef1sqWPOMAtKOBghhm9dDldS01Nro+
l00Yx1ClbkxRgWvAp1zod7ftg+d7L8UwJ9nMzUBMKewjav25dHCmST/PgAMBOQvAQNS1YWO+pVzo
xViKUOvNIH4Z5ATWmxSTc5hOw0vpkCsJuKNFw86U6FQC99ui/UpYtbamjMHIUaCEiog1DcT7uHtP
O78eV6aNeYHp5XoyxiLIRjmLYJ6x4zF76E2ZADnSb4z6qY56F51EK9vHy51al/KY840GgdYMgCdl
K4+Ouss8402xnOCx8WZ72qK+6DVr8Bw8H2yAshDN3ICZ+jYKjMKYFjcBJOqZ8HtKhl9Fpjq3jZKX
1LcuZTBalbMkppYAqxT95sG0B7ffSyhgFETdBIfe7oC0LO7RCfVwWy7XPhQ818FVpKKvjDlzQxj0
+aAg3omp+RoH+UYq9aMZaWvqLTbOhvd4v/4jhzl0klaatM4gJ8rj54Y+g3xpqwMVsJEnwC4CeUTw
5b57bGLQmQwNqdrYNqfs+d8ri1mEZXYTwSv6kK4djBJnajuALQcEvOchvcuMJ1FcWU/uPl7KWLzP
xX0Kot+x6QvIMGR73GOo+kGwY1ffDgmZ77ttv8u9zB/fpc9g5VzwdhJDdzBTTKfKmPa+FtybGfAH
cwR52tx4QZ/GpGwqkgfBSjbpi/XoeivRb6yjPQdvAHkZPb4WNIEKZtLHAcRPjzrgyKUP4RTAbdrh
XQSaq8GRHEwD+OLWBDDxRNQ39FrvzA/xI3oxvXjFrjgTJsvHmAAdAHbeMpV7/TFtbIT6HIEpSfQ1
r8R7dQuWcUD0etIdRoUTErqq0xyU30BxyUjhJ77+vHaffF/4609YvMfFjmNeb6pjDawkXbKzZFdG
C+Pa4/j7tQ8RGBHFlONC8MXubd6oEhXLRcvqs6v/WGoPaMpHvf9z+3x89+TXYhjbTdHUEIkUYjLg
Sfe/RGBGlcdSHskkrsEZc87JIgtvZDwhwQjIjm+mczrOUQBZ4QgC4u5zVvV9K/9EEcTWgecv6YON
CYKSSOnvVo8dY+qPltY4c41W/sQE9Ml5DNOn2/pzburrj2KcsNrguPRAurTxDHW7tHEFtNJP2yl2
FP1tphtTvFO6FaGLeXw7TkD0RHuyjMVgj5NYW1MJrD08xkzxPs31x3W27O8RD9S6EMGopUSpME4U
rB9yobh1AthgX0wdoQq3k7CLio7cXkbugbgQx3iiprNaIWogTolFMmAuM8oaMqt0RQzXWi/EMNY6
6JU0dgEWTk+lTdh4ZYL6lLJMSGJKaPsfVALcCLwM0Dkttj0sHPoo6SsYxoIfrVGdqK0LGILbQrjm
B8ZHESDSuItFFspSB51dO+bQqJb+RGjVQq4Xr5c4sAUN6IgAjtWJLG9uC+WZn4WWUswao6wCOOlr
72XMo05NDZtVAVu8rZW7bKhXbiae97oUwdz9AgUaDY2hlgCeBgHDYglyv6AKqp5vq8IziEs5zF0Q
0xSrWkFOYaR4O5yQvZgx1xCVbruG47cmalnVC59P5VJKGxWiUhkA/yapahn98nbdHrL447ZWHDYM
MOBd7NBy3C5k1UWqT7kIOk5h002klYl5BEyYa9nyCYOxdu5kAP2X3Nnfmafo4Tmxn0NnLX7jeZDL
b2A8CHpahk5sF8sEXXBeuMNcegOaPjRpL4SOIHze1pnnQS7FMR6EAj1lKk2IwyTZkyCDmzbByCqt
kBS6LYhrmksPDVo/scQsdJGEFJIidF1rq9SblUOlHs3w57xmLdzVu5DCeCrLirMcU72gR8v9wew3
gqCRONiPTe5W5jnsvNtKcXr5YDEX8pgEbUFpBUBBaFVOxPxjhCR/Uxyg4b1qOQl7UoW28II+k418
R70WQ3jh4+0P4G4f8PzRx73g7bBXWq9owhhN0FdIQFQUxnas2voaRC3XcV0IYUwynPRI+FrUAP2Q
ovwad2sXjLQ4JvZqRos/MhIowMkS240+p8B7GQOsYyGcaHkuwvc69I3xI1Y/6/6kJzu9OoaCn4pP
/2H9LuQy3iUADkgaLSe+mUNHAnO5ZiAiWkNPX6zglnaMXxHqPu/nAFJocaeWv9XpICN7idJwWBUE
8+duqf9rBBvY5YVezJaNZUWBtb/YRbOzkve4P4bNu7Z2V3PO9NJWDZAT9MAjYmaugR6plhnctLjR
wJacGIqXodiYmqdeileiAk6eDCIuRDEbFaaZPBgFnkIjulYfpZ7Mm/gIQvCjeq5rkm8B5bK33qWV
zieOO0EdFdlmZB1RpvvqRLm4ECpwPyjhAP7ptjqawUhA/wpYQKJKJaoWbleu5Hc4p/lKHKNkqwyZ
MaQQV8mHXHiQko0kPNw2eE7/+MJz9lclxhZHvRpMKkJGrT0M4JyqgSR17DKnLwo7iF2p/9OqXm3u
RfO+7vdacW7iUxM6HRxbtLK6vCclvuULEh+DIQbbTiA1oibMA3iiKye8U04ddrb8qdoP8aE/tJvo
ofNygQSb9FDc6WQXPTdr5FOc4OLqA5hjUgQC6lspPmAMvGD0qsiJrPfeuquiNRLnVV2Zi7amYpzF
GkQpoUOTjQjYVqJ+Rt7v9PCReMlrKTnxNjwPpDiA/vCp8n+utRatKcvcjaZZjga1sPNd7gyqowIL
rs7dOPyhJC+3jWxNEnMrZkY5tYUOXYHn1Ad7mu2m7KGZHoN47eJYTgTjWS83kG0BVoF1pSY1JNXy
oVZ/tOlKQM2pwGIyU0XHHiA1zAXM4zokbNRKDtSFQ30aT1pwwiDRmHlU8eZiP40OlFPCyJ5VbSVa
+sKTYxTD5D4OBRCKMYrNPhaisGmqbETNC/DwTg3/No4AffQTEPXKg5sBJTdJwRqvb/JqH/ZHIdpT
JA+0va7cDdqbPtyj1Y/IE2DKQz8NnKTs3bkhg7hPZ28oHWPGy0chk7pNzGDfBeA6NAGZCfLNthDs
ZnzpowrDbT/lzs9y3TbyiVTpfqpPRit6Y2RbeDCFMonXPCDHcgCNi84mIDKpABBjbhQkZNA/O2uI
A+AB0YZcWsc0tcE9S7XauW2kHN9+JYpxtuWgzm0m/x9p19XkNo9sfxGrQILxlUlhJE0OnhfWzNhm
BnP89ffQd+9awvAK9e360VOlZgONRqPDOYuo+BDrbhMBqxDEUpJrhq5eCjz7qjCMhKKIhX8Yzbw0
o3AeALRKISzrLXvMZ59Iut3Kb9JwKLpTUrb+deVWbuZF0L/lcY6tayaAysmQl0ovBJNCVHkKG92f
O++6HJFenFeTAehTNvqilxbYeZP7pvJVaBsK/ujSMHfmLOqhWhEIyFhwoqMjAueDz0JKSmQGIMzp
ABPukbDcxfP71B4lVt3GsvfP5/aRhFAwtogELAoS/PWfMwOAf6HVOYoWOFP5PKGGH+n+wATWsXLv
X8jhTLGUaaQ2wMZ0mHU7psdMfop7gUtecZQXIjgDpDO1YlQ0O6cNVEehg6OrghBtVQnAuCLBCHeF
VotLE1dmqocswmKpUffastnty+iBJYKYYVWPMymLfZxFZL1sSnpMIAWoiTZFezHwzq+btEgPzuMn
UmQBeh4SqvxXWXl0Qq4LadL/Sgg/rq5qBQ1xQNBmAUK7VtsNpgrPK2gBEKwVX3Eyc3SGqgU0IZ12
G/WKiyFJ97oea8llzHH+e9f/QH2c7cdCjdhqAPIBbsF8jPWDNqVAOAca4UTdMmaHvEUxIBrwGCdA
KDS8SgbZRASez57Z2kA2wfDYpqI6wbJF3OV58VHcLcLQdNZaElY3757N4rGaTmF4kzU3fXiUU6/v
7q8vwoqzvRC37MPZGiQB6VmiLDYZD5s+tmwpfs2UTZAKxpFE+8md4a63zKa0ljOcJnddXd3k7Om6
JiIJ3LVRVKFljgQSBvUtYBullQV2v5Z4vVgrzkvocTZj0ghrlWnkyUySxEYPCaCsrelu7CXPSk1/
jAu7bR6sMP1vhXPOIwpnzGUMAQ4EecoD8BfgkHe3+XzX6PsxsQB5c8MkRSB11RiR9cLVj5rDt6pD
U5tAxpei3snhsQLmxWqCfirHGAEK+qE/kPbX9T1cs0YKhngwkQBvA2MLl9ZojmpTjhbkdVb/O6/B
do9cWCczl1DhgiorB+1cFregQwtgiSqNMed8QGtiDU7UQ/lhHIPHZ+Wh/ipE7ZAi1TjXbAZqlshg
mHT6L3KKX4zH9DT9qiy7vDFQ2/Zcbfei3QunP5YeVd6bnCnJI0yXhpKFTQapeJ16w2/MJ2hHdQfo
lMguRRBsAg01rkZgymVB2AhZKHS6DLjyM3PS5MEUIUOuXXLnOi0be+ayIi3BNFICOTlFd0Cm3kRD
7AyTKEEkEsM54k6Oapq3ixiNOOawT5BdE2XtV8aBACLw1+A1zv1O5mRM3SJEArqguanfkid2kMEb
W7ypj4luxwI3vHrnnQvk/DAgg0ifLpvUsJfww7D19xbgbpIXb8CNrtnSr/JGeUKHqXWfvVw/26L1
XMznbNvgN7M6riGZ0q/BfFFoY1fk+boMoXqcA+mnVJbIYhv6kaLn8l2225t4rzG3G6BS8Tbvx7vU
1Urwv5ui57bAoWicQ8GtrYN7F7JRF0dbmnyrohBv60AzCL0fBG0FhiBGWulx0oGXr2gLuPEfBLDL
JQ2mPLbKVsZAcxnjbX+bZ/s08TLqAmPBjZPHqTqyYNt1m2pypeqUpBvBci9H+tK9LB+AMQDMG6Aw
zb9o5nEOrYypmAscajvt0epaas5EbOwtgMgSTFlHujcHXl56AskrXEiXormTU5ihGaNhABio+g36
Kts6B0zTNh12cXqUrNu8ONTVW0E3tfFiaXavxLZUeJT8kuUPHW8UzSZjem8t4Dgh8WjrxcPRrILt
3KeOAfZV6ivSW17UrlUmdgM8ybZ+HyPitO1tCMBqtdxSBbSW4a5XMXWJ9EVzaGbQg5jvJjBgpVZ1
xsmXlW0CrNh8p1X7QmJeNeyYtAmSnc5mu0UXrbnRp03dP6bjMaC3GnhTwiR0c/YzjG9CcPfpiCpy
NB/Od1lyyxRXV3x0dZbAWmC3Sb5LJp+0iFfZS475gWCbGFvTeinKe/DxOZTdZNN9Br4nOXXBl2RU
j2br5ykFcdlB0/dJeK8XBwkoYcarhYL/fEjrm4JmGMfaGcVDnm5Y8xEMT6ibMOvR6LeFbhvTJqW3
DOeH9EDhir8aFf2Rt8Ps94bixQDbz99I86MwYgclERtBUaofI9NR5WeWPErFB50a1wICAAKWVg+x
XEDRq9R9I7lW/KUUmqOGP8h0ypNbqQR6MQopSo9JD9OH+TlJ8RxUQKL25/Z3CzoM60CCW6Sx+ubZ
TD+HerCj6tADYLllN4BiZ9bopL0fql5Dmp3UVYc2BMe5cpvRwSaFuTHTN3QL+Xns5Zao7rRSXQOg
HFpjMSJIUBbi0VtyLQxqLeqWZhxH3hm72m+BTRPb2aHBrLNN7ujReK49WNgjRiAnQeC2Jh6DurIK
/CX0yaPh69I1VJkG6lgF4pND5irO4KQOu60BLmm/PuqH0GX7LxSOXhtPNFyyMgSKFP2ZZO5g6sWk
GzUutT/tQYGn7Ct7fg0rO0fo6jwYnnEsveYwbaOd4ZZuspFGm7ihK7oJFm/LuaaLz1iuo7PrJuqb
og0HfIay4L1AdODqGzjjAWAXz8zGDecah9R+s35e90zfo6BL9blrri9TcyIG6mVj6Eb5e6l4TVna
HRXpt3z/Nf24m46k+VAZGupXuZ2fVIfeRH4KPSu337RecNNsO0eUUlopZF3qxt1weQTOgNbEmuYv
lR3tmF+pQM1A/tH9aI8nsCI6gyBsFmnJRc0ZrQFAv5ixYe2ptgnGE5W21zds7RY9sxQMp3KWAgxv
Pa0hI9HDT6JtZ8J2ZdLYzfCBipNrZeNHOyg24OpTG2whzgTm1iHu79NU9ML8A2f4/28qinaXn2JZ
mVJaS0keweA9+NrBYrdL3PQUuJ/pZnTnB9xqNsosduObNugn/dYZ3L2W2I/X1+SbEYM+SVXQMvkH
UFnnO/sHKZoyogQIo6baVzCuWsG5NsZROB/xbX8h6A+2MaYj4ML53LKVzVmpg6EFiTdgHurMLiWP
Kv51bb7vMCeFO5NKT+dsRNOwU8e2iekpxGd2kWzYNngsdtRho12geCXCUBbpxp1QhtEPI6ySwZGK
+zZ5KjV/kJ3rmi0/cWEvnGLcgUTGUmpIB8WkhJBdllb5qyKB8dIDk3xxNLok+y2BNE2Qx1yzDoDQ
A89H1wE6yz/0UlC7yv2cDSgHbggQBQlGW+obhb5dV+77MNUf7f7K4R56s6qA8QSN9I6FuM6VR1/f
hHvlh2Q54cF8ZA/ljXZMd5rTGKLbc7kdv60rYK7QawliO9BSXZ7D0JitwYpTIEHvcOp2BrFfMf7h
0U2zSzxEaSLg4u/vwEXVM4HcRnZh1cV1B4H6sT3EyAxvLEe7N94HoGxHe/MkTEd8SwxwAjnHKmkT
G4wIAisN8EBgdQRkjl0jUvOZ04ggGb4X7i+l/cmsnV3GHcuKfiKQNrryrbnpv4rMbgBj6izvs3mj
3zYIjCKn/YA1TVvRvbV6EPEWAMUIWbAHlr+fSZ/komDKnA9orEJLa78dliyWpouMZvVYgF8Z3MTo
NAdMw6UYvTWN0sKyItjqfncb4uiedKj25WdwZ3hgiJtP+V3ot4PAB6zbDsYyULpYQj3+0sAgWxfq
JuSisPSl3qOx3g/c7FN5wtCmU912n4JjuRy7b4fjTN7y97Pl1CQla6OoABqvgk6WtrXRf+rEmwaz
JwNQifD6E6zs9/6DxXzOJC7H9Uyi0QWZnkvQ0HwPwdyFPLXPfKkHeCB4xcDacDsB0UraJcCy+g2e
kPdyLx1EfAZL2PpNa8ziAnTUwkrzPYB1VjZmQRdnlB1U+bcpoqdZV/JMAOcC0Fk25GELX96OOrq8
C7tSEych5gP4XeFxSgv9Lijl15mdTCpS0JEdjChyD9E2LBMwHWo26GBBx1LdDqBxTk1qy0P9aGqg
iy6lWPTA+B7mL3ty9rmcA+lT4IITZbnd9J3+PnzMdqH70WO5fSgBVmp+5f48uMme7kdH1t3RmdzH
f9wBc/kJFhe4UUkd60zDigEvuCLvUndvxiDvegWFnsACVzd/AXNcshx4zHFHO+m1Kk4a+K8ZtS42
l6dxJBvBsVp1Hxg7Ao+0vDBwcUY+MgPP08UjAwxLAxrgqTv52g3NASPf2uGTtgfRA3ok/dq/Llgk
l3uvJUGd0riFXCtWdmo5H1CldsJi8iIRntn6Kv7VkPPDfTJpcxtCkmm9xvGLGnvXNVlOCH9E0eWC
lhc0DyBo5aJnoymjcAgrmGSobRokPYI7sC8NbCOz7JSL2j3WtDmXxrnBXC/nqMkgbbJeu9AvWlHP
k0gAZxC6EWujvAjQzUdV/gl+1uvLtRjtt+VaIOLx+kGjDk/7LisTpXpfD05vfDaaW7SbJvYxzWKF
ohtqVZO/kkzuoBYjAJaNFJJiSnqwIkbIOKfJMQ9/hkHqhwpFc2nWuqy3XoeYAROKtS+kxzSDZhan
IGsEFv+9YxeOAxhAoP1ZCFXR1n15n0yhWtGe4XvS3wCzsdwWTUUNQGdPaFJCQqQlglfs2hED7Cbm
CYGrjg4azn2oMVXNqGoGJwwAVWIcSppjusYrGvf6ji4+92JHF3s8G5/k9FKNXI4Hsgz3TehIDCJ0
VDdekqkHSQ/3gFz3NPTOFRicvC72W3zFiV22/+x67lNFG7GiwDaqqQ0YPLuUwb2p765LESnHeQ8a
I5/TW5BSZ44JNcZncL9TCtbAjyy9CcD9dV3et03jtFr+fqYVKfS0ioxFnupFSB5F6HB5JSKAgFUp
mopOHQqAcby3L6WwLCL5tOAqMXog40YL3aE7Uvntui4rmRtYxpkYboumGXOD+SJGPc5vRmfTTyDc
Sad4377qu/a+fNBDW/4lwi9Z6UCEWLB5LMwzSzmXM/w4NBqQlWEN4+KlVtFzt69/G7prKLc9gOgz
d+w/JlEPzDe3tuzbmUwujgrbhhpTCZl4MKbJ71Hr7GF6tZJTG4nGE79dOBAFcgpM5aECA94/Tr0i
ag3gjmJcWTOPNTt20bFWb9vyhc73YL29voVrhnIui1OrU6R56grIUrPIRlWlDFy1KG1pEBwzkU7L
MTwz+1hW40KPlhHsDr39o2lXxc8YdQe0pdg6fDOAMwTXtkAzvkY9D2FX1eGyiuVtEf4y+ud4TmxL
1O6zZhfw9gSco1TRvuHh1iwjg2SAFEFb5r6ykz7sZ1wxQXujlJvre7XmEM9FcXs1qtlYgLMLDjHB
bOwHMXZa+Ou/E8FtEyvAaAz4JaBgyKOjAD+y/KqAHXVdyOrO/F0yHkzJatQ0D+TF5uJO9RLCasyZ
IDaNwb9wK1uBiIln1fYQJwBpDg31wN66tD29LU2wpi6T96PyMidJ6Mz66NbDdEMyhhIbfUUWURCc
rOq4sJ0DtuEP6OelTEuN5LAewFaxFPvS5SLBIytyM/XxP1hLwKToFPjpaI/mdAsLuUaAYNSOxQZk
6pxkKhxLCp1yEhjf8kN8EABvjrEWsOouTKSXCoGfJmmaGYtY9R9NCTJaatNiM6J3rHYp8+RRIG/1
XJ3JWxb4zGHkJQsHZYQ8Zd6CqIkqbtj+MOQjKwVzQSs1LbjbBYUQ6HngF+FBzGslHuDZsYTD0ToN
zJFf022JUZp6nz0DjlmyQwwhBF7wy+q26acIgnb1MjsXz51q2kQNsRbxvV+cugwM4jb7BJrwJnab
bVT8Y7tEsCjLmCMGa7GBAZPLZVVySc5aPDqdQgZMije0x2B2J2X3T60SUqiMfNWCHmmY3JMpV1NN
mWZwTGCsY9QO4LeuR1cSYS19TxYgulEBqwvkBaIraH6+VGYa5HnMexTrJ/BAxqgJSnYD9HV6UvaW
DzD6YtNQwAgnqCrtjR3I0hoHlGmi0uR3S8VXAHfUIoBQAf8lv6SqleRyh9/OajeaXQmP7NKPiruy
Fljq8kOXR/BSEHckBjOMQCoFdUf6FYJoD1hZzef1jVvB17iUsSh7duz0npitlEIZct8egAy7M326
6bGssdNuOz/cRE7poYYPmF3JTTxtRzampx5FyDArkSVq5ApSj2TBSgT64uV3qNMcDGQ0Gyd8qb90
Twacxy3y9OgkMjy2TV61o7wXsSp9T3nCns6Fckcx1qwxVhah7deEASwDecj6EANnuPGl9/o0ba8v
9tp+novjzFc2UxJJPcQl06GRf+tL/loQ3onWkY+CulJRqmaGjJdyZx4NO7+XbBn1+sOrtY8f26N8
vP+vlOKzJaPVpa2yCFSmXaLtKNlIosju+1V0sU2acmkbU14YQZBBhPFIXxE+uuigexL3QSnfihmX
5sBP3oyY5Ey6admfXQ0skAN6eGQ/89UnnAWv2E0+yINND8014CcJYl/Ewqh8j1su9eReV6EeBmqz
mOOAMY7ooJ5aP/mB8bR9ezM+9NsF6trAWSS7eHf6Pd4pt4o7e/FnAEMVVZKEa8E5ObRgJjRo8S3h
S+eB6POQ+OjdZb7lpYfks3krX6RNcnqMjoOTbERvr5X+u8uV4DyfpU2ali47Me11L9iYmW3dTJ68
le1fB0ASfKU/pHtzawkOz7K+vL81/uD6ABRSAf7GpZ2VUgXoGRmleSMmm6wFCU5YCPCM1lzAuQjO
44Q0IeM8QcQg9duyDLcxTkvViaZp1q4oXE6A7wEZ5cIzdamJQbO2LVpEo8WgfaRRjnxKboxHsNU9
DOhY9pmmCC6StTNqqKiNLaDpGFvjfJs6BSagI5f3HlhosvA0W/qm771o3kURRdebnYuQsb9H3Lh9
/0rk50eCSiNT1y+vo+IlLCoPPZPvPQsOs95HgiBq7WAi7UGspQUKiWHOMJTOTONgeVCgSeomDdsH
PQfilVTpT+MQPHSkdwt9er7uV1fPwLlQzlQaUlV1ThAnggD7ri8HV8/NLzOZHct4nwzDAdQBuvhw
NIpJQgteczIssiHGM8kCF5hNe6YZfpmGD9c/a9WAz5aC2+cKRG9BkOOr5Hb2g64+jUPpFFEl0H51
xRFioTJE8aLiY3TVjLvOHHFO8vFdb1VbxRgnSQDmfTeP28aQ7OtarZ4XcIMCG1fDy4Cvfbaknkli
Qqss/9FS5ptydZ/Pv1lPb0pN5OdXdTsTxl1nlaWHBsaSgJIISA6Tpdu02RHL0aObpt3JZiTwaqs7
diaO8wV1CLywusZSzkEAgKTBS9CIPsYioGaRVtzl1Uk6kfoAZ2TEfK5EP6LYlciHnLz25o0hgmxZ
PftnOi06n0Wt/WjVVgzUR6dAjQ4xnFu1P8OR7TI0TF+3DJEk7iZqJFbHZHkG6+x3kQLWXQFaxRMT
Uuas79LCT4t5S8tSuV1SAFZsJLKF5zZVbUDBntoR0xVNur2uzuoVBwf2f2K4Xapw2gDvgYuhbFPi
AsxE3k5DSL3rUtZt4a8UbntYrJLG7KCM3hxMYvjUeOuHXdludMmpzB/Xha3vENol0JahI4Lj3p7a
yGYrkGDfrSk5UodHkt7YtDLsiImYfFf1wsywuQBHLy/dS7Or9FGmgY7VU+LErvUHWr0aI+gbi4eU
yY4smpBc80rI1QJ2aMHL0vneX7CvAtI7wtud1Zqd1qcauBvoyp76t1oVTB2sLSK4iSnaPgCyCDTe
S82Yirg3YXjAF6Gsbfs6RHCpJPGGldpdFibt0/U9WzPDBY3c0ICbQsAHfiluoQhR8zZsHFonXq6E
pykc/esiVhYPgEBQRsEovfotT1toYW3OCUhDLeke2C8J+hiM0tWReTZFBeOVlA7GRgEJidqEDKxP
PldWF7jJCvR6OlGCcYX5yyolV+5BZhhPfowMtEEL2SbDhPrF/MA0Ed8QMi1YLy5ylUHSoFsqchK6
xoMZJ4WZTwDxAC0eklto5EyiH0Y4pZ7cDmS2MyVNnwD0MXiEhsVOimn+1Ram7vQ0KB770oyeghZB
RDgBxCxlUuubSawhkWNKh4HW/alr5QGU7VoBiyhpWn2NZt68pdlIHa2Ryze0rZsRYGlKyQkAsfFJ
gDn10FSmcaozK3DyKo+2YAQbf8WdntPTGKjRLjSWOC2bif4bGLuoYdIsUnblPIKiOpyz3UwiI3db
K9XAj5ZGyUErUU+wAYOtERsNy8rkTiN6xEE5oLLBTvXCAsGprqilHcy5GnmJXFJ0uBKjwTNiiIAY
QfTew0uy/92DwK+xIyOJ0OiRdBZ1gmFmu0mm400iS/mhyfLhyUzn8qWRqmeF0juI6rdjwQyQppF5
xiCHYRXgmFfA6VsHCvXjfsjeO6M1nVkus4cO9VHgBFoy6MwV9M6wEVi3YBOI69JT9XTAeFtO9I2q
ZdTTE5Ls5IwpXiYjR6fT0djj0Ege62tMHNR9tdf63txNlqL0qDmMkdf2Utd+pUEnh3sV3a+gVstL
c18DvbLwKrU26H6IRgUtLVhyNOTNgPXrGKlAQVynpQ1E+/JRreMEwWuKizqI9Je8rAH4JlmWP/YB
+AEqQwc1HIby38cpQa2vy9CS76pWOII+KwkSH7gdSQmctD587OamNR+zbOyAdqIx5RUwRfm2VMdS
dvQ5T9GyKk8/iRGCRKSWy9LLpbR/nizsmSuzQC82c6VCpoJZh1dVSitzr4aV9YTIO99ObdcogFao
Anqc0fNi2cBpBI06k7v2MCqlwfbAS1ZVd8L/e6wi4IMtLCCX25S1U28XzDJmu4tLZHjoUPR+x5j6
EudhGjhNxtheygnZVlguv0Ws/RM9WioeTKliAJkqDJ60nspuP5L22NF29IGRr+ybiFXbQGqtAwCL
YgVSwzRxDdKG2zYbkofaDOYdiHBRrJxHwDIUQRtvVMw52TU6syc71LQhdMvM6Hd9nUoYCI9H2QU+
nPybxn2IWaE+RgzVKxh/0cMxOFBJyh6JUQy/rLmLvcma0/tpKNotMFvkX5E0loM9JuZ8k7IkcPNQ
o/dVIwMNOEcG3KbQ1teqPgUfmRTW72GOLh3byMvwh5IkqGKVcWkOdwFj+R68VxIqW6TN7tWhsR5b
pQrvcsqmH8PUTIZPUmpt5kEJ2HY2pOYA/hYDt7wWh16OOfb7vgQ1mTuYUiYfWpKVDxqIxG8USU9+
FxoiRHuYLRQAVbUZPDNkwPXTU7PHDPzAMsx6Ve1en43J1fI88VJ01U6C4OR7PzCAp/EPT0cLqUZC
uFBrsIxcMxsQ+E44Ea40F8445s5kWC5wjj1c7c9a9UvNQBgQwW92drr/nMLCZcVRI+Pn9Vvqew8J
9zFcQNYQUjZA9sLFmwEMqX/KWe4mxvs4UsBshb+L6qsKtUMUIOZEi2QMiBbBB6xdHeerwcVqmSxl
JhuX1P2Q7BPWuV3FXAxLgFhLtaVA3qpAH9WzyM1RyDWp9fofyV/yFGiTNqnGRR6SVCXg28DVpdef
aaS6URP5lDXvXfZakHGw6x6ImnoRulkZ2VY5CiKRlcAHfXJLqV9bHn98Mh+MM3QEWxnEtxXQjbpP
HJV9z/YMtWqBpivpxQtRy6ecPVoKqZuNtgOtnVRWbmx5JKk8ZDbtmjhT/6LHmzHadyLE1ZWQVUaj
IZ7QCtUxWsktb0oyNUAhDzEkbkBtHl4wM7+dZ2LaFjNAA54+SNPHdUXXIi9QSP+Z6MTz/TtukyTN
WQeRcYOBaiDxhkrkSNIuyJw22VyXtRJIyuh6QlYdgIkGJqAv17RnUaOWmAZ0IvqFOS3baN3rAtbs
41zAsr5nmwY3qFSFCQFdW8VAXVXzExuCtywBt7HOskogbjltfCCHUQGQYSCQRLWO2y5wNeDyBqa6
w/rHeniJktdQFyDtrC7ZXxE8Xlg0SVMpDRAx0tHVx8ZtRADiAiX46J4FszroCiR09ScASDvj+T+o
TlO0ImuI7xffJf9Jnp1tCwVJwoTBKTwg4gjUHR1u+QrdgLL8xpTy0Eft/QxGzLIaRL0Ma+cJJCWo
dAINTVFNboNSmk2AfFRAh9zIdpB/khzQzHspmr0mexpFHX+r1wPuKcCwLy8ZnT++Uj5OktKiPKe/
M7dV7Oy2fpVPiJ92xc8KbK3/tMMQtxHmTC20cQJ/DCfq0tpZV3UNXa7GVH6qCi+bPyXjBnHRPz9T
mNYCBLQF/4DExqWULsKrllDYR8JuGwzCAVWyoggh/nnrHQUr2l853NnVSqsd4pRAGxCGksLYNnMG
rLHJyRgRlGrXDpW+4J5raO1HxpIzi1GqBy2JYBYINw6ZOR+mVOTJ106VvoCCgy/0z6v5ctWmnqgI
FWAKUgeQ3V5nhluNgOtmCoru1zfoz3uRd0PLJB0e6KqhAquYk2UplaRhmhkMrOMbnjx67t20YJpV
nfmm9GNHfwx8jOA+o/IO8nW73rN/XieRzz+AW88BE/VZZiwfADT3eNwz9iudBb52LcN+JkThJzbB
I0/BRAYh0hbT+ZV3zL32s3GCTebru+IreGruhtf6XTRvsFZ2hlwN7gsvdVTwOfvXDLWrmYTqVlPb
7/PWyO34PZKdcPdYEVvZgnhT2HSy/OT3Df0rkttQGs4AGQ2gKnH6HQDsO1e/61vbAtOy9EPfqg/J
XjlJd2Qrqt2uRts6+m2QwMTAi8WXohStnCLaBgCX2IwH5Rl5sgSEHcEWHQUbxUarRvxYb4abl+sW
vHoez6Qufz+7HyY564DzKWFrAdQBoNFAESCgLAb4fUH/qsWFzbPZ41UcQkB9YJHd3yS/2Uvsg4BW
/nldk9Ur4HwBubCRMb1JYxULmAMb49S+sUPsSWip9LWNhWGO9PW6vFU3c7ZynHGGURj37QRxIdr0
0PJvq9VgZ8PTdSnfZ2lx05xrxRkk3selIfcQ07r5CSgaTuW9AVaI7IJH4n8021ig1grq1qVAzqOo
OtBqegMC6RdaefPjTBxlsLu35imcXSpSby3WRxYV7wrgAOrojbq0P4DbyYlRwTzAOtS+NRuMm/4y
juatttdE9rEWoYLXEau5BPh4xFyKapKmsmaMfDnIqT3Qx95Fj2N7SN7MXfSgql53Y/rtR7KxBHfE
6sE+l8vZZcx0moYohmJaMPWiF+bGo42kwviAzmzNUU7qeyLZZBMdRQPRq7YDmkgMXyDzBtAYzkT1
OK6iItURXyak2jYsRUZeayeA00SJtMNIIdSfK1S7Sqrl8KummjzOFWmei8GQ3SCXx21BZ3Ys65IU
3nXDVlf8wvm3cXbdzmbNMFkEv8B6sByOu0Ia/OsiVk0ZaV7MoeJlt/QyXu44oKtjOpgG4ppZRfaP
PsrVj0GJtmneOyVDXwFQG0ty32uRIFuxrty/BfOTcjB3s4knLHyQyD7mfn0mZxuBcqvm/Fc5iysN
RDpyflMG5YZ9eZB/Nki/4Jokz2Zkh78O0nH+yH5jNlRUAV7z52dranFF2XYuIrnUtQZoY+SlLZVt
GDSb2UD3mwH+4bQKHbPS75pS/XFd3zV3ey6XcxRApkDPD8GS5tJdlX1W0t4QMZWsrijwnRDOYSaQ
fgvqq2k0jQArChZxA/lL7VZHJzl5u67Iqm2cSeEMv4slNS2mZd/in2a560TN8KtREyqXBI+TBY+W
D7GBBDeQOETURG+hhFNVtnEid5Wrf1W+teu2o6j8tqoRnpiI65E/wdJdHrNZZwjDC9wYvfICkOKU
CM7x6tYDVBuTVgr4zfiSb40pAmNUoFBXF2g7BvhTdd/PRFDAXpdiGMS08KZDKu1Si2GI4AkHaDE1
D8XgVdNdnQpejasiUPXCu2QZauYNLJTNtm8HXHbV9OctfgKFrJ0MzfN1C1u14zMxnIWZc47fXW7w
Ktlpagq2ua2qv5Bc8PQQieEWzMoIUvPLfTpNQBY/pMauk9xU9AhYPpaPH5dK4b/WTOVmGQELweYs
hBTFcObkQOr3zHAteQcIcoyiX1+49QsTz0Z5QXACbN+ygWfRsJRpvTpUEWDvP8zOq3pv3JvMppts
H7um1wOAtAf5gUMFvm39yJ7JXZb6TK7M6kTW60XuftgYt9ID3nPHAuCtx9YDocSPbntd0dWtwwgV
/qFNHGMLl/JU0ukjbWJA8MiHeAa7dJLukvpnKpWCcvlqUG78lcRvn4byzv9SSIBRsit9U7/Ryld5
eo3YLmWAMil2bXKfY4Q9FLXzrMddZ6I5t0RreTAA1gJY/C/QUluv0aP8kB/T0GbbEUy9Tio50ZHc
FC4xBHa0arNnkrk7skdtImwZmAbSCI2FD3l7oN3L2AFm7TBWojmrtU5mDBODBpWgqRCNDpzRkiRq
hrqCno3hNkeyD1Ak28/edGdsyi2KjUcKwslb5eG6Ca3W8g0L+dEFMAZJc86GaMGqVJths63bv8L3
28FjuPsRHa3tfCcQtbqef0XxRpQMphUGMzQs3zpP31Qn7TP9VRyn27G2J1/1tbvUJ+/hj8gW5gOW
sOKb+zkTzRvRNNCiW7TsXZDJ2PkmuzFObPvjOXCKG6HhrNvsmTjOcgDz04LdaFlU37Ll7V3vxMfe
Nhz6AA4Fxzhkx/xT1MK8vAKuqchHVgS3OsNs5YIoX0s3KbmrB2BDoenJu76PiyF+F4RMJkZQdRSw
OEPF+zjJkwDbGFugmFVle7A++2h3XchqMLKkS/8lhHOlqV63nZWAuUQCy4A8PqBKeV3A2nItrU2y
gkYjDM1xFpGWfZ6bIQ73jGpNO4HRI8yOxQiQpLLZMKMWVCHWXPW5OM4iwpZiSK+EuC4J7EwN/a4+
SqWfiwajV5N854I4M1DqMQljBQs3+nSXAA5lq9mjO94MwCm6QQeh9t7dSFuAod2L8K2Eopc9Pbv+
AEGdIaMO0epG+0KPQAFy89SzPPW2Lh3rXgU3b7ibvcBjoteMaDM5kyRm3dIux+pa5kce7cE9PGVo
e9h2iX/datZs/3x1ObO0ukEb2haCNPRgAjKziDYKKESuC1m9CgBoskB+oLPj+/x3k3dmu8SwFfNC
6X9Iu7LdunUl+0UCJErU8EpJe7C3p9jxcF6E2Ek0z7O+vpeC7mNtmncTN/1gBIgBl0gWi0XWqrVK
QGCuw+ylMY5ZwPrkWo2+KQabKvAUnBLylELFKZI894kmdPsFayjfLKUajJE1rq+YXX6XzY9AEDCg
WFB0ZU4SS4YrmlMgebDT18KPzb+YWuBkXOwJqWE83xHlZ53vdFnZVGaC80ylaQeirCbmUnsoEjyA
mcGug3iqZOHWoMGHxu1QOD9MhyKv+gJ2OmfvZD96xW+IH5a/dXoDmLUXzW4OuQ8ZI4ngXIWb6EQF
xw5SCL4laZnGDHk3rGpNzTTtfehblueQLHucAmDwZAqIglB2Zo4LZUMZZ+Bkx/VHD5v7uig8o0t2
A9pkcbmTTKjgFDgzxQWzBbdFezTXm9aQ+02XXkHRxr+8ZrLRcK7RDIqlzx1MDPndor3M2qO9PBZ/
cWXEQExTh6Ycepn5dpF6NByzXBOCaXwECIfGx0Km/yN6Jtva4BtENKULiq7CuTzbmYceac8Jc4au
0rcOSs8krP0uXrwlng51PD9cnkTRjevMNneazoRMDh1hWzVek8of06usOpTx81L7bfQ9pIdOB632
caw8Q33QZRxygmh1Zp3zyBRaOkY9YXbzEMTK6s8GHKBpFLKgVEHrPEg8RmaNd0oni7J0vXX1zr2m
/zKGxLWLgan5NbCcknldv5wLKHjzROoGkUzwhfMtWnpSkcEOMDI6I12ulZOK0u7Yhfd1EqHMG7yV
BaCmnfYN1a472wBPZ/p6+RPWkHXpC7iToMxtxdFSjDaZgEyy7VEDwK3RXEurZTq4wondDJa7ioAG
KO/VAoPtY3odKeGuMuiV7kDllGRulP/8m4EBfIITVkdTMLeMarhEWaFhYLQ+GqCrLAFa3F82IR7Q
pwkutkBAog6UCSY0IEInC3pqC95bT+mwT9Lny6bEOxBCTP83nHUdNye2RiLQCWhIvuYrFM6CG23X
3tg/UYm5LzJGr4xD9iA7VQXiyTh0VhQ22LBAHcOrDTnalGpDDJvdU+8nHjRcDgDAKiEDj/nBAu9n
7k1+vqtYdGXe4hcn+O61fi8nylw946uTfn4IFwDqFG45ZvgQepe5z+k1uF4gYUc6zz4Ble7Ohx+p
V9VMeSq+68dIktoLj9/NLPCOBKxv3FCs8pwdQI6l6tdd4BrgdQfVqilTPxTlhmdzzvlUOTWpM5br
nO8qD9QG+9d2codD4jnftG+dH61k8zImULFzQTMdzQUOcPd8kQKzW49EhSTiZJqsRU9Vaa5I6AWc
isNNRltG0Y9HwExvxqGbaYSVJPV6+oFWBcm9ULilNl/CrXQUaVMLsQHECDTKjTeGU4DVCj3SjTdG
O8mWEnrVxha3sLFdpZU2Y9TGVXG6QVVmuE/uu4P5hItUyqCxDlrB/qfiPUCrWBL4ZcPkVlklo9OZ
EUwrFlALJpptutRrmp4lw69oNJhkpILyLWirP9eXCx5VAulAWsHcrLxMEWV9fWwsSAaA3cp4csx7
EGqwuJaMUZh52bqtge8f5Qa+i0RZiNmXDYwGfcpmPNfbZvUAXgkNWmKXx7d+/pfwsLG0fskmNlJa
g21qVfQMUXiKQV4xoFJrScKA2Ag4VsC5aqMnhTu9YrvtUqrmoBbvkArb1S5p7V2kysjqxLP2rxk+
y0vbSVlSC2YgSpooXhHcp603OpISh8wKl8/ZYKaLpqzAjKUHOv/unPuk8EJnkSyMzAy3m230Mswa
CFugfjx0R7WNP5ShqF+KNPmlDXokcTjBWyf6hcjqb+gNpgaPooRwepNbaQyUzAClFQtF9HvV8uIB
IPDWi0pErGpndc9xKNNd+eob54a5JIr0tQp8WYTrdL8nyfWU/ZrQJX7Zyb8eQ+c2OP9Di0up5TVs
OAQtB69jfsyXvQ31scYiu8WUiOh8jY1n1v7wKWy3FMSq+mGCtdz2FQh09J5a/FSg0bIQtPo4SIUl
uZQAo3dukXPJygYdL4SQQENzBICSXKERqTp1146fsfim3aGFRHe/zbvv2X64Ghlllnd5fteQex5E
zu1zvkqdJYiqFCNW0s4P0ZDeFbvLFr4G/dUCIgdQLSC14vk1h15Z2ZwTdLWVzz10Ppzrrn6OMt/S
JUORGeJOFzopdYniYgsWrV0d/VzUq2Jys9Hr0QF1eUhfN/j5kNaNsXETcxjzaAKzlquWH2C5Mi03
qy0IeEpir3htbAutnMhRVP6aNCdok81MNFUkQCnndoqc4Hh5IOLd9WmB28GzGoH0xYT3LVrCZoha
j3HpBpZxGkoF/A/Ua0frn8sm/zx8ffW4T5vcjgZqOHKgIY4jCzER7Vkly7Oi9lUnyw9g7TV0iDDl
hLIY4Pw3UM3lrq3UzXWeZ8CGF7GivxM0qn30U6lAKdueTuo4Vf8YXZR9G5TEuIljoLmY7QzxIV/a
zksqpFF139m/s1ENnvtZnd8NogMTUk/oNkt1SAjgqURH82EYHsLOCnZ5R3W8T1ZOemMNEKW25jk8
xqo5PSddd9N2MV4M5xLXq9rR44/BnsHSkzoQC7Fa41ek1glAaWkOHiaF+ok+PaqVle/Tmj7qk+Ic
jJJQv1Hi+9KJFcmCCveADhq3VYzBApHFuWcqBbGanhTA/Wlv6NmYlZhZOjPS02TJjp2v2RU2wcbU
+inbTdCMjq0oOSJzQo6mkrDIPlTOmwKics26TiPIQhl+ZrqX3UcUoW0KjBLwtYaq/mHf2Vit+zFR
CgN7Yp5y1rTZbi5Wndb+2NBiH4XJYYbaWdupL5fNiubVhhTwCqlHxZjvNisAOkRvNfqrghab3QIq
K0F3XdW+J4Fzo2oyzLvoZN2a40JZEFlUUdd2rlR9GLPWb+3vCa5fl8ck2vxbI1wUsxrbWcoBRsLy
F6oaceoN2UPdaCwrr0lgSqKzoNgO5lccAdbaFYNshTMHvdQRtZQKTRApuGWCHxBLrRrH0wOWjk89
9l+LO0ExM2fuWKC9Xx6rcEJt4AxhHS0fvAJWphhVYpcdyKfIT2pbbry8dLUksgnnc2ODW7Q6p3qT
Tg0WDfI18bIfQ+JZCTKIN9L/NGSaYuIRAcWn4/g0cXs93362npYhHbHTCx1seZHlG+8TLSX5kOgE
Qtn+/4zwXN3paKjo4y3xUl22z1FBd0Xj+H+zMp8muAQIxOlK0SsYR1vFfmQrrJ471xx+XrYi3L8O
OBSBbEIthnc+R++cOE6wNoP23KUuMRO4QOLZFTIqKBVeNiZ0hI0xLgjrnb6QMoUxZ3gMzHvNrryR
vttZ6VHrCIW8y9ZEjoCAjz4fhCUbgOxzRwj6orICrUfhAtS1odWwZKJ+kUo20H+4Zfx7bPOuAMV4
qzFbHNtF6CvV2gXN8qR3qf5aq8xRTkv5HU2+ziCLUqLhrRnQ/yZBPCllMUca6UvkWmhIQ8lcYZD/
cFMZKEZmhUuDFSsrlnKlXqhnn1KopQ27KPh1eaHEUwjSVxV97QgyPIALrfBGWsww0ieP4bJXx+8L
3adg2grCfR7vlPa9ib7HoyRZFXkjXlD/tcp5o6GQsm0mWA3aH3H9HGuJZwzXynDU08eUyph2hBO5
scZlBRl0CvAuDWuK8hbrH0bqMIil/z8nch3yJgmYpzIJg7XbOKkegv6OOLeTWrK+vAJXbxt2rChd
9OWnILK4bFgURbYpzzr4jd0qcrJs6ZDyWE2wX6bJzePoth/D28aaf1htvrtsbl0ZPlPe7mzOKcEn
QUva4tAqndsgxXOgtU/JfZJJtrYopdqa4R4E+xFcdsYCM9AyPWSdsW+HnjW6Dd4xwnrQJxTTnarJ
WnJFjrK1yp2WThqEDhQZYZW8Of1v0l0R5+n/N3/ccsWWo7dEg4l+pWGanRm9pDZ5mwrjutW+XbYl
HA6q1KssDIjg+W6GwsrybjAGAKcRfVXNvhoN+tbEMlSB0CUAavtz5K86v5wHdmUyaz3MUFzd3Ml2
7vvK+A0+mH0+/fdczoBfol0V5wq2LAgmzm01SWzUkLgHuMY+3BGAXcbhVo8zSXha15lz8jMrXHgq
ZgOYfYoG0qw5VEvHGllaJnBvGAD+UFWhOwBhhfNhzOYcz2kAAxRPinkCeljN2JX90wI6JjVQPqI2
Z60dSPDHgqgLLh/ioO0SVOLQxzu36oCLBUCCDkxgFrImNWCTaTxYID9IilN3qmjycNn/BI5xZo8P
iSGKEmAyafAIuNPxoN6Whwyawm0qGZegaAKv2AyMyzuLyDSzNoIhrT5WxpESaPfuIRSTOs/WuCNA
D2XpYUr2dOlZ19u4BMqeVwVbbfsFFge6xsWIjhXBF8zzTTbPjEDpuThcnk4B7OBsmBaXVeVhj9vR
un6pMvsBmEWMxEELK4SdnRzpR+L3iCaRNj6WuPJItsR/MO7YwD6jsxRdEufOky7WMo+kb1wdOQ8F
o45i77L4pTAeW+CmAusIhQ2GvqzLYxZuFOfTKueySpWRUbUGtJf0Ow2iwMTF5XCn1vuwZBXYf6To
efFCfhrkfHYM9CJXFgyzaW9q+w4KzfUkucAIpxLcEhpAnehbNfgu9dmwgiqsRrirGne3kxNNnlrP
4IXXdJRxnaJioOjvmRORhFFjMdlglLokbRCEuPXiAeQbJPmoxncKtxaiqOYY6CZTFXTV1F7YQmvi
8uKJ5hIUCqDehginCWvnLpOboP5Kx6VBw+eMfJKAgP82Kn9cNiLIf1aehn+NcH6pZJB2WQaIjoMo
yZ3S14zsVdCUWu4oI58QoC7BB7ExxTljpzoNKIwwHnPyQ9OdqoeYvkTV49TtHaj7jJWfpTdR9g6m
6qU/jJm76CyOPWK9XR6yKK5uv4Pz0S4GgwRAz4irOeQZ9OdCnT2kn9Asn/5mBSn4MNBPDgUK/oki
RbsUjWqCEesUiL7dTBS3KneXhyPAcGNeN1a4tCtyqigzMlhJaO5prTfN77Z6NajXUb0P6PVg5buA
nOL0RrPcqX+j6e9geQeZz+XPWGeNP/S3X8F561yp6tj1GgJc7FszlrN0+5qyLrJQ88bbaCfZgcLd
geZaEwRioJjhey1NdM5ligV7y+JUXtZS1JAs8oN2VHaR1AWbHfxAeGNAh87a5Madj1lSR2kVYYIp
cMLgM/YoQ1UOGs7pbcpQSAJDwQgy8D5h2e/mAGbBU/LyC1Qgd+Q29rQ9DswXwIJO6qHyLs+5eA7+
/TC+xGo2Y91PIz6sth/TAHLSyzHVJW8RogBBVgpDNNutryzcui76OGdZAbmlvHmuVcSI5NDNV3Tx
NSKDjIjmeWuKi0XxDJzOomM4XeurqI2kRFZ6lFngQlBegwMuXWChzCErqtUslVWshKfTdhBcdElA
WRYbA0zEaIZrriPDH/MfkXpI0PGtXAXtSZskNSWRFxCQZKDjeKVl5s9DUFbkc6KtXmDsVJCWxydH
ZkLAOm9oQD7jpQ0Ut2iL5LwAvJC4nSTwAuD0r9pdu3ccr/2I9y+z1wM2lXuBG0CvlOUWxEFL6OJe
dnRRyN6a5zxDKXOazesQ46pxVcRpZN+WcRUvf2MH94m1+Q/tnzzC2zZHNWljDHOe7mJwKibvZnlH
yePl0QgXbGNl9dLNm4NKlNFBgxMCNtoxTeVghpXbysDP2noJ4gOyDloP4N7QLwX+03MrI8l6awBL
C1oN8ltF3TfTxOznALIBC9NpeZ069znsG/bOyXxHttNE5qGbhmdmdAWgqMO/YWazGUZaOUN+Yrpr
jdGbrAcreqHTBymeFOjALF5rXtnYFPodKSXnrmCbE2KgWwaMjyuPEZfp9+nQdrMDCA04MEH8MdMd
NMEktzPBeQf2XzzV41hH9YHXfFRHzUwb8Fm5NLLZEvvLYoDO8zcoIFt0icW25HgV7IAzc1xYMSOw
ksYrLlsZkx1YlW909CU3A3J6Oh0uu+efY4PzHHDSrdKZYM818fRx7jmRbQxN4ADsMl6VLNqNbgDE
JPSIgZS7KvdAEUML2H+3vZrRb4MLIJ+bsND7yL30pLsqs95kEraiud58EH/OKU5mjMsKi1p6MDz/
mq3IQziNIJU8hCCLmP/iQvyHlI9CthEys3zeNoS0NCwolrra2oOnuLnhYdQf7Wt0cFL2NkK/3WLg
mZPMu2DHnpnl4gJpBpQEWph9BneZysKa9XuIiLHgaNzHp+Xg7IbrjE0gB3L+wQtzzn44RzCyAPym
s3DXvt+Wi9ftZjfwL3+YKMPEh0E/ArBKeDz/YA/VahW1SnxY8F3ZVafQ6z76mtlecAp9rYH6ycyQ
Hxxl7UWibbw1S879MAgzRVugmOGGLUiidTDsvlwemEC3CrCAzcC4GKmrIx1qCxamj8HTD4Yf35a3
yWv7PXaDR4q6CwsfjdcKqR7gCN5V5Kfs9//zE7hFz6uUhlkImNzstqwHz5V2gvjp9/v85uOtuqH7
8QU8zeyH4tmMevO1rHFFhFY6mwLuZHdIGKK2iilQDjfTXf7bdssDNQ/28eO13KsJCwqm/GM82o/O
3nqY2c/LwxddCs/Mcyf71ABHZMQYPr27s11Ik7xr3sRKFj58aG4FeR/dbSYmAQ0KsMlYdwvqa/gH
93g+wjkpaHXzZQXnBn5b7SiJ8TqeATTsoTAKPmElvELlC7oWNhpF/okjf5IW34SbHTwD4CBS8cPf
7qFzV5nWiHlfOlx89Y6lqsEQlF2j3uv6sXTu7JaFPVBCxe1i31ayu6noQAGk1cD46SopzJ2RykSW
0uhhf6TXduKFybGAMPQ4PF9eYJkZbg+P6JUg7Qo2DRSEsLo8Ec38UJrom9YFkjyYCK4qREcbvIle
2VWghRtShI4Mja6+5NwF6BKP9sGD7WfH6cl+0vb6YYBYk3JT/H6kP/Fes8NRsmu9mU1u+yLbVeKI
ufkUbthN0lpjqGB20xnbFtRPLa6NyS4HRQYMThAqYMNe3S1Qw7s836L7x5rzaACSQRwSDwvnQXOa
NTXSDMDunW52F2vaK8RxuwZLO+ULi9C6iAfWH12n+wSC1ZeNiwI2nsYN+BVuyV9KGZnS6HU9Y1uR
8CZQfw3Bt8t/X5A4ExNdaRrKrYJ2U3WmzhiuBySJ5nliYVVa4W7Swixx2xx9Y5etidxpa41LuZKw
bud6gjVoNh2LxtxBedifbRA5xAabI8mrlHDuMDSgAsE8A2jg+bq1lhaOPXjDEXJiQNja06RmktuN
6KGfQInDclCo/vOCem4jTMoZNJhV55blzGJINC8BoHmN7adBeT2AcD0ALatixAerMdjS9tCmzPAQ
qLvgSpRtVlFgWHmBUfdaW+f5Gg4Z8lAf+gYsABDaqib0LjjBdT5n+ymYDlpGdkWR7azxcWXnz1VQ
ovTzsSAaq+2KNRSqA7rtRkp57PsRUfyfpPiRoqhF+8ot0uxmjm1wCnQZCqyWxMmFOwza8siPddDE
G/xdODUIWr5UfLlWv1rjSXMY6d4qe99H97RiU3FtqjIhahHSimxtrrO5uTKaAW1UtYXNsE1ZDERI
oStuOPq5ruzU8m5ybrQMWmw9UGy7/i+e9s6Mc64ZZQGZkhnG+1H53rVoIrGfWq2D8nzOpqCGBtT7
5Z0nzAq2w+W3XmHTdurW4VbA5OGdJireUjwqmoZnhiCqrz29Oahg49cNXJ07lqn7WHGL7BekhC3n
l+RrREf19mu4+xDqJ1moTvgaK2k9Zzr9QZZSj0z+EqQQrkBv8auq5KxIX+rsl2I/SuwLYJloOUco
QkCHhjH/KkFTtEtHpMf8k6cG2ZARPeMGTciRQkHC2jkpMGmyGq7oyrW1yaWlRqxp1WQMIHnJHqNh
Z8dXs2IyR98NU8XKUBKZBKHWsS1cpVEFBLEM32FDLTUq0F4PkH6brVIXj3VjuzHNmA3puEpW8FzX
i7vfnlnjNlMTaI0ZxivMtQjhNDegXwsCC1Jx39IRtHbtjaFLTmWxRbw/WyqWUeUFgwCPNIq0RW5p
xZnfNnguM14SdL73uf449r+zIHSHVIZfEIV7B1c2XOOBJQO0dvXrTdBIjGToTAocnoZlpLcE7YyE
FMxofHU8kswHG7xrKIDX/KA9uILTY60fLruu4FA7+wLOiyKw2Sihg5nWrfK1aKvq6HRExlgidJ7N
MLmMx4hHJSxX2CT0OY5hCBJk+tCYsYsqz64z/gJ7hSGhJOeAx2oNi+eTaiWdlU8LltKJVd8ii2vH
L1ocP0G3Zzcn8FqtkjiPIOvZWuSVY5G2acnQr4hN4Hkrkh2CNnTT7C9e32EG+B0DmwPk7VyUV9D6
hnZNgHkVXMlYpSz/qOqPy+4gCCpnJriwDjWeaiQr9lRNigMeLZk57VbYQRF6ExR/iPJ62Z7QMxyy
chNC6Amh83ytdAjQlSn4512lYIOi79rgrokhWupCNMW7bEq82Ta2OFcfCmdu2hG2rKVU7+euunFi
86FfnH01AB2tE+WRGHHLNLz2sqnN5vsA7z1+TaEtkeXJXWfn+XfJNwkOLpCQfo6f2xkOxCkHJ8Y3
BXnyrJftP7la3WZZ+hGMzzmKc2kQeKMS7GmasMUocNkPP9AcKztLBKne2Wdw8bYsaZ/YK0y8LW4H
h15prYFawbP137PMwXUdNP6CcdewQMl0vtxLW5SoIcEOenttdQ9Ro2OJvispiE+UnpwZ4tbaoMMU
6z3mdbA/1Kjfm3OHJ9HA+h5GxUHP3sCvfNCgRAi+Di9vX1oy3PfUeakww1qR3iazCpmRXBImhJtr
M3pusUsU1yc1wkeplBHrBB7GuLX3uQV4KDpVJhl3oTAqbcxxi6ooSq80BJPdz3j77rwJWqvA01z2
YLHnYDUBv0NfA1/aGtWpAE0U4H515UZWtQvQcUsBvko1yXVEPHmfhrjIVCZmMMyQY3HT4qdBl3sr
fujtHS28fv7Qg1GyVLJhcWdIM0ZtDHg3NoSu4+bKVKfdK1pzC0W6y/O3/qEvmY7z77D4o6PMIXlM
c8DWo/itxat5pnp5l7sdfakjz7LT62ncX7YoelrD0Yh8FVyPBGxl3DGSBkAu/gH/L/l0mOqJaYAa
FHEFLrHyNtUnVzFBy0h/9v1vWvwiac1wE2Rq4Xhmn0s+RuSj22/hVnWhpE6LHOdNOyYFa1Db98Za
jzwjjmT6naIl3ZrilrSiZWYnBkylY3jMBo2FcX9MltxdJuJenmLJqPiO1rmvJjIBAe5STbkpa7z4
6+RgWpL6lvBA24zoz8PxJnuE12QQQYKZQMn2fWy8KCW6LGjnK6HOso5AigRIttHcTyBrm4fEt8Da
0xoGi0eZVoFodyKqk1VKFJJQPG+UrY69UlO4cRuOblY2zOwst3XoaezeY216HEHZKok8otQBDBKr
dAhe0nS+fDkiS2kiG9FUn/XvTtPHrC2TDEaL2qt1aByGoSbZrOJ1/TRJzo+voAoAgUdHpGvZtQVF
o8X2m3icWDRQWYFrfQnl4wLklFHfsrBRQcl1birXRiW2dExo3pk3cfjTyforovZ7NUr9JP1t0QRZ
oMMs0h9LdZBEv/V0/GJ81eSETit0YHjAs60luj7WMF7NyS5O6Ld0WCQP/MKp3JjgNj5JpkQtFwTY
3kx3aKU5qFnmlZGsW170FITo+jkUbtfrBVbpj6JWkp306PsIaaPJfGiJl9ZXZpS4mfqqoHnh8v4X
hhqwha+qphAe4p+5i9qBAEyLQ9HscdfJg12R9HurJICUytj1ZKY4l+ypiTZZA6Yi2/Qn5BDJvAq/
OXeQbbu/PCrhHkdNBpQUYPggfCcNNEsd1F2xZErmIltFz3oB7gPkVE3+Tu3wr+bw09o68E1wa8K0
NUDDg+Cm3Zg2SpjJ0YlilsqeOYVhZDMq7jQEBZ9qZTNGNYc5ZORGFle/HbW9mqKXQdEkB4N4tT4H
xXl9GZU1ydaOSKXz48y5Sa33LhjvWpnbi7IKZzMozutJEXcpidGeNsyx49VhkKIY3T101vgakvG2
n0cIsqH/5DozE3D0X/YToXFgO1A6W+mceCG2ATAhVcthnILKQam8afpQ2qOTx6xsH7Pqdyhj0hTO
6qdBXpatCnU0uUJ+C4/h+7H+0Xeek77kUk0sTTIwnucVVdg6UNtxFV7BFgj9+BB4PWCyzGB0/0O5
mb32bvFzL3xUTjIWH2G83IyR2+eDMyQzJExhm6R7mkFCljjHXJcdquLkcGOHO3cWqoGruoed9Ifh
m1fEN2yffqv8eVd8q8G+hcNur17L6NpE1Tgot//rMyZ3XwvB50ztajX7DO20yFMOgW/cjM/Gr3xf
HOYMgqNu8xvUQVQS1ITziii96k9rgHRxFUk0eMYlSP5X+ecbR0MTdO3NViPJG0TFASD/Pq1wqwcd
uljXVs9Jmj1t72gI9k4AuJfWUxuvCks/nPc17mY4kJzh6fJ2FO6OjW1uRYvcGmKoFqLnqzOu5wxG
1PoEApR9E5uHy6aEsXRjiltFUEqoSRXCVKGMewWcMWSGOFgOwIKZMYSL75fNydZu/f3miJiqoOqz
AuY0563SHsoV0ywLZrLZW3+/sUEzPBrhkRSz18Q4Gh7y7hBaV/ZftNcAoIbCn6oDz/WFnLHt9C6y
UxWnUHGdKV5TfUQynXpxKrQqL5KVWMrgOyJqkNTmNkFWR7sXzYauwFiB6mx5W5T2BuQP/rBUr4UG
DuDy8fI6CROHjWHu1IshM1SgpxKvPnjgc2q3XBBIuoCNwEWZoPhMTPoX1QpnY5E7/yBSDK0de01V
VDSbT8TaJfbbFAwPWr1ixVSJpsHq11/y5U9z/AEUFWoUDWuuknRoH+jDH8OMRqzLkyizwQWqooEe
fL6+fxhYNdwMAqbOquzJSOjtm4FwcQoEddToV8nbvq9AZqVSNyC2v1ga0q9SlgyJAKjofFqZDoDi
AxCV2791W2szmTFtUGEsl31c3ifBG/DXRvjU6XiAnF8IPfbJfRUdW1kxX9QXfmac29jj2JVFvLbC
Ghm0sq8NchOaLxRUJhPLUFCrTxqFtofktBFmEKs4pAGGZWSW3IiXurLaMobRQsnBjofOgyT2RkL8
ihqsbU1WWYmr5lLNAuFtcmOXG+zURvZkrnnnAojPHKNMa4LS1p79qXxGC7Wrzc9FBDCB/UxT2QuX
eKY3xrkMu28z3QInEFKXdAB24aYsbi36MScQM7SuemtfB17YHALZ84jQlzdmuaijhEvoRAPMKsRv
E/uh7k1Gg3qnWc+Xd6bwGNoY4oKNStWx6SIYiqzoOOMyaSvFbu3Bv2xGMp4/4X1zEiUdTaaKrmYm
J2D1OL1E+gKZcfB09zIBiK9DoioAQrqlE/APovXs/NRTwA6ujoYOoeP51oSaez7vwunX5fHI/OLP
7zcDilID2IEaA0rIb63yJ90NwmMAyEC9kkONO7XfTS0bsA8lhsUziUYZ9CZDsYEH1pU5tFisEPeF
DrIWIcgz0ilEJ4Gyt/Wc6U15INmM/2+Ohpr4BhZTWazHDA1wmfM867+qvD9Kvki8Pz+/iIu7VYOW
zLlBh/kA2krLH4e7IUO/X3RF5wpcUnsF9Riz851QkrCJgOSOs+qp/u9UcMlhm4EXubAxFUv91oT6
vjMhQziZd+ZsoAPH8isw8GrJQ5fPV4M9oSqoHmmUH3X1Uc+iK4cGT7X5Ptpvq+q92hO4YnQ1WChW
QVRv35XarzZr/DBMWV1qKhta1FdWJqCxtr5dnkJh6rkZCJd6Qv85pTPFQLLhHvyPYfJRA4pkqF44
zZLVEgfxzznjNkcTVIMTrPfbmlx35LENpr1aPWjdnYF7i2KhtPN0eWxfd6NxtkirP282StiomWmM
8I7KCEAr5hxaVUOL5uRfNvMfNuTnwPhAXaALdwDj/6rUYFt+bYOkKmehCoDZMU3dvO+9YWGgR95L
DK9edp4/URWQC/CzoI0N78fcjFYOEIMIOBhgfGoDSNwaVyY8HlekPnlP8XQ2Je5QnKbcayBXjtKo
xP7XCYb9VQfUBCQTBOncwBVz0FsUvpHk16DDavGGtkvVayMmXlDbXk5n1yrvG9VtssJdWpCW614W
3anzf8/aeP4d3JFFQCXQRzW+I+qWaocHnBG8QpHqGUVzF5RQywDT3Ly7PHjh2CkIVtAERJGYcBFg
XAikSClCfe/cZsYhrJ/SUhJl1s/+sryr+BWFjjFad7npHZYWpdYZzT4BqJ7nIdxDG9DvbQONPxHx
nODUondGEuS/psvnJxi3ZybTCYGbN3ChikBliCWV4q9EE7c9I7lRxXOdBdM6cXnkDnijn2/r7PXy
2qwfyU/c1gTnDz1eBhxFgQmruFOsHgRuvhmeulbSQCozwyUwI057bd0C7lTf6NPPEg0N+YOtS0oa
4hUB1gGvLKAG4EUo89kcwznDivRkZF24S7tffzNb/xrgKSqCeLZnNYWBan5smrWuHgWPZAgknvU1
/MOziAn4DTRBbWg2ctHYigGwXmcrGEIQVgLujqC4VAH9aSZ98RJSJf25GFX3tAQJ+K/bLA0ktwgB
WT4+AVBDgKxtkOvxSOQlMYk9L1BpaXblLVrIj+E/NGQtRYePnz1Tt3DN2+vlp/5oeeOrjd6fBFrb
YPG6PN+C+uP6GYa98l4idvNNR3qtL4DKgK3eyDxyNXnxP+Ybek0PActPackK33lS/ntl0XOb5Hz2
bWUwotpBlx2OCnN4Iv996fb873Or23RKoiWrSkakn5rqYDrfncS7PG/CwLGZtnWjbI7zPHZGxbBh
wrRvFXoM7ZRJiQqFW9qBZik6DdYHH25LD3a8qGYCG3m9slP8wPVyJVAAjfjlsYjsgDgBEqmA+6+b
4nwsatpP8PK1TWcws729pMNjFtgRAN92T96nNCplnaNrWOVjIp5qAZhUNfxQbvbwnJDqXaMA3ZeV
SDd/hyYEU0t4vTWAS2R6uTw+UdACflxFGU+loBHh5hGlxXrUe8QUYwLbk23iRiJjlBcOCF2MqKhB
tAr4vvMptBY10XMTp6NGJq8w/ZmmrEFTEXjcusfLo/mz7PzkoYMBDw86mgS/LldbJVnWdqvguXPo
XsmNDl4NNr2OtymEvxj5sI/jbrk12ffixryb7+e7NyAHDs7BQgMjmhL8y98jmt3t53CbuR4XdYkq
fM66iFMA8c/5+bIFQfMcRfH8c8Tcfo7LXCdBBxP6jt4GN2iYu+8862Dd5lf9m+INV9WNycDzjVHm
p8LvAknuI9ogW/ucu3akrVEOg30DjEJZdrLj26BUvBKXoMsjFdQY1pHaYKzGY9q6vud+lGQoRLcj
8ODYNa8KMtV0LjxzQg++Geyz3DwY/f9w9mVLcuNYsr/SVu/sIQAu4NjUPJCMJTcltaakF5pKKZHg
vgAEyd+6n3B/bJxZNd0RzLDgqKyszVqWUoLYDs7ix11mPgUmFhB4ZLRDs1a/XviG9WQObgzuJvqB
V2e5yixt1hauC01SkIvclKbfQ9+i3KLQvmhCbQxgeYt8wZooanTbcupB/IzW7q98QNtpDKo55+31
Fb10MQF++Ncgq9PppK7RymUQC5ZNRLN+XwyfEKr4SvUbT+mli3A61OqU1klMitnCUDy+d9DsX6ly
43gsK7+++acjrM4h+kOcxhgwgrY+l+I4ikc4rKT52ONcZJ9rvQHvuOTy41VYdH7h673i1ZFj39WZ
7SEcrz9UDFxalPld+pw23y33q6huru/UxeU7GW09ObTCaySNgLeYjlCCN5qNcsLFxUOf+UKHimHW
lZOc5YlOBrw59vAkk3tmvskbJGS8Ly4kyqag1d+vz+fi8T7x71ZXuRrMqeSLf5cN1q5F9h12G41E
W+Hm1jCL7TpxRDq39ErdYJjCvrE89KgzuKt/JxA79RBWt2huWWIkJbodK/00NLem9/H6Wl0ysKe/
f3V15pw05bCIlJL+2Aw/NRMgsz4M5Vb95ZI1gL4rXhIkCtDBuhoH2iIZWh5xBswxJDr1bXoczBuu
e0RlG2/GpX05HWp1nI20Kqy4xb40DPnPOQ9Z+tRyEV5fuK1Rlp+f7L4xODLJJEYBFVVJhgCYCQdE
d39nEJASOQvHFsBs54PMinqO9Jap0Oe4DVwLzIXpFgvBxSOAPtr/HWQVJncJkHJJikEE2glnJkIH
3eJ5TvxUfbg+nYsjueiFRBMmNBjXlCK0Qco9I3B3XQhFWfFjNh5jcwf99+vDXCjVIq5EcLkw3zto
9VgdtjGfBBUomgSDawWt7X7KLNe32NxBwKn3ZzzuUwnigTjZO/1WS8ZyutYvxenYq9PHJ8lqDZxL
QKs5UHYXzR7ZSAVcsqegZYEoLZjz8EgsPz85ekk6pxXOy4K5SmByVDWEVg/i9gw6zYFRg7BbdnEe
Ut6BflGrjWrtpYOPkBUHBmxJFgKk89EHl8buLPBauBk8hwS0xQ2/j7nciNIvnRW2aLmhBwkEJWuu
eFUYnoVXF49SvKNo/UyGOpSgs/Pa/fXTcnE+/x5oTRLeTrVOmyWAYGZPtE+6WL6HeKw2kWkpcSOu
j3b5bJ4Mtwr5kMOvp7KGJ+GI0c+F6ReZeeQjHvnCbf1MVFCsBXR9fFTNvOUnXXIrkKlEbxcylVCj
WG0dq0hMRshjBTEStZb3rmlSEK+292lOQ4s8S/BbXZ/tJat/Gm2uBnQ9NVqyWqy+rTvflGkSJLao
jrQFJ/SAEm77+fqAF5fXBSgfrLlgzUMx5Px0FjGZW2uRBM1ydRtD3bV0uJ91aq8omBCKxB+mKEtB
I5g+Xx/50jE6HXhlRVGMb5HiwcBjUvlKHCt0sMpxw1O7dClc7B9xUFxEyn/16JiN1+WOg9facA9z
DPaSA3f+sOetRVy2ZW3DgCoAMz/hkDpdU3fkSluWAiNOQJLIgVImuuoDkRfHgfQ3UPw7Cnt67zRf
0LYLrfYKbeLkllZbYo4X5wpBPVAFcPBrrROehkGpAfDxouJWBEDnZnXil92u2Xr+Ll0K99/jrPOe
Y2X2HAgbnJgqe8dEtmtJ83WOzXCgid+0z5PYgutdst+Q+DNNC20kADiv7Lc1l+ifGMFSEAsGYns2
l8euRgiWjXHEWP0w6iENaG3EASV0S6Dp0pUEIH4RojER0axtACRo+qybQMPA7D8yHQ3lj1kHY78f
f72PdGktYJDQchch7nUwi7YFI8kpQneHPzX9TZZ9gahc3nxR5vct2owLpTeMZYHrxgY4GF7Qys5k
ulITLAxWFCllNewn1Jv0nqSPxN5zsucUykn0iW5FhRdTuKfjrh77MYcSkwkuNogt75/H4K1x7Ls9
//rO+MS7neh33acNK3Nx92zwWyz9nvhvZd6cuUA1ZumU5wUac+17y/QZ+WZmH9MtRsRL14+fjLSy
Z4Wtay6WkeBi+RCya8xvOg+sLc7xCygmbN3JOKvLkIwuG/kyTiWBlCXHwS/86pa9lcjIh23UxoH9
4bql3pjZyxNy4j7FOvtrDcXSi4+O2fqpzqEHUr67Ps6FLkpMDdEOsW1wzNF1gn/u3RrMzCOSVwcn
IEfyYV8HkArjj+Rr8n4OskMbgcxD+/OX6wNfeopOx6Xnb6AsQKpec41T2f+RDDegkEu8/fUh6PI7
1k/E6RirGzeYBatzA2MM+4L69FN7G4fjDb/pw/h9/YHosAoYqPLsMPlWBHfoPwj+TkR5+gWru1dk
rsGMAqs7Uxrls7kH4VXgAGwx82hou5uXCf/H9/E/kx919OfU+v/+L/z5e91AMzEB5Oj8j//92Pyo
/hEV377/6P9r+Yf/+ourv3f4Ub/5Vr7+S2f/Br/8r8HDb/Lb2R92lRRyeqt+dNO7Hz0oql5+Pz5z
+Zv/1x/+48fLb/kwNT9+/+17rSq5/LZE1NVvf/3o5vn33xZEy3+c/vq/frZ8/++/3fTFt/4f778V
dfn//9+rf/fjWy9//w1pqn+CYAxhPaL7P8EH+sfLD2z7nzZAUBYEFE2oYdu4h1UNKNfvvxn2P1HG
hvnCv1jcw0UlsEe6dPkRof8Eo+cifABb7tg2Yt7//b6zXfr3rv0D6byoFpXs8TWrc4p8rgXVGgjB
UtCgwefFfE9jJQptkK5wSwjXjVN7ZMRDX35HphDSfdn72mzBYuwVJFBVle86PVqIZuY6qsYq+zxn
m2o6izE7uTUvXwOfCpEbvG8kQVZf45bJKFH9zKJcNu7n2KoJYBr2WHxgdRGD26XoNYgYywdUYgzk
SGw3eVtOkj47KmY67OM8s4E7VObHrmFI0YyjViPgFkWFC2aJNvGnMUtrUH5UWzm1NZPgy6ejxwCl
W/ieNls7LSwHADCnk4gKU6KNtx5086EbFu4BUbhGxKe04dDBarybSpTDu3Gy6yRgCdzTfKBvzJHQ
j0PDxw/2yGbbx6p1P4oUOu/G6MRvJ+rlP2k8iO+2lc4fpz5v3ud0fGdCH/jTyQn+64ScnojFLKy3
AFjx5aQuBF5r35ZABsK00k5EDtXZDU8g/bc43Bv2cWWCl9XyEBzD7aHgaEUvz/mxg/PHRStHEZWd
AY06i+gAPTbtHQRKUv/6hHCN1hNC7zjEVXC+GUjJlp+fPGdDLryGO5iQIUC0MtgCbxp96A0CXRLv
F3sGXua1oFzwYiPxgErJ+WBcAevCO0tEA0c7BBqhp8C26joamVNu5BkubBRQoa4FOAAKsBB0OR+K
Wp4o57nLoHecij3glHo3T60Or6/exVGgM4JOboQaoPE9HwV5IFOMjplFoKjM9vgb3W7kEPb71VFg
zFwMYwIR6kGT8XwU4EN0PILlJIKBSvxWtWof84xuzGUd/GJ3gA9CtsTBr4GcprsYw5OjIEdLiCrN
cRRmx4QYRpkeDeDqoQEC0tqkxAK2lPruxEHsNIIhjRX1uJGbWkVTL5+AqAROsYXYBq74+SdkdpW5
zpBnkU7pT9WgYYdBUPqQpokOrVmoYBg6Ecra3bpxr6/BwtzqwtfCEiN2XTb6ZO4kL20LaHtspGl+
GkfTAk2a+3GWwzcSm1tUMpcGA9rLhSqrTcD/vDo1YI1TwpUii8qpeTKhqAr9xGmPdvUfJhQUg+uH
59KS4vmkBNlzpDTZyhMfMp5OPbQgI9kVZNcN0t7NlQnRQd6kIRu99n62LLjNpVNvHahVuLHsJhir
YFlcmEsAIVbndkgVr3TcFxEfv+b98GBNbKdF4nMAWVVpfMiQSqVJHIzVIqlh7sr5fTpl3zoC3jRA
b1Xuhrl6vr4cr00rUrrgQVnw1Tjr6xvrDKAKs+s5jbzCEJ+mWg1hF8fTPrPjTUWPFbAY80cvEZ5q
kG0CogMRkfNDFTNJea3SbHne8rCaAHSuHDHvtUdE0KcpKuGjkX0xdawDVpb9Y9bF/b6B0//LZ2BR
m1zO91IWJOumUE2sjsdDlkVpSvJj0zC5y6U57orSTIPYrKy9LWbxjrpdujHy66OOkRdpBJSkwQmz
tvglI0bZjDh9Y+pNu3oSViicetihR9t+rERmHq5v7wUjhg4ueBoQv8G6QxzyfM0TXlexNGMRdXFK
njUvnHeA8fF7Z7KzLCg1sw0fGYAqQ4W+LW+MQuw7M9+siqxzCsvew0dFzZLi+QcN4updbSbBJkuW
WeQ2xLtjsvd2DrwYv1EAaw9DXt2ouJPvs9EVvrYh+TKyKQ6rPJ83VoQtNvPcZVno+vG4Q6MQFnXN
DqEaMslhKmUkhMTzkdaNK/06o7XaqQGiAbvMKAsVaK9O7gyj2znTwFu/7XTdBLWFUn/QlsYQWXFR
xbs6LnNoUqvMtEBz59DmyPvRGfypZ8Lzcxnz+05W9EtdpWmYTInH/XKs5Gd3sMZ3UM/kKhjtrrpv
R2K8c0fSvSsLJ5a+Vv3koB7QdD8bNaFZ5PqxeH0M4Tcv1xH/4fKv5aWEJxOrTPM+qo2BgrMPLmhP
4jhI7dnzp1aw99fHW272as1BsA8xCEqgOIHg4fwUxpBlNZ167KPWavPjbBbefoqLrUfrtS2D4wEb
xgHGgrLf2pYR1UA51iSYlSI/nRTOB+hO2l1uFmLjEL2QpryaENo1YEA81ADW7+MkCp60qdFH8OGP
o5sfnPGPiQx+gngBgnphVtHP+WAGJC6OhH+Rht5ZOD/gZtyj93efOtVbG7paXqmeew6qfARN11f8
4lqAkRG0HUD8wD8/X/G0HVKgaGsZOWUpdqpDZIO7HUMDcd6q3V7YXKBsQDTJlwccuiLnQ2FDMrwb
vYzyRle7YqyqHa+7X3ctOQNrH+JYSBEyPCDno6ASiBRDI1RUQljvIa9nkM5Vm9bhtXeAUaCuuODD
YS/XzZMSDoMn3UlFlnI8PyuTIkDvHLmdMz3fZZCHB3kVA0uPdrbepEuruITwAKlgv7x124Hjtkgv
T0xFXeWWYNk2AZfkxVZ6/sKxAAmtDdQIeLxRDFg9B2VFOtsbuy7KxTAFXpsZoYFV8Ecb5FXXT+A6
nQv7At5DE8xqCKbAP7IuObCy5wObxy4Cj7AB8swYssFMQq0LJ3MHpARoNKn07qmVguUps9GKKyik
kZKWvS/aOts5gzt+pFqyDfKuC2sAfCgSiXB5wD7trU7SVAhH4qRKeID2uGNkNvy0QZNVXvVbmmxr
BoNlDRCqcLz2ePnQ0L969mRjJYXZ2bgbEKz9ZExd3vl9YlU6yDt9SOtqhL8xV7AOgwneWlvrqUTn
WWZTlGh1koUO8uH9fuLVk1AGKBBbry6r3fWdunD04BqAnXjJ7UC1YbUg5ZSYzdjVuFquHftezpsb
exRqY9nXuemXtTgdZpWbdt2GlkhSqIh0KcjSJpagScno9o6t0zAGLcFNol0SNbZnPLom2rGtRBuH
rM+NICPJCKZEdKNdn/kakbl8E6hO8WTgTix/WNmuSk5pPBFbR00NoFZW9i167hpXhToe9HeHCHvR
nql6IAFaA4hbD90vEXJOjRn0A5Ccfs7Nmga6LkGDLYCBHg5xYQH/Lp2i9nato/p9ahtoMrCrguQB
MjBN5NRwyDbsPVtu7upFQh6GgHYTkeLyCK7sYzWPCTo0VCRaBi3OtMv2w8QIMuIo2bqlXfulk/3I
XCS34r4fbmN5q/ODVJr6WQHJtakqkv2s3B79/lyCi5AiLVUU9ENd0uFZVyUPu7qyg7R3KLh27Z+p
VFaEfoNkX4uM3lfxWN3oTHuAJ3IegrOuvwGXvLkb3WwKBw8VpOt79/oaw1wCbbl0L+N9W0eNjekq
hOemjoCDMtCk5HVPjtPVEEZgW9Kqry8IaJOwph66sUA3tK5xtKMaLGd2dWR0EzukffGjzQdyvD6f
i4MAu45SNP4HPrzzDTRYK7u0kmOEHJ4OayN1A+QO6S97fsikQeIJ9gjZ4FftppPEywmfYYxSJ/vs
cmPvNNMtNIVnn5rWsHEoL23Rn6BYSFJaKNGeTynWlp2XdTzCS4L4TgvhyH2Zm8iuGm2xcZNfLOn5
+QcoHroUYPwH1Q/zVmN5YspioNWnqEvsJvASLm5AgEv3tC1oOAA/cOuBJv8bEQ6VAbbPueOaj+CH
BM+y55e69ADZyjrmIbGSlPQg3Vz/zABx7jYW5cI+E3DLANUEP4YDzH++KLp3ccDwCEds0g36VL00
cLpks5j62h4g14Bw+6W9Ced2+YyTDE5bUsMtCdaj7RxJ0acIVKpPcgsN1ChZy+9ul6VPvbAcSAU3
3nDHiqZ/lHZV/dHmyokDUVHzoWmtYSt79zr2WNQmICWyVJhdVM7PP8xOEtYx0cyRngX5xjPH9dFR
3DxWbteH8B63sksXQs/zAVfBR8qTLO7Ldo6QEjdvptkrDp1FRVAUTnI7CZQG0NxYHQ23t99h1s1e
FgXbO2blbFisSzvPkHRC6ge2BPmu85mniev0GdigIzDcyqNLJrZXQm2t74WQH/PFBYCuCeJ9xP3n
wxQCehGOBispHzk7DEg7h1ZiJXd53vGjkQLFS10NgbcatKiZbTQf4o5kG4f8dWkG37C4PsgFEwSY
y+k8OX1G0/FqytUcTbixvqfLCUwLCeLirMmPKBRNARohph3m8b3rBmPD1bi00BaxwPblQNrllddF
kFeXWWpix+fiM2vreu/kFtuwOC++8sriwIn89yirdZ6yuq2oNkhUOlMBAZPMI3tC+yYLPSLl42yB
0g943EK1vmY9iYako8gxNKVzmCUfPZ8hx/YhkYWFrjjTpoPvDR3owkTp1Xujot13DtYTdXSLlpj3
szFTx4fOeXZftTXzgrZJkza8/ga9tqIgQMGiIzhAMxMyJOvL6aZjRdBSHHU8b/cxuJoOHuTRo9RK
CDSldDN5oWei4OszcIq+9frGfJpykD4C28PjfG8pCKu6wnN/xnlnmHtTauN9bgzk0/UPXe8wmCC4
i26yhXIT1n7NXSIEd6Y5q/soJoYN95DNB+31YuOxfD3K0obMPZRMwDyBw3x+irVTor0LbdAR67J3
Q6vB/Cengmw1Xa0t4oLkR+kWzZm4K+BTXw1TdrLkbdfpiJale58gwPSbMfc+GqJybwxnUu83Fm/x
ak9PLpC88GJQNYXXi8rGGkrRFEQyeDFmFLfM/S5zdIX6LXETAwoDw5AEQAOAXq2GxzsE+B1U+knB
7MwX8MOfewbpqaDrE7D+DEMqntxW9QSUFZWn/Zr0BLBnW4nCL+HNlIErU+eRlKLAs9864muPf412
TGag/8epVP9H15HkoVeNe5dqw8j8GtqhynfmAeqxThUjbyZI1wsoIXdoHITepkTBk+Y9ZCk7e4hK
1XRjmGprguIZMqECdMWpXYepzZoHYfAOmrvgKvl+fQlfUMHnS4gyOKA2CB8AwEd8d340lCJmXlW9
ijxBwASJ0BWCe5qbb6z2u5Ey46Odz9OX2cqcG16J1jcdVdQh6hJZDc6nzLsF4WjzXBFU4/x8VkYZ
lpkAg16X18bTNLgEksHaNW/Tbuqbe4ibzzciJqnpz9KSf6QpRMQPriu9I7YXO1NqL43Mzuk+pAVH
GSEpuBOouQMSJ1OyYQ8qY/box7KUt6WSrPKZM5nIME65wKH2DMghKTZYn5RKQJib9CAgKSE1x/3G
K6p252RUP6Ton6iDFCqdnxogz4Fk7JC1CJBid3OQtSvV+Jor+y0qfo23A0A+vZ1saUF7JI7n3axl
NfvCm2ZAeKTbzXfQpizoLR0s+ZHmFVItoHtQ4Hno2iy946AqhbDaPLytaz67PjRVvuKEKdBfp4pA
0aaITTOY3DYtfHDdaB6gM6ZWB5suTF5Nm9Q3FR3qDyLPWxGMeoRCcOk1+bgrk8om/mg1hxJSuOkR
xacu9bsq7j5RCzGFr+p0sv1yZp9jBxLDi3Hu+EYGcW1a4P5Zi+6WjXQoWjXWhfN+KgEHa6iKTAUu
FQLF5F2DKuQvehwLdH7pEABqEIbdtpavOHmGm6K0aV1VcIotNPZWmMyN183txnP7yuP4cxhw7SHL
A9f1BTZyMkxcy1LFhpqiou+bo+nIeZcb4GCXqaCHuHcjUuBKC6+e9rzvZr/38n4jeloe29V9hNAk
mGBhPxd6xtVjHLctKZIB4S/kvctAmM1TXSP/msHyhuiWAum+U3+9bgPWiDTk6XD/IfgJfwrIT9jS
89Wt5eAyg7cD6N9VDxZ9TkrcRKwB8veG5/2sJHqAvMTB7cjc2XnTOWzaGSBufurrcQjiqXlDYxvF
RsXUsJsINJN8rhMx+FLS4tea4P78WFScYLSQhgea4vxje/RxzZmyhmgcBoiFWo04gNfZC3JkVcDN
nYAatfEkwiG3Ca6v0zoKfFkmpOOXJxtFv3XbskqQbB1jZ4gKDy/JaPQziFh75lvlZr5tiZFXpwCJ
PRNVDYiSILmwvLQnBxHMhfkw1sgJdF6VgivfG4YRiivzYPkuq9ovIjHKMaimNv0phRLtr88Ut2xB
WjGgkV8Vstkw9bUJWE7Ug9byJpmoeGtXw41mDozs9UW9YD8ceLdIuaP4APrjVTKtjpO4nySZIo/m
aYCXSPtVnIsN+/EqZ4e9wzCok0PF+6VGfL6gsu0kTGkyR/EI+D1PqXW3wLAXdjF5O9IUBQVzynex
pEAI2JMLzJIBjLmK+10J+bUASJstv/vSNyF6xEFarA0iydXUi84WpM7xTXxAVcOt05/cQEKjzUR9
zBv5M0PmauibgOnO2IHhBeSx3JTgp82tfeplW0xFFywPDjcwqctOwESvrEBlYcc1q/A5qK34kKBQ
j0U+6h3yZij5sXoMZwUFj+vb//JbVyd9cRXhBCPHvgA3zzfGAetuw5oJIQ5wPQdhqh+5M42h0+T9
Qc9GfNOhGvlgGYA0dxnkJCck40MrlfwtAib3AIQeQck9b++tzJ58QyTyDuggY9+p2UVXgiO/T57Q
NyyNwcE1cHBqDMS6HUzr0zSzdJfCuww92hAfb6xxR0EcHQyz1jtRVSVyiR2ut+nuSi7zXQv5mpBU
E3uwBIiTri/EhRuPytNSsMFiLD1U5+tQtqbKsSlzlHT2vKPIeoR8KNB2CRqzMC29Mchpmxxzg21t
wdprx9UASTAiQIfgFXgBZJ7amlaWdpKreI4a2eoHAhwkwKbo+YkpVO2ztKsP12d64cbD10SGF50q
OPkv1+LEtrnpPM8UnGdRkhhDaPZxvQO+YEuT84KxBjcwR0mYAiz2SloNzQeWmOmAUUrXxfHlNiAq
FJiUDFqz1yf0KjGzrCD0JV+wrqDQePn5yYyqmcEz71MSxaAhHwIowLcMIMdW3ybjODzZXgojE+s5
fVcnI4EYamG77d7ILbNdZB2Mv2FTsWJwlVCCs1EHWd2poU6NqTS4GXUzbKqeB3i4LcStNqb9+uAs
dT54KYs8H+zFymDUNs+YcCvArO05243YhWZXz7b1YPZIPfqsRmIOCdNJhTS3wbPFGyv9YuS8TYIY
KkL7FFi+PnR42r9hY+H2vuto4gWWZSRbjCqvzxw+1UNhaAlRLdSHzm9XNnjIV002chfmhPocKAp3
IlZs4yBcWhAQNSCVj1jegvd2PgoieD47qqaR68CMKJamb+qk9O4ElemNVeQQ9ru+BRcHRAp2eaUB
AFlfJbx4yQzKBho5oIcJuYh7X2eE7GIc92CIi3jj6r6CCwAJvSCw/zXg6mQh9idVqxiNKgYyR1dk
IWfzrbDc+6wRYk/QHXKEuJ84uKQtEa86fFciN3tAOiYPlarbd8h2VGGibXKLzPaXMeforEJ14KZy
ZmM/2hs78toK4Hs5MngLzhvU/WtnkTo9UzO+l/SIsztuWHstxzwYG8h8/I29OBmKnW8+2lL5PCIp
H3lWKUMkF+aDWcx26Ogp3RtlZm5M7dKRxu0Gvx5K/CZy0OfjTX2iptQqadQwp76RhoFQcFRbRHbL
xTh/nl9uNnYABChozl4d6biZ6lHnaKVw7NYJmrh1o8rJM/y/qgpK2lkBgGDe0/WlfP0WogSCK7Sw
naDCv6YwrkwyeCXPWSRn5iyNfj/NxuYfFC74B8IqMDt5w/wtFoa7vz7wpfu09IiiB/2lSrZ6hJlD
J1yzjEWj3YgjrPYESsJ6fmOVBerJE1Ub411aXfD3oYACJBdqKKvVtVP4vN44MFRS+Xua8zqc0Hd8
Uy/dqZaZqJ1wbfn2+hwvXAkcGcQUFKE04sxVkq6dC7wMrJgjcO2ZIXU6a1ehvOInDtcb8fSFIwpc
ImDH1qL0jimeH9FYDKMWdjdHGWvNQ5W6DwCzNhvx4IX5ANkLuT/0vi3Y4tWeVWy0uMHJHClVtEf4
aWk4U9RC4rpL/sZQHgWAGnEEyoEviLyTd97zStIZUIiMDMkpdOqJ+uQKWt7LLE9+fZeAbmdoRqBw
YNz1rHJd5ElCKzMqdf8mTuPhc9NbaEgTLLp+HC7kPKD/hTIqsJzgCX2VwJnqnjS2cMzIacz50Guv
e8vS0gzaODb3uKfpPuEtqMoLPuxt2VW3vc6Nm+sfcWEP8Q0utdjisaA96PygVESqqcQLHnFk6vdQ
6Fa+djJ2YMie/rrZhLtmIuAANzoC69ULJsDM4jiAy0YDvME7QHcz5Ok6c8OCvcIM4aFcymMIC9GN
iZrxYuJOjkrd1rwcFodjcnnznRnQ5x4ZOLPtKqa3vVmkd6ZM9C11ZytQOuuPQmbmmzJL6KPRMHLU
UwMloByAkusr/ZKkWBl0ZDDAaQXHGN1ZaxJq3mV86s0SUp2eyqC6oNN7W2fDUfR4jdGNdQDaStwW
RflEk6q6d6fGPjQj0rpVk9lPxgSot8Q7CgAIgN2ttvOdARb9UFY5kkUbT+qlY4HNWtgkkJl6pXnD
qzafkLY3I1fy7mA0qnw3uFaHAD3e6v+58OQspUak3oCdQdV9FYvT2Yqdwk5IBNF7EdgoJTyMIKZ9
I50MBEXIfy4NWCaeBCqfr+/IpUniCXCWAucCb175DQhK+jQbZoLuDKg3pGL+2tvaPhYZGXbXR7oQ
pyDEXJiIIUYAyLi5umY8lnOO3afRzJs3NRL7B5KU8g9nGKv3BStA2dYVEINBWeUrGWv60YZc65G5
YuNZuPDqwbAh1DUpWQzpasaQvBX13A00SmgHLt7ZelNp7oQKuZJwzlCbihPy/vrUX+zl6tijWI3n
gQMvgndv+aaT+9i4g5GPsc2ihohuaZJIi3trRH+Uj2pkkfswarelcNCsxmt0pkGAu7Pdfa2LSqAa
M+VR1do/US7s0pCiRrLzJtN7cjzD+QOCoMLYp24CKjouGuRslJtXP7NMjzooed+ABHDoS9APGi7L
dtw1oHPCW49+Jqqc3kw2tCjnSRrOg2X36a3bIknh45i3QQ5p3Ls41wBwgiCnlUg8200fQlrHmgOI
zwx36CsaUH2a+wmNZGZalOFEkrnx0XKCyjSkEJxHFqMS9kDciaQoaqBvAbyOBkdFylb9GBRTPBpH
iaNysF2nujONqvqOTi/H8UEZbTz28A+oj37I+jCPnqiDVvL6iRnapGEVzxxcNmkzPDWzKMHcxbLn
2O7q5kaqxJaQNeq8xi+TBhUW6dXZwY1jqNhf39lLhxqIHAg3L5kTEEquLO2MuhKAuz2LAH95dOeG
3Pcg+fk4V6P6aU2mvpXoPgxdlPC+VGZsjMCtN/0bMtfF8fqXXPB2EP4AxoX3mgAHvrpd2spBThFr
Fg26Sm5QFkQLocuTwy+PslxhEP4ChkToC4vtyUGu3J7GmRGzqGgF33MTApRWmvzxi4MsXJYEiBsT
AksO8rLnt4VKnbk1k04krdTcpXU6hx1aTTae4leWD6OAIhvQNxfsxWjdOR9lUlmDdBtxIzC//3Tx
9IEAziXHViEJcH0+r6w7SlO4+Et3MdzsV2ygWgM1IUVuRLWbMV8VzbvcnCSK09S8HarMRt9vOobc
qrfQSxcGhmPlIaCA5UVr6co5LVBdJTnE4CPoHRHw+sj+6HYNxDzbEs79XD4bvAYRjU3yj9dn/Gfs
f2bxgDFfICvo+aMLvGBl8VrAOmeDifwt710EpcjipPu+nosH1RtQLM3YbKDcS7rhAZW97Gj3drNr
BFg/8hKNolZialzp0vAeLel538s6g6LyrNrHwcxzK/Divq4/IJsiZr8BJ2a8J4l2+j2cnnrXVnMZ
I0SEKvOuYzQP3L4f69vWobT13aYuVQjr6j7mxJXK95RTt5A/7AEX7/J0OHZzA63whM4jGiO9RIRD
Xoi3juENb4sS9y+Y6qGKkGDw3nRJVXyDiE4Bu917fYJ2N6Gi3HDypyx96WMotf7hdLOafUf29Adx
kdm0J43shNTeXbrwaj7AiGbk0JN2epK2TljgAbqQ7PveBgAWDsD4PCqbPZddYv6s0brr3PdZTxt/
AWx6O5kL9CunCOZuJlvkdohO0f5HXhY3BgwTrH8So++GQWlkPhp5ru+nzLPeS3sGjXMiCucIxlak
DH1ncued8vJk55aAHPh9ak9p2EmmnocUzTWB0EOySwbKhr2Ze1W/Qy1KHIlR0CSca4XkCW9RhXer
IYZiNK32ZmJ8VayAbJ8FRAb2Bh1TL7PKbpHNs6K8m7InC2qvaWDEKcRP1ZD2n6XVt+3Og7sVcTVn
e8trkpvWy/MvRacY9CYaxd6kNlpUoDdVtLE/AnCebNzY17bhf9g7r964sbC/f5XFe88Ny2ELglyQ
nCLJsjSy5bX2hpAbe6+Hnz4/ahdvPDOKBgoQIAFyY+9Ctg95eMpT/oXVS9WBhhDfmDrA8dkA0b60
SttIDnyEJNCSrgrSpCl2MtOzSzfIepod7xS4mjAGOVYFB94pnVFVGlFag5MdAGMknA5u9Ay9DwVK
Ran3nTslW1yyzausopkep4u+N+DRL2gk3tidlVzIMc9KEDCYSU9WdXgqyu5pfI7h7+IMlD8OhjVO
WJuqoaeL0AjSeRKe2vXFpfxvPWWP3x6IlAqhkaoojOPTVmOqTeRkGCgdKpw5PcNWll2awRDPKoiL
y+jIGzWz1I3aDxlGHOFjUuTyobD69OfbJ9bZ9alTlUBWasV6cpe7J3eO6iix45SpfrCjsLpxZD7e
WHpxyYvrlVFWVQrChJV2TR/ieF1F8dg2VheL+4SCKjGPaQVgo7ILq/fVUbjQKJVCHUEx63iUunUW
Aj8p7rGgGXYgbGIvmsN32kOv6EeqioQCAJ9evt7xKGY8j4vaZuJ+6eBXxHQNZSnTXanSqpzGCq8R
nRJ3HVruO9ncLwMDewFURv2IfOJ44FLGSTElHa+nu61vATh9juZGbN3JldeZNSHzIunq2MuiXIh+
XioBx6uVovYKF6eui9eXvZ4bv4U/nS5Np2gK8z4s5BeZ9dZne7DSYDTM+FrLVnecRl5xpMSBJSr3
46xhcIuGeq/E395eruf7lAdZheAJawFNnM6BhTZg7g6med+F43BnLmTLXj22+j4toL1gKmNGF670
NQU9fXWKkysrkFINWJjjV+cmTOsiMcx7IPyoPA1J8SGx5+iqkPl0V7XOTVrnUH/TOGKxXWqnnYfZ
LDZSY5i3K1QRlN/x6GMR23OREBLCgKjvVZzt92Mku7uxLsPBWyRm9ggh/xWLTqQI3RXNAXhNvpn1
9FJp7LXN9fuTnCwB0nAlcTLFvC9N4gY6sTBWJ5FeKEm9nPrH043ajAVHD6Y30dUp2mMGfj8NKJXc
t1jHAQtL8+yrYaXFs8kd8GDW4Er9XnXyyO/r3vhKgKChctRnyI0lusQkoI7DCWFDWynzLd6vRelZ
gEq/EiEAaUtyafVeA8y0Rt2xy/bEo+YAqxGhaq/pE+Ur4HZdgWOVDftc0yZMXIGgfp9bgpi3V/Ir
n5awmN4vPEGGBkx5/Gmbaia2ah3rXs60u6tOUa7crnU/spKHLaBe3ZvkHHtCH79HVf8o627xOyR9
3wsfpcfwYnqwVldV6OwnS6zTq2mcqsa6B8bWHsrS/clmnvZ2XDg3kz5f0lBe18npBwZYTpOB1iCg
J+P4tSs3TWU8TtZ9U9TQJ1S7+5Ap/eiBMys2F6b4PA+AMw70GQkMurLQxo/HMlcMNaeVfS8aBYE9
UyFRl/FBS3T3Tq/Qn4yUXvlqSKX7POZyxjAmvelTV/kBxYoQWS8icxPpoZMFql6E927oRgFaW1ni
l9ooL0ARXpsY1BXX7rnJcXMaD9m5mtSDI637yY4W8IoRVn/gCSHUdfp7GyDEOaw5MswX/M/pJsus
erKS2rDvswmvysh1tZ1CVfWm6bV4ozeoG+Xp+E4Zde5NG+4CwYbLaifFXd//tzukzI1+Se04Ophx
k+wBlTByVFib3FWGQMYlvRA1LTY0rt8rQczQlIKJ7GgQc4wDdzkeurPCjHPUig9TFx90tTA3xdg0
16RxOIM2On4iy7R4mQzdgzGmTwbqCheW4vm9tT4BMsHc2xTgTp2pKtGbulqZ8WHMV5o3vHm/bpPB
0xat2A7Aet8dzzIeoTUYE44XOhrHb5yphY1BkRMfUlr+O8PpCtywCuGPrYM+0EIj/u2ttqa1x7t6
BdDASEKJGMz76ceNwffmJNvJQbVTdA4KBSWS9Kqe3dKTACu9PMbv+u0hz/GTpCnUMldNUpo10PiO
33EAgdwpg5Yc9HCePyFIUXVeExe5uI2kggNoWOb1Z4iHQHAzHZNEH9Vi5PHiJsShq4yilG6fPk6T
Z4hkRqnOMn4W8RSpgSW74i412vIScOCV241HJnwB4sfJRC/k+JEdTdLLMur0EEtbCcokjrZRVuhf
lzxWdmqpREHdO9q+1lqe1gnrq8xobMDyhvKJPNnZoDlm7C0nc/aJNtgbOaA/ouEcfbC7MrnuDSk3
sJ7v1ajDsjNJje7a7pxub4HPvAZXpCEsYMZeSXL7/vVG/wg1CA4WADmnJ60eanabKVl6MIxvINd7
b4lxvHPnOdkusXlhsb2ymWiHgNZFR44w+GVh/HaS6JE1UhRI0gPVkX5jqMgOxtL95lIx3skifnx7
na1b5WRpMxo4XXTi1pT4ZJnlFM0LbXGSA7A0xxvSKv1QqXHhR1nXXZjF8xiL/Ij5w90E2D2XwfHy
iBNIT3rSpofICCWQudHazYmqBW+/0KvT99soJ02Xfhqg8OtdehhSN9lzR+PFt2j2vswBYMZ1+e1/
Yzhq/2sMa9H7O5k/FQFd2xnV9GBLU3xqUNL2Rylt344V93qY4ksF4VeOIormlm0gxUC19rSzk0/m
XJI6pIeCA3cDJ7MPqtqKd7h49r45IwsD1fMS8+m1RbL2i8GwvxDnTqIam0B8gKaQHlrIgjdOq31F
iMLa2E56iXP+2tejYYAC0qpCA//meI1QgSpHndLqwQmlS/mt+FtvtG9O3l8lmv717U/3ynqkZ0O6
rkOVBk1wknHG3TiYWs6pbmp1vUWsz9rUhRwvrEftPEzjSl6FJ8mnCRBODb76MuzCWBUc5GYK2QLM
fY9Wfuqq3oQUtIFHANZiKiFZQBeZWuYwKQjShmNcg/EyDJTiJqH+HGZ4ZssyVb4dLp25caZ02faj
i3s5CgnZJTX1V74DBAz2KOTxVVPz5Cifs9BcQoVC79gC3i8SMWwXPVY8HZn1rYRA6b3/W8AUgu5B
u9IAun383WNkftrGyTJOWKu+IqDBlxb13O27RwETDoN7hQARiq5v/dvRmoV8pqY1iwNqRIJWGLGY
JNF6/wGOmjlNQXhrlGlOldOtQmqiGkRxcNW0u06Uii2K6e2mUpdm47TORS2+V86EdTDCBNjrrJ+T
ySvmVkLiiMrDpNFPSex6DbrmyFPGWd05oAN2bVxNh2IW7h5zKzvAgcp8rvWlDEj7MU8nuvA7mc/b
dDS0D+3gNB/FErq7t2f/lVMEzzeqS4TK3DWnCNJpcIoosmR5SPMhu3HUxb2RbVMGfV9cWr6vbG2+
MhU/Wk5UH08BGb0jinTpGapoUztoS4VmrFVf8mQ+I7kSea964/ymUr4gQDheT2kcrky3rDqoam0A
+zbM65Dl9XVpxpfdvAR5UXXXI351G2KdaluDt75FFJQ6h2k223rp7a2t1D/bukq2wJ3KTRvyGXCS
Sa6sMX/SU7NHXLFevkdw33yhLPGFvOy1mQJpQI8T0TfCjpPkwRwi5AwBiR2WBb88kckl6OhAXNje
Z1Ii60wRQpOurvwa8FvHMxXBywOb59aHshcZyzEdk11d1OirKUA782Aw6uRbnEHgDRq9N74sMqpt
D2+A8JkOg3YYZ31+DPWo/lQulvUtLGXXbV1o+ofK1MPv8Nx0rDSJl1sQ/b1WIz0SXkq4X5uqtay9
1pJfVAqP32FxG6NJqqw+GKLKfbxl8OFbusJ9enubvDYM/b1VyxjmIonH8TBaXxpxHroJyVpbewJ3
kkAm8aWscf1XTuI+ask0L+mEUPRU16f47Sg0cnyrqLakB6uqUSKu6vkqNY3RN1K327nL9EuW9nYI
+/bRmMv8AljjnKWy4tBe6n7ofSHze3LNa1mjppDgykNrjDasTW3+YsSIVkHpsXYpJoGZVxtq6ptq
Fd9OKH1uamt0dtBEU9+KW3NTCqO6IAL7ykXN2YQqmICkBGrn1DJoiPoojg2KjMjER89tx17AaEvR
n6Q1KoWnNDptVVU6ESpwIrlJm9bYCwMKm8cmUsNNwp/6ltsaac6cpDBA+mb+Nc0rZTQtQ5VmHD4J
l3oPLxqFxx8SVDiVDprQwBVRLzn+kGlYzDl8TlK8TrQPRhNbj3m0FgYjWgmIJqHfWAWo3rshLjp2
cwV6s96h/pwo/pRAzvEbMxyybVMO4lsVqtptz8tt9XJm8WUz3lPBYA0pDLxQqRS/AzUee6mFW5Qv
pJ7dj4qAQGPXSvekJQU/g5znTF5WjeEmE3N650jcfoPaaKZ6o8FEzoLeTeWtOcSRGZSxNUO/iZwh
CDtiP/DltWJtjUbqUCucLon8oUV8I1jUxp68GEDRlRINsXrNSdjtqHvohZcjAHWwtFZAnW2X9ocD
S7fm6ZDvIpXz+9T+iLAPVJQJHMViLtb3CqGUxguF0n4een3IfF2Np2e1tUXmA8Y0UE/rsvJ7GI7V
U58v1rRBTaLc9w6CJH7WhaYOZzYycg7kMQTtM8+Kep1MGXIhHWO3vsbhjSBuaAMNaYrSPPSZ2ejU
bSP5I4Mi1PjS7ehypigJWQjcxWBjhq5zfklR0zh9+0Bxz06UdatR3V7Fei1qUyfBnKEIM0krczlY
TQbKh/MA+cWmqtXc0xInh/O72JYvh8UtdwoGfepjaqr5dsRWKgkAc2jZDR28ufa6qjV+6vMcfjbH
PsRj3kgjv10qi90he3WgcJ7rf9fjEvY+VLfpBqa7Wvo5n+AhGdrF3MB31J8Sp48LTy4t3GxhtAgC
Sm2+0ed+mWlQtw1D57rhSbB1z2iOLF8qNWfjNGNTG0GYq/m9hrwUraFeZvlmCJM89CtU2+tNNtfF
N4F8qR5UutPrwcSON4F2ywnuRO6QndljbTzNSdld9YAoOg9py0LuzHSUo9fiRWNvZizuWx/EVLS1
OwnUqjJGF3OPoR41T4HK0EMVl6jj2HGpblaPpSDVUzf3jQb1gyYy4x8hfuAJmMYozv0i16z4GgKe
QlSfGvEvdemjv9DKTD9p8TBTl2ytdq/UlPmxbFDkatNEhW4qFiBkQHYlDDSjWG4yaMrlhttPPCET
G3JYDlH0jPsctPcJUpLXTtCgPKlMpuIrShPextzs1ceoz/TpOg1Nddw5EmjYdmmr6tPba+wsyaF9
t4JCOD1WAI56GkYUllBs2XdE1vnkm3VtXwu9PYRdUm0FigfbcJHf1aq+5E/2ytKm7oqOHPJxyHqd
SpQhwty0qTW1Bytexm1lqnWgVaD93n6710aBIr6WldEFhftxfMbaiASlaOHQPwhH45oFRB+yXi6h
zs5HwY1gBWsC6aGQcBojdUvB7lCL8TDkpvQTQ/+eV0YdvP0qZ0H4qqtEHk9B0QEdesoOCHv0XyJ9
GA4VskIByQAMRvoE26xpi+3bQ603z9HNRGFWBaLE16HuT3h8PGuT1tUFcdl8KFHP9dmOywbOoXNj
y9yGLAMw/O3xzlHnJwOe5EEpNiF5MszzYRGztnFhz/muxGzQyHSUHriIdhpwzi+myY1Yx2nrUVK/
ZJT8yvyaCF6Q6AA6cBH4OX5pYUdp1zrufHCN8lflmtltKReNC1h1LizK8xYbr6uTNBOLsl5I14+H
sto0a8xWmQ+zrlU7pbDGmxaO3qYVk7zRXcfxm2hKH8oqbPcRD+2D3RoCpTEvPckrC3fldaP2ujIY
QN0dP0jsaopMEDU9jOFCRp1m2n4tkF5Yua+NsmLtVEB364ufzGw5pnI0x3I+qIsSXWeK/pWutH0h
HXrl8zGZ4PpoF1IjOA2+EZxKnIUK4sG15nxnLVWBb0/XYzSjqs7D2+v1tbHYFeSOeORR8zp5IcTf
BhvpN3lYuYVegvHuXRHF32MS8Qt4nPPKPGUTix4h1g1QrsB2HH8hKwsLJY6EdpiAq5IiqXapbgUR
TOmNrjskQTKlNTKkc0HgWKwSeY+qoikfkm7uKz9lxnRvsc3qvuH6mTw5hDgyEJWmqxwnOP4+LIwN
eDfr2xKG5l2ecIX57Tz9mpcq+87ZPcibYlKWK0itXHD2vIjkdgmn8lIdaT1TTs4c9A0oxDqU9LgQ
1jn/La3B+300ImnheBPl7VaJrSiYKMB5YW1/QrG8ulXb2tq//zvSgP0HY0Sl72T5K+MwKjJT5MGV
owzsEZoqjX5rEzrjJerh+TVLbRdkDux2kiagMsevRzPRnAkk5aHLQZmjHKUSb0TIVyoL/4mO+FOu
VqVHzFRcAs+9cprjBEahG3G2VdT55DSnobSY8ZAvB5MYHXkK2m2thWpeVgkGnt8r0bxeUyD5WbIr
KgUM2fGbNlbejrYt1YMLmQRCVPNoFEZ/NU9Qnd/+fK+cozQTV0YNkQSplHFyuw8FNM46z83DAl7h
EYfqyEtdhwXcNBCIvBFF1qtKoeXvlVaOHoi7uLMeRDVuhcAc7S9vP875MUdZn7ycOxq0AnNw/OKi
iUYOBXs8ZFWZQV5tXd+d9HfDIhCkXmm3FGXWIoN9ciCUups0jd6Yh1bE2XYaW95ZB++i9Q6a4GOv
XUiuX3krh0TfXIMbROFOe/KOHuXNkLTiQPNQ7itH/ZLnKKC9PXXnS3StLgGfgodPC+ElD/pt8w91
16pV2lmHsjXL6wzqxX6IjHhn4wu0s5EBuXvveMSE1FvBYK8f6lQrOeyafJFCWgcq/5pfaA5QW3VK
/THK3X3fyEsIwPPdD9UE/BBVanS4+f14acxJhG7uGNsHe0ABK83oCE9Or1w1mv4NncA56AY32cV5
9fPt9zznd3Hm8PkAyKEfKoC1Hg9sxT2aFS0Ti5/S9EuIxj5ESt5uzEF5ZIa7h5qWdJB0jn4by5AK
okGyS89RbODhY14fm7nvpsa3joALkbi4PDiI027D3hYebNTywoF8Xl7iecHcIqDAgUVZ9uSY7DIM
oebBsA9NrpQbC26Kbw9d+hSu5nvqRHPBDSfMp4fQ/WjKzAnsLko2Wl8rcM5aPcgmQDBvz+GLt+/x
zQTrmEMCGQ42gThttIJOmsxUiPhBofB1cJtGIdGbByAEWt1Pz9UcioPdkJ36CzV5Z5tGqMr4SaJp
FVpu7ZR5BOvVXa4vFlycOHG+4SY06NcOfjf7Mo3cXZym5uA5YZtgP1sn0URhpWuWQJpuf5CNiTGU
VZLHeaqZtgLLL7P4goTzcmNZZVsgtBa7AOIbcAFrv2rZ2HGa7VPXHYsnG/WWZhVYaFbvYCvfUBOo
/nIH6NtjG2cPlH6LH3aUiH6vKlP52LTCTTdlnegP4WLbW9KE4lltqrj1piWci8DiZX7SkVYXDxWY
5Uk3MpyXul4aL9I07fVcD224mbRGuwL0kP5IalzduWygsPpOIdoGTTKrvumGNv3VEKuhIa1Hy19N
pVt3aTMUWVAtmfGx0FGS29k2jiWoLs9j5A3oqM1+G9ZxvsuncvTzOLf8bGqo4wEYmnssoGvzgxKF
MRClWkwDMD0Li/K318NZ/ZWklVCW1QBkiPqMcbylUEocGjvvk4dYN9uNojjmrVHY/ddOKKh4GGN/
3WI6uKkaWiVLpV2y3Hx1+JeyEN0R+mEntzmCNzZSGmryYEn9MQZsy5LKLN+eEmu9brR9DB7dF1NU
BG7XXzJFOIvSkM8keAFnDCYdmduTl7cSHEYGes0P9AXa27my8dWJLQRXKb1szTCNbiEFKxd24Nkr
m8St3KpsPxrZpGbHM67k7E32lP5QtHH02XKY4gTXqE3U5urWrLJwW2Mm5ZVZXf2AsNlcuCxewoij
A4DxSV8M+nMrR/40ve9bXZt4AvGAxD94rHlwTGWT6uZ0NztS+6ilMQXFEIksw7NENABzGc0noxNO
B32wGRErb6vuZowKOW3HshQfW3dCy6csFnUKasIW9ANRqqdy5YbldkqjDihpEs+eVk5DtDFnS+AA
XAn3KiPaJ0hcUDYPNK2sYQNQdi39tAWFDc62QYA9svu2u/AFzu5npp5DkF+weCKpOQmUKaK0U0vQ
8YDMngleyQVmAhcBHRkVbggVsgsZ49l9uZZrXoo2tOdQWFuf57d4IFLQecbJyHjorJY8HMTrKt0+
9Z8btfqctar+1FST+YSZXXcBzH4W7qwjIyW39jm5ME/7G7kdtfBMpPFgIm8V6J1q+nk4/Xr7CDkP
XBkFIBzSq8wltd2T+SzcYp70ujEeEhlV16rbT18UY4I3GiEjmOPf61e5aXzQ+LZ/c819dXqRXKE9
fCnuWq/T45XNcwBVIr0kMqG/dzzPeS2GNIkG42FcdO1rKcZk69a0keJeib68/c6vTezvQ52EQARa
hRBpbzwUDp6Pc60UPvHKJbzf+VFB7kpcTNEKVVQgCccvlNiaitDOYD3E0tC2mZoUV0CmjXtZLnQr
yr7ZRboBdbYOx7uqrPvt2y95XsgC/0I1lfY1YPFz7F8iJu57KxQPtZidTeoUuyROc0/0zQ1Qzqex
VD92y3hVifZutC/Z97y2rNAMo0sPq9miK3syx+NkK2pfxubDsszL7ZBpxgGp1PgWO/YlQINgusny
uvyYGWrxd5vnj2WVrOqkbfruMA5Q1Yp9BNkADIVW/vFn6NzBXmzYLg9qS1TvafY09R6KHP1dy88w
70FN0GvKuTZ8pxP2ryka9j1nLMTCqZP+0teJFjSLm3678H3WGfh9wYu17gbjh7tEB6Z0Cvrqsgj4
MbCigz7IaDer5gcnksbeFhWe4NFYyGv0Wbt7MwN60aSFsjGUrHzuIiO5tB1Ot57gC631I24VQXh5
Ci4Cl5jEFkXVQ1nrTRx0UqmzjR4TUrtZk5V+STDP2Y8OxvLBrZUYSnfRtNKPhNt/dfi7WCkjui1B
Pg2aESyGk68tlkkkm3ZBk8dTRWcRHJCux75TLuWH0M4n20MfXdm3mHl8b4Chf6A+P7VQA5PuyeEW
HbzemOrJQ4l6/CaGRfzlqnXyoak4ozwDCRLXr0qoYH7RruWkNMrmL44h8VQv0+IGyzczoGNV6h5h
W60HLYmFsqusepmpYeZlStGDhqKnQR55twDZmt4QJ6yChaw9qrjHi06N+lKb6ib7FIms1a/mBciG
18cRUn/J6HS6x3Gf/RwzPf+MLUtHMWvJ+k96Pxh7Au/8W6KlAkhugo+NV6RuFPuqhXuIp+FxcukC
OD0NeVbsHOhVw3gG7nKaU6AEVXVFyrMOM5VRMA85Jtljo+2MMnkokjnxDaVYNkavpRvalvkmjFr3
g1ylDOnzj4E2ZZlPbfCSxsZZAoZ1Bl0GMAwrOYF78CTWQko1Adqj6J8UvBuQxN7TCtho1t/YDSBS
bW1XdY/Kei609KO5MIXVuBfzJQ7m6fXPQwDJxzMTuRRoB6dfkkhJUVw6Kp8mOuT+XGFpOBJ2Xxcd
Jp1V11qfMmeePT3TLhSRz9AuRLaUA92VWMXVzDF6vIb6oTdD2yrsT4t+n+S3nXZX0fxzjCEQoRKo
lFQFoqtp+mD1Lp5ZX2UmgGnXfmTeFvZV0zobUWqeq/+VlulOLdrNy/n1LoPx2+Q74WL1q3/TXny1
If/Utz9/9rfP9emf/L/QY5xj+bejfPUwPzIZ//Rc/vEl+Y5d+c8/5B+r4fiufS6ffyQcvr9blb/8
M/94jiuW9ic8Js5WkK8Urwhg/+OPf1zH1x+tIlT6WhdFapUq0H/ajmvGn9QvAe/A5KPVslrgoXOz
uo5jOo7PEzg4IkO6pSg7vsd0XD++ALidaYSsgPsXhXz0G04SudBVEM5ZuizQxpKDeiowDfUsd+wq
nxCsydlumf4oMsP4kkp0fz196jCt7/PuUe0biiHQgDxR6eFWmEiL78ZIDW/lYO5d2002AqxD5dEn
af7WFD36jO443NbJGD7JvuLWGOg27NNOv7SB1kP2f16wL29Fcgr+lOgDia9TdFLiKlCL0zILYIR2
WEM6xb2oJ2RG6J/7Jtiv1abJ/ty5vQhUWeW3VKfEYXDqbLfkNS5iBpKZc6rdp7mYrvMUF6oh1h4z
C8oT8Fm5p8zzPpHtl2cGRUwTjL4RgfApnBhUtGrSB8gCiT3rtp+WeRNNxZdpocYAdbHCK7u7yKB8
ZaIIAehWrY7c3ADW8UmTFuhEVI6Oq8aY6o9ZKr/UU18ADQCfU9niTrdaa5uC6vbpDCXbeijdC6j+
E1eMf94bsCsnHQsRiN9JsGw39STtkUeoy9beWAZqAVJo5ddZMwY/NxFoUzunDeLZQhpISZVNJvWZ
xmyvbCxLxjdxohmeUWffazpEIGKUS6KGL+5eJ6vJWjMU+kIU+qnZHk/SYpdKMZQ2k2R8ScbbYax8
2qYeVW5vLAevaStMHe4sbBQWdYZJYn3IjR9AiD1aW1yPZiD1HRfZLud/l8EJDLsMDPdJOqmniL/q
GWHnTtkm7qd2EBfKROv3O3t0Oi7kI1RMQKcdP3oTpxAHdcjInVJpAI3Q7a1Km752tkzeqCz11W/n
4f0///LvlvUnGmPr16RCQhuESwsWNiXU4wEdcxTu4GpUCnRFbrHEvVFlne6qcSpwAM7CW30wvg0A
ejw1r8BFZSgD2RPOFJ02KAD2LWvXh2N+4bHOp4GnAqqIjBsgcX4/fqrBdSjSDDyV26INv4hY96u6
b/ecs8gbKkMX/B+7IcefbT+0P//gguz+2A7lj+c+qcr/F+7KNSD6L//9v32f/2v0szq7K7Ec6n+W
P6O2OroZ17/0z82oq39SvMReZuW9wONem87/XIya8+cK4ud7rZwY4kB+UlbtevsJ409oe0ihrZwL
ZHrWnO7fi1Fof0Ifox3lvISynPvvuhj5479vnRepC2o+q2zSGgfSCDheMwrGguYqVOLnxqgmK3YN
19Bh7EXnxfE8N97c1/Pfok96HW9jiZRxlI7olQF37SPo0XoKH0QCTxyLWgfnRc73AfeCbtmkiaQk
uuRS/Sx0JDu8wmrtH5nh4BjQFYWbf8AVZgqm3CwK4MwEn4I6509bAGLeCcW1twXE7MCxw7bxhzCm
cgdSY7wT0EJq3MxDmvBCS+VjPpuqFybNEnqU3pd45wzC2VbjAllaTLXxWGC23HgloBfTV5clTT3o
1n9L9LhvhRHhnVt1dvdoiAbnF8EMKLBHRKh5AkfH1M+BmNEM0IrBUzQwW14dKeqeE9g4VJS1flpN
DuRTE211DcU4weYxrpIigC2GaS/AgNJzAZeChkttuw7KSREF9tRm/YGUJbt21LoePuay152dTel/
b7Q5QH93gRq2Bzsafc4XI7pO1GGF/eU5RhB2ZhQfM2uxWj9mup+UvDf/6joDZwQ5yOrGXuZRevVQ
YXoOirRuNrVbbTSKYAirpLKGH69iTc/c6OO96tSN6VWiGR8bxVqpkZGUkKLNkAMbqaGUXoCNA7hX
C5n9ygY0pmdzzu6iURjfzBLbiV1ROCauE9XgWgEwQbe9lVGhXevJet1NCDHtUe/MAyqB86ESozNs
MJosrsgo8EwZp9hSgHW03X1ZzdtmPVb5znH2AcXg5K9Gq90v2O2pgCJD1bi2h8ESXk7ow7vkvSK9
wnQf7EzJv7DAc+qyoxXOG0fJxhyfjNKNUFMzUSHrsU1tP2Yz3ptLj3EMbAFnxiirGkk3WHzOlWLX
2pdCx0Z5GE0t2uTTZCH6YzYN1e+wi0g8lOhZtcIhDZRu0h6FpYzPCXUxWnkzul1bEMYz5pGj6MGJ
mhGQSryuOPTj2m6fVHXJBSDuYb6NMgXQVYRhCylwlfUPWdSHALilyhiuSChIOHEx+cjd5VeEqjkC
RHaKFl08LAsgUmfI7sEB47Lh2HNJ4VutK+E7uHCkAItbMfsT7OLWi5XVKcVEotXyuB6tj06p2OlG
a0R/J1JE9zc1xLw2aGY1+RnrS1xdLWo93rpKF10DWNP2tq5QUbOqvuRGzWRbXFfCqK+6yi6arUli
WmLKGxmlr6GGZnrLYNzKcFKDyG3mgw002cS4rVFYmIkoTL+IO/VQJKpaXi1NiVxsGrbgA/QGyNTn
nsZO63GAjv9CBv9/JvcfOj3m//Xl9IHUzXuOn4uTvI2/9G/aZut/knusOADwyUzy2m75N21zuLhc
ChMqATO8FGq8/3k96fafq1Dz2j3GuQriNT/693riuqPMpq4Z3VoYJbl/z/W0BsW/x3UwuxGJAHdC
+gb5xj4Js8yWAiX0sRoDOaJR05hMr2ytevvbpLwSza3R4fkoUCy4cZEMOgV+60XljtLV613eIfsR
qjRcMoWCmzuqLruUYLKpL+kZv/pmAhkf8hFIXi998N+aLgu6foAiLPyjhF5tZNu1vqKiMPn2m53l
vesEcgdBJVJJf0mBjm93IP59h5FKvau0ookCjhZhBWrsVsFaZCyCSKOTRsU8iT7Il9N0AbFwbZRl
Ym5brTGv6DnNOsJcxbdEn1xcCMtqMD6lFuzxnV7bIvFi2SkfACso+v2gmZGOH6WU6Y1LFnmNc8ly
U2tFvickUC50j86CcGoKGN5R3APFBmbmtD+KbIU7DO5Y7ZLcaHZ1ZddeIps8UHQ9kp4oCX8L7Gaw
UWstP57SIuh6N9ymrUodTdTpVmrlUMJYsS8ZzZ+0JuhK8GiCbNNF50J30bI6nnfLrYAecJ3vFhyf
r2mgzE/JjKjYolZoJ8EeQHLWyHa4cBBJOaURKOosLqSc50sMZRXSTcR1aeQChDl+hhEUnGKXdrmb
oqy9UnJFeGjN9Be6leubHG0eGJWUdRBTJG8ESHLypkqilmo0RfkuqXGDd6Yqv1YtxeGKVtoLq/ls
n3IMQelezRQZCNzi8QsJs9e1Ti3jnSjK5qbATeivnspmSehRPqqwS35oUTtesiE9m0ZGtYnABYVS
KpXGSYAsKaFL1k20y2l2/dAQDdkPGVIab+/Us2mkJrDyn1d+KjfrqXZGxK3XaL3W7PC9dK7jBM+b
3GEbofJ3Sfvz7IVehqL+vvZdHUp1x9MY1i6Mo25qdkrfpZ9jMKqdYrcX+vinqSh13fUzraJ2nKn8
cjwIXYl8MtK63iW03L0W44e93s/jXdESHuYDAr9vz9/Z2rBJlgRiJ1hModF1qiiUcIu5mBc1Oxpv
97qRfMA2sQsG5X9wdmbNUVvrGv5DR1Wah1u11HLbxsZgCHCjIiRoHpZm6defR+wbWla1ityQ2kWy
V2uN3/AOg19M0g/UAOqDksPOLALzYkjeJTRP9O0sch0upWlzgdtmdIKmEnowEo+QrPujkD1qYDKA
RW2m0epL6iyaVQcKWET0kvvWV5TwCNu5OwoTSHUMwBwVjevFspKOGc0xMxwbEfpzOv49KdYRrGHT
MGVlGIErYoW/k/WCZboeJexgJrEr+RZdW06jMpYnVVk6t1kIu5WZ9lgIkkoQhp7UvE/OQi0jvxpl
07u9Vfa+lrxXMdaNghDL+ve/Pb1qOeSQYVm5scbhq80d7bwga36wIZWdEw3+l61BXXaF8Gw+NxGZ
iU0Bn4tiVO3BsupwdBp8tRg/zsXwGos6cRPQsppcBVEiLmGtfJuiify6AQdYKaHkOlFz8Kt2v517
jPmnRITO4vW3o4xHoU4h1Jm1/lUKVemsi/kontobhEocdzS7lpdwvRt+m2DNaPE0aBikrjuoctJQ
nuiBHSGt9+YXrD4w/ZVa/gZWCg0wq1Ix1UHYlDJXcp28Ztxq91NrHbXYr1tk/9u5vOOyCi0QqYKt
R8LMYtC47+tgqDoCxNIufCj1pVer6Bz1Uya5RiFmv6EGePC6vj00gBswUgbfQHeOx2/z5oVmFKaU
IerAHNvha9qD2EXxVQrqvq09+pfGQ2+N1b8tO/jdWGT5fa5r4ckMjSMbv3XRrt55RLNQ50D8kUiL
qH/zQySYNVVXOVWgRuKnLEspVR9S7LALNTfrh8y7fUjf3Oc2ZVz0afh87iW8zq/3UBvasHOBpQYp
GgXQTUsRqe7A9n1Kw268gxUSzgh46fOn2+O+2buMS5OYZ8umOAfl+3rczoAll449QRNp0zvwH52L
KK1x8Dr+0jrdzCZ5BsJ/JDbwTN5glCEQWDgGUSzvpe6TsG2UM2m63oXgOB7mWgwnu5tHMJ0xupqS
lT8h4aT5RUEwYPbF8pWJmy+6XRg1vYPRrD19xJQwmivn1er1L4UOXwa/ugRZPX0ITLVlkTIhLk46
dh60i/pek/rOLeUJqpNk9C/ADwc/Qz4BU9xBfij7JX4IZWRzbF1KaI3TUIoxIQ66jjspi/owKPIp
e6qLxfTmhXvtj5eBbsta5uRmIH/ZXCGS0+ajas1lEEPF9AqZCF2kw9fbg7zpyQAvZBSU4MlWyXS3
WMdRlaR8piQUICfxI6qT5wmML2BiSN+OMiRehtY1PswfS5lqJs1FxFbMIO6jMzhcAMll/ViBJARF
jNb+7Z/25sZZfxkodkhruJqRv11vQ8i6Q2WLhe2vTv1lUQACLLXmuKqaKqdBiTgBKreAnij2wcF7
c61uRt5kjIZwUrsf5TIoRipQVMIwBc1my0Pc+4gEuHPW6AevpQL41irKsNcfGYGDG+V+LAO7mdAq
MAVcEjM+4jrtjkJriPI2Pp+gLK5HybRaQ7V/PdFtD+SjYF21Jfx8e732BqHtBJoDkhdB7+bakCVD
JDJWLUGj2AKzTtVCGHU8Eu3a2xUUKNCCwI6SZGGzNqbWRFZYp6wNwcU5tPXsC0KnNN7asXqH64V5
P0bd4GaNBKrmzz+Qrq2B6gPnEmjq9SwOWZL0eTkVQVzqyWcdvronNXil3B5l55FZTQkwJKCyBC12
EzMtbTgjIZYUgVoI86HMy/GJWzH2KjDzpybS4++3x9uZUBaMKgwDYgSzbaCrWHoL2oZFIA2tFBga
SpvNEGlBWtmAs/oS+8TB4p0p5yOu9Bq4bx4AnXCbqwczGPKwdUP9FiM5OKwjuDrk+I8UjWe0mkbP
dGk8LWvSj1gYojmKGoMXtYlwqxpnjdsfvrNfr4bfHD0A3WVNPzAPEGCfTkUl8OUzm+kgetlZTqSq
eE35RMpr234kri9qHbYGo9DiusMDRrlLqTi5Soydm6E1R5JSbyeVy5ILhb4s8RJktetJXaSJqLqC
sVDxd16ZVl9GboWvtp0C1+9N3sAq1p+l2KpOBYa0l9tz+jZkwcubswn8hcsG3vj16KMWyUNlynUA
1OwZYHfoAfmtXqSlmh7YX/KTlUfe7SF/5X/X2wglU8p6BC08YuAHr8dUNIHXN6LtcDeaNP5AOWv8
V0+aenwAzIUIBQtL7tFIon2Z+rh9RwJgtKdxDuUKPYvJ+WvKF/vUWxMXhjk35temVQbLo7glfR/T
nH6CMtMrczu8gQxX7jElOVlIO36QM8lKTnXfk7CoUaiAMh5BCpyRGmg/l0bXX7Qsqr71GFVia1FF
1n0+adF5yjGKmCcLZ6fKKOdLp6pTdcZOHv8lOnG04qRqjL9hv9P8e3uq3r5rEAqIoSkbkffhDXY9
U4WxZOWCum5gOEb40PJ4w+g3tc9ai2D57aF2NgK6PSRX9NWpDmylKcsBCwtJdJDNKXiE0fSIR7rt
hlr5as/IxaitfWSA+bbe+ItYB3VwJangibV5GYSctLHdJGUAnaS/mMUY3s8yttGcl+jewbbGxcyo
9KeiDqnGNGr63FrjUdD29rvXNGyt/FPJ4pnYHIACD7NMbcMiGJw1Ws+dQdz3eCpclClaaNRZkfIg
h/byz+3p3vt4HkR2P0r8ZCe/cqjf7lLTDOMI79si6BIrO6d1JT8RCkiezpnwprHrnsCF29/g0eFz
W7XlORXpkarC26sHRQ9yNGBsvMz0Pa63lyPFTSHHCy9JqdWvOc5dlyjpOt8aBd4etDPpOTdt+pDG
3XjWs8wK/ssk/PYDNjugaolsBL7RQa9N1YtAZvll0rGIS4ZR8lLazQ8RMo84H0OfGfSKlisYlz8O
Eq4nYXPGkHuRrRBcVyCS/jsIYfuDoS/twZv99ukCLroyA9dqH//cXPJdS7V7QL+ZXabF79tBl11F
LbSDSGR/FIAZv1aUjXW9nnGUjX3dEO+ABJC9TinU9004H9lIvC0SIQQDCBYBRAoyK8n4ehhtQO0d
FxjCqrTAr0sf449TO3ceTQXpXWfQCRb9NLwvQ9L7ssxhKbZT9q+t55q/TJL5VNZGdhfN+IPoWZf+
cZBw/eM2c9CbcZU6Ssty2iiEq3k5v6DV1B/clm8vZkbBckgGukSdQ9+sZxyPGrZTTEGp1/knTRPl
4yKyxE/1+CDrfhuOMBK6ZYhh0xXjhr6e7LBuoKfoOU42S6Kc7KbU3NhyYqyXmm+dVR7lBEfDbaqq
kko1L2kqhpNRXtIqzfTMJgovGILijBFK0sFE7o5HwwckN36NOLBff16LqaVIhqII5CGMPhVahaB7
G5teLKyOKnUV/nF0x3Sucog0gSnobu1yxhCr3GhmvLDspcd8jCwwi8CzHbudA9zYjuxDd75PA2bD
YERZ9NQ2twvEdOTHZjpNSCQvJ9PsY982qu+LsrRAXorqfPtG3cDTyXMQOSBjRGsVrRawzevv+e1Z
kaJKzcJKygLeugEvquxnV9unqOvOVVQ+S3KC7cZCMJtkj6kk7pMQgnRReY2SnaUqeqxo/XlZn54T
s/Tyqj5reRUUTejFuXwUcawn8ToMRI+BB5dsAkFsWlXXP1VpBUwSk4Zippbl3YTGzQmBkXM8flsi
gFz23DleKiGfcnuKdodFIJbHdwUebm8vK4qUuHPMLNDkZgzwL1rLVkl2ktv0XWSW5n1kLTL1FLP1
bw+8czvTBqQht9J6gM9ttvoQVUspVVMWzGNveFKdCq+t4u7g8zb8jF87YGXCouPBiUJNZxPQSJaM
knAYZ0GXlfYpp8t1tsq4fZ46x7obmyW5V0Nr+Q4/WfMcpZef5GFyLkbeZF4NzukpydFgvP3lO7el
jmTSClOgU0hSdb3SrdOUYbGkWWCh4nXRyo4wR4a/peX2UeNzdyiuE9AhJnjg7f4X+WBT8eXrMwiR
WBulZMNRVyAId2Q6vrOcXFornpZPoh60eQULVcBMae00ECIEZ6SJ5tyt7vS3p27n/jCUVRWcTB/V
i20Jo5VnfS5qvDCLgZ1jD4rzEcVGPEPDcAlKMcSvt8fbmT9H57WBxUz1lGLm9VJBORxIErU0cCJF
v6crMp2tpJnv0VOuvP8wFF9GMwQlfBqS10P1UlVMidqlQVwMC08NAgLLrKkXJCn1g0f01w7b3DUO
tD1akuwMqI/bxWqVqsclLaEyr4yvjohxJByyKhhmeXjoKJueGrmR7xZI0mdTmPq7RTLLi0ZX8UGz
4/AlTnTdnymT/aNZgOtcaTL+beZo8NDSTDw9V3tf9DEPZi6lD2aG6gAWh8NztqihBygR7CjCL38K
lUD1EUou8pSUWykhrEv521Xfy2Ym2oVvmuiAeOZQm+5sIHh5e5XWmbmeObzmwdoBDFnVnbc5ggLZ
McmHOgkq8UuFrzb9wbD7YNLTKjBNKTwL7qSDZ+ztLuRl+EV74L5EIWsThWjYIQ0F8u0BJZjsnIBG
9kUFmseyhoP9vpOHkfoQy/2v6Q97/3oWJymN5dhCSaZvKilAyFo/K1qn3veVwBUtVpOTqET3bIy0
FcbRUU9m1JQHJ0F/O8cKCiy0yvgTOPNmJQfyOwFaKQlQs1bRK8g7Hy2o6mAl30KPCHto3WDbBGga
CMXmU/teAkThOHGQg5wjDogkxW9SOfQkdDvo4IbaXQ5q5LEuqvISh030DKvoWxQimbGMA6KdbOIH
bV5EcHuLbUza1icLiitdfFQaqEXzP67XQKEhA2FTXddACi9SMk4nMUXtnVEsqjuX5fRUqkPnF+lQ
eIikWHdLXYHbbJLFB+J6JLu7t/moxNk8ntztJDjXv8YwcU4UFb4LUWsaX8N5ls8DGREsl8w4kE56
G4uw6nwvRWqCtjdHGL9s4qPOyAL0UwrKqC3mXj3tLDj/wjURQna7CDFSqiBHRbi9fU8CoyLqh1ok
PPTNnKt9lwyzJrIAeVPJn/Bdc7lAdYovw3jXLfWjPkvvQiNEzLWGI2PHWvPx9rLvzDOJDeQdlIG4
mreFVmvs+z5Wo4xQXFS+RuPuTqvm/tRgRXRwwHYuMZDC0ETx9Gautz0ILUljc/71qqlqe490nH1f
DGXn8tsyvzXA2fdw3g7O286phjUFd4qmMOrPWzQR9tg1eok8pbOqSbCSlMajc3kY7+1NIyRBRClA
3ICS2DyjWingbgs9DXj4npYptZ+R/5YvDnzcU42SOcw6RIg8OVSI5rHCu5itNnt9QohdhpGgG2pL
j/QTHpRaqT//+RJDuKZdQP8dONAm8Iu1KDdxMUph7s1Pma2Lx9Qeahcop34gO7432bwVa18a7Khs
rX//22OoZyg8mXmRBpowU7x7gfe7lt638UF4/TYeA1lH28WCcrZCYDdXNcEYcnx1SSimzcop1E0Y
lkn7b6rKz9xbR7ZLe/t2bf8hAKDzMmwbLujKyDGaOVlAGhmel1YnZk4EzlQ6SHYs5HNv6HP9YN/u
bSjQC6QoAFWRklt/1G9TiYGEI8bJIeRE/eFc12Z0Nh2iW21AG/f2/tjosv+6+decALoBzQeG2zxJ
spOgGy6HbBBJ+Rh3pps03RMB6CM63D5yaHepIS5tRoEUZgt68h9kAbmnap/spPWg7XzVxuZJD6dP
Vj3cHfw2le/cRD6IrlPh4ulBft3YHCwLfsZMsJcGCF52pyzRrZM51YprKcnomUVmIMTT1E9wXqoL
nxjB9VjQopN6E4xNdFRI2MnrKNOSRgGBIlimJXC9LJgud0PWcJbSYa79BAm5h6lovud9nb2P2vED
Uvoy1EX8ITugrKfM7Kb7fECAShNde46RjDjYJ+uAb+YHZRgy2hUmp28OdwkYRFYx0gzS2tIvYEAc
t6xlpMRKWb3UhUZLOXbMvyoVi+55qf9D0MSirGJ57JwVanQ9H4NlVbE8sDzOCDVYgx9yqkB3HcQm
ux+JJgxYZCImiirXo4RVSfQr4ZLL5aueYsqen2UknTxK0gZi3qp8mrGIctNRL55aaCYHc/zrK95M
Mmkm7VbET4n2r8ef0iKSnGogy8wVkpf4pR8WCGPmZVQyGFG2LzQ4Biyw2TvP6HrlLmJLzxQGX5ux
DhYF5SvZ8roWIpsC/iLJ7lU7v8eo46EFqKKX6Y8uqx+taHgEzXgScvYi1+NPY64fSxVBETXx8TR/
jarp/SxHT0qpnQDOnIDSOK6Zp8HkZKfFUd9PE6bhovqxRq1WI84kx/fgeM+kcu80m/Mxd5dMCgN5
RNUFlM5YrhmSfclEfR414y6l+FMn4cMUOffYPr8bu/7cF+qlkJT3tVlc5Dn6IWXjAyYDvtTHz2o2
I25tVFyCGIwgujCa1ZdO0u4G2wjCqbyEaGG79iguUis+3r4Ydu9HjELWXjR4TGez7y2tj8Q4chBj
pC7Q8p7kc9HFCT/DcV5vD7X3qpF8AWGjlrcqC25WP8EDCjrwr+vRDmJnTtyoz4+A//ujIDbFe8Zl
vJVAF5mTAk2TcYKGAXU/spNcU1Kr//BCI0xNxLmyC8DHXX+LmLRczc0xDfReWbwolCGk4W9xuT1j
O4vDQVR5USgqUPzazFg9GVle0t8NAE/pwI/q2bWR6jln9VFvdv1/2pxMRqJtT18HSfct6M4YkFdN
caIIZtNeHgcp009yVtkXlMpTL0Vp7iBX2Fkl4rvVOBBs2aokfz1/hTHJSFzyZRO8KA8Gg3XOrPlI
V21/FO5JStZre3Zz31FE6AuZKDIoenQj88Iw/QjH0YMoancUU6aH9Cvw3+4Fiyh1zNe5K81ZPJgJ
ejXke8VB1Wd3L1B3hAkGLAeq2PWM8WIvKlJfadCnSnTWu2L2xggnCcOqI//2tvtVrHqzG8isV5t4
HFu2tJ4BGjLebtA80pnrwaWpUQiIjkk73jVKHT/3UlEtfqJaWXMGL9YZ6BGYxnjf6AVSA00cLvhw
yLpwOSdV4vGyZn81sSpes8X5xwiXxZemzvg8JRB3/cySQPCVs5O/U2awD66orUG/741aNVz+je5j
JI9Q9mNlHMZgmk0sTEvEeSPIykv9wwKies4SB2KajFhUec+JF8pLqDaO7g9DMXwxmyRF4KEpxi4Q
xtAjYQ4Va1zNg80grwAdn8KmUr/K5O24d1d6cSmUQaWnuSp0TYMxuQhlVF5pVcVzI2Y8Z1TFOrVT
nyxuRVPt/YjJHRYlMC6+1Z2jrr9vnu7MaOGndo4xYKBtF+aXvJblD51ZQdmyu675KxZK+/ey0KY9
hQUqTyc7rtvvZjYF/JfoPRi5ofuanBu969RG2p0cdTC/apiPfmhIgwygUasuUjmYY+yKzMJcb7bM
6qUBEnrXF0qNGsPSK4/MWb/cN3UafRKZLS4z5d73BfZEfj/HqKZUi/pOjEp/lo25uHMSK5FPUaJO
jtvUCtVMWRvzL72iDv3JDqW48G5vt528YO1grSIzaNCQ1F7vbKlRQgS3jCQoDErDtWP/22tgVOwm
fS83dX9ftbZ+EAjtHVkC79XEAtgjvbrrIRtEQ8krqalbXSF5Uyvh+JCY8UFNc+9S5RShkU3Rjwdp
c8nh08R80kIORnI9YhnVGIKlxtdEVcL53TIq4nx7JvfuCEqoCCzyB+HkNgGRR3lsDT5L66iG2Rnb
T68oyIyF/en2SHtrRr4og+JayY3OZgLLoVgoVk1JkJhpd5Yizf4glTPldUQ/A0Gm93duLuHBvbQ3
nzBkwNZQA17Vz65XLe9VTIxqINDlOKn37M/hohVTFVTp9IP+mnywSXZmkyIxJH8gS5Bf7U202oS9
pSBVRBZe4zProNXs1XXyzwIn6eDD9mqGDEWTh8o0iIdt49hWF1y8KhJ+026K1zDnMZHR6fEEeJpT
ogsLoRwz9rU2jb0xjMyHRq1bP1oIPqNBPqKo7Czu1a9ZJ+a3nFmuIkMKI54alpDaZYxQ+CxVXtyB
mhKZVFzyVP55ez/tzjVeL6spB+zCXyiN34bsOq5JXA/SoO1zx9eNuPb6ejbOi1VpB9fNzi5CAIi4
DfaNTrN2zZR/G4pbP7J53Ih4lyy/A5oun6MUFn0n9NaXW0r0tz9tr1J9NeAmChnttJ/QrU0DCyMp
tDsm4EeRXvlJ0sQnXKSFLwoowBZ12lM9aYNLx1O6VAjqnNV61E5dbjk+zLqDEGw9optHnvI5GAwK
TFTbtgI6I+Y+qEWT9qz8D29oupoSdflNzSfZTx2r8PFpE4GMn/SdWvdHh+uX1up2eOr2BnVYShIQ
Pa6XASTUVKaWyg0ilxktqMqvHPs0ZuKxM/t/8fny9Tk5m1nzGXvVCxCVR8I5rLEcT+rqr5NSfbHU
8JKbxbMlI6GV969Yx80HV8DOO7FKaNJqW2uSQISuf+QAeyoSa79oNNv81KSl42d9daRCuDOKY2Bp
yeEHPgZ78nqUDFT8ajpOx2TGka7v1SrI7Ew5+JYdItPKROayXjXdwFxv7jM5R7EKodHw3EigrEfh
FL6ZddldsUzhhe6w9YhSRv2hKvPQlxvswlWzkYOiTQ7O+tsDuLYtSQGtVeyYLXD9uWPYt7MVCkqA
sVo9ZkZb3QlJU/HYdqrvQmjW3e0DeDTe+ve/HXi5V6MGbcLwbM3p7Okp4C7EMiNfxLNBUaARB6z4
X9Ty662NfzK1LQotVLfQkL4esCw1lF4XRT/bPZ0SL5QzGNKh3Wk4SALG7Z/aeqhfAWzgGli3RvWa
hK2G3mgV9tpZKBa6oZYzNwORWak9dHFrz94CwrL16sgcbT8eUhP1/bm1ilOrGYXsDjgGfwhrToqL
YeKUnpy8StVHu5mFoNLaIyET943cYrwwad97x0AMB+tFxF/kJqz+ccps/A79ufiSWFVH5AuwosJk
Lm0Gr0PD59LEuirOabtQey9lxLZOOrqiKN1K0nKep1z+4NCakV0gz519b5dhVtwhyCecE7YA8uOQ
dHnvRaZUkK5IxuIqCLLWnjk5y3AyMIXMPQTokTivi8nMvIky1cuUWX3iz3PyV2ZIbe3LYTjlqAJJ
8pc5HPSXyU4EQkDlNOUP9M4m26OnP1pDq5xzzZRR7ncWE2zQUEzv+PXp49AUDV7Kc5mFJwdUluQp
k9x8ub3XduCEBLArDBXnMjTmtM1lr0p5ClTPctA4UC+Z1msYx+qNgypMpaV4Pc6Nn1XzfKZ/ELpK
m2H1rqs1hz5Jnm0RDvfo6iyRV7a9QCDiCKD2q9y92ZqrZBpNHPiway3memumOM53ibCdc2u1GBVG
MhJEpABaaXhVbCknouIPUCB12mejBEAvc40a0SUd2Zz5gzkDYsZXvbbKj2zPgyBo55jCe6a3hBQH
L5Kx3pK/HVOrFrMS8hadrS5+HBfNmt1Gkl/KpNL/UiSO7+2VevP8EblS8kK9Cyk5SkWbCDbqRBrH
YkkCPcJAgG1lnxbcft/ZOmXBKY0arwlbP8mUr1O9dAcxyDrNV8uwDs4n0nWhi/0GSIf2ktYPcZsE
0P5jt9Ci9+ZYflayrHDrvv5p6MP721+7OyBNYAJng565vLn7E2mxxVjjZTwOdRjk+Ll/xOC68ZyZ
qqsuDFw97e6Ib/7mXQPsT6uQV55JJl7f3oMS9Ll44Cvl3iSCGXPnVIbz0Z5+s2/WUYhheEvQQYek
f71vnGyyHCni00Sk1JfIkCniSnnsY+jS+2OY/ZlaL12edTzKVpSwKdlj5ng9XjmhyJ7HYs3qrCdR
QQymxGS/C81ydmkDW6dBrY21iXHUw9mdzt8G3lwtYoiaqbdIf1L0m9xiiYZzOLRHYOCd6eRlJgoH
zg8UbIu4w3yhHdRkBr5QlX0gLZl17pYp8U15nt5lxiE58G1YAp8Zhb21/ryiFLagMCmKJDUNRRyE
tare4ZysfaijSbuvI3Zqayf1pZv7PMBTL3xQIqvywkTD2ddJpdfbZ2RnfmGeoFO9sszpcm/CsHpK
hRSXUUxAPP8oDS16SjAjvNwe5I3GJ9vnapTN9olAhTYSXjhBGOOMBksmPalS+y81G2g8PB8uXZkL
2l346tCeoODnzdWcnvB10xCDS09kYY1PZ033xkz2Q3NlWc2xPyf0HxKe9UmWX8Y2fd8VtFCAP7qJ
sBoXMMQDJRbTb7uudW9/0t6OAYiwdhbBfXAGrw+EwG42tNQsDtoWgZvRKFs/M+VPgNQGT0Ws92C4
t8nyOoMWTp2ki6vUyLqOvz0Uk1VI6dJZURAP4h8ryVVseXXtfQYr3StC44OhzZkPgix+5AJGFQ9q
8Xk2Lelh0P6caLT+FjwQVlwEV5yxqbiUmt1ViAFEgYMZs4+pRYSOEKKHoTpSDMlNYsB8OSoXrJf1
5vVY+wHIEqxQNgg31xNAAom4Hx7gQdJ2L2WUqq9O1BcfFRADr0qsi1PZUyp289oKj3bvzjvC0BRg
OKf0i7ZWkJSCFmVOkjgYreohUpbYzcIQbz3sf8+pRUGxy3B6yacvk9VzT4UvuWVdNFP8oLrxDwbe
q3/RQCV++GnGGc3dnJgPCT96IHcRVole2/TvYFWgVyvEd3wcW78vys6P8Hy8vWl3DjscYbLfFXW4
dkOv57DvK9OYEb0PplLtzo7VWWdHQcvhP4xC8sg6AbGwtkV7Sp4k+VEYIQAlBo8drZ6kYT6yNd1d
lNVkkUYKCd7W1qTPsox2IvpIQGOWE4oFshdnuXIpUG3k8l7TCeppB1thdwKhcqxCFKBhtn221WvE
GSwtClrd+SE6RfGNKCkOYsK3VQICaU45/piUiNfO4fUyVU2opzYABMQg0vpZF6aCfu8i+1EZ92dk
D3OP4krmAwaUPkm16E4C/V0fJGfyEajaeBqHSaf+rRvPw4IEN71BhRi2sZaHtMY/bMp6/pTyQ0G7
3dkB24CmATVtirHXvztNkyTsJJkl6Z3RNVVUkMwh/vkfdhdV2LVqvt68m6ekzjDMtQWDyGbbBVpa
GL7ZlEdGzHufQpQMCQMwI5W5zSiahf04HS4WekHDopyt5tSvUcHtb3mbOLHSK3Bm1QOCRbmNUIs+
c/TQ6rhJIzn9LMZFv+QyvSZzSVDpoUbjgRZDbnNVy1zq6QWpFwu8AMDKDFz83Thhi15liKtlZSkO
Kgh7MQolfJlRVroN3dbr5VQj2vYRBPUzb0n/HWyZ5kZwwU5ysYh72WhRlS54W6Ac6O5s5rAPe9TM
07o9mqV1oM3VTzcBXiAqTrQ1tzXpZcE9vs866TwjmfgcJdOjiCT7bpEL/WykWvFc1mNxip3wJy2q
4meoRwQAyzC91EalvNxesp2NgfQfkT39k1Wcco0LfnuHI6cdm9aupHOdz8JDg0txY5RZDz757Sgr
mpJoG0DVKhC5eezaSoFvsSAOhTLu5MpYc13iHCfE29/y9gplFOZzvUE5T1uyoS7PZlYqC+YCgMm8
pp7nuyQchpOqJtOdCtrkJJfqdDAod8Gb5WTY1cYF9T7EhbYiKy3OW40xdeE579GbSpTHWivqH3SG
bNmX9WwMalDKjot4cKOd8H/NP+DXMQ1uQwNdcUd54RGuLfkDsLv5BdSYxCMsP5t4IX6MBj37NlXg
4nwHyC09oUUtXuMYt3Y0YbEB1Wsy65M6afO3PleKyRO6PUuUkrpCv0zNJCWuQ/sWq7cwU3sv15b0
NW3mPITomDizmxRxGLkWha7aa5XUmbwEN8vQCwdDck62pOKzlJp59G5AhPqxKfrw6zTivknVp/6e
RP2cu1kKt9FVQc6+DH2tf1LGqfhZdmr5d1pHInGXSDZGmpTGwHZ2EvICKfk70zvnKUEDyfTaUmao
kDL3xC43JyIwa6wBsGAhcFqGLP6R2oITUGVt8l0aHaVwUShI/orUqv9sLjMUeaggnxWsFxe30dgD
QRqrZTCoXQ9eCJTrj0lX+mczKR1gmIbZ3M3YuLwUGKsbYJBU6VFp9CT0NaA8d3GPVYSrSnL+LZbs
8a+y1tuXXFcQzQ7lFidRsz3FRvGY9QVyvI3dyyXwoZqCSzmGr+YgjAduF+s1pzb6ItI09AvKRa3X
lM78UNEEx6tVShPdzVBMk7zGbmv579rKOtvVRydJKN44yGsXUuiMZ+je0TelXAbh9YrSP6VDnM1B
Y9SSfvq/vEvR3BF4aWSJFUPJrnXnRcrM8mmQS+MTOpVl4aLJGb6fhNNhfmiVkVvaGPC4SiHZFIXk
LPpk56b0MiZF8fn2WVxP9PUdR10KDjkNMTRj3hAIosaxpjBLw3PU1tUpjMvi1FeKGlit+enPRwK7
sxJRkcYgm7++wYgmhNpEBRVxNEge6jb+2fWZeJIdHBb+y0g2PiEE7uDTN/FAlUZRPEwxI5EOnEVU
NA9LHRqntpeOKpBryrGZPnCeYAkp9NFN25KeMru2V91usHJRi3qTthSvkkWvn/tAu+PxmL1Yb+n1
AzH24miALpkVR9fpxoh3LZKQEfE8kRFiPQYN5Hpmx1oDTDeGzrmIzOWcT2bhGpMznSu9/KTO/QN8
6cY1Q3s8GWH7vUxtChq9Uz00Uvdv5HxLpfGh68KviW0+mLFm/uzrJbprU60+eNl39hrFI9iFZK8y
1/BmXSZhLTpWzOG5k9ohaGL7n7wteh+adOje3gE7L4xOZxeglk6x8U28bEch0C0tD8+hgRXEUBi0
+HrLwoxkkhGEyLXJ1cGC/Pm+o+GzilitMlsg1q7XIQpx0GQYytFWJH8ZOmV2IzUd7/h3/8xd/n9L
Ds+JmhEHF0nozWGylE53Ymzczk4Wy5hzZrELZEggM9ktB1/1lu/B9iISZX9jdQSse5N2O0bWj0h6
OOehGQHKVMBnfMR2W79dVMfPAVpcRh5cXzKUwRN2XV4E0cPB873O3fagoaxDXocirkq57HpuzSiJ
ZqoTznlJlfxMobDwhniyz8lCzxql3OZVTGQkuVEereruyPRTUIHiQmHvXo9syEWcSjml8g6Ot1+W
jXD1WNj30oDiKqap0ae5ShtfzQz17vYu3onGaFJCPsHOjzrnNuazI1RVmggWbg/O3Z/rmjhido5E
qPZOpULAzeJa7KYtTngUWS8n5eScSylMPFyNw+/wvR7B11kHTfDd7yHzADNDIeWNgLVO4CPyTHXO
emKKJzqFFTs3OYIbrevxZqeAvjd4ZDCz3+qdGmAmHIIMRilReBoarT1rypS/k+u0eVdSbT24a3bC
SqoAK64S7B4J+uYoDggRTeCMnLNUxuLZmdG+iequ9qtqKLhlBtUbOq1wtVaLn8tmPOrt71113Kbk
BuwV1dgiCxJjyWO5YPhQs8aLFU/OezW1JLdXUWehxwUdDEvwv27vzL0z8dugW+WpsVZCsG4M2tKO
/NGaYfqgWUVyholXvMyOjo+f1uieZJmvtwfe/VqqnyAzIQf9P2fn1SS3kabrv6LQ9WIOvNnY2QsA
ha72ZDeNxBsEh2rBe49ff57smZ3Tha5TWCpiY2IVlJiFROLLz7yGSvz0Y+zNeW1BJvFymZmhHdJW
vq3l+RHXstZb+rh6Rpnrx+U1z3SRabsIERYxP6J62ESAwTTSEJ0nvhAl/l7hAeNTksd/jBhieIO2
jAF6KWuLa5SuBlYalTctUr5uJHUFZvYGMXopOlCN0sLAxPpqSG3zoTN680FdFccrOCIBdF3z2OjO
JIwai4CRvXqd01ADmInkKipxJf+pNvxoyyJ6uvx0Z4+vUBcAYQlCZ4tJ19O5iquJHTVKKetcGcTV
7dA5JO84KfxAap42ohLFt7IVaa7ihO2e6sqZ+ENHl8tFuKPRetpE9rhdcXNF4CPoMQu6l+Ukv09m
e7hvLR1jLa2s7mVjLO7s3nLcDkF7t4mb6YNE7eaXSib7ZmbhGjLM9nFCdgxLmDHEk0q4t+Nu740y
mMp+xZ5WlfCUnKLZD9H0PKK4hbzkWpj3SY75CTIX8mfDHvGcqTvLd9D+O8hRF/uyCgJl5rd45qoq
tygPIqamaIyT52T1suEwaAxOdOS/GJrqcd9c2cVa3uu4AvymKFF2ffltnQmhCCKiAgzUgWbXNomW
h7yR5JYzZfTFeF/bo3PAzVvbCWlnPm8hAM9UCiFsZpibAx8XRhKqdkNCiaT+ISpmNFBrfLaitqM9
tGS5rxZ9EVRcJsHl5zuXywqsCnKgRG8KE7EBb/ocVaKM00jGS02VFtd1rDXjLVR1FTSsOcuhMGJf
vuVGqlzXER+EGmeItuWzdYALNi8egA/99zJph+e+Xqm+UH6S72w5xtAn0boOZeZESa7j1Zp+mtMk
eBaCy0RcIgvfDieyJbPxHBB7ViraUYowXbXUuQag3VT+quqDbxoaWnQkW4HkDHswwnNfEd6S4r4T
nb0tGjUC5DEvbUWShvuTv6ih7vZ1lx8NJdwJweeOICAt2kMEIOC82ukbSjrbQiOPB1WSMQoSG4G9
SI7knSP4nrTGfpK8iwQIazD8uk6XmZMiKbq1JcNrpykJlC6xWxfELep8M6la7iVjOj53bRt97Bxj
vZnCPMmPiZQnjDxAd1IDVUufuf3sJM+XD+kr9nWTYogmGXgqukg0k8Qt9faQOpaU4njsBFNv+o3k
fJtTwIbyUOAHZhzrKrsdq/zBCemLRPpTMcn/yMb1vl6Km6itPw7NdJjqxDPk8nmkGV73mpdZ81FS
qoOKwrHkQKyPODCDNvqweFpXRVxmZ3/PXKQ0+gRUALomPbhN1pLk5pBBcrADCiSwrgOYlKIedK/T
jTvF6XvfEtjQnX0TR2O7b8zUwShQK5PIb+IK1mgZjk6mHSzW0H0Kk9R4dIBKlDS654zHbXrHpXpv
/wF1Xf0NzPWEaefgfJda2lBuMybL4wLd/EcInrH19Xm+T+nIF26ML/TvqqSge7kgoPo1z4w+xo0a
aVVvCUP1tyxMlT0+75mLkx1kXILCIhinbV0wD0jbx+ViB73zPcc07RZF3OK6rIGS2SMCzq2cmW7c
tNlBi+A+XN7KM3NZIdGEHTyDAsLslmKah0po1TBKgpQZsGulza0SdldS2n6SI5txt1IG0pA/l47y
BPrqTx2yjJp0ewq9Z0+RxbiI+uj1+j79EBRUkqMMFFqwRs6DMsWiZ48FJZiy6OCETe9a4cvlBz8X
fcDbUw6JLBAI0+mK04AlnKiLg1qZUCEqbMurYkLQ5VVe0TLbk0qEw5oBgjFc5u0XnshouQxcb320
fIO2awdl0UJNASLuq1mRuHXGALxmiHI9Z2V7BHQ8eI4SG5/tcIa+mlj6lalEzdW6imFtUk5Hxtfx
3YJw4y2ahFqAIW16nM04f0Ds/eeHlEJrXeCABLAE/9nTXepWTSq7WrODZlSzW8Z6aiCrExaHkdpe
OWsq3UcSXqeXN+3sqyFHhvMMxwxUy+mi9MBXtFlWO6Azk9LBbExQlo2xkyGc++xoVMKXYkRJlbe5
F8y1rVstnOwgV+wqgLdk0hadnKBZq/SzYSTdHfbwzm1RjvZzmzf5zvLnuiE0QYTEDNoEgj58+pRh
OzZOLrF+tqSIrZCOkUtmyXUFGsLrw9h5tvJkIguYVle2Mjrm5qDu/IizOy2gXqD3uB23A0+pToBb
jXQ/7FhX3CW09GOP6Ib/F97nv1dxttbFBhjFmW65HUj4KN8NXYlmgCP1f+VZwMgpgMpA7tub/aRr
s9Bg6Tiq2BPfm4Ni+ZGNjMtfeBbwKygekdICXzt9a7mBh6Q+jJzNJI4IyOZziSjiTlA+dzQB3sEY
hOkkpNFPF1HtskdPmGg4x6X6mNtr8rA6JGISnsBHLbdQDZk7pB+aSj04IMx2nvFcncp8i1+AkB/s
0i3PP7S0rNL1weLTiC2UptJ2hemdDXgeNLb9rTed9Dddy/BsxGtJXt0Ea+rM4+6cjRsjHVfbxdGn
jjDfKcM/h5Gem+tI1WjjcjlanVuUBgKkysJzRE2l1K7WOnB9zVTPRy9rrPpxxUsu8rSB/3WlrBHT
E8spngif0ZPm5N23yy/1XJlCrs2smBwMNP+mcgSJEddjk5PDVBDEgbVj7JlyK0DSnI4pNfWh1wbD
m2Vreb688rl7T9CEmSISg2BVnL7pTFUbkyE6t9AaxR9aXCL8xsx+U9r22R7sp9ha94CQJn/j9kJ6
u+LmAOu5DahF5h5CUtlnjPIjt9T1CPfLW6dV2vkmzyXfWHKA+0LdF2bblrLXtEMyZAO3bD5J5W9F
W2GMWyP3fWg61CpiMo+7tUOEtlykL7HZOzcTIpX+rNmZN9jDH8Dq453DfSbkgRMk8DIFhyS67a23
Di6gEkOQIEL37ViW+njzv6g6zrzXk1U2X/A6xm0UicC6IEtwhdK4HqALiJue0XUfsmhJHiX5L9RT
qLDZoJZoalF2a6dnibM7SY4Is1q1oh1urYtniubG5RP7nhgFPx8lHaFy84rt2RwgE99CpQKeSHNJ
HT8ag4NdOP1Yf46V+NBFiv2lTfslWLqw9Tt90W4qrdS/M38cHxUjzG/iTJK8dQBqcfmHnQmaFAIC
CUr1LNNUPH18RGP1fqzQqIkx+HUJkp039iGV0iAzXs0KhmeapASjoX215Xb8fHn19zIyDqJOYk8Q
SYCTv3WyKChEVoYZYUDJOLaek0bTfRwaY+0lEDcQ6cP10M/sLnpSGqGeImj9Mf69knW79o2BEyQ4
YdcuKVB8iUnxAY+mPA5SrGzFt8DX5WZ2ru/87DORDzottbGghQKG3MQfa1YNKZ1Ex8lRp/tlGIqb
RmqGL04eIzAyophi0fgK5C40d/g2Z75DxhHMiiGrAxPZzlYzWaFxNiCLQO9o+ENJ58ETN8cO//7M
Kq+wR750SwjgGqeHwknzdDRX2wqUBS9X17FrrXMNvS7cy6///fcO4RRwpeDmEeW27WQ5t1qt6kYr
CDsn92Upi5/itE09Q5+tq5myxy2cMHv66UXFsAVEEfAXAYQ5fTiOY11nCo4meqh2jbvazvKhcpSv
oam2d1W9lj9aazZ34ueZkE7bEB6maFigLLYd82B1lNB/iq0ADe3ohoZr97QY9BbsSNFQV6Vf2ih1
+NA64Ezm2XQeEBCpg8pkiNnZTK91q/75goE2GZ8+vUwGjHR7TjciHuwwsjvNDHInzI9a1gxXOOA2
h8vb/f7mZBWorijygeWCWne6Sp3rcYKlmRlghJcfW/IJHy0RH029mSKl2pOR3Vtuc3Q7zel6TpUZ
wPwxvU6u24MzgtqVrSH08Qj/+Sydz59ij4mahhTl63t/04tKcqmVVmkxg1mr26u5Zwab19K0c3ze
BxxWEQk6MRoPyO2Uqe1MDWeHzgzMUM18Lezmj6MWacDuJNbDMvnOAnHgrcm8RygU+3Wa+NBoBH/N
rU9TmIH36evLo9op8qU2A1DPkrfkHYJ4et5cJ5k17o0i3i/F4wHnYEMhC207m3WOQA4JpBEk1aRe
Q8ULr+U5a9KdoHPmiYQEEG4ZTO/J6TbHnp5BEUG0MoI8lqLbLEnV4wiMKKgaq9qJ1meWgknLoEag
F2FebS5XfYiRmyhjqN2JVCGetzZeNHWOX1frXivo7FJC2k5YmAHJ2rynuIuTrp0cPSiNpAqkCRHc
aFKnKwUC4c5hPBO1sQozZcwvBCBgC8FmkNb28arrAS7ZcGuzEPnHODIe5DXJviqtIl/Rslt33tqZ
yQTbyFegw6KG+PSKqX3zockKRRPu1VpQGRTBzYS43VxDOM0t/WbMsxYlzFF/miL1R+poyXOmAR3E
KCYJ5tVxruLMUG5W1ER8M9f7ILKzPFjRamE+kEWIpIafL0e9M3v02iQjX8ZUDqmz08+GiiSkCFyZ
NRS6TbAjNgSeDhLt2BZhfLy82JmYR93J+Jm9EdhocTbebA0zOsdGAEoPcE3Xbkk9jCtpkUaUDvFB
WaRi+mmkP2kW8B6qXcQ5QVWerjfl9cQnDAo3XIFqtgrM5sIukp2nOhPzXhlK2DwLYYrtx2OlY9rU
eQKrBHF3us1r7lbRgMd1qf1pOvlyiPK1xwOA4H55O8XP34Q8yloo6oySAIFvgar4l+elllr0CJdW
eQydLkKWINlLvM/A/RHTIqYjys1omwH36S42hTUbSLiqAY7G0o3k2OFTl0U1Myp0TTI30aXqYDf1
fI1F2fxSVO0SlLM+X7cIRjwysDFuHZPhqJE01YoIT557DWkNhixJ7A5WvHbeqkjmByOPl52a4f0G
MSqmuSk6wHyK1ias9VpT9WZtq0Fm0HLP6/CHbbfRX1lESLsgDqqJ/PB0e5RmLQZEldUAz+8RwFzV
fTOjpvx0+V2//3TwUqboQ2uKlhFT+NNV9CLKUuQIaDSjuOcylYm9te8pGgBVoBqd7NkDnil4ThdU
TxeUJrje6WxayF1I/c2StxWdzLh4maosuYnvYth+yjB6FGsW0i8DdVkyxwEyUdPvBaZYkMIt56nr
quZgJXQ8qSjLq65GcO/yvry/TviZDNlEM5nxynb8pyVrA4TPsoIlyRqvGUgL60keXJAB2s6LPkM4
YC3UA2jpEr24WE63BDMjB0QXHt1JhDQi5LPWV6pK8aQmnYOwrOmbI+d9LddV56PctPhjpkueWTbl
TsQ5c651mpNgIPB4AE60PQwO9RqcDyvAvGw8TiFa89ri7LWSzrSweV64BAwHoMy8QyxF5Zp3IcNs
ZhARrH/oSscojAe3sRtqLaNGDmZBwjHHn+y2Bg+NYqSi7Lzfc48qrDfF9BFU3RalVaUxRRAIgCCO
LB1j1rjyNHnQfzqSkvYLyDFgBgqN7cBRrm2lEi5NQdJPlh8u03JMS6s8XD6r7y8KVoHGi6SQkPzY
nh95aGd4NKogtVlAAm1lPiqr9TLFFiW4qsB5mrLiRiUj2EmEzn0kQvZcNHyFmI/4YW/uXSRm+zBv
dDZxra3bvjPCQxfm+Ikr5d5S5+IU0YlEHMAp8iTa6VJ4LGhSvfC+pmEu/TFlvqUoSYr1cs8Vb+g/
X9a8FmwMjMDTCgrO6XoKytedNE9WYKpLda0OSe7mY2zvJBJnn4r4Lr56EYA3TzUqC27s0kyfobRs
jxlKTVGelMekmD5rc5N/uHxQXklipzc7TyXGcjRuSCa3H3hCFzAGLciXB8TpUJXN7IXOQBKYL2Gg
Rlp0vWojAyX6EkBZk/lGxUAS2kedH4sZfV7Sxt5X5F6/llMN3YhizP1eSv6Ai6jeM9dTAAAb1VHp
lfqmz8bf1xyChaOAVBjDYngsS0s7QHuIXCRBIl9Bmt3vFVApURqW4P7X+OryA5/bX3pqpGqC7CNv
p9RaM2j1stJfkdpcDfI8CwOaEKwHQ4BhpKbsIUzFC9tuMGFNGHAyFUD6//TYZIwD5TC2zWDpqxLd
/cHxLPbRj02ESKJIq90OgswRDV7zOJF/BXBPMAqY2vgx0Sf72Ayj5krRugTGisFOPuiTt8hwScau
UFy09cf7AROgu4j7kSmK3d04oT0fbXOc/GEV0M8pWq6t1Wk9AGFy5TqoCx/rNsREucg8rUPF1qxs
l1Vss5rx4kqNK3XR0ttqRl3gP2ql7aOkbVHoLKBQ1tLa3SAANkClmeyvl1/OubD1dq82h79Wmpgz
xrioc9TGbftC+2L0hvLYhKnmNZpqXiE3Z3gOECrv8spngj/oLoTlHApgWgri2LyJW3NUOXpnJYTl
0WjuhhmtdSXvuuPlVc5ER7ByXOkWrV1i5OY2BTM7Zyb85mDMe7wgc6M+Jlp1NxtztxNG3hdbeHS9
WWlz6opCQ/o8jwgjUWR4mlpOWGQA2ZZWAEiWhK9uK0vtX9lEmBTkwCJJ3TqdSLA7+qZLuXWMcr4q
nVpigpDuoZvPbSK9eYZlYhxkbNuGcRNHtV7TNszaAY0aWSq9ie7ITS8Zewi6s0sRLQScBmTv1g05
ltokMpTcItnMGr9x1Gc4fumxq8AsXD4ZZ4YhlDxvlhIH9M0BrIp8AMFrmoFkGta9Y8V10IVVdqfD
yApmJ6y/SVX+Z2rPvWuOTXyT2OR6Q9labpPL7e1Qmj9y4P87OdH/52cxDUEp7gyRpx9LJ+mLgu9C
K2X5ylJw0vQXu1LVQ1LJpmvDBEOYIpmWx7pY9dYNjaa7tSe97nxMhBD0WCqAaCgdNb9lvTzvtVLP
lIz04sXIE7Aw3lJb2SB0rnj5I69Ij03EJ+Kgxux3daxvirM+xhIYK1mhgNHhwcXpB22Yj6Ma308C
/zxkyYellq5NpfxSGb23aPJDZ0netCJIe/n1vg8vZHu08bh44MYgD3b6djuGkb1aGWuAwH54jc7b
4MkIA+4covd3m1iFCl04ElMkisHWmzNkh7IxIEe2BkYXN1QD+X2YhQ/K2JmeJS97/fv3z8RtRAMb
SBIsl3f9nHoIEwPakhoMqtYEUAtzaKyd9Pnyzr2m3Zv7U5QfcNzJiOg8bB6KlpG1djnNcluSQnAC
w7TcOkY0HvqkRwAMf6qgULv6GOGE4tZrNR2xu2t88uL8sMzadJCwEDhkxZIepTzXH5whXe/MyQQJ
z/V6SM1V+fofkDMUMPEGnu41ztjoUU8HUC66C39qD+d4BijHkaX3j0KYwBNvhfiWtVkiK9PNQKjs
/VjqrnJR2Bn9VNbReg/n3pO0Ub2S1GL9EDslEEwnoflRFMaRMf8u8/79e+Tn0LIS3HZ4X1tfDkx5
5yVNHTOIBdKlawt0jNRIvzJCvXDTfF0Rn5ESeKUoFMq5+dKO5Qj1PM9cMnvUKlt5CFqIrDuXiXiv
7947zRSA5dSdXJinh9mRwPjkJAtBF4d3pETls5lFzXM/Im5cy/KLmVj1sYD0G2grGpWXT925PaFK
Y9iHUhe8nc1FrU5jlpppaAaUiouvJPOKeVGyZxr9/nuFvYYWKf0islF0GU8fcVDCqaMVztitwrLX
CIfprlzyzzqsjUPaOz+Pa2I5XONAZ1rUZ1vAgiBuDElrmQHmbtYhnLXEb1SUtS9v3ZmxHsvgYaHT
maby3Mp+FV2sKdLEuKnMssFFSCn3aMB/XdXG8Rf+/2/TguhG2xo3WlShQ23f25Lhx8P85fIPeb+7
+NAjNIkYEnw1lF5Pd7dVO8WM8kkN5iX/nWJV9QwJOnTk5DYAtbLfOa/vcwWWg0EmnFFNGoCblk1j
jNglm6Ua6KskDS4NpMEd8yK+Vc1K/+mx0Ola2+PJnYr4Y0YjMJTnO9Mc/7BUBDX/wv5hQIR6NV8f
Zm6n+5dXYWa0JjjNZYGxag+OfNCWujpYbU9Nai17nZFzG2hAxRabCIxfFyntm9sLn95FwIeVYLbq
3q1QrHskjSwPnaHMh8uPdm4pGngyDRJ62swiTpcq5QJNCdS9ACuU8mFIAJTJvY0VmxVmO0udO4Wm
eCyCCMTJ7TAUoV/o5LhEUGrq+qNW1fVNGzb1IQIUeBvWZbNzDMWpPg2b3MU0ReCrwJG1tog/wvWS
xUnFo60yLcGJtt4hYVpAxdcXh1BuCl+Co+jPubP3BbwPmiytMiOAl0v+sfWlBH6eqF2UK4FZTO1V
haOJW2J4s7Oh51fhe4biiP7etu2z9tLSKHaiYPGr6F4/0GFC/WDP7+zcCWEiSimI8BBUt80JqYe2
RsWU1yZcAuB8LStWnjWmMnrT7jzQuRMCRIebl8IJ/MrmYy50xLyqtlECOe1yN41m02/jQfUjKn+3
h1K8UxqeyT8ACyvYrCHkZSA6JZ79zYcmMHvrJKF7nSt98kGykQzS5chwMzwaDgUHKHY19MV90wnV
o9zI67WuNo3XllbnhVNd7pzY98/Pz6H2QUhGyLptRydhR5nKiFsO6CSZh6WysR/tMkzeIJEeIF99
/9lv/3S5zbVQypUyEoLwQexsCFFykwQT92UA5/jT5ZXen1TyfT58oRlDXrYNaB26CkVRspJQ/Lhy
mnA65ErZ7FjRvD+pDBa5eei3UkHCUzt9m3ZXorRbOStyc115TUoeBSVg0Gtab3sD51fi42lwAZeG
ABEKsoCEGEGdruWUTRFRbcrBMHSh5k3yHH5bS9XQ/GZC+8cdpS7M/CkPV7IyrNZvU2CndRC1VTzc
8K9M0WE0okx/nPO2fmJuEn0tOilDZ4cT74MTjj6m6VJO12G51l+w7DAlHBudZPkoO+2fAILrz5iG
pYob1sP6NV3DdnL7doAZGY+SymginfL8MbYnCoBCSRsF/V+J/chaELCzVX2W80mB9qZN+jejGwi+
sxi0+D/73k0KeRApNAwEgX0TO7B3YlhqjnIwd0V/1c6JTHEax79fXuVMnkWwFY1MRhV0Q7YiCDFZ
KYw01OTDWWLgm0zxQ1muLTwHphbZc2JP8njAzayRXUgI1uKlqWpcRVWoPyWmXH/q1yyEFQjGaq8M
FRHr9JhwSmhwiTEKZk9b4MUK4Yn3q/T0j2e05M069ph22GgMT/Y6+3OlS6trSKotXzVjjllnGDrA
ebvcNCa6HpPe+w6Y0FsaIOF3o2uTQlhj9fl1bYZacbScnowg7RsNXEPSHYzOQhZUa+rkO2Ph0bmK
EoMFYkRjV7fT8I2EjmVDyqzAXZUupUupuMAP6sbTuyo8aj09P1jPqvoAxWe9S6zOepL1Gf8xuenL
zg8t/MJc1Mni0kNdcjgoKkIlnhIazuymlTzC7BrV7m5J69xL4arCEi6y8ntnlFi7drKk/J6Qjtwn
FX4rx6VY6NWgKK8ebLTeK+AioNS9MEV/2O3iVp/93DaG8U5zio76SovRSokZPtL3pQl/+RS9TxdA
4ZBugVgAzaRvYY2TnCXqXGZLoM1meSv4rL42xcVD20uAWQonhgjelY+Y0uwJzb6PjqwMNoN+IWXC
O5YFXqkMfR0G8a0hj0cVSKqv2eW4cxbPrEKNqOGtwj1noVhxGrFIKXVpSmmJ9EM6IR27YnWgz+ZP
g0PxrBAfvGBekuZtYrBiNBZCfP0aRFWf3Jrgw7zELOy/8CxvV9kkClkDTVxr2xViUTP4RbNUgaPB
5bp8It7fJzwLEA8yAzYM9YjTHZvsbJJQumLHsrJxqzbRXD0rVy8irO2Uiq+Gg5tAAYgOnCCBUqNK
25QYTd5qY7OooDj0gVZCVBrZ14qhaXuTS+pKRJDy5q6b5ai8lbIWxnSsTbjMRPJSSW6qSbZ56Fe9
/17X8Xjn2HocXunh0nx26HLHXltL8N5qCIFodzWO5DrtOmDZV5XqQ4n4d+sptGHkneh/5ovitIm+
gTBaAOt2un9ViwUxt/AaIOTePmha2Q+I8gtSrayWXml30kEqlsHX6nFPeOPcYSdoAtBB6Bsy/ubi
ycspxQ8n5dVFPFaeQo2nYbz3gGdXEWhBAXSzKQxPHzAC02sli70ElD10VY1i8iUt3Csm3meFghRA
dfY/OJTTVVq5LSAw6sD/Fy3+shpjfwVGMb+qEP/xCgehucvH/gy/kn4eYxnRswAruE1Dp9XM24HJ
a1CAer7Ne3WsPCVZv0ZaiNA2H7c71+S+zqIYX2BKOR/wkK+vLHCSrmaP5VNbrt013jkjRmAYNkij
jNxbUoFgmtTmqLcN+Xad/qH3cvwZ6lC5E4Le75eIPkRT+h2AFLZzY7OrrUFu9DlodWUK0nUYbgc1
1z6Fxqxi6zuYO2n0GciGmGPBN0SIEtUHXRyTN1UEUI68i8V+LU3tfCjSJLpJ4i68mVX5szlrKbjc
kIFyPo8HKowC4dva/Hz5nZ2ByQims0ivxUye/uXpb2iWMDXluZ8Aqpb1bwC0ckhBzPk+VHXU/ilJ
tF+AA0xFedCaaflYKlZr4QRnfS/1qdiTqHgfOKniKIDhP6N6T0Jx+mPmPDE4Fq/K3UwPtdYa7gwE
5vxiydWfvgkABtG84MYWSHJjc99YaYxdVM5S4zhF33BnGvwOoM5OZXFue+lT0/khLxCc8s324oDl
mKOZTwGt7E+I6YRePjKXXVaEYub8bu2Nm9madE9Sx2ujT/9BY2EP8namWKUopHyigCKZBgx9uqvq
YlhjvsRTMGVoJxlKpeOuqEaPua41Ll28ina/owVzORRePy3dTZji21AlUe8VyajvRIn3sY9fQ2+K
OQ5zFgro01+T1TQ5RskYgyIxtae6q1d/Gqpoh0V45iSh546Kmphu0pffXCFKY0OL6FhFatQG0f2o
e+5Xc0hdWdK6nSd6rfbf3sGCqijaakJ+lCJ127WZJqjg5NJNoEyyigdf2iNmJqtx4qK8V5bIXFo5
JoFT0se+HQkrm9Gshttcab6pRTHgUKgCDfWWCcC4G8X6nLt9rWFt1Td4xB1rph015sKd+ZgMmIsi
mBOPXywEfv7IxwpHpxJH3HSUOTl4f5l7RZJ4Iduno+lGhBLzDbC5py9MrktJRzYM8xrQZQeV2+P3
OBybK3bCeYCCi/p+H9sf89DIv9lSFl3r1WTd67VUu8g3MzJKkLeu9bG9bQtLXdw0k50vLYHkGGKH
csfEdg+Lvz1i4n3Q/KQvA8hIwAROf3Fb15IZzkMTTHppefG6WmQv07qT5b0b7LKMyv8JxCo61Uy3
T5fJgY/FI9lXUMVm/GAtTXKn5bHzUe3N9lqRKkYfvRa2GC201RPUw+UptSrR0l4AYKR6Wqve2lXa
x9XR91S/z+wA4wn66Eg4YDazFf0uF8y/jRpT+BlPchhrWhxkVbRnW7DN09gArntWAUNP92RbpVuN
jONJWOO6vLT5A+rj3T1eSqM3JKVxX4eleY/ManaI0Y3dqbneXZ1iadAEoExomILP27zisFARmsPK
I8iN4kthVnw3mozmSJvJw/OMA9ZD2MH11Lvw9zozER/O5mkntm9DDJqJdKRlmzYx9BnaCKevH8di
Q50sbQzGFc/tpDW7m6aNpStUI/bUs88uJcYwQp1HwIpPl0LuU0p6G0mxNbNfumzRrpcq+WoW9R7m
/92+iocySX4pJsiAUSA9XQkp7KqorWIMmhDXTTnGdcbKMu3ZXNro0GSokswoxPnhlLefMrlcD7r2
00h5fgNFoMhGHFJXbRtOzYjdVkZnCFYbSIGWFL23Nv1ekDizp6LUtHV6izKuwJs9TY3VgSMYDrA6
ywyUYBd6VATDbUGxu3NBnFsK/pHBvtItZn54uqlxB9bMqswBYEUu+4oe5TdVtTQ387Sn+7b9IsXW
AXjku6AVjNj/5kyuhjZPccQ0Obbk0oskhgiDbWTHVsNVWFu17gmr2j4AArPnCfnOF0ssjXYSfVS0
nRgKbR4SUzINi/l2CKJkGfDE0hTXqAf4407Uukq8lpVL86d57mJRbMrrlTkAqxqUtr5dYqc+hmps
+XxuRqBpRYZ9n75+asIy3Unyz70LYTcuYCQCSCL+/E3OPdKgD2PQkoE8MW83UWC/aqN6PICENXZe
+zYIgwcQCGIuTkIEQ+pNlUf6ugw4qTeB09eyt+gryphTOB8vZ/CvnZG39zPLGPSB6BMKMBcc1NMn
arIoC8ekqgOlbRrDz5Zu+YcmcwrcaLHsmxn/GCgfuIM+5HPXte6im2BjU82YHBcj6bpyM60zkqAu
TdXPY1oHaIDr1iEBPYsRioJB7FVYyTT/UmXRXuqkbCq3M4yOxAbHgZspsaX7KdTlF2z2JJg7eRx9
05gMkP7kzQCKRsYo2V2cqQNelLZJ5+Vmaf8xFpn8YuhD/7nWtSjy07Eby8OAzBR6faNhP9gYWCOa
bcTz74kUG6Hb1Xr6BcYlvmuqOY5x4IQGEhZ2qQwfjVHBYjbSMqFSg/a8HBfrpyILQTOR4NM+0AoP
o+r186RqSZDqjWq5EmplkUevwQYUatbdBz2EFbPToRGf3Ob1ICIqcgTBdnx/TTipPumpUQd5Nc6+
rGX1FRuPH1GtJNbOWiJmbddCpo4rUadvgozb6VFAN2MBoFzUAUDP1i8cNfSRts0AmDCorS0p9NHB
3MsCXjWxTleFtmXiQUoeACB+m9F3FKhoFsqJYFroo1ujk7n4pZ5Iuq+Nq/NoNLkzMBqbUhCvHFUd
1b9W/mFYMQ7L6wI7IzGX8BvCNOt0WMxkeWiGrDKu9Krv4kBXUX0N29DMGM/ka32Y0Y5frk2nTZ4W
yKujK8Uwmw9J04eqW+JxcAidGP0wjdp19qRUm/HToTBSfYaV8M6too9gCkdmPwTWFCUZ4gmKjCK7
1mCjiknWvB4mO9GW6zablx+yXowfl9msrnXh8bjIWEKxjD58kvj4DYTj0fD1CMdKv/M23/X2DIcE
DoIuonRcxWSap6+zbHq5kOouC0Kb15lKKdPDYhjWD8laZwXUiipzVbnVSj6rLO6PPVVDTyepl76t
OVJN1/I6Vi/asCagvGghukPBF+vpiZw2XtpgdM6HtuZMCtauP6R1bRaHKJXX5ogUG+YFU7lUxYfL
4epdNUqQ4ogIIxQN8BvbfvpQcTxofTa0SdDjDQ0xZ9SH1dc1qfkQLo7ER6knTu1lUswtksMYa/1x
rp3cq2eIU4fK1hX6tmH1z4Ty//yY/zN6qT7887h2//1f/POPql4Ancb95h//+3F8afuhffnl/nvd
/RIM5R/f+6Qq/0v8Jf/+j07/iv++T360VVf92W//rZP/iJX+9Uv87/33k384lIDslo/DS7s8vVCe
9a8L8JvFv/m//cNfXl7/lk9L/fL3X39UA5JE/G0RP/7Xf/3R9R9//5VD9OZdib//X3/48L3gv3t+
af+R0ML659/17//g5XvX899qfyMxpD2E2D/et4CTf/1lehF/oth/454T4EXBtwCM9esvJZqu8d9/
1c2/CalmcDyCfkUrknAEV/T1j9S/gTUVqZeIF0DUzF//57lP3tX/e3e/0H34gDVL3/1f6r5sy1Ic
y/JX+gNa2SDmV4Y72zy6v7BsciEBAjQg4Otr36jMqsrq1UM91lt4eFiYGRfpnLPPHvAt/3XV8e93
0BWuA7gB0iaWZZgI0AT981vFueZZwhSKjRJIAIWvSTV3Q3QiCRs+Akxdb1RhGbWKuMnNuvwOQIAv
GmrUXarr+sIdDz/BKdngFYIYOIgbm7dGbKCB2i28GIQRwY8QgOe7Lwa9H7taNmcIQuR9Rk13cQMS
fh0A4wcYVUZHQOfkNqpb9Ui0m259IVwOS3F7j5nG3CwgQbzqjbBCukZULrJRSZcE/EqDRRzMl8gL
sASoBIzHjsZf+zF3XOl8A/P3IY3W8ClU47YPSCs+hyS1edJwdwyCTR6WsTcPbnXbeTFxdFhMQy9b
42/VoLcenpBNexm0uwEeds+oX7Eleez8q58l9Z9qtDAFSkqQrwb2H5kI6o8sBYSBZX+11LbOQ0Qa
FttIv4EG4meHyIwjc2XskhPm+mkftWaHfXkH2lZzokF3F7MXtw6PJOrUAUJud2/Xut/1mWNZ7jGH
dA81rxcpU4af3pqf1I3hnsN0ETorGiDhbKS5B3HXpy8a7ym0/XQka/g8bNL9aussKHoWkr3zWema
4FYAgdtvSLp5qPuB3mxDOr446a1VEtv4kAxkfmYcUSkqHpnFrdm5ExyH48K02r6aYIl44ZpuqVg4
ZXeZbb7s1Fe+6Ie8x/Cfd3UfFLjw0Vwkpv6Ckq/Z91NgHoJgzBDXxsh+rJHWN47hHaLfw5IO5j7R
5p3MxMEwEpv+lUaFt4RHuD2XC8jUYFpbVLrlFdFIaAgWr2Ct/UwC/ghQhVdL2954NR1P6Sq8wvRb
swtCgYzvaDubeTkjabEgfVTAcvCzoQpLWbg2VrKfX2aaot/SzDYXMmnAMGaCd0SufWVLKkFES9r0
mE6JfbWJaM8+lv3nOsXTgc4F4FLcTwVf+2DnzWNfMoHKw2Xlpm86pX1us82B28KWYzKdaszoBdOB
rqZlIHsVuzI1Gx5vU9enwTbVIuf2RmXOwngnFWWs03161Tghhib98h0WpMMEwxTsbJO0nH3f3q8u
zMOY7eNUZljWrgg3R6ROtMKNDPhT7itSeeEMl4UtDwxyluUW5nYalsNE+XSic/ajlH8kUJQWiTBn
PxJLjoAeyHxA0r1BgshYqYjtZhqDSOHEeaa2hR9rhAMHNKdyYXsOEPEN8f/U5AvxdpHydWECGRz5
GAS3ehhv9ZyGDwvpDJzQpi9N1Esyu+EOdtwPknq86Mx4bSR6LK6xDK+ShHwso2ovOubiUSFrKxcg
ypdJOBQ0XDii12MkQSfxmhZeOKgcB0F9IGwtPiNOI9y30DrmiAQqWlOzO2PwG42i+UW73tvPne9e
LRrQnR0m+2RpdGNSgmfVkFKO8pRoSD4hbRc9Pyrs7m9iWDO9YhlJy7G7MzpD7NTKBbJ0wOEInPuS
a83hBOdBNrTASMqqlJ+zCSoUvi65Ccl7NoGMgaZyK8G9foZWv4xRRfdyBavAx2kq04EnF875+ArD
KVmIQX11jXiIZGTvuQ5hWBHekMA/8tW8Dgntc84E3kkzPtUN/4ZS9iOx0200d+NtwqFcjruuy3uQ
DJqOi1M0mhCvOhA20rXz60T6/gYwMMkbSHLg/Q0vLKRct1/BnKkLZ0j2dku3/VFiaEuEhzisU+Kr
P0ei97bFWgbcAg+YpBQ1GvKQnMyIJAotFrASEJJVyWl0RUjltofiwINkWEBKgnCwPMzqpnQ8AVe+
g5Tf6bap4n643VwY56CTyh0DigHHX5qe10Bt52wmzSNkwPQ3QqOitkwa49/Oca/udM1PIWsfajqN
suq6jONrt5uuXaEjTCUS4/y4+Y6RLnQALCLeWYQWOVFa/WRtH/0s+NhO7ZY9+LNAaw2bxc9IkPRj
heAmV4h8xS+yJWXHrnw4dkxRiqp5ivyjSln31Cf82xiw1sNhCkpirkIOs82PI+27V732G0at7djA
9zZnjMoHWAf6yEmCw4DOxRa/kyWawVHsKzMuv9dEvtR9iBRxsWESxDVwO0/tl2s80DIggikmksCR
qelYg7M90Y8R/iJjYQnVrzxtYkx7ft14cPWGC83SdgnPqZymR7khj7DQriPpXq8kPKZkIb8CWGJd
0H4gyqwdZfIcegTtPZej/ZUQQg/ZFsl7Q+x8zLJ2uIAnQkodCsJyynsqczj4qksgNHPgoSj6MkoU
qZlTXAO8t/On9VKXYkEy1we/ncbXa1LPcwjtMdrTsdkY2DYyRqLUUJOPCd56jzOl6omAgvFIx0Y/
oRVJc+pkjHnXauTbsRreIdi5oMUOc+Doyx1EQ9vNPGkLJ7ZuBH99a1+G0H8dJo5XzPbDORuX4MQ3
tXzgeTQowPE0/KzXqX1CtO0fOEr3a9lxHbwk64LNqWAUN+TMBMddiUhXuR8w9RSLlvMjtVE1pZEq
AGjyktXZkxBzroV3O6n6kbQJKvFQF9Y4sbNZ9xIjquwPnLohvAzIQet130XfaSoR0JrsTTgjKGX7
9ChkqElbNg0PRd5m9XrHQXy+pK01xSzcMQT/MJ3J0uc9LoqCcjJ+XtvFczBYbD2ZNlO+YM9RpE1i
89oOH9Ncw+2cWfisR/VNBAepDFHmwnHUr8zMiFRm0UvoW1eijQhuvA7XsdcuYKklSMyhwVYB8dMP
s/DjFwgg0Lsxs0xPMN8AX0iE2X3DpP6AnzycDizKTN3RqUIiY5z3QqRHyAkGvILo/pgZ1c5kLv6J
E/25dsn2AkTD4eH0aj+CI/YdrRGMtjepUUEVUrYUmjQ9+edo2LqnqEXII68nBKEv8d4Nm91j5v1M
hPeaBQb6QbCbbodMhQcm4EqAEJ7lV1fzg7detyv8OyLywtJhT2EulPNMLjks571Xjs9YAeSg7Iwi
JH9msaJL2ZzCX8Po00NiUQDViWDfIIF+JCRVd7T3Md8t0SUIWvkYIfIsh31ac39Vhv+a1DyfJZmH
FxZ3wZ2zRh/ibpWljhe/GN0S7ifknX1ByFZXs6Ym39ogeHGsg1FIAJ/jP0HfBTiq0RTv6Yh2dhhY
GSHooYFMvo3nu5WdYBIO4z1INFziUPXiAzgCvBKk6e7ZoJrTBkHgYdFIYsu0YHdeOsN4nW/9WCUQ
WJQ+q22FHVx0RNjLg91WRG4ETXbrtgnhcDCFh33f7A8vYMfqoRh6bUHZa9ZsxDXOA1KFA+ArMNCi
hpZEQD/RHgJiqsSvn7LuAjbvhDzKJcapMNu0tyKdRR4HaX0U3ez/aUPoWEcIERIemJNiPDhbYJa5
WuPl0DZrf1RqtMfNJvRtSv2+mNEI85xgWdbBijVukc016TSHeSyvbAJheIHZSEPcENUXZnUr0N4L
llWU1/4J9DWjq3ADtJ4nc9LilIYEzRldscH56z0HC278DVYkqcbIgKsnh3dnkBWQbyt3yFASaIo9
7wrAARtrCjxlv6RguZ57HDQJ1Z4KPUweTVCpRWpXUeeQDTIhBf45UwREbZIkoCp5q0yxvYqCw6gn
4wCiIfogHDf75tQkC+xYQRoPY7UCVOHg/koGcRW+EZ9dvoku8MsOAQ54cF766huNTVADh5F6DJLn
FSj/UpiMtY+LgHKHpHWyg4fFUHprOGFBHpMAn3xPi3lMg2Jc+QSV99Cuz50DChIjqvUO9z9Dxjca
OW2UV21dz+9qAjJywCL1QQWEwrDLbYc/SAffPoAoMSiQYrdbhul51oNiucuUKzaJRiM06Oao8GlB
6ym4Jc0h2tb4Ajkby5EC0t+GyqqTkGP3TDEG4GLCUIcCEhZ9gB/AdSz8jadjj1PTIhRuhvPeoInb
jWMSXWptf41gOYOUaODNm1keIcJh3o62r3HlSS+Wd6vl9LA01uTByLLCKIFWJSDzCbL/5DSZeNt3
pPfKVA3k7EjKCrhxbTurUw9W4B6p+loFRyma6SBg3FA1YpKkGBPbv2uIQo5iTLfSpjpDBfHXEjue
9YB/hYLqYV8a7rVr/bfYzVtbYmB99Kbss8f7m9NV5tns1tyYnkEIOHVFTDEn92C9JnmzQA0PTfsK
xjDC1rGSJnkMT9HzHJejftqa4NGp8JRqEVUm9u8xMPy22XewsCMVej9blx3BwEWP6yODxHOPAyY+
6OhddsqaIMmXOuRHvB9Y0Bhn3vGD/qpnie2pGd6Ig5oMRm7mI27DHyea8yw5hAadQ8QiuGNpcLNM
C0huNRwmddL8CSKcCOKNcRFaioEhm6MqEf3bko7JZQnta6YJrVoL0Dnr65utAau6dRZMziCUuIE6
pMSuS1qXmIujm8TgrlrrqEQuk/cyUo6RC0NFjq20LL0lqcsV3eUiJdbg6Hr1JoJLaOWeS1+eJ9oV
gWrhIiajJ7X1BDKkYdtPfvRrhtPBOy7C9uB4+1t6MoanayTgGiO4T149uW7VCCHsHh/9UMJsMjqY
un12MyZEXG0c7UVmMCtgoM8pOqTHoa7hCh8yCdm68z3wv8arjH3y5gQZH0Nd+nUs9vjCqdqy5YmL
7WtNmSkbYsIml8ICmR/r+ymJMO9MyWuAKE+wGaJaHMNM2E8x+x5YJSbqchydKhjBLszEmM90IbdJ
MmePNAM6XKg6vYEIPE+tueFt391FQG3OwQQPrGmFA21swiqKVJq7ZBphO4zpKNDrTb0mHfxr0GBO
5jabsi9h0xjNj4R9U6erhdBzwMERauOrOC6dXmxEnhQZVEEncJIbX/8yJnYHDJV4XyN8HFOWdfk0
xzPCmViK3xAFybHbGszl0xyt2x2CxX4j1HAusN1NDgbkIGwhrHeNj0XnzG8pUey4YF5ORvw/aMr3
EBXD7QAuzgXAFSgPWb8HXbkcoxUNDwyO0YDgu8/a/+Ag2+Nipb9FNKWVdLwQW6DKcbZ1kQFXAtkb
ySGWdCECJ3pTpenU5kO3PfhWPk3+dJxGvGQkWrMyEBEu4dDH5oeFF9TbvCb1U0s/CcSXe7jsrzsE
q/DPhQElAsx16ubkd6Lns0G7Pvl+t3cKxXho/SfUCn1nOzue+mQATCEpZiwXnhGzsR2TWh5oXDMY
qNa7WZn7SWbValTeu2w92Hb28trFufJ9XDhMymMDvK+YTDTv8bpFDyoO+b6r63WXuXEtY6HfXBbZ
O91KL5c8fc9C3CpyEPu2tlsh2voG7n/0MNYd4r82RhGzpV9cD0GEEpehV9/I50wqb4gwqeL32q9I
bTpJPb0HvlQPvU6eTR0hKgbK9h1uGLOXYTrfdsALii0iBxtO+ogRHYuRZFjLOlSs6EIW7wYRw81d
mLWyPX3AgiHBXUr8T4xvn5DAAWx3sMQau0DnVG8l2MR1zgDBhGijq74dcZ4Y+O0we0GY7hRFBXLb
poKgPMM5wjv6Mf5haDx+pj27a0c/DzJQghFFDPCPc2zAQDC6Gbu+LqNAvCx1cOtpBuMYBQuldgLE
k80KI328LuU2980X91pEN8LhOfpgAc+KtpFPI10+TBBPed/DB7aVSLVgDMblfIQ8wBdAMZRRxylG
4g7kWQjf8skjjacTmzKMm3HYFkPADqwDoue1lJdiRPeKZKBDjJV1ziLvF5Sp8V3YpzfIr8dPtJbC
+FPReu3ZSflmlQ/KT4xtUBwpfvHTHq+NxUKFmVtaI/vk+p7IQ4ANdNH0dbZfTfqAxgOR8xaRyHNg
kcSVLCVO+mlZA1wjAwZMiwOaowX806Ap+0nX5ivgQ4yk5bVH+lcKjs2M/OHBS9e7aQoOU4rDiX6K
7ye4vZUNEngj+EDHm9WIjonMY28WOC507wEVkPmAhFX0DRyglX/xyPiAYJ69Ckj8J63RJ/N6347b
L+XQTnDoFNKtD4NiA2CRY+ZRexKH7yai7HeWwf0/2Wp4hXSXcW6+EhTF3AZ4bglasneYLB+nGWBB
3EVw0Zvnh2ERZ2r0Lhw7BepKZAuzBHsW8mJslq5kiZTPYds3ezj0nTXTKQrH6nbbGnxMbXzqa3Px
69/JjPcKW66frh94Qa5vYDgDrERcIbbrVzO/SJpzZOGRq9KgPW9N/LDM+Lgyp6paN2id+n5fm22r
mmREqW0FiKibrJBuDA7+M4+zo992FNcQ5r6uw6IoX2DAJXKarcELOG5/IHXyL83qh8hxi4IdfATU
xdqBXFL925vmd3LVozD4ZEZq+k4mOe9GbToQhQjMt5EJVjZuzBrs0uQn6qxAR98WLgjUoZXLr2VL
xrIxcKhS04+CsNuPl1uA0HnSdl9WL+9URHFu4gzFt2+Cg1BM3EDLs13AHY2eN7j33JIwxNsSvhEr
PgY6B4cMnj/9Zg/TyL7aod+qdYIOGOzHpbRi6bAfr9G26DyDIa3PvbOzKCaLXou1VbB3HuPbvo9v
GrtWWdNueHpQ6GQOKgmkvHu/OHYNKfy8KzuCwBesfbGQHz1UGu//tNyDuFY5X+1p+2fdXq33ax5o
yVEbt7aTZR+0P2skd+kI3uhopLiPYd9Q2tbTeYyEOEBYzZsWHTkyEm94Hy8JbvNnj4RwbMTW8xvS
x7jsZeCdEqq2B8CZAbaHBl6xnuoA4RN5QjtaXxxOFifyKRH1rSGxQ2r3xG+6hI3FqJcXcBUKEzXn
hjHc/ZaQMl0I3Nz9+p2G/cFuAizRjTTnsBXdDR7/gnSi6FDbED/o0MhnlS24qcbYviOjOcqQiLgu
leqSOPcC0MTivhblGvrqKYR7aelSemL+dmxxEvdoSb5iwqu6ZWdP0cLa+VvWwy22pPUO49F3hj0M
hXNT3nXemQxs34H+mI6bqHo6AuCIK9LRNhf+AGVms53iLUqLGsmHuy3xwNGq/XOzRLZC5EX4tqJR
glGem/EG9q4AcxSJ55u33bB6SA8LvDt3GKc6NNqjfqCzIEeOjQEiYzsJ9DY2KN1p+KOjrliBrvjL
8gUnKbZLxnD51eKwYwARiHR4WhEkFnO8hODCdHsE/B59wSuDihsxDLAJuGomRznaJTa2J+aa9WbD
pggUBr8CXSJHUFGB3XfoAxan6H/xvtt7C0/RNRNPCq4cSDpn/W8NBY2oCbAv92hNBCeP2qEqK/0i
0TXxFX2zUtNc9GALn5YZawuZKsD9PPlaujAuYrQSq6fJXiRTdFYxKhVAMHUOV1kxZ1eYXQFAmBIc
BPjDnuE4xQNUPQ4hFvRisYfKKIewUJF0UY6ExdXmyBqB9yLgv/EGYZ/q3CLBEbgJbLqGGehcXjN9
A4D0zzBKVUCLh4vXR+dXbdrXd2b24gq+ylAyhiiTsNlhhzU1qkSz9pxYEiDVvZ8OhPic5aOPvif0
U4cQBAenHzVkN3qaLexLRYZzDT4JblZRw9jUF8kL7FKjwtksKwa0U8c5ETGkZ1PcNCViBORN7Q+4
mFCDWAUlW7oXK0Znf0IGOL5ddi+AvX8SbxrQ3UGXUnigz+2S6S+qw+B9hIO9kD4u61TyY4aw2Dca
GWTHZrjm52WyuzmcxJHCnKioF3yL1Z+fDOryDz7cqZpl6kSepDMD00Z4b6TT3neD3maE3K9rfoap
4ZgmgYil1o4FHInbr0iH3qVBnNaH4hvMvqRx70OyLK8tsOeiG4IBqqQRyQ/Qd9oJeXWAQ3nwi8K3
8gaQULQXEIM+WVyE8KjlL/1m6svSZvKhwXTzCUXGpPIMc0IZZWQsVwtliREDnGVbJAbcQt3a3nTG
tDt/0eAY+BG/WZ0d3y3c006OICge6JRGV9uZMtA1vZGLAlNlkx9sUvchx/6gAcMC/KKJHBsYYd3i
hbA7P8M+AR+YNzyh7RvPlvfRLzqs/YyWnrnXJRPiZPvQB85Uh3frCEY5sEjnnbJhC89R629PiPPj
l7jzF/Qd0qwoteDAQ/E7n7uBxXsD47ecJCp9c+GivmeIW8u+RhrVAJpyBYuWDURPEeZ+APtU7ray
Z73/GLYpjAwh9X6Hhne9QM45nAe+1d+KAjoBBiQZfHeYUaD41738dgmA7JAnQTlu+sUQ38N1A2u6
b8uHPifcr/eASgMYx70K3ZKPZDE1JqPYHGjv2QfNQlZCAIqdnOTdfmkFzBp1pqDz1AtKGJqLVrvr
4ZnWtrjyX0DwyAf0eBOt73k9u4NH/fDsM5sU6xJJdAhJ9zXiAZw2idUrIAazFMk8GOwn2/ZRYcKv
/meIg6z6FOjtJmbEJ8yZPNebjoBrbtfgJZaWHWENrphQ/Stf5L9GzBh/5JNRPz8GzIz/BkQLH7G7
oIH9r39QGv43qsVRdx//4/tKNPkngsbfv+5fGRck/BsYEuDQgwF01QhBB/8PygX+CvzKCGmLHu46
ZItezaT/TrqIwr+FPrxwoPgAKxqkbFBE/066wF954VUQAUU1JKPQKP5XSBf/SRYASxhQdCE6xagF
SCPyruzH/0CkVIMb6GYYyXu0D4AgPhY1Xgd1L83NwKOHhIl9CnVqBb+O/5ff8V/JXv9O94BG3wPF
g4JfBfARv4r3n4huHiVZTx3w0TQc+rIeoONplW5YjvVNtuOg4dGCLBADQ19SH/XkdTBftlN0LV2x
y0HVwGqOyPSi0RA3wItb/deckhUablhn4/AvkRv/Pq9Y1kN4PnlnPGnsTJFpisVyi7Pk98uXc2RA
9LA3hHmvvbpiKjJvyqOII09Fbw79yuk3/BeQfDboAIRFPuMuDwmnYGQi/wCohVovNfLlHvq157+h
xGwGZExjvYT9vVter4vdmHTRB/Fw3qHXNBbrZcDtzbXyboWiyfBnNX50k4LO+Xc7mf/S2fs/Epz+
iRR199/shILFdPVd+7+d0TNoXfPwH+lQ//ZFf6dE+X+70qEgi4FeNLkqTv5xPqn3N1B5rjJSuJ9c
IyFA3PsHJyr425WoFCDB8Rr3DLLmvx3P0P8bzibYwgFIUSi38JH9xwXy/8OJAk8QJ/DfD0kCTlQW
QubhgWUHwAXM7H8+oZ2oRb/FrQSco5v7RQfriVjNjpMSWERuui2HrmwkVpNsHWDmQXX3mkTjNxs6
COKCE7XmQ3jAeiKsgatxhaVQMswBmiF4SmAoCzBFAlRA74S0EKo/2NVJAfp61Jt1xayAeYxM7o4J
qLoDWb+6ZC5Z7CEYVvcPxA/4oUlX+OtMtFivmLfH/Dtql/veW3kxz9flEvFvUsXpk3KnIfVPKOHs
pEjzsnDzQ8WIODzwqm4lXbecoEUta6uh9fHRjhCs9yC/qj/9zB3Q7NxKbL+WpH0HIe0Uzj07g+kD
o9zeHv0RyPactZeaYgK38fgIU7N+L0Vny8Qu3cFt3e2mJ3qsSXeGUcIFlIlzgliuG46LzoKSJbc6
BaoXD8WaDcNuasWdIGtXAc6oKxAI73sSkFOYLtgQwq0a+rc91MFw8RV9lbZ6nwyJD7wSXgUIwM4X
Gr8a7eWbygoVaNBFkrEQ2YIM1iB4Ymy5nca5yMLh0cvWarKwQJ0wWG3qyJelkGNwTD12mb2gSrm9
OChHF4SR1j26A0QoFzAxe4ZpL/7LKXnJdC8LXgeva5JBrUu8Dgt/f48F5wuFMWG01uRgEDdys4Zh
VwksGgjcJKo6wA/jMDpDUYhEiv24mqRsZUOPzYT8DKG3o2zqp15hdOijDfr3LShYAw6GDmwehaoS
IL8lfYIsX9thMdIeiWUHbPsPU3SNb0dEdCv2MkHONgtb7OVafR4ndnYjXFNA6s1yovomx6fx7vtA
3lppTA5zMgRHxDuqkx+e1hrLqrraZniogdwA7hJP9rWwX3PoX0TWMnhqrlhZ06QYoTgIJ8CkA1BR
j14NXrfmIKZZFF6wfnTe+hu8tT3gZb1brbxg1/RKdAvrNXs3+XHZ6vkZxIe8DruyheGWTyF2psZU
Wvh7PgrEMmL9Wrow/Zy6fr+kLe51STEvIJaxwGYbMnM7nFziHWrfPC4zjOmD+BIMyxG8DwfJmE9Q
wADpgysvdnh/XmuZIBulA3/Hxo9+KvGLuOFC+MQqqaZDi+SgovZktW4tKziVK0b4rOwhPdsE7asx
ZE+jbHfsake21m8OQCsehfmcULzGrfkKKXldJbx2AhaW6xx+bUnyobQ5Mwpky9Ngny3RM722jzbm
T5Gqj0viXwJ0wQFAx3adDvSvLnO9Ut34XsT+nZKQe7fLA7LZTJ6u2QXU8ZdmEg9supqhBk8TZQ8j
ulUu8bZcM7KvbWwWy2cqoCepW3+HsrmPvU0UYZe9BcPVkzS4hXjnY7s2v1swPSisRcba3JhxPGwC
pdkTGcYc7+CL+UpVAUIxDt8JvFBE+k07BjRCD0/OJyc473hYEaLFVsrOu1TikriyGKJr/905JQFZ
hF9pouYjBBL9blxeA4+dazaUuu/xgBXeKSrpM/7QFq1NqlVbeKHSX3hFofxt6W2fQOsnoNPIfVw4
EyEnH7qgGojh3SR8eYxVtIM29HnCdAC0+W72AcaoRe/bASCr8Qy6HYhR9y4LGFCo5iUlrow5R0pH
9sYBsKV0uJmT1C/TmR/6s2sRE/OayZcmfenTZYND67Ab/QbjqwseZm5w+W8ziIbYpiz0tVVqb7K6
1On6NawKsiisnLMVITBcZ3DtxcxU+dhtXvu+aOG3ngCOXIfSQqYVnyHluulhMTFgwYmsCchEBOYk
9E0vUSLvkwiHDaARTgnoMVidmRgwenCMrP3Fk+gx7LZCUrA/g/iehvbNXiewOgCgUjOV5T3Wm2kf
3jbw1S7Gbf6GdHLcBwwidDgkP9hl/t1f5zins+vnl74oJx+yEayItQbAEkf9Byxk4cTRq4cBTgL9
BmYkjXDlJuv85iz+pEMGBEMOHHhC9okI7i63YN84T97jKlhyPOu3+DpKzkvzqkP5GbP4AkenrzWk
96zv3nGdH2EQfuzmbIPN6hV+sq+esgdqtVfUVh2T4WojjUEMFEB4p4+ARlA7ANHG2IVMAQwTvHU5
xRP/JDEB962Z/XxD7vjYmZuVpjAovhr1O1ArMxW8QviblE3cmaoW493iQlQm7Ex8lv1xCM3drbS3
uOWhOf0rvFsk8XwZJvZ7cd57KrrTFvZ7NQAOQnEDvytLvrZlPg92vOOBF+abJPDcAGUyz3Az5AmT
bxKWUDtkyN5DH/Hae+QHshuaZ84cw9V/NFBvgGELZW+WPLikvYGE477vpo9hQ1HdsDBOsYhBbBwI
lSDzGL2cwVfjedomh8H5WNdfwYF+AakqiavGjqZwHJm0IqDfiaD3+DghFmLq0rbjoQ3AgJ3rFGDl
aB8TNyKinSAA1xO4MtYYiy27/CzMfzK1GApDrnuv8Ralo8278a/drVcpzM+9gS5posOOk/WhU+Dh
OJ1OMBRt7xHucurH9IEPbYRX1/rYd4CMuIUATrj7F/bOZMl1G1vX73LmPEESBJupREkpZbPb3I0n
jLS3zZ4E+2Z+nuy+2P2YVbcixdSVwh6fKodrUPaGAAILC2v9Tfh7M7rZBvvkD8JK/2hM9wQyMNxM
xZw8ktGkBBvEk+F4UFKQybbFXXWDiMKujGq8xuPyc6zyH4aoWi737K7vi2Sreana4Zm5c42eCjNp
V9s9mFn2nJXNX5on7sq5yjYRiM4coXmtdu97N5qPuco5W4N+sKy+90VoQDUzO+MxVj9tCjzdjHwU
BZ8p7Y+t1J/SFu+qdqh8r53HjWPMhIdmP+TTPluqRPRLjhIq1dZI599i2/19MuBgOmHnbjqpf5ic
5ODRESkDvpNtJPzRJZDUIeGTpC+NaUX3Yhrv8X/GtMLrPwvwAps2yQ9CuSb7vmE7F+IBNLa1tTSF
9vVSvRrLvD8UrxWtXL6AZ8cEIR4es2LWd71NpRqW2iEH3gNlhGZQNWMM7ubHqSr+oJdrbGsvfqxC
AEtGPrTbGj8AWxTD3mgjy09k+hXDnweTpvWBQNbtgt6iKTtSZAtLmiYUxsFu03lA+4PmsJtRvGql
9VBBz99MDVEjMU5TXwfbKAi/D0vlbp4qcQBSYPoVFWFAEHq4j2RGXAyXqibq0allCebtbpuifCoc
88VQdJ9pf6FLPrVPxLl76OMPRPKJkBg/Om7x4lBHoSZvAVtdyonxRL7VJn6ngx3U2lbb40peUGsb
QfI1YOwnYe0y6T635vTZ7uKfwzw9mnn80DTJi9Nh6lw7oKSpz/U7M6KTLNtG+JMXQ5SoFKlAABRJ
L5xkZ4TOn0p09o64SNcvnT4sDE6qk0u7lL59oMMVGj5opkj8oRKf2nGpdBf601AvuGDR3kMqdXZ0
Cb7kw0hLtr3PTXEKS7BpQSd+Kccy7p1x+DIr97mx3F2tuX8Ns+Vt7aUCm6k9OMp9ZCvQ2DIvqfgJ
jpbm7GhqWcjDlCDoi3Tc9iUI0kYvCTrT8HNqw21nOQGg4uFhqvUAghkRv1W9H8MpA70VfB6mPiNJ
plnh1ckLKlwPhtEAs1lKxLM5PNnUYLYNGKutiJp5j0TOXarTB8W58hO7DxR4YP5qq/I5CIpjguxQ
koud6kW7tSg/Ux8JKPRVX4smVPiGifvGnH5oDp0/TYDrqsfpqxnUD6CcvgJ5++Cm8+em6O7Zwzmf
dfiKJetrofT3hpZUqwNGCLXxhPfA3SSHeysSx5D6y6ZvEzIuR+6mhISKuvJHFNvpWOban7RBHvOC
ZHhWGR3UxPsQyjanw9DTkS3TrbmU2Sc6SHo3S/xsIVWn6NZJzftoKu/YNuFfgYi6g8RHBDmpb4mG
QkXQwJ6p8uF76lLIyegqdFq6k7V31CzqJjD/80MOkeuURvYTOJBsx+ptiEV7vK8eVSXvSLsAg0RL
9Zmoo4ON0jNqIsh49tQ09KX15gFl0CO5IC4HLCni7m7qWrJxwuppilp9hxPOcBI0vWc5PgeVBZQa
LE0Vey99R+LaLB4Qk9f4jiNPqtNymBiNto+BT5CmgOuWMZpYUF/rbYOf9Sj0dO9aYF/1YfrRZAgw
UFr6GFn0J6Ym2UHg5BWaNt9FmwMXjr9hEHAfBy72KiXSFwilvwjFabTg3WyhDu7H2hv4t2rSwF5u
IOLV+0SzFTAcGihVnX3sZ9iucYQPizFU8ac6Sn43zGi+tzqJW6sIt31FSByFdrDKsD5ADaARYPMc
dUL9SUT5xyiSL62sBc2hhB6dBXAFby+N3lO5jDhQZ8MUPp3dJ5pu5FstfwionVqrdrpb/jApwPPw
C9WGxigISOkVZM/Tb3YPfSaPnzmuf+AM9CECWgRDMzfJyutfnqLYrs3RF7v4YxLZd1vU+b4W+d4i
t+YFC+RyGtNh18Kw3KfpbPwWGWUBfleBgTeQ+KDFKGiUquwB/fYXI1LkcFivbZB80am7RGixgACH
RDZv5sz1Kbnpvj1pPCA8gCkY3uRW7Cv7YXK1H0kEooNcIQNUWxhQKuLi6wyUnGcI/a/aAYXnbAwz
3AI7/OWWuxlqbQBsJxDHwGo/qj4lNiu6SaF1F/XpZ1t88Ar4jxX1m43p0HyYmqNS0wkA/MnWx3ID
ihzULgCPJrLvPR3qjGHWP4owomqCYDe4bBoCtmbG3OjWp1b/MQ5VcDQVLpk8cudcHO0CHJ/lVt/H
Hl5RUM3fIFuSxYBmInoHw/REObDeB44AmSu3Ja5sXpEfx3L4VKQB/cI2fprL8j5u9EfqwI8tKVhk
F8+AFr/mSn4Bzv7NGIy7JorajTQaerEW4MrpK2UEyDVe89Gh6UtmguFXaQ7ZLjN/BmVrbPDFrnns
dj+S5Clvquc6l7ofIoUEwGf6Vc/WCciwtbfIwIJhecZH+SZVHYglGRnbYLZRAFfjNqvBLemiOEFH
AOrZeLCPOMcbAZOhNYeNFvwhzO8DAbGfq09xP0WHPsx+3Oe291iq/LHvadSMGY/rPvgQ1X2GG2Fw
Khinziexhan2Z+NUD0p3IY8DDlW8pnVMZUAzbi2HNqAd/5hzQPcfpXqhgr4dUdrzHa3ft4qcRIcw
1TX0AmmnHPP2qak7ZyMDRFggz4I4ynNfjtGXSTjavQ7c2W/llO6rvifXd/SnybG+lqn7LBpIAjn/
wGaqa+Muxci97HaZKH/JGUEwp5ifgAjBnuuGQ1erOxyMnhQASyPo7+y6+RpHZb0vpheZyBencpxj
Ov6VZOMxoZKQF/qHCgXWJ4k4DUCJXwa/6LsFpkLX3R9FNZd3XZv+KgNm4fZT/zRNwFcp629NOxp8
+rKU2ePE3KHvH/HFA2PvpLC1pohqHbQDDe4tni6ddjCo84mx4LeXHBSviM2/alRkWTISHctsg4MJ
OPoRwr12QgY0ubdbAePPoAwwmGnqW4E2b5tOfnktpv5vbfm/8HBHggPzHiq/i3oximbX6sz/53+y
l+LX2zrzxT/gPzVnA4k6fH9h2+OFIvij/03D9WgXQYdGARseyiKs9Z+as63/t5SoyaInDuXIoFHx
n5qz9P7bpVCMPreOFqFlSfF3as7nUgf0ZJCisOBZ6o5Ai5uW8XnB2arTyoj7mCd/OXqbtusGKgb2
qUpqTHNRndi/Wad/l7zf0n4vDccS0AEC1U/XchFDedOBau0K600vmv2EZ9ZOldyk/QLjrvUcy7wE
gYfr4y318jf19NfpIXCCohSVfcTLVnT8tBHSqyRXlaPxt2Ew2kd4idB6s3Hyp6bJAGCWU3v04Dft
PZ67N5Q+luVbj0+/C44zvwAlmfX4eRcbrgIDbkfKPlZ6pW2LRGaH67NcdQ2WWZrsK4mMGVO0X9Ue
3qxqihqKYcJf8E01FH5iNiVMeVttcz2edteHurCg5Fc29G9SS6jFqw9YqyZxBVZyfmq5qBeg9rnL
URklBymzOyPmxpEYXu7aQZsXCEt5Y6Yr8+fX/YovlSHY9kjtG69SBW+marlwiSuEwXzUYGc4k4AD
Ptv8pKVXyGEDWgDNpwJXQ1SuVPKYW9FMDlBOXbUptCr6MtoDeMU0tdLneSijZBv2IJ39vNPCj1B1
pl9x0Dl/6Cq/qfTxqlOz2gwI+qEduvR2iAirDmjizVGXA0rgNaK8nR3l9bbq2nDnJa72MR/pwo66
9hgUgUH/Mqk3dp/ATLe9AustDey1F8V3pkvpXQMefrz+XZfvtv5tUMjQEuGcEK5WcWBET6VQQTD7
eEc1m6Fy1CHsGthgmIbHDSlXFQOPrytzvCHJdSEiYJjJ9wRTzX/tZcO9+aClFReAhsTsBxAf9k4L
k6WlDuIPXf2X3jf/usJobF6WHVjO29k0bZprwpbGInpEf22lZKEPtOaLbKQ6jsP9vh/kd7BHf05p
5t0nAx0busa3JF3fHc7XIdn0Eh0phEpXQ5qNi6B0P1s+pLRT3vfZh86Amory4w2ZpHcryUCvgc7W
HVAGa4XaOVDweiJ47GPbBnTRm/zRy10F4r2et/PsdDdCweXxuDMICNxhazSBZnRN0teJ9PsyGD4O
RVY99hagQI945ENiar5e36IrYU7O/jJBHBOwxHIAV6w/Xp52cPBtBozzdKIgiBRJnYcx6lxu7LdT
+rPpw/G+s6v2S87hustpXO00WaQ3gvrlH4KFiCMcQVN4bZDHyzeHVIJWjpy1+Y4yRfUI+lpAKYKI
ndObpGmLNX3YICHJK7hClWZAJgnqzI1f8n470xNfMgR3CStIcZ8fHlshAQ18S/qqytXGjvXgUFoQ
ECyoCF6sq03amuGtEPwuVCC2y0Wz6HGRl/DlV4MWgg4PfWzf1Gi0pG4AGR68NASECZh0ArcSDcdD
uNAhcKPf6flIcOaj7sViRW4HSXHXD5XuR454ElVV414eCh/YSHtjw1xYHUzhJL92gdwg53X+Q7vK
KmxAxLrfddln24aQgapx/jlT9k8Ey6nnVpkb3Rjz3f2IOuoCL3hdHAruy6F5E84sOw4DVNd0v0yr
6r5HBZ9XEBzFkuj6VY/GP0qNjeK5+BaF4GD+JYnz/w1v769HhudFAcTBtcFvr69n2yyjqYBfBiKv
gQajKvMrFkb2NnF6Whw1uvxEEPp2mWbsYjdFFdAEjNMmVnmYcOzZsNnkDl9O7O0UGMh64FZPS9Xt
EJRsN9Tyc//6ob60XiCmMIcGWIEQDICpt+s1TaWi3jPrPv0CGkaDVvOKpkAL1F75aRkfq9Dd5k32
J3ljesMS5sJG9iwHqwYQHDrp9ur09NzxgAL5VjJ3swf4K9E2heZx7+bmz9AIabRyKX4tuvTvGTEt
gYyv5Bl8ITIBHgarjdnQQjLbCtBtN9TpzhWkal3RY1PKy/P68l46AlI3SBKs1xR0WYI327EqZU4R
p8P4SC/bXVUrUovRcXehYUQHaZrxCbaQdWMXXvqmbwddrSvca68t0OX2YxeaqGEp564Iij9wZvpo
U1OmdUQ5FOK7A61B/d10gqUl32azQCz2OIDnE+46p4GMxJkvUf7wK8LLg9T14pgWKJAUeixv7KH3
t/syHlZJix0Nj4zVeDRGEMwzHd23cnRrQZmlhyC1f3f4dzbXP+WFW4ehSM8wVNZN+c43T4MrUNao
YkPJzls/TkMw4EVPh6ihJehNc7etAHkDVOhRcNTguCce7Wwc3c0ba7zyYPnX/gVnzo/hJQosavWB
paXTMo5MHW4KqHs4vXILEN3dFkWa7ZxSuR+0rldbWr90p2Th+FMlg5NIQSxRvRhPJQ/m443VWc7M
eWbHLrdZGV6zBD9vFXiRHrPiBJyWj9VOA8vHRCtDfQJlhKk3kolA6PMBllssfWiQwXaqcbRC5Df3
UUsc/nZmxG8hOViMz9iDa/NrkdV4+JQdeEUzQ5vBSeJ9MIck9LJvN4ayk+frk790yt+OtwqiGH3A
v256w4/rCmnnDKugsFDI49gqvksmzflUz1N7I928dMpx/EH9nfIWtoqrIGZ3fQRTFL2UPLF5yFi9
e2fn06PWwjSVehbvkOagGV93Gtj7Nr2VhbzPPhcRMpfCC1uQLGQV2dx45iWEY5MfloV9BHeqHgwd
j2lrQPFIA2q/kzTecZ7gaRg6Q31qRTA+8Y/NYKw92plCqX2vMvtoN5ai466SG2Hw0i9cgLaeTmSQ
0lmpq5o4CDRZimhQYaTyz97L9G2Gn8+2Aia3n2pcPK7vgvfXGRg3HAm40rjRwAqfh76BVGhKeTND
oohArtC+2ep1MR6DGkUsszIeAeVss8YIv10fdwlx5yePcalw8L7BlIAdfz4uWlA2tU8erXIy48+h
p5fbng1z44O/326M4pkcbqyl8PJcr2alKbis0oAQL52PrrKdrSe6dBtlVnsM0gk8QBnld0oGv9zR
dW+E+fffchl9yVAsno8Y65zPseuTfEBP1fA9LfLIXKXpR3TZnjOQe0j0JLfsRC99S7HIc/LgwVZz
7WmCXGoQBlmD/qWXF1xjkbeRiB6QaeeJH0u6TW2BnBpdwuHGrr30NZE+XWQBXdtwrOXCe5MxiMCs
c4wWTF/HLeIxJH3xmxTRuOt7ZvlT1nsGWDmvCHBNqJ8uEe3NKB19NCzcOtP3eCvsDFmCu4JRTvMX
yYN/MJRBeofeIPtnLXKMOVqMShMTilSCqW2u+sM4663flX+/urnA2nnlU54isyOvOJ9VE0JZsrIJ
spCOEs2Qpb9HfRDS1m6piE0wTf/BzChj6N4r+nitGD/bwdz2sgDNkMBVayreovi0h1sTMuiNoVYS
oMuVz0UveHUjj8zdpq/EGk1NVV7eQnlsBr3ze1e525Dbc6+1wwyQbfR2zDTyY038ZvMc/7E8T3yF
L8/WqGt569cso623z3IKHRubVvnumYNkWFoL2Zs+BhjpfghKxKABEvmj4U6bacihMLqeg5JSqXC+
RWLJVpO5bSNNz29kZe+vXpNjj6Y+Owt0+DrolpoNiS5PDX/I3f6uRJkIwB/GD/pjkjvpXZ4F7Y0w
f+noAIXHO3JJ6qn6nm+yIsmBggSe4Qce+DZP0fSc+rjw3YrQcH2DXYpC3lIr06GrcNWuhoptA3hw
gHqrnCaEREpNnUyktg6lsOpPdA76DVV8/WBX0LCuj3wp3hKCmKHg9UJV8nySVSQ6S6rE9BNFf78E
gb3LB6MAOVpGuz4sbu3vi4sK9YYSJG9RXg7n4w3tiOSzxh0mAkAFIu9oJ8si2hsOW/761C7tGJL3
/zeUvQoS7pTSqAsYqpvi+Cgwk9yxS0jeQbCgvGTZVIHj6MZ6rqTeX8+voQvCrcMbhb9Wo6Zxrqsw
MkmPG6E95B5KvTNQMUppdnUcgYT6HoLCeyXQdwxAcO4hvcO8TFIgtw3iPkklugMiifW2xwn9fhEy
20WAuPbXF+fCdzj7maswA57OTOeRHRcNeerbymw+UYwoGSqcd9eHurDFGArShmBNwP6uthgCYnWq
FA8GzIKNk5vNX2vkJb61lPsIJvP890TF//0FcPKh30YmRrA432K6E/aBviQwZW64n+hRt3dN4Ml9
rULzMM+oRV+f38WlZCfjwkyrjQB1Pp4WFq7X2prhN7URPiZTBj6EwipqYGhRXB/qwpYmBqPMz+yI
ytZqqBnOF/qPjb4Ukhb+v/2jyrp4J7oKTDNsFmj84PGuj+lemh/UcUEOQXyAO3c+P5yfaj7SQBEF
HlaPZYzQPiNsSJu80pIE6qhhPZpD93VIx96HFxnfiUDznuKsUj+UMW6iyvwz6RrjsR49HIhVlEQP
aG+Drq7E4tI+J67jB23UiJNSowcXtIyoSKl256UoXGuj1w7bwTFGFNLzkVZJEKhBQi0PenPTasWM
0EulnG+QM02uyCiQJ5SuRgfCRo4hkDk3w8fRi+uTlxVINgLv6b5UDmWKDeVK5yk0aZqATsmiD1lm
ZvoGMUj7RWZiTDYTTiA9CH3MsA54qhUS7wgTvz/YUOA95RTCO5dO2v70giwFv2DUyFmUaLpvKpS6
v1smhS3fKezpR27SkdhAZKz3SnaluXW11vyeI4iQofwiUZ8VgWrENtaS9rcBEPwXfUKXHv4P/1pj
ZBZcX0f99KYYJHFHXrUZ5mBHAQYEaGGMU7FtbQE7NQew8iuUHYQ4SCtIM0EYGhHj6cvmu4sKKMWC
uumfr2+RizuEAhuUTJ6Ktlj+/zdJpkwKrXEttqVedPNR1B7AoyaakL2Mqn9wAizavHRtDBfv49Xh
llWF3nvfUnbqCCaF0puDBcR2M0r3g7Ra7WGeWbbr03u9BFdZ0EI/5coipBj2a5nmzfzMiHl1qtf9
xksdX3itvNfzCBGe0HtoSqf70GLEvAWRg53FFBq7WkwoyVMDOwHSwmokRlq1ysR8TBb6UBdH7eH6
L7wUF8iDnaX5TqdkLYY/u81o8p11PwjzEiQzSha8BpBZa1EiSoJ0eOgT50ZuuHI0fI2zS5YPZgIU
6PIgPf/qORSeShkBigYzHpiQqQEabUAxe4gjcjCeuNdiewvQlV68BqDpKRKCk0H7IP5RAHv7C1x/
/hDGNoSHEGb+E9RtZIQcp/kZWdL7BNEmhsxvh8PvldY4z6OKrV+dmGr7xkwuXFA8dx2ohXh/0mtZ
VvfN5wVepZoiHymwIO23x3zyt0Z11nZ0EerxGnnLXe9CVY/uNIASAjhhFTea8/GGzkLTvG8Mn8vI
fEidufsD+U4HHGKWsJWVSNJn6SJRDR9jDJ97TDa/TVMefBkq8KmbMAmbeySqIXb97V1E19zlUPE/
iHKsKj2cCGQl8tmAh6aDnHbGCly7jiRPENkfketcBGc51dcHvRA7ULun2srx8mx37RRVz25fIRvO
G6aKQ6qWZYMInwfyFmj1jaEuva3opL16py5VPFecLzxo0BLQKRMEH4LOxQQGL3AJ4c4A/E9oOII4
ZRPsvAEX6Tl376GCFJjkTQnKYOV4Y7Uv1FnYamRE9FmXRV+tdtIgsIgtHBlY4VVEFhgt6FbNJzxk
0HPFrwv2AlBMEG3APWVyq1v+HiRhs+kBSLISlFrelRUHJ5FmG1FWFJBSfuVGF3+ZrVmiljCkUByl
+JS2LgXeFLaji2DtFzWr+qTQgN6ICJ444jsjGGKbV0OjTzdC7qUjSW9veQLzJkK79PxLzSNybyhn
oEeaVwZqssmjVY8H1CWjUxYm040U50LFn11BTrYkjfTz15R5CJ3YB0/UE0Ys23waRibITrROYz1v
UA5bALfUUDZOK6DSmj6sIQvsnxneuNyWy2t1zyzxx7W4Q/UFwXY+a1NCtgU3jxb1EnrQSTKxXe/N
u+sn7sLGE7xQQLvSWlgADOej2A6qrU02mL7MbONTOZkoXoZwrbK+HfcAoAofAZr6iElNeOyqIbsx
yUuLDUCIVJW/Fhez1ROQXkmU9fBG0GmjJBXM4+wXeun4SZCnewvZV7/UuxAV++oH1FwaWG33qzU0
88b5u3QABNHAcejE4tW+rlehYO7ocUe9Kga7u8mqzL7v9H7RSTTyfdu7091StaYoN7oIEiB7JZ0E
Wa4Azb1ksBfthgz0aCw/u2pQNxbptX+83gqg92ivgDlAQmL1kUSgm3DsYspAjTY+qraCJYDrjKhj
eKpVVG80mDLoEB+9zPAgVOneQ226z7qrtD0l6OQhrBoLrbcWwfVwQFieouomMhBYmbFbEvOY3A30
TA56Vtp+L+JnPQjF3YJkfjZBt9/HCp0a2TLXAqVvPK6SRdLbA4nWAEEodIc/vHPiY27O9b0cXMiT
DryxUBjdjVBwIbfhYbU4t9EDoRizWol4gfSUoTD9yYG5EuHH8bFmbx9FQ8cpFXAYpnm+Vaa4NChp
Jq1GugqLQdX5GcGGFbCUjR5yiN5hXadPoivmPdI08V3Wzc791P79Vh9oWNIPdE2Y7bsmRmJ5i/8C
I3qDgJILDH9vArin3FVXD5ETiaXpiHsExIfDPGn9wmUZv6Ze/ZItOHNNokV4PU5ciMGCZitcyEXH
xBKrhc/ywsY3AR0O5POQbnfs7qD16rlRNUrWOaJ814e7kAiw4CQAoOJ4SDurrCgNKdYI7Bj82EDQ
NFGSB1xHWm17nXvj6F/6ujYSEDolRWL++r2iEIXM2gqFA1ih6Vaf5mGDgjFeb6X2IdUz5M4yNASu
T89YCj/rE827BetIIFy4BC3B/22WSdzLQi8TPo3s9j6Wiu5N1CbbYTRQeuuhe5RDg3pvrVEyR1rq
qGA1/IOzRJ8M/BIfFWzw8g3e/IY4lE1ToPfizzBzib8lOtaz81xA04F7lyBRmpS/X5/3xbWmsANj
D6wA3fjzIRMjLkcUGrlt5qh9KowBjeSgBuKCeLuPRscUbdoBltL1US8Gd8DbC3wVnRGQHefDlrUV
16kRsHlTERyrDOao6Kb6VHslrjEVBJC0L90dL03kYgKIiPsZSB9StAWeHRO6Hnpi2bsBojbEMj7Q
9Z936Wjx3sALcknBMI06/3VtNvNchnXkQwxOd3Yt/ohdZOE9GWv3VjJ6t4LLsrfWew9gtO4iuQKQ
fV3lxeCtseZFf5yP4KJXSZ3ETozFO61Uh0CoP5FhH09piPSqSsvmiKGPt1W9WyBBJofNQtwlSx+O
11fh0omnN4vgEM2ppXl7vgpSDV1B+cryZ6v+NQcmWLYmm/zWEcWN9b60Cck3aBQ5YFFp2p6PFHoN
nisAB/1KC50Hx8K8pA/nxadhzP0K1u89GrG3XD8vTc8Ff883pldlrw0HLbRio6BqLd/OPDRvDUSw
UVSx/Nywm931lbw0v7dDreaXANGOQ4uh4B8OO7wuDnOLgjZvdhPoSPnVlO7X6yNenBxsBp4ODjPU
l1/0JpKMRp8lRZ0AfQidbDtUlgGrqEIlo4nnGxfDa7K/3r1EafYt/pYW9ZfzsWIRhdKoBwRSU52u
V4h4AzjZ+y4J8eJSHSGUTs0u4p18QHHD3I6kN3hnTfrelV3LgcpgSNHWPireMrtiNjK/6EmhpjK6
EeSXHfv+l3JfcquQPMj1dwibME0b/GNdbXKAAoQvRWfUp6jGfC3o0/TUybnfGCXmjuABb2W0y6Po
3eiUFBZmwvJplijw5psgK1l0YYkiSehOuEC1RHekFXqYXY06wDSAL5cnX213nP7BQV7QkIRZ0rR3
7atooN4og4yBI0n1S3dD2Mxob/BWbG8M9XpNvpuky1mmFbuMt1riyM2gYIwcoxJ3micD/h2I+Wbe
eWhRR25RPeJAlJygbb8gDiRJmiTaI2gyHrLZBN/YIY2t6YfAlaHfuiLbK0rCRlbrG5t6D2ilbLgP
uS0OoY09UhkFw1bTKusfnFdSAB7/UBS4pFaRb6q1bA6T3lp6/+M+QqxnJwqrOlVOhSN52PRkBagD
XT+ylzIQbMG5dJZCrURH63x/CG3qUhwtWDocee7pgIlNHgBeGZ0y9utWn3yRWd+6HIexskTRtS+R
Jb3+Gy6EDSIGCnJ8Qfozr72GN1s0ossXpA6BCtO1BrhSrj4o1/kZj9Dyr4906Zl5NtRqoyCs3XdI
txB++yQ9gsYRWwfF2k0vB6hXjTd/RNBbe6BKgk2ggU8SfiOJn8e4K13/JReCAt18Z0EKAY9eaGRn
x3JsDbr4wOn8tvLcn5nbPSNire3ttGwPSGh1Wz2fqMLYmgaCDSWs66NfKnotTWXKXeTUmFEun+TN
kpf5FGlxSsGiEJ1+BxJFbQezlX7Bvb+RfY/+GAnabqDCfcyEgAKLsBsa27A4rXyybizGsuqr42vp
VHbI7BY85/re8CKcmOqQX4PoT3E3G4SKeSq1R/DsGkYpcKavT//ShjN0ZOVcavekvat2bBWPqFeA
kEeEDTsD19TSYxJhPDPUIv1HQ/FgB7hEJdldXYlN6EzFYNaWj9QCoUNGREGJdvJYaeaNKLic1PUq
Iqr3n6FW5bFiyCa6ZByjZBHghWGj78wGyZLra3epUE3XVqdYDdyGOa2GcfCdaZCggcRTTDiJUIbb
ysUNuJGefmz6lNiIXv1RD1Frc5E12Xgapeq4A/GJgnmE8i4iDzd+0wVEytKFQd4TdC5SnqsgFo11
U43LXcPvtQFsgSaMhKJMY9bV3sQy7o84mKxNOxfz41CqcpF2jg7J0Jo3YvilnUyNjuIMfX4JEPb8
XCUCoSEULtnJBRR6XKhQkBcBjoahHh81QVZ0Y+ZLnHj30ZcmG4VKwsW6D6uEDGQ1wm9S+kcLt76N
LMbfsLHH7QRWMw/HuXhUi2sAYsM2ftBQ14Y6QvFzbNJvUT1EN3CpFxeAeEbre2n/rH+PnGAu1iVH
OUoURPe8Sh5Fh4FMRKrBzZnKG5Hs4ngAPMFWYCbHNXa+4GgCyWwuGzb9jNCnF+D602RV5VeNU+5l
5HTZjb12KXZQeePNRD2W4Lna/trUlwodTOHrqPie8qwYcF5ALsOJq1t382uxcf1xTVou5G2mC2lh
NTnHQolfw5QOQb9Z7nSIT9sInfldlMl60xdh49slHQIvbT0f2Rhzm3W5sdiBaPsaiW3UCIZwZ6bY
IclWqSPadPmDa8HFdDOw4WiOa/5At2HT48BzN0SIvZrhgA6FlZWHSubRthiFu480p/qQwercR3Fh
gsxxbhU2L+SoiH/Colqw9aBZl4/85jaaLcT4OmsWfl7msW9S6PfNKLIPSLRh9JK1FPnxDDvW3dze
iGaXtg+dLa4eF6gnr8HzkWFOeS4unxa41sXfUiE8GdraogWVBDwUdP0fHA9KLfrycIEbtd49aW87
sWlVHI/GmXD2G1F0K7H3lSowNmUs7Lvr8eHSyr4dbxWPhNJnGQGxhgHVoTrU1xiYadEDldv22FhD
+tTVArF2jHierg98Kb+xoYBQuFseHmL1PItkQvdUB/8CPDn9y5WFe0KGp96684QiWeiljzm7aRtX
TrgfEu8Wgu1Sd94isQEK6kjqCOs+dIIlV2dNuBzNlpnc4S76S4zVtAPP2BwogiOB5rjDJphQ90T1
zNy7LX0VWNT6Q2PaGMoi2fU4VEo86SEP8146xpfrC3QxFV2UqvnPAt1ZE0aNRsMPjFFpHGF4gzxs
Zu3KHPXjWUz7oVYzYrOV+z0LU3svNKq5tmNnH/Qgqm/cWZc+FVUxnhyOvtDKV9kQNtRGOy6yXJbB
+xR9snSbaymWoXMQnvCCtg9db/2cW13fY2lLZ/T6QlwKqG+HX+2UPJL1hPEMbbaxsZ4DnuM7PL5Q
kQJI93x9qNem/TqgknIvsg3wzhD9Pj/ucZ/onoxKUGcp5q6DOeW7DsM9v7Zkeezgp3wOXbN5QH5t
gX0n0yHUi+iI61u6HYtAfiY7/5WbyRePJ9pJppqE/zBa99YQ4YvqeNOLltlA4RM7QJBHYHo0pO1D
1M3GTzRvXX/We5TrSmcxmEnLw+j16oCAZ/EQ0PTdI4jg7qsiFw+SdOEkO7Pad5nZ7UwDsafrK3EJ
p8H6gZ2lr2lAHVh9dJbBKowOHCS3QPcpiiDyejGmttwYwVa6lnjoVeeczHyqHkkd1B6touF+jlt7
Gwtr/lA6ODjRK8NHp3Icv0OZ5Rvu4OaHsFPFQdhJYaDgOv2JR6i5k71zszVyKbK9ncBq22h1reUp
c/PnpPOg20auTx8XI9p2EQ7KDO1jSYXtGOEIsW0bE2nxETOuwWrNO9x0qpfAQhKqyTEd0WXf0VJt
nO0w1NlTH6fFjSh8aYu7oPkp8dNRJFacbzsazINh4oruY0cd+1MeYWSj2+mBklF944K5UPRDxB7b
eVQpGElfXaXSinu36+lfTnmKpwR4o42W4MinKOJvnLEr/Ani8OP13XRxflCtFuAKecr6SYB2Qm5Y
HU0h6WTdXvQy/zYMzosBdO7GA/7ySDB8ieySDugq0Tdyh2eUxkh1jYKmblsncNjmx9QRtzKDSyN5
9CcQW11g92vIPVTcCsIwFwg+oepo5gVCWb0R7Exn0G4cxotDcU+iggMXl1fD+faYK+pngAr5ZlYJ
FNGusr3TkAixp6sb6fKF7bEQhXj70nZxYGueD5VjvlvXeNT5dRO2xzYU4UEaOP8BSYYEjivRdtJu
dtYuzA8CFhrulLWgLRqrj+ZZTegWyjN9e3C9nQqtDBycxGEx827VWi9VAqESe0slS6BUsn7aN6ie
YKhMEwU38+Iw2UBNY/A7Oz3S7UctFvVuhJi+17R6+C2JimoTuYtogovQNg1YUkA7H3ygyQO6Bgjl
/F/qzis7ciTp0itCH2jxilDUmUFmssQLDplVBXdoODR286/l39h8zoieLkbWkKcfp15YFBkAHC7M
rl27l+fx9mtrhHeQJ8OjoihOSd2p/2zsHpAC+8EDJaP0gCn37x+vqX/ijEMpMSmScWF4KBevysIg
88R2ofWpvpJ0WcSN0aV3qkDSfUwaYuQhq+KgQ4MTdx1Enmczv8sJKjbLRO+dOWX9VpWTc+/Qg7YL
wlDt0gL564/v8x9erg+sDcWZJIXc++JIRTQ5m8yayTvUwrgRAo0yF9wGk1/EBT++lJ4nF6f3u0td
jAjInaW7i6E/LPDR3WDGX1bgyvXxVf4JEQWxdrV4AZfjDbxfI8VUSq8HpIV7goJYGuQjkr/DV5sS
zYEe8SFulDDviG+zx6hymmtYyuUny/SfBpVEiFdPu53NJvT+FsxhiSJ/QZdhVkoysjJDebj/YUyq
O3z8tP98JVYMJRut0nCRAFm9A6NHc6pEndZPiDZOBzUI4HMHvfq3S/1XAmb/v9le6Mr0/9uVZvNS
vfzxv//zdyky/Q/OdjSe/S+kL0LNHtP94m8qYifpMQPO8P8VGwudf3EM6xMN/JP/e29wQVCP9wWV
Qv0L77/RGntrMvnP8kHjgaiAg+wNIAMxueQaYPVmGsSe6RM5wLour2ghVmS+I0b3bY/WuTcgLhq0
85QbcUH/dIOIdyqitt/ijN50036k/W6p4t4es6zblGtJ2eDaTamemgfslp3spegpFMsDjQF9U3+J
RpzZ7CvHbKyoA3aSXlbeO2mSh0hfrmiC2UffXkMJq91yuQwB9dKsT0k1uN0+UYOtrIdsgg8o0OEM
LL5LRzHnGMCebqtbuqjN9igNKwdHBMOIlHrCIMO2CdfbocWsw6q6DFVTVUWdqzVarSTMgl22hiuy
j6Rdpko+iYXeCo9/G+YATBlzE0tj+mCxnELv1265KNlgn5r+YvlpNUVxs3ajb+44ksOgwnWhTdMq
NoYpaV/xA6DdBrlTu6jw40GVWz6P0p/Q6sUAIGRI+tJKKmRvezshAEl5OdlyPRq9lvpXDrq/6Dn0
QxgprQTjMNg+xjy8ASyAWlyAsUadcDVI06DGYbVIhxazg0xMBfeVIvHDfYEV2iI6dHhNQjOO2jKx
x5tyJg/DcYfyYHB0pjIN8YtYrDH4Q2F+W393GUfurgJk4gNxjDO59CzSsaTDwMcYLNh4tMkSa+P5
kARPCPsGHaKzbdKb1u3qrNUQ4F1r1K631wElCpe0zGfNHwoq1IBfZz/VM+Q/d0hQ14bdP/L5bSuN
cbwL56JiEHJklvjOzWo6RTYt6QyPDfXc5BZU286ucShmRFohy6IFzZ/IYZA8tshsr33926onT1jo
Yv+7rp4+eN6/8kC30cKO1o2BtMS/f+Uq7+nYyCb1vDpqToNrqIXJOt0gTYwO97YVtd+LnY2p7DJd
1wPS7uuT0edTn11ZZeL5nykkvU+NaIOE84/+hlajAhGF3vH+dqQnehsjyeR7R7WAqTFnZjqLLVnk
YuBj4eNgLw/jJMpGHA0bQZ7xbpZDlcpP4tqLEEbfCLsf8R5tc5Qzwffe38hKmSAbmi74HtSYyZcP
o2KvyQ5Q56TvHhExl4mPbTLzkWI8rWdtDYWxHREs2MoldKcF4YZBfxmnJZrwFxwar7e+kHoujvGl
nIsxfK2dfkjz+7lOnPwe3rblHz9+ue8hQh5Cd/ii7KfrUj4Fs4twgIoVe5PXLN9nu82QbPVHep3K
nTtMdbQchNO1zngTGRVk8Dr++NIUiS5nVmCxv9GJzq6CyODlno0bjDvQW5V+9zFOWZJvA6aWQbtH
gL/lHUKN0xcPwDWY4G5N77i9MY1ujNr7avW6ynloQFNZEUKmeqUiIyvgtQ1dbel5kRpCESMKK0AC
u8bCGTdDf6BzTW2mUdR8pq/aBeDettZA44TjOka/wcjN5uaxqZCFDw6uUHRQxdhTG1pkihOARdY1
WeK3uCnUnl64KD1ym8tM85FCN6AZ2HfQhh+4o7IL9ao0YOLwBd91n5dv0nzFX6pxznvUoINQKDSu
20GvbccOFn6HlIT+lLH19UebfSZ5rtmlqx0NlkaU/DCsqlQ/3lzpZ85kxLqf6w4i985FA8UVP3A3
xbfxtnPmZGriGkeJ9pVNFA+dfdWhdJjuVmxb7GZLuyIN1VYjTQSeYhWV2hOhJ51r5PWS4sMQHLMG
K0Z5qBrdaXhsciQgjRdYBXrYMYhteXlz2xdz89to9QU/dJaK8f7FzMM+s+6KzK7z/CqDAZLNKl4N
VgMb7Dr2/OnUFPquQzdpeC6azEfjyR17vauVp/sEQpyMp6rp9Dlagx8hrWgviAlY+6WYzA4wZsBE
OYKki+OTueM4d9pXP8PEFuOG00elvcSO4ot32lHnHmjrsSzNjjYlvIRGMkVZzL39Df6nfrmSTC8r
funHiUaAOA8mK0vQNq/0A089slfDLe1HHXtMBSmeIf14bbxflogjUcBlowPjpYxN6edikxsmix7Z
cipQ2csM5mZoCZ9gwLQw9MlvsYQM2TAqrPZ49x9f+QK51ZfmYKTYBjWXCj49T++3tXaU6ZyNiXEn
yk5PrSJIyA12NGY0cBj7NmFo01xaHayjRek5P4Stqb+rSx3MuEmQJt+sJsvKz/iy708ifWu6DEaG
j5Ii+fblSeRDfwYPT0CxA6QEROwZOYLoKMtGBtzRYLTb16lKMRSSDpysKS59H7Bo4wlTx1WfjJN+
Bf85FvXNaIEaKmUWFQ84/Re4hqInMATEwXwEI2ntZnUaE9ReR/NxSfvWHbaD1eO8WuSImZc7C+F6
66Ud6goHpqhFrlJt0GCO/OzKGwvhfFatvTigiG9Qi6PhBUo9gr7UjS/uECypGI12de/QDwhX8Qve
OdjcX2Om6xpPdFP5HvwD4tvyV9r9Zib2DMGa+KhP54lu1hlvomna4SA8Bihxgxizh00FvZ7EzCTc
4e9LWzrdNb1LFsEV7KUEYcKPR/n9Yc8jkHrTf0F7H8uBVtGLyYiW92h5RRTQSHva5yyV8mIbQ2FR
ENeY1qzPofTs/J64g7jaWkuPof74Jt7KrH9/1T4UZmBM8EbNXAWAfL8kes8cJ+LH5T5TdaGS/dh2
dajuI3R3kud0ng0fRq+xsDMf19Pmfo5XpU94WcR5OyXuQx94S5MfaLIx679wpErzF2FYqZs5sd9Z
I1Zq4YA8HuHtYlRsiHUashOCraaMOyr5PdtiwC6nNiKbXd5TW6I0z1ZrAgHJw/nkqdN57IMmpkLP
QqXXiLb9jeI00f9OYiEe4ZXi1nwZqOYzlkYIPSjfhGFNWLql+8QW0wa9AJIX5nQYLhSSGkMvJ79Y
BuMpRRNZig17NcZX1NsMpwvRRc8zfdqO+YLP1cEc4R6mPIEYhvKQO1gE4mMZdno1FhQ/8ZgPvHLO
my3dWl3f3yiMXiZ3t0aLMJ8/fnsXXErmELAt+wbpG8Ks2ofx/dujfibcqVnkPdaeGYdKc3r8wi+C
SdwQFplJyNE+FXRxemrWTwrg1/MG8rxyGLb2FGXk2aC/M9dcMHogFvqktp3Oy+/Pj12ucq6/mxgJ
mxMVltBPXj55Fj3f381EVEnIGAg44bGyuC/Wg0MWYSWDqe7q0W48rG7SVDjV3i0BdF/Px+p5peLW
pBcspzPn/mnbFrhu81gf39MbZ/k/90QISQmUMJFsiayQOO4CABV+YnbrGvbPNTJp1JJQRIvaanMO
z41WzVzTH/OVlTBVmcWXumr1zD3/iSMlMhBbB4tU4wizXeeVTm0rJnU/BWp6wmiHrrTtUCg9uSJh
v71GBVPy4JW0hrbxnDvKc58ya/ZkKmPkJpvae+qBfvr10ZyzLn2c5syb/bs2WBfTWmPPbtpguHVO
ud7pNdIwlHKB0zfUlvQLhjioAzNrXHSKnoWZTi88dzRYF54sR0IWtXhtZ3xtLAqsjY+dJZ3+4pdz
YmbN1OGK2EgbKjnIB0TmBL++WSo2i/ObUgHCnv2GnSClClllYrCDu3Sga/2H6RkTMabVezTF3znW
OjQGli192/lU6Nw0iXZlaa3VfCg9q3L8PQ0AOnL0GmO1PyUivZ99oCtaMwUijgnajU7PJdu2oepH
+OzlT4HPGsIzLRkXDlabWjgL+4xiJK5bZnhh0M/YZgQumbA8DKCciQRixWlNfiYJeXHOcVtAS0BQ
WjSW4/gnTGKVje3hYq++U+adeHiaPPQXTJuSLsL3b/SaR/KEsCa16M1unn5EHCnNcphtwijjx2Ji
EVHeR8gtOPT5TPXYojeYcHiWmI9VPRZgrUoyN7g3wsx3r1WaseF+ogL2vnYBfgV3KzLh90aoBxGA
Xawieg4Makyt/QRboU2xehrx0pa4OALDEPlVSea1zrVtTP3UHNRCAGd/+3ghvz9r9R2wji3EJrEN
0Iv5Yp9clbIQP2+nJ/CCPPB+mcx59pa9EVklU54iVD4u2I4o6o0boF39doOghAP3yYby831ENkEe
N0ARDPbuxUjkrc12BsvtqXkL4/Hk07kDK58Mdd8n5sxroU800guCVU8gDEStIZqPh0NHR3/b1sA1
obFo3gwqA8Rxl5M9y4deCd/peCGdURPLklUaDtZ59VDZ4V9+n5Vdfpu5cxCkn6BsP40AFybUxTKW
qcAoXET/sENVXudr8wSN1QeoZLMICLrGJDL4ct58nArlovraEeO4PKP54xX1JyMAynM5BhyYFD5Q
uGB68k4vXsVUhHWXl1HzVIsBdvaDc1pgIqt4e1dF37OdH8K8Viy3c76N12U1jXeiTrLJjHO4DhiU
WqeTNzdMYAw5SCIT0Xv6QHAb7+2ZTh9Ma2MoAFOLJcG9cxKzp0LEVBqjn79Jw6iH7EufIBVm7Mwg
Rzb4OoTdlPu3djXqnJgoy29fPSPUOa4KINkqSLBuKhXSgaGexY2JfP9yA5hXjHjuGQn4yJ4yC819
sTwhh31EWYmc3Z906Hbe/rOR2ffaqVXn4100oYp2N3qzI5NDbpn60LBsaNQ+qtSw0aO9PXZr/b2a
V8UZY1VoaL6eT8DaVHjjQkNu857f5VVRcrNu7YEK3q6rRjRJ8xL0on4xPK/IHyrt1DPfJ4Vncxz1
Wcoz7j2nB367U1D50ZrulyShezoJk2QkRHfzBulWaGfkcZDhsCfqMXn1jea79s/lpF2lftl7YtOc
W1g9mITtHuKfTq8nXJ/IC+TaB2LZsOFLfrfavQ4xp9rVIUWDpjK3InEZ4saK0FtBLP1QwUe89eZF
R0f2CVU1WF385fkfWCxrJkrFmUtMCrygBzhxlpSPBqiSxI+lsIh5x97VmLdJu8CM7KLyNVhRTYQL
wCbo5fAFypwOArqKwAcgefYLztOi4YQ3d5aXsIXuCAj0WW3NBhoXG3cWtlL7VTJWYu+U1ZJiC12V
bl6Mv86BnS/p7UAtqh+0yGmQtDs51MQjJnZha77vxqqf/mqT4A1osvqFMTKyus4mrN3zxCT/q8Ye
3A9tJOa478gs7NDsfVsaK/UD9qd+zZ2mN+NElGOIUBayrTShIQSytCYGdUYWir9KoCt7jN+ayLuj
W2DIGNDBF2mIIavcNUivyrDC/ZF2wlGydzxjDriO7Y2BFzbarEVlakwAi1jHxEi2K9P11q/JTZuH
MlnmaHlixay4Rm7LxE0iQTe0LzXSAm9vlbg/kNSW19ZpPZlBr8Ng/MJKb9xmo1PznIRpyKNsF+nk
XChIlca0zkDc+X1bvtDhES3TemW4p2D6fCqjXq937ihYDIbkhPZ8vHH/tHtiWIKyBlQvQhXvp67T
tmgthB9r8Xg6PwC3idAdnmg+etOsUxDXnwT37p7gg/oNOPj4Hn46PKDacWyQdsPAx8lE3+PfOJ8Y
WtTZqIzxaNpDMR+FWfv5/VKBez0bNCUA+lYABRxrH1/2giDAqcHF6BI60ZMjyrvvr5tR3/dk1KtH
IRME8g8WbWJRBjpvN7Oxm9x5Et291YouMjfIdLdBvWMt5ot3G+VJv67fI2EojLcnHHWdele2JPrN
3konAterDuYw71qs9FFKzB5Xmkihwxft+JgunqK+1mamyKaD3bh0ou5TEehWNfRNWmy0JVsXgqaF
Q+ZufgITvHXx/v2wpo6tFZop0KMkCc3k4qCy/HaaUr8YqFmvvqVeSJAVcZ5U3cD7dmpLwwU4PGID
dqjkYusyW+2ultpK1lv4rZ+1qzhOY54GVS2z40U1wIP8Qd3MCIdszYXGxhy4dtD4eHb6YNcQWYb8
72DN7kQ/lqIWGPu5yfq6RRveL+nR61Pil2s/wTY525dj1zLYfWXo08hyjFy6f7aB4c/erbVK7iRt
mlmobSepBkw3czNhILIzjVxhUGpNnEKJblSx5gbv2MSMBnmcGwR3mivA6Gg09gGnr2XHbRcNdJrE
HucNLVDxvCz6LTd9sr49ey8tc8/aLf3qEwDxMpAlAUTTRqvumyH6TJcVwqybJRyVITpSex/H5lfA
ZxC5VdAa6sU6ZmH3FtnoMRqz7X4OzF0uPYp2VPupysAAohx8GT7WLXvtkpfhkVoo6BCGGnqt41sY
MAVs0DmenwCePeHjtfcP19UUINg5iIzB2L8I2mjt9YEwcAA0XVrdnl2kzQA9JrvW+2M3O6BToDca
Kfv4utZFFSXU1Fb0qnliGA5UpC72mgKm8aymdT2O9JEqnrEHlpObc7jKBiXs+qYuwXoNhHDV3Hhf
24KcDWvmTCyovdStmwXquoYQZkGS74iDfgUND6fpM1uXNzLUu3WqgW1ei8aYudnL/SmaTVyrXEcc
5yQcyBLDXOiJ4Cq/C38nBshSiD9Zmajv2dhRXthU6TJnP8j/BmLdcyqCFl604qcjexpyt47TGC2s
pibQA/3x2L4HnIn+QVhQ46H1BtqhtkF5v512rYkQVVV6XxEpndlIfImxCA6wrrPw3QlxllMbZVvP
HmCTHkwlNT6Z2zC1xCc389MEoykJ3WSyRP0fGi7vb0aHCX1NWfiISIVkLZnImLKWHK8Dx8KiHaXA
Y1dNcn3+eBAujD/0KOCiQTaEKj9L66e0P0rnlOTQZacJWoD2So26UlhVM0jyhr46XenCnnIYQx17
ijo/nmOutEP+jOgs6hLCgSlEJp9mAEuu3Pa5eFQ2rQ/pKLRmXbOzxyUd5IOVirVft8FcargKsDL3
5F8fP9Qbl/LdTIQNxEHJu6WNRwMH70czchexemM2Hs/Fw6ipI//LYLVLKHYyWPG/uRqpu8GVrnJY
/ukV7SFd32x8s9CskZTmM56mV3iqGvFI3lLUzGPgqkeQ6CAxNhQQfcfYmH1H6ho7mGjauErCY8MU
OoAYng/XtIX6uXNAxI/g9/uIriso8ClYQAtH11akK3Sd4AzgqoFkGK24NfTpkVnxo0jnXbCYTeEc
fEMiLREnQMdjtStyQV/IzdCOwMa4nqBk/np+HesyakRqHfAtA4PDjdohfXGtOuXh0oLOYARa30qo
IGwls/lc9ixm3du/HeAz0FPaGA1nyh32l/r+WoDmZTqQ54XoeMRNHrqVcZ0iDEs/bZDPRMMboHxJ
C/rH7/Gn0wbmEJUqapBUZH6emz4th6uLHOVxrBy9QnW3VPtaiCRinVK11GMYWCglX3cy1yj0f3t5
vSgoDkAz5zwPL+IOYi2ZUZFujmcok1Yjk/MlH0Kf62PISVXW9XKNGyPixUv/5PpvMofvpjHmRrSh
0AWCEKX109oUvZtl1tqONPakOqvKCuI3MFInHbJh401oTUVbbgeLrtsWyIEXiKODLi8YUVuTVJxz
MwM5U344sCHzwzPgj9uPLl+fw/mljphLSecpk0aKCkHyDA2et6ueZ1bpFrocr9KhL72rJRirEhln
sx8yf9vTfmHQNBgm7BoyLmQlSuOTHfKn7doHC3QcABPNKEPW7P2angs/tzt4Rl/PWxTpiKsLDyde
lUO62r7m9Ab3175fOcwW9I6q+YjeEMn9xxPjPfOQpjZUY5kPsBuoXGlxwfe3klhz4aVLMX8rq95I
Pcjppa5O5kPBVh2FzMePr3fB6+SCgY4AApS7IXTAVr+I/CfD89M6GdJvwk2k42wsEyKJE1sL6BUh
Yy2i8WVygzKJ+65PWvhS7HXFTKUHjELFArU3vnx8Uz+R8igOMAQ6HqQ28POR1c1Fv9R1Kb4hlK53
kgVpGo77HLoH4e8pQJvgM8zHxhgYE4wKdYC0vp0zHGtufu+JZdInLxgFw+ivHtl1Jyk62ZvTRlmm
Trk+B1lnZ81hpU3BfqTcBlNqgwOnZgadAtCW2JlV2PloZB/PFIxzmdgvS6YEomJEHrHoRizqoxKz
rTZuIOQHd21UoRSAD3vQeNuOcitLuw0QALWvqgGB9lx7jr3hHCrS8azllro6Hg6GTjbnE3j38che
xgIsesrLVIIsIgI01C+m19Bb0oyoEzydM8tSBf24ryUGyntS0wWLStSW9Gr/+LrgwUzc/2w48PTZ
5oiwETNn5zExiX0/sU1cu5jto73vPbEaYRxkaYWiVII+cEsdpif1aYFKZYRxyzpFc5Lu4I+K+ot9
KoT4DrmWfSUDZRmv1gDSALL6Vuk813XO7JqxJvcZ4zLoSyW2EFVYthshsCm6V2kwLeamDIRw8Yzu
TU0aokF8wAq6AK4pHopp6LG1qEialvLfpesipcgXxe7YjGxEkcgVfs6D5uS8noGtGt8/lFunKlqt
8dCACXWSXKXzmvvaguWH9XRkd/YLZK6irneLVzrBc74mHodx4BpDl++ScYUYetvayYp6PV27UfIw
mZSA0i1yy01TxJWXyzo7FEtUJfeWPiFID7wI9vM2T8YmWh4W1UEAImySK/MHOHNN86tlhFy2XJsd
a2TeOlMijXxHx5ZGe5C4Cmfjl2UB/6o3naNgwdGOXNTGN3fC4ZW6Wx2ppdjjkkRQdJAhOojmblrC
ftXmH/1SpDs5orv3FE49+1R5KnXSjBIFP8CLRHZIi2Rq0dPLKxbxVrX9NIfxeiI9ncvckzcbGRGh
sRDCbse5C9p00zuLSKsNIb3InGtEg5dBfUvJyTLnxmwjkt7jWmeZbIH76sDsoFYOTf4yCJRIXyN0
BMLroVGWlW5yeuAHCs82PfrB5syU6t82CRmKgRei8mRY8ju0JzT+d4Jdz/Sx6MS9Mnil7Dyncui4
1joQ6vNGI1njwEHVEdcg7VLGAEtq/ONUCUyzClBSBP7EIeovwPZqOzk17W0Kd9Xss3CbdPH9GuMk
h5NHPxXMajJJEo/3a4ylXdF52njXYy2kM8ZFE6V19s0KkgAOUolvwhVtl5SJBVTmqogUiguLnQRX
UwHtDKeKWea3lPNpgGvA9+6mqW/Acgcr/VYUWEpuIrdMp3s7KLtuI2bXvzEZA+S90W5x0/wmbOe6
qPMN4ocoXA+K34lDaedG/SXLYUffGA2w7QE1okZCrZfjS9LlS7Z3PDmVmMtb6pF0Sda7Friz2CB4
S2Da1L49XaOogKxk7SQRoqNJGvQb2c8BAj5Wn8/WbRRVzYMREDrEppcy34YSe/MpTD2M2kXYYF7r
1dFN6o10E7pZFdyRXCBdhrd8E/KwefBUoD90Pyh3nBDBcezfkSKTN8XsdT4ssSB7UGU0IP0irecZ
qWFcLNWLL0T7bFh2/lC4xmzFa+9KtNop4yflCF4tIIHdtRxXdridPXeV0SZzVNmZd+Bxxh/RmDoH
CnTldknEumsaJiuduOEVz2qB3ZBkw99Y62+YqqAkEbkDSHO03vVr4iKsXgTLd7Nw1z2UIReFPKvo
voyybb6iVqLu0zxd9/nSe499aDiHBAukXZ01uhTneZglJHl1MF2B+8zaFBqCCu4hkKdXDRX5b2bj
eb8tdii+J12vjgu0mbsU/Py66BTK1ejq0zstawvgblp3PkYVHH1rNl+bTj/c1pmcv9R2Z+3WSWW7
PHNtcPexQSUlsJY/mnDKn1oYrF9L1+xvQNnFwxSYtNAaKmt3RanWW3Mpoidg4+LGShPva2ivCFVk
MOfiPC3CW3PI3O+FN6jvEXWZAxRDYzN6Krny1NBwmlR+qSXtDcQthtC9cke/emr6qapRaVYUMJbR
eEltWd8hcSc3kIn6J4uWzO3UKOcwobxzbzspMgDruP6Zq6R+TX0JhrckxrYecxV3a2K9WpQAroJ6
ya9QNl2+rLbR3/sp+lEWpbVrQaNRjMjFcls0Msw2UtXuV1ih4byDU1pxFdrmDPCB26ZxUTGmESnY
h0We/BXm83OEgOWrxfF2KJcswoLDMeKu99gPZW5+c9mAd8aco+OeBsGVs8oafL3jAdLS976F5J2E
2BOaKNs6rKuXocw8BFHbrL5jasrNiGkm68TWbgCg6rEZ5tZdChD1MkvXuGltFW4Qso6uPbaTY13L
NubMrJ7BopBeXMfsRVS5RBnGruavrTdVm0R36kcltYx4mkan38BBrF7ZUEsntvmSxRw8OVas8LNj
ei3bX3GAG/be2mTXOW2y7BlizY/U2PojnV0ONJmuOgx0K8Th7FRP/iRbO07K2srzjSFHgfJTPDcz
2l1p2f1Gy3j1IKgP7owJ1tk2GdGrjdMcoQfgjecpo6A1D/UvSKLS31daP8bOefaLcoZnnc97Ywjy
zRrRWYxXWWNcWz0aC3eRm5RXPFjhbCjXNA9EFEiEFORGIyQdmyNZ4EAAxxKX6Bu8HOlPsK3MfIHa
NG+myKPrxW2M3wwI/4LuKOnSlmbK4g+fRu6rTBjubb0u7e9RWRs3edaPLC53vk9dZ7oZZJdBxfK9
cksG3P42cXbcWovnf6fO0h7LpDURKRJ5v/eXyX+2ra5UWwy41U3QewGdEQSBfxqiFOjPDk0PDmDT
D7ITXifv29nBQQFPmWbb5F5QxVEQJSL8FdJeuLE7tVDdYoRvIFVjuFXTUCpWv3usqULsEIAQcj+i
afOY5lBL4iosEx6oZi+BBfBI2G4cLYoYf9bOwvYTSecOPkQmYwbevJloa8FadCi/AfR78Tyv4Uvi
1On3HK5RF9eaOxYzCs2TFWXePpstGPAyUcUhrUP5u0v0fxUYi3h1O/iDbtIHICeT2Az+ahfxjEs5
S5NOtT0VqvZG2jgQAcZTXnDzZJvJRv4RYrOwKfBiOyqrjujycdMr7L3mTTF2/Q6cNr0t17G5beXy
wI3/yDq//NGuFtqqKWWuGuu8O6t1+p0K4WxtCq+JbnK3x8IjQBhqkZ7aO+2UlrE3yWabeYZ35zbI
WQSN+TsYnHs75zMmcYJNqBzwAI0N1i4WiU3xK5IMAp61V3eQ4vroqnFH9c0Hq6TiglPIg5Gi68wh
XD9Wah6vfGzukRNS7mFaluTK5drZNhhd41GE4+hBlYqMYj9nuaQZMw1F9qdBCE47epf4FCJWGZJR
5qulsQW5thpo83Nkvu6blUBNbiRsbqJIO0plOnxpcZbTYOFbBtq0IwnxGZ4450LdpImDj0PY6RpP
zoYCM+aUooV9Lsh1RGlR4d/1lK+KCNO4dFrlc1Awl/ttRr8Nf+KdsG+CK50qBW84PBKEaqhisxm0
wbbVU4N8nmWftr8kXlTOtH++sT2itcLgj7A/bLPrqPIq9wdrU+ONs9FTy950JbSM7TKM43oPTyRV
VyoxjAYUO22WJmbV+dVDVg49be9p5PXZbqAnS+yMTjk4qxiVLsEl1RL+acIZSG5oD7DKW9vNCfEM
ekmmfRu4TXV0pzbJfu29tEbqyAB2k49UoxPL2jRNXtjmLQDt7PkHMKm0lfEAJwK2zkSzwrJL/Er4
dzOq31W8Lgm9J/tkyji4YpJ0rwNemyk/FKdkN8OjRWwHhH/FFrYav47eKibtujZLFJOClP2fMGby
AfY11sveH/8uVtlNSGHTAc27GSm0L3GIPyoWsYlTFpvezVf/ZSqwg0IiczVzOoyw3Pp67oDA80CX
JzBuqtbnU4YcwUwNyUEEwxiI0er+otivadbmMul0YfZKDarlqBJBBTmFxtI0NG57ZgWV+YRJexzq
XeB4LjWdeVRR4iIesUscDj/1QCzFFJ5ItMjpaaTXaLoz2GuZbdbQoAH2QCWg4ZpydEjXjZVS4zW6
qfBGchqswbnfwv6qcHTjDDRkTY5nnmvuJhUm8ICyHQq+oYFF/4yKq2YtnRttapwNSUGFOemqoFlw
dBxPeUQzV5qprXke878RxVZWIALXZEH4Ql6bJ1g2EBgZAsErDCrr+HQ3OS233b46Qf8dKR0ffkrP
+9HSH6vSMqkKvfmEs3UtgtEbjevCpesalCxgaOoD2fei7C/JWKv6rx6zPJXdkhe3IxDzRKWiuVmx
p5jHjY1se4O+B0RK1umpPwhTHLuDWiLm8K2hog4aFiOgob7VBPCPN7UklgGfDY5BbSOm5OUWbT6l
6+nhqduQ2XZoxZQO16mEW/I8dAhJZHvfRA3+mJ8aE3u7FMAqqU12gB+8Fh3+EwZiWgNrJ2HlBcwe
P1uf+0HT8tso7RHgJVmnVh7XdGd1dJJNWGNj31yrARuf81i1eITM5k4FxmhTPgNt542dWnpG216F
+6dRY0wg4sohJjJ3Wdtj8X0dTenb9KmUho5w5fPf3sipQeD0ms41wNSdQirvZVKvNK6NItIvFDfX
tfDustxFiikuJZUrpCSckiHI/FbjR2QWumboz8KaswNenQOM7SXJ1UI0SPmYW0HLoWCMrSpc+NdT
ZwD70tSnp572s29fl1OlEx31Pqg3JrM2LTUw1brfKRnq+nJPMccUG5mROdzPqTeHAwVe5OuRa1p6
/dhW5uqyj9+OIznKjHq62cQF9Zf5eaZ+0L3Wi0nP5W0dSbb/wi91e16HGYDkLibqzt0m8VaNUwka
ybJD6yjf+I7vkmV+M6GgNOzOkcjK/UAv5Pg7WZt8QVI29SaE1iIrfzRFMcCZmR3FOuxUm7nPAk3P
4k76sBP3inzMP572kt5Xus5cv50wfVoa8sXwULXH8KM3gVyN0QRmOC06Ok70mA+tq2trYwF3CtnS
UeoRtQuEo5/Pxdu8p2WKqPetBYWmY6Zk1Qy6AwSCDAhcDELjA96dGgIUq9b7fQooLP1Amg2UJ/d6
negrmwYi79+L9o2SdkKBusT0OO1QqBAaI2hcu38slzopXxqbUgZ2EcswL2a8uDCCJHJkej86Q5bZ
2zdwcPTtFAao+mEpw2jZJNhuNeSDb/hvgyVp+3oaIvV/ODuv5jqOJAv/oo5ob16vgyMAUpRADV86
BI2mvff96/fLruLGkIqgNvZJQQi4t01VVubJc04WRVt1Jy8Ot5i1QPm4/h5kNR9pDTjaIqRR5Mb9
aCcrjFKd2AUGETypGssXTnvmGMs5z0wxhx8usSkNSCWDUTFaH/N4PgGzRsXm/DV4jYvbmomwbP0U
Ua/z97XCqWc34bHaWyCM2BIGh71eGMZZer+qUAazJmdPaBS0ZGjH/jYoAEXaqMb4uihRUDUO8otM
0wCwjRFIdu+T3cpGAveSS2SCl+zUdqYLNb3GNBq4/L6i2dGc4pUkID0B/Ai/WC0TYDP5Dez55eYV
lwbKrhw/+0K5Tvyq7bVpHvLZrlbUZSoQ+6axsQ8YkSXsMcQ8g6CPc5xxcRFyA16XWi+ji8oxu8uz
ZSEkOgid9zd/3iBjPjBrDFEnagjkBRX5fFPkfnAtvWojnHRrjpLrYfZLiQRAg5LzJKVJ7NtaPJOJ
SZw+Tcc512REei1KUv3ab3yMLZae6MxUBqLtEmaHlPXYPAHSHHk96mX70Hv2t0bIxM2p6xMJN/4S
y/GcVYdcK2iw/iKTqIXvhIbv4BrRDDTgU+4wSEl+J8L+c3+ccVikz1N/H2f14DB0EX1eWT4Cf4Zd
f2cNKIvrj3Xkryudbb9i8d+B8hcm/F+EBChQiiqdYZXMUBCg300uPE3MzphQkSFqQs4tZBotD3Lc
XnY5ggVZrT6mGml7LuuyHf8cSqsBynZ6t2LsjGfOW7DcLGuTVoFJC5kn4xwCh2aOhGiOmlA63nRz
HP6D1Th36h9HjlEOx/l9gPwJBSgXVx0CiEHRA3QDgq6lPMC1wxGWms7POK7iAh3MdtNddXV48XPf
SU4OCC7ZrW7uzc1eBynTSEyzae8B+Wk6MXZ+dbk0PFN4P+5o7objnaqqdMvLbFBSXpalQ+/6Aqmb
0vSSOOkaFJiMHsReWnbiBhCFQWTYv+VjuJfRjYmOsk30MlYbuk5nRo0/J5mx7um5o3XfdF8HCxnQ
tUHNMG+XDv0Rd6EzHUe9/4wpX874DmX/WF5HwyVJGkwVH4poFsGUHwwZz8p0e4m6KcRYErPVd2e2
QuuDA33KVBZudrEwrvUDLPpcyJgMY5eTiVGqskPzOIXVccpWmujepVVsgQGDXB5hb+QQ4ehYD3lM
nYJXJ/zeg4wzudESB5965q9y13g3yEHVc5TyiVVJqQo7oHblM7LZX/lg3RgyBvgJaCEVJ4JaX9g+
LZIeFg+uzJQun4qi6wbnpSHpw4igzpEscZpyBPN3SVPtDJrCG2gCol8h1fLRs0yGQQdXUUM1DzVe
JT0M/JHsiK7OasNEPu9FiZPita/3pULSe6TRuklf9xDpwofZcLJgkBHBR+cL4THvxVJS3o6khQtT
+jV1Is4Rqk7vyfDAf7zLGELmQVM3VNJd3xCztHDNN7ew+z+KwhMyjE53AWHwCrvS20qnh6bfmMj5
otdM39rS6F0gLfPDMe6hf96FEeY6211GP7F4TmenJh0jK5Nts9ox+yAsTdlk+rlCEZSdEiHg4ELW
eJTday6EE+8UDYE/MRi5h8hbndXZBpQuRLoNMHK5Bo65180l9xnvRn2uNp2uPGCrHgXIQLf4QYf9
TLXNtawTYrTJVekyaYPuw/y4usx6+h+qIk0a6H2c1Hk68szUIa/3NNp7de/UxDgIqcbcZgXoJ04z
SuO5uDWMwp0edMA2ykWortw846c+aKV21eYp62DKwRi2u0BxlcLNkairW37uhi6FtqI62lSLuR4b
OXJ0yM5VbJ/MdOKH+bwcuUOeN/xL9Z8z5iC3d9OyO4vFCBTJvsPc3fkSo3WQ/jylmUXku07Y1nAz
6kGrJReRGfKM1I9s7PZZ/AGPgAMAi21exLe3yXQfnlTSD/LyTXcFbzpBJees3wdDoinz7iUr6muO
6g0UbzJ8pgxFYQHC6DCWpT0ldLaA8YGczOSk17p6D84Yyks3vYFTvg8TufTgaKrqlFsf5BGUFr4q
KlY5i/W/gA/kFWnKAQWhHNDW4KU4PDMzJPGgKqhN0Q1IGvPbNyphOsrZzwRWWa71ukoWkyp9aA/r
UjJmsBa+T0tH9CWP7QoE0NeNpJlO2qf7WxpD6xMmFU0+UqgjBYKmK0tdnQO+AjTAKA9R2r4jALgN
TifPniGUuAxiJuOKNoDSThatqUpSYejyvBO7kUpMGwbMViA4SrQtLSF37/HWgIYBvAHVaJ5WeRmb
0vg3INh8kSYtVmEgDBdd9O5eKZWZ5uROUyv7c4Ipz2dKuSbXcuQwOlucowUm5EXIPw2S6XiBwHTS
e4talWwcRYQE//HI2BRokzghCObZAx0McM/huOHdUIwe2JBayZXBsqVIOvr3y2pLP1Ilu/roxgeF
LNNVwsouRQBFGqaYuIop2YFqsGD8AxqxD+otbQJJ8lQWNbgLYalSmX7itsKsy1WkQJI5t2CjpDex
8WgpHZpdDdQ/U4JkT4K34so53oGWqbWun52ROitfrOAWveNUrrlmB7kdp7VjTyjtsTNu9CJA/SV9
imMsDN7roqPkDwhk8noV3GVm7QGTqTNU84XNtphrErxiMPYBYkI6FS+4N5v7cu7MlYHrtPjZi03e
C8tBpdr0FAYWj5akOnvYbjf41CZTmyB6yEkYLIuksZZdSqNY43Oekx/7ImYE9xu/z8VykG/C/0oQ
Fb05US7BW1MgkHNJfFelQKiivH7U0K0OCKMr5K0H/iBcmmCNU3t9DoETfffsK7cQplNIwAOzWznj
XFWJ77bZsBZ1AIISLXmJwr9UAWSsEAeexakTFzoazksT6kOkGmyxOdDl73ekbDurjk1n0hsySVhH
eUSDU6CMrunvldFWX6EbSjnwzQRAlfTUYpLr6wJfLBf4Fa0qL5Q9BduUKlEtBw1hYp2x9f0bdGLo
u1WPNcgnDbm0ST4GNhTm1bylDDLgkdKFO6gqx0JWpDOUiAyUu69VrFIyXfJEHLUzxxiGO7VTeuwc
hueK8N18omyvNgypYYCGJ5e5Luh6cQPlbUOjD9gU+nRUggZNpB7QgBIMso4yxbr66bD386PVVuQq
Nyja/Yykw0gGFqmOe8HSyHmwhpWcep1rStrT+61kOO2RoyUIoYl/Gk9pKOokrexn2aq6VHL8RdIG
/PhFyaCDVVDHItDr41KK01plbo0XCms+rcB7mgcbSiT/QljmMG1zXpC1tWSZh3FPYXci5bO8MGW0
s+fHzJa56qsd0DJQYPqrIYpIOstyQ4m/Me/gDg5waG0XMDrh35VW4LAvYcbxD1+Kfx4fm0QW6QGO
hw1s4XdnNyzuik0s3PzlAA4VlqdJtcWxiYIc6J+itHMlzehNX5Jj4TnLFqxq2juXcTFa/tN1hDIO
6mGRJFk7QoCX7tyut/eyFHRiMiuAfVeZlCaGkzken2lCHQKFVGmNdvkwcGnBihbJBdyms0PXBiBh
90GZ7hdvDEgddS3p0BbmUlR+YB0l/jRZlZ1c085yx+Iz6LIk5nCzZAmEzDvi5qyNxghgKIYtYQzL
A50TdIADtEhLw+/4xfHgNLrQTLlvVTM3rnsgZAUyyuaUwbAhuGumld4UQVLRZIjAdNl9LuJOHgwc
Vcn9BreT0rZnwm7AziycoSCvUgCEOgC0UCdah2S6VuHYZwN9pyMV1ZCzqcBjUc3zClOV9YVrUNPE
QAghxUDNoCjqUG1PskxO4prnZqmHbX4zUmijVJRhbVnr424h/yBn8ismHj63qF5W72WMmKUVCVa6
x22Z/rX2JjnULShqO/9lxKS39O9S25+9EEmVlUy4xQVQr8jd+32azrk/bt1f6G+aeb0YiB6ZEu1M
zGPyW1C46cuAggLzZARzaQ4atDPw/trGgEN3+xww5EHQKOt5yIO6e5o7SFHpXVRSiX/c0nlyHuqt
bsq3mmX0H8+grftW+lM03/x82Olr5tXmA8dDnXpslm763Wy7vnkJLCeu7uKZ64NF5Qxb3twVdmhs
3hWHFfcOzC+dPq49a+tW2fFm3rWNuexP9p7PTKnP7f4cN3ZAXpAQfqGbuBEDMkfsF6aLuazwvxiF
vjz23uw3IDXUd9YHRtYzS6CF3OXfRtp60ymy96V5CrNyN/ubO0TjCAYYIuDLbm65GKhAswYvXwP2
cLmRx9pbzBKjBbgajIFgYq+DUM+sHYZOWUbj0z3c+2WD6hTmzOk40cLu3fXcZCiC8lOGPaBPqUl8
8C8m24C5aCE2rR9iMnybRDst5iB6tPoMD+iTM1smI1pnelbLK9NCq/6PxqthtURz6i1PlhVMzW1z
N+bG7llp3md43ZxZe/382mJb1D50IJ7uc1QOjfHkNfPU/hkSlNs/W9P3czBOA/OIr9UO36m4oqyd
XQbeT4gDQYaxIXn3y4WeE0TFLylvIolPnsKxWyehScQSkdaGx8GdjmCN/p6dlilwmq8y6o4Top9W
8nAtrlHAYWAlifEBZoztf4Qkw5M59W60NQxfGAoyBCjB1AzZVnnuPcO2W+Yx09cUWxUVlg1ILGzV
Vh0UOlFWKb59hKKswcbuSwjSTnGgUqQmwa12u8sPhNVWEizF32RGLhjwintN8UwnkBRKfQhD3eTQ
IPpJbq4+xbIOcy60V7QjdC8jr5wlZIexD+Ltsh6yOn3gKMhTtUhjx+6O2OzANjtDoZaNPzVA2dk5
wFcJQYm9795v8dwxwOt1dffaCK/FaJFuZlkgJdJuwfT7a0BN1tS01CQR/d+aTZKj1eqIbkPYNM2v
YxvG9Xs2Fn787wU3vulhNWez+jSWo4vhyyCeVOpuN407HT/CaoeCL9uWDITZK83Rphk0lG+om4rt
2oAuTuENvWiyOhcnjeWgLlTfKzuykoSbtOFw4I+T1R+8KW/Du20doWbGpo1k9LWzpqTc7vBWG1HN
TB7lxIC/hrUMpBRTXbz6Th3vv08kHlhL+hAp53NRFOAFV2csMG/8wy7t3DLumqHETXX+JRj4+KC7
h+pjRfNTCnrlz8aZAz9tcGK9ZFmC6vrctQzxOK2V6bXXqe/67gRpyjbOHRVn89KuEbPzKIKSnBTA
C4tbRlrE/N0lLe+icYOeBMk7YJaLmdqfC9PozBdGJQ4XlGMrLaOy/FcxZt7bGLbkHnY4/cnhM7aX
YDdpwEZePF5gHvKlZZCOT4CIMGP7uV3+mjMwuHvquuYXZnP5LxU06ccwn+frtERsxBF82f13i/1G
fRlQVvd36Vyuf/YulLJTuNtLdl6GqX3vkhbzpw0O0CUATPnce2H/tDBD8wOCFYfG74K66mZ7Vffi
e2v+vqG8fiW6lbzl3E1vWVU5v6Vtb9wHMXHec5ttvrdLa+nRLTiO+RXNF1GtbJvxC2lI8jjw8hlB
GzeTEzCkF3qgDfr9bzDo9ZFpLSmsjx7r/hMtCB5e0Q72Oy2Iwnu2KfNquMxLbp1TGtrdCd9dEHLL
n/27JCDTO2W0tfwHz9uz4gSAnOSQwezhfa8ZcXNKsNgxT8zooRdP6bKcNztzT3Zuds9QrOkW14wg
LC45BRJ9u655CComS+aWs3zI48T6PTSb4Ou0WNmfWVpMjzAfnVdGwLLKIj++Ra1twl8q3Ud7GYrw
PILbryfbjPtHPHCaf3G2cTLM+1D8y7Awt04T9h2l3m9MbUt/j6mHsFNZ8o9MdGWGtT1Gd8zTWW+O
s5pf7cpO3+LM889eVGS3xdjjX9Ic7k7AJGg6sZO9nvFa6l5q1yGkZkY6X2DYVd2dUwXZv9fGsD4P
4ZCu12I2+z/hvuLbCbMRANBNmQx8aouEyBK31nru+iU+odHa6FQbRfsSjsxtupqTXVWXOaodiKZm
Nt8FfrD8kUfUYhdG3Jhn241niCHMWcCQ2Xj2OOOf9mSCN5hu3merxi59ypnQHldr9ODVVQInclyW
+AHu5pRciUvN53Dakg9Nh1zj2pLBfVqSbPm33Y4JDegZB/CTk7dDf+FGnM+OyPY/mqvMzqKPwQDA
NlnjZ762PA1JvN9QDFV/lgae7b/m4YxlDX9xC6U/8J+MM/MPbFHr+N40Zn/6LdogM3nP4bIGQXql
/N4j/1cv5A2tDBnmV7LkrnRTCL04PdBANZqzwSCKCRSjiS3num9AwSjKx2p93YukGJ/tBRr+A/Sc
1noARyus920bozU/h9ESem/JDKNDhtex24gtNpAxmR3+L9WradoVVmwwRmuTEafFZvjR7pz40mrI
X7NiL2ASjdLo2rNHnAc438t+Wy5VHU/B82rmJp3oBuXdh2VLaO3WMyYpd/aW7R+bsV+Ck1l4w8cs
j9wGh3cLW9kegiKUtFNu0mC/39CqNeeWAeU8aYcD/o6425kPLIPS+ZhPpbf/o+z5e54wZkv4kjvA
C0xaQc/xo39m53eb5cHkuncslNnvukAcOeH+Sc7yAyNZ7J1cD54hqhYILVBbvmck29hnwbpu1o+b
YUZr+xctvKEr3zBFqop/8rj6YTCUZ8N4ttkGDAtG2yo+MN9/mbvudtggpfuYNnSZulOB4wkBKPXa
lpjspe68NveVPdoI7wrPhBqSJK2Ve7S3J/lPW8YNv6hbio7Zr8ZnZTQwW84mv3d4THoxfsPemcYg
1sqoO1zf/+rbk8PPctRFVGDYkEh/aBpdmHVPLiJUSOvjQmTBEJ7WCL+JJG7nMkJwFOOzxQYSdCuf
pvmNeJfv63XO4UbCozTc3olPmbpQAyyYGwtWW/44TsygfEmh6rD0q6X3+Ph23025PQqY1YRh5wxM
GNDelDWGRrjQeX0SReVvtXoQC/nCun0hSjCG4Wxb42Q6r5iLztn2WEF/86cb+8hzuyd/HfDV/JRg
c8INMIMTFvDV74uUZ5YNlZT0aUSSUJ+sboYdd7+ZudR1M7pdv7rHoq51UxymqDESNoJplhmMO2BY
bNbtuJuKD0m3dLywXUw9zIcU+d8efyxdP7PyWzO7Zbyf6XGJY0taLpiBfIrJhPyvcRnKpWRO7eHb
VAAqoOvQ74DtO8hHti650y8avIrMwscMpS6WIW2voOO747xA4w/b9RxR8eLL7RQWpnJ3Rp/I9e24
c2AVbUWQC+MHKbd55cYqt4xdx0IBxvDYnRQmHQqBgpF4CWmm8Rr8R9USMlBI8mLs2oom4xqPlAHV
pcEUq0+vbeN2PETXYoxZcz9MpVMZ90VM+6hmOMphXET1aJnxY8YMrWC9xzUPJ6dLMhnBkDybs42p
66mPE+i1d8WWzVPw0prduqa/0pqt6NTYfuHx7S32LDyNNphoWT7gHsbKfMhamn8oAkKqG/M0O1vk
nsesHa0Pg3JKxpQWqeTzOuadd2/k0ZpcE9sd/Ow1hxfINTLStuVP/0EydEjP/ksyhCAfqRK7GtM6
NGrY8ny/n/l2nJTXsvk4owB0e3rxtmM49Pph+Nenrm5WJKPO6AOqn5WRLaiFcGdC5W29pZPlVXiU
NLZ48tp+izLgzcDZN0x+X2KWDvgFw0QjVODKKaWgVcSANdjnVXyGu1IPDRPtTKMOThxHpGAPazuY
PN0ZIyp6Y9gcy/dp73B4ODQpVy8GnoRzIMbju3I79/gIfi9FfeC7JwsSgdVdUxemcHVq7RkXWUba
Fbh3Af6S2kL1bh1EO2G8ScVWGbPYuJTjIH422lGuy+sS97cTnLqItZzTSY+DK65pSzs+lZblVNG3
P9zsklkd53hkxVakTHOwdRckPEwCu5CzjmFFvRIs9RfdS0mcdq7a2+p41YweyGDVY0KsvBxTG10B
JIzDmkhbRyKsEWNigKq4f93bAqNvSNFFi7lvnUcdYCsMm8N2pxnSrKmeyIhXBkpv/iaiUa0dHfYk
NrLxbFSTwC7EzqpJXn0fHRers43mEdMgrRvVhrq5N7h795Gel2d190h0xDXJ7jZBPRE3O3188Wac
LGBnYGLDn2tf4FiJVjsG+fEStaOU1o/ZLTJJGnM0rBn/SuGEsTkZWOfn/xosqXCv9uBR3D3UBcLF
QAQFgr1FLLnNwdbewEjvH+ZefK9VxhvCdBiTwPdgoxdY9t8cY0URWiTR/pKgHgO6bA/jGcU/1O0H
7Y+hSR8/34jfq2P5ehsoieUKvBN5YIU/bMOZ/nJTueH6ovvomnClRbKqy59klaCB6I9kU2no8f9i
KvDDiC6uBiIPfvKW4zrI7/E4/j4oYMESSMMx57W50wbXaGSRkpNmRAOTscDV4OTLdW6bhr0SLaJK
0/almi2hVyvWT3GQf0xJJyr/lPJ3bNeI7gz7TkEPqAXFaGqiRZT9MTVhUs2/aGdPbfmVcQD71TUh
cJO9//ypY3zCnXwX/oCxOQWZkEbCCIDzgzLXpTmN0HZMXuukwcvsSjoS1s2NVIRlfx2UlTFgh5w0
8E595IsqhEdN2lYhDGBOsOrBDrvCy6E2TNP0YaRWqG+x7+XsKbbLytQHZ4ZurBqauh+guj9TCWPC
u2heluK2Bi6O2bhyRpV8q2ZNWHEu3TsKTpos58FAMrxdAa/k8A+nXj7En1ocCRh5n1owx+0RTKZy
q0J6CBweQLu1alLmmBxgXIcLv8WmgoYkvdRuyaW5aSym8EM0tRO5KfhTbhLiXwmPtjecakwRtg82
ZBhQ7ZBhRhzg5VwenvBr4myQwClZsulE7xc99U3zylT72VxSnB0+ORCgis8oSKFhKc3vWtFboEci
NpmytAun328TnNymukZqlkcxHgRDXG6HhaSL19A+KZGyBr4QOErrIax6P2se54XzrrnQXQHNaowi
TJf1ZO6YV0xPyY5pNhB3jidtf1aMfNdsD75WCXcXIoaiE2huY9/R/SnuB6tMIKVq5um42tJMVg39
vGGi1H0d0aveHnPV59YXHHSW0F3GPpS5FcPG+B98as1CemOlPcSBe6rqsuylEdVssYsjdjEZTKzN
wQ2mV48xgMl8FwJelPbN7lKXvt1SuNKyQQ+RcF3MW5OHN9XAKMGnIivWZDrD/tiY6m1nwDLYKjWB
0HFH2NTswDwBTUk+ZfPSJv2DDdshfUgZ5UFi1wKL8wWaxmMabs5fc+J35INbRK/hfW7ZyxRTmZkY
dN90X0pnMaEz1zQHtyCuuTCr4VC17/XDtA0ceHp8lK12H2+E9JAA3++GpID6z21zGuigOvxPNzuj
RUia1zjoMRiMFBGSSULSytGtsXEVQ6HzOsLa+mXLqhX8WJEedKOLQ5Ilpv+he0x4G8hbH90V4pQm
wGvXrMIyoMffW3a4jyvMXqttU9A9vHI+tzinFOTQns14zM+xb4uPYmNQ1ztPXmLRQzxrBrbejGZW
B3NwarvEMtqLZv8m6oXR8pVFpjo4UYsJGL2/qQSN2E6DWmsTfNyHZcuHKkT/IK2kDUQgObIRnSWU
qsevUMu5NAlIN1x9Mq87D8h548/ILq3FfOzsmk7DlR7Ygoe0vmNv6dt6RK+1Mi7gpWlqaVGi/C9G
sF1/mur38ggjCyuLeMDZ367I0LI9kLnGnNF7HCK6I2tZ74I0YfTNKTOrtHhsbcPt2kvZmMkcvYwU
oazJEWSAMJSHfgezalFuIMYGWYHt7bEW8WBQ/WkFDpvjjlQwPWtjrnlmLBWkKsw+SCU0/4CDS3IC
i4CCp1gddYKub8skfUTNsCv6STitRsHsITrx3CMXoZ/ePhoDt5y0nTk97O0QfsQP0kuQISjdg+Jz
L0eeWcWt/CVUnMkiwaTbY+MAbpVQlRhoEc+wECujz2r0ozhc5+1nNLM7f1CQZ9DyLqYpCaZHKANC
ERErGK47pqXDPRVxL0QT7USlm+pOXVobGKS/Rn+4KOGLZ9cuoJ+eRn/rkvmUDwNqY4x80tmf87Pe
ZouxxEJszJZ+Rz93WvM+s8qPwF8p/gPwbY69PIfQP6vnrClkBTv+IPzYTIkSmDdhMiWityndzG8G
0MGOk59dgH6nwqFt50hIWE1uchLdggxvgwQH9IOu1XkTdtZIK4VBVKD8IBQk3C0hRHU6+gxhRPHk
k4fDyokjOK/Bp85q4VdDq4/k/+l03FWkHgOcfWZO7mznZfi2MRMbpZwib+jr0cQbRU1ZY8NtnV/0
+2KCqbQqLHSs1MXAAIYEbO3PXjG12x1vdPYwAXnWlrX0SDsJk6ocnNtUFuhS01R0fmkidJwebXws
tP9KhHT6HmfiVAZPD43KeviUpIpjDp9UYsyg+J6E5+MhE/ppaIc5MP3yoapoieX37UqdyzCRwEev
cfaYqLcsd77uKCnufSIjqt5L8ACkCtHehDGO1YfMTN+g5iM6ilRGT0Aa64o2pEOMonZpcok+LmNF
qvPsyOXp64hdTYtQcczDGBExkSQgnZJYwKw0hWXgY3Ndf5wV1XxWYyVozUnBUqrWhxbqTOqA1KQG
JNaSv2hKVMaIADYBXW3hh2nEoCtaAXa8epZGU+KNB6PHh7fGNs9xpM+YZnFI3+hkSfO4UBFwP4xi
+oNXrFlBu4t8mlUXBBsjTbqJJlN4s41QOAKe0hvpbD63ExEUgPFCVLaXw4KyUnw1rWEpsYbg2GcE
stCptRxHcb2zNR5i72Egaprro43XKO6Z+r71ItIP4xtdBraxvBxFeNatcH37OghHAdvQOY0kYn5+
SRZMm0hjLKzTg3NqY2f7YM/wLBkoq5K/evJ2Du7Ns/OqeVrH1gjKD16P3Is2rtfFy19Y7xAsL2UM
88alsmK4xFeXH5LLKgytm2PHGa5FT18pYDiBJ+hWQubPX4FqC5QWhpbgF6yLkD+LJ3k1dhICDA1O
SCvvtFc9rIfTHAYLX8Kq7gEr3Caux+gZXXEu+BWsPT6x90r5T+RmWOlieOPG6x/OTLvh64LBNTem
aXqgyFwitmRc7uhMFNgwlMk07ZOf20X7GxIPwemcPhScbthXWbkKNiKBGPiHBooSBQO2fSubcsro
ZRnQZGLRAvy8nvixmoBXgvEK5kIUTVRzR7XxX86iadn3SDUa52XJOGYaNkSwMgpTEUJcte4Ge9mb
DM/fOXfyJ7Xufn4Vf6slxWoUdzwf/Iu38qMLTGCmhu8ag/0cHkopvXWKlNUAQfWoa/N1lgxE0xUr
pcZIVWb084v5wZLGtjDnw2MIZg0j5zkofigl87gZu8GL5+fUW0UYts5kWUSYg46qtSGwD3AXuPv5
F//tXXj06y2HLB9YnEGmP1TU9hgy3ityp2dPHbgB8mw8wbV12+R2+BjqXGDOJsZQ/JWovP3nl/G9
1xSlPLZfPubtfsREPqrqHyx5Zrh3fQB++SHYDToVFIxx5SQXYz1ENP+vRx4wfZnWAxB9IPPDDpeg
/1qFAFF0lXOv+qBRWr1DOrX+GWyXsRnpT+CX8w/19I8gCkNYUE5GIR0N8Iy/rf9i7sQFa2k/ZGke
8JYrDjf/67fvLwNcNz8G0SBwZmxhIvRPpuh/+36H3ByCgyAXLu0XWYz/ded1uaXjxjimJ22AvMDd
kjPrO2/2yvKEfNoppdnP3/bfLoDXDNPKx7iQmIqnxfcX4FOe+czYGx6xJZQTCi6JrHZNNkugGBFz
kFtVcLY8CFPBl59//4+7LYTe4ko7iKk80d9H8hTr4jJwItmecsa77L+G4YQVSzr4MUkUF90bw823
GQnyD1MBbGaIfgejsL2YZBNh68Z2Y839cN+F58zOXjX9E/7haTe9BG7bbG9R1ef7g+5Q1IXVOF9G
q5dWAftGjhPdFMtiO5f6sssnDoYhwPVwP2OITUp96+1KskndAgE0Okr2pK5YQ9C6hcE9OxCvaMzD
sGp+A6qWNtPPH+uPERWXTRa2yzge0iGZNvT9a41pIq9IcvOnMZrRbzMzyM6K4MScur7o0PkWswdJ
Xjm8exswxPuEVf6MXhbeweT/w0v+MaSEPGtecyhXBV74Y3xfSlhvtPPzJ8XxyQ6lgNIgqTT75zf/
968jcoGOwWgITIehWt/ffJ55HsDw7j0mIoh6/ybwKmfGLoyKJfgPX/jD0BCeMYk87Ux2cuiZDI/9
4SuHIV5Fmtw9aoa4EnCuCZofVM+LYFky2G0un9INnokFTdHH0eLFnmDRlDdGocRm/4RMuaBU0dWA
tk33Eojt3yQ566EIU4xutKQwohhliH/7R2+fxhIRFJ8KUOSJTBj/+3gTiKhVuidP2c1qKW8ag41g
tX6whhQ/X/P3vWkWGmaQVdKdGFOgbO8SahZVvUiGnWO/SOnTxJilfMrUKQR7HROGYa7ErL2aYZG/
BVYmHU8WlOyItJ+z3YTY0wGhnZm1Rqs1U8DWXBsimdiDWvpk2IQLAbrHAZ8v0QzlJqk90v65neSW
2D98s3oOQ+5LPQ7lRTJVLUqGQCYsds3jGg/xeCnn6vuGG85wC3vDTcbT0hv95t8NFfbm0UPe7YyV
UcmPaS5I5FEbLShpbl7CIJ2P6mFpjFWH41xNEtGJqS7GG9xp9jcNzFM3HBrKg9mmai+SV6nDDkNP
s/bMLb+LmQGwWWflP6ih8tCO5GEG3SwsZo01IraVoZPZUcSpJ6D+SNPP3drN3E8lUpsZ8TgVhIvW
jTKh/Q+AeJifkFLn6x+KfUbjpMzGU8LjxqW9wlotp/Y4oNe4toTTbiipD02Xvr61bKvIf6zsdome
sL8apl9zhhZi+E/97u3RRTmhReKHWd+wuxoq8EaGACUOom/XJRHHlKr6g25yFpxHAA2/u85mK1R6
7RCgxOko1Y0EZ2JcLueTb+Hh5lybssDf/MSPqBDGIje9Oy3vq8nTIvgmFr7nv+8KNUBPNzqvSeEv
5XbRRa7uiqBLk8JOl3nxhMfjO9JKlIsn7M4L96U3sUFAELlPxf6b4nE7HdzuvyqUEsxvTPM99d6U
vg3sepr+JEO03DdA53l6ZV5r1do3XESM7S1wd6Q4rzhGiObLQ80Gylh4yz7gDZnv1lBeBoWz6gqc
GUIiQsNqUDSQWrsbUA+yWPGO9S1m57V5A1oSgOvtNw22Ew2FHblXGCXOn4KwGA2wHVXBaqWJVj/q
BC7afDf7AuXPyj+pZT35K1u2ODbujDFIh8fgHNpDc0VSKMtQNQNiAzzhvjVslKrnWbVLVYpeMPqB
hankGLlt556JsSXTq/ZLi86TGlwbXGjHET/Hiam/Im7yJkqkEnYq5J0+nl+CwkkWuufaHLNeUw5b
fadqiYWbj/hE07WVrkG7cqitXoRRaHzB/Gt2rnTWBVXR2JomtKuNMx7GH+YBHujH9E3eleNQiNhL
6bAUKkEpJRYUykZBidU1O93FipXYw3zVxHxbR7IL1CSQOPhaqLLd+LmtbChNjePNFSWyAhEUAuSH
q6xG9HqoTe60e8G+YloN+s+TiZKLQqm0AkaT2LUjSQRAQDgU7kX3rifPavVAT/OYAI+THzRTZQVg
ppaAGJ2VeumzlzX+jpBBBcqsjkOCaLU2HuuuaFKzgLQUGQzYOkWGi6ytU1raRX3eoRzvnW0Lf2No
NW/3FCNNRAvGYBQLEp0uVNSr+ba2j6g38BQI8lpOoSKlfTCOrLCXHi+HrJwC2qhHwePfxCSHAElL
ghJsBfe3efLlt/UpobFsJfDW4UFVblp2qTUDWvXR0yZkXdbYH5VlghdPlu1vUWdgQwqTIO0Z31Ib
vYjpLaWGVMxi3IZcsnTmGcHSuqbhMYnw2yCLg4H8v4sNAUh6WTb4hvi6oobk9x1yfD5Rw1416AbX
r8Rp+gWZSo9k4/G5Z7/kUOrpxeljzg1Gcpol3AVy0pMri+Yw7hyU58WmGN1IHwBYnh3SDMAgLUoa
VVxpoaJLA0YQXuMK0cMzG7oIo2CJ5OkAZr+3ShSGTGSTNEH9y1Ka6VV9u8rd6NdJ4aB7vQWpEuuo
IKDKYTzVLD4GfEjDLlBW51SclfWcG+FmfujgsQNltZCdv/ZY1adfEsBbfFQZ8mj8VeaQ7NU8lVIp
fzTo19Lb50DUOIFSWCqLgjrHAo6B3fbMinWUl30EAmbgqc9UA0alxklUF87N8CFWNPAuD5HV4B5u
DW67CCpIIe6W4RknpDipLz5DHqbhOpkmI/euo3IBVss2co5pQzoT0Mc9E3yJAA9ZZ0/QKxhcvtfR
OelgVqZn9GaOsd9KeJYsBCVO0QFZJ456oSsat1Vs0ifT+CeuEQjGdIWo7SJ0pyoyGF2EcYyyudE5
7qSSKt1DtW1H2nlIxUWVxQAHiTrKdMSrbY9Ei6HyEmfhT04sGORN6fp5BN8dsSJTDui9Yv7ENtVc
c8otfH4YgnXICHRvRxujuvoTyQ/5ROxmRHdeKdma7r0qHxGEGMKfNzkKuKoBDJi9oM4jRes3DmuX
VEUnlTz1Kj3UhhAaWU0Ujq0srxSyqpen0usoHaqvElJF6x9UZguZy2ec+5yiaoLCQsePJ0mQ92gz
5HgFsNEzI5TZf2o1aylorvZcLqwx8V2ZHQgz/UBvNngIx7prMrjmse++V+plN4ctxJgz+4h5RSk9
/E+ObwqU7sxJMsy/xslcew0GzzLWpwwDabdSAgigrzpmRp6JEbSnIF8QmqqkUY9s2cY+x/0f6s5s
OW4j3fOv0uF7+GBfThz3RaEWsriTEmXpBkHJJPYlsSbwRvMc82LzS1bZI5YcYnvupqPDDpqsApDI
5Vv+C9E0mLpXOZW5c1DX26YRYvoQWQ6iSzQNVFCdHZrSBuEF71900H7rW31KLYOu7oHb6B6kUQ6D
dFxjYBGXdlj7froU7vmxWKHFU58bYQydIHFXIhtf7X45JXPYDSObEdhunUIpVfADaMAqHNWr5zow
YlfeHBeIJB1v+k/ypNTUXDQ4kpk5x0E++jlwQtfCDlU7N5HX3aFFhxQwWgobkhBZN2sb1liXff55
endaowh800PmmlKg4+Nad2ozsjiurNO4KvZl0YB4O6reHan+86E8eCTw/6MLW+A7wMlSjsQmi4rg
aSmuyK1e+PWS7LMiEf7XmUzBAznZ4LOG35TQZFltKqirbPM/v/Br2ec7lAkGxSS0vk0xEk1IlLlP
UCaa5lst356cVdPc+PY5trC9G+8DnOTAxdFCGDx/B7urNehTLUPSFVVop7OFZ53Lmdqal/mrhFGv
4y+W38AEHabm9uc3eQr6AemDzIdB+gChXP/R2HCmm+R5zWj92Yw/tPvl0RS2zRCcW+m+bAptC0q9
SbwMKSDf8x9kPzZNs6sLCVhgZcIj1R7aOtXqOKQpDYBrVTINrHJjH9zeRVIWBZjztNAqoD9Oi1bk
KiFStZJNiQoomKLDanFePY1fH/O/vsn/jp/r28Ood//+H37+VjeQ6OOkP/nx37vn+vqpfO7+R33q
r796+5l/f6hL/v/TP7lKv7V1h9bb6V+9+V6ufry79VP/9OaHTaWM7e+G53a+fwZy2r/eA8+h/vI/
/eW/nl+/5cPcPP/2yzcMLnv1bXFaV78cf3X+x2+/BDgT/df3X3/8nRqI337ZtfVzVTxVf6QAwg/f
9+eHnp+6/rdfNMP4Fdy8beKRiPaDTqH1l38hrqp+5Zm/IhZCnYbU0VOVMlZ8Vbd98tsvvvUrtWjU
6wCROlS/dX7V1ei7//aLE/xKowSJ/MDFIIFZ98ufd/fmJf7fl/qvaihv67TqO57mpP5IaZ1Vpb4H
8De49JMqew2PEz38bEJ4dRADYGxfKlZDP6To+ZhdbGn+5VzCWQRj2k1+dD6hZSUeocWVzfV3A3e8
te9v5cRGCfAcZg8gEbgNHZA8BNG39TLPcTJkpD3jSpixa2Ybul0JJtp9Omkf+xLa6JWV112crglm
AFPsYnAQ2aeURfBBeXrgHdiXOfQ3n2rFDh9By7/rtCpd3qnV/zBk8BzoS1AmRm3PYSt+e5uj1L1I
OlZxpZl6Ea8UYlpeSbgw06faxoZtXRppnO2m1ozbFYI3yveM5Lp+p5j5d7cBQ4I3B8aXATsZLWsW
9Sz9orgqKZJXX1trHJMtm0WWr0g7am9L10y67bqt4ia4yPSx6PcxwB//6zuvTe3B3+3RJtVyl6PJ
Ac1jO9zLyXhEWZ/B9Z2CfZnDyjH2bt3nPdvvUAb6RUN/2/zQp8RVK4gdwLOgZObNeWa6EcI7lT5f
/vPbgQvgEG64Jm3R0xKoDDBvmTLL26tct7obYgud4XpEbZiyuURX3d4SXOexJJ/06JgCwqXnB8wD
A4P8ru4yaz77+S2pAfh+gKCY8JZcGiwBXkcstLcTprDmdJIgdc8Htytq4EixaONd1scO6r9dnHkN
KfaB8R0MWH+/OD392nz187sw3zqqYdzo6fSXsJQGlwhY9nR59UT8AFSM5TyaAwLZL16LjGh76egd
/U0oH1qKBrqpw0VOUfHIljoKEztoEns1AxPro1U+kKy96LZ09LCasTeYwwn72toMRy1O4nljSqA5
F3GP899TIqXfIURMz2lejeSK+ROavaoAEgQoXj5Fo80/+6GJe3/98yc1TgYc/S8iFoP0PbDZL0C5
vh1wCKrYG46a2CJAYbWrqavpWAYdqmX0v2IXgwff3g1YhH71pwIT2gVqfOjiMKWsU+vM3xWi1yIE
bfmOsJZUoFdEtPOmpx5BdRgHxe0wmEH0TrPEOGkGcd+Ki+TgSgU8lG3/ZEmbpOfZqLnF1p5cIPbI
MExl+vEgousgAufd9xJZ8T96K67yp3bCWvW2skDCfEbxtIe+QVZHNv7OaP54VyZ2LIZHW5hN+QfX
T5K5RrMwfdx2el1jRiK7YmA2aKbw0xsTeou7H4ZO04ZQm7FbfSzqxRvvl2kAyLvxyholsq208S59
+PmNvca7360r7sTArgXeEL6ESBmdrquKfH/0bD3agBpuQX5YkQ1S5dKKx3xC0NMboX3XJjA3bDCo
nOVPlW5O8PgPlXecKPlPmd4wDbNcz6/5nHTOGqSp+ssGvUR7P2PljRI4ulmZPLODLtP/cF1fcCnR
+UoP5OcPdNIDVc9j0fanSwYaE07ayUaKLlXKiasHCETx9fjeDHp9ofXohm/Qt25TxDoiWKTh4CFp
/o5R+4nTkuLbQaezLbSbIJKaP7DuNCej6ZhO0fboeeORclKFoXaRs7LLzqi0IlxiMTKAHrkzXOBB
9LRItnbaBpUGTbftmRY/H5LTlUyzjm0LUoGiFrAuzLcruXGsdB5qc9yWfdbnW43SULPXjCVGCjqJ
3WuqfBaLM040fyf8oYrfO01Oenh0ZbG+1HWSLhq1nPonSxI4IIYLxGxbQxNGf0XFqTBX5Tw7f9jm
pBdXiZV1/W2bQiZfoenQPyZx3uirrioy57wvjWG6jLsybXa4RhZzti50uXxeukIu72weJ8mhhTce
zAObQBP4AMeMChe+6+B7PrIMGBL2ADM1198aXY6uP6jnrruqyr54qMhQ5NnP384Pk8ansWn6BtuC
x8z5ATbQF5ZUMmvDdqgX3b8e9SXFBCDLNefGTrpp2TIAdfww+qBGzrwWCO2VaB27W6G2zGJ9Z7Kc
WDoSgACXAS9iYyDlOvTTT/Z9muFTPllFtwVDGtz4eDcamwHCYnm+lKj172gnjndus7TtWYlsTOhi
ZnhXZlRLwsT3ls9TmUfuc4BS0JXZgfXf2G5hYP2Dm6G9grpkSXxMPHwurDjttX8Wz6mbh05Gazpw
iPbpmL99gcYs7Cmou3aL3Y8/3uWTxK8bqpu06NfI3nxcZneRN2ODJv/LNLZ1j/CM7zy/80rVinqz
qbpUGWB0kHew7TuvHebv5pHd24gSsM63KTJLe5lbxt0wQQAKYZciAALXE2+QTYGRVnNJzy6LL9gj
43YdyEjKXSm0yH6hrtiBmH7nzk6XIgOEXhgQHVN3EE22TvYCBUnKcBBvtolJf2tPdW7ywrgA+7BG
e64p15rTzxZnd1INIYLveAb1Dui/bZHZhfcBF5pIxjQ25+ahoInn3Ej0svIbZnbZvcOJer2Xk1Fk
wwLRRormUak+udcBW6rZ6/1h23Re+bH3Brouc9HiCpYYXZPvS8MYQDIDfRpWSzQ5oeXORnxmNoMw
PnmzhfpmieA9ePRymrYU0pKtNxmD3MSRUYY2x2yFTAcmjUBuF+8pn91U7mXZjPd41YhgI1J/QC0G
rZp9SmKIAc6IFl92FYDd6VqM1GPx4FnoeazcxuYKXlXzKSOzlp489690+G+yuh8ONewCKVHyP/7B
ojw51GJi/rbxEUORxjKndzoOGNmq6Fvh3Fq8PEHr3UkvlSbmx/+HCyN45tKd88lQVDj83UTu/RpK
1GhBEIYVM60DpxM7J3DjZKuXlRj2oCjBAxed0fc3P7/ySWamVrLvEWyD63GIT1w1kb+7sgd3OULZ
fdiWmLHKB+xtvE+BbMvnheJn8BkfqNhc97LJjXXJUbwgX98W+TvL5W/GnRCffhXO4ZwG/knSUVtF
bGv4nm2LVBfdVgzSIEBzjAw2v4P1+V0DIGtNQySO3zmJ/u7KRGSOOol0xv7kyDQEFne+3/RwwYzB
RXkhKqOXjjUdpt2EnSN9DbTANw1N2vfOox9CVVcVRSCnUKbUIaedHAAwTYZKzgEiabid6evY7aSq
GRjBvsWhYxfoWmasFxCg9TbGd6zYEeG7VchhGXUXqCQwOD+fCn83FkjJBhQzbECVp28BP5SG6uXU
sQ/UlXNJO7h5LvwyuBQmjfnnsZXufvFlMrzz9k/jJl9VdQJQowpzRdH4ZCCWptIb4MLd1kF1yl/P
svI/tI3ZfZgaQU6TT6LBwQxpwAWPIVfLNj9/7NNSDktAQdqIC1gAhOen4NV0MdLWXJpOeXwVyGLF
lRg3Y+6l3trOljw09FwHKpGZDbKswne0m1qCMUVXcJn2FvvQzdgj/7qKctF2yLh1o7v9+S3++GbU
8ICpAA7m86+TfWlo/QE6RMIdpuks13nu+vPv9Lu18wAyWvc7li9WSqNhbN95NX83NpS3ULbw2B+o
+p2sTLtMvCGYl3bbWJP4MGAkMa8xIbOiEGNit1hXdiU/5UFvdTSnC/diCNzq0jVi804v4RDEq9mg
OX7pYBvxZA5j5L9zeP1NVId7tKXujHiXms7J4QV5Y6GvHIltj1jiN4rLWQuSC0jYZgZT6IYpiPnP
KS/+3pqN7LxAT30MIaou4p2h+nEjxQSU2rnhUjVlCz+5EbPPVX28bLdx4CYac7nElwNzQFM7r5De
StfzhCgO8utZNzX72IySDRoXsXX/86liqKPi7WlORElSTu1GzZbTbSVostkRAfWEwa2Xci3ywVo2
2VhEWOME5eivPbhMX2sxld5Kw6z0Mxg06gdzUVRXOYLh2Y45X32cSiTW3tvy1Bic3BvyAzouLCSM
3g/066QuB4Ari9gSjbjWBmWc4lLTZ9xodD2+ILRAUqjPqo9a7c/N2gFKba7izKmwKZnK5zYVc/rO
nkfr4+09gR0FyMrcMRgyNr/Trk1kttJiYLLd3OAjENzIvFtIG4NJUzJ6GfFirYUSZYNRfsEJ0vbG
czwuFuzU5iWrblwxuf3n6bVmhB44NSfEUSZyS2NIVNN4SIta+qGmy1jPznQUgeSw0x190JozM2ce
PspK1tmL5TVa8SFGpNX5nAn2lmhFldR9wFbLxblbajq26KFRElZGDxhrQfMIDwKT1swVaiSdCwV5
7JYsiIJNmdUtvo9uDlOkCHO7zfBuheijdDamstZFs4X1Lopgpw9ZzsfnGV6Iv+bdq0sDCEz5ya9E
1CGq6AWqLmEQI9LNTwOMKZ8yGFXk2gDZVE1MZnZMsdBCk4budpxpDXUHKviVK+9xkXMnCWhSH+cv
kMPn/hNG57NR7W2XRJkJOVb8vJFI40fYK44a9jhhDF4UNjmz0rbDCf8dHqOEh6kC5UTLO9x184iR
Uyow6ndN7nbudQteU/03QlXDOfPLMuiW89zuFy/eegy2LG403B8m607DnxtxoSP7p3Ft7D8ESG6n
cdT7SYlSLyYAW1V7qxsjkcD18W5TwUQytssiPeoJmRwcJ1m55BDoqi2DCxYmmkkbvdBfAOTRPEZK
hUJP1NYGj8w0KtBcRPyJGiPe5WOngb40CbO32IWjXbnHiMFi4oE6Chh6acHLDjZHii66v8tA9oLS
TUHzHZjEI+lPR7Eod5vsJYgP7PFjGameUJ0Mc/CEDElUCVULOv5Uz8vIAHnIDb6iV0RQP5qxWTj3
foe04SMAn7a/RhssfnFpDXQfcXabmqd0RLvlEq5hOcCtacUQ6QCj8AUa4CMGCe9yyDV1UZkAj7Fg
dlbeky0cgZUdWio8lhSzelvtkFMUNIpKdz66JoXXbZPO47QeECIdHhHTy7jl4nDniU399smDZDQD
xMxyts+7xoRcGOx6TTe6aJUNC03CtSE9n1XR17oq+dl9TBK88v1YuNdBgGOodW5OWP5qRBQxxJ69
bldBX1yZdRBZKyTK2g7JRZqW9cXcwxxPV/AWp+4W1Deml5s01Xtfx9BsXOQlnNYekVaqGDBqcXxw
tHEXtyhA1bw4CldQqSqS7w/TDJLhET4r6h9pX7MDrTrkCaVceeZSW1+WGpREH2asJQ5wCbgsX8Ks
Gady2BP48YxbT6TYRKx1IsnxXi+QRKXw6wjwDg2QCcYaEBzzwNRt9We2YPKQddpObTS3vpEuTEG8
0lz+o2GjfWRtUhd9RO268AIM1RaEThmltHI9+wypuJ7J5jm5kqUFnqH+lY+yYjg7Lcizl8Mqs/pR
fcgmEWDdmkuQjenDYk2GFoCwrJR3MN5c3KeTpDNrhS1GvfTUjlq1rdWAMV+yFmLU74YWteIsWGx7
/IKph4M/XALpMTjLIG5H99VInxmJnlewVNGAlX/W5QhsbyXjWK0LicV29hLTSEBvL817d0Q8uRxV
4XSKfaBE+N7n1h3CtG362JiDnu8MQQHMx3yaasmMw089Zw/sgGNwj90JsldUxjDyyVZ4N5v1ZSSI
50R4fE+L0yis01HwvpQjtePDAyOr52H/6aTGFFzhFiXo/xV2M3zzAG4On9o8Tj0kxq2JxiAaihWK
Ur6om6XaGFMzNBsbozztDxRohHZlwC/Lqy1tQ7+967ugyM5c5I8T9Le0oUZ5cVi0i7wf4jFZ+0Vm
lWeAYZrgGh60QS8LXXQs99pC0yZkWps0ih/tuFW4ZAi4FJ2OS8ICf/hXT4Pxq0wNLRozlh+hfyO4
ulqStq3ztTm3ah1N/YABqwgEejoIIMaq5wPhWR2V/ugb80UPSzh/sjDHZRrKahDOeZx3zjxucdMs
g/te2B0fpfUCifaMiqOq0aKip/wSSqevnSKM8O8rBzaWpXcpi3mivrSGMU0vmbCVOG8lJtQrwyjI
QlG3rX1/j0CFz4JGFZSuLx54ePaiHNP1JsecxVmkaesqsDuAaceDjTo1Olm7pLG6uKPk0hrJbSHQ
GP+6LJ06r49ld9uI1HZ9PMvzIlPIwQrTM7W45lnpMrD2VYfoePxmSa0CheMhYUYONKCwNWxVeT/U
8CHHq/NqxF+Kj3m9qzbxcqDFHiFZYaizOMPpjhVVTZ06P1F4S3ldRR9laqhsTy3946lXW2YaDSH9
3Sg1/+zVuRq053rtubINNPyZJtMLdUZ9kSvnUPAuqun1m/FRZdgDpE35ytiZDV5j5fsaY5kVOkFM
X05AReGFFrynsHUzlixit0kX3896tBTtx0yLhOaGEFhrsU2MOseZtrW7iVUpkEplt7UPLQ7644oR
D7Q2qOZ1xxr0rX0W8XN90feiZYOQ+PPwAagPKh7Qe4cCfqhHnYopjoz23CvVvCGuUVziFIESDWU3
M39t5R2ugC1SZSMvPpNA6ZsyLdQB6sRlnuu7APZQTJSLHDLvpRQOPI6PWLloTfHYtoParAL83PXs
CwJqatTF4oE6QawV9kgNB8ZZ5glZgqE0/Za9cezVNLdqQylndIDpmRe1BV/JuD6Cm3SsqngKmjMF
A4kYhmvjRg2Byrg1Bc7M2dNS4f9m3MDRyBkKPLwdrBxRYsWmrUe8tNeJ/dAFNcbXkaoST10/KfBm
/ZJqrhL/O4YFRpqn/dcG1ZHh46xZFosRE55eFd0KwuvQLnu1DUNlSdVNN7aKCS2FkOiRZrfBmV6n
WcKxnw41GlFnPUBxXscx9kjNtubvUS5XD4lxLxHxw9QKd7xvfQE7eD8GKDiiCF2oL4xa6OX1hTMM
NYsINIEmCa1wqulMl446GwaS5fPKtJAUB5inV6oRkyJxya0dv8IrCXZRDWlQn0yvHatTmPA56UqW
iCaSmq8x6hRG6Lq2MtGOV/VhPqMxpl5djASrOpcOgBBILy63ZZUWcQA+j6+XAw3BV+akcZR+QfNV
2UvbIVVrronwgdOqGaIeMyvAoy/rKRty8wK0c5dCQdMxji43mqV58TVxf50+eqPWVr8HCZZHz17A
9cLBqHS73wVe11S/42uIlCiZX46sKwLvZduMZwYYK564LBxoDa1N5LnOKFvnn7JEFy3ugmW6gHFJ
xKv7T9p1wXCLecQyf0KuzULydsA3pcU3uM3h+q1HwZuxrhIcYudulQdOjY7sUs/aOGyY0H5SfJTx
jKbgx3JpS+GGeKYg3owYfyS9AAILZmUbISmYY3gKYARBs7xgQt3yvQ5pWNIXJsCiPhnxQBaJuURo
2PZd7hmX/ehjh37vA8rRi22gAzvub2wsZvxh14yojLLZpbFzZ+DCXfVnedCp6+uxQvFvhFarn+zC
aOyzKJ/zUtuUpjmUN003prp/JmECdcve9+a+sujH4z2DG3qHzUIUCpwbhbGlzxHNnJFVVmdnEgVR
7i0RFciEdBXIxaCSXVoJoPSrI2ByYnqrHS8DKH0fHaLm45bdpGYALIbYRivYiV1X7fGUpgMDw10/
m7OnrmscoOVl1KH6sulJh8oHVN4bHUB9XgAXTRwguZ9gr4M2RRa88Nx+hdm8Uc5XPRhyF9w9sG5l
q944jR76uEP2/id/MZg3Lh7NnUmT0EhRDXYGFa7CuFRpm3U45DJl81mEZjbPPIJ1+JNKj21INl0J
/bhY01ZSSRkJSMeWcchNnbZS32V3OqiHtnJYvRmibYu8jSKpnDVQYeFIZ6IQTC6v6UkWZK/nQsFn
LmATqbPemumwW8hIq0zXtGN1ertsa0O6DmBN1HJLESvK0uvjdgEIo+JEGHDsZaMg8ItAP4Y1HZmk
vUQEEznYe/LEaDRWbo57JYoiBhI/aCF4o9ra5w4xvxlNGWh5kLp8yFYv7FceO3syOWbUf4lm1y36
Nf4vrzFpVKphOfZ+EVIjzbJiX214kIQ8zgwImzxh0AwKJGxWjQKLZCVSWeM2H+yszc9ct0lmfxeA
KlMO83ol7qzeEibvemDY2DWYNYie5ibnKoo5dN2OxzioUskeibv467gc0hhMRmJDwDJ0u2rddv6Y
hFS7e3Y2tHqZZeGSBAufsmpAXGfmYVtOiVtJkA6BM9ordP9bzVKAnApDQ/az8rDl4QEdEM8cD9cj
gSRHsatIVxW2Z7h7HMkqzSHySXvAqDXC3LoKFUyk2NhU+0O4HkelSgdrKs8qoZhhmNB7tFSpwZAK
9rnzh3TggPA7QwVaujCXtt4UqRYkFxMihbP5ZdYCOS07hwGW05oZ4gcPOlI4dbyuoBbHz3AN+ugB
XTORny1poqFEOmbaaGHAy/wpbTxchD2HGBg3RntG2y/3nykT6B9EHQn5JZkshYNCLUvPdjYepQ1K
GXE0PzZRXk7h4i7Wsoub3lo+EFotQtt1SIPKdI++iiHSdZvXS/4oBRzjz2ZUGogQjgmqJxTKgPl3
q9hAnKpZQWYb6vu0FIuLdUFhpf4ZNTwNf+lgmed809fSfjKiQprnWtWL7GvWmwaVUQwFdggfBaLa
Y5s6uudLP2rjQ0l3IUJcLVXrsqtwbA12yiYtfomWMYuDNQo9Vb62ab+75CxF3ig1Y3YstMTKBouF
NcekHaVXKjWLdroh+6oCbsHIETx6Li0rHB91A02QRHTL12PGdYyyCQNU1HMoEhzyFc1C1oZtbkjI
KuOgIYD38B/TUFKvBwB0YdJUHpMSTwSVqMc8b70+zH+MWNS3oQuiVpWcF5ArE9UjpkcK+DJ/OqTc
ebSoUPMY5x6XhOeMKqwWkLSYtRpQbf0zZQOk3Mc5xd9qttV73y6W30wzfgEDrMAVEtPTiKGqiU0r
vMR+PIYjKrROM6F2iy5f2uwSKo6f3aBEnwwNWk16Xe69cYFdsJ5jqbaMI9dDI0Hg8oHdSBZ/XpeR
SmYinVSyEbmBBTdaeNi00tbkDddK6T1izeTpYMQv7EsFWxfO4EawyQX6YkD1azkVH1hSeGCugDq2
Oho4Dl3v8wht2umaF9hM13Fe+4uLgpa16JRPXLHoG9CXsnu2gmDonoklhuxr4guRPSJyrTMNu3bu
s699BpES8XIPnELOeeG29oDXhq7yKVwLFIZjwd1j/tJAR+V+pbIMes5oh6dwZDvoWiTrqHjyunCu
Vvt33Yy6wSx/LR559CXrFhgICMdslWuNGo5KSJ2NtCViIDYSqcMPY+e37jX2l+okkIZZ8aqOexgr
zqc8AR3eIsJJ8WTAWjN3oiBbGU6rFeUtVDjBC3MP59CgI8xb4CP6Gs63uqWyjWj2lAZsgOPD8uho
Joti3bAk7GX95yGtik4Me52rOZAbDmUQdzIHt93NMIJTGKpMHfMSUoiafKnQa47vciCijlZmh9Vi
uhNu0yFGG9GlqEUoPWscsjX+ABETUx7BgxSBi4CaBwZ+7rrGhCQIUMUJ8iZYz4caQKlXVEwwsyWJ
1oRk/UD+RSUlDAycE2CzjKP+aWlSaNMALRv32ksbk2HDYyyePqBzOYwfjmeqXjWvxdMJoCfGCXgR
zF8jLO2NYWMBTFGDFs8DYz0BseOxCbnVMEWJ1NiZNZ1VXq/4aNeEHIHq1GwNc+45NS2bYnDoaWbJ
YOhpa3T9qsPMZag2MrAireMDA4T1iyO0kcaSijQoQORsDu2xlkcdlsih7z217I/JYjxGHSlFObiY
d65IK33prFMx4rLAAkWOduchJugTJs9zxHbSdg70rBUNfSpiZ6kJvR6aZ2+5Tr+iNOrHJjpPmfpX
5dfcE8U8gS8ZcygpeXUtzWgeIdZcFeCXiLCRrNSW+gH/IBirV6mXjmUvwvlQUUsxk7EuGfe6uS56
6n3P2MTEOrGXIZdrOzEnJNXQOMEu79NrA+YfUQ/+A1bBf8RO+P+JemC49G3/AlsoasMb7sHV//5f
Mv1Wf887eP3EkXjgu796phKkpYZH/5lW8F/EA9gDv0IcsNGKUEoRlM7/Ih5YcBIM+AYKsEHnmMjn
L+KBYf+KOA4AK+BBBhh4z/snzIOTFrXugSWFWaa0hmi/wpt5i5KgE2OkYMHFVTIRFq4FSE3jJrdF
bn7T2sikT6GBzqMGZjraNioQRHn8brD+BplyCreFWwGMCNl/xWtC7em0rZdOOEPSzEGTrxOkqebY
usGDHRNXnM9OkDR7OdPgvo3aVnbaKstQn9xDJOzrMjwqHrkdKJ33tLBO2406sks8lEI66SAHfrgv
U7dQcJsK49Kc+qJb+1D24rBN/QlvkSxHxpB8gkOjkxZJRo42PjVLq5xTwCxjmt2KOc8nMEKJ5u0d
vHCM95r7Cr/yXctRD4C1KEAk7AeEepgsb98cRti22Vjgv1JaM5hj1TrlEavR/FtN6iX6DjmlmQvI
toRQowmodCVtr4I3lidDi3Wwg+UUyn7jRaykdreFgzLi7VSNqXP7zhtWrfTv7hQ1MYAvcNZQFaKH
DETx7Z0aNRGqJk3jYkGpXZ6P7HjRuaDxIlexAFMHOb6snus6GbBTbolO4FB1zpmwZZ++A7BVl3pz
K8glK7IIBD4m3g+skQrqKspxxnRhRt7YU/opu+JKaXqgEZpjb/Q5pXyWxO+8q5MOOh1rwP7oXOge
jVjTP6UMVhTZXZDrPeAWRCHWKCeKYEUqpWORBkFcfFicNtNXGlodclfT3dfDWcMg5Z0O+smM4TaA
A8E8sFjxFoiokxlTAmkY0dsWNOkyU9tzjLnDuV1mclmJpk7rd1C7J/1ndTlWj8HsVBCowFej8h0A
i4S6SNCkLi8os+X5HA7KwkCsRFAlcvfzKXYCIwFfZas1QOeUF6u2xreXEhEll9g25T7PtHlYN4ch
NBLXwqKdYOdjWxFrnc8U4+13Wv8/XNpGsMoHWMSb5TZsNejfPSVSdahG0knZu5qRyZ3vliSHeWO6
N3W68KAaQgjtRsSD1r4zq05fpwOYCf0kWwEbkes6RbBQ/wREaFXNviOiwuaoL1nph+0ocTFvfWeM
DeeUuwJeBqy/EfAbF3w8Wl1vn7VLGxnVWjOSeWpzvYm1bn4hH8Vbyorhrm5Y11iZAWFfMEbI3E1W
jPZFWSAIgWytmG8sr4eLldvB+dzMxdoTaMKSWPkXEZ2rzYQocdjCllo1bT/uC7u0PonAnc6Errn3
U+CmoWwrY2MN/TUGCsmD6mI29qoIImAhW0G+ktt7XQOmqz2PRYEXLjH1S4DZ2Ndm6MZtrBkF3NXF
uWY6fC1BHu0cHV8gCpa4wzroVJCoG2fF4pcOoG3Tv2ghdOx8nKo/IBfu36R1UAFdrW0Uh6B26cBd
LyEaIyyv6Rhc4raQMyhmBT45/Wi5RosLGNKzM/Zo23pwsr0LHmBXReXHCZ/Mu3Ey5cZd6nY9kkTv
+qBzz+KuTp6aoX/xeuDT+EXnIgymfFlFGEytSzqcuyCQGKARGpJpOzR4qwTpKFJNTCMA1kGYb4yz
nvLxClhO8xgZE9UgV+Y+UjFV+9Tmg6nkhbxt5UT1hxgOxWbRI5xFMNqAiUOLfTWLlgIV0IUr28lv
OzyC7hy/p3/l9sadD3Psfqz18YV+pQz9zAno/sPhWuWzM1V3liKPe9wJZK541rsQy1AqiAOIni8O
JpZ1CCxcXJoY+O5l0y8Ihkf9zpndYDe4DQXHytrXiUuByhYUxmoBASrhz6qh68UGJw5Lu6Bxv1xi
jDh8iNA8+JyNVRGhBB9kNzkl/gfDj6wbyFDjY4me3KpORlo31AAuBMKSK5n6cxDiYGIgrVr6xo72
fbIhk8MKrM2Btq+p4WTfcgTiTSR5OncN0ynOaFhrAlnCBxFrTK5rCQNr2NfR/I1SmRNKtzNWRTZ3
lE1ieTEGtvc7HY9UQg0us7MEZk686lOvP6t1vFZivfgDkX482f1u2mWWQEgIhdZr4WnpCsuxre4p
pjw2aAOGezEv1ak+zvaSrtEbx+XRXrxtYaakgDQ7cTj28pVpdmPYoi5yZVNuokJljBsAXRH2IU7y
QI/lEoWpIpy9+g+XktMK9fRzo5nLB0qWn2Yjp7juQxKCkIbMoyH1z0bq70antMI+HprLOcbRE2n/
mwj93x2YRbmxipyydCzHTWrmwAm1aGbWwUKkcE0KRiayqCJtsEP+B1BQ2dQQpebuwV2i8joVaXxL
D3e+zGJLbFqorxeIfENg6rwRiMUytYNY9YHSj3n1P9k4HvT+lTcXzRhGSSKfLWraTlgPeUAzSRZX
BsARJJiTqSh+T/Ko0D6nSraDL/Enp1jNgZclV01AOf0P/AiMF8GbA9FfWe09XqcO6uuV6PtrH1qk
+ymgTRY9gpo2dfD2S5ql+9HFtvLFr8cREK85d+4DPDL9D5Tg6aMl2dAut6Ptx3Jnpn6nr+nTGsX2
EJhVmjvAFndJn+1zmdjcFUIu1kbSZtTR+Eb5EHPYbmzTrepsJMSYSP3TVKRNtw2y2kzOp66I/LCe
S75htDT6NdqcohtmxGByRtkM/iUORAvuCrJKc/S6GYIqrMFAtZfwLmyUlNiJbXsjal9Zxhgt+8rj
gIUSiWeEEuiqAnmwhBaiJt3GZh91w9qrJ/vSaZBquAJKI5Zbmw7WsEYMf4mel5n1cVU2uf1kIufm
7GH2Lx+rgCkWowrXEh4fnNeBekTO71IYjA2GlvqIAwRE2MWsG8RErcj9P8yd2XLbSpauX6VeABUY
EtMtQBIkJWq2ZOsGIdkyZiAxD0/fH+zdp2xutXV2nDgRHTVGOcoggETmWv/6B2AzclEQJlaFB/CW
L9joah1odFHUUXbsY/QiN105OdZDYTlVvtUMd3R7n9U5mGCajnQ8XmwIy6HmpC/fStxy4Ajq0EUu
dASW8UF1B3K1/UJxkpEhvMobird2mbhNs0tsqzxZ3agbOxx4jDt4c7zvy1otZ2H5CgR5TBW0vIUW
wvyvMFybwIlpYO9il2fQMRujysslvrvc4RjhlkGiVkPLtz+QebYtHTBpBllZJpE9xkurAwMQDfMN
dp4TF16FgR4eQ9PQzcrWTtvBDogvytGexZGdbsQgsj4wLWN0PNyNnOrShOKB/8JkC/HoEvDdvBVY
M/QbxVHl0G6ou1JOy5F/mwLaz9SptxF+5+klIVBZ/9yNYwmFs65UjOE4nsJKvIlCXYEIYwlNAmwh
y6sggprRyFsASHU5sEmK9g4g3dGIuaNs32PYHyWfZKdDTxvaeeFJxVptwLts5pItK+wLmC41OvNZ
eHi75cL2RpoqUXoYnTJlgXCmNiV8lHKoGQaFoq7WJPJ5RZMgkvTpg1K78ZMdpdpWSQhuzB23HgIo
yvUhavKw9fs6FMB25vRsgh5/0ubBPcoyZnifaBIKiWY9UpY/1cjVD9xeuRtLeiDPNZhVIT65gBw3
5ru6V+fQk0XV3bj99FIPDJhzEhyC0Emdk9KR8zSKmXWmy/ZgYdJ+r8LZwvBCcrYQ3+pbwq645KTe
SvaVDUEUNvFoA0O9xLU28CVNpp215jWEliFkdO1+Wy9DtUOh5R5nXem30o0WWGVkjvhONWV4rald
fkcOYb5xFKal3oqTTvCx0vwYO05u4DtRVycbx77sAMtIPegwJ/cJqal7Qxtg4BaICImgedTwDbA9
PBFbn+SdGhcxYV4MUzMfBXSjCx1lC3G/Ir8YSlY1CYjaNpYVVktlKc1XPZJ5YJAe6eVTvzCG68tD
Vzr1LdDh5DlwjIjAIDi7bNM3gYf2XR2ZmFPBsAVchMahkeF0V6X8da0W2Z/MvNccYuEcedmoZWl4
cyzt63RsXKoEg/iCHr6I7zYdAZ6m0g+f4OY1YOGA9Jx5cKBn3wAOw5i0G7Xv+I84l+ksjEf0r+jY
cuKq/VaS5uq5aprs+qQlOIDeqiFIKw7Nxwz00NzZblQ4X0QDqfAKP58Ua302X7pOs00pAduYpBnT
KXVPlk5DMaT3TFsXygNIs3kv7xMO62MUJfqrEVXhRWaM+kEngmzwB5eoE0Nib+05pj7vsy6alU1T
IXDz0qHpj1PUYU/QNdUNBB0KKu7egT/EAMaTlp09lLBAJjD9QX9K0AB/Sux0OsZNW911eGce4rWx
3whyGA5qPQE1NE2bbBeIbJmfJKbYqZaU1ha+YcegXmTht66f3UdTI1zTJ16nU70e2DLxAHjc0msg
ApOR5sQ4ffdpt+cvJviyHtQEH8IOJH6a7E7b9U0fHQt8kz1pGJxbQ4pyHfOqJul90cv+ck6a5plg
huxey6FEeG7dL09Em1kcKDJPd2Q7ugaZpYqKiIAA1NFHmpYy8eGzPzrO3H7qaPhv2dBz0ldBfa+b
Kcz3XT/KzTQh2Ny1jEmSbZTWYPAKslcf0J/QQbeYp1NkWFG7T914HHm+oLxMxjPcG8M5zS/0OVK2
JLVPL5B1bXzdE+0e/y7Xh65S+nFmRru2mfCODKNqh7V18pDhMwLnh3llQsi4jxTQeOLR1uZmRkmx
0atEszfMBixksPEc4L5fXtT0TYFh9ZjzGbbBBKHJ4+HKpT4kckQdP1kJyWlsx+H4CSvQjkTgOsMS
JytOsixOCrGuX8e6C09WXjvXTO26nTrN5h6pHGw1Y7SZASTRERPDFIwpE4j3s7S5XNSUJdbqKMnY
LZS9JEv82qwW5cWhUZn8XFmWr3yserFRDav8kiezfAF6HgPRO9/0kgKT2+mdfqsshugpV0aaK9Jc
9gKPecyvHaXeMMZ5wyfUOioj30VTJlpATu8SzINGQERTtie9y5stOsTXvstGZzeh5kMDOGj3Fl3w
ZiiKeE9PLrflbL6RcUSQSVtcECgS7eoxdG/VUFcfOnqAI45qtk/M8HgFrC38xal0L8SUcJsMqf3Z
bMP2SkmhmzpKFweVyJD6CmkfTHWQQSFac6sVibrJHbByMlwuV091qh84jniDtZBnGWo7mZWTVh/y
jdSl9gV2nbqTTOYOkLFVVJ45zl9Ouw/x1qcaG6Rr7AxsOqlFI7FzkiLcLGr2tTHsGDaZ4m5XPy4K
nW7el1aYb2arpx1lrr8tVvvfYNKM8es8ik9SNNkxa/FMMnG2XjkTd7hD2t/psar7gT7yivE8ttaM
F7JyOzrKeBcKCuSN0/byGhVsaZ/mgq8LvX/kXOB2qyYJjFTH7D30lqbhKdVs3SSlqTyYtFdO4Axh
ku7T0k4HDzpt+EztoxHo5y7MIq3iTjVU/fPc1G1QJRIahxNlNGWalj06U27AH8ybTVaG5h3JtESV
Z25+SCr9Sz8O8m6Mycwt6nC4KWU9HlHMR+zZtnYRWjM0KeqE+1B1Bj+tIPMQY0hJZxrOU201jg8J
W7lOUv0RqzJ9b8UzIKCaxxbT//zUI0/Di7ezLzAi50cMsvjKVsbsOlamp6qXmIwKLO8Oy2rwgqYJ
ggJEFmWbO8N0NTX2fMm3nXvGINzLqY4t2HjZK61xepvRhqA1qPXbEludDVZX/X4qdWsXqRFFGesk
BoCos0MBdRCFTZ7cp64crgTlv9wPUAZ8JF7FMz5b8rOs6/pKYCDga7Ko93lSKy8Ap2ziS7463ep2
tnd0rP2ArBcm/kaofW9G0WFpbOdbKUS0zcGxtq3bJBaWJ40B7SuzW7o8dsatqFDydEmM8DSrnuKu
yW70LG/uLMvIfEz5aBWVGV9EvOFObkJtpsKr3Es5fEuI28H4rW6tCu5eAmPUzuTzYqfCg/lPg4oz
ucb6g9C0pRp+gdbTFH4yJ5qXqtoNgsDqCNUlXgkQ7YUhauc0Dbq4AlY0bltSbGDvFba+H+LwAma3
wJdjyW2friYmDZlU7qBLlHHaolPq7klzLK97RrUvLrGU3NCifo8BNKjsQ9rVEd7iBqAuvBdqp15V
1qDr/kRNeFkKvds1iRxUn5m6dZShaiP/cMcAeskBh2ANg0xFRWPfmgU5mNpClqStdm89WPnaTQ6b
chqqIK/E4i0iJeQjU/WXBSwGMVfPPka9zwNzWntH0Ge95QG85cJ9klEGh74Q7p1YNAmB2U68OSzy
vTaiU9fqrA3GukkPkWhqP4qmafaaVpsvFXwLNepo03xS9bq7XenTQCKmyU+wL2hpzU8YS08vVtuW
OxDggoQREuLoomz5pYjG+capZ3PwiPo0McRpl4WYF+KCPZLq8+d8ycf2C2YHTDoXzR12WplxY2VT
ia9uEU1vHJaDj9gvukRImcLdRI3omeMs7nuBsAdykVpd5lgEsGMiVSOx0olGwhDx4rsAMgqjy9By
IDRmIEev6hhJe2+w2fUb2i7zCWHh+AnzuWaMNZoXVyldzB6trr7E1Cfsu6fJ0oaxZvwvBt2oE7/T
nE4WxmZKCDefKA2n8TRrsfaUDjoWbFI8NZy0J7XJijewEkoOCela3GSdVk9VCHWHIbj0UaMp6XH4
0cM0McjAFXouEE54erkIQGA63OWWyeVosCmTLvC05091pGrlqc6cBq7UHPK/zGTbM+VlELfUfGF4
5g05VH3VvVp6pvIbNJFieIjcTpATSWD7SY6Naj33paFnp2Uc53AbWjgwYoGudiWZI87KEF+IKx8e
5joHRIwTKDaXLnxG827WDZIwIVsXKe+EH0aPkDC7FoH80T6zcYfTV+IPs475cEjAzacGgY+x++nq
6EDuL94St+2WO3tBFCHYU1Ax+shg5iZY4CjFF84SLekFGV2DfWMonY6ZphGj6wEb0GP+Q2hoUaj0
I6dmM5wK1Y4Ozpz06X4Vr13lqDmWmyU1wwSZRmEAaYYLzWM/G62NO5Pe2s4RZoY+XevG6kye4aem
X8BaWk3JDBg3hU4OSAU8IWukRsSnI5K/GRdFqrvKJsbgZiDOPD3UfT4XF1Cmgb5Vd4RVQKYf90LD
GU1PZpSWjvA1tBjVljFBKAJH6/QuoDQFLIiySdXwlsT3wmcqRGaAJ8y5OKrAC/1G2K7ITuMPgZmS
NJImaKBCP0hC7ZEw9SpqWg+MuZu/LxgJLxUD+sWxvtumAZXSn/qW9aRp8ToyqypWiaE0/DtMQXhw
pprr9KWdtTDZs0LRJpc51NX0oiBXs4ftRWn7mc041W+ohdKGClmrb/Uq116ymMF/7RV0aw09PLaJ
2ySiNebLkUxIwrWWUa0ZZ4BuWIHdxuxDzyCY8HvdKtrw8Bd/Mx+claMCQXZdLCYOOISnmVpF8VTY
Id2IDDGBwIZ1Mh9aLYyAh6fZkZ69jOlRb2Nb7JowZZPSmm4xcN9aqmpXh1Ivd5TJc7oVk16anhJZ
S3mTpin3GbdVBrC46LgLH/Mk0j6Hqd3Nk9dGoxlTxzEl8y2Wxp4jcHQvF0pdZbsOvsSpXFpRexz8
i34bi1aJvTGBwBuH8CuAuRx3hyS86Ha1unDXgB3uhdb0uCaKHykMMb7a2Qn7ADhrhF4v0y4xrLFg
OJaW4WYkMiv2x1pSW7HxTaQqDAK8TdiD7VDzMXM7Qi1cnKOJJWt8oOIZhgUx0DoVFT9ea2MgsLjX
894l2hjRXn0IG1OFUpEpw3KptLk1eFUhu2E394Wjbwl2G8ursa0xZEcHp1ywuBT3qm9EdYDtajd3
Ahdj+eK2GjqM2bayACA7lUdaTX2+YAbXI6BrHKvc5xB+1bsY1km5YSM0lw0u2kN6Bf3OdIEVtLY8
TaJ0N5ClZbhbKPapYUvXci9pjOrEc9RsKlAjoh08mp2eAO6SwPn0k5n+kyAHTNO5fjYtVftVpBkG
W5oYiDaAHHQTFbyiPYTHpv3mEvmUUZRWvG7ykwsY84apP9kEWZufoRXRTOlLJL8ZvOoXMKLM2BPr
Xs07gvwcKJVJFRqbmY0h3K5fGFu0Q1O/hyPD0ujSfH79+XF2DenV/PDGrfcqCsU4g22FD82+HLTV
f9/SAQYhli4tmWOFOe5yCkVr1zUgiQyFsC3eZmmbXqAPKNHfGUZXbmL4XfPRmvUmujbUsKovUtw3
EQ5N6aqJa+Mqpa/sEs0ZtE05LuCPuO8l25SFa+/szs16H3pxejHMbh0dbEhi3+2WQNfvRmVqC8iz
HpJXpgkBslMrOs51DEWK4rNoer75hJwB/J+IJQM4jaqc0Zy/GNzcja4PbBzSFnkW6EsRBaOOrnDT
5gMx9B6ugHUemJ1dzUc6dsbDqz0YVN8UbCc7cgxY2ckcnBRWkqmyTHeMf0HWFVNaJCyk7vxYzyWB
tXPGUJxBRMP++ZN2NWUkPRKkgN+on7m2VRzNJVWRi4tktR/rZKWHj4kdm3XgKqajaADlVNrs00U4
XucCTOzanZK4ItIPJdFO77rECKZ8YJ4VmxNmYn5OUj33IAslKzyM+fL8SKCnYm9G1Un3C3xyc6/F
eZceaDfcT3i7kN/LF4xkMXLUju8VsW68KZa2flWHhLYbi2jN3GG7En9uaiccNyIjF9b/eUb8HJVO
BcS8bZWk2r2ZWFV04iGZ1W0l5hDIgmFq9yjJSbKufu6Ydo3Y+NPQwHHE3ERNTB+No24sKF6NIQ6U
tufFkXnG4FfE6DbYgYmk3evLtKQHnVd5kEMsUn/uja79hiY07DZYJKyjeStvrGCmDvuEzNgRG7XM
2y9Ss1VMFGZnwd/GruSod3489RaVMi9ZpWaLoODuS7tjWWhzSE2sYL8kb5A5AZ7kczcpgVomk3ut
gHyiEKmi3nnOMf3NT2LKrK/ADPV82SqdEBsyySkzqIhMyKxUvstNqMMofrCjvubznarhIFLFGi7z
MlKXOziC/CFTY6sHBmElJYeQLHvxNS2teRXKwM7vLgy0FvUb50mecaCocFtzD/x6Ua7wB9FkMKKU
UvcYRK2AMJEfBAttaKHDafTjAdHp17BoItR2GH5Vl05jFlW8blPaslHU1aB4U026gnJDcxkojBe4
X88SBaFTjUhFCqMYthZ6Pv25KQZz3IS4kfBRMRxwGREkLjwUTwM2px5u7Lgc7tsmH+QtzcSMZhNf
OOfSzvtR+GmqF8VehkX6JWuwQGCJoitcMeyJKce+LGpHuwJ/KuotnV5nHCOGpoDtKG2Xx79qJFPt
DeJf5ggNU5tkJUcXrAy74ysuCsLUie/8piUzO4BiaStL0KGolM+NqXcCLADN82nVhE/3DmkB0SaJ
etZZ6ZS8NJV45uoAdCHlXlGUqPFzk7Ta+0WlptmrOV3Pflhs5ZFBU7sfR3WWvsAjIL0MhzXhy4+s
YZ6g7ijRm20z+3yhZ1XKzxHOTK8wH9P6qwpTlz5wnGLLJr2mjidqAGaWxDV4XaFHr6iwx/jz6E51
+GLOIWsjBN50vzNgmeo96SrhcGjmNNkYCz7jYNgxo4gLA0v87NRGFPLbcLBa9X4Gz5JetD7YPXaV
SndJrGJdXoVwMSA1Q9nPnkzm/Gz0GSKZytPiGJdNohCFLhgfUnR9i+PEGnDwDyu4pOVcM1LM05aO
qtXiiOda3BjIjfl87cUdgpmfPCZeb2TpcgtJmWO1SjqrfS3KvpkhVkVjAmeHKVR/gaWKrPYNHDtt
HbIky+XSdLp+hYTfKT3yJIcZ79GR9iz0FqXq5s9oMusEdKQ0x1NRd6W4G0giFHtUbuzNNR06seHu
aC3HYcgJsN5KJNL2RBQvadSHpA0r9yYl+tq+Imo51Bm1ULFYgCJSW796TD7nC3qGvt9iGTt3T7ap
JO4WGLggO+AvanA/mg1YYR4VYb3pO6CXBuS0sqJ8W8CpUOS1oQyd5p4U6KDxytWn0O23C5dNSu/P
/JkzFuDavpsIDmycFFGGwWj5ndhhUlM31tBMAYGolnHfCdx7nspUQAGeYpOhnasxcb9Zct7QZzd3
KZ5//IB/xC39Hzmhv7lc/1/RS9+nqf4vtLVGn/7Lm/obt/TQ5i/tv+5fMAf7103y1jRv/5r/dUrq
/i3/3R77x9/zF+PUtP4Nj1Osvj8MInEl+Q/jlD/C1c6x4C5qAAgwiv4yuhb2v1f1vo0HtUtkmWti
vtJWP4yuBQRWyHL4+MFThZJq6f+Eb8qwk7X0CwUPRxu+4jVP010ZRH8LRxMKabZJydEcL0a7t8fk
iWvu6ra4tBNGLAINgZcuMxCZ1sW+Hd/hKnCxEPmwc4Y0iHP+hB0g3ptpEXudBqlkBESDKbEVpdN7
hGpciGI5IsNdR+/3fZU/j03+XUjhw3q56C3liFQAXSEwqZdM6TeMRw6jKx6Zg0BZCaduq/cVmsfl
0dWk66//JY0Atds0ZoeeotcCm+t9Yi8Dgz9n8gbDfiW76a3IXAWoACVWTQbCNlMZ3iHNueWGrwxR
PieqvidwWd2kYUiBCB7nxQZBaIK6iNDjagO5YDkt87Ls0cmg6KOYYlLJL0jS7w7uADgNghRGZv05
l8WzWxEXq4XHjhPMY7ZwnAd7xxk1bYsue1XNxg2gxUbbQSvlz5+VtDrIRw0qNZTSr9Lok6tcT9K4
WRYn26J1fB5n6yqOkPC3XfIN0Sd0fn4JtE2C1y0mRkmnPhYcBTfEjzKLFnD2pxElls68r7fTb1j7
pWDur00RFSDEAm2L7K9EpT0VrYIic3werPmxbXlzSWZN3lzEr+NCvAip4z6GNRJ7vkT6bQivdim2
adx026LMbxR3eVpGnpNu8o6wuvPMvr/tO3mTqXXrpzP3k7kLDRU0VMrw1aREg5rVd0cU8nM91rvC
dj7jquhXeT/s8sHCpzfpMZUlg24SX6jpPHvk9Me5I/aMKnkN22kGu8jlNup1ZevOgnK9oil3bT0C
WhK3lpp4qcXENtEUFIDtBESOOJne0Oh2KBCRwpvGdMxD1JEAudgTNWKTrcymmUmpV078BKUYcNtB
MUAxP/uK23dbSpL2Ae3fhFKFVOOma4hINxnnI7WtvFKEx7RRseuYREB8M+eCoMLMB8Oziu5qtoGV
TBx5/Ry1tRcvLHaLIYEtte1oaCRquYd1OCu08nnBjYNJp7WLa+2oiewOKOPGVnn7cd3dFOi9o3QH
JP78yw528/NL/9Vg/oyCi0mlC998NW43oS2a5/GuVqlWIurtKHByCcRRmcGcWnt8aag1Rf4BB/Vv
Llo/roYR2nqwwZc/5x4PvUaLHodRYDtYdVqRGzR2HyhV+Rlr+yXMrkaTthHlFQuy/fznOz2ntv+8
VTZVC+qcSZl8RkstwYsAl/QogP/6apCqtLGU2dcBVdJlZK/58SIKBvNhfumUxaUCqevPP+GMnfrj
F2iqypa+igiYVfx+sAvDFAi+tQizk+Ek9OIyiq1DXRf+LPJtFWYfPG773KOLx02EAucFJqrAnefu
5qWhtg20zCgIqTK8roESMj822TWAMMmPJAaAbrsPkBpdPzbHx1RYp06+6jW+GUz/s44RXZjszK7E
zxRqS6Vsiv6CLJlHp3J2vZ7tDVlfFW4dLN/QA5d+jUDWnoHqF/ajsjduy9lxKAvtA4Tml3SEjRe1
FyH8PnajrerEb1Y9IVTs8+cpV+AMGdolFv6Nzw/HXHbotmmtYQkKuSqOx5facB8K3INoCowGHvOi
+MMovtl18zlF1+gJjrBA9hqol2ghomKgkEfYReBC9KjXbJ+O/pjNzkO8qI8zdjde0jhXiA6Aap34
WCb9rpLr4Fb9K/H1/0M99X6p9FvJ9T8WZv8bCypK1/9Zq+O95cnXt1+lOusK/W+ljv1vWM2raSIc
fRQ3a3n0V0SI4/5bx7nfctd9C+f+/xROSHhWd3uSZ3R8n9aq6v8UTpr5b0pq9A6mS4CO6zr/pG7i
Cr9WTVTo/AXEKMD64O9CnPL7h9zrILIWixRnqPjgxA5p9A0N7fLP9oufl9EoGcn5QR7xQxTzC5t9
XmrX1Ze5DXpFuag6dQeoFxrfjAkzGZF9IMY4d4r+eTUTb0MutaYErLvJL1fLuCUNj9Y2cBr7KiKg
xU/q8XOiEGtk43DmN0JuJ054NJ7apsFmH1/+Zy0ssNFOTnKJDxNIrBVnO9zZXhHMPHSt8vjL+njn
tDpPMfj5Gx3xIxNcX+PYf/+N2miE+oSjBzvaxDRQwyRYwnWWNHYbOAD3zA8fakbZ2OLcyUxn6qRw
rGH0doNE8VLVpwNiQ+ZOZr5aXlTM66fig5f2Yxf/paT+8RtZY/huUVfjz3zGy189sZbMYpZv2IKa
pp49rW92Q0rXSHF7xIPmM1oaz2Fc4y8plJlYdJ5R28GExVIT96avKv2XuKmfx7K8X6JyX0Hv9Wwm
2ds/P86z4v/nL6XPcLFFJVfHWq1jf3njypq2k9s8zUgXRSCLucV+LIw8A3J0Vrn2XlgaPOSmhLc1
qps/X3x9VX97TJZKO0FXhDXimSBF7R1pZaFsg5x9GsIG35Hy5c+XOP9MTWoMFbtVE5WNhTbj7BII
KBKxmtEHhepc9HO7T0yMuSrrg3P2vKyhgeI6yAkNHMJJfDmX7cHDL+a0jNugcZu3qHTkqcVBdYvf
cInzip0HULmBo+ac2NYErA6bsA/ERBYb229Pc/0JGmN1tj/VEvzj91dpFqWdE8LbBOg5YDMl6bgF
wB+QEMzzrsPag9KzG+enRCaKNyih9iXKTIigOTxl1cxk7JP3kbwNEk8AANrKWcm802GZUXygrC7k
zjKV9nlqwhP6jitZ28XJxGkh0LLhsKSL3ADnrtpflN2D1AJcjq97qfSBgYPaZozs6yGrdsSphp+q
qtM8TNIvXVU39vwMvDmbYcv4x9yF2hQ9iE4V/gS9iolMT/BSWF0jtra3IkGWZWZp6o8NlAUYw5dj
puRb0ggOHYAq0n0V/ws78rGnUZ7wJct2qhuV20hMr6IgyUWzIPGEqgLkuTf0Ud8aQ+deomv84MMy
zkyXf6wILOtd1JSo7PjQfn8dGJA6DNPaBud1DFiZ4mXYLYyxz9ZwZ7NrlWNy18UuKvHJmcqNlHEf
2GVDmFttqG+kPD/2vTFejz08v4qV7UPntIO2qOZ1kKwwtI1O7UAyc4ORgcctK09Twx/KJkJMD7P7
mXnu7CVpv+cQMTdw+nE1Vp3v//wDM+mbGMSwAHXjrKCdI3UyCW5o2EBa5VNOAsApWtoHRs1vf77Q
OSS2Lm+ToxseFP8SxtmeOqImaQBImkCqebYv6wVhAtQoZQZqYNcCge62Q5t/SVkHH6Bx720ipCYJ
jKrRoPJ5//4qVQO3PNnJJmgxnXhDoHOiadS+hLCePrjSWXuwLhro6KtQj33V+NuVwqU1u1wNZbCU
9o3Z14iHcnEfUWaIRSDOkN/+8UO1VuEsrvwqLNi1wvp1+9eUISRTW20CtUugPzFkQ7TuJabVbUKp
nQT5kUSqfnCT7zxOLsrExtZogHibv19UIUwqn5KxCQhGzzaulV6KEdMqXUwfwajvbcsWNkDrtmii
RzTOigWcAGCoY5Yd6LZ8i2YcemwsY1wTPzvMxTbmOB1GtF212pZ+W2Rf//x0371RJIhUUraOCfHZ
krVqZ7Abl3XTgAgVpnmyYJK29fTB83xn0VjoHddkChdD7HOw2CWyqQvDsgmqhUgYfSkfkybfMONB
AZFrD1AwXP/PN3ZuZbyuU4uukjObVtq2zPN1g7XlMjVKHeidaz4BkfsrFT9OXHbfOb8jtzjekI4k
D9YY6VtHb9IvTiu3Y2dVO9Mal0M8/zdkTefzfmbf+y+b3Fnaex26yfm6sjA6dsoo5mWH6o5wCbzG
nPlFul/x4sqhYpClLNT+hrhK8Dmsvj6o+t59DZhJr87udPfAsr99S3ZopIQY0wqbY3rXQY7DIOpS
t8qrmcEPw/joH1ZP6zswIAhRcbAn/S3JYbaUiB2TaXK+uEe9rp5oyz94z+/dEpFoHF60WoBDZ2cY
ftB9Hi5jjeNsLHaiG0pfhzi3G7X5MzzNi1754IJ/60B+3NR/rmifbbUREWxoSmeuWMlwm4bKcC3x
8toU5fDSmhJ9ZmOX2DFVDvaLkCxNSrneyr7gnXaVW3LvIoEMQrt9GQr9FK02MI1tTPvUTt7+/Am8
920LzeBkR+hME3hWOM8kP6nl0NdBpqSPNnFpo1FfmWl8+/92mbNFlfVQ/qx+qANcGNUNXl5EuyBH
CSFKfLCLvFM+Wr/ekPH78q3yxk0WeKhBAksdluK2GJTrvLceu2L66C2vb/HXwn99yz/OOSApFxOC
s7dMGIsei5zkkdSociBUuPeuxahSu2od86Q6+UHJ8j3h9lWAoubuz4/0vOtYL078BuL/NRCDf/5+
o+OUJKMqWWKFXiIFs5zhtS0m+QHW+NFVzk4exF2THlOZBTPEa7ACrFk/wlLfqYgclXgyUAiMOnhm
v9/IhMwaZ0BDBlC3TkM1fsGB8E5r0xs7Du/VuiDXz8XW889P791dlsxhnhxXNclQ+f2qBKFjDS5t
GYTEQgRKOUXbZb7DBmk5TDabHzR3X7VajWlubhxCTTx88APeKaxBfNjacFtB4X+OV6fTHE76VPD+
pPZc1fmTAl8N//nR16Li01RnX4RMvnd6Xm7Jvy68Au3tn3+C+87HT6/sCmbI/Ax8JH5/BlXC8spk
SUax2YTB0uRvsH3vhnKyvQbLRW/AuBdPsfy2HhvjWBC0E3QDthqJQPJCn7oBTMlu2zmMAw3/tqhl
VF21Q76D14VrqoWwbMqyQ447XVMy5Gqq5QoeRrTD4g36RdxeEFXzSIQQppyooqfJzYKuw2qq1tIs
sHFc8zVjUDfdqBzyulw+90lCTxdhZFmSRe8VvDFLWWbgb40hEj60DCQyxj9Gdj/GeY7HobiRDQnr
cRVDioIVQoaR5sdjcSI3tbsUKsxTfUm2fRc9TAN0Z5kZx6mZLiMH0lKGuo40MIcB/AKVD7qSuhFg
CxCQlpYpUpLvyJC8t5JZR10bWYdwMa7jCdMPfFXLbZyN5RdtcXUPXd9FXTRj0C7oiFrHuRygCuxm
DAh8S0LV1DXo8xBjtGOGPGYFKr4Xpv2atAQXlvMhUdJ8E7Uu4tqqMS/W4cOhQjry5/XwzjFJwhps
BoyFVA7ks289TEvDLaCLBN1YpmhTkHTEUXyrtslN5KZ3/L8++AjfuyANF4Mbio21V/h9/ZFsQ2pV
XMsAx8vZl7mDUC9Wt6GWHZ1lgP3QlR/c4t8gLXZNB6cUCIgGtRXZy79fUjQMehHMVBSZmALVJs6E
AF/pfQWxyhvK5KWv+UNryFy0k+ZtURRvsuou+WnlKdKhTYcyzg+am+obM5nma0YK5auA17frNav1
UifHEOfPr+V83LNWqczc2SbYpbCA0s42yNkpstl1Ixm0+EI4tjz2k4LIuYivHUPiSOYQ2xmmCwLR
Wv8+KM69aMaPIofe2Soc0loo/mlB1gH72XMboeV2vV1x2hS+mTNQHzvTjxfb+eBu10V2dqbCI1j3
Q4yoQBzO9iQDI2/ckKcq0LPi2UrNHQ3HB1HU69b+t0usPAWCsVeDk7PnCVqBbWCDkCMb9cd2bFo/
LkuCTWMEamnirdWPFRm3dmu2H9zce0fdfzF3ZstxG9u2/SI40GUCiLhxH4Dq2RUbNdQLQpQs9H2P
r78D2ud4k8XarGufl/PisCVLSQCJRK6Vc84hl0+OKnAmGe8+OogSydVWC7xu0SEB75eW/hMK3eMU
5kdRQEvK4/7m4+mzzOh3VyuYxEs5Qc/o5MnhWLBntdW42kTUwMjmx0pkayuClIBL+cJg524tBwn0
g5fTjnfdjW4i+3sEg7VNhTwqhEDj5My8xJBXpQXt1LQejUo+Eth84fD33I3l9GJBwcEZp1/1dnqK
QRJybaIx7InF1Zo1qltC9siux0qgYRtaBApJ8uXjO/u7Ij25tTQpiRcjg40Wmbq8NK+6zklPHq/g
w7btZyfZm0qD0Y1yzWzEi5GMATTFSbr2mL1Est3RXlrlSXKlTbL3FGQIHgCEak1TNdsEwzR7QW0I
m8xKQ6yVguW+jn+YZkkvUGlIf8FqmEtDQDOrH61EvGD0eLaINiAoXftkJJ1wSeC8na2E/FbSZV17
yXsxdHyecRPQa7Sv6NP0Lu7dcBU7Sbiumwp0g1Xrm0Vgsuqj6vHj26Mv79G720MrjSLSgSFqnrxn
IjVlCTiywFmfsZmyFNPVlwKsbFQX64Q4mBN6dlxYh2nZHYQwh79BetgQJTk/qqG5aruwWVtFthdz
Ea81i4CcQalQaEbms7TjbBUHkbMpFtDDxz/6mQ8TeVYo1wjEQ/BknjxY2N3gKeqSr4QEKgkSeXZJ
fdTwDIzBtV3yVDu8uRfenTNFI4Boeu58D6XkeP+kFkvTUXAULIrt4unbdLikPT2lA1HyXaYFggsm
mrPMg3vhb8o00jDkUFnEcY4v3Tc+ofR9GYf2M9Aw9DHqfB+XRNqNVVqt1YIgo49v0Zmv0rJJMAyi
SCwS2E5fOZgRQWV1Zr4ldYdg8/jJyP0W1TGH3hWi+uWX+TGJPNDIVeEgpsp2gz5ol/aw7+aYRkgo
J5jcNI6qTlfUMcY+5NtDvlWm5Cqd1FtVJeOkgeYdotefnOshYgtrN5fKzPf1g8FXGfkaTU5zgdEv
K9Krd1/UYwTvJcIN2JURMQrOtgxnQi9am8jYl5oYKWYpBtUO99eFa373LT4Z+qR0qdC6h5ma8onE
IEwa/X4qOD8o+wtP+MIwpy1xu9fTELA7L4HT3+QpkKe2IZ/nUr/p3Qd/uRpCIi3W0SUQcfn9Vzcy
AHvXGdBItsNo1nufCKGrVDMv0bfPPy/dRqpjcdrNd+LtMPpso6WHj8k5RYInwXwMpXkro/Cld5xj
FyAj4VDrqgKuo3f2+sK7snx+3qyEyzUuwklod+w7jZP1pMS0QTEQMHipHBY5SefHPyeINC7W+aol
dgSahGfXT4Cb9hfGfldnnox9cuGxokRhGDB2gCxEOOm6lstJLUXfhDu6758qM/462srT2JTXZLT9
3aV0Gd7ULM4t6bBy6vH2vge5Nc64z/Jtb7+Ek04wbXA1VHckve+gc18YbLmWd/f51WAnPZEZSyAF
tJVvM3Lxe1t3kdGtBgHTm5imj+/rpaFOpq0PMgEgmp1vMdEjAic0lNVP6x90mvL/ZCShOXwWNDij
JysNEQplJTVekI4863Up8b5xVDRSys7TLYDc/p9cGUfNNJZsHQfLyWco40QSrSBXNjl1tyGBK3Cx
tpYbv870VTca6YUZevZOvhrvZIZYQ9J3esZDgx5ztLThhni9fWVD69Pb3T+4lawz6NPYEb87RyFg
RNcgE4FHRCnslrZ56zSFV6cZMdjJpcP0d3vSZeb/lughRSHI+uS5NQT2+eDnua4JEZeU5M3gT+uc
dt1U8z5O0SMoxqePL/D9V5mTe/qB8vcROiLpkzfArFVFbf3l4XXR4ttVVo0fvrQVGdVBuVfM7LoK
cf8FC6qjtR7Tvr5QXJ35arz5AU7eiw499KCOvO9VhOwmlTuTE4rUHh4+vtAzXw2mDBUcLWsOD04F
iGklZ0KouLkNbtsDe/PKDZLu0tREcPV+RaFJiEJ9oYNqv2VYr79O+KVZthP2sFJXvkVApZHhZnLD
jgAXW75uBjW8n8oReKox/ZjKmMNbWn6rRI8Mml/qY6JUv+yirNzI1nvEonG9bzv6a2lVPhIeIDfW
XGOjbK6qwriJR/0eyXHhxpEkz1YL+w1uFAX9IImFHegqjz0++EO9/ER/qrmeCnSn5B+Mm6DOzSuf
zO9F8kLKm2wTEjM7n3nOYblTI0hMwC71mf2r6NVgR5CMuC76aNfnyrHvjOwqYaQVOD1k4YN60DrD
JizKADGatJt+QenMubIeeifZ9YSlb3OLq0+y+WfZJuYtcVlfA/pbq5EzX9xQgWtlbb+1TeWTEafp
NQ/pm0jl+NhSHXsFoVSubpQzGX81ZpvJt2DRFLlLjGC1H3oFV5TSFp6ONbqbx11RpqnrZMgqMWhV
92Fs2tsut/w708w0wBkaOkqJxsIUVE1Sa1dBKMBA+epz2XRPg+IrrpHrd5av7ROCCUvO9nSxqbFq
ozfQrWeI87D2hN5cZ5YB+ChQppspUYdVmMz+PQFPvQdnrT5wWG574LcUopNUgtGX5uEQJsmf5NyQ
06pP5a1as/VcjKMTRliMOa0gil6Pr21BPqWamftaDcXalK26H/LgGoE3Zz9ZOuyjJVUxN7RHYwq+
+xkU9Xh4jDRjOJALlLl9WRdeayc/cjMtb/u5fqHMnrlsZ2XQP3cdc263hoHBcVCL3YC2gKC9MeMb
CLJvEfrsHM0gyjHWdj2hpA4OD086k0H2USxWHBsbO6KE8W3OPLvBx0URja3lzl0hvk4l7Fn4gXF3
hThnrInn8jdp3BJ0FOvFQKBPeBjqqPmkIXJBdV4BJrEyfatlgVxZs1kczK4Z4aIE+LHiql7HQfG1
sLFx4d9KkNYPwz3xhT7VodHtlca/KTEVfhmUQED9DZJj7ZeGAlcmttzGIapmMv1raSvmyjfNgYS2
Ot7m3PhmjbN2MDY9uaDVrh815UYSOF7TPq4JD9P8CetiiKcASDwxTc19lxNZit0iYXGWiYfBbPTo
5+agy8ryKuOoYg+Fdi2aBsRvUUj+ePHZwl6nZUPxXYAL3vuxeKCOJt3GYuvjEuTo7Ktett9Do8Rn
oNPDdvOpGf4UYaiT4WMOfXVw9Apqt0IUM2mM3VM0aTuLhgUO3tBr/XFdKgPJCw5wd+yoh1EXz1Y4
aleVqqG7K1PS7ixrvkMUWHtDoJASwDOZjY4KuWqI4NY6Kjakwn7q5YvlLdVARrmxMgzXehB8b9VB
Yofn+5oZIjZWOJ9ndNTIy7aBPSEvpOy5tTIooaUBddQt4TkGnpHNOuiKgranHdQzyZkNEqUgqPSt
YnVD7JX1aKmEDBblnaLk/Y2VOf2h0XhnNloMPiGTSvMYTYq2N8lPIaYlM6MfxHLcWaHdeHPfyHXR
k1XZq756r/ScGbtDwUo24fW/9uNh3w/NLayGgSCg/KfoCM71yjDCQlc5c+0pkaAn6ae+3GuNCIgf
SurhVuTiITHIu2mpoB26MFdJEkJPLH1zVSmjpybmHfHcR6SK94NmbkK//FLW8c96KhUXVOKVSNNb
O1Dhvg4HE4KJa2EdXllWGHpdrX0hCYu2jIoEo7NjOskYmSdkNtu5Ka5smd7PKtEHUK3z9Uww5Yr6
4yt6hGYlc9luElX7Ygm+GASWlt4UGEfwVyDo8BZsx7A90rP7SWqA747NNKz6gVTV0Bw8Pjmf9ZRf
dlrrFwN1pJ75N23VX/ll9CnvzNVgfOnbGSVm3X1pZPYlVKnJsQ5RJKslgcftI2ipGyXLEzdpcdpG
1npQTERP1UPfmi8kGUbuIIc16R0cSke7gDujTc690vq8Yp+drm5cRaprvGQb2+5ucvKnLJvcB80Z
wE3Si1pNFY1UWYfXfi48v83+jHtuoPM5LByvKp1PeR5t6HXvMXb/8uNgG2fNTZCGV6Ho1qPd/amm
+ScU8SCrtOEwJ/rSLGUXLxGNxcajpSlXfP09jaJ0isSW5vmtETxrY5vymodf+hKYaGLBkh7iyhuS
/Ihxe+dI1oIxSPMHReNNT+bss9FP7gC5ShPFHWfFnuxbsRhofoS937O6Bremlq3MSHtWzObeJPJ0
zzrjkjn8jXfqW9JPnmXBNhq1/MWh4ReE2ZVa1/Y2cB6kT5SbNtrfsyK5aTN5Q/pg6sU903Gold2U
mofWF8Qq8guj4RfHOAjTVWUKEHNE0yaC9Fs2JARYtUR1TrL1THvemlXzkOTjn8PU9IeKs3ucSM0Q
yHEbSpzwX6dw7KN7kZnE+Nz7hTWGazSSxFFFyXygg/nr423YubJ6EbbD2wEnwcbvpFjwRx/z8ESn
LNbra0g/6AHR+dnP+nA36eodatzPgTnsOju6VFO/69HRPmeKYIsXSGU4tXpbWFZEMSlMIwKpGtIV
Q3tHyo6XKI9FOtw6vjyCLNj7KieqDRnIifwTPtxhqq37VrOu5ua7miqr9pIi4P3mF5WuZLrRFFrK
i5Mt/2AWShDYXb4N/N4bCFqas9xTUIN+fNffb0o1LpqsdLR8BKqdKqUS+IWOj4GYiU8uWkSKp8Iq
MT/0MI9UGLcFSZUfj/j+wlTUM3BDdFpdaEWW33/VpDHVsEIbTPdkEHJvk6LJZvsGUvLq42HOlILL
aRceHk4gDeO0AxrGkbogKYtt33QHUBLbLFRQQ9YbtdIvXNG5mctYdHdVbTkGsk66aGYhh7iF77m1
soINgL+R03c9/7zQXz2wRxwKGeZqorVM7uaFsZe/+qRN8XroUyEmdFTAvS13c0qnqyDi/ICESj79
5X4gNxfXJAm0oXUg8/nvl9pvBj55ZyCLKnWGGX9r+M4T0S0bkZebDsO9PraHjx/luRlDC8HmDaV8
QpT/dsaMs0jGMqftpOSUmoZ2T4mCO6m7+3iYM6uAEJqm4/kzeI6nRzCBXmhy5nh/2w2dK50veoqH
vzN2cL/WiWL9bX28Qc9bLJ43LLh0v09ecMJBLb1MW96DqTlItT9kRa/sajt5meuSFiK3l4BQ41NQ
hQdJIvDHF3vmnjIoJ9c2nmp+Cv3tPU3CNMFIX/D45owTgXYiod3CwVl3mnnhTXy/xKh4j5Z+HRx0
zp1P3o6pBDYz1lWxDftZXJUCkkuW6T2HD0O0SwQirrkhT4aYAnnh2OhMZf9qZEyGby+yVHLWBouL
tBp7v5we+ra5/fg+nllmlh4Qj9Fhncaa9XaIYCY0muD1AjpAe5XLnY2RmnKCJOwLA52ZnYvvnb4d
ilZYRMu1vlo2M+nUIXETxdZO6q969VBPyU9wW+uqCa6sRl54u89NDzywdNFxiXAmefJ2z4o91qQ0
cedIiqshgtcknS5+3o/v3pkHtNSHOhpyECUcLL+9qDpKZ/LgeOWQJHyrF2miMO//wRAcCdCsx51F
R+vtECO2dbXElrwdo+lGktXu6q399D8bY5kkr55NoI+5DB0WKKKiPI4d3Ta5dOhw5oGAqGEBFIgZ
+KadvK+oXoaSdka+bR0Vp2n0swfZG6rTP/g68/cvfkAKVTTDJ7erH22CWyXj5Nb8uc/il97AbY5q
fP3xLTt/Pf8e5+SWWWbQV6Kkt4dURyG8tV8Ntv1U0dH/eJyzM+zV9Syv1atHowyTgQaP68Hidw9q
7F7JwktHBWfHgFX020/liFPLQDfJWjqkM1O++uvO13cVzOZ/cBnomiBq2RaLzUkvtrQne0SWQAO4
VQ5xm1/3/SVK0JmVjFYjog5QRYJrOVks1d5BnejQ7iUv9Zfpd6T5hi8VmRezc+k4/+wNszifY1tr
AJ5bfv/VQ9Fqnzi7SuTbcWHkLgkAMd7vj+/YuctBHWOAHuK+Wac2b80pEpjKMt+iQ7p1lAKCpt1v
TMI/YQ1caFSfu55l84eljmQjyzp9OaGvCadQGatV7+cFQXBphTn3upjYQ4i/WdSt77Z5Wk3qjuh5
OFN2vVSVizE+s6IL2pdzwyBBcdC/6IStnB7EpwhI7AA47dawiPIoRlqUVD0kgHz8bPQzu1Y+lxa7
c05PNLT0byfATC/c9lMmAE3ou2KimxhudM0iXLhaWaXYKDEKNMdatbXYC9o5WqATwvScSMDKUnOj
KveSHxkREo6YXbPKyIR0tklRrtgPH/LBfCREeK0QcVwbnasZt+QqXfhAnvkcv7mCk+9+EzYoARwj
36atQXf5pTX1bawWN7pZr029vvCdPDuaQMqGoZLnc1ozBU6nRhZxe1sS7Ul2vyMhH/YmKe7FrwjE
yMdP59wkYKfx12AnS3M2Yt+zIwZTAeryPXDDznIt+eXjUc5f0oKcY2OIivJkhwGhqW1soua3o5hc
XhhvVEPCk68REXuFtC6sn+ev6d+jnbyhfU/PuSwYDUb0xjKmrVA+h/qF7eb5QdBxEC/B13PJTXq9
rPm9VaVZiYzFVqa1kt+rDtziurpwKecWNnbsf42y3NhXi2fawx62pM6xXAx+2rmafydSjGvN/B9e
zskULxFH95PBQL1RrOzsR6o/i0q/MNnOTgOUSoaNR4jm/0lxwLfO7rNOW/YBzVYZfhmy2hbEN9Lu
8kCrXCi6zt67f4926qVBuxB1zcBogdmsR9DfgJvdicP9sPvb4tOlp7R8TZGJcK54OhlkpZaGKicm
g6p7WBE2mW1duHdn59urIU5mQtORYNkrIzPB0ld0le2iW4XktX38op69Zxh22XzycUPj/3a+cZ4T
+Zxu5NSpNyJUcW4U61KlKr5kgjw/EAw3Pj1kO5yW+YE5Wbm0+Iq2HLmNFgAErfVanQiT7OnvXhK9
NXC2bA44733Xgsr1coGvsNVZooUMo9o3DSckVXcXU3h/PNT7Lx1DYRdDKm78duq+vXu9XoZah+Vt
6yvWhgj1z8gftqEW3ipJuM2Ma45r87i9MOj7icGg9NiIE0Koi1bm7aDJ7KTgSmd2C8m8Vq0vTpHe
Zs1wYfq9f3UZhUw+6kT2jRQlb0dxSEidLVDchHHOaywlHABmRIp9iXqdroK88MzOXhNlMx1RHMHv
lOsVpjKAU7xPrZKsyAvbpgrnhQT5f/y8zgyj0cnjhaV3SIPm5KI4hSRxNJ4yNlq6x477mit3qy6/
sBAtf83bth39ds7OyCVd3AOnJQMINIUsTzvbBo0K5dwmvPEJhEl8SSV+7nLwk1mOhdheorZ/+4yC
vE+j1iHHIivMR1OUK20QR8wtf3sDvMjrDbwQ1PHoU07WCG1OUiO1jAwFaVJ7tkAjGSniwvfozHwj
H5MAG2St6MFPZZKtHffl2M7ZVnemtdCL60x1rvupWutksACOffl4Jlwa7uSaKK0Hn3PbbFsN04Yj
iTtbB/bCKYAD9KQumud/MByJI+T30KxGJPL2SeVhoeokuzNcSdST7Wx9MW9D+FNpZJPF1Vx4ec+s
S0heWAElzgjq45OJQXhmCEMgy7ZkLbujBmdjriCYkWYobgmTJQbf2i2BsB9f5Psl/nfI2F+j6m8v
spMwRaciz7aoEbwymlG5ETXXEJqbyX+9yH8rXur/K4jzP0ZHvQmYOp9B9b8wXUqw1PzndCk8c7Dh
H6If318nTC1/5r8TpvQ/6GRgbCZsAYcz5pl/J0xZf+CrJA4PnTbxASw1/5XMqWl/8AdQJeDlYaXh
+PSvgClB9BR7O8z+i9/I4hTr//6fN/b15uS/X8fy/XYnvV41qa7pTQgcV2QlUAifbHiUjEz3dHKS
zVDwgSDQmTC0AZvuAQDeWHiwtvD7hal+WyPbXSuKDFcIBJDswCx7SVDpXHhn30nk6JUQtyQ4ZCIz
lGDSZfl9tRefA07Wkt621tNoa09hYxv7WjbOKtTK4Zh3fbTtZeRcF4sqqJpU/0sOw/IesOH89Oop
Hv91D17fGtSbDPXm3nBsunwe6Q/BMn/nB5LYPhtCEfV1S5aDCx9YcQWEmX0+BRqQWOdnWKcjdOIa
F4ItJ3QBY9EAIu2tNSp/9XoWuXYUCCK8aTaMr7qviG1VEwQ1Q96ZAINuurBt01WEUfOmtYJx0yCt
wXyhPlSi/eHrTbAu0r67Ji7dvkHgGd7CSVQPlDItSCUjI1e5jupjg+PswQoLDooyS1w5XQlkBCkV
HhtsQL+M0ZTbLOn8K3ie+Q3yRItQ+PSqGFCM40QovEjJuu1gmD+yFllKXyTf+EHQHIlw+olWIcdj
oSAqaUzDC6zgwUzTq9EJzM9pKyuoDdn4PdHMcDOGtykgLgwGxg9LSZ5lrN4OYflp6FtrQyw3VX0e
3SRFmH4l+ZNk7FIL7xHmhq6FEp+MQE0ACAwA3oAyWQ9N3dzMFewEY/DHTRKK5lM+5AngkbzZE62J
jzPVjL0DOoJEV3OCiayXCQoH484ZoOSgWorWohwlsqf4B7ngY0lhoqh3fqcMCEpiJGuF4Yeo3dQJ
dGiAtipTw9QFkaMDFRANUe+hrM3v6VBF6YF8k2tFCyN/VzualwwzG5liB3xH9ZT+cynUr9Li8ZUB
mPcsbCQqjOxFmeqD0YS/OLfFRhy2az7rBLzGrboLCGFBOlbUV7HayN2EqHc1yvSHYy80SQ2giFMM
e/gMk2v3or3JTaPddiIq3X4yY1eI4Yq08fAT2NnES8xWWcUzboYelmJYGC+x42+aUVP3COiyFU1O
TIGGnj5ZKG1cvLPXYRqSUV5OP2OkYGta4RgiBpKdoLyqXi3DPzXwvRAsvibNrCFO81toU8ngNgnU
QD8Rj8FIsJmZVjtLUREKWnZG/qh1Z6BDSl3Ftqs9iCd1zUnjg9/V+uByWu4Rc6Mey5Twjk1n+w4q
M2keAz+YdtPcOZ/42PFIKxCPc6kCRa4aPzr4kardFTIZjxFUiAzyqlXCEmnkMYciep0jIVtmMsac
Negr0sQ7vUTQ0ylyTkA7DuFVwWoCzsEm+jQvA1zF3fQ9UtXkXqnkVhHLHJwTU7HIPy8MQlOtRPpX
EnZseFf0HEV7EQopWmUNmIqFyj2hdBtxn9jAHKtRu1cLMc67uqinYmOJkR/HHAihR4uS3IHkHEWQ
fCXsd0988ZMalWLV9gHMJL/zARekvgtgApmVmFX+17A8GOYgHqZ4bj0YLvlGr4iMdZWqJom40L+n
lqN9Z8FDeyfCtHB9aCgAsiwz5OB/Et8y01f+VEOruwdJoj4pADVuDD/Dz+D7VvVTKfzZK/Sk2ihk
tsE8ncjcV8vwptUG8LDjqJPP3JCLAUBq7/tRuLLSdt4aQ5qB3h3DaAdye/6C9Ktzh1FtPk0RFG/b
6Xe61gw7fYisX0nL52OlanQYwZpVj2FOtrBX95m8GuoyimHZaAhBYqSMPVvtxCV1vF9Fgt4BSbF0
sCr0PmJiotV6PaiuDcr8IWeGsaYxXY/ZKNrPYYJsy517gqU3nVDivSoIo/8MMkzaT7GhZTbYE8By
s2uHoi7/nO1qXAR/sebfRqYZbxynoVEat0DraROq5MtAP4XOqDpehlpXfrYKVXvyrRwSh48Wjar9
aIuhrt06iOHYJKb2ddKhzlQF0q86r7sfQ6rBx9QsYx8b+bACNUiwmIbatiid0uCLFQ/AZcSwjrtG
82zSJ/ZGabFby7s4Y7aPEHscfzx0PqjKRWOnPWHaBCFRAdtF2GUF9PbUehyPgQi+GaMPm74GS8E6
kfvXVWKln2j/YM3vok43vLyI4x+TJR6jms4K6Xr2eMxxRx2ZMuPRwmx7nRdlWLpVHsJrappSe1rO
Lp9InR+Pjp2K/eCj4Kl6Fgw1oKw20ZY8hnY97GiqZ4/BlKWPulSOvO/DPuT+33Rmx3nd7Kv1TSCs
YB3BOCJOGdkkiIkUWi2UijTO2R8XXbQd654J3s/Zg5R9vzIqQrMhrlr2tRMb+3IwyFs2iHp7qufK
eJ4QGnReNjpa+xgtZsNWm4JNUPRxgumvRScaFnatIq4zyxsrNOWXknVodGUHerTnFntKkAaxm1uC
+LA2C/pV1cEr5t+q7VAD34tyqF5DUSb3MDuRGeaq3i3IJnnPgaTWueiYag1uRW6vg6qc76DrWkjA
iWPWpGKka5kY6QOAs7Vul8knUWQi2ImpYBnox/Ypm6zr0eyNDZNQXThXBa9+n62dlAjyldoP8GSV
oeueJngVxyCu5/u8LwzXATuzBU0yX2daqXzGap7CIle3ik+mIwpDcdCGeSCALqmeUyhlq8kvjGe9
LQZP7WJnV/gK7LokzJ+aOq6eg0qVN7jUyuNEftxtrNTORgYmer1pBNei8d4Fti03E5+NCE2u0ese
0QoWSZgICv3YYNWK4q+c0SUPZMegaVKHeh3MtX81J3b7qEIujD3ZqeqSLabAsC06A+l13A2Iwaym
cqlIy2enGe1rf6ie1Dwuv0dmxzwcLcflZbC/J5POp06JixCwGJtU9MRNtYGklu6mIQw+SS3v0Vjn
urw36qoDVwl37EtMXggC+zQTBwE9adX7ho9+1Sr49svWrlcSb6/PBzWsD6IhgX9lNEbzsx2DYJW0
cl1ZdbIxweMd69m0N0MpGk/TjPzeAct2oxLA9TPEkKuufr+D+pwyWcJckhJoomKGrUGMO5+rq9jv
4pUdTOpOT6vUMyoNwm/YpwdYJ+Xz7wUiiKLuOnYc/xnUn71KW8e/LTVQKezgVN40P8mj/aQpoekx
s4q1T0i3hChsqsFhHozOvFGLVH+q24xo4z7Sn9KugeEKoaUcnZUT20b76BOV/DPqQfR5Ug4sM3Y7
HgngaaJPIUbZhp1ICKGtVyTvmoHPbpXZNRN+ROlMDKDPrk7m+nj8/Vmu9IaYtr6pnF/QMWDfIRP/
mTeq0xWuEZjaUxKr3FttAPXuOnWtFSvD0voFDdzCpCfALx43WRBMx7pp7RXKreErfRwsmX3gH8NM
IptB0UpQotGWzwakqBvf0XqklZU5Hn//IjsNJmQsDP4pEZ4bvC1D+Ux4SN2vik7YkUdTiwsAHMT6
5lTsFsKxlD9CkSW/IGmae+QL/DFTIve34SgG62HUxiNZH+Uzcvzya4Oje8l7j3EUa63kt2RfPk9z
rx57dv7bcqwYPErtymu7ytHcJuY79JiBnLqqi57oEVNlYQqmjl+1zS44OjEhBr9vf+D0zp0pqn+V
Kn+rMD9fTb8puP9jWf6/sOZeDnz/c829TsFjpP33n0X9uuhe/tB/F93WHziOaWzSizbQwSwJzf8V
6+yof6BIo6zDz7o0kF+X3eYf1J1L8BBm/UWnY/xVdmvGH8skx+enLn5YrMwnZfaHZfe7JiL9UE5n
EINQ5LIbYJzXVa6ONHYSUS82fUjIaQC+qJJgY9rkkEX6QS4EtCRPELbbfD8touTKpMN6jwW1qL4k
Oe0yac/N8dU9PFPxYng9qXjJy6ewAE8hdFUgZlsq4lfFt2XO40SfWWzi3n/qOI57TEal+A65bd6V
je7sm1ykgDZq6LyqL9p154BwdBuwg4bX9wt9QcvqYwtgy5ORneou8AXelkZXIAnloByfC62BkiNJ
hgcuEYx3gW35oaeS5kFuSzuuYE3nVAFp9M2XRv7QSGPGEAeh6B7jEsWxoyVXZQFe2goCjDlCH6Wb
jQQUWOjhVllhWS9168QrXSwkwHzqZbz2a2DV3aLp5KhFNb6EkWJYFFDJ9DWPG7hl8BnUm9BvCGyo
5ky5j+upvc+0TPwso7wyV84c6qXbNRWZf3DhTWKLe5Cv5DU0AcaOOS12RkqZ5flch7VKRWQ5u5h1
pQV9pcvS1bDCP9eFNV+PupZsKsQV36KWRo/XKimhUqDlAFSyeQdHC3X6e5KJ6eCn2UK2zodvlCs+
IPbGKPj74IORTwCL0y5/QsOb0RIZE6GzSblYrHgAGfb6oL1LdaPm0kfjRuMgOF4Tb6EeMKJv86E9
sMuRq1nav9RAtE8BeLrYbTl9p3yEwsJnWCf+FgFpdqOlSnybl9nRxBX8kziHEfdTLeOZk9KCxRkz
CtgPoaTqp4C9gI/aoCu+F2Oj4l7pnXDX5uSeqVP7dUyqko1+ruzSLCndtiQzv22GeuXH+nNmtkaw
IttBYXlXbn2x5E7BdAx++YYtCMCjnVHF2qdEqwGWtepN7XfAomvH/NbX4TeMI9AIAS5Z7OcJ/7eU
KgzcPiVTvBowxlbssY2oPFDZ5JuBzf0NW5ubSXa3wZIfYSUZbL/MHhtuCiIH5CJkvmZKOt37y14J
RpjlLq6+J85nkh+iJfJMTEMWbQUMyJYJZNtf5lkz6FPFbA/L6WkOi2CDSb/ctUbrA9TLbWKwDKBV
cFaacR3ULZ2AOBSY3dL4sSfzZTvawoPdSIPAbhcgVP5LDrhslFHv10GjKH8KjXSOsem+13kcu2rX
fh306T4tiB4BxYaUQ6NdFFLNFjEoVD3svskxKylYm3yVa8YLNO7MM0MJzEQndMJqaFVVFO2uDysQ
AE037YlLJcA4LJtN7jT1asD+N7bOfeMn/P+xlj8llfMnrRrK8ELP1l1RH0vRJquCvYtbNMxTRVOC
mUhEMojnloNoL1Msswf4rSjr0tTG3ZAE0Td4xerX2tTnTaAPA/vLqcy3idQTWgr6faEmhVdCSIRe
rkVrfVSHu9akd5Zm8jPslBS0+2i8IB2Swu21xvhKGSuYQH7dEdhuJ6VX5bGjUu5JqjldO9ad4G1K
FJO5OkG0FAU5LAoJjy3x2WCe8RHWcuoh0Cv6ISB3fp34ZurGEEhRnOvOg0UTw7WqQlvXk+nQNKsd
dzKDZlP4WhFgZJGK71LoOp/1cWkV2eWCjQV+ugbVbBsrg4zmJxOnpFjNFQv7rQpEZ2NOHEooRmQ0
oHitB7Occ86uLL890gnAjVZVzRfcR/7jOMGUP5L2gCVJw4oVKtELRGicDOqUHJxhGI9pGstHFKwC
HPTAlimJQuiWgYaFbW6a4jEoHf+p7a15ZyYtJXvdNqvEtMjzUstmFbNqbFDiR1420VCka5dgzRjR
FpMvEku8gzgL8il3CNSJx7uefdN1MablBI+DqoHfzkklxQ7llpJsplmM/oFe73ic4hhXfMzm6E/R
LW8YWQbAryDmeM6Y+7+6/8femSzHjWTb9l/eHGXom8GbANGAPSlSEqUJTKIkNI4ecMCBr38LulWV
UlwFaZWDZ3dwp5mWGUTAw/34OXuvHXBVuk8ILv7Yw0jkF+y27mPdeYNxXXojaMPXz7mfQrVfG7vO
No1k+k4MDXdZeJS/H3NWgS4sw5p0kFpmRUpLiLGbP6zN7IZt3ll4e9cnY+WeLesXi9cedmUz4FvV
nkROgLDlUpw3BUXmZlMPmmBnO1UVEhb3ZGFWp9CVP9CBryHWxMvtNb3+5/9kD57++QZ6ZeaD0L4Q
r/7+57u9N7RpYvPnc9E+BojZ0bvfpLgef+ZFbdQqN2juS7oJYWvmR4IdbTpPiojEbg/H9JhOSRVj
2nlDH/jfqweLESziC+THruMRffFb9WBrbhCMqKAOXtmOEf6CD2VWWeHocG1OER9Y4xT//Cr+vxW+
v5XH50Zb/wOr403wf746Psov4/fqS/nbQGr7T/5VG/sMl6gt4FtS6iJJp8z7V21sbpEnyHk2DQeD
4e1f/Wsk5f0DuwjOps3Pgb1iGxb/MyyO2hg4MBpaB5EJg1aITP9BcQzgmYXyywIHLofaymSrcXFP
oSc5mQGJuRJYgGuBn07l+/rnwbIdMRzb9+RoUt9sx48o0h/+diAR7q5t0MoH7G5xUSz9ztyOL0jf
KelA5nKROCK9MIXHOedz4iXoRGZitlJSW0GDwL3/aq7Q8Re7pchb5s9NkYsw3XrCtSNxYNoc9prn
RIyZH4Q/PZMQTKRRMn9hJoXNVlCkeMqf9t2yZJE5dz8cSkK0Gy5RdRaRwWAvjyQeEGCC2QySNwf8
IBcow/7QhDJDCRQOP2sEYysXalRIh3HWn9KtlLByz9qVW3kxBp0+7srUrskb6nFwcrkWL8sIKXMx
FuvAv3ZvzEktD23R4uG3IKDHyXaw+D+rmzlhS4LReeu1xq3aSiB/K4ZsqqLpZ3nkw1wskp5uw1Y7
WXM7XNFWpaKqiTA5klrnfO62oqvfyq+COqylHtMTfM+VEC40eS39Af6Kuq0NgtsmxVAusaen9CJM
7tblsDOgsodiK/7yrQyct4JQpDN0AhKuh3492JXtvF+q5b0DRz7uZj29qTNZce/wzS9NX5Ns0S2E
sOYcjp/LGQxBbawmkw0xDZeOKj9hn16+OV43XOd26V5gcSb3s9OGr2bTfdHXpba3OjkbQ8/qHB3i
mZqODNAlm6MXzCsToNmLCtXnF7OjBXc4v7iaOU136dFCI2yt7p5GU8uj1h20MKf5OrRm+bzaSXXh
C0PuJrKPr/xhdr9RQsiw7l3xLackodLtAKk8ZG5taTfj3NFiG5VJfitBhxVNsFEr9o6Tict1cgon
mlQy9cwWwaQiLE0iqdKujqdGwwOd+KUokBOY9bss5cwP8YcxXJk92vqMBq/X1LGusc+/45qHQX7a
fJ+1R5N/zei19P5Hdy5vAzIMF81aSC8tP5rjzN1paT9Qvg07q18e6a3aj8yqxJXXZDUXmE5wGZHQ
ZGXEaGFZPrYwObrnSSubG6ez/HjsqUycWg4flTbnh9zIvRdfFUW7o1+2PrqDSLjc8gLT1F0+6pSk
BzVX42MBR/S6qpzkSW+q4FhoXg01Uzk+yVtkysoCjbmHSvKdaPryTg159Wwt/GRL2ejXnr4W1j6X
S9HcmcussR4qKz/Us699JNRU3cva1Gj9cVnjt4/NOeMdasWRoV0T09t7YHj7Q08mPVrmxoi8MfBC
15flbjUMgxAVS17mNOmJBavuyiR5FrraaZOnx9p81zUkuZGNKy4wK+Q4FKrvUs0KcoNVH7pJP1QF
CCWCDOXOqjURYrMLIru21RN56CFd1GjwenNfV+lBFuQIJXl6axbDt0S3xu9j1uP9ywOCtkNyaUGU
X9nE62rvxeD6WX7dp1pZDretLXJn2afzsBbLfmCwDnLPdRITnewwt/IDMtGrlZv0iwVh8RvjXffZ
aWr3nkRg+7LrCEjpR5IgNWZm6ejjWieBUPPXMu46u4rbtWeUt1HmHorceRlHRhCFCtzIhCRSZ1Ow
L22DeViaTR+GLLFua+0diUSLGyWu1+5APs43slNNWHJduQ58kX0qgjG5IyVkuknyKr2RjMGRG0Gn
O2S9tgXED2O3HzTrAOv5Ws359Zh4V77sm1Cp+qu5MB3UKdynoQa01MrIzBVx10n/iHfc2A2B/uCs
CrN9TV45V7PIcjoRDYVSB0104rLpPnUqi/ItaDrFK3gFBt6/78sk38usne6CohKhxm34AxMSSfMa
yyutji0jwyh0LRzRzx+4aomw0ZWnwsTzkN4YTZPv4YLs1n59KTFcqXagJ6xb83TRVq1JVyOzfkwe
7MhSMhiW0/Kw7ZlIg9wbcisn+JPGFe+LEbnL1C0nKTx0uo6JHR6VJ5dZHWgD484vtTqula6+mY4o
D/PACDRIF+NSjfnjYIPp9ZhAPlkuY/yGrJKopYDc4aueYW72aQxtPd2zftvIyPHxhfWoP5a91ryb
Btooueqedc0vr8au8Pb0V76xTx1U12iM9PnFNYrUHU8GFcGVWbc+ElP8AXKKd6jr7EB1IGDSlB/T
FsZuY3MXo05e0KAv/T12LtajUmNUMj7t++Tagb75GeUZOTl4skMrKfWDu85HgJv1rlHjMTHmcp9V
Adc+A7+cKd7b5ZQeu3rKCZ7p1MG3hX8YOCufvDF9n9hdz2se/F0jvMdpXp/XaRaP01B0DA5motIn
p4rtaciiRsnsIKGR7KhBwA/a8DOAlADjaW5TJW8HItSBdZj+VVC08EIBCV+gmV2uMmS2MREwfcQo
gts3ZEPYYpvugG7xPl/oc6GB5N456fgptAdfl7QfxqUmgDO5E4lxK7YLdyOH6SBspOa+N5Ev6CaK
iRYbU7+yU42CzptaD4W0n1cwpFYO9KR7R9g8CdyhO5hOYV+ScW9PJJZmNPFCczHabM/oTfc+aGUq
uE36k7kz6UmMX5jo1XdL0NzVhnkwaUOIsv7A1u2EtkuC9TiNxl7lGhTzPitAzpq0ayb7ozGaznEe
slgFwY3pdQ9NXYA+n5Ybq7ER06UZJ6B7gyHoAF97V8PYoPcfctm5wEnch8DLa8JY60MxgzjKP3Ks
fqGXA3NFMRoIBLdJloVPtny/dD21FtJkfST+NaFNmGSM3peLOsv3Cq7LMPUvsk2zm3QK1KM2Z/eU
ou9yAEyHjDtSrIlG35mDIGXK4rRzdyWQDlLksdtbfiJeuiYzHgEhcS3Z6rSsIC54Tpz3ztxmO+Q5
yy5tZPA4m+hpzDn47gSyvpHkqYeTsl8U86JDo7z+QevlxCGSjC10l+Ian6fOSF3a02xmu2BZ8mIv
SwrvfSthMYxh02T5etP3qSl3o68acWsj2nFuhGSwUoSWowrvQgvGeQ4RlSzahb1kxfRRBHMevCzL
sEAR+d/rUj3m4/K0tN//7/95aWQ99su772n+e072Rg84f136r7jtG+YJef1l+G2e8NedyfH+4dGn
h66DGncbG/x1Z3KNfzBhwJoA64HxAMKvf9+ZNMf4BxI+1LVU9R4Ku037989Lk+aY/wiI74MCtwl8
zc2A+h/cmk66AhoLC6wziI+TZkafk54yVSRZCOXcqWztQtZ6DjErtw5q7K3P+iC0955VqudctCJq
8hXnRGu40KYV6cOo/4762uag0RLjg+inbvfLt/mHscIJOfevv+ykT5FphT4NbNMxkqfqyqTBdy1w
rUcFfqwbsxYJxWjg7LvU01GtLuXjaK3vJy0zDqaedmW4bGwve6Vk1PXSPCRm3u2sZjBwUPtqXzKt
effGX7opgv+6eP71l/KWfp176I0kNCkQIobJ5nMa0OgrtbYKG09kL3ppsyHZqtlPawZUzEnsfDd2
Q/OGgP2EefHXp5/olC2fqpt5tIjhaDh04Np5p+Wps/c7x4z6bKziAcgauQhzu0M2M125HQKP1x99
68384ckZa/325A1WlBWCrojXmiQ3OnfwacCRkqDrDE7kzIH+LrfyJYB87aX/tR39Jkb9VWH5+xDs
38+rn/SJJnydpmaYRcxQq6IZT0XU+HV50yT6t9ef6iTH86+POJG1+rarVTpk03gy0uxqbYkCVqJu
nio3n2PCAbN9gco0onbSI6+t6hjn43jw0/VWlDM3Lk3tArtWN4EYvtadax+anKGyoRnJGy/d3JbW
n774E0OJxr2pHlCWxaYoVFQPnB6uD76XTnEQW6teX85OKcCsBFXkJW72hF2k2KdGF1BAIJlfSD8N
l770jsDMYSzOhnnbrlJdWV27XOgwASNBB5XZ2DK+YU04995O2jLYXfKx9J06XhPgdUXgdDulCuZJ
rff4+nuztmX3p2+FXfbXH6IkZKW0i7mJy0kvLzMu6XTUmUw4Zauupgolj9njpdUG7jcYzfoL2XfV
5VQZjBcUicx+ny/7rM+cu0bgYdWySXwc69SOU5IPY69YxmgymUgkK3ofyym1PZrd6ehgH4qMQRrI
M2ln21ybqyQxD5v49comgOlCtarYtQRh7frBUFd2ancIIbHHypTWmmtRJaUSvUjaW28wVM592yf7
esFcoMAg38R1Qlp90+bebnHXPiRV6K288HM7zyn+t+vpwwWL4uv2iuGQl4BDJvbqaKwlU+nq45z0
n+wxq3ez5XWhX1nLGy/a2M6AP73okx231RLp2b3dxHTUab64VLVuNINM/6BzmfxeoQCvubCXHk4e
bxF2JFsg3kMA1pxRuXL0eB2NsXljRzr755xswa3y2wbmPV92i4NsBp4A05JWQ7wsDrS+2r6s/bTc
d8gKQlOCVdQMAZOQmL14squ3zGbGnzcFsF2/L/+pxnhU6UYTpzhF49ostkHz0kd9mrzvrNki/7nq
tkoZ6ujc+fu1D/yj769v+ZV/N5X8a9sETfD75zvYxLSp0MrYnycvMrgMUhuX3VVNWtYOane6f/13
/ue1jcr0989JiKsa18kv46lQ1ZF+AfeBJOgQjP5TGnP2jPl9JvHXk5xsr30ZBNwl4KGC8S52iQmq
rRBawBs05EVnFQZXkcX4+PrjWGfWD/if3x+oUkAUIdrUse/qyzciMGg9d563XLrOqgWHwVG0EWjd
gIeU9PSuylT3CxIUEkWPwQ7KMfLpvOyF2/YukE1xU9Cji6d8TCDZggm9USWdxNAoFv3FMcfkS1cl
dBt1Uoc/iWWQnzI0VLsqG0k+RLfRR+yBAmGAw2ZKi9Gru5AUBwKc3CT37nX6KWRBBYnRRUwJuK4u
yrwZ6ErcchE35X4tZXBRojCg/sgNbd2XVUKWjF6LVu1cSrQjqjD0UbllyXvNbLnCwfX27lLHryCa
zllxhYm+NCJFxxRmH/qPj4vdix+Br1VqT5etqa6XTqWfHOqKq1wWyr+FlkEYiKtwGRROlaJ3sHoT
RVgxF26EarBz9xnMqoOlmnQ8mlnjPoHVbJj2gib4oSWF9jIXebDHZ+E7Mb5G66Hz17ShG63Z1z2i
iadlwLa1N+wkb/lQFLO7lAg/yJ+N7J8dOvpaGGQ8XojGbe33lU/P+3pZaRBoTAMGkxAaaZWXpb4i
PK5VTvAXFghvigxTFl8K3VJPVl6JOzFM7UVXl+PRSU1tpMnm8ObLyWp9NAntlkPq2qCakPTm2o7h
cs9FGDnQcRW18Qy5aoKv2Qp0/bPhiju3gHZ5mY3O8L1xnfLHTF/iqu8QWqCjhvRLkdDsMedOA6TN
fuxoQYwg7hJHViIyeuU/VSQ2UWSLuXxXV3VdhU5roj11kbU/ayuBs2E/2GIOOyugOe9NRvWMuKGG
lLvCvt3braAHnJmpVsWByqzngpiU2IKb9L6gs/fFEK77UiGbhL6YYhl43426+0KY2IpmwHbVuCsm
U6UPbm7VXYSCtSEGovApOE1hNu9sgpw+AAurCSovTaHHopNdG1kGUfSoSw3nguCdgEj1VAN5Pves
x150z7nX6o+DswRWaGmT6ENCp6cEZRSNtFBlunywx5qSoZZ6N0eIN8xHSRgUCdkjVt/QWOqSHqHj
7qogI5imD4Irh/TfXWGtyd4w6MmHfl8ZO7/g8kSTs1g/BQtduSgLVpeQykSNj13r0Ih0bHCxBx3j
DcBcOzvaapYdOotgfEgNljWsZ5+1Xo7pD4duOipqBuVIPYzC2feNSB3aamsXa4FRHdTQtcXdPBru
40jX5xmicTvuNbdhGbJyyJNVhMYc8I4WD0NGylk4QLKiOecCYvLK3ntMZFv/gF3svvjpBHA5Qxnx
vVssWGRGhxEjmjo5vS+0wSxALHvB13EaRjKjB6v+Tm5Z8T5vkGpCpl4suSttpWyAH/ZihJ0h6y/E
h8hbSWrex0VJeSCqUz65fd4O4ZCk1sXoN0m7R76TGFGSmbf+gFAaBSYNVCnzHyp12n1R+c6myW8v
IZ2rJxp8aR+qouq+ELuJkhtlck/SQ1MVBzFnVonlzLdI35TwMoHWXW42nQs0pT3BwYXRtTERzQ2B
1Uuh4tEuQYsm0li/iqBvx3gZimXdm2mhXSPwmoeQPaF6hzBWsWmO7SfkeUt1qRN0c5NLa73oZMas
AFF+84EuHy+e9DP/2uhWgXmn7w62r2GTkDBdbo2OXy8vsoudbqaBOjtkGkWBWAtiVbx1tzDvYJ8Y
F0jeiz1WYU877bvT6HmyByutv1QppPGQ+6QjLupAya8dFSvY1pa9M2w9ogYj19bKGxp4uBhK5gwz
UFhkU33tZcekTX0GSFprf9KDsfoylTObbTmYVgWQu0M97QrBeh6mKUnYwtkyo7wDehbqGYDxQNn8
DF8/Ac8c6P5J4TAuBjDT3tquBoV56FJRswQgUImZLvPrH7FdAf57xci4+fcjtl0CWNBcTbkLKJOx
KEGEgyCS7/X/+5nKxz+pF/xkzkg+d2vmHg5N2yB4avoquBrKeWPQwjV+/WP+fL9BuPb7Q9TT7Ned
YdQxomQ4AtCeb8tUu0nbBWW/5lACLwYDWMl4252St5BX1rmnO7lW1apCFT/UTVwlevdB+DkP5EIE
wlBS2utzbrkI9Q29QGC5zGnOqBDTibWp4oA3J50mrscSdjr+oVz8qP2m+YC+evDDwZ16Dfr2JDqW
+VZlaKTd0EugBXvF5AWGZlvN922lpuc+UA7Fs0lzYZfgVUpo+vP7O+pi4KxCr8cw1fSX/sEQLWrG
yu6JsFPjMD3kiRQfaK1XU7h2kB/eeBfn1qz1+7vokNA7EnJ7zA90Y21a6QWA6iVsVivZvf66z63Z
7fbzi55WyWqoOqRAsSuW/jiPmCrTAiv46//3n2iDP/0kTi5R+Wo2weqZdayqptwbtdCPdkAKonTS
JbJFMzyWCJsOq2k38OYCO1KJ5V7KnnI7aPLsIAwn2fmONFBlYqfMKNwO9lrkH9rJI3XVHKudKoc8
LhzYVWw7FIYzoOKO0AhY+oX9xi/7zOrcWqu/fktkNaHd9YeCms2MVKGBVqj5FTBM+Kas5T/jFv11
Izh53am35hqOHRHnk2Vfp4Oadn1F4T27lJevv5Cz97eT913Xq6uVlipjy1mzQz9j3Shzi5bs0hje
zuPkiZRTLPd1vYU+yCYAKbsWRz01k+9v/Anb4/xhTQQna8JrtTGYaJ7EmhybizZZFuAOdXZviDF/
6NIR0TK9xve1gcScuAfnpugq52Elvz5i5LDELarj4+t/y7k72MmlmqFQnjhqFDHaYDx4pS6iSneY
mZVMFI2K0DgvWKa/1S7BH//7IqJR4+FL5XiQPiAE1039qLEabW/1SfPu9ec593r9kwdSxYyzbmQ4
jo+puNZXVI5OoeW7wrQn0t8WY499dKtkguGi4wp6LJNOXRstqbyv/wVnjo9TKrKHjbESfpfjKCv0
O6xAyY2a2+JZ67SVnbsadnlqpbz6OjsWa7ocXv/YE8jcv387P3NYftnHFm8pp0zaeZwURfetsEgX
PeSM+YzMm9trAkoQ4TqpJOpi6qr5/ejYwxeMuh2zCLlM+hFIhcXmHQyYu7xVVXtlzHkeUbiuDduO
PnMCam2UrzV0DtLQp2VPrF/6pJU49MKM4ufGtmbje1Y3AmT3yOmCaLnhomNbCWWajRDz9Uc99w2f
VBm13RYNJWwWZ1KZXC2zrV2MTmCPtGNw8P2xokPXbFNShhkhf8uGoknfOC3OHEinjKG1b/CcWmsa
B7VbfcIcsexBFqtdgZ7rDanmmY7fT+/Lr3utZFS/Vh2fQUMCF6JwxUMpPI0WOf1RYbjDDrJsdqHZ
7Q8pbexyqqgfX/9qf1Jl/rA1eSf7PO0Qf1m6UTvmeVZfDq1mRdi0xQ23nuW9wm4co72XR2YQ5HIk
rZluDuKpIhyknBRhLvpmixnpESEtYEZ6Wy9JghrNWWScO3N10Oi6xFaVG22kOAe/Ct2vnu2cMDUM
ddmIYbJiqtRxJex3Of6wnxq35a4b3WD8e1ued3LIMMxlpLWpswhaTcNSrC15muN6bZVQw1EVFs/A
NNI3atatuP7T93ly2rjGbLWN30J8NtfvljU+YEAYuCMWt6U2GcfBn8vPduqJN34a57Y/7+Ro0d0C
mZXPnKqW2bXhS4ntvdL5QD8JPTNHrzRkwaEMxJdk9bTnwBF6KPmx3r++fs79PE52X2EkZbuqQsT2
EKwRMTXePmeoeDCrMn9jKnPmI06hSz1zFyTUdRYzj5MXsPv1aKxyIg/dan3jR37mUDzNHVv9WlSt
1FJcIWij07lDNto54rrtjfZCoRHklm1rL3/rK3NPd7MNcLIEfhpzQR8if9bdi4Cuc4Rt33vjSDpT
vLnbP//laMi8Wq0r98y4oql3b6xEs/g1YUbjKNZjMhLf8/qj/Exp+MNqPwV2BmPnwMdn5zISt74q
2sWKSApP0JTa9qHWUFVKfxCXgy7vDC4T9x5k6r1nNO0HNIDGF0IAiV/IjO81NXFYN0YT+iMa27lA
Vhli3WjjMutA56bi45rn7mEdSxLWgbFFs6ahlZSpOGj9eMwatP5jWzn7iQRSmkuTuFsM56Vgd6ON
kI+Uy1qAVHMDmXgQRWVDqancrHqoeb2oj3sKn2IWVwhB0CwN5mbESj57Y47Ki4v+Gwvt3M/VPdlu
x7JtkDOYlAPYK8KsgAWAvKgn075s3F1XMjrIelOPew1CxdSV2qd06GRkVaX+xgXl3Fo/2Q0hZ1QY
1400Hiov/Wx6a/2IWBfMgtSNaEKP14Z9Y0/fX18h5va//dMKOdkPvW7SGqj7KVkjnn7juUOzt5J6
cy72/cWszOw4op+i3hjMHZq7CsEbfVe4+eTG524SMeJ/H2RaQF0Cck06vX6wiT3dD5W9fnaZt2xz
wmLnmKW5496IFXppmjd+Rue+qpO9FV/woHm5TGNPqWEPIhSbF3bj27VyPo65yB9wt+dvvJazK+Nk
J12WVBRV26WxWXF5tK1lOOrluHz1pmW6yqd8upxcMVwBiMkeZ1E10ZoVw67L87eedluCf3hTzkmx
Xoggz0lC5GlHzd0tea9FFc7M6PWFcK7IcbYD85c9qRv6YDJTioHUSGmRm0YeNyuAAm/L7ghIbr5q
sdTtzWotLnoHfgP5ye4bFdaZI+QUqKUba95OLV0RnUi9sJH4CnRR5Lu5JhDs9ec7s+Vu1uZfH4/O
XmGvi4YFdlnMZysx1Y0+JC+Dv9bY10wwMK9/jnFmUTrbM/7yPfpLjabI9bJYeChAugBrgQXcDoTL
OO7MJjGPvoNucy5TtNKFyh9qU2r73M3pILltwaiI+Uk4KNi9U+pZl4tj1jtIu8nf/K5PdjgrTa1x
8TmuS+yQD4lJzx03AEAtiIcfXv8Ozr3Oba/55SvIF7+R7STzmIhg0hxR7kaZ7jt3trTfyuI9U8Zt
qLdfP2KYS5TEVs5HoF/FoGogxtEQVuInDo52m6O2TQ25Zy7XvnGWnnuok80GeXO3tv4IyIeRROQq
U1yyZIeIRPjqjUrqjAIHvNzvT2WpMZ3sMuCq6mnZE33u6jgFvXlf9lCMllTDgdk10yOf210wac9i
U2Vd5KT+eui9GmG9bYi94yk7WgNV7uzahftSsu5Q7L/VjT3zQ7JPtiEJl2JmAJfTjXVomc+OiJbC
W8isZ5Lm5Wt3fH0Rnfuck/2I1GyNXEP2795YHCbq1XK1NoGBfHVB1lUt5RtH/pn3am+/418Wa1AR
z9R2Tk67Ua4XXJqKUEsCbd+DbnpjTzizc9sne0/DxHU0VhQK0zQn+xUQKuF2ZAi9/kWde4Dtn//y
AIY7qZpVX8cYKtwQE5qzT0xOCH9hdP/3PuJkzxBdM1oSTn4MgYjBnel7t2RK3QFgnd84Xs89xMmW
kQaQ3Pql5CGywEcqDNInaPr1fpqqt97CuQV1smVoCItB6QdVnHbJ+CFJ9HbfKmFcuPqAg61MxovX
v6wzB8Bpfhx/eq+ksIoYsSUOnvY2LeDaGQ1wtakFlU4M0xvr6tyXdrJdrC4Hy7xwjbBrGthwAtew
8DryCvUseOMjzok0forOflldY2rWo99OBR5BxHyzhj9ZR/tO6l9NFsI8QC7c5mIm04p9Lowx7AGB
XPZQxvfwqN6sy8+8vNN8Iz9zaAvUXKOzpmtVOOP1hzHkGMbnpGtwIJoLMcSTmcgAFYf8Ug0N8bxy
aJtokrb1Mi7afBkIaENgIRcAdHXJNcJPDeYxr7/1n3/JH8qzU2x4Q1wn13uEu5bsQlGs+uNiS/QR
4HvMXvT7UdHYRn+IstdtfFCUSxAxq5eHIJUz9n3H2aHfWm7zktc4l3bNSN3rPsrU8CGRk/I6VQSp
IsBcd1Uy4wpIC4xeIrvq5+G6m6oBjgBQRwlnQ2ckC5E4dT+6mT8dK+gEB8J7r3iD3XEaNbzXeWre
gqHbGf1be8SZE/nnGO2XhVK2XWG2BgsFjYV5URiAI3u8ILtW77ksruYPbYXYkvZ98Pc2butk35PC
0AKV2JDCkEZETUmeDkyP8WBI9Vbf4Wes0Z9e6snGJ5HdZla2bgEeVoDFplwObcqJByAnfUl6JjxN
sc4oXrt139RJ+km6zKwKpeMvNNflklDTMkz8Pj2u84g+cgiSmySV+aEqF5SSaXDfAAZ9ILP0pXeC
/PD6Wjz3YznZTP1UrfYa8FcnQBEeAlfSXmB3iMxgRdbVe29F9pzZ6ayTHVWkeiVS0puOWbDcExfW
HEUwSDI6nCTkWzqu5ES/8fOy9TOH6GYK+PWYQ5ubCcKHinheAx2Ju2z8q7yr9M0nJ3jjSpfp0fFL
yBVtooFgyZtJMg9jNry3nDzf0StA4+UjwuijnLLKgKDaUj7NBdDA3rGCS0aDU2Q62mHq05TWY80P
aWPfzZ95XcBvNifpcRT+cGHmXAJDwDnqG7mqPWYUSrR7p9OmO9rD1mNpgceSnet8y4AEYrHTp3KI
xiF3b2aEHTmewQFGSWGZyV0VaE6zm7RgfpciVph2aes28qClL+gO6gawRGLe1gA9EFNVgtGeuVaX
HkwUgKfr2KWsepq+UFTxJOQMN4ngyEVKcp/vlbFcFTNLzdNWPLGLITByD2AbQ1/zq+8uXbud8rBp
4w22hk/9pOdf/NFHOgs3M2DMhxNu4U9bky86P6sPjV69G91svnSw2hwGQnPadCI9m/S0NLT7TLbR
tLgaA7vBM6+budb1sNSxXYVYZFG48Hz5N1mWBvHHaeIQ6SMTuUN11h9cHEdfTK/H3O0kBeJMJ6/K
bG/V4CKdsTMvy6zu9hnJyt1Rr2r6UgaIPYzR89zDhGyTLrY0HiefZeNFPnVKdl+x9RtRDVXOitBZ
qO+N3o7TO7Sy3bvCKybEJ34ASBTVWPDSJUNpgRMNyjjVbaJGasOFYoHKoNJoeqdkL4+BVn6r2955
LhdaDrBqhZdE5IEXH3xyPokYNjPxcc4zx4sU1MhkJ4FHvh+bURXRtKbt1wIHews1tQQg3KfLdAHj
iGggHX1KhMqnMw9o3iDDlavpMpxC1wJ21dHm5wW7ZEpw+uS/J1c7/0G0OZCKeqgqsduSrcHN1Dig
h75G6GIvCJtCe7YKBES+wxbkpqO0j6VY5ieulzWiQJl3xYHrJ6jgta5sdRQzjn3Lmixz3xapDfEl
8/Kb2c1Xg2v5rD/MKTkLZOLgeM1NELopvJD8Br8ahhi9VToIkHXVjVAsBBLvsSUjh+wGrf4Ks8nt
IiXH4PPsBYfERzMRtape7n0cYOBSysA7TrBEISXnMEELdwBSmBvlcD1DShEHWpjdp2XK0y+DvuYH
bSqLrWWZFRg/IeldTkypm6iDSA2RF7jr5ZwbBDtatLUepJe2fkwtz0DZ7zWv3Mu+5YVyVNtfAfnJ
91oyVAobnO5dFqahiFGua33A2q4Xd27jyOdEkkTNeKknz9zvnSJiSBs8piA6BQprZl8MNIO+eMdY
oTnWhea8TO7SwlMQAGhlUq00dkWXv5d14n2Dtyeo0IpK8ZUEA7TqfIRPhngSlclhDNo15YhOWtAk
KhcHSyuHh9Sp9SXyaXI50SqChO3K7yVjHcwtadhkq4M6Sf4/9s5suXFk3c6v4vC10YEZyIhjX5AA
KUrUPNcNQqpSYQYSQGJ8Gz+LX8wftLuPq9S7SmcfXznCfdHdFd0SSRBD5vrX+taY32lgdUsYBmZ5
jwleg01MnvHVN2pkhdy1m4Vwyup46xzbuVygC4wkPwe3CDJPRXvcp20SagLi/65BOb4oyikfiBCn
SbrJxWJwq5EEK4HydPgz+2LWwtnSpBEQea/qsF58tbP1SN4RksLgD133mFsjidNElOrbMBiO2CyG
t4DIFDoWIYNkuWHbHTxaOFkECTPOBqEGhiKWGs8Hu/NTEqPS35pTFJ8AUMvM075fpB3y0fHhSmDi
34QYxj4oR6Pfgfh0noUNawGykJo5Qg2AtQOZe+lsys7hE3D6DmfTksf+Brubc6mD9YgBL6rxUFoT
gAhfpM41V32DJzcRTQbVVvRzMMf+uK2Xqm/3MSObV8cZzv2yeYh1N6Wg3vfF2WRq8VvJz3MmYI/b
ANtML+3Ss75GSUw4ZsikbOH0mM4hJlDh7ayE+1QolhRjQwWH91pOXZ7uan2VuKfCszduw+oJXDJo
dNa1iiFRV+UznWQZLK25NKBHIcXpT9E8msWJKqPLJrW8y9IajLu0Zoi/5HRObhpTupyKWSGIfKD0
RbgZK/tY4NTiRJdjdDXpJLA3tpLGs1fDpgydDvMe7sTmsotMdU5r5T0O4HVYLrLqTssXLcOonHTf
ismt522HVbLG5Z+XXwpR8ObqNJ+NbRbZ7SlycrlsDU7ZgFptbdxMqa9rgany/gaP53iTZGL6Etd2
N+99ZWkmPFinJfbcpOPMRqMQ0JEiTcffVFNcX3EINtQLV69T2g53sJ7LC2kVysZ8GZMGrirI4wGA
Io32c06cE73uyBvXeT3G0NmmpN8CEU2tvSSCCOMyE88sDKhKBH3AetXPuggL7xC3yzr2ZHSui0go
JuxeRHlrhbKLUaI/YheB3z121p5RibbBAnpMh1ZWm8kxu5v/JgZODFYN/n6osvIRNxFvLdEq+fj7
Nd4H4P6/2wvMdfH3w3pbxybsakiM+8EY72LHgMYwJMRt8pE8fKwPcOScNKS8GxYtd5FDARjkbGxG
H5xYXkFwLbRdrg8vv387v1j9fyySmRaTyP4wunt9rLlNxgNVrUvVXYiUylOsq8U20tN+F/NQ/eQV
f7HI/VisyG1ereAzohxalj+YJJkCoPo8I7nADkzrp09EuV9sst8HJz8cZ6MeKZwxR2/vKLsKaXUo
zlkLDQGQqPz69wfvVy/xYR29FJHMW+n5ezCCSEPCvSymGZNztHxmsvrVK3xcPGelYWlMtvaur92r
zLKusgKwnuvM+ieqx6++jg9aRAOyg4EeuzEvbcwQSFt5Vk+1sSO3Wu+NHnDK74/VL/Yc77nZH76O
qLWoM08mbQ+Y+Ykd9kEzRtzmZfKtSev5kLvK+8Qc9a4A/pPN37tK+8NLuQAwdVIZyUnUkylt6iK+
8kQ7XDIGczeLon7AcsFyt11WnZOSs7Z1GxshPcJTYDStdsLqnC3f2PKQTVV+HKLJeMjK0SKGZI2g
BmYv9GP8mnatEafvVQkJhqWZWaTulaUmuUs9JsEuqjl2mso7jFrWbtVsl+EweMmuMZomgPhTXMaL
AagRYNJ55LlMeMExHQdNTvAN9PJQFjnD6yLlMVDZS1iNaz0WYYXA68kQs3VS2J66+TPBaD2l/tlR
W7+4H45aExcZ/p5C2zculRMGC6OQfXMSkLPsAjuys6DyZ7LAea6ddqnSb5KVGlP4yWeVZ+8h7n/2
Dj7cGaOscHheVtHeiZyIoEI9xBfMMC0I9ORp9uAPYDbBiqSQorG77sWNDKhVcBW+jb4xnxKHyOYT
Egjik4nLL9LmlvFBqWDYlPdeyTxksmM9HDEQbsshH+lhW7PKi/KuWsv9OvmNdSxm2zkRKaMLM9Xt
QLKcuLIMMV3gJePLj2xxW2hL/vz7i+kXe+r3Z8sP35WVxJ2ygUOctEVj7KtUk9fY4MxPBJpf3BI+
NvmW/tDTF2tGe7Dfw3HGDL1lkTvuTF8nIkfu45OO5V89ez5MJLKIDUMP8m+PG6rbGKnx1R6L7lKw
jD+UMP8w9bDpgocu/pOPhPWN/HDY2EVMVbK+IFszeZ0TMvuOvu8evCL9+vsv5lfT2Hfo8A8vMeo2
rCHHEXtoJ2TBLEunUzbJAYcY3atyPXz8aig4P7r2JMUSGKiinl7fX/xfAgX+En/9EwXwUr5Vt6p9
e1PnL/LffmL//Y+f/wjw+c/XD17Uy09/CN+pFNf920qj6PpC/QV2WP/P/+h//C9v/xG2hbHWYP4a
bnFSV9/69mesxfuP/MUCBGtt2VAoHJ9//MQC9MUfjO103TXAwRgOa/l/51oY3h82LU0oWuxpGJGs
zoK/WIBQLYio03PPWfMPUMZfH/7qH3e034Kyf77gHMdh80Dz64qBt8Bb6B+exZRd90VCumw3zeMc
wjkmOlU5Z0rPri2tI7nnTkEfufoG9Pumah5pE3BPCfiYh4GtdmhE8aoJWLvSSG9+OI5/vtUf6QUf
bIy8NcuB++GBPLRd1/tbiDX1utFUNkyiZTSi54K7NFoTKmK1lZaV7+XYxVNIz0R5gISrF0eo/Kz2
XSdNDnqkzbdLOsuwsfrujtAP3tKu7uzA1pitAXlYrkyljCOb4iS9yupFyZWybTPfr0vzNaVaSQV9
HUVv4EhEG2ZJC4c7gjF01Gy7/WQh9MEA8P5RKWUETMg3YJj2x9hKl7RWmcQTjC5dc++mqlfjLgJN
RTbE8E5ctiC3a0z04Gu5tm+1Pn0uUbKHTTcnQPDKCnFFU2Z2iR/c2NP643+j8YxUXCzD338p78+f
//OgfH+nHqMSzs73f3yUVhMYhoPOSn2fjct0lZVeee87ImwTTgug7+PlQFvK/ZRM7W5pB/tyEdI/
ZAs3obxWcU9wzJwOKqrTM3eZx90n7249W396d4h09JbSBQ5HEzj9h6eni5ZVwMRzdhJX6G2tGiwS
PEFIeRblSZnmwwMs30sqlaLTzoCm7nSj8cmNnlT2398EgFbKidZOcridHy4pZsTUnLaxBf2ZtMJ5
RfWFdRqXPrk8O3+KaeIJZgsMAhnANkiczt5SBJRvvPh+gX1O/XJlnDEkMMPOG/Wj5vR74pXj1hrw
cnfxUN9AlUSjYCV44lL9SYGEY15ZOHT3zPQhJ2Zf5q41tm2tZw+1M5NflBX5nrkFPOwN+2I07S2e
tDuSn/K8gQWKCGguOEqMPr1bMypgsGJzoES59l5oMDWopMvNYhdppsOGdhiqALUzuS/1puB5rR9T
M1/8Df1WkIzRYIFwz/FwqFuRs9edlb7NaB5/7CP4WhRAK4u34SAgFoMUO/a+oTCyO8/LpwAsnYko
qNlfkZ6KL76RNycpLJZNZygX3FmsN0AWUaGRwIoxHAsHCVgmY/kG7oMVmpE727Tg+I4KAc6TZAfY
/TfpA3UfhKtidzzBHN98EZSOXWgI9WcIfvNemX0UyggmZeLAatDspnuJVj8xCd0j6X+1a+ahPO2J
0m4yCzJZ7RTtgbnhxYTZFO5a49CRNWT72i1coJBZGaB9yZAMb7JPZqM6eraZvAlV5KHpNyi5mry1
HJrpyhbYKavNHZD+ca/38/LkFbWkmtYVlwVRQjTqATF/6YT4osbomRKgq2XWh4ZZpWPd1ZC+SZgP
d+k4ySJI/FncZaPmf48LmSVnkybcC3rsJkq6DGYYJhISCj2O7znn2BOOni5iMwH2rbVmeYsSOQQz
2+49MV2ag4jfzqWsd7nX0DrSQYZwXLtQG7rd7xKEmAAi4NxvgQ1Mm6IkCyJSvsTJrNcNx2QcQFCm
b0Y3O1uhV0VYjz41H5gki3p8ZgSnvWkJDb/l1CVXjlV/mRLAIW7NQUaJGkNiQ9Ee7NNXbVZhE02C
ZpGxvYxm9Wo0JkEmIZ2t71natqY9p87iIXS0xAkLF8DhklXIT5xIZTeZZ+gf10mTXReR013lMOzs
1u0PuMdJwtsy2tl9pL7lhXPlGNGyH5vkopTxuEvoMX3TFu+rNlCuNYz4GYzIp7yBCPq2FynfmJm2
W7NW6SZK1p2B2Zln0xAl30F8EuGacx1ae5+Yz+OiUF+Jce+MqB5O0oWOWyTC1ggSO54P7diCLpTi
jUc1OV8nVng4o/ESRXvZ4W5TdyyJxSauG/uqsZywmhcjFFmBtNA6ZY0APltHp2lzgudVqoc8NaYv
ZTWJV6ts7EM2JMTQ6fH4IivL3szCTo9RSYHAti/yctyksUhOnG65qRn7XdDpVe4Lelgv/ab6Osv5
Me7IJnK/c470V+Fq9Jxop8nafsDQ3d0mSXS6RMVyinE3us4nShgUW1f4B+6JsQwpyt7sFgz7IRLl
IoPU6WR+Cn6gTvrvOdfoF1N36QqEjAAElMaYE2Hr3q5QaHDWnB3meiwCIybHBW1L0IaRTfKxr2iv
YofM5VbYp+jL/XfdWcYL6Hlt6CxtxZA1Kug0iN08u0I817awWJ6wNR/baPQOScdtzLdI1CCmNqeJ
Ww5hmYNjnZHqLwiSuY+pAyNlS/C4Oqsj3waImD53ghaJVktuNOk3F3YcFycwGftkU47VqeFRZeH5
o7gbq8VBEZXGTUdHVKCbHYFyBuxI1DSKEY2nUCNw4vQyTnprV3vpY01/dBoY2tDJoBz65TqzaSvH
46WZG5u0HvtumvRqT7WnutWlAZjmass5AbxImHW8YfRId5EqrhuW+EHjlcmhNJrsacyM9F7PK/07
yGKmz2b5Std2euY5Qh7osXPuJkrDgioW5sEYs+/CbW77QowbQ/RPy/uKKolltUvKsjknAF4dchrP
6XWU3nnjGSuBd4guM7e8Lhf1QMwR1iTJeh5TyallTVT9tf10gBay081anrrteGQLdunNjhWCdryQ
IFg3Wlc72zzFRQwrarWmNQbcmsUDA7ScAo+9rvqi36RwBza1y3AcwqXSrgcn9ze5O0dba0qJsrRM
L6MseiW24gUJvYbbsnGZ0M0xnORBPrZNXL8ghMj71MyKMGUsvBHW0AY5XsM9LTAkqIAjnVWwyLaW
nVjYvETMBWqb4URg4WAnjQfywE8CKHAFc3na9Mz3tjW/tS/7MsN63dic3zz5hhOtGvKzmhXf/Syq
2ywpvW+o/uetYrqD5WFrzNEVIwcZtnR5fUeqofnLdsvzLPIwDk5OBdoS8waQxNR5g19VfPdwf1w0
A/Eccvd0rFEjsBmMSr8iECe7MNe0sg5M+AH0bWgS+GGHjkT/HqFEyASWb/Yb5v2DfxwAMrY7tu+d
fwYWo9JC6DtUCDTDrNvUMgyasVfDxAiXTpapsG5nEqRJvEmjAqlkaZokGLW0MjdOr1piOMCki30v
rfJrxcOpOG+GbPTOXGyQJlp+tXTfSstDL0+dBn6nzglEKFjI1t7LqVT5LTDZ8kj8pOf+JABhDK6j
1IXyrNrFgdWtTSFUEcUHXZ8ad2eOVjte94BlqS9LIbNupddB4QWsfm7YY/y9b2dKFkSSjLdmzfrq
gtO8ZwPTyn03JdXRoRftwisnjodJIVtO9iCyRhZg2XD0fNcsg8Wcu0fbKIx7JoBg0oehuJCVz013
drTAS0vxwhzWOqGDwwqrzPfINdBM5XHByiQPoZr3fHF6DAY7hwph9Ykd9stMX8/QxbNkwuxNEFgp
Y9hq+jARsjLBI4XJ3AFqWGoParpSKrv3crvQrkpkvc3Su/FVnzDnGwgihtxl9DO6ha1zy7WocUBK
f/YoIcQ8ZHq5DAZvqCF1JSn3JnQ16gsmSdsGcM3oFHRbdJpDHdUD1+6qg6zc8dYa7ObU7HskBFOH
w5kwFz1p7X5+5QiwTmMiCTFkyNybuqmj0yQdWJst5cjqaTJ2EdboVxqM0tN+0cgWt1GaXplmZD3W
Ure+sNa2Qv6X5ZVioCWMvLgSLGBr740SwMTDC9rZt1453rYrH7uvq4eyaesgEuljynHbRmjCrpld
5Jrz2K2U7cUm78hSlGYjB5iYmXc3QzNYx7qa4XOvpG6G1uNGVXjDYcE01U3EXRZnmrn4AL5Ho65I
4jIpI+zGSFMrgIFXTpQ61J442SmgnygLba8fyqMsFoXPIErUiZH3hkaPkerMaxyCCTWbaZt/I/nN
XJ7l5Teo0c2ZjpiFI8AsD+3KLk/I3dcuNPNp8VZspCvvtNoFbl7EzakcBPd34JeXcKFgoqsWOvos
AaVn79B04DLD3rVWlHr2jlVH9gexbprVy4ij7tUX3fyUrCR224PJ3uXt/K3IsmeGsd1p/Y5uT2qc
bWlHh4+b1myAlzYH+Lgo8yUjinwA3R2fK5cvO42G+7hpnXtrJcWPfXzerc1CxtoxVL3XDblEql8g
9VBCZJM5vq98bmukhBJIyOl7ZREdjphiqcHNvpVUGlFJk11w/Zbn8r3wqOftx/CCLCvQDCDQG1Dq
rG2oSSrXvqSS4qSBAiXQzTrWwbVUSaz9SjlL5DBxGnXZrO1LHAmKmIhVMNGO3guaprWrKV1bmyT1
TfXa41QSTqbpcG13EmvPk+6rayuK+ZGKioFAz6roMX9vhdIqH46QzUXjARS4nGsqAqAoR4XHIxUs
ErTdDOeHPwwapgNRHn1QyBOkpYCKAwP+j9A2ttTeaJKeIBNlB5673OWiSn1P3yuqpDf44qR3beUF
rabccjtVqoakspZbFcWIuAyCrdnHhlq6g7Rld84x/17pKWhjiDgnQDn1LVz7sNUgDfh0U47dGiJ1
4N8IvbweVVoEee4/xg1ze2ocWUxa7UvcxSMFj1xfDm7Su2jCPZblxvlUetW9by4A/Oy1oyt+r+sq
hB1t+kaUO7coplfuKMt+6PKACQG1YCi/B/ZYcpvJ0dkIlz1q1/vJIeYGHEQJ66/Ain2EI0yTnPyW
w8JL4/kqEjQkVjvbFBfNQ8GMZOsQYV6jm8OxXnvGWNLlZ3Yb65tGTeOd69iHYlIUnTXF7Uyp+MYs
yjmMpMtmjo6b6l4u9RQkkzcMG8YHjrspbM26VVO+YpB7s6QHTS9Jibdme5bYTPbNhrs5jibnYsps
cxsXkxWi8cfPPHEgC4NO2rdyUjAoBz2wa9d7ASz9IAvXu3DzKHst87I7K0cxhrDOE5as3YHJxa2t
+flzhEHIId2TxQfRWtlXurG6x2Tyx13qjvEDC1vtjCG5cZTlML70S9deLnPTBbqV8sDlneXJQarU
IgVVWSwfltr8qo8x8Gljlv6ubF3oVzoPgwPcHePoWroZUE9cn6WZmb29yyf/koj7f1Nz+JPO+/9Q
24vhM0X9tcR7kX594WLpX35EF7//zF8ar0k9C1FvTzeETsPfGmvFs6L++3/VfGoS8RIRb0KMQghb
LcB/9b04f9Dk469EY8vGOrLCBv7SePU/gBljI/zP9b181KMcF0UMRKbg9U2AU/z3H+YDXqGbAsmr
27EpWs1DjnNLEaHakd3LPxG/fp60og46rtBhJNuAM2m40T/MjmvXkg6IuHYHPODQlOo6Y/UE1v3O
prlWedrJD9/DP5GI//5yHHL0UmBu4KF9anF++mS51P15TB0cgb11Z0d+aNELw2Y4I4A6F+dLVsSf
KIzrb/xJYFy/ZL5hHauqoN3qwysObee0M8nFHROX9S7chNPQhCyLxScza/NvUiavhPLvMh2gpMD9
iJ126K3PmH62wJ6i7mRtlwhTgwo/Gu3jmUd7kp85XqfuIFVICgKGQzKPt/ymL4Mtn8rZ3VcsOsyN
NwrMgW57qduYKl0zOlTcxG4g1zWfjNQ+zJ/W7x4NWxdoWZxj63Ti528jM3XTKERc7DJNnbt1c5zL
7sojrnEsKXIYICgGA4r/pmTPAuimG8Pfnw0fZqZ/vgFhohbojFrER9rqxGbarAs/39Gdk+XbCiT8
WQ1yfyd4RqWehjtKcJs2tK3fa1twVEczEqd4KV90fTyr40nbKn35atbG+Mm3uX70n04bBhjCN1Gl
0c25rD9cgqmPNcDxyhLGdu5A+Ylctuyx5XQH1Vc6ohewqtKSiJaj6Yx2UErbuvr90XHfEVs/vglu
RLhPuKcw6rHeceg/XS2rCE99Mc7xkrXddw0A7pcF/GqyFSX99hpdy7BC1tb7Ki3KZy1q76JxWYKI
su1qU5njEA5y4biZvnPDj8lTBBcSvL6wd5Y33GHPpUZniNOtzxUSCFnfsac5zE6cPzHZMAfLv7O7
KNGw9uIfDSeCweOeBSJWTMAHqQxremz6I0VCMP4ZxeivrlQeHlyrMF7hV9OSGdUAJgzCSs9tk6rH
jr8eNbDWr+iKo6TeoF28AFAoSvkE/vIqqzBfs96MZvx+Gf6nvmUtEbvdWpWkV2fUylUX3jizXEjq
bnhLF7Zqm9GFtLL1ujZ/wbwYPbR5NR+4DeVW2EzTsq8U3n5KYsmgpl49PWKiMLL9HOnzOgMZBDp8
lh88t103ldKtYPSVwM1zTb6VvNgdXGTX3VS+XxyTxli7Z3X13ZypMN3khh9dFJ2q6STs2qPMTR2r
HQ5DuHMsG8xNOixDvaebpzharae+J+bIGECrxWMloIfhU9fKp4oI6EW1iPHc8DCNDEZhHgpSzuDD
pD0ElbTw/2JOV/mWKIFzmiQKsWmw6/mkKiKKLDoqrbWNU/bOtC0Ek3iYwGLcJybND/sOBKOJHUVi
gDc89yiWDmp7Vpjdq0wT7TLuHQjZoETlTPKEnsDQBy5mh+3kLss2wmmM9ROzJ41INsL8aYlx8QCP
l2Qdm3Q8pkE/qmaG8OMY+QGBiALTVCXOlr4Hb0efZ44lEeI4j7K89C/NNJ3RJGdTj4LByhECeliO
GG9do93Ylrq3YyfTg8jqphfTbminMDI5NKd5awgX5Lya4/Oli7WMPQHIrSnPibrmthSUa5XaXQwL
H0WHtWlQNSxswz4fqBx0MLCmuBoLd9mVnjTrHWEJ55oobpQc/FWoqVfJpvVm+81/13G6Bnk7X8Wd
BT3uvHF8dc6By763qwjkzP4VzkyEpyK+F744z1fBaEE5kquE5FVlfqYVAhILVNBNpLcA66kSty8j
JJRNtUpR5CmprIEvTVF35F7Pq2RFy6IZOquMZa+C1iL1aTuvIleyyl3FKnz5qwSWrGIYK0oqYRZR
33erVBZl1aPG8GprWnNxUkiEDPIFXkBLx6se+/HOXGW3YhXgCCwCq1tFuZjBybTJVqluQnzgYrWv
62E69S3pnY2rsKclCdTLVezLatemUQs7ZW0ZF7UWW6Fm9sAe+qOxioUlqmGM+/mQ6a0RLolaThbD
v9U8dD8U1XozaFSHVIV2qdcWe3RQ9GCNlHEYe688KDzW58WUVjuLgVm+MRE0TXcwmGKbVyZSZ2bo
aJ4p+39n1UE1HUBItmqjMFBem1Ut1Str+T6tCmrJffOpXVVVQB9lMKjqOk7YHloePtNNueqwxqrI
dhyTQK4qrVVm7n7M8AAzs0PETVc9t1qV3SmaW7JO74Iv0IxH29GtnYsYTEJXBuTQEIidf4jFbDx2
7aogt0jJEJ0QlZkAiTu0GzuokJwrYnRgiN91aDY9F5QNJTd5mW09xGo7N22WRnV15jo5UraeLc5j
Q7fSRZT1+Vm6at7Gqn4PieoxnrF10sbaO1h4wiTZk11VF+lFVabXmOTZ1kNHR1aXq8Lud3K8GFbV
PdF8a61HAnFgjv5GvYvz7zq9uUr2rjToTI6LQ7nK+WxYvV0su2+MXUhemG1zaWBnrNh16bjA1oGA
oqtObIr3OcECf//EG1lWbCSVcZTOP+CmiUMgMsvRnlxxXZViPjVc1QSVsLNTL/Osh4SbxR6QpbnX
EGCOhpoQmJhk5OtIY1yHG3SHLpTFLDcCz+uJr9Fm09cuG0VrYiS0rOORZh2UxB4jk3KR81Nhqeq0
WAcqbqumL0XhL6HwmPRtiBNYRwWMi4dnynPFl8W8B3LuXDU1q8JsHd7U6xjHWAc6fkEgvCGMEg6U
g4XxOvwZE8HY0tTrCeQtw6GYVvOdmqBrGNlibSIreUZ8tfZ51y/UJa2TJR7JNOekgjgByNSjXhZd
6KfwtNwpek9ZLjCgGFLZVvM6VMvpUC8vuWRuSitasZV8BGSE6LXj9hT6ZXUjOmthE2tdWb25hUrR
vpQQ2PZxA6Ank7RVyDYOjSFtr5bEvWTielutc7VGml9jy2+DATEhTEiVBHqUT7vYMLaoPtRaDbTN
OlkBmE5rXud1fteuk7xIpwFODKc2HXbMrqJ9lfdM/FKe24U7VvDxyy/lnCTMOqtxK6XS3kwvu4nB
r8ZYJSkuTopQGjzbtHXG6DbSOKhV/09FIq4hgE/USvlTv4WzvSLWlW1BZIRgrAN0Qi9w+12GMOBG
wnhFAOtfkvcp6OwgDC/raDSZONc3sdnaT6w23AvSKmVCtQGXzMmEOf4+1VRDTIrRq1xnsDRNWndD
4UNI8EV/FSm3l2GSA/iCBSMuIfVRDcmbvi0QGb6IVkspjGrzfjvQbJaSVjfxosyJeF7yxQUHTDOy
vlGaqT9wJaQHWhLbtTKlat5ycmsKcdtRTwDxkmtDG6d9KqPYw/WF9wAiHCQn1CI7qsiuWfR9G4tS
fjBjGmQtAS5xCVKpQ681E5xHATtUaCxmHjflVs6teekkTn2lLVNPf1nZ1g+Rq0063QyT2TA+Fyvq
HFTJXZ1mmAaMbqT1vZNu9mCVlY0O7rfd967vsdGN2gT10gKHWhOa6+RdsboasNIUX+oGBIGzFNyF
pGYcmRTYFynih32aW7EXMUrMpm7vlq1z7vtp9g1bRxHD4U6sQ+cq61i2iX8CJE7diLn0uQp5Pj9m
3AO2HUzq24lUgkVS6UwyvWk3rq4qbll69Dznk71nTDme4TsdT7D/yPN0VvYr4RdWmBunq8QX9Ff/
e0EZBqGpabkevTg6qWKY9oHsGmtvTq6xAWuAY3mIhllsGOB4PdHCBfm4L5Y49Od8vsrM2B1uUuHP
SdCneskj0AVO4CmLX9tlAyknT0jaDMs4pB6If+1NbjK1yvJj7vnZtNdlNT0ZYynO9aZ3EhFESpHH
axFdV8pOlZT3aJTTV4+t1Zvs/fnWQPYV+Ptke/CNRjiBM8Xommar668p/XAAirjP3DZxVSRXQ7ve
DBCnZtJ1EzDceq4F32U01zcNmPB4D0FCu8BEgwzZlFMB0n+sQhPS7ZOWmOKp43cnIW64MnBVMVwb
7BFO0zpRN8TLtX0xF+rojfRrdzRhpyyol4ZWN+YdD3KefXrqmj4amFwuoLobyu7rA1k6wH9OuVjL
lgjz4D4UqcNCrF2cc5PUV7FNVeaGq+oNccm2s105Z0Z0wbRxxvCROK184w7fAnNOLaP095YEcnCn
d0VSPChHY5g8JKwIxEQ8D13SUQ+QeuKr0vNpnPXcKb9pzBa9057pDx0ba4CoWVcciHbmjQ4DGBYV
5aRSgB0NpsYzsJV0j1qFcM7iquNTshVvbhdj7J4zpUrs3WPqfTdFPp7kcPSaNXk5kKa+n0oeOJ7I
lkcFVv3EJHbWQ45Sy96EuBKQ960P7thhTJkm8yTRaCZh8ZCco/ATkcQtt4kraNlRHS1bEXnNNzMq
qUuLhrjikun1uyXx+uv3PeT/Fwg/6TfDGf/DZnv1mP7pHb14KelFu3qpXsr/9T9/kgfXn/hTHvS8
Pwx23r5rW4gA9Dqjiv0lD1p/IFUgC9DabXlUleG2/lMeFH+4tucgDGIlQ0tzV8/gn/Igv094pg+B
wnKFo7u+/a8Um31oSFolu3dRYvWBIkW6H/k4leOJzgZWHjYqSXYCee/W9GasUovbQKucTKxSgyKx
OZvWNqpMcSMk3YQOovfR0vQ8MHs8bJnSh1D32FAoOmTWXiSlBYIb395N+D2x6/hbDzP04Ycj/U8k
wA8Mhfd37xsmXlkivHj+PrIEjIIpCKErKyw0178qkyg9o+PFJIsHECZQlfNcZx3Y7Xk1g3l5lZzO
WClIshkOHjo7dbCCJ9WOOPMOxJIdTnafM4koId1Vkm4Pt//SJfWNwxDxiV0sT+WURwTDIT0wMisj
nMH0fcs9cto3VjKcJcQVg4gnblCKzg1VldQX+lBCyKq1bpd5Gt2UvQ/Dfaqzs7Ysp0800Q/QsfWA
uNSI4yZe9ThPfGz/YitYxn7fGWE/8rclE+JeFcsc1H464YuMdoXXFoHXr5rHMDxobHhPZ0N+4kZf
fe0/iU18FZzPKHGw3EGaribJH0Rn2G5ljbnICml4mO4KmXaAwvomPotE0m7m1MqfGn0xgVC0w+vv
T4mPqjBjPlyXHvXq9toWaH1AGtQJ/XzD5KuQvTDekpaSY30svmue/2CDJDvwBtJP9L2PsjAv6Tv2
Kv67jruKfD9/2kEmUa8aTzGW1ynvdf0n5tc3nV999kJ/P6y8ENqz7zqOQX/QB421ktzencVVoZ3x
eN0szlLvo9pROza1dkCLJq6j1jdPsyFz/lV9d/2QSJd8sQ6f0/pYZRdxUsVS9rQ0RKrew7eToe9W
eeB3MQAXvb2TFWlIgOZBZywP607jk6P8zz78eqAtxiiO+7ej3Gn/m7ozW25bWdb0q+zoezgwFYaL
PhEHJEiKlGjNlnyDkC0bM1CYh6fvDz5r7W1R2lK7I7rj9OVaslQAqiorK/MfwHLh2t36pQge1KB8
Ag3ygHcI1Ska0EOrUQe3bt9fTC/pLstuYv1SiNdAxwF5Pt1NsTIMatHFLWzxRpzFMVoPVurIu/dH
eb1+yLIJ5hq1U1cjBr9cP90It6iAMObbaRytweeB0Jzahla1+ZER4asyPb6pFLbgFqAeBJPg189/
25m2NQxpRRuDaTQPXWXfVZr4oXB5W8WqiuBAUvtkKeDauLjrbfPl/Tf9tRVeBgZHB+kuOA5tzsJT
7cDGnOmXGQzfGvpznZbn6lh/tdX2qxF2SI9S0JFhgHKktaZxfaMqCAEk+C4LWKP8X7GtQrA9nYMD
Z2o/vv9sb8zCi0c72VzUQBHoCHk0wHF7vXDRKWm/MTV/HqH5BHR3aP8RngjVL2cb60Qw6jr+R4k5
3thts3VK4z5bbnho/uLNnUADiC6cwQBQmoaQ30dciN9/1dfLmkfgbAB4Q1qin0oNx+SmCdqJLAKn
Kn2baidOPUb1wZueIuFZaoxCWrF06Ramy8sXVcskywe1Z5TEvgsn+7bN2vuC07ZGg/P9F3od9B3O
/qUHSHgUtGNfDpUghadWokO/ZZb1bg7tByieDSzzyNz2ohWgB/Xpg4/41usZS2anUTkyqRa+HBNZ
GA0aeFP7puxuQ1yXPSuqv7WmTUHNeH7//d7atrphW7YG70LVgQS9HKxSrFmncFj7gFoBjiPfsBJO
ma9CBDxWkUyGLTCC3hta56HEfUSlNvPBbL6RWfCNHZW3xW8XY/uT/dENEOsRe6j92jIvXLILRHX6
ZNMGKOpM3Y+JaTnXNLQ4RywkyVuvIbkrH3zzNx/C/BX/ARxzCJ1MNKXsstKjApDvWD7AdbueNP1i
0tpbqcl7UrtLzi7Y+OIn7lAeVmZPH8zD60MIK2EujfbSBXZY1S/noc+TvANYU/t9g4p+0ivnbqqi
ZhQkkd+KYtOYDa0eYHpWBS5odNsAL0FDRGtFV/y2papYIHaQmuhBLcYvO7Bf6hpYi7p+/0FfL07X
UVWDvFTwkCgVvXxO1cHBaKZDz8Fl3mG85OwTBIltGube3CsfKTy+Dp0cJbR9uXearFHz5KvA1LK6
Fp6474qmf07T+AZEv/GzVz5Kb1+xwqyl0c9gqmULXWinWgZJEmjpmJqqDwkARJJ8mA3cK6eiuRxD
Uto4wJY8rKdiA82c3q7uroWrDjuZZ+tOBR9fgCoFNzQ66yK1v7aW0+/aASE0WeR4syO3iulCdFX3
zI+Z4VgOvLBeyxZpI6MzV7Y6fg+p0vzZXNkqRwGHPznNkjKfRuMBOwkLeanZ77hA+ULkztUYUjpz
ZjOAAVJ8FJdPo/9/jQfmkpsnF8lfulm/pQBR3ia9KrF5q7kYHMpEFVdNCP35/bc6DcnLKCbm3I7q
sgrJWV+uwMzEvo+6F95gAYpSGCB8m8f4a2vK8yaH9NPO+QcDnm5NBsTqG/QBSY3B3eckCx8R9HFo
GU6Ykdnhg6xSHe2i6kmvte9aRvE372MgZCVyee+/6CvgwTIwOTHAdsZ3iY4v3xQ6Q5u0zuKZXWHa
ITmF9NK4DVqsAVKQenudBl8ikjtn/hlZzg3Avs+WU5wHZEDQDR90mBHwlBBfef+5Tjclj8VFgRhl
m4BywJC8fKyxCNumYC/4bgXnJRhDE7+a0F25cpJn7w91Ii0iAKuoDuzR5QLkahQ6TsJNOmGHk4HG
JgaGGUR1rAZDQyIDDpISaHnq46ME3HjWngRq6DjhNCsunQqCBibgYQR9siH+9v4zvbEcYDkC0+G4
IM861WToKjNirHT0E0rGG+q9+cqoGlqt9vxES/Mh6cAqhHEWbd4f99VRDUSIQ5KboCAEL5eGl9+d
mg3xHDMbf2rSnzSIU0SDbECEa3csYhhgyXw+FF15sDKDwkOS1rZX5VX7/P5j/NKf/z3TXh5D1xwc
64VKwDydki6jfBl2Su+b2WA8Cxk8pn38eVD1bhvY7Y906KzbntwmhF7nhtc13JhdliEZiWLXleLU
Z5S1nfOuT8vdWGNObtrhAgRRyvpQmfA7TWUur2yljj4DCxFnqTlrZ24xD36pZsWjyCuxKzF8+NrK
Wd8GZuluu6jruPAX1QaCSoNukerlk8zXWdPnRyTgthVtt5U+0YmgC6SfgaP4Vii2vdcohT3R2R2v
2xwzZfrWwDbpuRe6fl8Nxng9ZQjzOQO0C2S+xLECxA1UIis/57iDoDmY2z5QC1r8Pc5r63AYxoss
pefQgmBe+gO1cxgRhr5L7TIRWxq4xvzBZnxjVTATpE/ceSj5vQoSCipRiegAkYaFcStC846P+q20
5deuSVMvXrqjc7OjN+iH00f+FKfJAIUpywYTBQKIHYpy7csVSd3dMdOs7n0AsuLZgf96p2vB4squ
3guM4z5Ixk8M05ZowHgOzHYN9JpO8H85Xo7RkBNZWe9Leif3nSZRTIptsQZoFHyPaaPF62yslJWe
KeO1NQTDl0wxkluUEe1DaJfWzz5ZtEuTUTm0OfRVbPRio1vVVUkfLViiWapO4zXFdH1FQypegS3k
P0WjbqVRavR2u3j7/nZ6HU1MNi5Izl8FAcs62dQZMoa4yAKCAqoMNUfW8WXtxs5nB2/rw2hFwRk0
yHBhX8DyeH9oEoFlgl7uZc4V5Jg1nsA1OLRfftBIC9oQeE/rB/hMxJs0AdCgYQZ8ppcOAAApLfmI
jBbiwX042hAPYgS3rVzJPwciL55HJ46/hIWFm+UYx2cFfsmXM4onVJAgP2H2UU4PjkVzTZf9z6wb
tWOCeuJBT7Xs6AwaN6cqKBD96iOA7G2HgO9GiafyEubrY6FpR9XOtJ2ul+ZBOiVokiG/m938ySgg
nEYVPmlG0+hfwE/YX+kxyZUsy4UYbcAMAzazk0KvLttMt1dkLO41Xp7yOJh648B/7wD8A+o3zhQ3
q3eRk+i3pWqXiwomlBLO2x1sG/kY4Vu0TXAuWWX01TyjkFXvxRwzD1FeDnfUbVw/BRBR+7S3YAxV
aOIiG019wZeGyofIaXWexw1iIAuGB6ZM2ZeHAJZ779loDD4paac8kWdrt81giCcxVvR6FTfl1NYQ
0fOR7ZaPI93a9QxlEKB9l23gF85nakuzNwuc6UrrAzSGsWaH8Kbb1MkTWoqRbtu0nzswh4rRqy5y
g2IWvoQhYKwbVMWOdUg1eZNWBbpuOLBeLBq2axGpYbVJJBzVVaAougX+rOVb0DK6zdu2TrwhVOUj
5ES5abBIjD3NUNwjiicSI+ox8NI6Lr46RhUdBPCvTVbSQHZRaIXnAIyst+w2Waxzoc9IKsqP5DKC
pmMdo18K7mGX0V5aWGMdsn5ltZ/SJNnpcZU+q2HfXdLes1ZT6uZo+A3RIg6Y7CcTFUo7iQd6CHMC
5x2lzUbNWWoTcIhIahBrVKAYSplG67Z3rdIzGkfZa1kkfozthAFuaGFe783ceOmxtpS5tjG4KRPp
trratn1QGWdTzaV4g8A8vQpdM1NydxBVCW1pp9qp9P38JI3gcSR9vE2twDhzsHvYmk7cQde14n2U
hM4O+Zn5WlV0ZHRQf+1jbISyaT/bU3hlWyQts5AucoU05zBzvNHgVJxXQhbbVtbqfe0aBdgaKSA8
T8GmqVUt99W46PZjnVbrqrBcmo5uvxlrx/4adxZd9cJE4tGc02g1plMO56mYOV6L6SJQelAhWFxj
Dp67+n4QIBNhRvra5HTrebQUNhnSG4k+yr1Z2u791PfIMeCidl1jlVjAJnOqC+TSg03ZA/3oJ5sv
0mrHtggrsJy6eYEnpz9WzbAvU80+lmXtoC/qaGtcu+JtE+cdQt3AJlAJBUywb6ehOgorqW/YJo+d
XRtrC8zLWuFOsW1r3T5z29Tdq06s7GbRxusZzdjbOG1tfwwD92HUkvF6jPT5u8yYzD4cnI0kaF6n
1JcvOlW26yJLneOUZ9aFbQf9Rd3N9jedU+C7WyhMXZAnD1KkOsBy5nRoUsvPxoXlF2Nc7nFVKw+a
dKMR85M0XTc5LpRYoPTtRWAOdKvgWmi3NMpJGiD+7DRLdxH5U6uDA7D6s5LmvgtU8LLL9fG6HI34
EIxJuekp7G90O5iAqDmKD2nHWo1A/g+QYAEt5MnTYI0uKpLYpK9UBW5gZokrK284jCTC2TqSIpcx
V9TLIkwDON45TXvkeZX5c4sh6gUe8gnUJA2zai9JBcgeS0tj6NydcWHFom88KxvuCqXyATfONzG8
3qOdsH4ZoqZu2mNGnKQqTMK6NvB9W05BUEm0u3oErriQxHo5+AFn7WNm87tQP+Wjjk39ASaR9QzJ
GdRNNZQHtMHibQ7IzEc5V4s9CG5quBr4EA+lavKMGr45R1F2uxoP9H2VAQ6KnPBz7zr1Bl2Kam9S
TjzGaeZcKQkoj2LqqusOGYWvc93EX6zJnK4KN7ophlL5Yc22SewBOEENTTsak5qvMvTiIcHN3aUd
NJF2poRaN13Igj57J5tE88YikfZnmSS1Bvu6cK4ppsj9nKf6xpocfpn0xL7rbZiz/qi6g74uurAf
dwVirFfoQ4zuxm7dbs0XHgRXRK3Q1lRpET4Fpah4Q4Vwwxa6JWDTFPyEB5veQOq16uczOWtyE8ii
uJKphQqDU1mo8yb1XTaqA7KbtfW5HILyR6Ip45dF44Chm37Y9NoYfDEUGMQIO6KPMDR9+ZBQHbcR
1FAsqJ+jAKPs1inw46h1IUuozzPyxH7Xt5s2FbNngBhLAZCKCwjwyZdFUmEbB3YC/0l3nBWnzHBJ
cbz/aqdK+pSqORAdOYabvDAWFfJx0FsQm3oTE8WV+VEx+6JamymK/Sv+fL4T4Uy8UbOzwTWyK/qj
5c8ZozGU8+1C8/hew501GtOlVHqqIkjOrgpTYNKkJ9LYa1FSbcKy6A69RU8mlVvg9YOPlID5NLh6
ewT5P94FAZq1m1FTomNQmsYPVY2/QY6zP4etqJ8VmZEndlkv7saBmEJ3dhovpTaS1aTSse/mxXvG
LoV6REk3PXOTTqfw2I633INsr5FpduBIzR67WXVXfY8Pd4vqMcEsRwwlvFHT/sB9p4EurmgoYoSH
rE6uMMMsPLev3HNlZLP2IeLEVB0dw7cCLjhbrVVoc8uBHFSMxTX0Zn2ragOu73Qgv47JnMf3IFse
p9iM1A2HdBFyxVmSC7NngpqS3RlF7n4a9X1I2r/LxxpKocWdZwus5TIblALoisBg1Yv0ilPOaAxC
sGnUHO12QR+Bb+KMl8MQRBCelyzI7ULgJ5EUZyUMvRk4Sl7ttDHeOzzjBelKc0kgzTy7te9zseQx
deYeLAMVBjXprwYtjDcc3clhbOeD2uXhurUq5zYhmxa52mztjpQaTiwApwhd8AGf4gm8k8c1r/E6
3f5SBLmP+S6NGMXWOJD1nwFraidEMXtSxboNMXk/VzprI6McndygcMDfDQ9W0im7DFCVNw6SAUUa
3fOF0m95FRUeKgX2JnXs8Fi5Fdm1456loh9BKOrN59Z0rLNuKRrVVTR+saw83mNhSgSqg+lexV/r
gDrCpi2B2qNgKD1tUMt114zA+EZkvu3RSc9Uw9hWHdgroxlKX5a7WI7T2gyTWzZzhg/QfEzheaNX
IlMfJdjL1hpUdr5mXjmBNlJLHNXybJyQJ23x2PycDnK61GfZ5Ju6ltFx0oiggobhFSCtcjtD7jnO
U/KZs60bly9DBgt4bpvXpKOD5TZ+bEMHdQl0VwInkLWT5eI8aeLqejBC99zR8u8BNmWHLKOAtbY6
yzkflx+odYswtqnG0CFKlCQjVKkW/KnjN2NaQxhFmcHuq3EfDaOgHhZ2d/ydQ8/u2vd025aqvdY+
hfnTZMdio7YpypOsWkRuJjIyI4i2lZmZ5MlBcq53wiJiSeYwDCo/DvIj8gTaUTFZmwk5htJhcxY0
wbiJGrfwAvhm/Prw3bCUwh9FNB2jwJjB+2nDmTqkBjra0IOyIpyu+1iLz4w2VS8Xe9ttr6tccsou
xZRGU4cxxz7bHQmf2nRuz3q+rWpzurMG2XqJWybXZrLQQqvcxE+o19GWAa0lLoywSJHOzG0Y76XC
qp+5uAG2sqsDPZK49tASN2yvjk02TzdrybRCRiHduFEf+aEBrm01wKaDF27MP9ChkcM6t1xIDnMY
9OTpVWtdgvM3WDpOXX5N7Cy8wW5PnoF+HstNGAxOuKZk0V81knvuKlFRJqlgAQBU08dNpSsYBoYQ
Rlx0QOf8tssS5TwzTPgP3WyRAJQasuMuNUzwNevORA44gOQHztccryGyiKexz2HwVMLcUMmCzTqq
9RoVSBtUmzPIBlTKJLPtYAoHSvyo7MPZSDZaWiTXcQbuTKs09zHKreJL3iPPTU843pbLma9FBelL
hmeTNwM0trzWLh3gvWSCSIJxCWtk+Fm1Csiy1hzvmlIvqOQK6Y+ZUh3H3F0VPcrdU6tC2G+Es00U
B+kcekFTO09+jmbDRnMVJ1g1bRr4Q2zYuz4KW9+aMvl9Ynmt1dAWCL8r9kaQNS6s4AnORhVMyqXI
Q2DmSidhDgOmaU1oAemcA4hDVUd9QkTWWlu1o+2DBJH8EHG0laTO7XHBcTbNXEgviUEqVZm9bgZB
UmeMEayPYEDNIaw3mc7klIO1r9zpSGtPu5+l8mwXSXjfD0b8rW9VdTN3Yf69U3LgHWpaArFui+sh
68J9I8rofFLwOLBA9K8jDDQ9YQ64HQyFq924JlTplZyFNynLIzUWhZ4+O3dajEnxZagLJIUQJKiV
vjrvHQxzDHK6tpXKrpJp5Re63e1VqtfbUbjBXpuNbBsqrVxr6OKtQ0eyWRcmuh4Ww6EjWHmjrLm/
KA3wUZf2+Sqaa3AiFF13onXHHnhxbNMPKQEreynO5bf6NFuRZ0F/G7w0jyo/HbJtTUnkwlWp0NaG
AGo/tNvZqElvQ6PjKxqleTaMXQ2bbcKOLzb6L6aeDmdSKoh/4JPA+i0QN6LCVhyU3OW8q/V1H93O
woz2cC5KjBgjEsYgc2jfSM5Tr3dqsrvC4CKQYCAaB2eBpobrgpIEFYjpJsQbY7+obq9jxw2npYaM
mayh9ZsCd2Kg5gUYK5WQ5GYlXjeqOuOYQEq9pTJQrlxydz/BHxRWE7JbEsHwjjMqaTT7vE7bYzdy
XeTYWfWIw3wP6dTDagseXR1s+JRZFKMA7F2GC7yayojpLaJfqz4Izl0bwJnVNsNmDhLXR0T5bJ5r
jmxTeRjrBOBy9KPQFvK+uVzihlJft8ls+eOM5hPZgrutWzR5Osw+hqCab/uCXzaiZF61o6aehVrs
JyrNK+4qq6ZP+zUi5RVlkGlmx7qJLyNbQRAeETaJyEJEqwJT0lhuqzEdzp2EAiPK4gItjSBZZ8F0
O+FzsVZtiKWIDtoXmoF6mojluVGksZ/GLAXsOOEHTCqtk3i8KBI0rOYwuw5gjnl4brgssZZ8d9zq
lnrHJDy1YXLPh7qfRLob0M+dRuswQDW9qDiRTR+vFFmtYyhCAYg5wyVFmSdXeJ0NwtgxlfHSyLDo
03SSoHkGkEukHLzKFKhDxUjmXTpzPV6ZcQW4XCJbc418QeVVYaIfHW70P2LXEitVK77M9ChL/JuQ
F2tQv9m4jTL6k9mGqyAOum0yuuZ39hP0jCXsI9OlQ5Ex9NaTFItWIXfLonBbcHvWZZBZiM5pvfGl
14xbZ0Y8b8hzeRSA+jxQXl9gGGIY404peC9tPgDKhZrAbO5iQP2r2DW4mbl9QyZkDKtMC7nPx4b7
VW/muwzamZ9xa+cUTSi0TMkzxYl0VbnxnT4q+D2JqF/ZWfvcBcmGaMeSM7lcU97UL4WO7X2cuOpF
ZJvOleF0zjGOtHKtyS7ZgY3Lj6GinQFsd0ApZ0HkFQN+Kp6TxffBNJUc36k4tlGrX2QyzI5qhfgg
HjEbdTAesLtCfKsgd4AOKC6ssc7ZXIO1s0RiPthYX+y0rln1NMqPPakBwMJ2/OYOirzGQIKugcXV
JZi1eU+Zmf6BZVAtE6Mt4SNVzc7U9fyoVElw0UaZ+80uEQcDWFm6iExH2IhzoZ+6ehVWhcJJgX5u
fNdS5EGOA6cU/buYbQ6oTLNQ8+CCbBx71SQhDsNwLfH6eLKpiRww4E2ubObgEA5VcShUY3LWzmw3
P1xrihguSmhLTG27K5Ip/GzbMJoEZ/LzmCTKjayN9Gcg8+l8zEL52ORGeg36HvqYjdD30a5o2E8D
apttYHc0/LG8TSnW+EYYsXjKUKyNunLYinr9EOrNdIvBQ70dEYa6a2azhCjYIYzYdjGS4QGJT5io
ybkNUcqnVS8PeAkHmc99Z/RIfawDtMGQ+3lrYps7DvXKiMp5rTP0RVuMMR20ujtLql8CHwnQrcZ0
NhOCLMAC+/bophZuWv0UXXa4Hd0gOljv6liQ1ThpSLsUN66QFgT3o/E6xqMl2FSuRqE91WrxFM4x
hQoQla7f5yPT1JEyJAeUWVHmwDboGzLnoMbsATOZUQj3trKgalZGLldzlpv3xWSEXxRSG7ucXN/B
HxARJFwG1k5VldKbRo6JfMYUWKL3dB83BmU0ewxviPHXVPRWqsmVmJY/qclNSvWRRE1sKqvajgZy
4TRAkSDhAHOc2rO1SF1pGsukc7OvbU7xoSlHmyaE8tNIQZWpkaTCjS34PHemT1l7F9FsWMERLNaK
Ey72W+y5Km3vY6c6Y+t23+uOYk2N98W6jKxuhUPGtSwrKoIBOl9VFIt9yqt76JkJJEuUchthMe3P
Y9ausz5tzyKq2GvBIfsDcxJz1Ypc35izED+mUXNXokP7qSPRQymSxGRwsQcuSnm+AEDPqNcrWErp
Yl3D+W08c/E3jNwCS0t+b48okIHj00yljxJsc9NBi/coX/UXMiRQQIfVbtOuc321Myx/6kURkeWG
XIwaBzkbq1EVD9CqxWIanauKstb5rwv3FBXDXRgV2rlhhP3abJLWU6cy2jmIpXPsDnhpNdYeFdss
QulnM0EjDr0KbPtWL/XuRjM1rEjNqd9QrM4UDwB0sjVw5tiZQ4dUk9HKR3Rc7KciidOHWmube+pq
VuoN8HiTdaJH5SHvx+Y5oEtwQE/UOIPTrB0nMp7zarbkpYu98raYwku8aZO1UUzR/fsNl1fiCwsu
YuHIO5aNcAc4o5ftloFmVBqpeuVrZmKulKZa2KXuXZFSk87k5yLQ5A1u6fkdPZcfHE8kLXqu2kD1
jEw8WUs6PYSOtbUrrvqZmt0hrVfum3IOvTQuIuprwv3gmd/owAviPEASw6LhS8P75TObVJiCwcA9
sCoT826KR+wNRyPiEiDTVWYC1GqWiKN35XNksJEamgaHJG/MC+kUjTfrgD5Jjj7SNn7dNxM2SGzN
QAeApzo1YTDUAiqtHVa+Tsm7AWlCP+oq4IIJDzdCjgpNZQ+Jt2z1/hT+Yi287JgJAC5wJJYuJGII
J5gMW8ysaCzf/bnUsr1bovQ4WWOPqV1k38rEeAIZfzeBJ145ddJzRSBRFzQMvLZyistslhmoRfFE
6SG9oBHpHIfYLM/sajLWuKnIxxwHOOCz6tKkqvFUSJF6guwT/awB33pUtG0yNUkYUEMd+7/qGBQY
QGhS84tocLc5Ika48XbAx9DP/q5MsAZsZHb38MFSzoW55NptWbeUY5Cz7uf+sU61eV0HebdVksZY
gyfCKCXOHx2oB6iCJJr1fWbvQOOnAG7O4fTj/S/6CnmHEjdwaPqPYBus18hdFzP2bhyAi0pFTOuh
nrYuqixHKvHpFpYj1aAKL+vbzlFiwk36HGuWukJpYEg/6Ieap81QgBW67kL4smjh2M7J1CKZpsq4
U0u/nQzrygpCh16FMVz+et8/Ijv970na/zupoxd6SG8LKy1P872EVhmHaCy80Lh/8R/+/0PB+9+W
xSuq03/W3TcQkz9+Pc7Z8//8H2CK/qI5We4nWAm/8LewcTT23T9pTrb6Cf0hJI5MC52kRYzonzQn
Tf9kEbIE2AQVaKu9kKP+VkHSEcEHRAB2xV2w9+BN/0Dp/sSXU7BmF7CzgwQKyHP7FcZecZJ2spXU
XiPmOB31ILKaFdWZG23JG3c5PEv4djHFGEcJ99pUdfNWIJS2knho3MaN7PdqTCcprJHXxYgTfMlY
aZ9h/8lu7TpVu8tTIDSrQEdHuHcap9zoiw3cny/Kz/2Puu3qH//AQKH5x6Yrnp9IjYuX5gm/vtQ/
V9Z//NuF/N9wAYJt+PdiXP/JykOK6x/TP7yn+lv3/GIx8pt/L0btEzDAZZYX+IkAEv7PxWhpn9Co
AkNhgN+FQmMSXv6W5LI/Lbw6Z+EmmNZS5f/XYrQ+ATw1dJd+oADSLqw/WowLWuT308lxNBPcKag8
dMHA9y0h7jcEZqdTZZZJPZEk5vZNPHYNjVVnKleLlcE3Q7pok4o+DTaDqqELOzv5hIXfBIE77SP7
DH9DeR2nwwAgAuonOlXA+qLKwRwuRsLoW4qX7DaYUXhFEKZwjr998bc4d2zXk6fnIGdDEWgRp4Kh
+PLpFXVG66YUwzrqxPREb1C/SS0xUclxYfBHrlvfaz1XrDILYtRVc32NhcFmUgdwjnwV86ymUhh7
CtGg5EbLp/I6hbJwGFHPI4862pozXXatMTwYNZbuXjUbyiXtvHljw3f1LTurOy+h0PMwUxdSP+Mi
SbdHRS/rykqS6DzQC/pDqEfEXNbNMfbaCX3FhpvMR9icU4wlfE7SCxUGIlwHzqMTWJDWkZVj0jyu
TU0E3GEi2+tGVQFjCRHs/c9+iqddhoIZYwN2I6dBV+nlV4/L3NTgJWJpYE/QAAqp7huc67DqpSFn
N4G9Dbvi6s/jzb+NHb+fXf/x/52vCzP5XpjBWTl7EVwWK4y/owseLPArIZai8bHI+rF9/2L0WsYn
4G7ATjFTAXlrLObof0cX5xOcAcKKs5AFl2vFv6KL8wlDSzTLCDCIcxGU/iS6vMrUHIts24F5CV4M
BPavn/8WXea8p+tshSihQplfCxXsFz1dH0fF76XbfnNi56qrJm0X6ancNz1axZNJQeW3D/ZGlHgF
eCQbWA58E2MTkxvAKWPFpJFrO2hFrTtDVQ+d0++dIv/RJMntqDToVyrU/GideGVRnjeLkvAH47/a
L4xv85UXHKINuXqJYr99Bba/1BpQwMhMkZKuqTmBizDT6jPOn9GIhtLcYoCqaHhXTpatIk/tVAo+
jQ12W0NWKB4q9jGCIzTVsXpMk2htVR0euzUt3SyTslz/+V57dxe93G//e1nAf8PzfQFi//udtxzr
T89l8yLJ5Df+2nrC/WTqhNuFMAHPy1n2119bjx9hn+PoLq5pmiOEyYL4e+sZn8gxtYXMiSSZ4J/8
a+sZnyDs0ktmPxvCgdjzJ1vvVeWAh3L5axZYTUwK1CXv+H3RFYnbFLo0lVUitHP6LmG7Tuj8+HMq
ArBy3QgolhTZpKRG/yhbNVzDlVVkirrFVFSv91E7NT/F3CPEE9Wu+tRR+8GKojXaGO8IR3g1Yit3
pSiSi9rKZuO/ds3/hVvPu0v1v+GyI2N7Z9mtTu41y7/+a8nZJhZemsUFBcLkXyH9b/0G8xMxVife
A/QnyizVjb+WnM5BgKMEdCVyg0WvgdX498WGmxKXEFYhYYUrk/EnK27JFH/PJFX+EpRowjxLm/7G
SSZZVm2bNm3bb5vGmTa1oYXrGHTdf8UmIkr4o3wjmJ+mOcsoHE4mpTB2H/eol8s6SdwB2lKOFjmG
LKLV0KJxAnMVAg77gAv10UhLVP8taoNtpRAPdHyryN7wxooWK4ozCWYuhuv/NsNvvNQpqJqXWrY8
tBWy2EW39OVQKKllJj3fDj0wJUQQUijniDQ3qDC2kdz2riu3mKQ0GwJO8zgg70y+8M/A9sb4b0yd
gJaxfFUbgp44iRWajtp9pgzd1up0ywOKTMcrwE3+z0dBHIPFgdkbNJ2TqeNe6ygzkBT0wwxnkyRd
BIjcNT447d+YNhhQ/xrlZNrwWW20IK26Lf1l5ZCE2H8EwYT/t1Zmf/5CFnUEuqy/5E+ck89WGJ0M
ady2W0rcuCSZrX1D3lV8kG2/MTkUf5Fuhs+FAMApmayzkdvLpNlupdOaByDHAYqKzfjBKEup6mT3
wlMjiSQ+cBsUJzl92erOUILM24Z6UZ+BM6IFWakOap2ZvQ/JJFedjfATPLrwg5Hfej8kmpd8FNYW
Kp8vF7+aKHbeFm277To8nJTSlKAxQAK/v/heLwsUSNC7IA3jYVGEfjmKPatlXOW63FIyL1clnI9z
cGoWtgtz/YH37ltDwZwwoZSRXKu/0tHfAkfgcgFt5Ei/W8vt/ax39lleWvWxssVHojOvvx1YIaqP
nAcmc3Z66UMbtZOyptmTE489l47HRVyG6e79b/fRKNrLb2egKWO2eSa3SAQYu5Ju7QEo40fv8tZn
+/1dToJgW9B5AsPIKIaKdm5T56tS0ZONMpOXvP9Cbw6FEyZcUOq3KJy/fKE4T6a8CkOGojq9E5E+
eK4i4nUCVnX9/lBvfrvfhlr23W+LAQuuNqC5jjjKRIfQDsW8tWL9x/uDfPQ+J5vX6oxKlsilbiWu
5VskYHBNGRRt3TR9+0F4XYL0yzjBiiNHRUmB7fqrMPX7+7DcA1rTDv7ojai3YZuLXay2+SZ28u9E
w+z/ZOnBrkd2CnkI6JwvP18UKuicOTZCw3asbHD8QLkW2dU/niQY6pAzBQkUvN1T2mzVK8jaUmLd
plF734196kvX/MgT8tUkLbcBzgvQuOxDcqSXr4Kcnh4HrZptWww8VpYWtc9G1CKcJmsr/2CWXq26
X2Ohr0J/9n+Rdl47kuPYun6hLUDe3CoipPSVWXaqboQy3fLe6+n3xwQOToZCO4SsaWCme6aBYlAk
FxfX+g2s6rUIRQTTU3NoN/k1/czvAWBBVw6Qv9wZ5kJDhbICpH4AdySe6PqvxZVKnj95hAq1L9tp
9CSZTvxQzOipj6mRPyBc2X9Q8GF5lLSxfqhpKn1IHdv41sMqSQ6KZGMjqUXLo9VLEQnHlNxzA7Sf
CvxUdiSDLnat+J18dDjImk21VXyvN6cwUPvYiPEm8fuwd37AFzCA1ZW1L4W6Be5u2KuQbXx/aiio
T9NsgEqvrdYagtFQIEaU+aoifaXcqB0z2Zreu2s13ncUFhhJ5y95NUi6FIGRCuvLNMgaz8rr4RQY
Q7/z6S4ekvx6cWXKuv1KobS082+X1VRNJKqifssy/axQAJ2PpqRhulXoYOMhQqC/XY0NxjBLPqGE
ETl+jTjVZ64miFpqW32ylVBFVbS20NfkQ7i1NNCLy4d2OVHlLr2xKkFJydNQvVwPjJfroKo0CGG+
oP8l44xx/tuBpC4lt2Lqp9lsuxCIyptGmm3v+igXuROtHPwsMFNFyUbmAXY+ihQ6cm/XfeoHDdzm
uUqUA4yr0JsHM74H49I8BOP8j4Vu9KfrA1+Y4MpiZOrenHTaU7DLz0dGyrqQbLNLfAsbTICWU6J9
MpbZ+FlWzUzJubeswaVIN73MCSDRY42Ae3qoWvDlD5XtcOywkHJ+pCiy/ggjc4ZcAnUVNtT133l5
/HhbkN/pDl/J4j/nP7M3aGpNYZyCQ8+045glP4yo0Nyiy+cDaIp+Z7it9aCGYqnc8AivrJWdsH4o
nUZG8znFTu2QF0Z3MsSj4GB2ceCbaaX/6NPU9KvZLL5cn+nWhmMjkMWSq9PnWx2WSG2SuY36xJ9w
VjiBaUOETWf/XR9F1JbOb2GNDUfzkExWYBrWO66ISzqETZb4ddIgD5zJyuyaoKI+tu2k32G/pt3N
aPJ+WbDExN0TvYWxHgL9OBTddEsr23nvNS1+j0FdggIWEXx9t8Xloigluuw+ghopmx9Zl0YYvl2f
9sbH1VhPknfKazr/cL6NmmWelj4zYuj7oChDNa8Qpu6T/3KU1RIqcTD3sJYBzsxWfkq5z12aONJO
zNg6upxcmzzgVUBzLQoB7ai2+xm0II6+H2xAgZ+iOGzg2WEvhnWMbA7qMZqLUnOVXFVe1ECV/lOj
61l4dmLKYMLMUvyjo/5ROVT/VpMV2+++YAgutk5diQBK3Xz1vbsylhRk9LHY7vF2yBd7edYzKLLX
V/UyL6JdhTgLryXKAuyf81XFYFoJk3iJ/RgH2DvDqTGHcKgNkLkPO0srAvFZ8so2RQMSLQB6H5gN
rSYUjVmrAhkG9jSMyOlbH9pYxwW4s74IOcrEVn9dn9pF/wMaD7JjdFQYmOrYWvgkspUBoDA4K0S6
Uz/vAZYhDEQptuYJ/0FRlhFpeLND6F+G1GSEhVeVWvTMUhrfrv+Uy68sIiHkQfAPOhXCVbKAjQEa
BWj6+dWQLZ9NWxC+7alzcf/Kd4LBZbQ/H2r1lSGRgmjFLNpXSas9CxjRjQFx0kcmPnwAdav/l+Ot
D6zeDjLe3JEvzwVqV2Wl/YnTdIKUZML9QEVy5+iKDXm+i1hVkdvRzRYXzGo8fOeazpHLyNewWr6p
UxlyTwwsNjoE86A8SkUDa8fCSyAIOvt7hk7Uv9fXcmtb8YmBNHOV2kCgRKB8k85GWirVOJFjLlCr
9Usz9uVXC7jCoQ8C7X5klU+1lWfoXuvpnRPWwQnFd0ThquH2+g/Z2lSgaVC0ea1PiVL12e+AzobN
UhP5SJZIbsOxg6EgKBgmbIu/GAq1RiwoKJTy/DwfCgnuRglL2IZNA4l0mWnnp5D7D5kKb+L6UFv7
VzMoi6tCEpFb9nyoTuDG+8wK/VqO8A6OpvGE/HuAN1CMb3yUJTv76fJaoyXEIwrVTUITi3o+Xoo2
nVPHWuinC4hTbIyVf2WrKHaqUpexj1GYDVVmVUeNZzWrekqqrsWS15fLYPhWZTiB9KGmQCXHu3Ti
XXasmuTdJV9OBwKbpqgpI+64tpsKqb2Qahahn2ly9Wkp+/ElUrRxJwBspENgTeljWxTdsMVdZ12S
ZE8AfJPQxzY5f0mXdP4dKnqLwLIWPKljbd21sxWddBpi1JSS4jAU1vSMdm8OGBym6PX98wpwXQcI
0WtWOZ+G6DifLyj6aQQQ1Nx9ipHlByT0NbQmF4kbtK0PTpJqHxHFMxrXmLX6nzLBykfOZ/0G5b7k
sYIieQvxJdq7+7Z2Gd14nuqgRFAOXJ3VHKqwFEt16DeVIwjPBYry5oBG3c7k14Airjwkz4TklGj6
8+Q+n/w8arD1uij0e7pSv0q1ck4ZlNR7B4D4fQUd4xb5mgibpVZCTqWqXhZgo3uZ4kXL//VXoOpK
0x3VMWWNQWYvOH1gSZKHb/vyn2JsALVDCj/C8mgPdd/ZlICd9NgtSfK0xFYBr8gp/3P9U2x8cUoO
iOiCGqQJ+2qD9iZKQ/uHUEfH3wNIlL5ItgwbGYeLnc2/Ea1o4BFagSIx2XWKIY5dZBaj5CHO8lXC
reUxjqDI1AYy4LLz6fqUtgbTgBkRGcUVuA4iWlxpSzp0koczUe/xJIXTMAAzNLLCvifqpx+vj7f1
Cel6gL60oCrSxT7fTJGDMgGO60xOc5YjuljjAa5g+vgXo9A5pVHPN6Snfz5KX4wkTn0jeRZuZi4O
IuSCwbRXrrH5U1ZRAV0S8fzlL66X1Q0WZnMDa5yHRNIt+mNXjd09jFJMGNpS/2VpY3DT2vbgB1Vg
edfntxH6z0Ze5X60V2Bc1sxvaIzkOZxtlEVaEXVkRKT7sh7vGzzC3v9RRTMJCBIvNe7t1aBxonVt
QuXbU6IcB5GBqJ/gkeNfn9pGBsJmpPHBBFnBNcohTk1lNBp0NJTczA5TsyBeVuJkXeK9eXj/UNxj
VPPQswNrt1o/tEsUXIMbLHmiwf5ij/VyP4b6cmfL0Xy8PtQrF2G1V0hy8GJAtIz34dpPFKMtuVmQ
SvDMRpu8ySyj/KQESekW8ST/1pSxwCNAjv+YiZ0tUEqH8DesR+VJxdHNt0womTMX73Pba9C3lcVq
FBfukXRAP6p6jAoDE56+H3c8Vy/UJwm6QK2g4Ql3CdrJq5eczMsmsILY8Yw0q54Q+2sDf1HQkEB4
IUc+iw3QR7NLSXOG/b0APXHkKP6dIrT0ETvK4DmaLayjOkVeIKuw7hAW9VIrDvMY9uHz9W+8sXPA
vvLw1IVwsv1q5/AmOvfo2yQOHU6vl5umP1qqNEckB6XzFNi5efqLwQRyQSQEVIbEj3kzmDwiaIXX
le3ZbTx94LZob6F4j4/1tAQ7q7A5rzdDre7fOnV6U1J625OGAhXcCnjrPErZyWqQ5P/vZrVKKWFg
BYFVwmiPUrv9XKSNfGPRrXmoo37Pt3TjIgDIRGOarqpyCeGTKPsME5JaXoc+yUGKhOvZaO1lbtuj
WKTiXNyytc5dMoafk4ZvR/m+d52ildwqKvKdQLLxfmQu/3+U1WdLkVWTpwxOpoaQztd6qml9B5KO
pbYCcLnTqgWvCISI5N7MsQYz23TnPticJkmgISKn8GI+340jGnmBDl/Ik5pccoGozy6Oj8bONDdH
IfUyaSDocCZW8XJZnFSJkcvxbLTefP5XxBfNw530Z3sUCq6k/fTA114Q9pzMwZAXtmehUO8mQZV6
ClzTnSbI5qHiqS16IOKpJn7Fm/PbU8bhxUmwiOtef4oiKfs6Srbht1WwV3TbG2oVKsoGM83Q5FDB
/szvFfJsv9PH5YCd4Z5M8UZeQLqj0g6DnUoPaTWUbgWYuvccKhMmirdYWX0YRuiys4YkkCZP1WGQ
8/z9N7YNEk3c2bzYaLqef0oVgqnAGtneIIflzdxBs8fWKz46I8Js1+PT5vzQ/8SgAxsWFu58qAAb
rLQYElZtHIy7eo7juwz42o2OybUbq3ZzPxRR9e36oBspsu2IXigbH3KsuYq/Q6+g+pCalpcMY3US
LbHT1IXAeS0Y97jMpFq8E/G3R4RFAi9OAce3+qJV41iDjYSchxaV+ZSPo+ahDIe8cNZbj1akZe8P
H0jGiGK/6DuBLj3/rAMiXZXccbC7silwlMMV1CjHeudy2ZgVWxKJfyCLIGWdVf6oEwxneWAUBTr4
CQ1J+6hNhgkMSZE+1w7eSNfXbauIwICcBQiLPKTWCWtS5lUz8JFhS+nYacJDbl/UEBY0SgGF/b3P
iJV6pRXPIbhXr4pFa22EHnFfpCEC8OQuO79oIxKg84olF311bErWAv+a3OvzjBWDB2c0PuZCh0CW
g9rDbOhvlpQUnVoFysDsXvV8SXXQmk0Kid6rUON8GUYjcvVwsHfKhRuxmoeATaaO3we3mTivb6Io
5tCj3HK5e53F9uzlJD/GfRu9/97BHIh6E9VCUZtcbc+wX9okSBilwt4Fn6v+59IMxU4U25oK3lbI
FlHdv0SMpBay9VmuWF7cJssJW2JUaQzA1tf35OYoIMwF/IXH9Kuw9psPZjuLGmfZaHmag4KOg8Su
O9pRv7MsW/sMWArdY4gamLmt4oemSFljRq3lte1s34yoHN4FUpS/cKU3x+sT2hoKyBUoIdHGg4Z9
vgMW7B413EUtr7EKFJJCMz5JvES8IpL1nRXaGkqQ0CGFgfyQ17CFNFIGa5mQTgS6UB2XrMtvKsXK
j6E07iV0W/V4+kmkdNS7ANys/UiwGgFwDd7DUxqsmVA9dNVSOlGt/o8lIVUjhdaXwrH7A1odxIxW
/YGt+K/3f1mqP3TSADqAzFotYoA4EWYXDtKgRCuvNGzKe6lenJraGXcWcSN/FakQvDuosFytqxvO
wNEMbtxsem2lSvfYQ6jHKlR5PAWK8mjEaoGmXlGfmi4aXuy6Df/i+qHfANqR5jf1mlUUCVF1lTh6
pocTq+5aetEdBmLlTvC9rCAKlQCuHopcJhXzNbi3lJwCrdba9HgS6mjVRFbNjYrOCQrY5bFqAxNV
4qT80o/64CGq2z7ribCRu76sFxGAX0G8BC4Dgomi22pZl1pRp3RCvrCz5fxeN+Pszhzkb9cHWV+1
EOmpmoODAQDMHl5n6uHsjJVdD4Nv4cH02JJPH1Bsrb+Fihp+LCiN7RWJ12fzdUDK43BYWUPoZudh
oDLClJ42VAGzqVt0kLPwaHYDLr9N+147Jip3JGHQc0CNcizWPWwnkiJDLZaBHrY+/0vt8M8iV9Ux
b8L6JjXt8GZa2unn9e+5nt7rmHjDiMSFgddnMUJEqlEHvqeeITG2oNyF4EtpH4CAzTs3xHrpKBCR
vMNK59yLRGmVJRl2gll9gQhNQIT3MoWp9ajjHnm2dq5kFs4OKWJ99sV4lJtBuAAq5O+rw6fiZZUP
Q4/oTaG1fjmpy+0Qovfj9vGrMs6I9g5R6HbiSrmnDYyYzPVvuz4Qrz+AGoDKaRCyKOLfv7kSayfJ
7MDMah9XOlxNDGKvm8sTumnXxxETeVuBE+MIpS3sKgS0a+0ZY/cK+a8K8cKxY2T2q0Idfk/mIGDx
ZRHf2kqvHXOwjv71YS+3DsNCxhGMHW6UNbBHF4qVJm0DPx2yH5ltJ4emqj8virXHo9n4jlQzIAVp
Jm9AeZ1ea5U9SrUyI0VHtnebox7szqE037x7OnAJRFWQm+nSCGcJEauuhqb0AWWO30YtkG7pVyD2
VqB/sLNiF0IrZHvQZyg6s2BY0a6bjUWNGTEGRrmPQrM5H8a5iusXHRW7+QSKJWgPCD13wSnFcgkp
xKFqa1dhXT+Ifh118GBcfnFws+Ewy8Gc4x2g6n5VaVV5wMfaupPbtJ1QBSurX0ZphQikgVqkYpgH
3T3Cef18dBZ0UQ85Hb0/lHHiz2PeTLdzmc+nQVabD2kyNporKVqrexhMFLk/WjNCPFqcDeWNVC3a
VxnRvtJvjbk5SCSExzlQtB+1xhMW0LOG/4BZyz+Fs9Q/0qwLoZYOzju6MY78K6qlWTl1WR/c6JKx
IHNTlfniDqlFbVjVQ1ToisaKT9cX+HIb8c0dOn7cw5Q117fkoqSNE8xJ4UcSAoe61SouKMk9os1l
lLNpWVpIIhBRdXUNp5XLWY6BqCK6ilbw0VFQH6PrhqAQ2nAwz5t3xxiGE20uzoeoZqvnMWZKmiot
ePn5Ujk46HjJoZel0x5GeGNSPE5gBjsYLoM1WIVSPh0Skzjc+72ZfjNxGj8kqX7Tdvh/j5I6HN+9
UJwsKleUe8iI16CVLu4sg0yt9JtJXl60rpy90ZHfi7cVDy7Bs4aNDpUMJtv5l9MDyRiUWin9usr0
hzFTpq9aKdc763MZJAU1XSCeudVBv64uvWwuEFTodDgIixx4UKMocSsDeqS51u4ElY39DaORYMJd
R+NnnX8lslGnqYSt3lAh9CADDKSB3y/e+xeH3Q1UgnKs0Ic5/2wSxW0jmzL4G+OoHNRq6WAioDt7
fZStDSe4+Jj+gLJDFeB8FGcqCb2VU/jYrtr/iWbhzDw75il1hvTQWHWw867c+naUFyEia7z3AGCf
j5f1Sp7W6lL4fUIny7ak6JBH0l8cVjYC1QTYi+y4V5zlm4Rg6qtRLWDJ+8ifyqeiRVJXRvPx/VtO
9G3Is4hDVIlWKwQEN0RbS0NVbxzyGx4d+Wnhs4FE7ZydoS5eHhwiHpJ0H6hDUl9bt9GQ6opzKeFq
pobauXZig17WvtE5/tVE2b95hrV3X3xCxPC+ipt3dm1fx4YIA2lEqJWt06uxCbDocriwUXafD4mC
omJkFXtT3DjA/PHQRkA7cV+vjd5VwmKLDxejlAijNh0BNmmzl9hu9sLeZb5qk8ZRaRByJfCixb9/
szucpTYlWBKlDyAm8jDxwcuw1fAdy9rkSVtC9VAC/LgBDxp+rLNdh92NI0A6x9BAqimtrSka2LJZ
Vd3HpW+VWAc3kmp4NEi7nR2zcbDZkVzBgHTRZFnD62Eg5rIxQF+KOqN9ThYJ9He86DXvcJIGvJvl
YWfEy+wY8AfVZuR0eb/B+j7/rKmSFxLiVYWftXN9byLH5lZhqT82SrLgiwON2AXuUDc70XjzaFCd
xbWMbcNpXN2ZxhS2CLFGhLBpoWnVx9KXsCnSO7tR9d9Tqccu6Z723MVFc6eSnn/tgf/s/IiNuQNw
J2nmccBJXT9eYz0flV52cgwZHOkumZLsUZcpf7dGB7E0UYdHoAJ74IONjQR4T9wO2H5xbFYpCUz4
rhkrMqAGSNnNnGIpa0lht5Oub47CowfWEgQ1yHDnyxoTrW10QXNfrnEYWvCvP0qUG3ZyRnHPnD+t
EKqhxC72Kuu43q6RZRV9kY25H9Rd/KFcKvUD5M/iOLVddAwqyJhJHUluWffh8foNuBF3kMjhfSBs
7wRl7Xx+Xd6rCWq4OZ7xao0DRYSKlTaXHpKT485D+QIESCSFBYIYAxuVXsm6D8T/C6porHJfMs3f
vDMeDKl77GLnmGTNs9oNN+aIbjXEodsadnoqJadaC2/wN/p2fc4ba0qZmhIohUkBD1uVw1VUL4uO
Swt6dUMExEsHDd10ef/OgbtLiUU8X9G2W8VZLYFTlIULhENdicmWNcMLzXYPBLwR6PiYvDgE+JnC
zmoUDNprpc1BNut9ubhFkUm3EmC0KMhC17Kl9/bJWUJBr2Onkl1wD68+nRZMSt9VVurHTSUfhaXq
d30Ylx0Rs414Il5QQg5QSGfoq9QitxCW15Q09Q0nnX5Ek9qe5gXx/nJKnLusHpS7ZAiVPYbohUqr
mBwzo/CHIAOw4NXkosVJigg2hw9QtcRKok8zP4fHc2NlZucnSYhJUz6rL4uSK0eYCrShpSbzxlY3
D5JhZ4eQB6uPC5i1k4JcNOL4ZUKiFew1dxmpwGqVZynjxo5IrkqtHNxECixe3ZjZAK95sPXkCfvB
2FNllLKj/CEpxqe8trH/MKY/7z45DpJVsDaonV22x5Om0AejhrUmmZ1y17dO7c1zP+xEw43zKR6Z
Jn0+UVFbi1NVQzf1RiElvl6Djss0s7kLOuP39alsBD7Ku2KpwUiLSvJ54GuLDFuG2UyQ4huq4xRF
C7ZDMKd6p98ZaeOI0t9hI9Oy5PCsMx4UnFV7SebEN6clxdSW+NZaIatH5r98W8J07zF40Xxhu0Ci
UoBlsKGZ4Cqot8WYZkMMF85e4vAOd6eidPNQij+NXYiDqjNhCTfFzbHNbHwC5jm6b+YyOSxmnO/s
3K2lREtHsIwNkr01FkVkSpOCKZyvyEOD3G+OajY4zx0g/9Zaorlng4mlAc9Fer6WthWFWVTKCXzc
MvQQQa+PDjCb46wX8k5oupwQJEayLHFT8wDWVjFCniN9tAIgIDCzpFs9mH61oy7fXt+bG0kdo/AO
YGuC4QTxeD6hWa6TpFNxEUmTavk2NI75vU4M6WArUvNS5ZHyqCCcxn3SqHdWIQdHxU7f2y0kreI3
UMRCOZHMbn1AeA9lKq64hEBzCb1JHTCGqvCY6nRrL3fe+qhoetNAA7HE43gV7/sx7eUWHxNfRaD+
VM5BeiTNbN99IQNgI9WxoeBDVVoD4J1KM4raaTI/SgPtxsjH4SmDALazF7fmQnID+RNUHlSP1dnT
w5RPumDOklXlZxn/HD8Icmknlbrc8MibvBlklfRH6hxH6cwgaZwUbpvYqV9hCnKgsbtHxdkcileN
kOnmvbhuGhehcLprsEsbQlm4fNaBFwByRElz7nZmdRkomRVQEmK/CBfrYLEAJZllM2OBmqq4a6tO
zdyozOVD1mPg5WbFtNd1u0w0GJE7huoC+T1oufNzlgRN7DQJIxp1qz1a1P0PxjxaR4xKcZbRMEQa
Eu39hRMGFeg/UT2j9rgKIdi2Ulhzosw3h3i8G0otdi1oBFwK817LZmMzQoNgwxMTIR2p4t3x5q1v
T+Ow4JaS+nOcj49Zrpo/09qS3l8ShNMh2mC0L0nr15o7VpuXsowphz8b6viktmX7HQvTfCcqbiwW
J4pbjWTX5L252vRkuVwwEB78pMzCQ1TVym0dy8p0gPyrPI5DbB6HBlf067F4c1SDywVsKMhzoUj8
9hPC3etN7MFTP4RD5dW6Vh+UbkqezCCVvTLUk6/m4hj+9UG31o050gJC7JjguwqIlENVUSVJ/a5S
hpvY6dDht+L3ymgR4ZH+5zYTwCPS7NXU+JS60pZd6o9LHT5MVZDlbokl4U5EFLfv+eP2fBgRYd5s
wrmLTH1Cjc43cHS/Ncm7LDC9+W/UT7B1w6/CzxIHJP6cR/ad1gX6u6sTuHJz1ASsl8fYuveM5iN+
cHjl+Vj5CrPLWT5MOga704BH5dDqza2U5+HX6yu4kbLTRzTE/U1TVoY2eT5r7K3zpKprFBeMAacD
LhrnKa4afEuDVvt3xBPl99DI1j3tObxm5WS6ibCK9k24eI9yngY7O2ojjNOResVC6mSHa5hRTuzE
tahKMOZVsDqSkuxUzIp8rCMt2jmnG5sXoQmhvyGUuhV5FXRyO5jxxuGRwMbGCjCq01OR9Htttq0J
WaJYogMFdNCtOv++eiw3Mv4U5O9pBO94WSqvkBP7UTPGvbbU5oREyxb+Bk+GNWjWKrFrqQ2Gimrn
R2jaBWrz0R45aCPOoC2q0LzhDlRI/c7n02O7LFSLsWOxgxhocz3hMz6HD3o0o0EamuYteMS9l8LW
zChZqiRFFClIvc4HTYK87B0+GxT4APseWx0/TkNZf7l+FjbudXpTXLICXw/QZRVnEOAKdDXnAWQZ
8fghDcPmuUgCVDh6jLwOXaAZOxFna1psCYQayPeovIiI9CbiJDgZdljQ8ZBXSts3JL31hInH6fq0
trJ0gQzVhdq6gIquvl4myfmgp0PiO9kw3snYed6O2DLjSNunz2EIsZhEJrstuy7+2bYL9Z8Ia5HD
9V+xcQ74tCiBCYlzoQh2PlcIZUBxl5A4Yy/6V0dKsNyUkVdogmEP8r/xWTls6OIDXQCHvK6F9mM/
Tojdx3hoycVPJ9bZnXiKHq9PaGsUsjE6OZwHASY9n1CijgCM5xRJE0n5UeegBrUaPv31Qba+GmAP
nsbsfRgf60HQ1QvTIor9KQ2lA2Wm4VAo5uzmqtbtzGdzKPI9E8lvyvTr6ydfxsJsKivylUj6XodT
cIxH9VmSkuAvdgL1VYF5R07NXheRuf2EgzzyKaVlhodybuWTNsUYdAW7NILNNeKhTSlIIPHWVUcd
XRDo/ypKLXpNPaoBX6lLob1zwDYSBySSAMVaNIEJieJXvD3GjTHkamHHPk0pxA1A9QexZ2Hu3Z4g
G0ynEWnw+RCAxljcMYN5AJ5DMnZ4LhfBi7ePUKUW9zj1C3OVrbfIHnRhy/lC77H8EA8JznogS10w
0NYxz4vgva9UMR5wc1Hqgy/xapXyZtJOpzQIMxWJP1hW7jny2Ls25og7+/9iAUkgSStR/xTyXKgm
nX9a3URmlgd37CvO+LuW+uEoK//PEOX/FCa+sHURMjnUoEi5RN2L2+t8FIrTlDRjPJUlagn4yeG4
jeksomxZ1Gof7dhJn8wxCY6q3ki+lSh97OaNmj9aKmJ4Ydum2C8rQ+8tbdi6WY02aaONkEeAE3qZ
IUnHJsbPLsIORjpYWj0/S3Ns7iRyF8dXzAFoADcX7zVeAOdzyNE/bNSOL6VjEtQe67rQyZJtM4vd
iYR2J1i8vsjOkmXEhnlLCSQ4d5ezfuTo2B4n4LHRD1FVlAjCuU5OdkDJ7k6mdhLctdZY6m7WTODe
g6n+0yxz+IR9N14d1lxK2Hkr9h3U4uJPZGqSX87qlLttaJSPcWENT1Gqh6e+D+LHchkt0KW4kAzw
Vg+Ftui3XZfYfjHIzU0+6tptHUg/gfzusb4v9x5TFChismNKW0J8++2xjhUZo9uYkJ6XmfE0p23i
pnoV75yj14VZf0nUm8k3UD3jm662uJlooZKhqOwHauzgJK16cqV+jOoOVLbzFZfOe9hez+jFZa6e
6x6v4lsHXwQ3KJpDVMzPUzF8DgYq7aM8ym4zNl6d9Rr2yfGh1Kad0sflN6EiRcUISwiRMq8JS9CT
HRy7oVnqxYBlclHqOZ5ofS/t7K/LaMY44gEAmgEK4prfFqYIO0B2t708WLRPsZUUv0rK0DmN4yz/
uIAG3Blwa2KCc0CnDWgSPlLni5221tT0XA1e4AzSrZPw7sLYOXtvwkfyJVrvDvUpOgbmaksZTmwP
oNbga1TNeKv3XXwUenB/MxeACyToohqwfgeYWtktVc5ccKuKHkO5HvGkTeOd59NlwOFVA8eJKgfZ
Fufk/IsZbZfpMVh6L8Q5YzhWaianWFJjH+h2RbMHlNgaDYkYTgiQIYpvYsO8uW4iWy2HdIQk0dXY
/5p15A52+U8BNmPn423sPJE7UtZD+Ev0088H6rSwK6PWNr0iDOf7sc548GsWL53BGL/U2P/91Xg0
qQT0TrDlzseLdaPLa3I6L4fo8mPsEZ80c4SROsQoT2OpGDv3hFiW83AjHqIQXkSWAIx4FW6WtOgU
tK5Mz1Y79T6IDEyfa2Xy3pm3ojrHc5eVF4ZXzO18VtDLHSS9xKw0gDMRcIybVpsn15jNPYL+1oJx
8xGmBcgLeYfzobTZRo5PW2B7UGu+W5Za+zBMAHSXBwMvtZ1Nf/n1RK6AEht9ZYHGW61WFxtlqQWx
5jUqVuVR0whLLUnbSSgvN7toQsHUofRKKWQNjCsTY5kYRvXs2vm1mKlyMEB9eI3cZztVw635CD0y
cnGucWCM5x+vqwdcF0dV9bB9zwDmG/0xD7Pg3WGP+YD7JA1nmV6tjt4eXtx75TEMhc/rjEV1nPbK
F6lV+s/v3XMi1iECQyWSpGStRu8gyxiVwah61YwkICopsZdUhvypVY1gZ6iNzwaqAFUs+pZcg2t4
waIjEFzak0qWX9+2g27c97m1J463OQiLA/heERnIKhJNdSAj28sgZlbM9BYs+y4epb2e1mUBUOQd
ot1L4ZHW1rr2XgwZuqd5rniLXTSfm6gDkcHV0kUvks4z4lkJxrZ1U7lKoWwFOIa5FQzj8Baf6Sym
LjlGJR1ZY9gLjJfTZz+S94vLhWroOjDKYd6NMVwOTw/N9J8MvCHdb7ne6ZNeRg+K9KT81H0oY1+w
Ypx8ztvMKGQ+Mt08256RXg+zhyGqq4ORZ83Oyd4cDmYjfVmh773GcsuJCrMmD2WPA7PcFpWuerGJ
XlE45JE7yfmeVunFR+TLiXSDTIrvSL3u/HwPQaw3eqEbnj6YjguavTjJi/5ucA+joBQB8wWyGy+Q
1SiVvCDK1tuG187xH33orEPTzjoM+u63JBn5zkt3a06URHh4YFIsDDzO5zRhl9nWDQ7eU6VnB5TZ
q1OINdlOpL9YKeZEhwghAFDDohx/PkoNcy+uJF33nMgMMV2n56APy3jbVhaIST3ak6Z8/UhnF7Pg
oJLaCCY7XkFrR9qxmiRtoALp6YAy59NS90rtjk2OO4Q89JNnF8r8hy6IFN1x5GqIjXOi3NV2my5u
nk0htQU9xj+4G0tUm4ZOdgZ/MNri33K0UsN1JgtqfBNUwz3XSI1V9qykw6epUeUvVosI52lQxJOt
MJShcCU0p3c+6Kss7sUEyXKE4S4oE3kVz+KeLliPSKqX1NjVu9UydAGmIW3WHJZah6Cj61UVUelX
EXVvl0zFs7EJx684cBjJMZJs/cuQV9aXDEiT4trR2CmnrFQkjduxLju3HztA19lYzXt9Q5GWr385
b0Gw6hA+4Cetbv0+YeUSpdY9Yt70rQBXcZoLyTxqFfxAtJLshwkyj3v9OrsMzGwIZJmE9D0PLWAW
5zuwn+xFtkKefOESZU/lPDj3DnIb93ZmDzdRjW+Em5rleDTCChs8wWz0qK2WT3qZBL8Gzex3Xqob
545aEZAzKHU0F9ZKAyGSDoOeQMx3ikh/mpFecuVsbt+bKzBr/nDhUily8HV/gQpkh69MhxBGp88P
+liZFAYt9f0xhNYFMt8oEpF0r0GPTubouT1nutcvWnLE1HA5mFjz7lQ6N2II6DARFoVZCWDr8xVM
qCHJ8WRr3tS2oX1ATk0COSvJn7pp1h7G1NY/Xt8zG0vE2kCgQq8TAtQaoDKl1qxkGumpRFfWBdnB
qe6cZufjbRwHW1UBjAoKABfnKgCPhd7LdS+rni7EvPEQr8oT+mrKMRhJV9yYmO8C8+i+Xp+ceJms
TiE6B+wNGeoxb/XV1zRZLiQ2Z/IhZQrdfp6yz8k4WSelmm3qg1jjlXYgvwT2/O/1gcUffDmw6DzB
6+Dbrl4YtWIhVa4NJMlq3566Ie+fUuTob+feVHbO2GUpksI7qSsu6dBIRWf2fMvElZMz+0XxBOnI
beagqw7orbXMeqqk9BhQv/wd6YlxBIttn+j49yczsRL9oC9ld0JArrkDCLMcuyafgZzXzV0WRji9
WB3ivhLdR6cv4/uao+FGs4pRz5w18k7o2tiG3Jigb4kWICHWXDIHKS6ZpVE8x2jMG2lKk0NAA+p4
fVk2R0ErBFKhQPysRVbaXJepRnWKJ5nNhwbv2ucuSJSdTSf28mrtYcQRfCG8cwGsEQ5lS2F4knvF
i6WFUBsPv5wqV9EWG27nlirEX0yJbNeiu0qdY434LmIt6oO2UrwO2xNX7jTrNl2wo7o+yiuddj0p
Eg1eSgRAYaV0vskKnICabKpkTy6MwjjANW++YyNGeZWqkv1LSvPoaxmpSXyYNETbqMtOY+tlAwVf
N0x6Gb6jrbT/1toUVG6DyOc/mtUuP8egGVJ3stNYP8FzaOKD1OhGdmjAT8c+6nbcWJneLxXy2o75
08grxznq2oyIGf8FjbnUlCHmeRFohRsnevEjHwP7j0OH9B+F1/3nQbfHL1MnxTrwJ03/jlFDOrnw
5Y1vetjCC4Db0imuDBUP1KpqAwXM9FCeDjnCth/tdJDtAwYmtJkgbZafsnhMv4dNPYUHTc/VAc2s
cmkOSmVPhWDCZJ3LD5+N0//YpWVFdlso3hBkiema4f+ydybLcSNZun6VtFw31JgHs8paAIgIzoNI
DdQGRlEUZsABOBzDO/UL3G2/2P3AzKoSyexka9Fm95r1oqykpIIR4QDcz/nPP0D+DfXWb76+cWle
3W5wYtlbufSwYplDP78ygV+JFRKZvjfoH3bmXIlw1nJBHNT8lkvTa5kDdxn2EQhieET9V1uN7ox9
Oazdus9o87qIjnY9BpBoOHDrOu+P575QWlRaWTHG1Zi6H4kaEV/NdqpPx7xJxmipJtBmu2zah59e
hc16mkHW1o/i7vp8Fea5E0WLHgnpdGdGAUrHmEGsEZqie2uQ8Xpvx9Zoi/2Aq8T+/rKZMMSQBr2T
rfs+MaYd3rj2XtP9Ce6lemvBXx+bvNUGTXCIbTXdi6du1KUm/dZZ8NhM6KiNLhHXxmovyLvtVLvC
nIvQnXSxMKv66+V8vVFShWDYxtCV4pvJ6/PldKRTZYk9L/tlCtaTsk2+B86kv1EUvF5I7CyYlxBS
gPyRsL7nb+KSCKR8s+JNAJypTOWIBWjrD0CazlsixNdf6Kk03s7jzcbs5RcawUUmoxDLPm9VH6Wj
HVxmU1Z9+9llozD0cH9m8ggj6WWZY+Rqaa2lmfe9ss9xm3DLMBjYBX766mDdQtNH4g2JBjhlPl+4
Yhk1JQx92uvwLZmOQQtq9OUtj7TX5xjDU1i+8MsofEmgff4u/ioHEtlIAQ7Q4Z/XRVZf9XVQnRiJ
Y+271rfeINT/SfeyTcMZFm1kd56tF3f7mnfW6jgpMdg2Xu2Oyk7rXtWhYc0fNcQqod90dtRhwxM6
q3eT1sV14cqzsf9ZH3vynZlTMDawtork1efopVrpIk2JUqyYjiaB6W6Dm8RPX0TeBXkTczy+Md3t
8+UtTUgnqTXJPSRGOMe9N8RVigXoX9+Rr54xdmoKEQACui9QxxfYfevNFRmRCpOoZFLnRYUPKHuG
c5BzXr3Rurx6xPC+Z/7Bef8kcXkJf8hZinRVVb3vpDdEfdbkV8OcT288Yr/P1Z6XIuxNuLXggY7Y
nCn884UTayP72QiGfdJOZXDUBXLRdrVNoPrOSpb5i+10mIDobWq1oSsD96PK/UJn85xc3DO6IUni
rJ0rI1ZOXZghhtyaHebS6vLQMCYj282BcMwdzcJs7zJn7m7nYG2zaEryucBoBFucI9JFgfC7Opi7
fVoNOFM4WJXvmipZrKN1ykQZzQPTp5AqsepDxmFFGuUJc4ALUddkJS1r5RVR7Zjp525RvhYJX2V+
HDTCP4MDnNpHbtpB5ff6NghFOZm3+jh2aYhlp0bXkhSp2im3r8tdktb5tYsLSM24O/Vl9JT9ECej
nuqhZdJLhvgv9Y+iN5IqtozFFWGZmPXnzu2rW3Q71bXyU/dbl4zaDYxgRnKdJowbrzOMT6M1+ogz
RWPVEVF/XRN2Q+u4iDLM6dyuDBO1hjMHlw1PYRIGpVc40bJw1+2HrKswHfe0tT2rsRCD07K2CNtU
ro0pjAcf9KYTfpBfANbUOl6EnrrhqDONkGQM/UOn/CqPSmGpEtOhta7DNXfqJMwtjI4OnSuyGjmn
mRQxXAzjvT31ubWbKnMQR3XWjx8tJ7PuQc4k9kibaUveu+rC1bSsCv2UGIEPSS6G0zxbzXXX2cGU
bQrR1jpIvmwT+XrpxoU/135oO6n9PegT1wFUcxZ4vXaWWuQILsalmijLwjKf9I82tiv9nr4lDXbc
Kf111WqqJXXDIGDNWE0JSuxmgQy9pdCOhg72R4jpq5ZQGa7LXTmUHYvma5zt2agt5O2JAeBGBYJz
P88Z5Vetk4mIlO2WAU+6flVpt2TgXT6d3bSWwxko8WrtxaCsW6WCaqRb0zNJfZBOQeSas+kSwDdm
3xurtc9MZ8qvYGtg5KJVfn5V0bO+99OuqqIq8BoVy85ncqkXhnjo14l8s9Gr2ARHbUjaiHN2InJg
tNRJm5XO1xIiFnQCBiB8nzpY7V1apMt30ZfOjTkp1yNywQScXKS7TPHkAQdEhCkzeSEaK6Ocaf1x
PYLZONRRIlP9SrkaNhUuJKnIrDNA23nKkjmsfX+GbFjk4rvZOskX9MbdXeOjMA6HybeuB6Z+VmQG
QE3Y8Bj9+eBeeio963KR3E6i07771TyUUafGoYlwY/YeJ3vu78inNo1DH1T2sjeVVdenlWtLGU55
0T8gUHQaEiwzP9ubY1bmYe+r4qJB1FBEnr3496Lr1GMOzHzN6iSY/HDrzJGOJ/JjG2SjF2E3oTXh
RLbuPaEU4+2yTLo4tJio81+9QMnYqg2rjUbc3ZNwFWVxywyFLVqHUmCEDcYaX4cAPHS3EGDrxOOS
cF+UlZN85mU5VNpxcsMynYosyp3O28G1duneHc17L/E6H4+dovRDyxjkVWUJDPvIEPa4GYdsS3XI
A67B0HiZCC0UAKfBZCbdcUJagNrzIAWXbmr7xAfOC3Qk22j7NBxcEx5HjhmmFzIfmG7pmjBy5xJO
Ba2WYZ36rbu8t+pCj6bCQpg/6Yt90q2BwU1rZP50MpiTQNkOUCIj/JbTOuQLTqRIeu5wqjlufp24
cm7isqkckpaUbt8kWVJfu1k3uFzC1iDkz5XGkcPk86oNXMR/HtNiOjH8wrrdYBNCogWygXM85mcr
NsW3HWk56971hNOdNORQdtGQK+y3lyFYgyhXZXa25Tpxb9iTO+9bUXtqv86ybQ5qLEQDot/4zVGJ
eyxMvbyGZj+3w+eKUeYQZRA5Dn6S2uyzoiFuoR4m58wfeywZKrMzLnSIpW401QXGgt2A0V9NIuqB
jFs2z4aozfyEGPNUkkCUTcbBcRVbZYe/021fFtVDZmpTenByf073UhVNfqimVQcyoQW2DrkzBbSz
ImNHKtJcfOENZmY3GZ0M8vPAuCEap1QhF0h965yu/2JPVq/C2daWMsoqr/psudLVDv2oPP2ICGgz
Cx2uZMnFyYUZzUE9O6E1Jn4bInGWn2s/17ErKXRsrRrPXj+TX08E4lpL89o3y+rYGuFZhfnUtXNo
Wbhw7AovzYejhH1Yj8109LQQXSO1HMkAUBxnV7vDAaUWx54nNJ3sALuqQrNoqscqH3sboCBP7yAa
9actXs4JFFejZ54jPNr2ZRXLVRKsmiIrqqnZvvvEmUOvKLBPKDS74VJj9n9czYkTtoAHh7Hz9GhN
KSHHbLhSk+bo+5XWrwhN0gAHCiWhWAJcXwgFTLcAW7g445Wdz2kRQrJN7wZHq8fI6RW6I2bzxYk+
OuJbCwwP3uOMThEWtk5DTtusibgqGprmZFk6I0yF2+bxsnja2Vhj+Qv86mR3li3d83XppvzAbmnN
sdBMjrLMKFgoZdduJPvOKI+TrpivnLEY7uo2qdrIar18YUN1cEUHyRBJvEKPK8N2mhwV89BUwS6t
lbxfmcMesJtffCZCeXnU9ZwfceHR096XTumuu7ycUuM4a7Tsi6crW8RW5phFLI3UDcVcG1vl2O6H
XGCdZltlZ0TNIuoz1rIAtsnboY3yVUtFZEpfv1grVOdf7WVuRTSW0r0VvWM9ZoGL0N0dqknfVdIn
K6Lhy45hYXBSh7rfs0XI1h0uy77vHmXHaXfAYBSirDUkC1gQW+/wmE6jz9GkM7tpEn35RJ9QP6rV
MCkMun6xb0ulTQ+y/5ZVe6Oo12+ktPt3c7U21HKCKdGcSEhxJuwtP9SU53Yx182BB0Jq7HU3+vJB
jpX61GI+V4Ud0v2P+eypb8AZFHbCNcQULuZAYWfjHFrdbJXJdTYuWnZQVYYtbEA0ngoRUiGD6x05
ThFGOHMWrfOKtFEPcnXb96b3SfiO/Fz6+TBeYPPRPGAAULqRPxheH9aJ1l9485B/d2RjfjYtW9C+
2knync2N83kwbVBaIpbrNOT3NO9HuzE+lHrt3ahu0eEf1lo2RlCgqi6e2eq0mKexCo4poNx5V7bG
fOyu3E6IF7a7p0SdheNQhnDcT6V3TbReWYVzJjJE1LgTXuttZaXxpMnmTiSl81hip0f5XKjgg+aY
mYWTh1M/DkmgXTb90pwXkzHvcmWUy64x+noLNcnH+7puu4elkyhh6yQR6+2EENg48eZJfCooq49a
ayju5sCyz7y0NDxiTTH8C1XCoJIvUy4YBDRt+YGVK9WJwibpY9ZqeYWgrNXEBf2bocVKZ6YRe2z+
IgTq5nQqytzxDsIwGHVgspI6tFzSzAE4hrq41Cd3aT8MObtHNPSWvcblrEM1Z0uQ19nc9SJqAm+R
Yc09e9H0vX69VJpL/ow+sc9RhzVLKBie0LNmJCmH/lgES1gGGKCG0BKc9MgMCH8kFHLu8xCKixh3
pfTTj8RKB99apu6wlr05W0MJ9/im7FyysqSra19qcopWqukqez+ZHKlhnoNgz72drKGZMfkI5zZt
21BLuK48l03anDjSmDOCZJR1UTM/MA+DO+bfZ9mMIHJmmcRBMdceEtt5az8Ky5ARMTJijHoMd7WT
iZS6HIcWP7stvErZbISLNn8k53tRRwHowLKrQY8ITdXdDooOScScOYGpOQw93FHs3WTNm6MOPdWZ
2Uu5xKVVMGFaq6DcJ7nZDlh5Ws73LYudwnRqfOe4Hdv5G0R3T5zUtpX24aB5CZCumdZRiczrs2W1
PFKl9DhR2n6ch0uTZO/6KO3HKoj6ycnL2JjX+WNjyfE+gQKeRuWosiEyJynu8yDv0wiGuPfQFCvh
yGPTrC5+v1y/KCfs3gltTfafpA5dAKpq7d9X7YjhKXaQ4NR17aRnRDN02k6XrlHsrEFkxD9yTFvh
jCwnjSu30NNYW1PF8qz55pCalmt9UGaNYoz4vSInvQhfn4NLAgN7jTsyqEmL1pouMJFppis1eO4H
zcNHKjKXeu1jYU/mPRy8ybr1BKgfyz1rR525yFuQ/9SO9Nyqbnxt4uwFe3aZsSY+oDj+0ziLIuNb
oPUDs0dOqjr9qBsqy7yrCB0aL7RhEH6EtVlzni1p1x4H5ZJd1NQWLtkFjd2EdKzyDqsuedUbXuqE
89o6RRRoFLAROwGq4tUxxyRqXIkhUmXCwAn9biko9YuqvMGlrbLCUTUBCbvDOEyhi1l7E9V+MEwH
yV3hH/KAvJzITzMAH7OxguWUaopEFk8Y/nHVCR3ScIMvc1QVXn9TGeX4vSnZQeOpXLr3k2471/VY
0igUKZ3kaZEMFXsN4i/y/kQrszNNaP0M96EXirDZusRZP595MOdsavsQxy77HgeJIYtL1xFX80xW
0ZFG2XAoSxgsu1bpyZel5ILEPeVgGfmy06/F2FFoWpPeFjs1Kq3flsYbrxlvtUEsy1EOob8GnRUW
jcXCSctMBTWo3o7UPDP3GxAy/CE4yo5xWubsTyeZ6mVLxZKKT56my/y4RF955+uYk8TrmvZrXAdN
ouAPLBjSUnHJgxwZrmA+npDUKxdvfqyxODkZlEOfq1YC+EIkvBh26aKrE3Y1v1aMCNv0fEBaf+Vn
wr02NZ8t3ujSWt8tfpeYoXKpuJnSFKUHpJJnAe81liIKMj8QoblO+oOveiwZTTHLb12BSPYIIW+y
b+c1SGK3GZqHcbB6Pf43K1OtIItw2pdb79yWJsVmp836WwE0r0e9TMxxQ8PKDmjIeCk9B9Sy6wG8
DtCuYoajOHnc4mFOFJ2/dodKD078W0T8V+Aa5ly6vykMUVoxf32Bw1YjSY5Sd4DwmqKMjLrQYg9W
X4QJ9k/LGb3tbRhZYKAHF/fl1zPXwVkTRy57mxSaMKdyOqzQdd5AC19BeE/vgjwGUQtz6yeE9gfK
dFXUzTTaHfMGoa07jvM1XI32p425tnfhf1tsOnSVlwzStPYmz5DNwthkdkOHxnqfS9Ib10H7wzH7
358JdYa//42/P7Ri6cndlS/++vdL8djcyP7xUZ7fi79tL/3nP33+wr+f5w9k37Xf5ct/9exF/P4/
3j++l/fP/rIjd1cu1+Njv7x/RD8ln94gfWy3f/nf/eEvj0+/5XYRj7/9+oBSVG6/Lc3b5tc/fnT8
7bdftzH/v//46//42cV9zcveP4r//D9fq/zh/pe4rfOGPzT3L1/+eD/I337VXP8djGoIVpiicGFQ
G/z6y/T49CPPfMckg3EJA8aN8rJJvZuWUvu3X43gHRYxNnwbPBgYp29jsKEdn37kvbMZ6mCqsbn2
2y5uF//4oFe/A7m/XyLW5Y+//9KM9VWbN3L47VdUiwC6PwK+3Id4p6BwZzCwCUleDKOEVpnFYlXT
jrGU750W9NPLvpV4Du3LsipuTWDHaYerCt3xmgyF2g9QF7pwHLrqdDD01owtrUzbk8GpFv5hoKvD
aNDTR6TW5/fraILnrVVrfQMpJHepZOBch0LY44emwBMi8iZYAqFJsE9BeZv3zTGjsdaNK6/3P+SN
0YLTYCbNOSstuYR549tlOHgUshGdCr0huj6/PG+qekjDXk0BcWOjlxQRE+slPQxt4aHyEp5+0RjT
fOuVg8lMefTxOTfqGSfVfh08sUtaTz0Go+PRW2rNfNvruVcflXBGaRRt11YXXVZjo5eoQXSRFmT4
RAdB8m2z/hpDRF6mHSvqoBvoqpV73hiDCKKSA+l8ClQwnhBVaS7hIgafEref63pPX2GiPJmAlXBZ
QvcfGdTL/V4afl5fcMvKKW5qZY3hoo9dv6N4VXBGQYOvlIMfeDyRuXpvzE3ZhJ7LKyOopfOww8MO
N23LTTQzmvS8meJ2lmP2JZONfkkNq4swX/0WAIVJkLrguLOnw5BP/aehdhTIcYAkQe20HLb7USdE
eUthXdqRyoP6zMozNYeA9fV54in9fvL84hI+o/cVn2d7CBMOInwSiCeeQ8LobQM10lJcVnYgP4ou
KP3IEr6eh82M1iPOEs36unpzuoTDXKwfUgahE5hdMjNScPsx33dwyIFctFXLo6UdIAX0AldfUkw7
x7suPDoSmvdVOYdVazvrxLazzKR4mRIVtXB6SB9yjOE9vgVet8dCKDkXjpJmTKfnPW7T/eqCDtR8
LxXp3GeFrUz3SIyWWcarvfpkDM9JWcd+PVc4VydIK09b1DDTcaPRPUfKXMyJgjQZZDzIWaRRJVPc
WAoDP8bIUF1g7zGAzLR4rJ2qjEVpVclB63z73HbrQkapHGA49ASgWYfZADDel/kC+S1rh/H9YGQe
9UziTQ9GPc0qdNlu7BA8J1NnjQSchb6M42FGxTNHAQCRCD2z951IK9V6PNrDgBuNO+kY07iWMsAZ
GjwCAK66IPb7sr3BqD0BMGy0NIjwrjPQWlZwve5GR0t88GzsyENnLrVPcsAwNxycWfvY52qa4rz2
nI/+NOmfAqYmSUjt0Xhc8Y0eC9DA3ZqDWVv+3D0EbYdpmV3o+hg2Rb6Ao/Xqq9eU6kqb5xnHabVY
wPiQ3r/Tw+ITvpRwXfAM2mA1WT8uCdzGw+yuyxyteZkYoQp8rMFyw47ZQPs6qqqZKPMyS4cHCalE
RlO1+mcihaoQtkXHY+Nl+XybjaVzYTPHAltogs6IIf7Uew+DGPrvdCGWZGhFelxXfNvYkNIEXMJT
ro5bQUx8TAki2th0+gBCnyGp2WpsAQmlsXtyTRABgtwG4zosO0AA7xxg0hCR5jngqcEMKhM1Kie3
bHXryTo1UwcXjVrXH2ozGe+b3gYfciYS3dDtVrYdLu46GocZrd0HuygamiyowDcON6FA/ZrloI+p
M37SXTCCMJWI1SH2LDOuR5hFiDhX3LpQkDOmcL490e7lXAIDdmqafk2TzD7XZelM2GaaFoHzqgzq
KJ1dvQt9ojvTva0ISdr7o1UWhx8Oyz85c55YU8+PHAs5DVTPLSoPPy3z+YzR7PVsHOYeegcjVRly
dTU30iW36TiuxXlW6D0TlSL5MpWZc2qsjCBiGwnd/q8/x8t6jHeGbbrZRBJ3a+E7/fxjWPls5Ws1
Tjucqkr2S4ulq4y3OKcvy1iX345uAodU++mc337+Q9WXDVY3da7V7dy2Nk4ALdSdI4rhQ5c39sNf
f6FtqP18XZ+IyRYqTZhEoBrP36ppksAYqlzAwh7hzip7doZdSarvFAZS+MZZ31UwvLLahCgHaUMf
o6Fo8z9MaX+qLPwvi71nBeJfFo//D5aFm93Df10WHnrKwG/PCsHtBf8oBI133O+E+aIdoqaDNPrP
QtA13gEiwSKgoNuyFTdV/T8KQfMd9lE2JKHt0tIKQdv4RyFovCNiDJMSTL8w20OV+zOF4MvbFGYI
AkHoKBtJBOnNi9t0gZjWCK8rYqvQimiwO3enGWo4cmbpxT+syp88/6+06tt74SJg/u5wxDd+fp8a
LUaEM67hcecE2nlFfx8mie3GwbB8McsNTiqrbLcprUgrFlcVCEzcpEDT/sIhyMi4iErZHaZxBdMA
SNnYgwM8J208THW7r1VbcNL2AQAyg4HGL4dwXW2CLipAZTcTnBdBu1IxSuv6r7/ayz6Zb0ZnB58H
34ktBO7FE+g1nFllwtuvmlHtJTV/ZMxDu+PM6EIL9UpYjYEbrlQDP7mZ/f7ODCG2W8x9JY+hXIdY
jv1DbBhNusMAA1BDt5c3Wtg/u3RIG0mlNmk9oEZyf/+4m+XKhQnYB8ikU1V8wwvAOe8dXezKMRtj
PUCKweFu9bFZ+ElF3keaPEACTu8W7Ci7qVi8yCg19wbiwonHKX+ArwHC7tAefM8mP7+GDCKb0IBw
MHKCtSnDpXEsTmffKL4U/ezFqLiAlWA1WKeaXJgV2gFo3NNV/J/YwNRjL8f+8Rea3+EXKvZv95JW
8v+DDnfzWv+LrWxkI6tG8fhjV7u95F+bGQJFpEPsPPqTIcjzzQxWI8bS2z0CJeBfm5n7jlsGnAW+
FIpnGKL/2sycdz7Ol5vsD9AHOwPrZzYzPtizgxCK1KZShPkIKwv/mhe8LJd+LVgsNcaM1D4lvbmG
Lckm8TTT3DDnfeOheLKV/vHc3d4OqRgW5djhEZG7FRo/HPF0XUxOSlPGPbtYiJ2PL3fsDdOXlKTR
k3UaEPzDkjKQW6de9g01mWiORG8ZxzKZGxE2U2d8y73RvOvNiilLk2jvCyBxPQx6a78aThv2o5zA
AosmaoPexrmwqdyDVtrVMcTr/gB4rNOedD5qjy4/wdujOakq07zNIHWLaCZZIw8Uaqy51o+XZZ2H
yHUSOcaLQ1uUukuWhjUjBrbMRJXXU5b5jAMDVbyxPz7VVC+XCqotciKgEC4Qh+CPS6UlGIHT9rJU
QdV9afpafHAnzsudq8FiNzsOodCdlUeEVqN94U92ujftisGlRsNDr19kUKjWwopROOr0vaULVh0M
bfqhEDVoe5nnAyFTOULwtUGW5jpdCZOiUCPsqFUZO6N1jW+DUkWxH9mLmcQUC0B44XTYJLhHsy7h
enlu4Z+qTG9PW52gn4bujGmHA5PCGtpHqBi3oLgpaYkg02uSvxnu+VSqvVinDcZDcW6ivKJSfr5O
69pXAvXbAP9q9UMypY3QYWRYE4Dp+4qMnkKc4T2qHQyYKdIYHc6UdCczTE/N3DBPG2Oeb+SkOweG
CRDbBlhxeql/REqQHuphrnY/bA9/cqa/so7mGdhEmTxryFupb16cfFXqTaI0KxlThTKWWf3kSM3B
57yHVwR5eACJZJ+2Zj2Lm3yV+3ozv6zKXr3Bc31Z1D99DgopKCG4hrABPF84WTl0iE4q41VKa0cb
a2HQNbxVwjxhtS+uz6a64xLwNEPKfHEOFkXX+VVZyBhXuq0v7ufYhynHxNMeokFa8xHeku4OuRa8
oDVNTnCrMSOnxWDLqJL2rdV/veHRT22KGOy7tk7mxceButd4ZosiG4pVd2a2lTiGoGlOUbbhKUk2
1de6lcC7bGoGdYW5niy0Ladj2TeXnikPCF3XZl/w27NwUk1yPo1995ayfbtnn68ZzhPYIYHl01dT
6j6/NLNkWtkn+hCvk2vGVZCfr0ZzIsEnTkb/Uq7S/H1Z/vcc/wGpBiL+4UndkPBnUPXRfS7/8z9+
PMWfXvDHMe4Z71xKVS4JAwlqx38e4p4NyAxezXGG0QFnMo/zHx2Jqb+Dfo/XBpx1PJIgV//rEPff
4diDZcqWR0Ksy891JNuO8ePtsrmugnST0AIFgP/j0/14VKx+b5Ftn8H7VQBOYd6S/ZNjkn3cLrmd
hKkZtOdzYqYy5A5aDgq0snyjU9ne4vVHAB9AAhugBXhxx5pFV7ZweLxdCh1i33eWFdlZY+yY7/+s
ypYvi3iC1p3miwV8gUVAGNOSGorEroY+EetideIMRPuN7/N6SVlUsoYsh9wCnsEXm2PmV8D1o23v
NIqLy54swAHKf4tJWgH8Yu/NupJHOJVpFy5JCp8g35n5/ofb708OipebwKZ52fpZhERYnSOzeH5V
Ib/CZSpMBGlbXq1wB/e8WpIgph+sgfigglp6oh399Zsi1Hx1JVHccJTilMpYhY/w4m3NOukqvXd2
eiOKNGyzPNOPNbuCHLlmpgh2wWz06bHsjQnwNejAMhPdAckNRNleplKzP4hVn5ZQQQs9a4TLCFdX
bndf5jKAcd2mKagvwOBpZ6zQT0SB6zPHYGOi9LfWuQzzLFld6NsNPQ2f1JCH3s/sW93f3AFyZza9
sPeK3P5WZIPWRT4a8mmPBir5kFl58ZmLVbz3Ksv+6pddqfYL54E8qgsD9q7bBe57oofzL0Dpjnst
mU/XH2w4HVYYODjBHfmj5t6lzpLYF1YFZ/ZDaS9Ev7TFqvAxKA0zMp5gRF3W6pP3BC4asx2IC+y9
zJvU9YAflw2JXJ9ASaBOWllASMDK9gm4bDYME6aK8cA4Xic2boM42ye4M3mCPjG5gEHRPUGitqG8
cyjJAKXkfQGaegV6qHAspJOGhV9VAKvcFNa+eQJcmUAAvm7hHnVsPoGydTt1WQyZPD1uelB6AIAN
wmW6W+9z3+MctsdlncIqGZ0Lf0N+UyhpAcD0uhJcsWHD3oSkLiKIzn/ArAHwmGMLIJniyY5h0RYH
/QloBoQFdHZ5UMAWKvGoIQe5WZ/gaTUXML/NDbXu8DTNoIJvYDbLqa4aAO72CequitYeoTQ7VNj2
hoYnMqmjFbudo16blLdL6EyuK+llZ8HgBp/7VGWP0O1hjluavjHa/dWCAau6gxgqefBszT+ty8VT
p4UW2HcdA7wrs7NahjrQ1U6gZnhr6DFdOZ/nwIfuvBrBtUIR38coZ6EsINaGE1O2ObC26Q27hBEC
tNlGt9dIgRRfzEY2dpFdz40RByCJeeiYWvZRlCq7FlVZabvcFsF4RBKsm0fVUKU7eKVz8bFWLFoT
pkRDuyfQPsE8BE4SzclsF8l6RiZPUcfCrIP3uRd0Y5TBFymiFsOMA3AwTjrm4jtdPCYNgM86ausa
D1nrtkf2VKVfbbW42GEEVQFLAuYUdE0l7bAL2uJBeC2ej5ZcdYJdme/A7qldzbosrAlPi4WQLLkr
AWIuELHKOcpxsXvPXKq985nKPeAwlkO+6bTkmjgT/zIrCw/RpSPSD93ocY9DsxsePdSlV0GOSjRC
lFJcL7kh012R6BVwR14Xw953NOejjbvvl96cm++M0eA+Bl2lvgzUw18NlK8dm4sB59zB3JWcM5v0
9yO6VSe5VFW/6PAl4RtF2EyMY1RU7WyE7OUVedf6PDHdbEueE8MrgisXEoqMTdXQ4NaJBUGiGdFC
MH9p4dfljXmhywLrN9enO4jLcZH8uYMTEGcmtV2IsMnA60ZvhR2bExDkNt5b7zrN1bByq2Rz76Qt
slszk22xb+oRMkFgabhNtApUjYeVoLg4962MoLGxXwzarSFgkKCtVXppCfyFI6uslR+7viCgbFQW
UQzapMMUFgTsQjjK8ynDwUNBz16MLiMhxEzxIWHaY8+hq/z5fh57zYvL1hP6Tp8J4Y2kZ2krnamd
pruu6K0pJnRZz07shKo/EnDhN+aS39z7qV1frdy9EOtxMLFCq2/XS3fRGiPCryN5QP1cbAYiaryr
Uk2/7TRGKzwRvqeHs+NhLtnrJmz7oRBGGuOC1/tMYLCei4O+L4N4GhrnloBi6R01rVX0ceP6qj2Z
Rvl/2Tuv3DiybF1PpR7vfQghvHkNk0mTtCIpSi8BUhLDex+zOQM4o+iJ3W9TpSpmUk22DnCAbuAC
BXRVS2S4vdde5jeszDlrzduBjkHq1nJpQ7swu+w9bYLDpN9khCJ8ww3F1GkeHwoE2xURCG6GEUjN
YFzl3VUFefAkXfP6Wrd4V2+fob+6miD1UrWTkZEW7p+gawXDyOxSI0jg3lyCk1z9aZLszajlOiOb
/vvbl3slw2kKiSTGnmLuIpOqHFyvbcu1JYTowbhGw1VsJ2XsxsZgwfxonXVwDZBfrTfFKeiEFJXu
8hZMtBT6zP960FoOSDy/0c16gWvTMewayg5keqRFoUdILr+3I2ytreYAa/MRFewWD7RA0n8vOf7e
89N+PfGSQWzgwsXMi9wY9ur+y1NMewCEg9Ax4yYJSHOHguujHo8dp9GaOeYpCdOsHjdpQXnEHLhr
QdwLsGdDyB5+ZIH/vyx6WRapJJb/vL958lA8gNrZq4vET/ysi8wPwuqHTgaeO3/2MH+CdsDzMLvR
YXuyCZCj/bsyUmxmNUhTUYJb9EDocf1dGVkfnqmobB6D4Qp9zt9pb6LZcZjOQm1VTGotCi1R+B+s
J7WHzu3USkpzUEZIG8XA5MFOdAbBE6GC9LMqa9GWcJTrSpEz8Nhd2Yw+xrfj4uYy2HAPsQ78zoui
q8EvSgohdwAyyVAktnbA7rQCOKSARc8a4/TBzKUjK8lR/Z2GcbktHWcN3bBuBhVyz5h9qnucyQKs
eE/iMC6ulzzVag+qKtLoZmTnMDtxZdbpMerkqzlUJ04WnEmiYLVgqrlJZGh3RYtGlV9C59zloVrd
Nzn9SAB5JjeoauGFnVclaNUMeT985AYn3TZGp1x2kwykPdaK+c60Jfga8ADXBvqfPBRe0Uw6JJmO
fAnwsX1egf6fweko8/dIcWaSpqaYb5UUPcxZyfLCkzETP+Y/i2FDtFc+4bKmPsKrQc+KwV3yMKhm
O7mNmkWIQEaGmgT9oM5poKyDfMf4ww79NtPj2oM06DxaSdOc6tNkWAECulLtyTAFdERzQcdurMoM
H6XescB3V2Z2Ty2uAyyB+kjWNsR8nU6z0/va6jjylphy2wXh2qluo4Th4lo94EEPjIT0Bdz7qADK
CQ0hTjXaQau11kMlqXbpFlLS34OPjr+KGZvtVmYdXqgImSYufhut5mNf2H+BD6NpIBNUm8VDn2/d
jVOW3ktINXgdZ/HoJ5isk7JVvTEzmZGSL60u1ZkrFUanw4pztO9jM8yJh9jeXEFEbdNN1xnJ/aiG
Wh6YEWAkSYcY5FKzT8i+w1pVyRacKfTGMBZ+msOoX5kdPBPMd+PpRF90bOe4AIIr75xlr+p6JuR4
DonGAioMaBbsh+O06oD9AyDfAMIsg4SvSIqL9F/Pgf3OpV6X3LIC4BNlF1hb5itvyHxI8qglY9vA
ibuUrDUF1zZhyGa0UgA9UJxOybir+ddLJZWnH93Q3wr1bw7Z98fx/7HTLMyd3gr3Zw8tPsWHAV/8
zM95lvyBxoAYZdF/AXIpUJB/BnyG87TISEEsZknIrQml45/Def2DaNELNz+09+m7/h3v9Q/koPwR
jTU64vQ9fyfeP0sNvuxDoRzGUQN6AMUEjp5DT6C8GwDCV3FJT6iBtOJYVniUooQxuCbDnJtijHXo
gJm1mSdt9eNomD6Za6d/L8w4fKgl62jQF1yB1Tp1UE2c1QY6l7QtcchF5WSWPuo9knkr7YubJMWn
yprSfDuoE12ZrC6/NEMn31Rof37vauMqiqzGdBdNHn2UzptTMqj2YuyhtUlJ223iqBVUjKXTz23B
WrcKKKLQN2zlm1kMBixIq71cRo10nynUx6hWOxhQfWHgdZ1o/cdUKlXmZHX+BFQSymWzKL0B6FOX
7xTK3G9rCmfUndioV4AoBzfS6h4W46zr1HxQG6CEGehb5P1oVBtt7CA5VMoShFq03ptmiIgTx8hZ
RSPiS1g0FhO2Cd4ltmrWZlgscIgZwhzHlZOp3/JqjLZN5mwgAVzW4aTcgr2vvwEa6u80iYJTkIzk
I0vF1H1ea8qhvLaQxZ/T5tgEcJczClyKe6QHoH0v8zC5MfTmry8W8i/6aayxvRYlTX9SEVYtXgOM
PMS09WWXFK6GotNSKn3D7BwfApZ8LC/Sn6o8vxVH/kVIz39sDEHK/MWrf9VJvwR33ld/XCdfq5dp
4/NP/YwiBqFCNFfJzAzRY30RRawP9DqFAQ5h5M+B+c8oQtooTEooLBG+5QjmNPoJ8bE+sOcBchlQ
BgRAx/qdMCIS2r21QuGmk86iAGejjULueLBWkjFCXLgrULgwpaBeh8nXu8JKYE7hSoGhGBUTMkkn
i2p9tOUBzmVWBrWWxsySVxmzBTMhCaR5EPc2Q8lUsndmHj8ucMVO4rghUyibU2VAAiyRRuciYtR/
0uRLH7x4779Y8octZOZHiGSx7GmW48RzWPdONb7YoZIUwNzC1pOWofOLMLk0qJ08TEJgA6bK5L59
zcOMgVSBIM6ADSw/qAZFVMcvRvxQ/eFk0rsNwlrOfM3Jn1Sr/OLIxe96BRxe6KBRPTjzmgCdiQIS
5S9tCjXPLpybtx/mcB2Ia/A0VNVidVEQ7D9MP2gU0z3JN9wt222nDghz39bvfKbnIuTlqcVlSPtw
p6fzTn/xWfXuxTsDaIV8W13gtmIPjg8q/rQqnE9hYmydob0f2+G27ZTAylAMTFflqrDny7efU3yU
VzeAICZpl8Is61CQ0KxGxalTSLlOVu1yiMVnzBgbNxuRC2Gk9J4K1qsq//mBbTa+MPeC03Hw7SBp
at1aCgWcoVk8uAyPMaBq1Prs1Q1z66J0mIO3hn4FufyJ4cHHtx8X5c3XD+xgOcOAR0OwTlSZe6tU
K2dJX2mFBYlTn5BwnufSqga6mT5FQ71ewcC7goFebouxRsvSyh9RznnSknxXq33qxkXd+dmC6Ukl
r/EG8QT9ctDt8yaBA2gVO1syz9c0e5I528vEhl23MGBYJgm26ABJVcmM8KRAkusyU0CSMzr8NubA
9ltZYPdD7WrVMs0t1+SjoTRfstC86Wz9qmqNK1vmyroFhkObGGcY6SN8jc5t1hYABFejiYs2Drdh
OyZY59K6mZD9d+tZudKH6DGk7QLwWv6MArPjjuKPjEw1Psrh3AemikRQHtvtkdnNqhenXCrvypp2
DyB/Gkfrld5Wto+fZOfWY7FLUvUq7aicnp9MTfWzZWyWU70RMS+RMCWUJlx1rCY7S7LuHrU9ngoe
NIDCtfCmebJ9CfHGAN2380abaPYb5mfJ6spPPcWOj3iG41WowlLZQPs2slHjiTpnq4IbdMumeDRz
65yE6dxI++oo60Aq5tngbBbDvjFFMUwMX8/sWh89K6bQNLQo2ZQJojKcPOeKUWqkXw45l4Qw9mpp
V3VWPGaLdqcmquo7VncfFnEeFAyT0L4pl1vxXUOr3NHKtN18zuOLwQkD+KCKN9R2B2qhkP2x1qVA
j1vN1Tu0PGbxkp9f46zTKk1thABjqA+3VqSpyEPxEhaomptSKZ3tEsuOZyfWOea1ztZol2WLcYeN
aGfyqJfIvGhZX29keEpuhDhK0Eno/02dth5VlXFV5aYB6YKlAPXYOJ14DTGAz02LQFGQrs5yFkaA
TBpJy3yDat2jHw5DpeSIa5r8yZ7qezW2jp/vHZhKuZVL67gsVvghMxqZo/oEU+YGffF6E0NyRW+F
hxyb+MlcIjhQ0aRiKbWg8aNAEBqSsWfasTRH2ZhfFSYzabua1SDRuO/MSdaNE3b38Gdl30jNjKrZ
md0cSWpfgRPqOnESbbS0XLZkkqyasr9fDRaAZCRPUqSX+C619/1sZcFsQ4CdJEZhZNAlhkszx6uT
ID7rKFeOgmIINAxK6rThp8NyJzaNPPKLp4G/RGcGYSq2O4I6tBJJt90RN0NoSiG/egCUshTZkzGy
yfK1eES+6TyelDM1nC4a2bkpwFy6zEuyswZul7Bfd7ZJqHbuMOlXawhDo+lmG3V+87yEVIUyV2KB
nnLOlUW7Qo+zc1UzetQcXsxSKVwjbO8NtdrRMbiXJN7UYiWfaGsAGZ34YAota2SFYukmTczlLLbi
xdUzmCrGKLaotX6lV0tT3bZv5HVFc7eQblB5nlEssW+0CMphlz+WEVsWJdebLlakQATfvrcyv+na
+7RQr9qkFlZYbI5SLHw5RJMH5zJohRKaB+pkoNyAiJCmEzJWq51P6qSfT+YCN3gxSUKRRO6ZvOjx
Odz3NfTQN00R+OHTGB03KePLdyYzfsVQzmaL1vmj0TMdMwrEHqBbRRupYeLVjlXxtVjj40y3E8+p
2fFd2t63VoxA+HDfFu092H3ha4WPtGW2BGWLdWLH3Hdlx095gjzo8z6VauumyOV1yyAGqswywP6o
2uqoxtAoSFGb8FExVD17lG7mJWNxSc6Jk+X1xsYj8Rrd8PxutELownKYLtvcCb/LdKx8ddakQNL5
qVBWr/Ks0JjKNOEDjX+qMpH2hY4Ijc2s7DQLUQgkMAxlq6FeBsjZmi6Unm9Jx36+tDWCIJOzLGAs
rh2LKgX5fJZ22PTd4vJRpKMoQSAlb6WHZY7iS80uVHx9qupoUAn4mVHdm1R+bBuQWDsdId6NEq3q
tbImsJZGaWlPR2sh0mqZVLh9LMnoXMYGP6kM0lGhc8tIci3bCPnGoF1GIn2hXbUxBeY6D6MHgycz
aZul3ac2j+OLTCrzwGiNB3QLM19Xis6fnM72Ed6Q76kwjVNUX+tN2Mj1Z0Wy561dhsuZlDPGQMor
fuwiKbtOZOlBaSC0wz8U3y+VcSpAhEMK1ElRg3Fq9G9MtFG5U7TRyyI2y5hTNmJvlAczkic+Q397
YzWjfE8d/jjPHM8iONUVK1jjwAZoxlhpbO+fj0Xy1qtlaoF2ManyOlmci1nYniIfgQaEbZxjxZPA
lGQb1AQMjfagrxZGe6orveR13XTBvDT5UpVE8OcYkSXmudzV5UepTB+jvA5P6oiJZS+wIIR4cabk
N/lYMRY1LcRKiMczLE+PifLTUKuXtTactZX1VY/zz6WVnWZotjCFJkvoZsSCqrKgoh5lFT0bNpxK
iNsMCYV3JefwlVFDcpkbLqdzI2e7ZbYoVEK79SuZNjGb7ljNxo9pNxYb/K0Gv5+N+RLnT+Z0Uzef
lJgYeGSU93YpHpNuKRdlP+ZZs34ZEgdacPyYoF/sZm3yJBQVPaURm1YkGM/pAjIq94uZPYK1rTmz
OjCEjPXeaQqK/uJ+Ygpcn4YRIyGqQsjaB3laQalXzmsc5DaxyrSkm4krETTTpylpVUhuGFyBv0re
ua4pKry9C5tYC+lQTHCPJzU/TBBpu3cDeoow6a3xIk4sv+/jE00fr8IMpbFaQektKhPZldvcJx85
M3vpTrGa+xR3UCsr6SbrnOerrpGyISIutw1aEM0mbdePEf1iF+0/xYu77jjs5a/AoCUkLqRPVLsf
jboFGmPXm2Y2TmIpulW64Vuq5kdKZIGMYFmPefhUt3Ai4yI5QZ+RNC0f53ND6rOTYmEvlyGBm9HL
8SRy94mGuivWnJECaimJOqkmpCpzImTXZxeLDUjHbdGi8ECbkzUCOPSSqVu9yV4Kt6iz2ZPqVQsG
SX3HlO9VgfqM2qWRSI1tYJZzALOqagtcU2JLvqmShCDaSZKmmMerFT2lNdGTg/Xp7dT/2Xfz4MNC
3saYiAYES+oQL6wOWtk3YS75pXhTfBwdU0JSWy12oqDr1s+DbTFe5FQpcn07hva5SCfVlYBeAAz3
EAshgQfK7ImcSZ5IgcRXbkkGFi17xDkz8wtiCPpsx0sy+h1qIceVmj81dXuv1WQ6w0pdk2pXs02c
dzrIkUlSkwVx7Ktxkgdjr1+pOqmjSDellcyhIAnvZHYn4oVZAIxkcWOGt2RtFC3POd3YwqFeVfvG
7tgiEudTlrXSkTLxtRm/n9crf5NC6n5Ole6mclS0oLpJAMIjQeANOcZ/nIzUXNHEwTAtshTMc4yc
r9O1oHemmsCK1BriKpwKjrNIIrEDospDw5zNgKkqV1rS3KPe1Qckz+FJhBvYl+fP91vttZuq4J9D
5shef/5f68Btv1dCpqA7/FXibv7SZvj3kFlAcuDFOn/Vcvv4UAJn3Q1f//Hfe6Pa5x/72XOjc28J
xCSyGgItKmrivzv3MnN0SCqgJEgQRb/rZ89N/0CBDLBAFqaWzMhogfzsuWkfLKAH+Igxssd7nFv8
DX2FZ9z7y43JmuN3CG6fcMhggLkf6tvF6MMa0Rw/WbQNfOrECbpZotqp4hOHWPgVqcjmI0i6fpcr
SCzRWe/ybbZUp/RyS5T5DB3Rmt5arsoV2rhrFPr6gKpVvOunqdytppyClaqahqZ7GA8X6tzutMLR
LzNJdR6geyeX0QLaSUoSxYuAoTVn3YK6a2OTniJD1ElXYdPFX5RikTcF4+Ey6I1mvMN8jF6BPJAg
5mFxNPd/6pT81pp/czT177hehcfJP0cV3LQMmb49fPtj+eOmenyI9hvF4mf/XrS6gPuKmZODi8XL
RjGsTghSYmKI3DPCN6zMn4sWBqlODxKtNpOh0zMo++eiBZTNhJFtQKMYsRHzd9bsYXsQXRHadRiO
MBkV7AbRC33Rt2MSFs1NhEh8PE3DdhzJgaZ5fs/g1RYr/8XOwJlM2BxwVILxkVVS+P3LmKO6rkOX
YTkFyOLMWsd5CXK0lVrXntr4cxbrkoT1s9SYvryksxKsIwvSVfp5vliMMlk2aPaQq5i1PCJ6IdBJ
myUZENNAaTPxulhW512t6cNFQf8mDzjr5kcdDcQTDCKlbBvNRX/HlIzJD2WhbPgjql+cK7nSfV5J
Vy5ROYyi085c8fJF1oLKNhloHw75gJsqQWWBuKhIBXA7mTPhOERscThOSdwvU/YwucdYz+cClm4G
DmMkaTubS9N6TaiXu6IEWIB4VTmAoEWDAXCdzuN5Mo4AT5M1NZGn0oygJImTu4RPnoI0NYe7Rs31
yYNxlrTgGcplh814qmF90urHaprB6yAvWl2kfceVDr8B86wAgJi5Qk3U8KosHmd6TtUi8H4DYlRM
j26K1V4lv2I2cR6jQErjbTKAeurSlCEXnYcbrSxRxw5nPbQ9vc9pZyYN2D5PlzL1HCy5+phFNhhE
KJ1gEF9socsfC+KlQs3BahQJK5AZUhuitCoDkd9fJmhb96q1tBKVS+ccdTPinw6uLJu3r6IIONne
ahSXYfZCvoaOLGnU/mWWMrR7Z+gwl+3K6Ri74+tuVFS/6vXu1AbOiL54GJ4qaTV4bNt0N4dozb19
D2LBH94ChCXDYDyD9uIh2yBKa6DSRY1YjRF3Z/ncakdJl6gkYnEdDAmcmbevJ/bx4fUIMjw4e1HE
jv1H7nUNVRe8vby6AGGhr0bv5z3yzWVpKdu3LyVi3eG1QEshcSQckCl9xFd+EVOaOg6Tzk5Drx4z
5Rsk6BgwuJp099IyovGIQgp60AjTGSvN09QAq2p0lxXj1e+45yXZRgNQtAMqF9veXFbjRTNy89sQ
6IpD8TAmXj/10PMY8zaJ3yw4HYK5jptP+MfV1y1Y112MuiSqZVX7w7Dyt86xfy0x+8877Zgf/PPT
7rjLH7o/bob2K/+z/OEBqKu6vdGoys//eeLBNFIYAukASB148c9n109EnfqB7MhkkCoWv9h9f514
Koehyd8WunPAQBkn/ZWm8UdkVJCQaAtjxmeov0UYPizIIYQgbAzUjF+Fxemhq9QiLVIY93Tp1Cnr
75YCURfMFyvfzIXWVJ88jVgX32lKRZ761xu7fB3cDrYFeSvXJUGVdYQDhMDe/rZYF6uc0GLGYlqX
EbtG1e86pcfkJXI5/Lb8HNfCwQ8ZEubTnLoH251XOYzjiJ11bkfILBZ0opEZX98JKuKOXwSV5ycC
f0JxyclO+iLi7IuN3nW6VZiKMM22rSLouwKcW6hkRzQQS1SR52InVWGg6tu2m4rjt9/mYd3N24Tl
Y+iouZDDkELtX9vA8mO1c649G4YWWLG+A41+hhRnslHbRAnaGpDI25f8xQekToDLaADBABd98Lia
ETKkkdGGmsIm8cJS1ni96eoZjRG/QxH7xZslguKeAmFPYLAPpouOE9ftJEm0Z7s6uVSRyPKdtUyO
Q4MmG/jlL0Ymn9p4hBzlPai9t5/zmcN+8F0FEFs8Jb6yKvz8ve9qSl3GtQ26cWNle3FtrVtgpJoL
9sg+Kial9TV1tWC/LMMmSVeaWf0o+Yo9QX8F2ogCjxfLifHOO/nV62fUCaaQda0itLN/V1Dj445J
FJMpPXc2ZrPmHpjXGgoKXanffwMk1wLaQRJOunqwf5QmnZJcT+LNGDnwwsfQeIwrO/8CCMrAUAM8
lGNOXi2n5fGQ7SSknTySqTRIMELYoM7B/FUJlfWd9OjZ9ejgwyABg22cgJqhXnmw6KuwgBeFCtXG
ioeyQVfUKjAuXuzKx7tQqSj0cvuG3opyro2rho71tMQestDLuYMs7smkTtKnwZz5KawqY79DhsqL
yrKGRjwgwFJqFpj6IvJRN9V3SSQ9FhnI1DiOab/VK3KoSaVb51VWzu/tLeX1frYRALXANalMCFj3
+183s6qYIoWv29J+2hjjOpxaTlrQ061kdK7CKpaf5rBCYhjt5NlH313IoC2j6iJxVsOno9FzhsQf
iUE91s4nwM7m4jdRFKPcrC3vsbBf1fqkUKSoFtRYTjEqqIMVgkG4sVSzETIwCyu/b1NoVFVZIm0M
tewUAxTlustjpSL4lsPZCt36MlWHaXTTJUTRHAMylAd0rUfTd0YP0Z2yDpz2hEwNQxgHUuCs4tOA
mlf0EYPU6TJp5PiqpVOWuFI1W/itZMYlDc/8OskNSErlJiLr7+Hn9PoWgo16AmLDuE7M0J49pZvp
uSsIpE0IJdxmYM1vU/LEr73eDxtlaN9Dwh4k8pwMQOZlDmqLolZE6f2vqY3GaESaHoLFS8bbvF7k
bWk3xjvnz6+vYpNiApqyKV/3r1KvcRpKjhwGTmQzvlGX71Vt2u9EQ/FL9vecQP/zLIJv7xiGCEsv
DjmEBpO1MaYQYW2zZ9C7WvetqhVuFJU0ejAKcod6ar2lLdV3jrhfXBkwA8kAciOcAYdFc9r1zpKo
nROMhpZmeNBgLjFhOL20HcQ76xadt/hOskvrnSc+TODF1yPGsLzJIAxhQ7X/yG1sJlKcak6gVTLW
T9psh3fa2HYPaPRniN+1huQXiiyhXzgV1LHgKo4qxqeGN6Rq3TGqtepdnMnLt7QLd83EbE1FDKR3
8R9pb0I1ldDbsLQb4W5QID9fxtdSVhZfIR7o0Mmc9HIesvCdsuT1kfojcKJVo1DhHwpRzbXWLHUt
O0FcO+NGn2znI6iZ6y7rCfA4qG+gKJ0zYIu3Dqap/6NXyoaD6SSjuyWaQC9XUQYXQtIhMwVVVg/b
vtVjL5TK1oMnYG3TrBkvcpzZ3HoBNSKhuoS9lJFt1lzWLpEMXIKmtO8yK6yQ2g5XX1dXlDZkC2WZ
SqfjwETWK9pJ9Wu5/h6hCOgORfuAOlx43qso/r1zOorvf7Al2A3EaupJMIKk43sPE82zMsajZQVN
pFrXK+HEDXUnOY2LXumB0jDVYoDhHCd9qPu50TjHc9FWl2HbRXf/g1vBplulhUtbGPXo/VuZS2DA
SVaxR1rUyGt5aB/GARcVUxu6Y3tVpAsrBs7Y6HjiAA8QjibWTtHa/vqdGxER7fCdiA4enHcTWNjh
8nL4miA/Ym6kaXfloB6vqyEfow2X7MjQsEaHeuRh+LBbOkk/osngbGkw5H6dqO8JeP9ipdNlI1KZ
JhazFOH77yTGy6uQSOwCHMa02yjO7DOTnXraKWWDaEhkISGkPDjoL58CVWre8aL8RVAWxulES2o4
3Twsr6oGA6u04eqzE4ZnYefYG63Q2x9r8H+jEv/PBSmLCuOvCvPVxORHTX73j/9uo+/l9+4P5pv9
P/5LMB+6vcpc/JafvWj9A6KDYgoCuxPFdYEg/zlAgd+gQpNhqkh6ybyZTf+zF21/IM8h59SAkkKO
EIzGn71oGHIy7WuH8SdqXxxTv9OMPmiKkZBQkYOclklt7dchelnbtp4hxpOY4hCiI+HllZ2JlNN2
yH/XV1xci5Et8mNwqdgkB2ec3GGfMXYp+W5pDCB+ojQwG8TtnLh7J0Y9FyYvQ8PzpWiFkTLqNDcO
60aEIdCOTngs7Aw9bBlOR/uuLObJVxY92xQtEhLzOB6bWSjh4l7fL9bMPFO+BD9WfSm0pzG6hrOX
InAENg8yGM49SENrmYrqp1YEcfpOWnWYiov7ZWIhMgAaCHRw9uMHZO/CwPvI8YeFGevaNRQ3E5oD
1kTRV+Pt4Uv8UPBi7V7+eB17rd/DAGpTbbHChBerRYX93LR9kWflTL/yYSkcv05pXttNdRU141Ou
OvmVObdnUxgLfttUncUJKK5ZUwJ9MZ2zkZEZcgZAuurUTxL7KoZthuug5mkdroFRc1aPd7OUTZtE
URbwprgPLis4eKOAnc78+stimGBG6urj1JpX89jNQa8DAluAxHqDacfoVmCgbSBmFRbgUvCEWry2
Ra6riGqhIZx/6kTHeh6T3duv5JXwFK9E9GzFEhVcJONgjcJWiaYk61FxtYfZb63C8LQl+4ZWTOIm
HND+0EX3RY/WhkKeJYfOSY7iPHrrkflO8vTKr/r5VpD6Es3qZy2X/TWxVJmlgyR20H1MYPyJlG6p
KSrSAsI7rkcccDm5VaL6WawgW9D1vbfocLaN5hOuhe07h8yrSCHezIvbOUjKHR2vs2zEHsQRvET0
wSN/1Jjxa8NdO62/W82Ih2ddMsJyGF4Zh7UpLmV46IyO7TfALlxn6scA17HxnR3wzKrfixPiMgRR
kSbqGoFw/x0Xer3kGB87fi7lCHV3Ds7Hakcdt24XzEdP6phULlSMk8WC6c7gx4qNow5jGJiaVrc1
5+K61oR7Sz4e0df/hno8eDPnbMiV8AyrkciTtGETluoY1FWylXTJpKjoJNcZAY4lo9fEzm1rKBeM
hfRTEDWNv4LtcJsoBpaX1FWA5gJS1UUP9tO3lWQ4xuqkwBWNfLWQrK0qZ7HbDfgb6nPXYmoePkhy
+i0rp88RxtQ7G3Sc5EQr8mky8zSHcJIlt2MiHInNBv2+CsQOF4uDrASL7Izle2X7L9cxECDYUwr2
LVBx9t9xPOfNZGY5Piw53jbIvVRphMZEaVRHvSHd4JxTnSpybDK+jyUXyBt65XRXxuxE7fPHt/f3
YX0nlhWxjpEM9QAysmKRv4h4llOjHxGGtm8xvnCBVZr4OFUAsr46k1uDcQM03cvvVCK/vCjpGQpX
TGIZ+u5fVF4nRCJRc0Fk93LsewdByLF39bY5W5OWnh7EXzdKP7/9pL+MZCZtaCZ80Cv1w35AOdFJ
GbG38TtjOO7oyQfI+2ZbBJbcakQfROqGL1a1SgD6rS+LnCWnxWgcgQSK33n8ZyWxw03G7iIJ0kjV
UdXYf/6wN9aqHiI4Ku2ke0uBoWQoA5mOEQny5AaM/cocyWuiuT0J23QGVNzbgWpJ57hHzSe2ycxq
oAwDl3n09kt65sgc3hrLUmiqiTB7yPzMYA9DMifMOMVnzWryi3w5XzK46JO5AcWisHfwoap07Rht
stUEjoqXUOqORjIEacFEL4s4nhQZyUi1bd2qdj53hWag2hMXAOauE7XFWbNLnS3Ku/w2lYrEKk1P
swc3HNOzxp7sAA7P5zlZ/MhpUefMHkwZQX1pYXWATc2m9AheQ4hcUVR6Q5Wkbi81tTuZ8QNjXdmN
12XTVcqK19xFY5Wg7gqY3xh4nkpyM/hYLqdezouOojn1mZBbPnBp9GyaHACK/k7D+FeHhMWIlVQX
VU3e0P6nBv5Sl0No2f6UOqOvDRKYGMRa++QWckT7I3r/bxQk9RsuOv+OQBghHfevlyH/Jwj+uL39
v/slCL/h7xKE042uEsLAz5CXFyWIgdqgoaNDqBEOKeoJzn+XILD/wHdxQNpABEQ79mcJYn1AAhtK
7I8syTDV3ylBxBm7twdFjEI3j8qV+Ij2zf6aIbFVpwiBM2hk40ZNlu1ih++c8+KIeesSB+U5YVJx
YJCE/hxzwNcIwtXggkfn44uv8IuE+tXqf34SsEP08EDFPWvuvDhdeqAaUS/LoR/m06bSi11VYRxo
OHfEr+O3L/XMiDx8JLBKCB8AcmK2ebDTHAPlRHldQt8ex9NY6U+RzwKYj+dFCP2nxPdWG08rDHr0
ODtJiuW8X/SjJdKOxNt1pmUroxP+9j29Oud4fNT3ZYVCktBzCCVRcKPJq3VG5SmWSIvyo3iK8EcY
TiPxYXEbivL5BzoAKOWv/ZXeu+RB/qar0cLIkgZeIUefyoXLAk2ay8ErhxTyTuQas/NOifCr5fry
KcVae/mRbXg/bcNT1siupGhjxXr2zrH0K2onEDSaAwhz2hq6RvvXSK2FKWDU83HD6nKVyy+YMh1J
XIv2/5lZ6GejOZx2PV6GfXXJ2f/e9V8VhnxJ+u9i6MWJpB1uyVY3BhUoMG5445daby/WvvCXLj/K
Smdnh8kJSk4nqeFcT05+1BT2bdz17xwkzw3Nw/UtyNRARcXQ5xDk7YSLHWljAaGvYNi9pp/VttjV
tP7RN7+Fh+BXSeTKuItoEa5ECuQpGy9UG471oEA7ggwUITYCnuiYpbDLneE0g0w0ytnRWE/YgVaX
by9+sd9e3y/fTKSWbMuDT9a0dWliBs8nW8yzvuPMlSAZq8CZJucjVpWn9ETOSrl7J6H9VWRDq0gD
oUH+ggjW/kopQosNN5WsxnJ6xLz1sq7GoDXj67ef7hlAdPh4dBeZLkHT5lg4CNJaZCth29O7ydCq
yOrLUrehvwDvr/tqI6fooo34o0fRRs6knQgx6GkEwL13cCV3U5lf1eW6pT/rSsnqz1Z0ZWZTUCA9
0UtIZ2tQFuUFwk8KkavKj5y6uYA94qMOiQtXgUq3diLjmcXFsZB/p9B+7dH2ozEFaQNcqAx24+Db
rbFtZ1JvOX6pODexVVyq83gKQvPM7EI/D02fuXXmqhpm6kl/PJt15PbZA52AAIHFk1TTmQ8mn+cZ
RUzmbzXz0Gm+aFh+8IW9emH0ERpomS9o5aGmZrVYRmPMngNAiyfzaF3T66VlXbb4XWYSjG18Y9BO
QzXgaKZwnNEcibpoWxaGC1kmEG9ShpETqkRWPNmUbnq0Otx+GuOo5Y1G/P+xM50bTXMRFl8aawZ2
2B3jl7vDsGODNtL1MkFWpBj0wwqNj2zE8CMqdo41BmFneE6De7EdIWaNo2xRXbLLd8MSeRZU4Qib
+t7MPzdLf1pY9rdJk9AhmrdNgvhqnJ6ss3oCX9INEZeUNfX/cfddu5Eja5qv0pe7FyzQm5sBNoIu
mT5TUkq6IWTpvec77VPsi+0X6qruVEpVQs2cA0wPGoUy6kySwTC/+YzL8AoKXz+IcuRFcb7royCj
XFhvUQlb6wF0hdXQUQbYfgGWrQX+Ea6jD1yJaLusx404YNnK+k0mRAfQjrZRlSpmOSdX/VRCtD9P
d7Ehu1ArtLggtLqg3eo6B3hA9KyDaoPDyCmCyErLHvJQ4imK8UZV/SZm54KCptpkWK1G1Q51PkeR
1kmtA7DpW2wjKdTXEGPL9l021uVUAqVpydU9yqmgXuT4J0l5HgMZ7t9oK+PYczW1PMCqe1X7qZnN
2pEbhmUacXadcyv2XQWKqsHcbI0k9LTQt5o2XcF318sG5puqTE7HyVfwiLT6IPSYpwGjaGbcfO1L
ylpVMPG4eYHe7roNOmg9gbZmjE4Og2IY3rpQfNyzXYeLeCcQpLWehg5IohBxVFyYvRO5g/lyjuoc
en05RZnrcco4O9Z79otADBfHZgN4bWocUSq5Rh/dGlsYz/ZQ6iKDkK3iinfKTiHwv4SIcrNoIGrK
+zJ8bUOPawc7T2JPVQJr0PqlVID31Uxm6beLtIcZ6wCl0RYDC3JRFHQHH3Bbvaq36LRbhTyZ0pSa
QZWZ+YDPBJiE2tBSILufmjyDDzwPdWqxXnSN7LFXHab4O4AGic7dcH27GOTBAiPQ5YOephVzJORs
ORht9Dt10oCfk/fdoh2CA4JjL5lmwHr8tzkAhL4HDPLrBIHUSgQlO5xNTQyOKvALcorTBQerKl7p
QgdCeewpYOIGGNaavRqWQdXRXQOUhpwBBIx50sMKXhH860wcv9ihPtvkAdRDyYKHwAka7+83+bmG
Q7sOiIIp6fVWg15ckI9Op4hfHPsiOywuN3kkwjIahXBDEphL53loE/tyWlYwswQtM3kNsYprNQCx
q9ilymQ2guxFU+Z2OYgNU9FZFZfvYEp4y85UXvFPIWTMSIOKGDRRTxpSVyg803iczF8fRR/rSQhO
gA8CIQUqfWiWS+/vsoVgSp75umFywqSgOM6nZDLmp0GR3ViUvBG/c4bggZr6OEOmFzRVR4uBEgmK
r4qUH2ss7FYMjbVvcGoAIvX+VkQlHVIpRZthGsJD1OpXcj4/dsnktKjRqRoyX6ldwn7kIdJaWmnY
LMDy//VwfDo3zm7hYjTGPuOyBuBuU5HGjVYFoMQWsCBotKtfX+ezycG4D8B9gAaHOXIxCfu0ijix
lVhLJb0reXkNXiWowYrbzsbbGsl739K0CRXymFZSeDvVW9ngbAm7kOHXC47v7dowVkUdeVmHZRt2
X1SoPwubcX6jhfKGhYZU0PvXoQYT4Fk166IUELabeiuE63QDSF+cwJgq7W3GSO8445oLUH6CITr5
9Rh9kv8x7SEFQFC0VFC7fn99LtaksBp5A0iN+7EJLd0XnyLEQWn+Vfr3Sd6D5h+geXDDQVh2yUfk
SijQJilsJsV4kXWSpcaiGaPCWIrQXC1l7Mh/Uuh+mmgBW4qbv9gcGHEL7UpmLqRctv1TFXpgbYRL
QhnDSnBwdAp6RjXwrgh0a0EMiVYBvogfsqyTUfI7SS+JPyQumxEQiaZyhUK6NFiT3MOgRHSVKXVV
NV3Bq8SDT+eiaYNbFL1AxeadLuutauitWM3MEZ/Jxt7SEAXVQbDW1WyVRdwNCmfHMQmtuGq2whRD
XttYRQkOv1Dx2rqnkL2EMUjkNRkQjHW8z+KBaChyVmqMimd+D/rzDZ9Wqxo3zT7fjhB+Rym8LSW3
xWmjFwosNjsLLo8eN4a3LBrrcD2wfJdKFVpl2i76PFiPcQzH23YrT77VIwqcZtkToB2gI81mqwRa
mjgP6y2PHdNIZZcFS8PQ0S4JbgOZQ3mTCSXEHnADr72euBJyZbkbD5Ux77ocXq0JbIHVEiFi1CwE
xMEs0tJw2LZ9j9Mtdf2Qs0KeO+hJ4ChC4OC0g77j+CSL7XIOxg3bv6da9nzxPqr8w1ymFiLeZQNH
h9KHQCkLRfxeX0lxsEjHtRrm90IXOD6EZarCv+EbhOCqvkIZgk49oG94D/7c0qbELDCifYDos0LU
qxUgw7bGatJgxFaH3gD5fzaGfVtt+Sw4GCj+C6LhsM9FMwJDnKj8qLhQSl1zBn4N3HGootcR41fE
3TLTr+p+QqanUNno7JYHwxgHvpigFeMn+wRYDmBUDrNmWHWL+ClNzQFWFSyQkWPjRpdRCFV9ad1w
Iyir2rWPfMQ32q2WT5s+6pdyggM/xjvFXAvgR84n2UpRwYnOtrMWH+IaQXdzj5YGBaBqx2pGuo+w
ShkcoZS8IesX5QR+N06hVoYuYJTs5ymiQTEscySnhZLscySssQERBq7GsOHDIYyRvLkMj6wWwuaI
OkJAAdtUP2B7whxkRyxEfhaTBnp+Mzsyn2G+DpYhtwsVu2vrY37qMhHr2alDhbJ3U3MdJPpV6NVw
R63AAHFIO6PUhbWsK9SI5IYrLOnrX292Hw8/BhpAPRHYKgBIUS94v9uhnRx3eHY0BAPuyPIBUe6W
M6JKNg3yWHajJDhqADJH8uQ0PsJAyfgiLf2w4eIWULQEwguegMxl5f0tFHzF17w0oscBRa8+b0Ez
hvqrkrpT1tJfPy4y3csNkBVjAHwUeeACGfji/cWgtMPlcPLVTVmJPQ7COOjktbB9bcKDxs+mNCOM
h+L8nlNCC1Q3J66Emyoc72GxfCinCmKSkuj5JbfqIU6LRIZw4/CoyhHVx0ClcoGUE3uDEONomnpE
6pCKX8VJ5PUwUSWtzsIcNrhI0tBNcrpIcYUJSQF6w7o4OIPaUVbsmiGTDtHr0VFLiNUMcHKBd5rr
+90SGGCv0KQ19JQ8RUL9SIsOyD8ODZYOkGwbQ8WMAhgO8nMDgesDgv9JXhdpkJsRCHRQsptpFwan
WJ9Doqoz/L4nSEexDDTFHiWJLRRjcuyCc7aSa3U9tOFtLkV7Lil2bZ3lRB99q1aQVJTYL7tMwx6L
uYpuyCT6h1rwjzzkQvKBs7APvz19CyPhNOeOHA5bOA6Eh04MQGbiU1eW20euDl+mUYUQjy65al7u
dLVb9Fi+HEoR0Ao5JHGC1lHvHwtVoYKENxBU3CpLglMrISNE5pj3OZzJq97CTuAFUeZA6cLz4UPQ
KkjqQDLwQiRrYo4cuOhtgCNG2gTBoWp5SGzYUoKzrtVXYAIfoZrsoWS2F/zW5ud0VfGSB97NWkc+
nXKGxdZFA6i1lMtQQp5MTDNvQrIvqViiyDM6pbfbMvTKeLCTOjiwbRYiXdfCANWdtqN9jfaSXHLm
25cbsYveUAK3y4hqQDIrVeq2Ig7Fmclw4QcgflJQkI9iCWCiD5l9lPefNRUs405XFkKIDnQbVpKL
jr9OoLCFNs0rqI4laYDwJbIPSUIugTjWuJH0yVRaBSTM/CFJ9GNUd/A4YQCRxNXaYsUS7xib8oxE
quTbx7BOdUhvwbgt4ebJQ399D6GgGygBHxpRP1TYnC2jy7Bh6dkuaPxrlmKHcZrQEaIcXA1sNHY0
cUTnXE2gTRJYaoqTsgDQdRgsvURuXXAW4OcLHnkyZMnuVXC+WbydCkYEwdZmhsSUvywEyUPJ30s1
6KA1iE6qedwkGsRIC01Dw76Cfijkn++MvIcWG4wzOrRIluykr/Pgi9j5k50DmE3EzOiyInq6rNW3
KG9lUwP/Zd0YEB1hMHHwAi65bEBVTVCd+PVW9fFyTEIRMT/AooBZXbKe+EiFuDXkokwu7ZYsPgmR
Net5/sBmejkOX1zuk4MAtmOAozHWBqAUAKS9SxsnQNyAMRs0s8CmnyLBriMNqM+Zh6YJLP2E5J6f
wuOgJ6sozMC57OhofHc+/Df0Av8rQhD/HVuFrDL+81Yh9H4eovrlXWuQfeJHa1D/BvVTxmqHzcV3
Tf0f6ET921uLD6KmkojpdK7ELwKCiGIz/LTQ7AHfAOnJj9agCI8yJIeY6WCLQQLnt5SZpcsDHrRE
Cck+hEjh5YupfDG1ikmMwbXJBLMEzvkUqpCf1+Ct1JhGbHArI5OKrT8nGcQAZ2rUaXUD7gh/rGXZ
XzSRqi8VA61yCLXc+oMMebAq0TvKA7kFqiUvwKQ7BDbDgkWe6CDQbNwq7HuNdl0Adf+hHo27JM31
NaBI6gsXBXEKrxO9WoyjGAOOkOg44yZVtScdqv9Tl4U2hgMM9qEY/DutEebj2Zv7pL14mfSxwUAN
CNoZwNEw1NL7dVanwSwoviiYTV/5qGhKhZnmfWkpjVSZIzzUFg00WayMUzLn7cr/htW1/cdCfzGm
Z6/jJ9DfXdQ+YT3l5+vp7YPf15Mgyt/Qq3pzDQeMEGZ9f6F9AYf4pimg2wMDhP35DQj8vdUOW59v
0JsA/RDAQ4CEAAX+a0FxIlr0eONgPcloBAIn/Du99ov1BAKVpiqg1gAOgKoVKhXvpxBQ8VXZd/m8
UUacotAhhBRVgDL3GCVmAI29L4Lmy6MB18PWDyQIYPrYQrCC31+vhssVJBpDqBjExUQ4LnwVlXpt
AAw2D+I9j36xXfht7HD+LstuuQCMx5rFzmdv6pOF82Z9eVa7QE0TulXgL0ILhFE8gVd4d0IVc6a2
A5iMmxLBNeSPoBebRxURsjFcVs1Dk+W+I0XhAB/jUHPrWnlFSnvM0Zs1ZTj1bXKt2XeFAWVXabjS
igbo4UwWDqLsu23MF3ZQZJVZ1VJt9S08NtqgjxbznaiWM8mjofiizoWKEu733fPIkCMHik0H4lQD
oPoiFQGJJsyUsRLXWQjwHu1q0k1EelJUWF00tix6He/KqScni6C169aFeRES0npnlAtgzVCHVDiq
vhQequt1jXT8odEtSD3VIXY1iuetEtCy18V6KlaQYdBzmrYEISNc+wLZVKxgoVYmEFuBfMgMAoM5
qNOquS0+Q1gg4WyYnM4bwBbhwhyehPt0opPmRI0nAD0l0qFaFNBr3xr5jQpZQal4ygVPVd1OW2ij
peSm70IEQoOmF7J7kD55R4C9le5ItZ2FJny7Zs3U4Eul2NCzg4NgJtMQ9suRWR66HcpRED5Ft/Fa
u5PuDGRScL/bAdsH7eogtrPmlMAyLDbRpxViglTMVp1H1CdRLtSIcCr23AninZBT5VV7zGyfs6bm
CZKVPaQqwvUs0fYJyiAVPDVkM1uWpn9f8a5iEIDqUAVIMudNtISI63itLRRTO1Y6ALLEf2k0G5bP
EOMqlsEj3ppyhB9jF7twbK/ASrySiOr4juyESBtJuI5OcwDcuTtXCxw1xna4sf21seqW/mbSiHJV
LFsb3aNbINTkdZ5TBPZ9YAaP80B0Onm1Db2UQyqTEUp8IR3LNbK0cXSkXc+BeU8MU81IsjXuUodb
zXfZY77WFScrzXikge1T0RleYxjQ7NPVQI2VsQgtHqcOCWh5Py10e7wJaE19CgdeU1sAgVqFJLUA
jIPyEZyxytf4Fbqs8WsOtDK/6HWqeDUJ7GI5BASLb97Fa7kwMaB3uaPQaFG1gKBThP40eU4Wxe0U
O8YBlgkOwObWsDBe+k26MfbAYHMTTTfzA5ZtbQUSgTkPBG2inWDl+3wvJ9SAKblMoPQSy0QaKOB2
oMj9/mH4j9OaYOXan0eJ2CEe5ofi/FR765L/HSWCJMzsMaCawiI/RB4/okTjG+QOwHpiZZHvRJUf
ADJEiSzcArZMBCAIKcBfh5oA4QlEMhpa7qx1Aa73b2iAvXVZznZDfDMsvGE4A8A4A0Jd8oIneAZC
0Rj6LbMGiwGSDTVkz9UANKu+rHkIzomqWcBj0y5LWaX5zN/NuhgvQTvQAF+fK38mATY0cLoFwOmb
XtpHnDrSWYAgAJFhRBdSuWzqYyD0tQ0zemwrfVxorhAawMTA8A58EVgzLmZ0QBSr0BGjQmPR6mNw
TNdtGC0TyLJCQDma73S5gr6/YgyNZvHNbCazVLpGg9aSG0i1H5sxehghiqzYyMbW775QTrw4/jFS
EivYQX6H2f6y4PzdOSgGJSxF8wKbmd8jw/d34PvAyBSmb/Ai+K758+8IGv9p8EwNA/fz1XR8eHx4
v5Twv/9YStI3xuMEWAe2It85Xz+WEn7EaGAADr5Z5JxjMQG4VCC5jKWH2FBFPPX3UsKPBBmKoyDc
MC7/73lYsKTuPLJAP5Ox7CEtwqRioE12kXDB917VZl/HWmqhqDUlmitVuUH0bniFnhjUH6+AfmkA
bR6eGnjS+FpcW6OW7gFH3GId5lZYQVsp78U1mEdoDUnyWmnv/sUb8LkS43/8czMSqJ78eprlf1hd
0z5UXXSxdeNzP+abCGMU6CIC4Q7JFmQkiMD/nm88NBohqg3A9hs18W/srwarPYUVdd7mFioD5/ON
8el4qOphtqL0/1v0ww/yGqwyBHgxsAYoJmB2Y2KfQw7QxZuSOBeQ4Fe+hjgRyt/jQzAGrZsbkJBu
FDDM0DOsoxMw7KyUqh5FhfmFgpcXA9KEzox8C0Hn2PZnDXLKQebUabMTBp60XcGZulYc4ZDGO1I8
7AuYT7dxPP2rA4L/IfMRWxZ2l19ufPkfzAvs//3fdwny98/9mJHSN8wdbFaQFmGZLssZ/56RAhI1
SCEwrjrj3/09I/VvwL5AAAjaDG8JMjamHyUn/IjH9IbxOJN6xLb5G8HER1y1qmgQfIGMMwpPwMFc
TMjKh21tUigSvA4AlAKFHLit3AYLA6Y7bU9jX7CSor9voUVO/CK/6vJpQPAayDRJI+Q1Xdo4M6dh
6ibQbTgbzU/y2E9aUOyAgLoXHHoUCS3X96tlSIEuyJVeMstkGEjb9Lmr1PwSVN1HMC84C1qi91B6
E0iYzruyrIHP0Toip8XNNPPTQgPELoWQRF3q14JQ82QAFBatszUIYin4Iym6OB0adXmm7+bZb5Bn
aVBsT/oK7Espts0ggb2koc8gpkJCn0Jw3BGhNa/qMOuC2PMEnSB+iQ5Cav6Ld/z/hoVZVur/ZUUJ
8rs/Vssf/8uuH/Kn6OF/n8cN37/hx7rBTo6oDaE2D/1QoOzx5WfrBosJkR2gxyCaszLLjyAcBV7U
Y8FGAC4ay+4scMCywU6u6wjBgfVGb/N31g0rHJ3H4IgbEC+IIMwCAA1zrouZmYxJ0444bkyEziEC
bRBSuXxc5mUN5mEmOlIejV+sho+IJLZUcUVwIFiX4zJWkRQYyY+xIZlxMw8urNazuoHFApRNqVQg
kR20ieR9ENNahYFb2aJfO6a2Ds1yAhiP7LSvER8Av5TMhqnLbUb4KDTlOl9pCa/Yv166b/jviwGC
bxCiNFgUg354idgR9VZDZiFJZlNoN0EyJyCg6+lK18N1gfrEWEJ5qMK6VNkC1SqX56fciUcYMWSN
zhOFg5tB2SUCqST9MYmqKw1dFlrCYyDTKmap3UmmqMeVGUNrNEGP1x6BlXCCUPNQWByhZgrQB2zR
4bcBBwCxLCje0XOm1v2+ypWFzsfLWo1NKYqeMx8AZ9wUBPor31P8QrH+5y9nNrORAhvoegByBbkR
JhD38xyAKUX8sSnq1yJNztf0p1/z5wqHpNU32EvJIhOYB1Py71Dt7ScsRMKxyaxV2U/+Kh3r+BBr
0zIwJGIyhtz/fjCi7/yNMQNgxQqmFuTrf2uFY3s5W+HQ/wYbHt8EA2Ysb5ibXaxwqBrqMlT4wlPn
ocgF9+Pb+Yvs9K1s+fca+XgJlpycU2sEqa2FGZcwwRV66G/Tba/hSoOZfyXrhvj1Vw9zKaOYaoDP
GTquVFi1u0v/DAh/Cpb7/EHeVNUUHuail0DEIO9ymBQP4QlawlAB38wn3+avys1XkrZvNPgPI3Z2
Ibz88xGThVGPS3EMTzn2vNDKZqLZtUCMx9Be9AQ4D6/1yqW/68yYdIvJrDcSwGNENXU7WaAqYsMs
RND+XN4/f/xPR/fsrtjPz95jGgPQMqdTeKp1FzCxxLWLF8MCgMsazPphvOnvUaNTha9Gnc3AXw0G
m8Fnlw1rX5QrDZflPcGsr8bFvIpR5D011/1S8HzS7BoEcAhvPO8rdOxFRf7PqQvtSBa6orD1YXvn
Ki5W5bhFvfsJJto6qMD3Be3uGC//CgVyeZvYkYj9lySPZ9vK7s/HOxfxeH/wfrzwxbI0xFqseYFN
tcli7KiazDdPhfvri1z0cT5e5WJlNhLA9NBjCE9qTSDkUd7xrHsCKQF2QciBgMMTcbSXvjjiJfGT
V4q4gkliKkDAv93X2SuFTkGsg5QTnuTMqvOmtYNgmq1BN0pSIn1FdU6CUoqm7jMlZiawC/jmgpdU
q+1SE7iUdpFWkaDvasqHY7FOBXljtAl8LkYNVrj1Pcc0vjI9tjK4mkHggxEquNdi0kJXKzSDCHDi
tkcJEht5c5qnuYERefldqv/n64Wt0suJe/6UFzlHLoTaNPJieBIdbtvuACg9RFTYBKS/mR6FO3hT
fdFBusDQ/3iff4/rxb6Ro8zYQyA+PElHWaeQseSIbGVWQPQt+P/6rS5+9Sa/esaLPcGf0rqvKyE8
VVb2ULm+Nem0s0Z0McCIbyiETPrdTIDuseAqNVEpNRm9Sqd94kYhQd9gcEMnXTRu6uDvyZYzxeVX
NOHPNpC35rok4gBGne79BjLrPR/mLe6xXs1LY5OZ8RcoapbAfnjTTP8IhtoKFHwvCQNTW1SSXEfR
CXKgVAXogKyTQ3Gon9uSzKSinPWETLO61u/mZWhO2/YkoDVlRfftcurWrW6ri2knHlH7ICWdTugR
WWjx+GhyLThbOI47BI5QhnsBM/QOLMfnWjYTwdqDFbzrnpOdT2IyLCdSEiBjg93DQL7q+Eqf7f3n
T3gxl9OwEnhYhYUnhXRWuOjNfMuR2YZSZ0pACbOGAy+TxAuP+kImFUwGqE9EM7PlR5XUNLzniY/f
qyPoXGhTdV+dEWyjulxq57d38Yon+HnnsuCHJ+AzV5PHh7S5AUDd6d22MFGl11tn9ASPXwHXuzNW
P5pHP13rymfr4PwGLtYB8BoD38M25JSQciV74R3sRdyC1sthl9ArzY3NcambCT3VHlAulE2Kyqto
6zXr0K6X4z5/3D08jfvUiuyUxvQW2EBTuoMnNzSL0HNbFyfx0CxR/yrXw7L7YhlfCGv9uXHoQPsi
DoWGF0zY3y+RUEwgBQXDoVNrtma+gCm36hhPii2YuR3bmoU9ubTU42x12+i5pe11YL5+cRaxGfTh
FSKsZfISaPhcspTEMOAmXY2jU3Qj3ogv3EF+Rse59fLMAp5bBm5TIkP2xYNfcEu+P/jZVS+Ci7kJ
EkXKs+gU2+VWcTmya1atA4z78qsl9OWl2JF/dujVpVZC2xCXSjZ5S7I1dgTfjha55W+wcX6lzyN+
OiPPnuwigqgkA0pTRR6dZMf3RhP+jxuftua4ghAL5TbjI5rgd/wC6lNmTYZFc0xMaIicvnirny7M
s7u4iDC0KUtnLcNDY1E6g1O6s5M+htvw0dgEnmKBaLzuYYS69jc89k7n11e/YJt/f7soScrAd2Nq
X5ah8zQfhQyYkFNnzWZqxlvozC5TMzQ5GqGdPdxVZmf6pPTEZWDWrbnWKR98McU01hD9OLMZpJ11
TeHofAHrmDojgLgoxuB28ZiRiNwe1483drSpSG5ixjUUig7kcbF+1MiyIYhOzIxaIrE8pyQh2S1k
mtGtSHmaeRm5VZ37hgDz4FxhDwntg5VQdxWaNvSS8X2LnSXj+XryeBPYx4xsgZjDJ+0lBT3UbIhE
1gEu0ZD7/Vqzl4Vzv0/IdsZnFWIDgmDKDk/2owkUgr3e9uZgNdQ3aUqoM5m7F3t3d3iypq0eE9Ga
7YistzxViEgLsuxN1duuZev+KqQSeU3wpOube7MiVzcV/vxUmxPdrmciLzLiFuQqJbg+EWyJ3Nr+
ArCltwEQbJWGJr4VbqjYJl+29xpubl+YGTluJvK8vp/xCOaSM63DltRklVLc9sK0995NQQayxvM8
AztgX7vPgQ2IAklpSdzrDriG51vfurn3FxEp6E7B8ZXSI4iotKBbjCWbHePyEe8DyCmS4ZkLypGF
Qvbro9mb60VLrpyR3E/O/ZI+Qzgb/3Q/4qF4OmPXxFkO7x+zcbb3yNQQcxnUzqgz4wmTdUsOKt7q
tFPxLRmVTaw7G9/fEksmUPNlf3iyFMtydEJHT6L0aHkblSTOYmeP5M69xq1K1OnpoiG7iMiYt6vT
5rhM6YbsVjOm88r1oP5EK9PyVp51WOnEM8zbiizdjhxra6FYK1yEItIiFFYC5PVBNxuKiHTG+Dh3
MpEx43YgH3k6wfa+7sgmJ5arIJYo8Co6ujmKxLVC8jzbCgZU8p5C0xlszpM8ItoPZHMN8u5VQO4h
lO6oGDjrgN9K4gXs3cXkxiCaCcdOCl09snrRqOWVjr+0PIGyO3spqG1CntzsqbrdrHAh3Cct6Xob
mdarZXrOCwt0rM3zuqMe0ObkGhsait07K7ecl5nGbmWtO28/0XVv9nZvCnZruglx15DVp6J3g9U9
YVqtt1e9aQO9ZNXm9c16q5BbV8OK6E3d4R3LbU2N3KyXe9x5YiIis0oK61ay7KztTWKSwnyVyPH2
GTOZLSONvGam5V7fUGvnTZiAG+cOw5eR1xv3diAY3cmMNw8r+DORzV1A7yZ7tDyr3UP3jcxWb3EO
IDMkXvoEZzv+c+DuCVCNi8EuvZAEJr6VfV9HQQY1OXZD19Y17q61PJ8e97ePA1mOZoMB0QhWng2z
9MXVDY83pjo6hnCvmek1T1K33NReTr3miyzyzcTgw8l9tr9dNJdFTlcjucL+pmF7ueWWt7P5uG4w
a27wprBgFyFdy1TE0Bf08cpprWzxhLJBtTjpZMViV1ACbYke/3NRIVCCzP0BgGb54sQt0dVROA5N
Rt7LF7wVwGrCKRcBCBbH2G5RgBq2qqtD9dKSKFrcX2z8b7zQD+NydvmLE9gIYdcj5w2LCcX9fbEZ
Fxr2QSeypI3vqlvVLr1kW33xNtiXXl4UMusitLpQO4dN6vsogw+TqNelITo18G62QsXfGbDEIpxQ
PeQggsJIHjViSLJpX1X5Povf4ESDTgbyeailiO8vnGV6MQgcLjxY84J/1V/lu+FWvEVGUq61HXf1
XU3+t3Ao/wd9cqa+jZYL6eqXh+6P4vWPY/vQRnCXefrg5Yhw/i8rx//4Bxk+aohKf16TdrqH6SF/
+OOt1/TSvMOosE9+bzQpAkOUgBEAwxxIJcIT769GkyJ/g+2MirY/s8JgReq/CtEKcM8gBbP6OPqn
oOJhPn2vQ4toQaH5hO6PgEgLnZrfgwy8Cbf/PXMVAInROwZORsBFINz5VjQ6i4+rVhCTKh8UqGT6
fbLouFlkyqc6IIQwRu1lpsUHvKeYKmMKH9tquJPqUO6coU0KKCr1/gxrehi5me1cFQAIFnw2QtA0
AHdWnwTZBpgY1bq4bUENUNBZKlqxkq2mBtEFyEKVgwtJF6gP4SSECWnrMNjWDQRgbAAcAlSb0JNB
DCGWIbqpwjwL0PSduUUx1M2roTfZTV9m4OzFftkq7qz58ghyV1agLJJ1Pu+A3MCVDrwt5oQ2fuiP
x24UVG9oAFejGPz6ro3asKVCrKv7qhilvQp5LXBGpwKyn9xUHRLeSO4MIegHVL7C6jYQWzSBm7GP
uQ38kEZ34KWqJnFYTS+ZWMAYKdfhJ90VYngL73X9oEhpNoFmpc0iXMEFTqIRLCx8WjSKfF2lRp9Q
OeFiAGkHLnsWRF/NbvighbIKFJ6FyvQ5WQX5Xeilqx6iyyC+ahrXgpWldBCGyfpUoK06Rh1Ayxzq
iRCfU6Md+MHYbxMjgZrGlEkd3mIIXjDR446r1gn0FGFBXidz7XR5HcECNwwqD1ZF1TPAhyAG85MU
V3atTai9tnEqQQzNr8XJKo252GTdAHEdIW6azgMuCbYIXZnOmRcJPipL6txV6KbDh15xfENJtnnZ
N3idogpEbJXlcUhn1IWeQ2MU6xVI25y/EDMJRtY8pz/k4sAS0LyBrYKmTjdyzAWnlB9gH5HoeQbf
dqAOOzK2FWRYYB3aaUDRDk1TQjqfhzyFVskvQV7l2TapGlmwobUMWALpszG+bhupkc12zJUUso4S
HAjEDmNLIMGRrIVQjXMSGSjM2k1adupB08q6JBB24xfo4gTIyUeNiT6Gagl6HMQhwqsaBdW4R6Vz
Gkb0G7HOaK905W2d85lMgjoYH8Ui1H1QUMcIXunRVN9mcKM3x6oGv7POVH1fhBEkVmB3k2Z7oS0D
oM+NYuAWMrwTX+vWNyIvbeIwfGjrqdWxCHxJW2YNmAYkmwSomoE20cRkTnPVt/Ms42Cr0/RlQrN5
zOFR3qYAqcMsB95zvZb7UM5oKjgSJzEUw505KKJbPlfDlyrXNLjpqVopwNqbVyAIJEkQupxDqXBH
Jcj37VzLI7ztqhKzKcF8NyNNnoE1LqB5CCZcDnx/FA890rzekF+5JChLzJKWU8Ev0sVmpfZh/qAJ
DeDNgyzVx2SQZI6EUi1CK52DUSN05gy5Wndh0Y6WmJW+YHIBDxR0X4idBwoRNLyzTA1sQSz5yB25
PHPGGO6XZpjy/R7Gsv5tGQYQs65hb7nJ+MavTex87VVaZ2FmIlNFpBwYwOP34qidgow3oHGXijt+
4up1LAGSngZqV5i4nbAzoRRYVGadZQP8/8IOQPoCQj332CGjk9E24wMsdHR9oRtdkDKPTWDPpTGq
J+onfv7/qTuP5biRbV0/EU4g4TEtT1J0JYqiNEGIMkDCJVzCPf39UOo+lyz1JqMHZ7AHO6J3h9Qw
lchc61+/uR0Co0+2qKH4NuMyHe6mvBJkUAmN0U8xZRkh7g0u0evZcMOIJToEYhNYmYY/mpb+IZ69
bFFFG0TF55EeKZQHDThp90GXbxuSW6bfpdO/Otuv5fdGtepXd57I/OoU/++lAcJqevtUXw71lzPm
01/4+zD3SP8TONwij2duexaFa4M0oOyD7In15ovDPPgfJs2kOoOx4b4N3Mc5/zfb6n/4C+AT5jLo
OlEE/w1thDH1qzKUwxwXMJIBbfyGlp3KPusJlrQ5L0ODu06wshFsZzbq3DZTTrVuRi8KcbJN56/9
LJxP2CaIHEuuMJVrlzExhfnY9R8HOY416VqZ/bVNAk4Sq1kyVpPSeMDZyf4xzFVoMU0oL2szqo5D
HrM1d4jv+5Uy6vHKrkRpcv4jhVcRk6i1Uc7Zvdad+0E4kV9vwrFxH8dMNgBAc6mQWOTVgDzbmRxM
xjLRcsNzbH4cYpO5lBWl8VNr6u5GJlLC9xgigSa8i3kiP8raJ/w8o2HjlPZyNoym/61xdHxfV1Hf
rxJtZz/jNkGE3ajYnnnCrMFqeMDXzWja9lvDHItBV1PEKB+8NnD2mBL4V9hXwYosLAMhSJWjdlo1
DhfbCkvxiXqDiL8g1NfXfRejDsc8aXJWfVxM94kopbP3kqG9LMzA0Jui6I3bZpZOvmv9jobAqpFI
rzJfk61W6NAF0bfzMVp+l8K9qGbTOsQxm/DNECcOTHp39L8IUrnjtePHCNajNguTC2MoXVpTv2f+
2vF/8JWSPb4ebd20yb6Dv3CAeZy5F/bgfoRgFx2N1Imp2VpbByuMVsTRKJI439SkTF473F+MM6Dv
YvNo+/OnuInwHPHMJLgwvSIyVuQEAz0lRjQhO3MSCyvIoavKVV4Y4TNWNnayrvBUexajSzVgZ6Lq
D5ZZuB/dTiIqCoy8fxiyHB2zcNppV8W6jggCSoO1pd1LWWZMIQdJMoTSIchkMbgu6a4cJXj++eJX
QARysYqIlShXuhYtoEGcR9mK/GFjOfkYVMNEbXAx8/vertZqMszbVDvTDxuZ2s+e3PFfo5rNW6+Z
5nqPgbxNH29GPeKagRnLNsNQnWrAMTp+snqSz4k3dMOqsRhSrvKg7b/2Y1R99UuVxJASXQrTcnLm
Q+5hH7qa3eF6NkdDIkIoOXzgzwYEnM9N8zUdcL9YeQP1s7J6uRNO1jnbGuu2S7frFhf3Cc9J0jsS
8iiKumjKlWepqnkm4jO/ITE2B0JN/PZCy5hJcdDnhbOdFrbx3rf6HHG+p0nFtFqXtF+7iLD1r6oH
XE7sYF3KhCyF1PLqcg17qTTXU5wVmPg1aX/fhFORXviOGTI5I4NIrANjDp5xQxTeunGkILi4F8q7
GQ1L6xUhicOtELWi8Ix1/qMTQdtcNaGffMBm34YQZY4j2jJsMuS2s2cTp8aZ34LCR1W/zKJMfmZW
Hj3JVs3fiH9LSIg2PO9LmWuT3850qi95YlTGSsUpSYzmQDG4wgizYHw3hxIIL0rGh8DqsYEcMqu/
6askkSskvPqrO6b2twEds7HBeT8F6BtKqs55Nr75uCrZm5FGipHg6CK488b2IUxE0F3YbH/Jdkqb
/mMq8+GeNWa3q6m1MnPdzElfbnNj9EjYmIhoIK7Dk49BZErUYQULd4VfsIUpE9oU7FmUVemrzqkw
StNmNRCk7cjRX3WDHwB+jL3uLj0V8joWwUq+LlyRoDO0jBz3xnxuvAdVJxliyq6qKb02TpqyyUW6
UOOGeEfN/MlU2Y1btdJHVtiactN3mT9dp0MSO7eiiM1nI/Utpn15EgX7PEe/s55J4k43rrdEkNdu
oADq7MrMPii3UeVm8ir3TufG1N2ruTXntdOWEq/lyXP8oyOMxLpskkmZl0Ytx+iy0YXrRatZekJb
K6zwJw/eX1FKwhcaIdttO2nzkz8PHnjzPBnGunT8gWCH2GB9JwlRDjcWDpXNI0B9l//M8mzEb8Lx
ggGNodUv7LggmPZZrCt2iSl3PgcJxNmWtQg4b/H3N8VoiefYVaQ68t2nqyaqKmSCthzMjQiK7oEk
dlRAuYPGYoeLlT/uDEd6gHRTkty4ZjZctmU0P8m0iEDp5jC9ngXl4T7C9ZkecgpILRwIivked/H8
3W2z5lbVWfq1qskrTBJPfMZxNPguqiGZ10MX0lCx6fjNhlA7/4ePCdUn240JQOBzwzLHLiMNUaiP
EubLJqk0m6aNMHq1Mif4bPcjwZxeQ4DVupsLCt66a9otLdhccEqw5eiB2nsVeYrdZpH0z5t0mpVY
96E5zpyXXvpB+lJ/tLzSmQ5DW7mPahjyAZdAPX2yqpy1Rz5BHK/aOnbgLw1DCbGkI8hhlxVNgemv
GfAC62am+RMyHgmyxgkK4X1vSegoyegPax3V+tH0RsdeGz5OACtXaFzz8zkQhLQNdvpJ+kMLxOuH
db3C0c7sOC5oLlZpGGWYkRU8D/uxtzXceGaZSWV9pe+qmAawocDuyTO85NIidL96sVv88uMwKplv
e1WzM7SdfimVGnE8SV29qiLTe+6CqnuAc4D0sXBGEjlyIgYXukrXfveVEV70Xdj+COSU3YW1xqZw
cHqr3DRuGxbbKnHz+6mUqRr3nLZhaV6VNBqPOo1qUOq4w9dm7ozwV6aK6VdvxuEv4VQmu1Ph3Eh7
9lDEZU1765ZGcSBIR123ZL4/kQ1JHKktOvUgW7fOVvOUQurROIpcSCkq/0AzYLtrgtubD0RkxpIw
rNLutr5ZWnoj5rzDVci3NYwYmuF1QkhoiamMbf7whhHf3rFKHHWYXJ+OBl+x/MIc+zBb2allPQT0
9w8lOSDhzppSBSnBTCNzTTYhNdeYBg9dG+ELJMOssVd+VRpqTWdnLn1f/xSaZWdvY6+BfVS2ZNGt
BFTgm4V1oTetJoROejJABIpB94124ry/KXB+EwRJFvEnThQzu0jDTDz6fm0NpAi10S5psc1ZjYbZ
OZspCax4a/tEMe0s0u5wmykb71Nn4968x/bJeWr8JGesYyfZw5ya1V3qDTJe96ZhEsQYZ/kHNnW6
39DpfxTABT+oZqfnXKfqazBnS4xgt/x0tpwt7tLnp17zzfsNOUdVy2fuRd2d9KPkUzvmQbSONeXY
CjKzydDDyLKHIdVRtoGK5n2ZdDpflbF0652L0XR4WfmdgEgxRJ3AASPCJddMY3yoil7dxeGkigPp
SSOgDR5AG9uzqisR6SHZNE4p+nUT08mukqj2Lzqd9taqE6m4HHAozjd2m3qXcxkXuEBJ28bqM2mB
MljDGYem1ZvEqsZVtA/snr1xxgNhOyMLjXdxNXaEZ6pRPFEjFLhuKIrETVCH7eek8wykEpHuoUPE
TcZ4pQtB46AhG+ReRK3E0taJLOZBzRweCZ5H0I1IdXhw0oW9aYdVBTJSRhDuSghUpTENPwM/zeNN
mVE6rUrh6nCdKQMVplMk97pugRviYfAfiiqF+MQZH9/IJkD7LswKA7awxN9jZeQjfztAL3kz+0La
eAzqVWlr48kuDd8+pIY9i7XSQ3lpDFmdgKJM7kVWe6S89in9/dBANcEDro1ue9viHjDpDhsstQQW
VoM92ItWOfl7iPx/0RD/l4kuRfBmG/xRs/18K171wcvf+LsPxmEDfTJUQKb7EEcW6etf6gkXIQQZ
MBCuPTItfze7f7GrPaRKMPb50y5eCyZBGS/6YOw3+fMhSk68NNx/hWkTxXHeBkMM92yLvFRSqFCA
ntEfYsuCfQ+DezVXUtDwEPbd7VApK6jWOYlou0Dk1a2nzEitCz0OnwsPeYUbR4O1arM0jQ5OKuJH
gic5MVvZwphGq0NenYDYsCuKYvnHpbDepnQ4uJdhILFKhtzYlbDy8Jl2h/Rrasw1eFXua3sf+K3s
V6TNmyMJeW5xNfmB9Q03DJpBl1JcEzxOJPYqsxrlb9oosqwlKQ3n5zCNEgJopK5uwykw1XqqYuVg
CD82+1IbA5+qbGO4HNbc1ZiJ0wEBKBW+v86Dxnmmshm7zaDmROy052XM4VpfE1NkTjmFd7k0504k
53DVxe5UbIOgzcnmUykqCmAGhBUqT/zvtDHJY4kH97wzm67AeDIZw3t8oaNfjtbxp8gd2k+NrXic
kKSBz42Ok6M1WiMKi04XW21bFET9CREzFnAsLQNwMvJMmwKWWJHka2uUUXBRxf74rQnT9DOoovdV
yrKCkpUmo7c2Qq+qN3hHS70Bg+jVJlsAO7FAdyEGKHeY60XHYQH2FD0KecNplj9Q6ID8ma3UD5w4
y+lp2cFNfUIJ7S4In+QCHeYMJRqsF/tiT8SukIdygRnJ+AHCBMrXl02fUxJZYWmITZTVemQ7Fl59
7QQGuKU8YZi4Y4NnUik1H4MTylkbPTZhJ+zTOuGgKCr5D8YD8Gh6QkrrE2panxDU9ISmLjsqfSxj
C2elT4jrtICvwL7q0PNjFmv7hM6m/VALTNsX1DawK/nTXKDc/ITqTpMsODS82OiY2yzIr3dCgSPU
6lgPntDhGey1Xpkn1Ng5IchRAzK5KU/I8tzNLiVvo4ALxlhw/pZCGxJXPzX+wp57NC4qw4+ZewRz
WdzHeVUZu97Lw/vphGxTnTGpcYzmacy7PL4UTm6mF17URB+7XivEcM5ojtYnZjxu/dyGykuvJmvu
P1Jb9wH8e/yXN770vHjNLLkaD3VjRB81boPdWhtAJivTyX21kjlY9tHw5sKn7IF/XOM1IpkyJa4V
3/RRTRfvOyImIKzN/WRf0iWnHwZrGK6FsnwCnUxGtyvqviXiWSuRbUOiErq7yDQqbwMruqOcNdve
oHKlqkCdp0goWcs2TctdV6fACeWUCn3Zxy5AuWko0KKsKJ2RqYAbU8dkcf+hVTk9JDCXCwdMxLrc
jqc+c/YYSXCKuf39hKnkxzQkgG6b8DQ4OqO8fWhPXWtXdOGPciAVbEOpZXzLlwY3lCa9rqIENniZ
tMAO5qtfh999MbmLNwAES2jC0jhXpx7arBX9tAngYFAeLH02LG567sqqqy8N07V6bQWt9yU69ee1
607f8qVpR98e/6yFo37lo6dtDCddkiXx46HXV50azD2O6mAA7QIHuHnVNFeBHWU/mJXDuEtP0IGV
giIgZCi8m/qELqgT0uAvoIN7wh/s2A8m4lLzPL2IKWnv69DDSj5MRQEp3ZWgGMUJ0VBdYwVrQwF0
VOOcR1uyDa+ybhDYvvY+8eLjCR9pZ5k72+6Em0wLhBKe0JRaVcWNe8JY8hPeMp2wlzAOfCRtvh8V
2xoPh8sh042/TRLS3RAatGt5QnLEAupQb/BnAyLnjPV0wn0mEKDshAWlbWweMDlaECLsbeO1XoCj
bIGQtFrMh725wY8zX0CmqA+13oBygD2pEw41BgWYVHjCp6a0nup90DQTtkIqrT9bJyzLK+cfRPOY
t3aB7mzdnmCv6QSBmWMLHMYsAmhMY25M33yCzIDjYrA62Ypf7uBqkIcTwBbxc92T0O5+lTkB3QiF
sXcsAwIryKph8yym3YAjKKVpP/UPzgnJ063nfLRO+J55wvo6U+lnqT0rWWcLGChPuGB0wghDOc/g
hWRUAdKdcMRJ1sGF1UfoGQHlssf+hDkS3Qj+WC1QJAUtqOTQFLS1hm1Bvj7hlo4dFU9exPORvQe4
meHVmuyN5IR5nvDP7oSFCkZMD1iVm597z1iQoJIygHmrlwT3TqpNrDSn6hiXheluI0AYZnS9h82S
UkU1kZs3Z+H/3Ujlv62CtKGi/Gd6xJVs5DOMkFcl5PJX/ioh4exjlohWFsdhlICn/OLfJaTwQvwS
EOhZZH55Sy76/9IiIEzQiOGXEECxQYT7wirRwAWHimD51+SvnSw//s0o5UyjwyXQBFNYEuiLShgC
xhmvxiXNz7Tjrr+bnMHaxorImqyfflAGDD/qOvMvRN25GOEw7MhMp92kGK2uB+05V1atxfbFq6Mu
mWJVvpQlnRHFl7tBrk9+E4r9xa/k3GpGjDIvErwZ74YcF7TGsHFEL/LH0aU2NIyyORSiLDdaUp0y
ou+AOYTc4BV3MObyK2YNHvL2oGD8HrQPo503+75x6otZ4SiajJNzhX/rgPd5+DRKo9m8ffNnhKzf
N090AUlOPmV/6J6R9Mc06hhVGOmdWbUXeWnuS+zZ17loTYazWDyrpo+Jug+6y87qw7syELhmWVm+
HyoX0n0bN9/xFG8fqzzCae+yEOLn23e4eMG8YG+d7tCle0ZSTOsRWsEZe6tXueOMkDDuCpGbR6eo
+l8yQgSYNJ67DdF7X5mLTH82a4JKdGts6hlSi4fnJfRniM1tW986hTPcl7FqoYXMap+FEuK8ASGi
Af5e5MP5gRQy85Z6OP4QjubEaJgwTlymo3f0SO6yNl9QepacX7GQh5b0BmaC5xGpUqd+kxlVc5vZ
Htz93mxsRvbadXZBQAZYLJNxWLvJfGxdIxJXfWc+10bn3XJCVFjMEgckaQcWewMiqWOj7W7cLusW
hwakX/VcGd+L1ABLKbyQNZ8be2N0y7ulgflZAqCz23dzfo8IegY2aoyNVANuoLXsyKzCaoSWoBHd
Oprp2tFRq6txsgHLAkLuPnunSVPU1zcGeVdPUZpVH/O69UAEbSOFQV3hph+paN4Iq/vJT0YRnOMS
iD4mCUJqHgHUF3ayenI6vHmjuMf2KZdiMXX9383sH77I1+RyF8+AZcpKi2uyDWAVcLY9mJlbt3Er
1cdZTAJ2n/B24JLOO4F857vQH5dZ2H8vyFmko3cg94n62M2y2hvpjGprbkKaUkVUqiOC60okX1mE
yZIDXDyWkVk+hLZ+KHh5bz/xuV2Gv4RUYp5Nkg3uj6Qkns2WgfOpMhkbHOdiFnR0eIMruoSNF6jg
gxaiWLOZN/thTIy12w/i1xQqDMLZurDswu0IA0jn0qGqW7v+8s5ogDZy8rvbPO3Kdm3U9o8RPGFv
OcOhiAc+l8Zrr0SRiYPndA6jySX9AOTqkM9d9jkx+/E6HqfqtgkCUMAkVQcmJCaZEIM48r8FRk/r
R1qW4B2y55mmhF+fTMYApALrWEb+YA2vf5Zx8uyoS8boWNnWSk3zdcp7aNFMgihTKXqXXtWv4y7d
YVf5sSZL4O2f4iSde/GBc31+h0VWZ2LUhvHb2X5VWbLzOidzjtHs1HgKYLdY+sOll2NESGJlDikt
kh+lUeL3h3HvyslGByFPl27492SaC1DVLJuGd2IG//goltsi1gbjCkIE8LZ7/Vpk51rabkf7qMT0
2esscePKxLl4++HP9urfz86BDJOSAD0Kh9cXmZIsigDi7WMsA3vvWbg9eIo8q6Z75+NbfsTXL/kU
yIA4HwsxSB9nF7KY2LSOnanjDNJNv6ESeBBNlmzachofC2WN7xyUy3/w9QXZqxc7W2bCuDSfCyab
pO5JOre7Y+y0W7OfbscWbl/h/ejxk20k/KWA+Ja33+Y/LOXFteRUMkHtIx/+9etMmQgG0BCq4xji
DTA3HxOkpHOj98XYPvup2Myhv9W1TZ+C3az1lxfyf1Tw/fnM8MSx5nIdKCsWVg2vLy+Zn7eJM4zH
wUhw3Sy96T6Tulz7fTfctp31zC1Zl06g+8M7D362WAMTtyQ8dHnNTBwxETnbwR2y5XEAsYlVGnDw
NaslHU6oywF0MkWpPDFXauWMZ75SO0yxo89OEvc7d8rqQ60D/Y3jSN0xNbL279zYAk6+WAZsLRar
ejm3KXDprc/22ayXfNlUxrdeN0/3Oujdy6IerHVRtAT6EarujXm06iJMSfIqvPJb+DrZOPwIsh7v
WL+UB03dskuUq9iPMHeFByfWtQuvtKyqeffO7Z5hrVjxY79HlcwMFtM8+0RJenFEGVaeCiObjdsS
tLKFKWr0+oNwr0N72pD1sIs7azcYBqPp+Z2f8GztkNSEVQeWve7i3+Of4OSXh2MUl2XaDN10OwEz
BN3kHayWXT8fDEIxcuHuVD0z9qjHd7bfsx3odF1sA0nv8m2KgHC5rxdPLPLUCpwkmW/h+8tN26p2
yxQ3I2Mv6N55u8tG/nItwMumwPht2W4vRoKvL6WnQXTAYBncQRO+8WB8KGcSuFjY4VpFGnagM355
5wd9/XgBrQZccCKHOWHIZgkXvtzLxytoveQUNfMRTvsMx1YFGztrmeIadiMOPkzfbQzb6YIIEP9i
ar3vEVzUnfIxHjbnRqzGweh3UZEGe8MsGBW/fXun/f3/v5LT7VGkWwtlDsdtZ+HTv7w9F+5Iyfk1
HYuy+wRgN28Z6ck95AEcfZcZKynGkixbM3lK5TR8iGLZ3kitmw359MOVn0u1nUcHJ7yh8raBN+Vr
rxXwnCEdJ1+cvs0urLlcBymGQJH0qpvCSufrJnOYbo/Okw5mlGW2Ri3W9ul7u/HrTen3w+E7g/mr
w8vH0vL1w8kWKyWSF+djnubeOrSlvmJsT3LHPM4aFp5j7HLyIi/T4FkX+cpJqnEdEgByzyL6ZE1R
y+i4mPX3t9/56w+Nu1r64BCDNEYpNsvirNyw3brPdDSJY9pl9g830FhRl/Xitdyi30HCjGBaNTvB
dP6dT+2P98GVPWwTAwvfW8zez9ai6Y+OcksljjLy812TGIxIp1C8c9L/seLZQ/CRIgRxmVv9zip6
8UFHXQynrw6aI1tcv29s9zMcaZ9xvme8s3pff8/Lm0TWwcvE0oRqFxrp69/X9hqHbUU1Rxcy4JOr
hMajO7yyYF9ATmxXMglh9b/9651Vi8tFcfoLHFAT26J2N5cD58XjBXU19pwG+pjSS+w8qD13jK7g
oSijA3IOwm0yTcOjJmEHBltPytjCmATpKza2M8YHWQ7pJkv99r2d5vVJ9/eNLd8wzFjc2M7exjyM
pd1WkT7iRkgBIi3xVVrEXkWRPV+oqYquoixXy5mWryyzYjjc6xT0IENkEY0fErqwXe64KE3mlGya
tntWcfDTKQ2EnSVBwW+/R+f1Sff7dhe7xJBsLJbJeWqzVWKaZthVc2yswd3N9TDiz+2Z8d6ve4zQ
qvqSj7TYO37j7MKAxLme+DnGEjiDfPUSA+9yiygyIebkQ2S38Q1dVvfs1l2xd0MZXRXIlX9apSwu
46a311kdy6uwAifonc5aZ5UbfkisgNhcLZEUKvOrmWX1IxtDgzscnGWChBKOu3lobpIhCo99VwW7
JJ3blRZue1nVTr2BhwURhHCNi7ffzakYfrUrkwPAHBg7RfZmltjZhxp4oy4AX+ujHZFyCjUiOkRT
7VwOKmgOYPXdLWGvxqEf9J2rZhyciiD8Ek39UxY0xY6dt9tmBN6uCDRAIhpm080E0fSSNITy+e1b
fV3Wn35F/PtC7hILV86RZTN48TWkuiz0DNfwmE9Odwgh5cMdsaqVGklDZuw1b9++3p+fPNU8dHBe
DpU9ASxn1+tyF14TVGnaDPNJTyZmcAAfqG5AYqbOuwjd5j1/mD83NNow9mmcjAlUDcKzsoEoafCa
Jq6P0ETgr1jS2iSdA0mGqdvm7cf7h9fpC9OEgIaNJjbkZ69zNPrec1ouFaBEXEHLi28UAaFrmWTl
Zb5Qa/7t9TB1IxGEqBz6cNDe16/TL8gTpgZRx6ANjQcsN8MlCZDEGLMidtJIq+u3r/fH2Uc9Di8B
K3TapIDO9vX12rbrkFpIUI+hIV1cIAkKZELSgWxRWXsRQtqqUBeN2b+no13A8RfFHyt1QRngd3qn
lpBu5fWlmbV5VerxqDI0hi8jPMznSlTzY1e6N1bt2nvsmsxdJk0CQWrp7jK3ci/ypBm2lTA0jpEW
kTbgU5/z9DArVF4dIlWsC9EqhXJP5pzajONXQ3DuQEtsiNO1EbI7uvms8z7+rJl25iVhm3zN6Lfq
rpQrsMHhkA+dvlKz+vD2m/5j0S6Pi68ecCyxuMgCXz9u1URTMfSspDjJ2xVmiXJXsINS4+bT4e1L
/fFNnl3qrIKPNNSnSLAHBJU5QsFtnyA+SzqH8DNBbk/W1Il3lq31D5ekUaG9B0lAaLmYmb7cdpxe
pMqbgvzIajUvR3gDep3noXryVC02AyQwnLeScttAZICRiauDHKbrxkRH1KYOJhRJ42zNhNUQprPc
VYPtHYlOaYDuYcVPbuSvZqP7ubQSW683FhJqg+Z4Nas5vaqDeVOPgbrsivK9JxN/HIsY8Cw7Pjsc
0PmfsIVrTq2JjJEabcCVCI/sXai7dl1ULUHmxZIWOjofk94mTSBrystoDN+pEv/Yg5Y7IEeBMGWT
4+ccRMiHHkw+a7LjaCxc28TwnJ92ame7sXfEwzQU2f7t9XOGmiyfJtlBiGmYxjAlov99/WuaJdMf
NHn50Za1dxn0Ebq4+YBtu0PkomgOsaGcm5LcAfJ9Z28la7QcbjK+h4X9WdpxH4iAGaF5wLLW4iz+
clVpGPjgI3F+bNJJ7nUYJvuMMON0FUTkMOj2pxVFycGKx2Ab9W0EEu8CoZNzC3zg3vdRE3xL0vHx
7bfz54fMCI++lUkVsArunmc31VplGxhueRTSDT6TboYp0+BJrI8Ncf/2paylrnhVd5DBxHDO5ARa
QJNz9AGWGgAWTcKxglCxUkGCLHRiuoJypo3tbS+L+FLbTrlrEzfENHAq7kSQ8GeGJLgsBSJn1zFs
4IMyzfZCxFi15CrizVliHVtWt4P2bddrURKsG0Whes+tYClxz+4frdgCv2HIh2HP2U4E0T6qnASQ
0QkK4jrHUu4AN4N3dp9zh7plvQZAM2w/+IDTyZ2hfGwH2OQMvTr2RvwT5eBhkMFn3NOmtSvd+KBd
FMUIUaN72yDJyYi02EOxmz5lIDvrHA3Yez3JP/xuAbs8eUuMFVyantdrJJoZhcmwVEejpM8u0N9s
M+LpLmXlPVD0zdfldNumrXHl1/ODVQz60L/XfZztWyA3LFMiHihdWKMwkl7fQmygZDCgr9wLwIKt
7ma9cTLzVwFdYVv4bbOPsW3d2WWvCYEzEJ7278DlZ+0PNxAQIbD41qH9Z4p09g6gcWdM8cwGCWrv
oZcZ8q1q08cyNb/FbWXA7UicTeoRejTb0Inf/nLOFt7vi4fOgtixKgDQXj+9mXdu6nlVe4xH+cMy
JucDCHjx8PZFTh5LL5Y3a46Cd3nHPKSPm/bZuvPcpp+rwdNH8FRCp5wh3s2MpFf8HHAxJ1hilE+e
uhJWrHadTDD4lASTGkkSPZD3lR0zFczfvBT1SxmkRC6JLHqaoGh9iVHB7LGHTnZWMupdaU96F3Sd
u0sQRO1kgYB8QWkO3UADUpTxbRQNgKW6b6/GxM/2vkieIKwVe5vcmq05Jc0NctuWxpLI3Cmdwqt5
xuMyGet85cd++tCPvr0yWyvfJVYbkl2INQL0IAKJd2q66ifZ7nvfqT/Eu7ff4XnlwDt0TJY8rFkW
DMDBsoxeNCxFL7LWHu2ZAHP53Z6CYW2FhnmZF6EkfrWYraWRD8pVKgkujuKp+hon7ZdMAxI3eSaf
K1V012T3VPdB0qEQS5J2Z1Qw03tMD66qUgcbt1DDrZtM4TrsyQxzrcgf4D1O1rXdR6g9mzgnPGs2
33m0P9ZgQEIfkRVk+EH2sM9Xh10YPqLnxDzSMBCJlo7GPaK16O7fv0DmKhg+Cwa2dCpnL9CT5hCO
sBuPGp2BGuU2nnzUKGrtJQ1M4O5jEngHY3T2km0vIyK4L8s7YtLK+DFub0ts6lb2dB0MAmV+uSVM
I2+6h0xCkB0kuhe9EGVXlT08upz472yU//DrA8UKdL2QmfmM/LOqeJgGdOBhFxy1r4oNRstkhQWq
LFeONeYXs92hJMmnJTa6V26yspgNkiGXqmunbtFwOsA5/RSgz0yJ66j74XJOgu996Fd7V7vhZc0M
+743mSoEhpn/yMIm2XEK4WlgEYHmxi6zTcvCtSMN83fO7nPMgIW91Gs0ji6ICrLls+JFpA6kt0QY
xzGzp11kq455cHyXz/1IYEJfXTdGEj623tRt7EH7i2jDvRnqHsORiXGwdOSuNs2pXjIISS9jS0kZ
GY3eJgvkX5kJ/3FOdVbTcK8EBXBQL6MZMLxT0s+Lj9DPlN8OobaOyjAE6LIKL5pqluvMsIx3mpN/
vBQgIRbkFiWUeX4uTcOMCYFpHa2C1DjZ1/k+hAGxzVhex7c/jfP68fdj8VynjM2QQ+j13jK6nRjm
rrKPdjrrQ+bgclFMcQ9OZF7R9K5gAMuLPMji/STCR8iC1iE0I3jmMkZ1Kvg6zFS9Uz56XPP1mcHw
mAwCoFgIYuwLr+/JUcSJuHNjH4mQ/EUtXZXWvvdIz4N2uXn7+f/xUhzC/KCgQcyxXl8qc83EdyEe
HKH1fzJCc1plpfQ2noGSxFdx/55Z01LNnT2aZzmgzAs2QzzB2XEYOwvNcy7DY6ht9ewZYbgWcZBt
UI33+SqA6vA0DpbfEhFfHgiOMn4Ebh/AoilHmPgeLcddNcVbXL+CzwbC94tZyupCgHgya1Pp9M4X
etazsjoAPBglBXjGsIOeA54DbHNAxDn9ONtJ+f/Y+64lx5Esy18p66fdB7RBEWJsZ83G3SGoyWDo
F1hIaC0I8Ov3OLOnk4HMCWx1Z3VVWacxMxQFHC6uvucw4SQfXxSpUFzUBqEKOJHbeZWFswmraOxb
8auCHw/VWMh94ZpniXhx1LqiAxNFl5aHupU1EDYi34Q6zsIeUmHYVg1KP7K2V54glgsW52a1PaVB
YKkoe/uyXD+7f/7Cffi/Vzt9Q857eErzp1/+K32rwpdvwDC+FnBqIENRwY4ifgG14K7X33qAUH72
V94VhIIhDfkOuKd/r+DkZZocaAqInDwfwTkO/94EJEgqkDI4Z5oCEg3wbJnarynh/Hi44VrAuOaM
SFAyEN3fZHWqxoSJNuv0g3ySZIRaEQmdHQfEmVGCOPeipp5fTNLuyzG+LNI8n96vpxv3iTw0tBkI
ixUEJhH0/ShNULAMBJhT3l3r5qDA1+6aBLpYgqN5MusW6C2qvEJvqG+Lpaq4EHO+Uw9oEWGS6geL
yOsa0rchqg8Uo1PnSqgMb+h+eUiNmY8uBoSVrip1SB6Vwa/RCdoldx5y24ml1Gk4H9An99SrsS8i
Hxj1i2yWKTqJVKN2RKhHwPOU6cPn9/vRevtyu4jVzXhoFHHm8zm+OKdAqkoRseua60BtKrTz96Hj
Aet9QkR/lEH8KkBUQagXrHzQid8A65mNmFRKo6XXmR4CBCQBTZ5eBmjC0RuUlavImSzboy/bn9/b
KKj15bKoKEB6QEGBH+pjPq6lAsu+z4I+va5KRbIB4QM0x8asmKoMKPqcyTHL/WNMtSZYZXr/Mmh1
f/35EMY1v+c71wDhgkAKBCKAYz4OQRTRLa/KaXoNzkB545dIcvcGenmqWbrJddyyr8QI9QqGbwfi
aS8GdTs3j9h4yAvFVlzPZKuJhaOjJVX8AIKpCqRSsuCEwBZYyN27WqWQqaeqWicV1Prng/9owyCe
ISO9yfNk0HPQHOO8rX9qFSUxQ+EQiXea7NNcWMjxbGJrjA84vwgweHABxOJQfjIyjTu/BguoHwsH
LQDyafjWpIB6a0xAQt2e7+anIviLCun7PysCTrtT/0Lzl7z+5X8t396SMPP/92VBP3/7l3p+UwPn
Okh2OMoRjNaLcn48g5JR6HPu6YmcUO7vbDvQBUiK4T2ITiGGxytK/4aLJEjyX9FYijdw6wPVzPB7
fgUPHW8ZuDS8UK2L2jLubKJoEAGXMd3OCYgaSQ+142gdIJe7ZYSsNrqU5G2azpsK/M0szQ7QC6RQ
0RGNDp7G1ZSldurIkIEXOVhkCKAnNPQIurtRKtadXBHN7tqiMmy1tTTVMlRaA9+uPnSRo6Ai2nOr
2Mp0OitXKCAhksECzdajRZUBlGflafNjYAGFArTcWoNaO/C8zcPc9jo3HNCzCITBdbDUb+vr9LV/
mr33T5kjqJsh3YfRw6DO06macfXjYYLqGs3QSODJRg7Un0CVHUOw6sfhDU2Uj+WjjGLdO/GtC4j+
LBVMfwYRyyOqvMEZAYyDZ4D9BIcUCTi7Hd6GkOUyfGGA+LBZ7h6jZRu9aGhnR48cKmhQmjJE9pDP
GwRafXfWPiTC+wAKrvQIovRodxwmxMM5gPdVH39zS+PwAqrXa8XzsehH/b6o9kbiisZyJtwU8g5E
hJvTu7A37ttVen26jR8US0hIDDhIOMlgNSYmOgnRipUQYFwBvw8NURWtEB3GGy+O1PfMBi7HPxvm
KBL3Ow1zaoOMS5P+BBtkSiqMExX/flLhO0IBffwojoW5bvB+qI8miCGiRRItm4rTo+KFock3Imk3
YzNvBml2MqzPT8LU1aBcLgOd/+TVxqkjLvGA1Awmdl7mjUzASOJV6in3VRTbOhyxe6BHS6VgDAdc
PKKgFkQ8MMRPdEZDhkZwhljYhHiSNH6wRwf/cgBnFIMLAzpN4lOBhkfVUZ2jJVoINJ9aqlbgECVt
Qmb3A21WYkLQ+tBdG0/9q1cS+UYGqgygypCkaYiA3rNFcTDRUeNT/+RUgAd9Dhdoz4cVKOGvN+mb
v28kNOpQP6fxjbCBU9AswxvxSPATvsZvncuJSs+/qAUBapWSkmOEXl3SRkQHPStwlmBNWminbDyq
Xfur5h0d9cKNsI6ujiE6UcCM5u/8h9NT0aPnm2abI+tQw069hAJnvF1VtxrIABKyAiiLdi/d1q+d
E2+HuyPYH9KrkmgJCa/ikqozIs7INbgWc+KX9JRQZCtL4PcE9ukhmksAFgV+0Tsi1/578ZK9FC8V
qqtQOAdMzIJom1dxo0DtdtYAVtmaKsUNaigjnyaxkwMSdMbQBIF+9uxRXqJs1yCI9MKYbw+N4xUM
bLPBUgxAW/D5pp5e5pF8/7nMf8ZlnpIm+shb+9HS5KObfLZ1YGKjL1ZHIhcoKly2XsiSsuuR1gZq
mlPI/ttRVncD6oVIo9cn16wUmYI6Piaf7+ypS46Uw4+45Dg2+EVmo+ZCw72ismCcLo/heJemkqlO
bQ0UwG70+u5kBRs6xcw0eaGRcviHLzSibP+ycGghgFOiwjuBa/Jx4ULgQwN0oVSdzvM8iha3I1q5
opzKauTKwGK1AQHhu7pZaxxP7mQLaAQE6lw8I1U1GBYqUku0WQzpfFACEFcIKBVS0c8PnIGgtLUB
krfalAUwpDQDIjny4gz4Jde9DERSMW6SiT0xTledF+jydkY6PKtjDY3hkeqYCuhzgiNBfdUJXhOY
tyoMgSboi8tYEjIosw7g2kREyzHtQagGfYHitIzo/Tp7AqqbzvKYTind7x7Ty/GN1tVPE9GMUoxv
gGU/F0J88QA7m9HoUG2Ne/BSuPJ9Ad/A2B6fu3XvVOtwIsA9teTnpPnFWf2TLzmwmz6Inn/1kvMd
N7ayLlZ83OeVB2kmygLMvPKpBE4ukNGeajTOrLMJRT+1tWaj8O9vsbWm7lX9uBT/8L2O84bnY66j
5QvxdZReIb7+8UJ1FySAdYlV5/5epNutTxry8HBzOPy6TvYv0vHyOiNx4huAKDT5dYaFf9WA0aYk
4sJzfLeZPxfzChxdR0ujMJDBz9QTR3AUECCiQpccVwV4lJ6eFgxMP9aCEyJJsEwLcoekOHimNg09
guNvUr58x5kHN/TXiRnLl6o3wjKHfMkBGXYF+Qfk5nZv2sFOCkAZVuZUnFcAug9pti8W5bYSKbBy
9ZJ4N/r8c/08CiB/M3nnGPeFnPF/w7FMbZhxsuAf3TDf1dsX839uqL+451ngIxSZYsN0dgMluKgf
51AyuaOCSTGxAHvwT87x6NAfo7IWxQrrDYq/lxSlrtvkugSgusyUgAUhg74rFNhhJHKVEA1d13GH
4CHowgCAjWqUtp4Y0FmcjcXd5QSMRMDvfmImV4ynEn7gio0gFb49FSNLudZa1CoD3cXJUpo7ANSL
KeD+VCa9o3cObH4nBkqaf3KXjMTlb75LJidhJFd/xCR8L4CI3KjJu5tRhYUU/8eFVqJYQvdyoTqM
PebksbCPzvoRNDTs3o4YefMtUrOaGdsHuq8thbiHw0ahBhmYuxzovcvcm4i4ny8MEnm46DfH5eug
zj1fF7svaRsDkOQYlOjoBOk9BIK0/Yz0dnCtOe0Adrqgw2/1Il/WCxzke21d2eIe/BkveCXQUt0B
R7+xFXIr2K+lqzzMQLNruh4t3ZiUlnHjwTnZe9b+NqHSTrOGBeIl7lwAZ6DBNLDGx7R3DRY6DdEp
/lsNcXYAT7b7ZWCDXq+zTrRmhfVWLVXgh1/vEJoSLNjOb/naY+quIW8CdeYoaLSA1MU0Qq0Hzmwo
YF8brwZ7A8cD+AcrAgJcIPM+Q1U/I+9sh/hUjUhOSF92szVJVzuD6aBCnJvQUDotMA6NJcSqbUC+
zzuq488qXlHbQLhwvFV2F+KSwK+50jc8XCY54vwuem8WrX3XgUsR9/MS0xeNrR6O7G5jkDuEt+jd
7grkjCoul5F8fgQvoUacOzy1qkMyWywsg+DlACLjsTfRzucZWWwO+z2KOUkD/kPNWgJqHI/7I43J
8rXfAhzNbjnHptWwJXjvblEsZIMbAco9oq+ABydgEgLlYLYCEI59v2zJOpmDNQFUhcDFpPfrZTSv
WGkhOrQNVstsxT+sYJUdzI+L7r58HyqCNoojHRbRKgLMBH5E5oe0C2Dp2v1ORviQcx8rW35ZPkIP
PI8evQU4Mx5gxdw8gAhpa5An970lt7fiPmRRT0RCylVCSsxxYdVMvLce4nljaaSz8vlDDaLJIzst
jra+xjQLtCdznzhocyJuRl0UZ044bgrXC58dhJEVX6AnTpP46USDgAXM5TluYG3Pcyck23XPTna2
OlpspzsJkRYP9dwC1D072oNtUTZh9U1JijH21r9EUkzNz0jRV01ZNn11nh++qby1vj1aa9DIgsL0
ESgZzATB6OJpWFFLcXAGQO5j+7vVYnHYT0zPtNAa6fifQuun0Pr3FFoj2/G3PJRT8mFkVv6W8lPm
NRXfCHOktVBJh8J6FA+N7E1BbbxTkENYcWUGCjSH68faAjuv3VpglLFP+J7e9nZvI/dE+XPDooSW
bM6v4xkp/hwgMe38KZtLtmSjiI0B9JrNbNkC07AVW6EVMcHqXP2qcztXoBqDQcNMfAfniTvbI+Mj
t1Sv7Oy2ZWBbJKuWgXh3tuisJ5+ZzLC4JtWcaI6Gj8MALcq5g4/4a0FTsPRm8NlhMSSwaiBNN+jr
IzdPCn3ibL3cxYfR4Lyl1Njl0I5XsbO7ArkfDKOOXOV0JQNMe2VuyhfFOdEVNG1GVrvV3YOGoEBA
3ATmA4irTbBRc60NNf26vJ3BVkA8QyewANEZRfYteeVz884HdHiH+sbzRzzPjYrX19eERgsaWbHt
24mTwngFyp7d2oXFpwU4UTclG2zNThkIl2EUGBRFZM7nFizWc2KtR6Z8aPRB5lc5Iv9YvRaz11ID
//nKK1DlfCU5RzgMW76M6Mi3ink2N8DICxJtS7GB+WChZZQWsMLRo+cmtm8FdoTfMsTXUytgMRZc
YbodYPn530onsAUEMwBvBpryBM/j1XZOQ+vkpk6MZ3sX3Ns6KUwmblM0mliifYIJGtvlargXUIhW
EXUrOZV1tOv5yRoYLH1Oji2DpBkEl7CmC9hguBk8JIwqtDzchob/gwXrjemwuEurpemytJSt5ki2
iEBQMu/sgoG8Ghb4DNvewMqgq4jKbkFphnoaK3BJeS3OTxtln6/KubxqHBpYYDcATTtQCzEcaZG5
ISEwzy0gO9upZR/nzabZiLbIsgU+ab1naPigwSLFu/KlgS3MTc+GiTSBIQnDkIa3HX5HMxfr8YmA
cIctHVIV+7ixGkzFEnEnGKCyk1uGBQgaS8cNwWjnhweBAVdfmavQdk3aEe162LY2Cef+HPzdkRNM
bZ9JUTHyyn6Kij+tqJBELgrGNv6FWhg7ux4A2ePQgKjo7BqCorY0p4PA721v3/9NMXg4SzJkBH9m
du85XD5ITLQGnEDPAYUYqiQyFtmpI9CXDg4rNq01R/N6fl/DHWjZyUpZiP2s4xAmNHEWLFs36+Nc
uwczL1GJhzjsaTFsUXbAcCpAnmUrsJ7hX+D0AqHC7vGR6lYkG/k+uGposjDnjdM4OHw24P7IZh5s
8jmS+tQ4nxxIu6kylHPj0WfzNPKFKjTGZcGxUh3wO51PdEvhya+PlKtHIPa8nEBzj74LqNHZPZqw
IJVUSEiFcTnJHxqViEZbJ2EpZq+mqpWw2onsAPPm42cfktK3wLbFenz3rdzxF6EFjkCndKRnLntj
SNYM8jViuRMc+PtSVKfw14b7EMoXJXWsXON9kL0gxcInSG5kl3h/wLA2Vko9JmDCu2Xq8Fd9eWX9
xl+R4xHY/Ku/SOxwIbmlg++4YmiVtHZSjDvEuiR2SRN8jTGy2AJ3ko0x4R4zaIHEbjECLvU9FuA+
Ugf/16Bjxf3wyIW/iNjJzfl4bP4d48Sd5HgVv/L5/5brCf4+CNtN54IKDX6uYOkwIHQEFEK6i+cp
bIYVKHJgPyTE3M8WABC+iq7U+3wO8Q3d2mzqa2lxZL1tOAjYnI2cHp49N2ZQqMTAQuBkWAVg+dIY
Wq61oDEgvzUrcYCOARmds2ZzsiDdKdcuMtbLd/l+7LEGIk6JZxW0oRUVGaA+rmZUQkIhZoEl7EI7
toHWb7FoH8A4EZgA9c5VVwmFUNmeNbiJ40OlDTYIoPFcYyOSwA0KcETiDHJVHTg8TmFgf+kssrKr
gUl0ZdjF+wyGhUeDtQejYSCzHXK7C58dQMAnOAmiPJljXEVOyKDmPeg1j8IoGXC2rAozN8NMIiVj
IgqUU2GtOzNqOuW8XtUr3TmsS6jKCmpsfYQOBYA0q2jM7iV7hpuuMUG1VWDb8/PlWSGKn2JboT4K
oZbu0pwfyS2/QwMTgyFj+MxtXeRzoXJbHBCMllVWy3KEtgpL3wOnDtc2LQLV1xGiI2pwojeuBz0P
u8xFKHxez5VFvZIc+V590V5qNrz42Jk1i1fGqnPn8KsBZMgdbSJTmF8pWSKUw9Yn+97uLGGNpYXl
6TuKE+6ERe8kFn3PIB/e3xO6f0U6nR5uNk8Rubk5kldYfR4WjLZudKNt2JJbexI5kSseYqnJNb9K
iR9AZURBi03QdYgLvr7emm7FEAZhfJuV1tE1dwCpxgzxueACQIMlC3hIZuDllY14k4OmyWWOheGy
kM+Wh6UpsQ8GEjLkhWD1rFB4hfDe0VYWgbvASnJzPMf0HynfTMiWYwt5FAgs+DnCGxII15NVws6k
upPPdUfCxCkL7V5AaChzcFt0I7MZHTAxKxq4PLxHLNOxFCvd+tv33IphRHjY+xkeqGvDLXBBreCv
JpYQYL5WgI8RJkIW6JOcUD38+Ys4q1oYYdH1NfIk52gduFrPPgk/sNxC5YcCGZSzf9Lfc9+DH+h8
A+Vj+65sAW6LVdczW2IqlVbgYKXtxl/q+L2ZixZIy3wXjBQ4uxpdczN1tirsZ/Tr3kCKMbDNcOkG
qcblGCxWO7PjReuUkHewXvfDTetUh4S169qRCKQdXgdJ6EjL3IGchmSOIIFz6Cou62D5IrYJvqnz
A26GCfbqbb+XD/IhXLUPAL1dxyt/Ptt0d7nTEwHvMi0eIkVkdWfCN+CykMthIFezs5SFZogdkIpA
8glQqfyzBfzmr1RSwWNSYcNi27i+beCQ8VXiAUbY1kvJ6mlwe7TxKoRzO7znuOuoNu+XkMxOcvAt
PsrGRcCWIXDXWLBgsxufJbCxEZe+O95VTsvAyYt3ijjmIH/AZ0cOyEOdCId4gNI+YTc9VZTCrK6w
PbFOWMHAqZ8TODUFk/fw43D+uQsUOdIc0VDsQoRLuXWL753NVxoMXjA3WpgaDWxfbmzwNecGe4lC
ngrBWHin2IiwGZxwOyDGKeATMyfBuTEgHvGwIghtULUiqArZhckIsKvBhohhcqN6YKZzhLtVvG9Q
C2nrKx6kBYYfxBgarhBMRYckyfEV7obNLfEWIdYes8bfDjYf+AomfA6F8CPMj6sJgW3CTfUxIwnm
PKHKLr2DmJsD+BzuDNYKOyGFaOMOLxxPVIzyBEaDz+fuTjsXCYUEx3HSz6roPDOugI/UH45LYR7g
MJ8fdrLonIaa82wjolgyu+0WszWWiwfdSfAk7KHILe+gITmArbTxmDHH//NWNFCu+kWhAvL0LsYQ
uBMx2xhMwX+uXOMbby5cQTEv05vO7ZdcMcN4sPknCHBNAEKGDQmjxM5Y6HJn8IRD9AzPu57XaH8I
CfQQHnw1Ight2V7Jtm698I0cwig4OgFcQBgdmIJ0dVq328JxQzujNHlrEag2sLpArsTKcTEWYis3
TkCyktBX7GNMEJ9t9Spw+K7mHnJ5x2cbWhHODvb6NVdDwjV/Lf+rQWuX/zybR458xTUn9wYDB24U
vEG8mmLbTRiEkz72GGDop4/908du010eZk39n3+RJqJxY8RaAOuDDuGIaFwE45cL9xpG3hMXk/J6
qigT/bUTmpY/f6FpfzovP52Xn87LT+flp/PS/4f/lu++xH0u+/p5BPSzaNAosyMJaeqbXHyj1AAx
6bmjwyaeaAKcusYoYfMPXWPaCRulCn46YT+dsJ9OGOyun07Y7++ETVrRo0TVP2VFn+E9PpH54xYN
EURvqdkjU3Kk6jnvUcx54jxbKVueWOWVY8g/EgQrkN2dnXOIBXxTHXHjE1MtkDcjmBpbJ8RheHz7
S9QIdXoGe3njcdmYvuUmEV/vTguEt9Evac2cI8IGLYI4PYoec+aj/I0HZHjM40ucdcn946m6r8k7
HeU6/rx3Opn+GneC/Jumv77QA36z+cE1CUZ2Du9zruW/8CCPVQcWva7hmx/ROsTreMzt9vb1dqDP
CKrmKH64xR8Khmj6EmWCR3xVeGidx/sQh5qf2PPViWxLvLSmCKpfC2SLUoJFts22tWPsmjt5p2yU
db9XrwurQEC7ROWIjnRVjdAS2e12L+A2ITtENROyQyjqtDgtxDlqUhcnp2QzhPpbO0d0NLAlms8H
FLOWjJeEgAwF4TCCd3fktHgAcuf+/f0QkAPSABirwF5Dtn9HDkDBPYAkF7H6gd7yAhDBXt4uEfhe
tcSjr68RRe0HcvmI/t9W7BapDcQFZ/yGUcKJqpCWf+fP8Lvf32IuznOET25sfMEreFHB/vXzYo/v
R9EvVmbk2ydhbMZG3KqoVeaPJVI+9PFoAdWS3OvEvkYjzl1HfHLVk+tzL7uD4mVirQjqX1aooLlB
j4zlE2BTIeXB03Ydkit2huRVZIVITOBeIsRcb19RajOcZ+0dtS+R9T5MlJueyQI/22Mjo7pXBmHW
y8gHaI/FvfeGMmvnuNAP4ZO2F/fyvt/Vlp6RPmAySiw1Kpqkl6hwIvraOKA5UJUBGcK7afrn/EVD
ko+BX1uIaO2hw4uicVDea1Z3JFOgwWNM/nPjEwqq/n42Roa62dZ6V3g4G8NGCpGnfeMp0JS+SMgZ
MZ+E69CnN6md2oklsPgQH4K1THjmLkRGiMe0eX3w57vi3GD32VyOzPqm8kFTV/DcCjJUKkUmCqkQ
xW5WBuq4eD4PBTGkds+1JhR85o1k5agEku6O9gK1S+iYQmYTWcD6nJQBaymNMFTUxCBHBLR/J1kj
ZwSrKXNmD2hRndgKwAL6noN1MacjzR5lgaiHAsbPswUGxsuTtMgbrHnJz4CULc8O8PxQhsKlo+Vf
8fKlDpk47xa5H9SjNVtejVbfJPjO09s8yewh/czT6byciae/eZE93++geUP23akKy1eZsvevK3NZ
qqxUSIbA8+BGKL+ukcEEBuOqR5TuSdueLJeX/Bi0gLpH4heraCBxWiPv19nndBqC0HzEybw/lyWZ
LEb9mrrl9QqdpSxEmAggSkIdmXNcvr561vv7zeotda52WUwA5YrzBxkVMnwJcAYP7yarUaHGo+M8
5s31Pv96ROQbeWskClqX/86zQDxWjvQiguvVOZ+MlO0/ub3kEWhlq2ahNyjY8ikRzzUI6Nd1+fQe
bxS3JDx7FpKAhhAlELyLBSTGoaADKeiNSG5SdnNzyFlqn+8QMnH/+pqh947LyM/PwfctxK/76Nyg
eaG3RICnd0qLgZZXyVbVYHWh0szpnJxXgTkVFum0ku8mLnom0/3k9J278C6u+lNb/qu05eR+GJXs
/5D9MCWM5VFt/u93WqbE7rky8GLj/hS7fyyxO7KQ/mBafcpQOgNFXOyuf4WhNGV0jqmD/yhG55TZ
Pwaw/+Oa/TqPJnyjLHVO+CsCtFM7d6Fd7IpZXvoAHYGpZ+wfO1TubPPenW+zQ72WXBR5szdUUlgJ
eYvXPiw51B6w9gZl9DRcwLxw0wVqewiKfeDevfR05tSoJQNmlaPZp3WOSExEUKjXreNzXUVGeZdB
cGPC8g5jGuwLJwdLwr4qyT6Bp4dmzQlTdvL2Rv7Zn+z2zlxn36yeAaZGSdTQyjuGADRAqhE23MAS
B5pdtyiRUe90ds9Nc14L2zMY47S6hvsBByR246V2rhUtabvmdaCRzdtEOqDXkGYgrY5CK9Tt8eYB
Fm1RZGWnaxMuPy85apEh5wWXKOWhCtYUtJ8OiA9ILpGj5sw4w5T1uSE3eXMja+FPdXPKdyu/L1Zu
ZJUMYuxnstoBr0NHsGO5v0Vc4/YefjRq78AtRhxnpyLi0tFzdHLn7PYF2mUkCn9kwp3gauuzPTQ6
IqUHJKNkhpFs7fni8PkaTt7mSGf+hrc54zP62X2OAgUzJQ+1tkKoprR4LWm8OSFIY4NBjzzz4Mvz
fCOTp4eVA8puSLf5BiEboNPgme0zih3xspwihsbDCoP1qDj1XLXTnbzSXG1puOnBB1+T+/ns8RF9
NuJRGOHkmXpu9BgxsG3tJQJ6n3+8+l03/2IPjtz8Js7VXNYhPSoTYFAkHmh8+8ybyaSVSkV8z1CB
OXN5hSavRE+Y5NrSkpeNcw8+sAN2VadUea/QlY+IxXGlUAnCwSMKTa5OVkVQnEa6o+VdfT7wiXkx
x/5vr4lCcMK8pPsHtI7tpxzs72uNrxMz5k4tyj5oQKatOssGXcQnVIUCLYvmiO0hhCqQa74zTvC9
nxFXtefEQSdbhj/M7OcTontv+Pe2A9bNTUUewNhBKoJRoqGNRwgDeOGLilxBF6LB6YA43rtIRJTl
vU+srsJn4ZPdM0YrF4qTEIkBbgJSZcDg701yXyIAzKPFj2v+l46VvJwVCr6xVg988QSnIuzzxZo6
d2MQ/j/+uTO5JLmwiX7tuZvaviOB2/7w7TsSun/O7TsS17/V9p3QjuZIBv8q7TglgM+RrIuN9ocR
wPL3ZwWJKFA9KkB+HEngDLyR9Uw7qs5zgPak2skB3INg4x1kHT3ARLmBvGPopeBJqonOBRBtfVew
fb34KEGanBrQqylgBytSWm4idBSd0As7WOszstc2tRQ3Q7E9L+cHweSiB9gU6jwPMzRCPS+rg1+B
ypaAlbSGM1Oip4tLeGBqKG7HvAeUpNubjYj7kNl7hLvoHGMJhmh4Mim6cnKm0IOIH4d57/BWowgB
+9AW3Qj4IT66SJCk4YHWyJLdGP5PaoO6ECXWeBLdHzIMaJmJTGZP3I4u8cTnwha4mxOTI3+UXUMZ
AoXSw8ow0M+ifU8/S/xlDtUzwKzkv4oQ/etH0JKgm4b31qDbGH/Ryf1/Z7F4F3aP3nLF5joiJ7w3
4NHEO0v8mVtNvBOH9yPyT3ssCZ778gh2/DXAD4ZTeI0WMBTx8zL/AskMpAwtGclBAx1RJ9qjvYtn
2QG5xX9HuT86ktAWrqNjoDs3WBzxLvROZcR0vlTvSwsJCqoHHs3nU/Y/6Kev24lvt4tDmPpS2uZg
LEUvpQw0u2efzEt6dQ3+Nm4a1iRjNv8D3yOplc0fH+8GdqdQINcVMHqenl6BYAMdHpHX/fsixK4v
aIDNkLKptZ3c+CO99O+08b8LG2WAvfC/JdJIqZaVl3VFilU8m/M8UsEffNG4+RbZ1/Nr9BChlwgN
5GejP8T6Xj8/lzDM9u+3t4AeeHszgP0Uwx/25tzCQz/tavH+/o5ewoNL3wWkY/niLmTCzzM9oEUv
RItOgT68zEGDG8/XRotDYA1kQuZN3t1Io/+57m5aaI10/U+hNSm0RmbJ7ya0Ji2FkY/5Qy2F7xra
piRKILSRwAE2miTP08Jk6KELoaVqHHcfLjy0FSjYyeJJs0WSLCZk9HchZ8G4/vdLjm43BH+xFsm4
ZKBLr71oAJXCqEDA0jyrAdpPO6lz0kiqWBynqZ2dgJGqSoAaVWMCwt774xFA+2Wa1VQQi13ayc9F
UNIuGypnpsc1MY+dODXi7xoMX0esjky5NIrjmVdDcAKJpEMfLkpywE06V8iwRnywQWOvWwAG5OaJ
FyUsNj7w+Sc08DnK/42nejGEkUGXVro6aCqGAMeai+gr3+KNchzOLiEcFob3DfqoE9rDujq8J6iF
+NwGkLlV9NkIRlZT2rd1HJQYwZp7x6/7NQdE3NrA9Gs4qs3NIiL7iUtOzfvY7Pjx835GMv/srkf2
RF20zVHgNLuSXcKSQ11YSRH7QqijRFlB6ZxwXjgwApB8OnJkG/TxcdMwJfsM1QQhQ4HE4GJJuPU7
Q9gfUQ4UKb3ffj5T35d1F9tjpNp7oxMEOcMwb6Gtn7mFCasMZidCGtykvWdOR4FHVJAdB1l8UQEs
xGEbnU3F/RDe2O2619wS4EM/8ngMRSP67e374f3zkU5uZL7ml6bkD9/Ik0s60qS/05JOiUnOWnY5
Ub+/mJw6rSO5nvqxcowL7MGUrHcr9/N9M/Hh49rmX/fhZ6KJT075uT7iYlNGPajuvSNUEk5LjQMs
AaYEwCQ0Xkd3DVnxLviQJpscJVUtIMeArwG4r4JsAM7AK55eecbhwfr8jqfO9Ljy9/c709KEETEG
kf8RRsSENjpP3sWK/QBtNLlJRjI2PYWaXlR8k4gUUGI+CnlhLUED1JRD33KdIJDHnsHnd2YoohsQ
AIltb4NaRAe1jAf05tMJy2RyTGNp+kcY00i+/sjD9BuQYf5XWzfVUxI+Zb+Qtnp7an/J3385NE9N
WDfhS/1/+CVf8mKoQj9o/u/HX+svv6NDj9MTf/jFypqwGfbtWzVcvdVtgrd+oXHnr/z/ffKXt/On
XA/F23/+5SVvs4Z/mh/m2SW/Ja91nKLHJG9V2r4+1eP3feHFFDT1r5qqg19MMVRdm535L/9Gk4yn
DHAkgx3TAIUuqu1xDLK8aoL//Isi/1WBDYLublEFCfeZQflv1Jh4SlZ1UFiqID8VQbEs/ypmzI8C
ZzZTRF2UdE2TDPB2arOzrXpx+ss2FbSibyq7l+J5MIudwkDVO6hoVJA8yoiqza5kXWNdPGzAVO6C
79fBoEhzAq5dIK0jnZNrqaQcbrtTTKUaIc4eRfixSdOmdr3aYIYgLAo/YabyqjaPpp6QvmxdI/Dv
iri6advM9krN9oPIlcCGkAFfMcrtvjixRgPUtScQPwJkRBPc+WrNeq1ip5wHVFPihQkRNMXBMVnF
80gBRI92TImhHakZDj6ZpX5I5Cy6VkRAmZnd1SlAlXkI2A6zWWroIgA3ZZPGrMXnSMdqwsr/qGa/
ndiRxW2IWqelXl3ZTZkvigGNAtpObSOrK2f2xa7bfVGulw2q3HD+qnK/vdLIsC7KIg76AktoyjtB
fuikiXiQ+u2tGIYpgnZJ0lUQFRmjC5S6kNVydKxsw1+HYkRT43CK7VgCHZxKYvHal4HxVADro4w3
RbBU8tSOZY1F0Rbo6rRqECMv0DybBItamDGtu2sVIF5Ltz02TpB7pG5Q6YH3Rw08AHxWUw4rc+aD
8N4nurIXBpG0eUSjJiPekFtDAYykqCat6luVglSoELtZjgYMVFPns0UJsrfPJ3jEXsFnGBMgySbO
iKno8jnscHFIREnTveLYAddJg67KQcT8EnGm7fauzTs3ljIKz1XVe9yjRzJMSiJ7tofhfT6O767D
xTBG6iAVNUUbfKxDZILbwjTJoJhE0jtOSD2xp7gG/rinPt7xyGQGdmxnBn4PsaAA91USiQde8k6c
uqNz8fi319HA4YzWCs7U/tE0N4OqSJoYM1vL10EBVBcRQXrQDwrgchaCu8pcadKJNuqiEturk7DJ
886qT3eyGdKTirkukCxBHbz37HX1RKCAG9mfDW0UJ1Drtu/qqAXcv44Ov15ncVCTuBUBXoOChLp0
Og2IdZ1/9Y8s8tcZGQUHTKEfvKLDIpdaAh5dZNBl9LUU6C7wpshCvhUcfJG/XmokorJZGBZ+i0sN
fUbqKiN++vj5zUxdYSQ5grYSY7PCFY7DY6Vf1+2EaPr+iQCFJ7jTJMWc8ecvDqYG6vYi0iFkW2nb
DC+tjt3hz4jpvXx+H989DooyO9NbQ+eOjkP4/6j7st24ca7bV/lfQA2SIkXpVlMNrirbVbbj+EZw
HEfzLGp6+rPK6a/blnNc+C5+4BzAjUajE1OiyD2svfZesrPGvMU6dRbZVr+q1AOZT1+vwRcF2r/N
DFTtpKDUpPpbcvDubVoRQmopx4nLoR3dJoNfTfB0sblhM3G7FDMKzcA259lW+eDHxlUriD2HSQwj
+TCGOWyo/MVEfB0P6FdpINaqtPG+71RrQ5QNkGSMP2rGUE6AzLSWiV0+3icpWfOs8COaOkUUXWtZ
6+YKM9AqsSLVz7BDVyrESJU1Hzr5QuqfGsffl9VWq8iWRofezGyzjGzRoVM2g86bp+k/W35PMbKv
2XQCVU+euvVsbfoCzy9xu2vcGg1jAePCD+fAH/IEJhwybCNmmRHMdooxPHF+qDW61fsE4qRq3Q2r
qiJe2WYHVrySbUzLH3EjfwnePxhiPpnBeOzkqmOHIR5vVSZ/JQrMT+i49LTxgoScoh4bl0RXHTau
jeTVXELrI4KaqLJsnhPPrNBaM9w0Geoww1MDdT2N6ysxiFVZzXaVo1ATHlhteTgiN3mXHtKW7dL6
pzrLW6/lbVe/pPMqgG88v8JQCD+gsz1pR4X52cZLOD8p/q1JLTinZxHnN8GY2cakXD6iV2jAuMmq
ccsh8TrL8qbR8Ic22c+jeaVGqFdH90Nd+3Vabg1rxXLTJgri1HOyT6bBZ125Ox8XLf5Zx7k/kmQl
eXTE53FN+EwFT5FPwg1LsZsi9tNUmDFoBqdhDCFnTmRrhzTd6YztSw5RbC0cDno/nKp6WCvZrsb6
FESYvDld5ax1qzr2FBscRoyr3IRQuoaeT2NNcmEPZ/cQ42uPjS1L4ehM2CrAREOi4Wz80PLEnSLY
ccy1q3+O+ENxXthNMbnmj87SPCMcvNiim7rjGxlelbhlQkabJHnWdYinD8THnhch4tBuz8nviOAs
7qqptQzR+5RWDotDO68w6LDM3a637vL+uhWDizjEmjCXDWFfp36wyGuSxrbYoVT+QG4IjyBPrjlJ
Gx3LvPd1nbtjBXVbvX9MQg7vx+1yxC1Lc7dUod2Ehc8SlOyUBXvM9lYEVlPGfFFmB8BxzylJnmI+
XxdGeSjn4dgO5i5HKEv4Cw3CrRTClghCO/WiOPDBonnQtcwN5H1fI3aJKsj0/uim14FHDql6h4/J
ukEfpNFNjta0JzajjYzMTmY1bnSjYmgFJz9pwG0duuUzpV6Mx5edg8BpxQcD+1CtqIFI2ooPo6Y5
FGq+DLo18+QmVPOyaN5VWbpuWHeVo5kyYtV+DIunCr9NMeaZ5XXJNDyBndDENsPuukxb7MPgmUlp
G0bvx1rkTslDJpA71PlaaTkOJDrfq6dgqm4CpXuRwf1ywEzQEGNUu2RvmqeBlV5ABKoOctWPEFcX
zGsxEvwcTLLWMcLstsnFZhgwSnvSN2k4enGDQYmG5gBbetB5szYSTJvH6Z8tzL3EIL0p9ng97qxJ
XmcatNpLYosqR818xrHM240lZ1ub8vVcGk4DcZnzG6ZmdzLacdWzp34ADbk4CSjA4+NUw6Eti5s4
jzdRkT+ZjXYbd812bIMdmygUhYfVqO00A/X7JLLb+SlhqavjKwiY624Cx00MDu5YV5U+xUK0qnye
DxseZH7T8rUeqM0YYxrk3PtcgfLchnZaWp5JbhBouno9I1cAgqwxZ8qTdai5cwi2o4mhqxzTCFJ5
FTXhNwsGSku7Xc5+kdGyW3ITWepq6iNHM9CVF+5EHN5K1h/0+kmw8NiocdP3+8psXX3C9L40sydW
+E2W2QSNlayySwgl6zB3QzIetCR5QJHbSWh01Rj9NZX5fk7TtRLMCUTsMS3bxO2pCfsL6CQ9u9IP
YReSWokfgwjzXNlauHRtmtsoVmXji7jcJgxZQAxjwCqnNDExgWV+XiAlZIk7TtzWVOoaxPK4GV2l
PdmPiJUas7/Rood0kBce7VNAuHiyRfgtU7PIEJA1vpFjvmITXJNgslkCJmb7kOFbWi24N13mfh0W
fAo9FqsuQg9dJYAu2qrxtRGz4/hDp5IVZ5eEW994kZ+2nXIDhpmZhkUXkHMkW2oSluLlJLS0lbEW
GqJt1d0o0nilBjXW0fLoMFyfA4AkgmAE47Y1q6u+Nh9DfIpM9yqG8uGUOlJdsa5yhIjecvRoEDbH
ueKK3/NaR9LY2Y2YXB2/tSY/RYRp+JOxGYyH7tjFdx3V7dEKnbSltk6hpKAjJexNIMVo4YRCGylT
j/LHKvB0jugkxEibituVOfhThJYQYzo0enfD5eyb+muchjeR1t6c75xB+wcR5o9am7piDm+y1vIy
K98HPVhZ4fAAASTPtIbbtmJPQw4yU3Qywjm3x2b082k+tRqBGhj6oKfgYRqMx6wLjzNSE8KalcaY
kyEbq2Tya4SSu1JobchrpytTt80RaMCR6AkudKRfSk7PUfoXX+4txXoXNcIEBs1EsvOxPBDYxKg5
cc0/wzjmjAHK2OP5QW1VW65gewPrQmT8CT+iDPjWGYwyBIWE8fn4vlu9rc1RNByrl+WqjSF+gfns
cS52XfF34fZ/AXi8K3P8fAQU30DCf9HGffzSlC1k2pZ/6gMo+f8GCnkuV1xCIffPDXDW5/Z/fr5m
/3MAiPj6Ho88/4bfeCRu+F/E4MAWTdM0JDVhTn7DkZSf4UgAgfQ/UOU/aCQjfyE5kZB6pQRS1fo5
/fkbjaT8L0oZ0wGNSIMbZ2zoP3Dsze9Dij38Dc/+/d/vkayPh8nE7wcCCWFvSnXDZL8TpHeHiWpp
UY6BGG9SrdFdotEnmdZQrS6ItOuimJ2oQQvAu936w5ofU9TzmpIZMHgmE1QYdFkbqlpTFnpBh5u5
VwhoSDG7CGXyzdervImt/ntL35bRuYnil6lTbuGfj/eEVkk25Iz2Nw2Nih3gy/UcJaObzZy5iTb2
dtSycJ8O6WYszJORVeHqwhN82lwGh2oRIZFZ6sJ4Y/C/29zS7NU0z1NzY5Zdv+ZVavlDJYRPrB4y
PK1It3lOwBmNQsxIqHu20VKEi3ppZUC4GmELo5muVKSne9rR8Crsq/CHbvTRhZ1alrUJYRJwONOl
5PggJlngLmSOeGJQXtwkehH5RpGg3F+E2moocrGe2Qygx5pbDjHV+hBrGBFC5uo7jSLgknz+2aHY
8FKwTj8kpKm3eZCN+yhIrHXGpPK7QddXVWgmPpCRas2JuhmMaXikemvapkA0GbW0d9KOFE9GMp4u
fIIzmvXhEOBoY/sZNzFZh1nGAu0q8kmbep1nN8JK+bYu6OjIWcQ7MoStYzUZcRRvhgMP8sGLion4
hQWR2K8f4hwvLJ7BgPompwZjzGLmwtGXrTEIUyTpzVB07CrLxLckZIWnD4byET5bc4iuGqO5pDTz
+QIIYMgW/kGdgTO5nM7QEavtjSIPbwaJTHA26bcsUkj5E6G5QdJa67iLTvIMM6JC3bpa02v212++
5N1gmBFQbLy4QOspJMH54g4W1CqLxCisa1QY2pUMNcz9qGd5DIsYKU0gsxWdTjxMrls2gVtdoB4Z
N4FPFQMNGbLOV6leR77ZZ9Nt2pjrKM5XrNAghtHRxy5jSG/tRs7WhdmQnwyUsAzUjgjjKNAwQc73
+t29TTteDaPGrOsmtuRpEkPvdVMdeF9vDj1fqw/nAr/d1LE/Jj/XlZZlYDaWZVhKc76Ok3wzhkpb
oSLEt+iLtFUqEmQyzfisV/xHrDAMfTYmO1emvGCMl1QNgioDljZRkIJHgSdYRLta2kRFX87sutAD
chBVvyPzmH3vOwtjo4KKN3atp3TH8gRoRUL6H0LURuSqSpo4OMBIvguxj1prQBUhJegSNUXDNoUA
/BXIhEOWq6vPvoQ3T7NqdHjRfzzvH3zJsnx/fnxU9KTFqAlHRuQieQlLbgjAPOQ6QgjUaHH4vdVx
thLJOcbc06lH67KygNzUbbmXMQceNo59sJG9ILrPo5TZfIrokxiMdo+WsQBz5fUp3BcBmS/5g4/Y
KTySwXRBJRGYZiS5tVTZZNaY5m3Rd9d6ktdHJkS3GupAogSfUl/TQmTkfSGviqka7/OywgbmtAQR
qzdhauukb52UFwAZqzzprjWp135UFFb/+9L+L0R919Vrceqa19du/1z9/xDW4Wz/c7jOteu/a9KH
5xw16U2bIZpzyjL9EMjh7/xdWKZC/qUzKggzAH9z499IToOF+8vkiNRM+FCQ1Ak+/d+FZc38y2IE
M990fHBmnOvH/8RyGqN/WZAMJBbnjOoID/+r0vLZkfxrUISE50ZKoFNUz+BmcNY+2i0pRqGMJtCP
rcbAtEzDxuFRCZhW2MjkQhxuexpGm84XgfTPC0uJ7eG6pSPaeUMY3hnMHOxO0YYNP+pFAH0fGaHl
Rs6X4pSPfhSvhzgZkS9DQIeuJNyhj68nij5RuerI7azpe03WrwHVMAVJG7fp8DPkSbGVlFww0h+v
7Oc1Fw4MAHhTjQkht20EWDcKIQDT5tC8IOGNWTUXFvsYL/5ejFNgMQxDAOEYFqa41PIAZheLRcVA
XAtj57w6Syc3xmy9U06GyH93vv9kPD96oLcFBQwnQnCdI6Vchsi9agGqdJLdNmF6ZAFvd01Qb4o0
3YTacNfwSdvEDKQxvg7UQXRzdCE+WAwMensAILCocqMEY8Hpnrf/3cEpdXBVrK5kt1hK3ynODrFV
VqtaA5Q0lApwotECtutL5hpR0Z1Sv2cKVNCqSL7FcbHRNl0LgPrrbfn0zSHvyRG5C5MgJUIE8/Gh
QvhIWmWxvJk5AOi4nSYbEzSgTFTJeW2O9aUz9nkXsKAAMQWhBqgniMA/Ltj0RmuY9WzcFAIozGTG
p4ZqVzSvar9CxcHROjbfZcU42hGQczFA32QYwNSopmrD4GldkpenUMlLscEne4LnwpRXVPkwP0RK
sXguwsZ0yK1Z3pQEw9YysYHK6VOeqNpD2ElXkUF2qpmT9ZTR5kKZ8Y97YoH7YKDCjsEXSwEQ1IVk
q3qsLcN2lwPjsRDH39Nw9PG04zdpqeuogwLTDCzE4zoPNxa496XUkUD1E9gMY8AuxPF/OheWRDsk
siRpmW/tW+8Oq8ZgX8Oa4TNVTXpDTAtgU6heU41/L1qTXTiFy823zobO1M+2Dgk6tv/joRjiIODI
ncTRtNSzVbNNU2l+r9V348ieorm7H2OIXhbzxbD0Y/SLN4N7QyUUWAAyQmYtO2KHOKowb3GmR26d
YlnaqRm6PNftcBtCYQlTXCArpjpwfdwMCHwSx65+aejjEpL+/QyMw9tSuFUcvY8vX4aNzueB0WMP
TG0vdSfSf3DmK+MgGgdn4Zc0/DFeoz4RFk6FOsommFH3/G/N09tWvHuMhXnKmnjKQjjxY/gLRZXm
hao1xYy73tHk1iicQNkJBPuewZCSdMsvdS0sYtu/v8S75RdHoCvDPCATlh+gsEHXIVv3sTvHdgEl
dG0d3nNqR43TzPcZlIQei+ymxVjD16+N4SKL/PwQCyOgkrxAXkfoURm5I+rvPcNIVhOR6vhSkNsK
B6SxQDye+KXEZOkN3zZfP4NjyN+BeC5cb0/AYpzijB157qWRw4kzB7YKHQMFpPkYhNDo09dwDXY6
7JMWTKDhaS4PBd8CkR2yOxmmNkfPr36KlJtX25hvUFQOjT1j66+36C2ueh93vT0p7osOzw039sbm
emcYMqGppkx1egSYP6LNtbevjdE1R6eE1BVaFSBLC5Xc1CtOCOHrl/5XuxEFRA1HxGWZXxWrWh1q
ajPLLjAR1iW+eGhLV0WOkjanID2t2XzhaC/Svt+flVMCI3PmWlnLYKqKzCBHzZUdU4wcTdfTc8N2
YW9rxXcJ7czcQW1XrmOOh/fqxMPA1zm8nYf7EULLhQuA54K1e2tDWu7h++dZfO2RllFRagrPA13q
3JlCRx7Mfh9ipHeMCok3gqac7ttwAyJbhOpAfZ/oawqSn6muw6cchii7zcmVIGsS2xoKouRbPNhN
6bF6K6XXNxxDR1dVvDKAHjym5m0WrI3GJsd8vuAmzhfiqzdZ2C6LdJ3SOuxsPD911tqSfoZuJ/NZ
TQ+6fvP10VtgCPiMHAbSgJtEfgGsYgmwcC0Cg6bg9GihBn2r+zmUP4O1tbee5La+/nqxBan/82KL
NxvAUZORxDlX6N7W8WN3jRcbKKtLT5ZbkdtWsUU9l6dXfe/ogaMhfhrnY4zOuGmrJ9e9OmAULqkg
FF6jhlza4pbs5tQbB7vFKGsUccALPcWntMekYbt9RCEb8oDGPoliuyo1Wx/uWn099/so8RLu5tNO
D1385fjFKME+ObJi+/UrfwpDfu+vJc5AFlK+pc9HtMk1Xkz0OK0sdNbXTg5JxBf9cTCclvlBvAI6
joJPHO3q1GnqC7f0rTPkw1k6f144YfwLPhEB8kc/qA0Zt5IKO26FqwSakdCsm92zBRYgZsLpeFNy
KECZAeDhj2IdZc74EzDNYLodtYtyPwAiAOEnTlA1fTgPbM7sAH1++W3Ruxx3LdvN7YNZ2vzE1pjY
pqde81pDYjB/tMpjCPpC6UdoXzTvZnpFKqg4mKULvvDXm/zZFr29JUJG3WQYc/Y28+Cd/WyrFmyB
EJucQeVwdlLMJngmsJ4PZ+5n5Si6r0OfjdsCnSsH1dudYeuYMdD64CSQdgUQ8OsHkh9R478POkK8
/zzQwvEGXU/zdhzp0ZzAnnE09pDw3QAN2mtMvO6zfd1d9/F1b2xVckWNLQoYSrPZSTR2hAlShp0m
Nof9DN02cIsCqQtY1PYAtt+1GTlR6agf7YN8qdzpGN2KZyOw5QmnK5g3voF5CpldmnZzNP3g0WC2
/kBTOzRs/guuxQTv5yE/IAawrq0bFMLr3B96h2mOjr/FXLDEfn69F4uOs7/3AugtMjRwkYFTfDyC
YB6hRqUN9KidrGvxkvy0dEf8yNkViEOE+obmK5jrXbMVr80M5rhdX+Pd82cE4tYjpnCUzxp180N3
RLX6Ib+rN+JXc8CRI7ldPCrT6eB0XuJjsQuuAP9qt5DM3ZSXsoll6P52jS1CGeJaVE7JAoJnMiu7
0cJLYHMbaDRjiFVj5wcNCpvNqhI2Tdf4bPK1S4FUIquAWuLX2/g2MXJ5k89JHgeCgZz77ci9O+ND
a2m5EUXsGP0sMJrkPgIva5Uq1wK/ZLCBymSDn1k+jKZIHPLIbPOqvSuO+KBqk1dugXI/6tn9vrsf
IpSZXamtvn5Cev6Qn57QeCtWIeFCFvXxQ1u5bCrDxB6Bf4tJCGgauIP/F7deEjvtTXdvXfCTFxdc
GLcmy5VmnE9W0SCVsI3XonLBLp4gXjrZ8x5EsQJRXXHB2lxcdnEWirQIzPx8FoL7+aVj9nBQr+Yd
vU2e+2frIbsQP39K42DbUKM/lwDPu7osQGnoSPi9WvgQgOOoO+YzAwHD6WcnvthofWmxRSEvnDsj
agVSt2l2yLjRlRNO12WJGSfgSY3lYyTBrQBpFPFUiWkZxAc7sDL9GB44uFNyXbIba15XwYGgF0A0
D7zYcxy3HpmXuA7qUzleUk/8YwDzfn8W5iVKNE3pMUxtDR4WqG33RbkGVXSIbR3I9wuKU0Vy6eCd
45QvTrqxABKLocuMMMKaAb4DtafJ0yy/aE+IMTVwXO7BkimOSWjj1cVNUF26aEvU7WyMgKsQkPiB
+6Iq+fGigfFZcDXn7Bj8Is/htA2+W9QrflRXFPSq7jrOL8TWy2aKtyDx3YLLOjQL+6K1ypodDctj
pgtWk7DAr7kr8O6iRpMBdrpbFexKIs5KieGz8sKWn23Hpx3/95X1xcHsG6vlusQr93cgvSMtigob
cfqU3n1txD7F3ufwAT6LSPOMaC47baOwGUDmDwjYtsgZGztT26n2+zywq4jZsfX96+U+4xSL9Zbv
lapCNjHWSycvM9cq97p+ldXuZDgzcTLwYnOX1bcZWhmQPN/3ty2opV6cXvjCl157cYkGFBiDocdj
mHRrQkoZCurtlobf4wKdQ/+9lVm89OL6iKSczSDCahoq+BCCgRhK60e9TYQdgrnMvd64zvdn+hiU
oMcN+V5kth7uDR3VCDcNbPyEkI+OXa10GsOpKSBNwPhOdaml5g0k/HDsFk/KP940Adq9WZV40gwy
150TVrsI8u/9KgFSeIjaTVhegfUx1U4723qzKnAhxp6BVfpS8wOvEGMHoPqD3nzupuLNfjC3c31I
wTeFUjfIomMGO7rDqEpU0FeKRI6A4zKcUcsco4a2NvTjtXUJZj5BolrLU97/vHAAz3v96Q0NqnMd
YDXKPguESmhRomKGN+yL66fKQksAtCKMTQMBbP27nm4spPbzTTY6nXHJj34Kks+b+27pZbxgxhaJ
CJaOuCetVTJgExyFgZoYGYergInEl+Z2fnYWiyUXEUMB1sDf3zPblWRDnLHf9pZPjJ8SBAey1y0P
FPqvt9j4ZK6xKAMT68zCQnPoMnKLNBIbJJnoCShcV284WdUgregAZ3zQLS101YPX+6DBcloui7dJ
6stoRYHEoVUAA347eM1NDul2iJ9XLujLieYE0gOdlg+2OA7frT2BvDh/0Z6m7yHOYohf3bnoAUB+
DNWd/tigTh2sSO5YezNGC4ALmiZyAgSqMYSEzJ1VKbvj38x61YVbs3HQkVma/oVd+NNBY+dmPNSK
wCVZcoQyK1Es7DRyitGdoewGRetd/wvjpmdfBtcW5skWLk4Bd/roh0Jjeezi+jTfxu3oACAw77Qj
qE2ZiQ3YI8DjkUfMtd76ylzH38O7dJ/jXtqj8GLTzfpVBN5T64+mbVR2qNALdo+WBcV/KW0Lyo5e
OoPyQTSPTZutABXN2MxvkQE4/jWAVA1yNKDCyYUQ/lNw9XYO/t2BhZHtrNZqVYLz3rLbrkIasYq1
tbF5rtEfQrXN1/v9pgWxvNjv93thZCPNnLTCwH4DZNk0LxKf2oT2e434scRswcoxI1t7BZW8xriy
YsUQNG+RYyKvemmektSGowl+pJcQoD9YG+DR58m5KH+gP/OjPQXTjcTpnNATuIJ6a/ehg7zk6xf/
HKyct1mgERu/HgstEZeiTjOaNyM9ychumK1h8mBpdz+zHyGzk8DpBnfGVPLKLsJ1+O3rtRd0JcQN
i7UX/kIfdSviOdZGXw1/kN/IqwlqdmWLb/03tEjmCWjTtkQ6/h1oT0ud8FsATGWdYq9Dm1xgIf3J
qb/fiAXaFlqkRHPVQE9d7sy5U97mwiEQSgohYv71e39OiRbvvfAihTVPWt7M9NROxdpMAebhNrpE
OSbdSXh1DYmLr5H9pC6YlYsrL5xImk8RwThLnKjaBcBVYy7f4A2D0yJDATOncmsT3UyuvJgFnj/l
p/v17pgtXEmeJlwHs4uejCf10HzHGTOeZ9NGZ5z2oL1GxKlrNxttRCYX9vqPhvTdwovoX7R5YsoU
ey30o05d3rthvSIHBJD69fTMX9W4qnR86fnCcVqwPP9zuM/ldnDNUNRdxKpWJjs0mhGKeoiTNK6u
O9rkN8FKWJ07PRlmb6vorikfC3Tu8OQlDk/T/VxtG/17Tamd05shRQUGtViUAgPI+THHYJOtxw1a
z9DCWHlfb9Sfj/+/j7uwNVFQ0b7DyqcAIAB3KviZdhPQB5QfVX0J5v2jjz+DW2DAgai5nCTXZVoG
vemKnorOqw1IHlSjQyGVd6Ya7KJKQ1eFX0Xbi9Cnfj7fn47hu4UXp6HWSrNSosRbImzPbPhAlI3q
1M3QCwYRPm6r3s17d/6GQkjK/E5zDIXhci5GyFmYUK57irqtAnXVjdLNNF4xFMO7FU983dgZ8rbn
pxCief2mH7ZCocFxFfyXTdu/bea/b7CcL2cWMdXavMax4k4HZLrB+QAaOiXfuxGMa8Q7qfv1yfgM
SZ7NlQHOCOb+ScaXBI2MzrwcOkRkkdzos7CbZNdShfyjcHm2YcptQ1+qVU2chq8n9AiNyAEp2mAg
Etj4WfEg8n2W7QG6MchtxtfjvDeZ02uuzuym2tTDXiJrkuW3hnyP1b7tvTl7zPimKTbMXGeYLpyi
jS/P7CqrvSIBXo7uIIMeo2CHDq0LL/vpHqAAoIOKYgCNBol4SXCcYhFHxohAwKr2JUI7bipXdYCZ
zVX+0Fgb2d0m1TVua55fhflGJv6coSx7K1q7MuwATcaVM8Su9dpZGOVPJy/K3ZS5CrEagjAEDwdN
8xoA7QXytqtuVWWYW5xNHiYRtHIzPDJMR4brxYag0cosbr9+vbcq7ocLsHi9hQPQxDx1Pfp8Thwz
ghUyRAcDTcpn09G26GCGWCLGm2AOc3MLFFkybLwXyisuAEj5vPEBqVV4N+6YwqXMw4Boa/iVaG7D
PIVt0lfoPkyo02qrCn2Zk5fnUNLjxakhNs+coV130rZMh0SuOOTSoYmDrWlMV4ROPvtG+pwrr2N7
QOxt7CqG2Sx2k9sKwxNrOx7RPGl3T2NtV09IXxvmZ+i5MjDIxfQb8a2ydl/v1efQ6LxXaCXhhJjA
jZaNEw2NKZg2IUIj7k3MJ2jNmrubIqzsDpQgjMHkTqtuwno7n2PvcWuce1b+IUTe/P4s//duEbiQ
xQMsgtKmZ0Nn1Ij/zGRt1vdVd5CGI9nVEFy44vSTl1ystIzEKqGDE4VgmwReh9Rymh6pccvkpq4w
mWRrBeu0uZKxW5Zue0mW463z7tOZfLfPi8iL5Ho9BuczWUMxA827mKSDwzBuybklYtf2GxH5YsQM
jG3crGhyCJuV0TgW1FPhFi9BZ58JGIutWARnc8MLGiQRPeXFVSfXJqoTyuOn8id4ezXoA+2lmOzS
3i+uJBg9vJkZXh8Ex2L6Wfebc+u5oX8j+RH943V7q/JH7DpCl2Bs/+vEB2wKRkBssqQBxuwn4lfL
srGYeXrKwUVH8G0WNu/yGI368/dAlpDqQAcPkkv1FNYWelDP6Vcr9MFtJbKhQgixmprgMDR54fBp
+mUyUKgp1V6bznhCzDet9Hx6iUK/nwe5h8e6m9umuRBsfYou8RI60jd0ewk0Vi21Oc6leqnHND01
xZlUYdSjN8Jtrb6+jp/xEKTjmCaiS/A3UJ57+//vikqdHHUtCdE1WZvG97HMZ0+POxB8yw4lpjSg
HqjKOwtWDfQ0VE4Viup6f+ldP5ult6cAfRRCAShwmAu+5NiYZRgGE3o3R5Qy0zZ0zdpInEK1xoZj
yoIJ2hR6p9FgYzh5uda0XZuwk6zpvRri+cLpPd+Gd3cXJHuQrNHsg/4ynaH1ZRHX1+NYd1EQhKcR
i7h1nJ2isZU26cJfQ9NcbHBZ3JXzcoJbQMHOtH6QRRfLoUFZkNkq8e69vjNYTH2qd5FTd+w+wGiL
rOLxumN641VF/lynyKR0UmpXLZkfyx5evOqlZnOjqr0wy19QAA2VEuu6xwwGDDvXnRiGhQr0qEWG
yC5Evcu6+/nhz1UI9MiBuISRXIuMYJpKNISB+XBkI0ofcw34sKEF960g3QRdtheapJsiHDu71vLI
NcNc88MGNaSqTmtbGuXDVGKKQkzYhlVmuNLNKyOaNDeRkIoWCjLCQr/0fdnnD/xGs2LgtRBA/WIR
MQ9ToAImQ3IaDXqIcmIPNU/cwYzbqzkJ7rQ41W5ZPoeouo9ynUVV4WGWFlkl5nAQSdVdjSPAQtBL
d1OcTxulU6cKxD4Gr9ueCIluAryno9SMKMAQ/SEiakDXGwaNlHkyO1/f4CXMg0+ArnvdMsApxjgm
/HxEVDpDJVYsSHvqE6teJRF2P9TaGMFFIT3RxCBiJY/SoMqHdHfkBCGINDJPwYIrEbM1hRq3mjYA
jUJluUjb4JDEgODC2fChzOuga7W+7ZgsEQRNaJXvK/P/sHdeS5Jcx5b9FRrfAxZamM0dsxupSnRl
VlVXC/RLWIvq0FrH38y3zI/NigIIZJ5My7hNvs4DQYINpMdRfvy4b9/bzaXKW9N7pC4lboRAFag0
YFHavTh/jjWjmU+HIveD0zlp4TxHRZXfS2H/QSXUTE1rb7CRVrlZ1KskbG+MiVypNhj9Pg0AtGiK
Hd8lSrxpeym605LI5aGaw12nRGtV47p/m/H/393yz9nv/hXMnXW3bOrm64+8/sf29cdr9fa/frz+
460nO3utw6/HLS/zD/3Zu2xqv8kAnimm4djBNxIJ/dm7rFm/6eCDbZ7Lb/3J+I4/G14U+TcaGDQN
PL+BI6Zl469+F4U/mRvqZNLogIxnpI/Qq/wrvcvompumLhMJ06hn87unGy7Uojx1iix+kGsoP+xm
48cSxczMTVLV9Z2Xo+m6EPueXulza81MmMZ3K5Bf4S1nv3R0107hqEhj1MUPudTdVPCs6PJCfH9m
gRZNGvpB3JtcpLpICDF0ZVm0Wao/0IinroK0J+MfJktFlNmj/H1BMg6yq1zYtF4rFIbPSPNT25I6
w06ah8JIAOK1Bk0m8G3u+rYINuWUk1kuFX0hHhIilTer4IQsHMNsmQrC6ew1YRYW0InUD7XVSu8U
L/tZWGOyhoTF5lk9s9UoQPgNGpHX40RTCPVaEiFZZy5WL0/d1J9fAqReoy2WV5SoyQTovZecRqse
miy0t/kEwtDTKuWzFFv+jdc3/sZJVH2rhxqK645kub2UaRvfL9pVKXfK7TDE8WZMtPjeMjwLCiZV
I0ouixt/6D7nmQ5wN+/rdVa29k5JjQ5fburdvalU3rNHuS5w6clqVqVnm+9kLzcXHtTC4+Vf4wOr
SLKAg/GWPDnap4kdjZKP8sBDGTjVVjP6TzkHmF5yFUYRv/G30VBoT20+2m7qWcHeYEfQYVN6By/S
5ld0OG4sdXzxWjv/XJX6+OilcbMmtiOsIWZZiPdPr/P5c2kacwgdifYpKojXeZqNY5typTzQpWru
eouq2gAkfFVpvcMFqC0Bsc7tWYqqKWjhck0BchI24lSmVkr/WPggRV9KMs4zXVCgr+m5XLoPzw/a
qSUhNOzl0RoGE0v6HbCfWW7RXNGpsJ0VV220FoDKVXf5ulj9uO6oLo2Q5wfdyzzXHZpjT49aIUum
P9Dj/hA2W5rw3oWZ5Rr2eD/SynvdkoYnF3yJxVqY2hxp47NEeKraBHEVj2r40GzNXfgcvTiH7J15
x55XPkfvUlfeZe+Gg7qztsW2/uC/gkt+2hf7/FaFOxB2mpXxs4fa6xCur3/YHAOe+rjT7xJiRBgs
srCMp/BB6+9HQosiMzdS1YC0m7ZRaLlBasOos1BFOXPfsAabxHLg6YmleQudzrs+SaXqteHw0JTZ
Tz0ed4YHTd/1gZ2t7ZsNS6OpnxZIYqBTG0pbF3KmQbBAFoYMIPQ8tAh0+uMQL2R6zh22YGle+iM3
EkVB5JkVlqDbW4PtvonW3w10getDsRADny0Wlt5aHk1uc0rL8xPryJI/pnJizqQRkV4CGqd5g7SL
Mn7tpk8hqddkLgtZC4XMs0vgzSYvN57pcF45QuigJ5MGB1ExPDgJAtVkrT3L3ljBg+28rxPwKOXC
1b5kb17XozFOUqM5nYI9nqZAK/OHboKLUflpNt6tT2JXjRcMXtqMc66Q7AAhF/91alBWO2sozXx4
UPpguO3hYllZib3URXK2dNBaEPLLYOMhsyHsP7XiJ3mb9EZd7q0O2syg5r1trx28XR7AjUmvDkSV
t3C6LuyYs9l8M0s8RtwHiE58aUxJpsHTV5Z7yQmfZCneNh5kfFa9KdX8i5NQnwXWef3gXRgpWVdq
3nQiwplrCscBQmZF9+aRQiGyyVPv1tD0bW1Y20muVp6aPrVGdlc7t9etnh13x4SWTbVs4iYOhtiK
l4Y0x/YF/Fqh7q1Hfdx41c4inx0V2ffrlt42xLHLpMeQwiDYDppxeVWL96KdJ5UeaJP2oD9IB/2u
38d3JvK+L17mKggG74pNttEttwV9YSwsp3hR/mF6NgpPj+G8kbQeHY4h10bVIYVHecpcmcSCRgTR
MtjjmraeCovXh3rRHAEAsHV6tvA4p5sW7p1QG3xayH1bXkX9Ix25u6Qf70ONClvJS+mvR9b/4NXw
NrYjY0IQYIY8lMPizdi9LX1RlqSSxXOuMgad5lC2Cbk82AdOB6NaRaOFsik9lL3Xbtp8QrphBJd3
fRSzOzzdHDp0+arFf2CwIZ95akVXKD2oae7vs9LptllZf4G5MLmJxlDbXrd0YTxYIQjnAYlfEcFW
UKLK6RRM4b6po/Ah0DN73QXaUhFePFd4fVN1oBadiajIgAmz5ivjFBrSmB0CSTN3SWBrL1NXKN/C
gB6LUk4WOJlFf4U5nroO/CTsbkUVIzK96qJggkH0EEE+C2/SoaedVh6V9Vir7/tCoci7cJwvDJCn
6ttyoYBAhHa6YEUZTGVUdvVB0xLQM0p/a/gTmpXUzsrOer6+Zme7g+ERZ86ME7RqO6LYT53n5Ai9
qj5AevpEnheVRN26Sx1joYvjbG9w2bwRaRG62xApzYM+8hNeXGRJqNX1oU3y+7C9T2Vnd30kSxaE
fTE2cRRT+akPpWWDJzzYWbzgfC7MlaPNh5ZdR4VDxH4XeQdBqN/UB4vgTZLv1PpWCov19WEI1TNY
I+eZ+tuKCPhOlRqN6xgr+ofiYEGm+ynOVxIsXk/hd7BhySsFO6iKr1udJ+fESQhGhdjUGpIxT3OM
QpLb0IOpbDxtDQbbWLovLhwnzi5EKlTE+Yt4K9JJU9b2vN9yAJXmkD/qnoSUQYwWWFZtpAbBvX4J
aCve//OMWoBmcNdEHepbDeRo7wW+Ahm8M1UHOsJUct97LbqpNbfwAc1QdF3wgmeP+NmcLUMaSJEX
xyE2XZmTN8aOYVQsoHFTPPoTSsfa/XQfP/i7aRffanfO3fRF+tHbbvGaf7q+kJdOwbFxwXnoVdpX
U4dxGYyPlj/G1pJSx6UVpOqAuIPqzNx8wq2YennfdSkWuE/WAb3QcaqvNd8I8RzT3huzL3kWLjjh
C4cCnlWVcJ9lhNVDfDuR1LPVTpP6w6Ao0Gl1j6ajghup1wp1cyrbpA/p8Y+/DHK8MXPH7SFRBU16
fW7Pzz/UTzKZGei2QHTI89wf7SOpyrqRjoHpoCBhYZGJb4Zbw/lx3ciloXLj0FliA8whPytGq5U9
hEz9eFBUOsxdR1npmqt+tz8P+94tv3Ufqw9Q+l43en7lMLIjm8KuqZW4zLzeZ2SZv4I8Ok1T6LZn
pYzH64YEzODs3QwaRUmuzMRlDn0ep3NYTiFZzUKZDimOhhJx6cIOrP6wvnTUf9N1/U77MFmb60bP
z8SpzXldj9bNg8TJj+VxOgRg9uThU0Gn4HULb+/cU/95akK43jQl7IJEl6eDtq1X2n35MLg02694
L95Lt9I6RLM43MGSF+ZueFvt0p/Bznmxs/X1z1gaqHAF1nXh80gYpoMThHfqcGOZxcLT9C3APhvo
nCKxiBlgOxIuikm14lYb6ukw3tFlaO7yj8GPrroNciQU3H6XvLff75WN9CR/h2BDepKeon31MX4p
184GQNP9kqLFWarjbT85qk4BF0Yi6JhP13YiE2uVRiof4o9kHeBiLDYKrejvNcm1fl960l08mwAC
/rImLHNcpGpjybO1n90PQ7s1yp1TuzVY/5nhwDWAzt3k4dZbeIgInex/npoju8LCaoGtt1qP3fRn
+Gxsg62+jm/NR6jN34fvgvupdOVPw8JRPffzbGnHgb2G0HfuoT+dWTm1gtGXsCn/1K13cXeT3iba
ey7rRR6E8+CDVwOunWmdiYreyLaPzmdbGjm3ljkehs/NNvxqvUzfnfv8OYa/6V7+QMcBffoVmw1I
8+f25tePDDUhNL2obUA1JKyoIXkO6lfeeJhU0x2klYos13ULF+KBeXh/mxAWz9KTwgJnMB7kOwON
vmE7/izeZe/UXX2X3Ua3+i6+KfWNts+i2xCA1IL5Sz7h2LpwXY99kKppFUyHZEoktxikbdmiBXF9
jBeNwFY6h61kPcT2YzuBdSur2gm6c44DWOO6/HTdwqW7FzqjvywIw5DSrpSKBL9TVx+nML5PRuum
TOWF3XDhHiRTBHsT0Q1ZRl3wbmHYTs04u/HW2Tvjtu0/VdlGWaouXNjvFCPhJ6MqYkMWJ9y2k11G
eTR609739f3ob9voQxY0T+P0zpH0hbvvPPadoyXYBakXzkyywv62J5qfIicz9mrkrJQu+DA4t3J4
7yBZF6SAs5tsPXVLKYcLfnKmRyV2YcU0ylnCapVj3FRR2cKM0yo3xTTdjjCpeLZED9DtaDWbtDE3
SZZtu+pbR1MrBMC8dLrt9S1zvpiU0SyDb5gRRfB+nTowM9AKu4rlYR96VFDU0dqS+0dCuaxfalta
KlucRzb01WgUUvgrLI7kw07NFUFcS/2g+gePp6g7NDo6AP5tk9DTlHi7gHzV6EVfZDW4tf3nrmo3
heMvhCFnh4TKCXrqMys4VW7q+6ef4HV0d+a+7uzD0uYM6gWVEwP6DT32w4Wi8EVTzqz0NqMCoNs7
NaVl5dCHBOt7z5iMTZIA85Rrjx6MvI5/dQvz0iajZIHSIj9BAfDUVDI0ctj68njoJ1DzVIKG4DUc
PkxG9E5OO1BPkMktlBjOTs1scn7ns5xzhUxw2XqpqRVggvFQl41LdvhmcJR1qGuPZFBWo9rcjvW0
m/p2IX6bJ+0kuJqz/vAJK3NmC3C+sH55WFgJTBfVoVNLxA+krrt3Em/aDHBPuFEk70NwU7edOeYL
R+XC5p2xySSQObK68UaBehwiU/EqfTspayyjUBlaN0YG4YHCs9w3gm8UdjZ+JG87f83G23Werbhm
Zy7s3gujZ065PuDp42UpNo8ldTWMgVVWh3iS5A4giI6wVu0UK2rK9Q+gWGCmmkJ57KBXX7i/BDQd
e9iCkJ8UGIhMeGB5ZZ7uMaMDKRYnbXWoDAkBFceUEvgIY0hTrDx7gNJ6vLecYLofqzFdFW0VuT0s
e2vGQdLCcoZVPwafRinS1lM10pzjdTrgKHPahnlEi+OsJhNX5uBaRVrurru5s7t3/vTZxUGUTkFF
fFF5UzYFCClW6JhB4Iw+WLgeJNNZOBECkvmPGSJxN4vMcBB1Edqrl8U0ZA4ZoihyCJMapdiYRvs5
jiPlHrmRcK1P05OfJbSwRpq9ieyq/MUa7bxGcxMvEBiqOGdX2RRmXgCnXn0wu6K9nSp02IbeTham
8/zokxCdDwEo5jlRKewE3QG2YHtafahrU6fRdUq/9l7mrMxx7N/HSdwidNKGN9Ca9/u81JPn66t5
6RBwDuHTx+3MRYHTjVjpfdm0qVkf+gj1IjMrtXWUd7DwU4xTij7amh0IPEmXxoUjMP+w4Htw58ju
QnRCI5WY57Ylbwi8uDf3cUMFp0UuYKfWaEp57PuVFMnaDUzd368P9swmjaiQptKKzoVpcv5OB5tS
1VICy9c4dd8k6SHsvZUiy2sl+dj7/YJ3ObuwBFvzMTp6ZAzoIUht4akHB1xmbOv3qCLcw3a8YOby
kOZKo8KdpZlCvJVPPojpWFcPugEpjk+2EQD7Q/vp+sRdHszfVuavOBqM6XRNI0dETV053OS5tQq7
u8CfFnL2Z3tx7hPGI4IPAQ9PCvXUCm+jGCL1WD2gSGlON6N2N1Sc/I2SPzbDwvY7C9ZIWsoIbZDi
I0zl9ju1JTVjIifWwIg+p+bKSDbDR1+7vT5rZ0d7tgFVMgVZwK7AIk9tKHHv1A0Tdwh0pCu8Ov4Q
g+K2wZRMer3yFGTQ6hH6+8pfuNfPr9dTyyK8hORQq0xOKfM+glWvzcMb4qSVNH2v0vA5R9itnmq0
9xDdm744rYxInLaAF5/n7+R4z18AmRGIHwX8nBjRcLvbKMMVygFF6a0l+ZvA+TQiodimT42vLRyC
8/h/tjZ7aeCCxP/ie7AiOIWOplQOyaCse8vcoeeyqQN13TfRR3347CXq5yB/b/TFukcVcWqr2xFS
o+vLfWlLEcDNDSko1YBoPV3uLFXyOApU5QBoeV3XX7QUPpD6h1wvCR5f2lfgNIigZlEcHiunhqbY
saOqqpSD9j7qtm31pQzv8x+J91zqByA+vz4q4LIK7xlu4RmFe3L0Q1kZ6zhWtEPW2c/WJN/3Q/zQ
VOnnKrYWzssFLwNG429TwpkcohDdvUHVqNWoz74JkVQzgMDvF07Hpa05P1oAKs+qSGIKr0yrVo8U
RCwcxE9XfuR89ro2dBu9/ajF/U1pwlpxfQ7PUzK8TYnyoEIw2Z1npN1FmrVhrMAEKIep/TkZFYQj
qnS609RgXPlpWt3iDl8TOYYbM9bzTU/XVhd074zCgOpP5qrywhRl9bB8GJMpeCji+nuuJOEuNOru
08LHni/D/MiCH4Zeshn+KKy4EcOlTEdHwy1JW4BuZ7+XTlNskCUyVn6FS9YJRe871ZHcQG7kTWIV
3WYsIbaBOwoe2qCnsw3hehQLnSWWnvO1gxWP1xlaNQpRg8iQVnE99DTTEi11NvxUTfQuqkBkdsZA
O5Mp3dtetNRbLnQQMxVUDWfGdRCnABh5Jp2eACdQmz6cMa+9N1pffLsNfvRxk7wf+1byke3t+i9D
qjlI6k5p+nvehppJj+Ws4NhSv3k/lHa4tyEGrZE/p7DvjggefYiTSPpSlLKS8uyxwAZLoxN+oQ1s
KtyeTeLQN6+qT1HQwH0oB+p010eN8aQXqoRmu58giOSoCVIfshN7L7aOJJc7DiiQrmhEqfeZVJDO
VJQw/p3s+RhBzC1ZX/RI7Z9iiHBjtyna/ttYm1R2uzRKX+DYKMHsJiaavbqSfkPeE+7DrEz9w9BT
zlg4EfOcHV8PlGQBVHAB0zI089kL0ZFc+DXIEbM84LrXKIiOKElqQbNS+t313SxuZtHQ/OdHkUsv
yX2tlRhqbUSaJdC0ycGBJeC6lflzrw1H2CIZeZ68y7BiyGBooatF3G7Ba4kzRoKA3B13HBI8KuGy
kO7RbUlpMiXqDklKE2mQ3nahE7lOFdEnF5Nd+7UBUWoF6TgrQtE0hcqEMG1RBoStSLruEAZkdkaZ
dpzaBvN/3crZRUZ6lQQL7yuaEmkJFKatM82hU6QQkEbQbap6Zg9srOem7Ldw87tjN1GOtLPVGMa/
uCt4Z2EYhl4VJDmoR+EhYPfm0ORlyuMSAtwcljmrDN3OXhjePEnHu+LNCtV50htMJ9fn6d7jPQeI
TctIckjdWm0PthJCRqP84t4TrYhLFXqwG5g5z9QoyTap432i9tBvr6+U0LeJE5xnbH4iMh6eUGIO
uTWmXg7siHdi462TyDqU+eQ2zSt13FU8FZvI1G+gFMN3IfwBEb2raSiGx1N/U0hLR+F82xD7UD2m
/MZ3US46ndcxTdp80L3gceZOyxzzLs6L9RQDkVIb5G/1bdk81aqzcCTOrh4aYGYqRot066y3oJ5a
1UdHHykdhY8mhTdnGw53xrTyIYr/dH2qRV9CYxxQFRLJFMHmBK+wnnpa1YqaSeFjojTSVp5MSuMG
PBXXrZzlV3hh8fxR33qU3jCHp8PxzcQKE1/lJtWcwdVjVQHl049wX+iu3FvQpZW2Tnqn/lqPvFjC
vFgC1okD5QveCh9EfDIZMF0YaNaHZQuLHvTIQK9X+Zj2MBSk+UJQuWRF8DGIVoJvzuXmgGjtwUgB
+NNpsVRzu2QEpY+3OSVn/MYVdXTLDH2aJAM53IPmm1ybsZwVH6RJkRdO4fytxw5lnjEuS8TGIHVA
e1HYghZBj52Hb4fQyrZlH1brNJAqOjTtcFvWZbm5vknOhkWIpYLUAEKNo6Kqc7pHkJOLjExTyoNv
woPc/CyND9cNzEt8MqA3A6CV2Qj4Y/EkE5ubudwZ5SGxfNcJiWMoEQUf/zMjws05VBk7QMFICCVP
VH7qp/elVS14h8tT9fdIhKXJYqPy4f4rD0r+pQdGGU7jgp8XvR6RzCyx89dcCXdWWgZmMQRaecjL
FSSBkI5xUCOq1K7XbPqlYtbSyszjPdrRuTfYCSCr8pBqL0qM+nh/TwJjYdJElyoOaf6IIyNKoY1Z
NC9/8Z3xTLel7g4WL/QFM0trI7gAO0WChpak8jB236CgcsOlJ8LSZM3jPBqHFqLzIQ16ebDJ5Uvp
o2W8KPbP/2wXC2cxSaQ0jBJs+CN4YPurln6EpOk/szFvwaNxhLmJElvHFotolW8VoFnJp2SxHL2w
HCLgtJ/qqC4cRtJBCKvD3F3CQ3p9IGeO8vSsiPC9pGYQRamWB0uJbkqrpy3h0KvFRiu+XTd0cQfT
HgD7IA0fZBJPZ0xuvADwI8eep8XGplZj9F+sUYPj9NkzFkoiF3fZkS3htNghLZhZPj9lKgdC0XdK
98GEaeH6gJaMCGelgsA06dXZj3UFovE3so2ww7/z/KM34O9pEw5M08dOVb9ZUYNVYcCpK8HeKIer
Nvv1LQ2AkvIGiUiK5ZowHlNSoZOWZJy/Wax0yEh5L0MVv2Dlgm8mmQSaiAftmyjf6TYo2zryiqou
D2jMywAN0aJLXRVqOI2q6speem5eWCTMEZGDiSMpcVaCKzWPenzP9i5/n0hdxRoyS9b2+k44S6q+
PZ2PrIj7bTCQH46xUqab+eWyLx7jpwi2/8KtO7f8Pj0ET4u0vReHZgChIDqloiF2JMdNqEpq0LJe
TrL2vP7VhNROT5a0Wi6aOco/CNe1ZZMhpxJB4BF9HcB6JdI+bn9cn8ALTugkxyFc2KquxI0Bnc8h
QrhJ1p8q5UPdhLsJLrjrhi6v1NFohOOk1VHfNTXurofcQKWc50728FD16uc88dcaBL9m1+4oSD8b
VrGCnveus7Rdp/q/7nZPRizcUVYek1btZw8VNZBxqmvobVxQDzu7+EVOTipFQgZJuKsgAskVWlTK
Qw2TdrXOPLd5qZ+tmxgunZWWrqmD5RChbr10YbYvXF/HgxQJBWNFSuJ+NqxEcDyjRdGNTwvrOT9g
hbD4xIQYsbZoO5K3KA8QHjifW/j7vsGhEzf0nK0df5saC0Na2KkiA5WvoBzsAIU4wLSyjscHNYyB
l2YwSP5bnuvvnSpCL0MjJtkUYilUy40e3pVxt1Xij9fnb+FwO8KlnKatX9VvK5QNN0Z7r8HeLkcL
7vHCzX+yRoJ39KRa1XONNZLTfqd0FVzu/kZte1eK95Xi764P6eIFczRv8woeRWZKUYWSMc9bpxD9
Q4pf57tigvlG/2BBSqDSKdyidnjd6NK2ENxKN/3LKDh23Moh6D/Yw6epXmi2EMu+f5xkamY0ds8d
1sLYYFHOsrYhPG+yfBsbsksq2jUBOVtOsSVPt2+nT9cHdtmiRcQ2R23gL09nE1XnqEyTifuzcFC3
j94V2bjKUGaSDfs5dhwouZbARmfA8T9G+bdN4TZo/NDpzYC3dIaOSq99HqDdt7VuNfXhNs8hXlBv
FWej1XfaLzexQlKrg0yEN4rKE6klYbhRlOdOoUnGvrd0t69bV6PSNeprW/4hB8pCAHm2UwVjwjg7
31fsLPHNvdx8s1TvBvoEF6iVSxpw73t0XMCYaTXV7fUVPU9nCWbFMx/qkqJ5mG1/2iPyRyvTho5x
3Vfrwf/svAa/eh5nc+B16JhRFFqEhBSkLNlaP6mYQ2st7uHAXo+5q+ZUltdevbKyBQd9cVKPzAkX
wqQaKUlBzCXVunvRolXgbIevKB7l8Ei+Lkzl/GMnt888thlPC1iGMFKEWsZaqtm1E5j7AWOd6yC0
06wraRM2GwTvjbX6YG6um5wdyTWL8/CPvJucjKMW51gsR+dJzV6UKUTDsVtX3scJ3tLrxs5uh9Ph
iSVE2cmCMqiZy4rOLrva2Fa5Hhx5YYMsWRFWLJGmzKtihoTciR9V3Aq+myvfrw/lzI8JQxEOdg/a
WEtNhhIG6U5t0IrLnButGjZVCglPWaH9VS08Qs/uhDeTEDNRAqBIJF7gKE9X1Lo8Y5/YaJyjFWLE
aym5C5Yaty7P3992hPMcJonaTZNt7EOfViZtX8g7xDmvT9/SWOZvONp2fZ5MSp07xr7JX9AXW2vQ
K9o0TWXG9rqhs+rJmwcGe/+vWROuuMmTtbymBoYcjCs/Od+b95nshu/U2+Rb+73/DCGGDVPwUqS6
NIfzsTsenzEMckVte5/VkCL38CHP6n8fro9tyYgQ82ul4keFweWiS87GDiEQT19h09xct3J+fQr7
TnARkgy0xlHZdzXU0/oBeUrnq/2D14z5SZLXLbKvS9Jb13eHKgsuPq9BZRPeG/sy32nOfWK91DQR
xEvYkCUzgqOYxkIPEp9FMvxiBVclyN7PGaKWTrUwhRfvkL/24Fn9Sqa1KtJGFgoSbAR78Udzs/cO
HhJZmnUmry/Y0rCEMKCRJTmPbWav0b97pn5XlN940a96xECuG7owLAjPQdAaJq1AZ83WqdVJfV4P
OCSUCrpV+gwlPun3Hw5E+L9csQIEBQ2cqtDdQdlabN7SR0DhFZXevaNtRoj+ZU7t9dFcOE1YmKt+
3L2QKArb3AH5rUkSFuSg9Mi/JfV2zKHZs2Jj6dJdMCWGMChMdnpAy9A+nfl3y02kIs4Q/vyPxiOi
Fmw7kcMSRMpeJjiK62pt1sUK8ciFvb00FuEiVCNQSlrHWCwLVSvKCHL4Ne+W2l3O8yxv609bCJVT
UMticsp0pjRrStnYw6+99z6WA7wPvM31NVJetNJVpas2LsQ3/84c/m1V8LD5NMq5NmA1n4FGL43x
2Vwi1ptvUyEAY9v9bULYduipF0GRT3RtpR/T8GuxdJsv/L6IR+2zJkuLYmQbROnaAUEA3GDB4Vze
An8NQeQnnkpYalWdIZjq74nzYpo38hgurIQ4DOi5QQ0CNAUHAWbFnL/h6EKNS9lrQr9sH+toStY0
9r1Kg7zUE6jOrvF4MeajP2ME4W2biaJF2IgNuE9JaqV7jKVMnqXhPemLbVfdZ6nunA8SAKG1rmYl
MlZmW32KkpT8Zaq3tbHKB7//GEDdvZoAH6du2CsgwsdE7b8oZmEMK5ATqO4VNKF+0oqwjFYDOebR
TeHFytxUqhuJJvmy+X59A4vh/TwgALrI3c8029C/nE6b02pF4+tJ8xioyfTSZWXnRlWZkoCEXDlT
0tuZgXNhqcTQ+M0mfB/cCQ5Ue+LtrSVtmpeO1jzitLtXpY/6FcDV0M36WZK40KbfY7n7MGjG7fWx
itsQu/AZzySVwBqAicxb6GiLYNJQSlnuH3NHie/zfCpWRZOUK1jHlt6gF6Z1nlE2ImSKPNaEyGFM
gED2k9FDQg1RaOB1r1LrrHVNfmm06cFrk27hiIl3+jy2Y4OCl40MuHNLzeofKXcEmz6RXpzU7F11
pHuqrr1ffGlgjUFBS2oC6kaFaD4mRzOp2IUZ+fLQPzpeoPKWr6Jn0+s/5onl/airbolm5MLgQNtY
AKqxB+hB2KTcIKqZ+Fn/aFgQ+Wgjsno+vG2Q0Mce4pOlvfBAPIto6XoD+QawFBAa1RzxmPuGURco
t2mPifUz1PxnA8rNuNBvYpmwzJvlQ+x7tU8forJ4p0dL+fOz8wHoDToFSD+AlEDXLLgyp7INKaIx
7lEboy+DXvu3o+w3Kzz1R3JFpQvBr+VGxRJp0llnAqM+sTsvw9Gq9p7ZJ+OgMepI+TSM+jYwtPte
UmkhLdwpb9wa9GxVe7dRr4BaHTR6Z5ayKWdufKY5oWkcANlMeSrCWqrElqVwssxHI5btda4ZGVmx
8VchlMZshU1DhhEpdLogTkeqsLrV3FX2mEheuctSLSGKo+Xiur95y46e3BYgGCnS0bwJcMyQxaYZ
y861Nm+l8An+2PaDmtooGnq9Jx+cyctyt0wz82sW1fQiJGEeIB2eNDYs9lZWvPiQWj7JVTjsorG5
9es83k6+jCJMJEV/XAG/xKR+KF6z9031+to8fC3+1/yvfs9hZw79oPnfp38LsfefvzxTk5/8zSZr
wmZ8al+r8fm1bhP+VX7If83nf/J/+of/eH37lZexeP2vf37P26yZf80P8+yE2pwz8Rd93xlH+kv4
WlVf63/8d1s31dfktf7H+I//zpr/+3+qJvzO/7+tvmbfX0HHiT/5B1u6Zf3G4ddnYhPb5Fq08d5/
sKVrzm8zodNMHoX3g0eK7fsnW7qkKL/NLfw0pREhQPo9Z67rvG2C//qnpDu/oS0BVZCDSgOA3X9N
zOMfu+UXyNLphaU3gl+anZNNA4Dw9I3CkbT75AfQNwb1S6xZ8QHIv/m1k3Vvm6AKAlAvlhd28ltH
59FOpnA+c2xDFD8jTWFeEFyDNNQQu+pOtKLpcV22e8V4l1jfKufdFD3PDrCrQHU+l020SfMKzvZk
rUQvZfZeD+N11//eGr2bW/JtWn2r1FnDS3IhEVG9W9q8btOguzXbp6zutp0XrXrdRyvhneq8lIqN
5EPsIo3iOghG6fWwGtts1wWKW8i8ioqd6jmrxlriQxbkoO2z4QrZGa0qcxrrGa713n4I97hcN4U+
V9oidHwAqvKUfCSwo/DiLtHKCL7/zLJw1fUD/c7egGXPbCkGDP3Bqz77SrQps/BnOxi3ev3z6Gj8
ucGOtaBEL3VmUnhg5IY5pPRIRKvitt5sy82W+rALudzW2Hk3+a3pptv3100K0ZFoUUQZ8WruTUjT
SJXfhpvkMK30bb/Qr3jRBCT8M9krlCsiy7/SdpPSqBJRtPV9skP6k9HTQpAs/5hGv18fjaA2+udu
ObIl7JbEqKyywy+v4NVEaPCHvSs/VDfDfb7rP2d7/9W/owUUwd/77CnY+Y2rvQz0jH+6/hVizDJP
6iykAh0bFxfVD+Er9KSmFT1K4HqQNnBb2R+7wJ0glR43yMcF8OcoLo0c140KgdmZTWG3pkplyigv
YVOLN13Y7rJmql0fBaNVHi8pxlzYqBCX8MIzqJaB89aEuAiiDimVkplvLZf0lY++1JPv2N42HgNz
neWadtOOdbPNpiJ9SK2xXTmjOX4Yy6q9qUutvC/Suj1AfaAepNCOX8fY1H9t1+EeqeQReeIsYcLQ
3/zKUQSlGJKC/wtRAjKCECE52VxDKeTdayhOrGwPohHPr5aeNULIBFMB7HCkvDQL0m0LvpHTYIY2
JSdRVDpl28CooVDzq60i2+HN9aWevcDRDQA7G2OCHQ0uw/lmtIUbIBn7LgrterwxbZjYV2puto0b
mZnxUslycRjy0bqvUmWUXcgNrBDdU3OJI1fc4sDQ6SwgjQhjDp2IvOFPR9qUag9U2VFu1NZsNpE+
qPd11+WbVp2SFbwDylZTzfi+NGTUJ3wVrZp4iJ7rJlp6/wjeZcaqgcufcw10/fCYFKZ8yp0m82u/
2DaaObkErOV9VJRoilf2qxZa/U1DP8bCHSyG57NRrl9ar2j+oe1NFLzItTxqpCzA6Dik74u0lbdh
68QfLDWKbwJNQ9CQlsVprfsQocG9PGpzdaauxpUNKS4KpEqcLTC/iKVdvglWZQBhZKHmjpk3WdSj
Dd+pcpD35VRuAzj+VugwxfeeRWdiGVfeVvbsH3Gf3Dl5mANUHLt145SLOhnzW/NoY8JGhjeAe8Z0
cAr/j7vzaI7ceP/7W3H5jl8hh4MvwERyyeVyyF1SF9TGRs6N9Or9AaW/vQPSnFr5ZJdKqlKtNI0G
OjzhG4AKrxaFNYe1pjT1uLMTD4Vrcyg0YApZr5Z+5JTRfWHDrNu1ZW9WfmxGwkG+wS0/hFFTf0W/
rbR3XjEgtxyNdfjt/T3zsg7Onw2uCEsFu8flr7UrlCmGVulrvd8psTGMu5kq5X2C+O2hwD743rG6
uPZVE8ViRDOn8Tv2eBa26Y4xaf7cNMmdi/giSEXdUcqtU8/zIyYl4qJa0bJaf39KdhKK/aRD5H/s
n3UFkE5i5wxOYR84AMIPYwaBWBvAsYy5sAOln7Rdamit72LWhdTJWBy7gYp362JEGk+6DGZ8xnZR
XKX7UXTyQiPw1bJfng6tDwAoRM/AJJbv/9sSSycDqxmkeQ4FFE+U31LXRZY20ndWLiY/xTbvqtRC
A609nNypxeXbBN0FvEBQIKKAdolt9dbLWsr/nLnoIZDcnT9OReOpq4RqH9BGrgNvFPWukyjI6rh2
bd5fPm8MtdQYOdXRW0DyaFVEUjtLxnknnIM3i59qM3ebwWicbe6q7oV7fF09J0xCcg+haURd1EWi
fnWRa/BTxtpKwwOlnO+wXZN9l2sRvl1F6ttdYTwOjWn8ldRZFthd2mzSpMGzok7cpXIXBc5Ql5/e
n/wLv+R8VQI3o0hH2oz2CeTs8xc9GBxjTmSFh7Drkh9jZpifPGkdVZEpQQIkAZO1uLzOos7bFUqj
P2pwfv0hmTuUYCBkV6Eir1uUiSI/7z1jA8e3uu5oW+/SLK7va+7hrQaM6vj+Y7/+Zjw1ShlkeSRM
ULXPnzrj3nL1Ng4PsnfmD3G8mInKWj1k8O4uLI/1dbh8NHTj0GmCK4bzxhpq3E1UvJPI9g6tVdYf
8rRwAJM2Qh6oLVUWui2d+Mty8/ZnFBrGTk+09FBiylTsLJSrneD9ia9L4y9Ps1QFOYsR1eDMO5/5
ZMs0bUtQRUU71F/KIUw/maPVfqqi0cAHOzSj3o8tandBZ/XKj4KtFfuVWZnbmZpPu+vmpHssYdW7
mFwrbb2fe1luTatqsaQwMi/d9R3ejLJvkq+5lVjlwckttUKayUK9WSut/PT+jF5dbsv79dgOGrUi
Evt10ttFVMNFyozCLnJ2uZycwEA98aCqbbe1cjSHClXgcqDo5a5r6DoQcsj9+w/xxnoi3abtiAgR
tdb1LujQjx4zyS6o3QlBzCqbSX+leRVzh11YT8seX204YjuIpFQxWCFr4m1WoyqWDKpySBYHMWn0
ESZSTrpzpaZs6xbu4VCqX1Rk1S+cPm8O7NIkXgQQySlW55zRVvhz1a1yUK1YbEqEVQOjnrUt3KZi
o+SFus3rrvo4QaK9IGG7yl+WNbvEbygHQBqFCrxas+zkNhFjLI6mLI2roWpVP5STele05hTEo3x+
/2Ouw8b1cKsjbeywuUR6RRztMXYPtRpZR6naGW1ko0QnIZQbhCMuuay/sYIIVBeRarrfCC2vAvfc
6LlCZIr8oHD7bdcqX5wiodvnILjyL6aHEDDdSvw4yEHPT4A+0vXOLTWmR0qysUwUj1Unfoa2FF4Z
eWiesFi9gE99/QE5/lRkJ0iAqE6tD53UnNwhxI71GOnVsOfdPhg5EkjN4Jq7VOJD9P4Ml8v9fIsw
3LINESUiz1jLkyjG0AxGl4jjOKfyK18s24aaPFXxnKFVbxnF1m3Qi8jd2cOfM7ow2dfLh9YmzW1q
j5QYGf78/Y5zlng5mJ4jGsDFUXFjuBF6P942zhJAxlWIoPWcX4q/lt23mjMSkgsJmK/KUbguOCZu
pmmTK5CqrMbRj3QpqTEqlpEGEirir6JwxaPeoat5dPVQu8omNjPlv0I8l2N0qQiwtipjy1J3xcGR
mB/nLG3dC+KcxlUaHDAHol1uBrPND1FDEGpHdYtPdEItomgAQmaKdfTaZLrSvCbfVWHj7UNHrf2+
z8JPeZqqQRdp5YE9L69qyNVPuZM027ZQ220+GvZ1jFrJXWa68kjPKT1mxTRuMjKwYzeJ/E4bQ+Om
m4zsSkUXZAvHo74aJzcLYre7JL3z+rNzKCJetKRXWE1Yq0NqMOOymXXVO4wy2jT67dzgVm89FfVt
3F+yR3pjrCVsIbwlG6A9uwpfxqR0mhyv62Mc46JVS+/J0YR6rVX0Er0qe2jn7JLQxBvXLEpzixQ8
wstETeuiSZzp3Sw6TxxFEv6oNEMc7I5myHJcfZxV2R6kE3p+5nnpxu0M50NYTuGFqO31McIjcAcs
yvc0GNfhL9o9SYdTujimbtn7FNq+KrLGeXia9a09pJccNl4fydh68HIREUDqAiGf840Mmr0wKiFQ
fy0meYXKRo1lkt5/AGv7h+qlbJelYbDoXhFFY8OzulunbpLIPhe4d7n2lSjDxk+c3NmYZpvtW94m
kXwYnmx1sDe1iaTg++flGyHqUpni1EJbiextjVdecMxKj0/wsSpLNyim2D3WwkCDxTPwwzac+dBO
ufKt7TNt65bh/LEolS+x3TvehRjj9RdeQIpIC9JOpQi01lJ0EoWmTurGR6SYm42WK/MzlmfGTZ9X
cYI6T9VdmPrrb7wMiG8j7hPYKdjLVfJb2ho2ydDOFMKOWizjQPHM9rrIoqcaG7ALlbm3RrJQXMK8
jauQQOZ8pDR0pVIgZHRUBw/dJWc0DmQntW/Manehvvn6/gNlxapFzdmBxruOl9DDHMzByZJjVrb9
VR9aD5m6FNzaqtrZXD64var5sZMlHZNyiP8MdbCsZUY3F+8qoguaqucTrbRSMtkqORbtiChgWJe7
OmSiGI8d595pLwz3ooN3fvMxHksUwD1QBzp35+NxzNS0nMrkqMxGtBlsZ9xatGS3ZCfxIW+L8FZW
fXKFytS0b6tYCcZ+sh6iroOBKXHO6FQZ+omM42+qbCa/S0vnMHVWuCG6DbdD7FXHUiFcmCMQDGg4
ir0SQn8NZ8UNQmqwX62++4SmXvN4YVcuK+LVxDho6VUu9al1q0CkWtTKok2OtD4TvxCglnpUlcGp
FGLfyujaHaRxHMZOgnCy8+0YT+qFWPHlSF0/w+Jtypngqki3rA4m9LGl5qIedBxDrd6OVLg3lT4a
+Jq32mcgWMlHpZ74uNFYmgfLUboPemG5T5rGy86bptw7pRb5cshnxATt2G9tewhskBsHVzG8D4op
qo1DnH1VaCSeWLXIT2Hv6r5UFLPw3Wr4avDruWMU+9aeL1lAv75HacdYCLsvhw6x92qp1supEkVj
gmOjmexQKi62cz1FWyUTxkZvQ/D/8Jq+vv9d3zoIoBFxuHkoR9P3Ol+vppbgCE2x5Fjb0vLVciyp
/A7GxmusP4QQL1uROjzYH4/CL8Cj5bj97XSLRSu1BF33o67guxyHqrhmAWU7HWWhfZoM2YXAe4lx
VqsFYXG2IHcvtgKLs/nv43llY9JxYcVqrWZvDLOJ/ciqL+GMXieizArvV05uuv6cM+ejKDMufIqY
k2M42P0hsdwo6OJ2CNrM6dnNhXer6EOJ81sbXoiy35wfJX2HJYN96lrHrhNJXyW6mxxbzZU3mqaU
n4fSa+7eXyBvXIIcnRrBPOuSE20V3U1CRhQ6lOSYoGG+LYUa3kxTrxwUR0k/2WF7ydzg7fEADJCz
UEpZS39C4s6bQfI++zjZWm5b7nQbM1FaZKbvdpeakW99PWINWp9EVvTBVsd1igSv8BxGc1otv44G
mW46q5gPYzojDD9htTs+CUWU23/xUumHsctBZpCLni8aLMjtJiys5BhVerRPEqfGEDZDcDGclBsn
Vq1P/2I8QOjLcHimrhtxmBKbXt5H6dGqcLeh81V8CBHt8BG0BbZZDpe0td64819cHG2a6eyK9WVh
FFnpYsKcHil8wo7UZHIYW6LHDhvZo6KiiOlNWknR1YsOVI+iCyHHG4caYTlqhIsIEUW41VdNwsKW
02inx4q5UZ2xxtsxaf4a6QAe3n+xb4/E0jEdil+0ts4/ZEQP20vrKDtqfRJu4YQ2hyama+44eXph
u7+R83BcUXEnJF/sZtb3w5T0o9Z2hBaodEbfUmOuj9NUO7t6TupjbMvqKMbCvRnKOQwIidonq28v
Jl7LcbY+VLn+gY0uJVvz5SF/O8QrFJiLUJsSSCZWGKh2O+0J18OtkXvzLnJ6DfnQXDuw9kWQFNBQ
hG2gPO6E1cHLlX7//usHGPfqeRYFRWrm5LtUqtbFHFMxYHbUs3KIk1rT/M6Jyl95Z2ofHbS55z0A
p8k8dFVq/sgQua/3thkOH8Z6sJ7bDrSciSHCyS7G5qYbmwlivhz1L4ni9FfW0BufJ3NIVX8C8XuH
AgMsGzWNpsjHxbE/uulz3xX3ut7Ij7Kapbuj55n/DFGlGrd6NVrPozBal2Mk2ZA/IllTzfe61LLb
osvabUhQcZ+bZnWnGFFCRDXk2KJDl54yvzYJTzd1aOOfEItBS4nLi27T2wUgJ9qR7oioktEWu4aO
bYYSddbuJbhSIh8rzYFZJq3LoFaXfS+N2f2c5zE3bj4iEepWU3bjqln0xVRmG7GWPKIPbQ8GhHPp
0KSPZJnrG1HU9ge10aqbsUaVdWMkY/6kt5yGTSNGe0/nkWebRiFTfzKjdqu5ofe1nsr2c06dx9lo
Vt5bfgwC/dTx2JHfpiLXNnOca8+5WoiTHMvY9ZXOTh2/Vrv4pFhlpezpviGvMktR+pmWWB8GtwJ0
IZ4ST4Lo6qsOv6wxK7SnuotRA9An2rC3lNyHb7XqZttUDW3Dp16caBuROMZheevOx3yM28kfIiGv
XYo8RZBLIjGqtSbG0UYTT1/ctE+/OZHed1ub++bZLJ1BbPCZmZ49rbOdKzrhZraRfezcVvMUfbXS
OPSOjeJoR6VpDJzEkaW6nbuy9XwvRy0e+kjchPvCKt3vcZmPfMSsBPCj2DK88Ua7OSGXr1l+AwxC
245KOLt+LAuHC0/BdGejxN58ys2YLqoMSzfdpp3Tz0EW9cVjblQjLDbL6w5mVJb3MEft4xxZlJsS
W72Bj1DdYzLaIDYsa1oQTt/3n6oCX9igaTEH9bNZag9qyJlyaDKZfMDJWr2z+fSmn4Yj5AFbUdLR
n2xUIvdVrIqDtGtjCsJ8kkBsB+ejaeeuue9MJ+x9gelAvSl1NctZwbn6I5pDsPk4OoDH1aWonvSh
6r+JNsUaoFId/OvbRq2eDSsuf3owCU6GNcuvsxprI6t5pPPWTRUPIYbkY9KJyQraybK+Wd3QqEE4
1irUOqA9A+swAgU4Ws1J1mTqvhsShAaFtOyvbRuh3zRxBn3F2RWpcnR5vSc9dZJ9PC8mvIYbV3kg
4uV3sgS62QxOyCQjLrVvZSazDG+2NPpEu0nofpGWZhKkZDbwXSLzcwwM+aqoJ3gIWazJMFBE0cd+
rJvFX95AidV3y9iSfhVPIt4aemZcRdwfJYiKGsGvpk4Na2tyLT85Ux4B9/cqtpIZ068KpBo1uDoV
cpq2WRRLwx+mOaMTltjZXY4A6R2mIFPhG6MjNpwDzXcIc/kXxUhQryw9PUFgGHinX4R9e/SG0fg8
p0X/Y6ASDKQrFr0IEBKG196mGpJdc6goYMuiTD43A3JKsMaM9i+RGEXj6wNuUzvNU8PvQyK7z8OU
2ZigUhQ1fWFkyAXx3FG+icCd4uIZm1N9ZKd2n9siym+zoUauxa0RmfZF3ln3iTob5N6Vt6S7RTPe
ReZQPcRtNfBBJasW9fNc/xk1s/VDDcl+/LkS012DKLQCqiDBbQqqgMUqj6v4jhNcILhgGXPPWpvE
14Gy2xyw9Hq6In2Xfuix9P3Wh0X0zZm0QffVHtyJHzYqbEIjnb37qYU/smlLtxiuSY+Mh0w6Y+xP
g6BQPtitqm3ZdCPuspNMA9r32adchVBjVQmN4fiLOlum3FUpyB4yGol8KIaplbqplKHe5ABQh00I
4G3ws36sGgBGYLbvqshUd7lWO8Wh1OdeXLVK5DgbeljKJzkbdrKNk7m5b2MZ3Xtu730beJkPIm8/
5Jb3hdwxSTa25LYJIIa4oGIL+QFZjHnaJizg50r2VexzXHlPaiaUmQxXnyA+FDlWQG4q9Xgr0zh+
SBAEfEbFPPrMzzeOT2GK7zSnU3g1i95DI1Rhs0CKdMtfpRnq0kfANH/MgUY+yhazHyaVjbavTaNS
bTxFKQSeqQQjftRaE/rPs2Hdu5Ms99lY6R+yOjVZ26Ni5T76IApM/cFrhF9bYchiimixsya6RQS5
zMGMRGm6nZqiQqLAIcCa87Z3/LGOOiTJATJBP/QGEfF4OJJ1bak9971o9xh/YEdma1WuBaVQhmsW
sxH5jlE5/aaQQ4VrcNmNDlzMsrvtJFvcnwq7fM5r3IsqIkQZ0DMasRaNKDzDr07RzhsqAR5Ur3vt
SYks98al+/hPK/X/a0i9Rw3j/wyp38uv+e9o+eW//hstj8TZf6jvApjnnyr9RRKIv9Hyy5+Q95ET
UX5+aZb9g5XXjP+QZFMBd8nlSWWWyts/UHn+iHAf5ykglEAOqQ/9CVh+jVsHOkRVFBYGD6ctTZRV
TC8ov6v6IPKPg1V1D24u5SFsjOSb1jeNy6nXF1Sbncg7qI6aHYd5qNELGQ2xZV9aHSt3ag6xfhNP
UTlu6y4V97nnKfcG/EWEGD39C/slftCsNvxLlIOxRYnXr7i+bjEQmfrdKNB8n1LzUSijvEaHULlX
dGx84jEcHxHyT7AcAR3xIQJB/D1Uxx2hS/cpHtMUumpj9s5WN/syCgZrdq9yAtF2V1KhgDw41B+A
yer/AIH+aOHexN8bNNB/defEjxfOwv9mhfy/xhih5vHe+r6VP/uv/y2ALPIDS2oKb3/TUI4//sd/
f/k//1nrjv4fcqVFb9de/LwXXt8/a91y/wMSFwAdDAna2gtn5H8xQ9z/vIgZgWghjV2cAf/Xcld0
/T84HlGxW+rplLXBtP4BOWSVwtIHp8XDloICDUTXWTMcS9eBzCmq8D6vvg1cLOqXqLwAmWBr/p40
/j0E8+SJycapbZ5nyUojsykyx/DeiFUYGE+dF29N76smHrre9H/7BHd/p6Jn1ARe2qvBqMgt6BcT
GNi63x6iy7SgPpX7YfKjYLr1qBTXe5ecPA5y81Ds9UuE7remt/QBwYLweV91u9UEMzOzNJV7+av8
q3w0TyDnLw6yqou9vMMFIEGyi4MaSObzd0jAMbhGYYX3VeL6PfLKucC5w0qgeF2iRb8xH4IHwC3U
oJdTejVUCJhBACwO7ylfBor5WGVPdlX5OqmXTW3j/e+1qmIu84JpARCXKhHwCHVVq3FIf6qSZO4U
gTSxUdxuLtWd1wucqjarG3+dpdbGXlqtvqFLo2LEi/hUheoHV79VhbVR5LB9fx7Lc/5WGAHeeT7K
8lJ/K4yYte72k5jFKey3oeLbxpfwo73rcbV2LnE9169sGQpcBShqdi4kwdWEtFbI0PVEdGqrvgnS
dFdb+iUp5zVx4mU+jk0NbaFuLS5I5/MZB8MoEqoDp+aHm24mWFTVrimO47fyqH+LiPHKIBp9/Qsm
Dyrhsbd7/3Wul/vLHMGVUuwylst+VSHVK6MoOr2MTn32OJn1KRrKQ6ml34f6ktjzuq7290x/G2pZ
P799OTQ8E0cb6ujk9bTVfOee4PxjvdM/jDf5hcLkm1/ut6FWX27JXZwcP5GTZvdHYIGB6P4QjbHM
BgAw97iDFRJbavXdVFtq0ssaZqMK1I+sayuOcFPMg07TDlFx6ex7vbmW77NIG3AAgvdZtazb1jKq
ydDFaYz0bepxuHYbMqr3F8NbgyyVXMDcoA2BUJ9/IRnNVF/haZ7KKP2l6AesWx8JZ/6sX8SbA4QL
YByUNj1MREHOR0lcdOW1SI9OdWclD6YWUQxzQiX6wwPvZRgQSUQEEEFeXYbqODVG5VrRyYXDO821
G2iEjxfm8tYbW+iohBbUi+01DLz1sqTvbcGpOjRbmd1GWXzXR8n+/e/yejlTAcYODsPHBbiwFmXI
69meLWuIT1oWaH2qBc1lX8kXxOz5wXo+yOqzdPRFRw+izmlz8/HBOOim733pP1IiCsTh2/3dHEwb
dVNuqivzukFA76RfT/6nfzHPBVYOkezFbfJ8ZUBOKqOIBv7JoBe09ORvRdFt/+/GWO3bqM1iL1Rr
vpiZHdwJzbfhQgPhza/12yxWec2UTEoXdVV8Gjpk8iJLbjr4Ihe26tuDwChcnAI56VYn3NDScSFl
ik9F2hwSiktRcaHlcmmE1UXbgTfLx6lnBA64VhVBdElM+iVEfLXkABn81yTWMYkjvWTAvO7U7PQ9
JKH9vIn9hzxwN/HPsOKGiB/vvjv7YXM7+dO3AQDwvRuYF3hSb84TciD1FdJaJLHOF50VDX2HP1p8
kqk8ijndCKX886NoMTn5ryHWzRwR1wBO4yk+eR9dN963hXLhFl8jNpYzdWmMQ7UBsLGoqJxPAtdf
JwkHg837jeL5Pj9Uu3Zf3qQ31m344Gy/P18dnA3f0b7PbtKdfih3zT7aTv6Pf7G5fnuM1aqM8qQV
GPbFJ9c+FXIJY63N+yOsHaBfzXS1LMG7zkOROvGJIvk+vJp+4mNe28Hc+WILfcyfNsU221b7TG4W
bR4wKx/F7hJI8M01g/AuUOOXyG01zxmbungcrPgk7Ho/yDr/Sukg/Pn+VJcfebU7gLnTgzQRyV+3
3DoKvsTxdnyKy9sQ7dJMuZ6ksYgV/Zvl+dtAq8WjFYo3lD2vFMxPYLgVHaxLQ7y5QEE1QIThb2xF
V4fiGBXZDGshOd18y6+ynXatfUGgsj8423ozB0aQb4oAnuhWXotNFkhI/Z+GQ3SlXh/+xR1DQI+E
CcgYnmY1WVnExARznpzMsr01kvx21C6hDl6sps6/HAAVFIbA2yNbRJRzvhttvAznxEnbE70K52c7
K/1JS8au8eFBA1mxzGF87mtr/lWNQ/Y0zVb3tU2N7LEy++TGNnDxjEUaXzXGJPBSnxS6XmXSh9/d
sa45HeelfZQnXX0jw0T9NQpt+t7buRr7dpVFN4MKW4GIRzPAVricC37U9EoOHr01H7JaL9EPyJTi
E/xg9Ua3Q/7dambDC9p8BByYZpWb0iqczDHwvHZsMRjSituwGek6UQg37+c6j27cVrFhQo7UyLZj
Z6Wl72aN09HJ6OlFxI2+WI2nUY0VHdIIqMyb4QwJ1tLKp8lVR1R/F2FrunnQrym0tZd8X5Zz4Owb
LL7OWC8h8rSQ7tciA3lhVkUcJ/0J3uTtVN2XpvVr1jkdzBMH9Z/eIYtNnQXXGHYed/EawTrHcRoN
o1AZTPUdXEqV5sJhQG11NR/YDaxa1hWRuQnG63xNqZWpi7w08XrKDL7P1GXVs+0Oxg+gkF0buGah
3itGo/S+NRqNBsvWcq6aJEp+5XEq7qRXE1LpXao3fqFMWfMoRd8mL63ZzyF2LLWPWUv5I3T1/E4Z
x+pXJ231h97O8q8p1wfPD8PewO3VGlH6yKVb1Vt1lkXlQ1hJ7+3aA7GnlYY2+a02imth6fknN/XG
RzdyDViISR0XvhUBWdmCpNQLv4FBdCMamvR+hr2YtR9pE4IaJEBTLxxwL8nY2WLg5AGUai0Gwy8V
vfOX58Bgirq6jx8U+vI3qgvjWtVkE6DqViJ6OWTdX7bTKlduWMI9CIVxLwrxnXbrgP+yXV4I5194
qOvHwe5sSUws8MfOKuRwqtKTdV2mD6maVrs618RmDEP3oEzq4heriWsgvmmgQfw4NVXl+HIyykdD
BXrhjyjWbdva7W8bKxyvAIapwVxmysmrRLTz3LSgDDc4pxDzDGWYyhuDjtJOHWttl03WdMWJVG5a
kF83feZ4m2gwaeolnbF9//J6ISafzxEdHqp16D2S45Ekn7/yoVNF43Wa+oCR9XIIlGb3q3fh7PlV
qenXMTIRz3nVz0dDaxQUaLLO/DQgqkWjXO2Kxa1Jfyjcqfkq7Xm6o7EafeZe0R7aqTJyfxIa/dGp
HKq7Dt8C7GIICVCFB4ikPdAsrj9ZcUoc5+QyvbEBWMT+XIehGkhPuD8Bt49PUdM2jk/5I/5JGR8R
WduNpBpESl1nHxU77esgVpURGFcLxbcKS++LQl/9DnguToZq0qNZ2edO+qT3cf2dXkOIXVJVqZ9r
KpinQUm6Gz2V0vR721M2YZY66Iy8/5LXEH4I15SmFlNToOV0d9Y15cmx4zrsB+9Btp7wNp2NXflN
64X0JdtM9g9ySqd4U0dtlYD1oD4XyLoFTjADZJBBOIXy8/tP9CowojmE8BFoUEpnkCJX0RlmvBX9
pj59MDOYWFwUFpicWFy4w9e60Mirw4Wm/wQbhiLCq+xHFdpi65AXD2GIL2g9SBucHWahkL8PqVSz
IPe2+STsfajHHRdmN34c8rAIQKeEoFMH665lD+7+eO5IcCwgUceidLzG+pediKzcGIqHAiWMXdOV
1hZn40u6x68jqYVcBScHzSrquIx0vrFyVC4j+q6L9HbTXke2GuKSLOwDxi63oprS0+LQ+kETDi6U
GYCDGX2DbS6sPJDmSKsXc3C/BucUjJkOMS5U84OmKsZmztN7twXUIIcxP9h2aB0k6IIDJqyQsy0E
etwkbYMZ0vOWOz4O2hBptvdf4RJ8nR0ay9y4sTUKyJQ5lkbm7yVC4Qqrdtq6fBhqITatDaixNTGG
Qsb3kgrkcsauh+LlLcosiwqRuzqDu1mavVnP5YNrd8m1Fyb21qlUzx8Tg3JyVjhB3mfpg6ehYoUE
6yUu+quNwkwtrIkdGE3UqNbNT9vOynCyu+qBkBBygj2GSBfH8kJD6AUVvZ7l0mZlJ0KwoS92/kIr
IEV4xnX1A8A5WpVdBK87nbt5m9Z2tNfzuNuZpFz3Ig9tbnjthgasFvSaqRz0LJuuIFbnfjWmUAe7
UQe0ECO6qKAOlc716KODR1k6A/YWuKrQd2OFAvf7K+JVGEdOy0KnurYoDsBpPp8AqkKFUuAi/uCN
cg40qwGdrHoisFrr1FUWGEHYB+8P+arD8DIklNxlWFRJV6lKZIQR9/ZcP6QQKX091sKD283GdtAA
YaBc4PicrySaaaZdWP5vTdZhSKICLJa5NM8n2+ke3lL13Dx4KdIibtjhFdDOc7Y1wWdsUtWUp9LV
qwujvrEUebeAXWl7Mdu1dJPa5KbaakbzkLRlF0xjHMLVjC55Jb3e2ouTyoIrsAB7I056PjcNzE5X
sbgexAisxhmjbx0k/kAiZvLHSwa9Vb6hyyVEBrbmZErR9pUdWQY6jWwtzwMwzF0/7yekuwMbLXRU
AQxxYdGsVTqYFUuUEgx9ZyzAESA8n5+Ov71qD6XykMQj0ggwXFsM4n0vbDd2N1x1nnutRfJhkdiD
jws4q7fuuxDdmzC9BB5+/UHJaylH68vWIcpcUonfGi2N0ZqxYY8KdCdaSlri/BpjeUmRYFmL5yeL
uYDcPdSeFgrBunGUGWredlEiHoFHeFtbL6Vf6ujf4JqWbwFpX3Jyeh3DE+u8NOPJ6wBFL/KOv8/K
nbByV60OO4HY/qusjb3AKMRPzOjTGJ6sIQX5WoDulX5cpBoAXX0HUuPCVnk96UV8ctE+pYnPdlk9
AwUhUk6khB6MwrOCQp/mq4nwhHp8Oe3h56rH94+iNwM82AtLxgf8AEHm80nnBdcXt6X7EMUqWNVo
1vXnAhTDXavPSe83NFPuzWn2JDirEV9t5C6GaBfGmfmj496/VMh83cPjI6Dztki08hkIP8+fp0dq
EqJ54j2kNpIXKNO025p4y/CV2lNuZOOYHymEKdd5lMw3rUGaX7W59+X9t/J6fdMv5c5G25gPoa2V
m/I6G3uERRArH2N8I4WiLJDSX+8PYr1KuJH0euHmLhSAxVfgfKpTozZZHJr5YxxWPaDmPmd1u0l3
qJpZmwMr67ujOkXaAs6V5hCktTOlPtTDkl4qEFK/yd3+m1oBfgpM+GZi45oDVg4VTo2kuW71Uc1K
a0fOnj7NueOUviUratyRZgnFF3bo3pEiFl+Qwx3GRbit8TaDPrabyRrTu4TU6KM+F42Kl94kScOV
uD/qMomAC6ah8plEXi+CJG69Z6QA++FF6qYIUJSs8o2S1sq9CXP9sfRmwKqNV6iK38Ix5MnCSopN
oSZWu2uT2Jj8Ckr/x0mvkzHgJFDsAM37+0yt1R/vv/I3VjvqwjhtAfxbNK/WjOTI6O22R07kUXiW
3NUe8GNvNpQMrQrXCExwtQGyDojLJMmV1YPhwkIlfazD7lJb7/UKQ7wHAubSp0TMYIEn/X7WlHWV
O5VWJY+qk4nryRaVD4qj2V+Y7/Iz52cow5ApQW/XgBmsozPValWtScPkEV9E/HZj1b0WDr71uO+m
VAnD9BC6cbuNpRLda3JwfBbaJSGr10cams46aBqgSRpPsTrSyjCzzbm040fVa7wbmtnj4zA26i0A
5wdjGptL+q1vjEfNHBaYy3VJpriKrird1dNyHuPHHEfIjRKJ/jDry31oAbGzRHSpG/caYEE0AJQQ
nQwOLtpyq4uZQgMKuTHfEuXL7oAIJeDY1hTbRUkEPYoaof95YPN5pe2PtpftytA1NkrY677pgu8b
nbg4wbdtjxGyAJuE1OVCw/B1wLk8IbcJ+RzZ4/qVFKaD94BXJ4+uxiewGg84FcPD5xr/J3vnsR03
krbpe5k9+sAGgC2ATJJJ780Gh5SogA14BICr/59UzT9dYvWRTu9n2WqpMhMm4ovX4qkptwXz8tQ9
qvyPsPx/eM5RuIUonTiyo5z7sr2YHTFhSJuLR4AzHGKMunvwzT8R/v9h6w58lGJ2wDmE6e8rOyUy
c3HnQCAm8AHTiCW19rCk694DsDiRU+7s29l3orIU/cXqTeXBw1OSqMx0Eo1yI/n9a3e84V/eOjAT
xBvA/2huvsaYd9bS9YZS5WNeh9dLuf4QQfMgUvma+sUVWYQfv/+4fw6+TKN4pjBNAWn/g7wP2Cn9
nOrERzoH2nNhSO/OCLYXgFTrDz/sn0da5I8coIOAQYHJ7MurPMrUq+vBVo/eFr6V0hxvQgIBrgpN
YFJvDXpHFJ8+q0drSPIg/y97cRiAjy5SEImAUEJ8Z1+epWDCiFHCdD76m28e6h4gsjUFmt3a+5P2
kMraf9zDEC8awP4xd5AYui8jrmjtpiDasH9seUXbU3POncQMMEsQxDnUu9Y1yjZulKPfNm91zJPU
ABjF+V8076qpiuncT6uqPtGktBBHRyhtGdlt491bQSdvVsvY5E44m713RFNBVeS6f9DYqXezOWXO
Dpd6dSVy7kRik7L7bs3a/VHQeXU60zjqHgRm3nfaRumzzk2fk7VfMy5Fyp9UyrvMRJDIPshfw2Za
6RfWaP80Z/OPwJ5cyJApd2+WaXU/lCzDPF55QXe1cEj1GytfXzitCvVx0Fjv0oy/F80ADXehKnBV
cNiZohAD3uMgzZVGNs9JKO2b0oPZKgOJPz9twPfmzQRYI7sW8awr/35ovO7S9yYv2GfFgCd/mWxC
dESnaiPCYVadri23IToSHeBnjHhn/jTZBwne+tB0RvqDY3ipj7Fcph8xXMwvmzXBOW1eWe3I2Tc3
9HP+Use5avgTE8kMYmzzKC0wpy0zT0rr6E2RzZhNsUlaIKUG45ox5uKBOgkNyCbuAiQFQXnrdt3L
0njtgtEcY+Va84SAqKNCHKJpDRLdFDZ8j+d0XgLfltkRE6NrJgBh5U6otH3evFTYu3XmmBsv3Ddx
Y3QNrE1LARsWpNCcsBWFuE2SwclEmtBHWGGYmnv1zEo9NslkL5UfBWSlj7sGRIzUS92t50Q0hB85
sPJHOrs1/m2ZmfyH+kbsPHxLXWQSiYDzS9lpnkyul5/l4WQgM8V+9sgeYdfRXAUNp0Z/dq5ChksV
+dWxSIMHQ71iJiOvoAEzN5dl2LEEeAfZo3HfsM7F0suXxN5cT8ZLlm5rYuvl6mcM37UYyt6JfPgI
leSNX/bxVvf5XQild09KLKXTSmzykG2qvkTqtL4XW+mK2N6WOsBqP9HWNBi+U0RyInB0sFT9GXh1
WkQLKP9DH6YhtzGQ2e3Ii/dKEIiPOSboboxxrT4nHF4XvStyZMLSbc4Xs7PDxBCD/OjGQT5DWRoi
oenavNkQNTfRMOSPrnbLE6vqmirpHaR8Mae/+slv3Om8E2t2EnRtNkWurbMAhMTM65ick/WpWcEU
uETlJuI+c/GcSFuJwxri/YoW5ppn3NjdXVPa5ls39GHP3p/3d13f+0PUDwzpVIjM3mU45v0YF8GW
7VtXGGpXjO6uX8fycUX0f9VauTYifDgk3+XWRk6Hh7SMTxA6f1NGIK7lpuSHwizMu28IoqiqMj/e
6PB6VoF4SWHDe0YeA8+qb2zLGywqyAHeV7ziQjpF0leVoKuUXJUuSY1yFsfk7vV7F4Tj+bwU9mkw
aC7D2mVxieUz0XNuXpTaFN+zPiDpPGsm59l0Nn3N7eDJk0B/Hu5HrMpRIxvnKef/G5LQbMIgzisx
PWwLY/5DqTeLUIUx3L4vVmldT0FYfZd22BhRJdr2PpQU+pEzuH343uLC+xENEY9qrk5W6cuddB0F
UNy124/ZE9FQG1dzEZ6FZr2elm46fBewJ4lb06JnowZ4lm4pupgHm5ozZwycS0NyskE/nnaHunRH
k+NdTqAE3RsUxdJt6oyxHazmD3vu0humNX0vU2N9wuW1HkLFtB4ZdKUwToISAmZl3fpZBOHG5esm
Qu8Wj1W/bezFiIn0srllaZXjimq6zoyYXwqZuBvPHmtcbkuiwufiVgVlfmHqorES7p3CPRqM7nNv
een6BxDpnxo8DhyAtEzkCEo5AH2ZVV23LOxwsvpH224xCheruNWj+16TyHTlhZ25a/pGEcCo8pPC
0bTL1vUS69qvduyH3Afhj3GT2ulFOqTzpajW6pQ/7yK4VwLnZbrgQs1pwEa9fTJPtE1qdwvOVmNe
7ureEWcuUOsfhpJ/jj9H2IL0P+TnPsl4X3D2gqV2WUNycuYNq1+5NgQTZ8YUT7Xw/oDOHOebXwe7
v3/UPyat0G5MhIN+/7hOmdw5ufaScCPt77+d50ICyZDt20BfIOtfpqzFdLNVmZ56TI32Xc/hdC2D
oIupH/R+/P6T/sPvQaWClB6665hV9eVpaNFmTzIXzWN/NNItIJ2Rhzn65L/+FMao41TORAX8+QXn
IEsv6MQs28dsYZ2luZMNXBDk//tP+ecZh5IdpuAQXPt4qv4C/47Eo1tduXaPqRjqgxw8O25oOUxY
lchhqowwmfS8nk7S+9OB82sqIYMpjx4UKaDhMS3qq/quX4RTyrWaHktwI8o7mChPM1fJHRZNTydm
41NHmaZjVUbLujKttbpYdWw4dRtXahiuh9QsL223sLGqYo0+mKW/vTPGDWerP5A+o6iLcyPIC5KP
qtobr0MmED/hgkwoZnSfP1ZypCndtjlaDZbPewCrVGUnGQlOBkv3QDOEvUDTRGNqydtJVOJPHWRf
nyXinKAMTQFMwTLGteDd+RsmvJpGCnE+d08EAZdxM7l53I5oQX5/l3+e5P7+CvIJPKyuA9YPuQWF
8evHUETljaudzk9N9EZTyRBtURP7cRv9yHYq/qOu4+vi8vXjvjy7QrR5ugg+zoy9CD96MsT5ztix
oPNZxe5AWfD+97/weIr5+gPhFtBii2PT6NdiTqYBJD5kxz+JNrweHcZzpy0+aN75NIbmD+jvP+8Z
WMDfPuvLISctwmqwXWN+musL1/uWFw+//y0/5QG/+zFfsBjb0kCJC5fvPIy6KIzGZNrNydmHG1dR
EFnxXRafsL8k9j6LysSM/uDS+IoLcIQ7RrVihjteT9oTvjwt+EEaoWxneSw7ZVoYyhtSNsyVtJm4
Le3hQMgwurJWFaO5K5vcblGUrX6Gwsms3B0HB++6ModN7X5/XX6mEf3tuvz8XqzvDMRwpj7Y2K9P
MTlyWUp13fqY1vnyMlnjRNwC51nfyLazqXPTmEaT9M5vcgdCKSR3lGztSBqDvl5VK/ZT2PfXXTff
amuoLvCpjsnamTLJ3bK8+/13/fKM/PyqJBsdyS7csiiCfv2qG4dMRjuxPIabbyTT2iF0WThf/v5T
vjz1vMoW6CTrKKH6hHD9TIf52+oxuLNjELvhP5JXGdzmtWHGZTtMcQn2dko13f8Np/r/Vtf/wzb0
t0v/j3a0v6yub5/Vu/r+/ovR9fjv/jK6kp8h/nXkGHk8yV07eu3+n9NVeP/CiRLACP1Vgcbj8r9O
Vzv8FzlfR1ibV+4vy/f/VqB5Np5vJOTH8jR2Z7Lj/huj65dN4AjsssliigERgpxhBfv1mcw5to2i
ncdX06MzK85WnbtxuwnrfulynUdzX9VoAR13RAXrkm7qpq3TxX7qs/n7fie+k2SDYgllYftUDOvy
XaG++lP29pfV5/g1BS7soz0ISSDL+ZdXxxCtu1XL5L4y7NlV4npT+GwboXeO97t5wncxIg/D0rhE
buc1r5ah3auBePzXRlgQQotTVD/+dq9v/lph/u6p/YmR/XvhATTjm7AMHpdF0u5wHf565UjpJoMw
mO2PtTFQ80lSKX+sYeESZ9JnwbAv+2mDbXSW8CZQtQVZBFL1rAjA+FBW2J6HY2hPiaHVRvTJZG1T
xInFW06PgvkWFeHmX6ZLVZbRTNfKA6YiApox957DAcm7vnSmu1FNxvvWzeNFaHbF69aX9bJDBq9V
soZ180JYlbpyA+CJldWiTepCmfyXN7Oja6dEQndKzcJ8XevFu15SUPfVWrMrS/fBGUl2TOR55pG5
5FeivFnn3v+W9V5/JqfZ/RgnbXxyOELWvHqkChvOqu6tvtpug9wsbrbRUnJvhasWF0HbOxKObBmf
G7e0CI01281GtNw14Rlk6vyqtFOeE0Iz3jXz0BDnMxidsdvWqZ8iehmoKPn9rfviZTneOhZIxEvc
QjJYoFN+vXWZNdJv4hjmh6kcE+Wro7K4W1frBgaIqmCr7+Y6Iot6vdhyx7oBGEs9KgsCt0YsXAc0
c21Ff+XTj3K7ovg+BsXkBptc36c3Wel1n5lNkkaEjbSuAVJa30bsaPcHR9f2nU+o5BVxgfqsQ2Tw
+fuf9lXawJEUvJzf5iA05NDjfpmyxmWZbXva6leD/BIPtWgL6kKSePMGww5vmZMwc6+Dtfx2zGsQ
sS5n4j/rSS1vnnTTW9FI0H3XkOPJH77ZcQL69/vCasZeBGvioCv52en1ZYCpTKOZlq0t3xbca49N
QfBlFALMvlQzYexRCo3QxE4tm9sNnu/O7Ayb7nG5+EHUBS694wB01R8LW77g8HwrH/0Fp3iYe77f
14JhX/CphhOoN10J66oxSwzdnmrCJ3stLU4E7iTIOk09WC9PGPnb7Lb+Fbbs5n20xiFNCtewn/jf
fL+gTd2nqt86jyipYf5We6q6RiAtJwjJSlR/mt+PS/OvF9RHgITTlDWPoYw6zF+OCSTjEKG2hN1b
0BrGu/Jy7y7zRPM+zLIoo6DuSOxyNu9j8gS9OoE11lM0o/LHJGAF5Z9w/q86z+OVJEofUwD7mUWv
15f1MA9DWbcE/b51W9jet+DlPHgqr/2oCbrt0XLKVibpTAlHRBBTbeBEOD4CfRMs34mFQttd+tq7
mEr7SLx32/ynE8jPTeLXC0ZDNzM/ekX6eSE/fr1gq1M7Wbam+s0NVXtbWFb5XPeGme9zG6tzhJq+
DfemYWzJlM3IIca+BY+cevGENDE9aLHRgbhNeRppeltUJEEi751c+teTHerX2VmByNc5TM/9aV6q
uJ/75odvmPOyzyiweqTAZn4tBt/nIDsWy4WcgnmfM61eS1eQdyXmznhOzZG7tQ5Bb+zIR8p+hOD6
1y6xVU+lU0MjzJtUf3o3v06mNtnBgGzHhJfQ4x5+AX60Zda5WdIqkS6EDsGv+voppBrmumlsqA7d
pw9yLK03e5lkEAXOUJ3VJuFF0bj51vGFGdL7Dsl3H+nl4w/rxj++G253VjPOHdwxVGnHdeVv8yx1
jHag6GJ7Q3ZDWahtVZoOLZcXLfJHk/2xCYr6obKn5aoCuXgKldJerCcXfFENxxO+3W4fbTaITxib
ZUt+//1+apn+/VTxyIMA8sQfy3qOBrOfJri/fT/Sj00S+FLru2k25kdpausExgsCzyd9spJDdxqk
WXXlFrBcGYkYT10Zjicrka4H7NT2STH7RyUHjQDxtroGFNCk9xAqy84s6uWYQifIB6kbJyoC8kH1
rMrkyEwfutBqknSdpl2Y2hURfW1xOQ5ZlyxTbp5MLauTN3TjgU2/3fFEu4luPfv09z//CwzKz8fX
dnRoAd0gfQKb+vX2bP42qrpz0g8axEKHCEcpb4aB53tfNO3y2Za6fzEQ1b44q++iutedqhJlVdad
V6TUT5ZMAJdpXZt1kgZLYe5TysHpkl+t7tbsfCisxhja69QNstuim5oLQ9UY3ivD+hgraFOVD+YB
R4Ea9sGc2394M8g34vv/cntdJEUu9giYYV6Tr9KiAYx3oyFxendDXbzxWGUH9Gb9lnjt5j3DJAVX
s8XIGxf2VAJiwoggP22W6sKaSXmMpLWIB0qQZ7QTy6w7sg3L5aYurODV418/WASZB5B/wyD2tBi4
j1NOF6Fwm/JAZly2xK3rTo+N07sy8qkhuPNkM516TkGejjGt+zxoCVubpB0z72TydAyraYS0q8xv
5ELKJfGk1TkPutc1asa21TdjuUBSFv0UPjD6L9ZlAKtBL7sL8v9t4md+ukvt/DD0TG3dPHkAYdQL
61N7LtiR13QdWnLG7FmDo9bivJmt/MYbcq/abfZyTHLznUs8PNbLFNbjeTYO6q7twvXKc0G2mUwt
9/MIdCcQi+Vr2y0ENZtqNS9zszFu+rV1z0vfhvqoqQN8Jr4OZZzq+/YiV/AV0erL9pPcp/n7aIfq
dVpRSkSc5gmzWduhEvA2szzXVIx8OlsfbPvJaRZrt2V+C2cZ4i8hssNe/RO11jhOnYVCqAejDvV2
bC/oAaPcivY+r/Sm67nEp0sY2+I8bHXqeQk9BKN9nTJCz7fj0U0I1gMyEeylzrtBQu+MvjrGjtYt
VcuNA6afVl74aZPfLA+F1fAu5+5gvmjYS7ARX1QXcEfGCWcoAvHktiixW0VXX1vbWjwMWGLWeIER
vPXJEnjMs6W4af3FtCJUQAofwGKN1d4cQo/OliolJiZYtF3EBcak8rwa0/lqIwIGW4k7b82e9YXY
H2U1QXXCSmQFJ9MxozDiigWvOvSaNE4ZwItkMYLGjJpVdRUyunq+ZokT576hGjp4c6XcQ9You3qu
3RC/kDVlFdUwhWVcDlVmzWScdh05hWophuvMky1cQpNPReTQYPkx2MFGKKQ+JjmylmdXHcfcb7bQ
2cWCi+B0cwbp7DmTBJdtKMeOGHQ3K0/cai62fUUy9emEeuJGBLPbR7M7pvRTut2QnnltG6IeWEkl
iLsgLebdOkKr7JamZ6ifJGlBsZv6hPBCd5GLqeuw+3DSsHwwt1ls+7zPxF1J0Ucew/m6ZI6WuXrk
0dqW06I8gt2tI6vzcV71Emd1UzEmizrd60G3PZVsFRtOv5Vw9oS0LBc9ESHleatN5Amjb9+PSzNl
kYNfb58NXXhfqra52maCVBPhyOAh6BZOHYEl7TtRcrKLxiGfrxxdjrcSFcx9YGX+wRoWi0a6pu2K
KCc5eouGwEP4JBF/ETqzBNmVmWbOELmVXV8iV3bgqi3nYJraH/czS0TC95wOcsSZHTnuYt+ygs0U
j+fuTBBo1njHRPHgYalkXR3fqO0ia2W7RAZhhDUH6aa+2vBryZNUzKQATr2urqp58++zbCTgrVhK
596vm/Z886rN3GVr/7PKdsl1Mld1+xwum952yB67827zmhbVtaq/59D4egeUHizxaHflGI0VfKi1
5OU9gY3OoWK6ziksrsz8NF1S/S6V9q8KexS7smWgSUZ7alli3SbXO5luJamrMmw1y0E1fnJcGs/6
IgStcLrmPVva+im1RvbdORvIIzbtqu8Te9lCvJONKB6kEXb0sA6BusRMkX2bCDklhY7IVKyzo76c
hKTCsQpVviepeDkZgtr4FG475Ls67HMRL1ZQvJn1/JMI99qIHAFpJ6pFanObt16XRl6e1rczCecv
Y9+Mu4zkybs1nzweIjHKp3VbmkvCVM0mWfoUv1pAIJSzM0tjVWfW5HefPk/VlMCcW0WsvMwKn1nT
c+dKd0VtnmChGvF7MI3WN67RL248juE67NPAm+TlNGfCwKWeQqEYpW03cWlAvO8zpbWNr8Zoq1OH
M6rHdivs5XgYRypbtov9qq1sGc9k1oX4SVS++sXeGYb0yihVBZiPGpT++rVEz+qP+naoFQ9mWQ3O
vcn8rfe2k3UGj7lVzQdnYu3vZOq/q8XOL4gJLmABUoaM3diGzhYJVGfIBTL4qAv41uEAk0sdd2uN
xUsg3TC7cSarrW9tH8PgJxhRM78NrIPTHq2Ar87YPbb8gxHVQTNUyeLRc2q3ZHFXsz7tZLnYSVlq
922aSDi9ln5ZPeCJq5qk7voqS9DfFD9EMbjhVY/wB2+n5fbVPitzRnCNofbKm0vbfWmLsnzqwNiK
PQYlLycwmvzzeKwbwNehNQSgR7rJ02o0gRAYx7R4xO7UFafmkvrrpSb02L6q/d4oz+Tc5SvVCOuR
SW9qLmkaDKlOcifzTnTnBI+mOSwMHpPY4/9P291Q0EMZmUYup/0SkKENJd97S2S5TetFJfnJWGmd
7t7K1+1uMNcJh6f0O2tH4ndaHgwSVtBCBwvxodWiSyaOKTeWqB519c33x3WOkGvYN2GZe69o6UkO
nYkKas81cnoSjrMUgM3HSN5GGbrOOx3YsxsHw9be4zdt7hzWaD+Zlb8+Cb3W97mfrn3cKYc2S9zr
wt+ZQ14euEXmRWNWpnderxqVjrRn5eyn48gcB3a2iefZT+XzyM7TsLxt1Wk26vFAZ1xu72Z6wrNn
wsxCl+x+NuiIxbxtn1tf24/FEWqKfdyUapcWmy6Tfs3am9TU/ffSa9nBdOkhWtITxULTHBw5wFrk
HDWywrq0qCM4OOtg3XrNJFOWR9f9geWfuN6+NKpDYdT5N9PMiJo8QgncAgbdyFQYDDkMckTBpDey
bjhOu1HqlrOxlu2IZdhsrXAf5naHumrxizWi8q97E4S57Mclr+cIl2TT7+FMkLfOijY4sgAm+ehP
S/HampX12FWzeBqV3Y3nJYDeJbx2Wp142lgRlvutyHdeZyMzcMnjN48Q1HhVjTTvJohhtivqmqun
yuvwig2FMSYmj0O7czIr8/Y5RzFjz6AxozTKcOSSpragilOby36vi+IxrL3gJC/qytiFwZLuhjCT
F3Qk5k88Gw2Hfl6jy9ZY0dmHovb4BU6VPQSNnu6lma2XHlpdQmR9o1h269C7t5vS69OyqudCap2E
tKOzBapAoxM0p9ZPtA71nbFo7w6D1QI5i/cD4rCfm8uxHgsVpW7PZSa0gD+epjV/MDnMnuSDAI5u
2pT0ESSXYl9r2ujuC7XRQFTJck76oimvVDU55zNR9tvOnpyRe50F036jXuy7coj8/hN484UNhVU/
ikyJdKW5Cy7oa0RAJ9I2K2ap3uHY17OpHqwp8rGg3rRtIe9srPwf4HXeFBOanF+P2srfKIcJnxu0
oVelp9ZLAEC/RnfSm1PsPPz+VEcnxS/HHl5MDjvU4UKagnIje/+C5vg6XIzBr9z3zVXGHJG/6ad7
31/sLK4d2b+wlaTgzltt9LEayOvcK1WkVbwsLeXCQVG4w85oybY+YYki0HIuUJWdCgDm9jw3tTPs
TSLv2zjvdNrgbub8C94yjPe2zfmgDTC2VQF4Np2CfftS123xUGUwyAfPDpZvc+kdcfZgoCVrm92N
XRiveMj5xh/f2nJi7549s10So/eq75xbijv0zuWYWI3Q5+FR13hBBbh1aAFT0ViG5jDtNqtHNkmM
rJPfFktLLjmb0PZh4+c/27CLfQcAbIIXkxAMtQPOtmTUlOP0TbSCZhTSsTE0uws6ySRXQX1OekkL
8qfrvEehtBlnYHEeVEpesrhh7UhlPBVhXyZLt4qnCpmZHTWZgWgKOfT0KMQ6mDvbLILgHCiS3UCE
bdFdBn6PehFrM50NfQ3Ie2IPYnGvBWB9fYKWdrTjwZ6m7zKtwlszx+IVbZ0OTyUDnZGsub/KWPPq
kzItnPW2wPj/wGy69lE3d8QXLviJ0jjw6/Yu9LP+bgV2GS8yIZo7sxz7pw4a4wVQfqtPB+1ZV1bd
SxeMXAKhbcwi3p6a3ZCGiLDqzoqtsUlpWmznvQipot5pMtU/p9omGwW2hhJEsvLUwXApzwNPQmnC
qdp/WQnSqhMzm8S4H20q2WQmtieeBBox/WMX4MlsquBmkB4V675hvbp9LXn3a18hxE2Xb9NUrw3K
ycV462XHDMlUR1DNGDI96G1ltK2yJXRin+5rPzIkgMppVzdWkHgL2rioG8V0Shj+6F6ORMFeK0t6
2a7MZllFS96pW/aK+ru9UNUQ9fAM62uhaBSNEMbS2dTTSMvOOIGYQZSo5x6gj9gvasy+YwDzqasY
3Ats3Q0JxPRMhFHgYy2KyHXp2SdAdH74KsW/0NY1Vj3SflzQ7y5QH9r3/cu+9MUQDTIlOnzm790b
fWBdz1VIMUWRe2hdxyxLYxv04DCQ5p0mdeiX2Str4hAeJr8Z5N5mjlkjMIXgeew1IeWbCv3nfBqM
W1Q+2Fpyq1U3hrKHK8+cN+ueFnPJuyx4y2u4mzl70WjF7jJHqpve7sPXtDKai54GNrxJmiyyqKBR
0WNPI7efg5+f1ZGbec4bAvfyk3ZCmhTKHssWomZTnfZ+N8pDM+AjOyg/z97srZuCsyI08u3am60p
JxaDfByYCrdy7gdLyhcMzAwavl55wvEAU5NgwasLasqN7rxCKsjaulVPWrnOHaeA9cfIRKzikDKH
bzmr5xVBJnOxC+W23hvEU3AnGzrm1tEgKWWscQ62NOQcPGiagEI+MaFo8AZycVZzeA1wh9yauL/e
kSp2r5SmzwhY13S4ZhkcSUyBqntDqdzeVcLnvItWKLspcrioKHXsvo2V1VlcW5S4mMTm/t2xCvnR
s6Sf97VF7YGllH2BW5tDrkK4VEa+nQbnPsXsTyXvVB8hNKsNXiK7O8VDqr6vfeaLU0IF8LeZIVa+
KAUXfO3GgCktayB/kmrK22ubqgY/xnuDdLxzAFFiHgO3JIFrDu6l61Y3XaeXJQF0LcYoMAY8/XZr
zudLJeRLP832MVEjtYa90xjWcgGFszW7tJkadoK2C658V7Rove2se6/9Of+o07XuEhLtURLKbh38
ONs8q2cDt4pwN1rb+Jx2hUUfYE/hPDcxnW97ejmelZMaVzItCMFHhIZ1E7JqOGNtNbFdldMooGTs
4NlTqnkyRUeQ7ZD5V14zH7Pyh656LwgF6XbUK2RuRLSLZIspV+8SG401x72f8iXkEGSXUmp5N3Jb
szgsNlx0xRouaVQuoShimYosYKQexQ1qVlaOXGz59+Ox8mBK0/vUNgYpp7a6MVpT5b8H/hA+yZy/
RdGIXz+wjYavcsynJxTQgqjitXrrM+iSncQ4mO4RW5vB7dRiD+Ru6vmlpuSgim16hACcasF4Zq/5
ColdlGykIGH+nSSi6nUzs/Ca+Q46PqAH9HWm+WZM0AezWludyKnyHZi06crAqGCJYXwC7KCbKDd7
9SiX45SFOJlFK6B75ofZuO5D05O1EXXSnh5Gm9kuXjSULLFWZn0AplFq17vuHaUFIwCIzPf21tcH
q0VkFfmECnzj/DaCYQgzvBapsfzQQ/tCCNHBKcKFPBcqR3a162WX4SD4nNync6uEAP8ohrR+ZqPt
l1PgN1PtHHs03t1ZyvtmmQMzCpXnn1lNloNsyF7sm0CgUyA3a4PKzu1RI9TfwgwFX2h+ui7YA8gE
wh6QLVgvv8JUvZNatfMuHCzIvcyu75t1G65mVc9iZ5eckhkCSDHUpX9dcHeL2B8xGe3Q89j3vVPD
KfRM0Hfm3IgHfna1JcBDqNbHZlNPqrC2S1S/7hmyHm1eBVntZYzxGLvFnKucymNd5kmfooTOPBa4
WHjHZQYMnGs3Qzae4lbJb313npwjnh/eo+12xyh3OPWW+MrquN/SiV0TfvFircmsiaTPmkZUlH+x
Zjp4mBTF7lFIWcUTikXKGZetNx9IDhMvm11vH4ZuyhZ5cRusUZ45wFyzRef0M6XmZn575EexsmhA
hg6wpzXKhFUgELzT/cgzMgsvAydJxUNdNGCGILbHtczUmwIHy7r8lsm7Oh07P6wvalc1nHVacEhA
Kd89m6Uzjaj6a6iIwW8QI/SmSOsHN98cftqGAAvZ/LL2In12+qqZL3MGUDg5zX8wavH+znFmbcM7
vcKhyz92+jQ6ttnTiFujePoxTv/D3nksx42ka/te/vXkBLz5l+VpqkhK3RSlDUIW3iYS7urPA80x
LLCCFZqzPbPpiVaoswCk+fL9XkPK5TOhNhKgg/jBT34Eu+auUZGr70KUtRjXYUKD45alZckDIRp5
wxkVVvaWqHEDnE121vdhIn1b2WZ3tLO+MW4VNNlxG1OONxBLVGNtnSoNHyTbq3FjxRJhytgZz90A
uBpGvjvfnZEErwmtnJApprr7mR0vRQ/DjE8OrTGMJTlSkTkc+jwKPxBJVT5gHZjQ0klJvFsBh0fA
3aA+3UePyKPgtpxGF48yxFou0W2s5a1t2yg9M87p+8QOea0EisvijgijKrtpOzM1Nlblii/MieqI
+skZ1qVfwpIlL4oXYDRJMew7uHzV3qyqwlzLsG1oGEHQv0mEmVn7VAb2I3plz9/UMALVoS7JZb0B
mAj7OylLN2dxQDMgOKlowjthK3JNVduJj0oz7Gkb5xLkO42sPNw1mluOOyOx9WRLv8CvUQRTgZCt
6YzWNuCssfcJfWq5LrwE+F6vxgBspx+/Zp6HipgNLwFCLaDimKcoqdN4TwOjK27tpq7ip5RLc7UL
aCtFd/CV6oeyTUbYLHq+McawDrkgId4a46idg4iC9C4v/PLFBR/fsk2N/hYpBBlhdIWJ0mqCipaA
a03qAAUKTUGiBb1aW3bqfXKl7nzM61A8JGEez4i6Zv6y/Db9DN6amCvYzOq2TUyoMjHanBUi0Xha
t6CFd1WaR4dSAM6uuNOk7j4ftfaZ5kz/QtfH8m6sqEEa5vgztqv1Cl+ErOR8WVeiGvY9HBWO1z6I
VrNN4ifgngpXwEDk5UpkTvHZjtWgf0iQY2dH3448YMZRq78TfdV8445ZV7tS06cPAQrhZPsPmSBi
FoA2XyCpDOna1xGOrc3SUP3qH2ldmonmgKKJNg9vRZX/KkyD9ytF8/iPCpVVVEkbLglBME8Z2e3c
++l1+ei1vOIKleVNZ3FWoVr0FtFhzlJUf8Fv8M2ucuum9b9o0ygOpvLje90fxkPT6tbKqQxxS0Cn
RUzIZO0a1xabTrrV31bQyIMOAeOQZZG2IW3J2DV2RSRIHITbGlnVUbKNcYpLeWeIyt0WeDJu26ah
I6UX4C2pHZAvW3ufxswVV+79v42lXrcTdQjdNBSRCkDmQli9oKtOfgfDhBP465SYXCAwhuBsrtwJ
XAud1yoMa/UFd6rwOexk/Jyppn6xTXRvUIxGiXgxcQ7sPuoblOb+sSkn8b0LZhpFZWQJp46nvjd6
kfC0XKj/fh8U8OdW7uK3o20AVoHupnHTWJDwEsAdQljc4mvtMsimVhlqvgoPnps66XIaDYYNEVDT
jP00+AHknREl69ZK/fxDSj74V0/L3Sc616ivgtruPpS5Ox3bBHnnykvIf1mlna1uOlwpP1VWG3It
aiqNYy4otBSmrCG26YRT/Ko2/BGCuiiNWwgpPWIgQ8XPvqkXE+clFkorit3ubz/uuRO0njN9ESPH
8Yqz0rkDvK2eG+7i9Soemlit/aYvH4VRcbOzXE+S0tXLYo1Tm92RDxX3lDaRHyVPTg+WuHakkOHK
7pzy5MUIEAhs6rIXKv6pxeGjKI31QL/9sQ18/avWBfilFzI3O6KnHOPepYD4i6UMgKlh6PW9j8G/
AbTth6k37HQdTNNwTDwLYrBrjO2RhJDmR+Bm7UvTxMER/WicrRMUDXLTurae7d3J6yCzO1y6gFCc
ZtdXXru12H9iNr7CvndtqRRqSNH+HSlsydGT2fKgTYn/nexhf2dWaffJI8nl5BgjJnlNbcRfMRjt
k3WXspBcpecPmaIFxgZnT9fC3RekIcSzuLDNxiDwOjUde4WZ/PGKPNEaRVW0qsu/enzYH/nQRp/L
Iiw+mihWv3MRj0AeWy96kJnHHVTlrrYDVeke2MqnDxm39Kc8cPX7Pi5N8wqxw1lOd1jUBrAWHVxT
h1S3VENROwvSJgPrq9cWpN2WPP7fAZ29cNePjv4gXVk4+5p1SRM7M5+ALHDh1zrKvFK31aFvA3VX
jSEhi81E/59Z6nt7QYbFAzQGZnRJu+gGPMD5PDRp2XGimy08lrr7S/iRv7drB7ZmUmaUa+xsolzH
0Et1NoK6vG2KbHyc4ag9DI0GeL2mV4U2Jx4+51lOCUEAq3MataqRa2wb0ChKkgZXUTtMyarlClyv
x84uMK7C6ffkR7HxjFiyZXa5XfOXG2kq20wm2jqvUVjvenX90ERhlm8abCHBtVPqjFXQx+lppOwZ
1y0PczNpFpYn3D9aDEAaGKegCHZLxiJ4G5dRto5DD0v6mUR79S9K5/+R0P8f3gCvtuk3JPTHr5X6
Kv5FRd+ruPh5zkSf//J/Ri7Z/j8J75r5SgDDPqnH/01Et7R/4mgxY74zFfz3n/wXEZ0/QQgIKwzt
Pn8LRJ0D67+o6Lr+TwcYAxI6CxcHFoRif5C5NC/1/zldZjK7O6fRkIgEGuRxwpxvBb054OBJLtO9
xIiFSWq24lcBxeIKYemcz/N7GBuuO2yyOWPHXroRkPdXikxW3r2gXP4bn9ZpY+H/eGqYpp9CoVuf
SAYzbkw91z6xhpwr/iFvn9Ins8PD5BjWJpyxBV1KEEYu7cIOj4U2tXs99fJNPvQfXk2Bx3+9tNfc
9EuDoADBVWxmy+P1cP4qI81tM+ri6AjvihTOsW7WGWX/+v1RFi2CWX1AiAa4OeEj8z/nX/Fq7xak
S7Ko4+ioodZGYV3k28mbMCwCoNm8P9SlBwI2IsYFgx9aJou5AaDPtOYud0zGRH33S0/QPmjMa5Ta
S8P4pMdTqyOw9Je57m3k2aOveCKYGHTke/gNmZ1e8yxcWifNLw5/gJm1ix0b1e2isI0huQu908Cd
/LI6SrNEeGdqs5mN8bOXAzJ6TvQtR6DHSROVm/l6uW1yx//zuQj3A/EJ7hy44S3VpHhbWIHowb8i
6arbyMMAFslC9uX9bzdXtOfrmlkOBwq5KlRl8iPOpwmlWh4MyLePdar96F3wad+pnmxaPKvRGJw/
nyn4uDNP2KpQhC1VGYp33sS+Ex1jZSmYWHR3cgnp6f1nujD1SdfRUCcw9VnJCyZx0MSdA6crOZrT
EOwHOh2bOh9/9lwXryyyN1NybhGCuM/O0wReWIv9Ik8bHS1/kh/bIg3oODN5DqB4+pUd481HgrIN
0RGhjTaHJf12NH+1lnGvzFPPrdgxqLA3TpinPzDSaleOyr0nGGHXlOZvH0tHkunOH0hn7i3HG3W8
9fFwiI/BFKebaMaJYOHn2/c/09tRDIeQDb45BGIIzoupV1O41l6Cu8dg2PoNN65uXVbpNfvst+sZ
z3rgBw0/Tg5Je9krLW2eEDQ5P1YOqBtUG22TGPXwA/8Ufxe1ofEwTt0TRZT8VUEJfwhgNqzLCVjk
Tx/XxrfINYCG3Xn3WswVGGgj7ZYiOlqRNW4jJX4ERF/86QKzeEDNmE26ZmL2bxfbVzMFlWup6pgF
5get2gZFE2+wtq7/l6MsHgWAiAB3c4yOrZH668iwBgK1vebKKG9nvUMKpY06mHmPzdlilFGgEeqi
Mj8iPKgP2IjJHRnf8Q0OGuMm5dp2fP8Dvdk2OMI4XlhftIdcrsPnW6FWer0HOwG3mRwwiQzeLlhB
/2ifYcEApr4/2NvJz1HGNkgHH3cZcizPBxNpA51AVOXRwSvlrm0DsKUuyx7+jVFs3h1oKjvH0gXD
TMeha7E7OUJcFCszRxwhx/Sa/u/ti+NZuIHhzsMmyBQ/fxYvInZP6HZ5hPPuVevOECqHPijpoY9t
G4c37z/UvH2fHVkQ2XVUljpSEZtwkMWrc2kQyW5Kq6MrTd0DpKSNmNEADHa5N3mnkGv3j1Eo5zhU
go7E+4O/nZQUINTZGugQ9gbLwRGVWKU5uPWxbFHRbVLci8JVVjTJ5wiO4Jco03B9fn/IN6+Xagf1
BFsYTrQMu3i9Bu0FWYe5PIaDDXMIwuXjRHAvBo66fWW+XBoKnRX1r+2wkSxrDtMNY7tQZUvto/c/
STnUjvVg9vuhE+mfrjayyYlWxUcQoZ2LncT5pCGdnP5QkXXHae5AWNLt97kCeQ5hPb68/wLffDMq
Dm4lc2wzsBhA1/lQCF4bXIQbdWy8nBswH+q2H2qsTj3RHizkhlcqtwtvEe9Nbl0UqrqDrPh8PKy3
sNP2pToKgweSQF6boin69QCR7Mp96c1amB8Nv2S0ZiinuLacD8X0awaNbIQjVZD+tad5shYhJgeD
7fYnSFQlAg2fFpqLbf2VD/hmB5uHpiAkdnDObFlq86YJPnILMQp+ZKHtasR7Xwozmq7kwcyo5dli
X4yy+HZOHdehQop7NHPtM9ZdA1nRsX/IRRn8lSRZv56CpP/T+vH3mNTXNPgxWZz14q+vTmYBF9Ag
6+PYe6m7sWLxUidRs8X3I7xSE1ycKbgTwcjEkhnK2flIjkFsvdm66uhX+bQuzdhcQYMz19jGXCs/
Lg7FHk13F+4YoP35UAWNgG70HHWc+q6kWatpL1qgTbextIor32yhB+cWz4sDKeAOj8EEK2ExK6Xh
dBCujA7tSk1KROV4yWkiCOQWZWJ41NRgFIehcm0wZSIEaRKEufGTbkLxUDep/tREdmZc2UQvzFaP
9Y9rOtArVe3iJ1XEtmgcht1x7GFCTEFv3VpdHFw5mi6NgiHADL9jAPDme07xJNqpZZSpywKcnNWw
Syk/t3+8n3GfBxz5He8Io+r8U6IzadWI4c7RoIe4jjkG91qT1DcuNm8vSsrkj/czBPTgrHNc8OxK
OU+tV0VlP/qRFK02HfsEChiN0GbtIgJfYzJXbf700Zg0JOhyKeBOwD/Oh4J+UpQTFoPHRGvYtnIp
DR1hBzjGRtS9C+0wGfJrycFvN1ELhRzFBCYLqLKX2S+hmwc1TAv/aKnBH4+Jjl5qL9oia27Q58wc
7g5ftsfMN9PymAG4uFcm59tNbpaxzagTdY2OJOr8qVUEVRsSlTg6XuPd9hgmP4y5kHt4p7PUXYrB
2kDCgFPx/tt+O11/e4lBdqU0JPtl/l2vPqwd2QEoVRkcJ0SUW/IvIZOUQXTljHo7ynw6gGSQHAu2
ttwNaOeNg1N6AYKXdtqNlhFtsXG9BkIBE/Jrz44KlzLawCQDRyEg1OXdx66ElfGhjYe644U9De6A
6l96ve09hT7C+t0MkiKfqOGl3Id+Y1h4qxYljO+k8od8l+BVTVNJz/F3nYJJc4hgazCR1NY5Rt4Y
2ioTQMS0ek3cUNA05sYmFaxcwbgdko2tuuBZOIUAphlNElFTqLXGpulEyYfUieeirVbVcqOGWB/Q
iPZeTKQCWrsvTTLl47oK8ulTVhhx+piqmDVmxJV07opAxjQYwyGtSkQCyoffVXWmvWu6XCVf47Tr
253ZGRbUFYU14UOK3fgvWzZ6t4r8TET3RelV1o1R+Kp9UllYERNoh3kLZQIZ4sFscy1FKK/kS5hP
rrvJYXCG954HQXU1DCbJCwjU4QdGGaKu+1jPqntNG7LntnUbc0vGexT/5Yw4cMLe1cyvA7I64xSl
UBIeiIgdIGgUk/dFAit9EgYA1n6CCxHtJJzdcD+lfaA+ZWmdivshGRL3Bo0EsaEwN8hQeUp6dBir
Midb5GGyOtHvNLaqr6Y1wgWNcvwEb8pCzsaOg/KmQ+1WCAVrjPlwCCJWyl11pW+1N52VQF0rIKB7
u8AQw0ds+vRsU+HL8dK0eUXvHi5YuZUWR9XahMaRb0I/iL9WtFpmQqWNBUULknsj2jBNNjoSWrmq
YPhBeUwD+S3oDedD2w8Ag5STHSaHrVVG26qy/J/0bbyJ5KQMkmnccmvYBxGcu83kiMo6iqKz+106
uQh3Vj6EjWIbAVS4D7kpnHZdi0y53zgPIYmJ1FXQaAtEAd6WprQZr0vhl9+cyZPfnKasjDXWsZna
WbIP06e0iY2BplKuGV8G4Ljo5+T6vXEQqAdwVwu0TG6HLqpcPDCcCDb9AIFy59pJpt0EBsj1Ttoo
X9aen7q0ZwHr0mnraVE93JLEI52btDWJ/1jZmaesVex3bb8p2trERj/VRLaRU1+Pa5m2aXvnEJBG
xhcyLjLwRr2WO78nYxV5vQnPH1OKqr+VSCikXI2mPRR3nt1Dc62FzXRPOpnHd5BZMkJYHdHqP3pc
M4uKjPAkqo5qyOx+XUpaX5wXEApuWpuszz3krUp8RQZXFqvK9bNuUxpame3p3ONn6YaZ80QXIfKi
dQzgq62coA7tG8ePjHDnZlXZ7CeF7/BNnPKXVyNEFSS0TavCddX2kXbLSWkhDuwymNVgFXGw7RW9
ZQfpG1alPc2NB9k0bbpyBq+oviRDHQHZ0XZoimcYjk7wY0LjFr6M3JJ6LEyzcKgIC9DySN1UU0p4
5UpgZiq/Vllttx9SVvt4LypuOfvUzcG928oEN8CDBXeYZgPzTP5QpBowLYqk1NizdlpRSCe6nWxz
PJhp/wuDz29DBM6W6hkx7q2qaFUa+s9Itz+3jfsQ+lG2cSr7IxpK5lsAV0o2tralT53/kmrAELZA
1OaDw68KjGtyATmDpn6j9rKVp8kwPhXSYirFIaZ4ifHQYrziruwpxb2GEmUVg6nfKlXtc9iPEOlA
mfEey1dmEFanoNb7nT9Z1iqpxxKBuqUQ+ZCapA9R/YQcvcVfevJWGTyiGAoCiTeuOHiqJFIzBq4T
o02CZ9ND4neOSRPijBnY4kNel9ZNZvgPZhEU245wycOkm9/GqOs3qSvuTbuVW4xeq50NkrXH9iLc
mCMtp9EcihUivO7FMduD6yXVzoN/95fqy3sfuet2GHFvJp80OVDQdnCGjcfJihK4VoW+H7v0jvhQ
d/7XpKnAUdt7cpQPGXkQVMRhtLWcAgaYnn8xc1tfh8n4VEPTXIuOuAiig+o7gI7wBepTuimG8UXq
BjCbofWriVv1rRNlxb6pk93k5Wgb7V3WB8EBHiwSW3K26gFyR5Obpn/QFf7N68aBc49ozWz78mPV
hjUeZ0mrysc+T/zpgGejlT0hJrD9tahjXdyyT/rq1snCLj40YW7aawfnJEwnYGMVcPGKaXiEqOfa
G03MNiHrRIuL/ieK0rL7lcaj0X3w0zJsT6hNJtB3kBJzXzUiMn7mBi62cA8re5r+GgsoxRMKuVB2
tzVBRM33rBy05lErIXhsNFZ0spWVyvzbnNRedkk0gB8E89zdZz184L2eqJzotUTnytYBG9m7VmZh
+Suvc9g364izNvE2Od6pPnSxfjDvg9C1vsNHj/2vAZs0GmCp1QpL64RUxbLw0FAhH4tb85Dgzwja
yIqyK9g0tgHrNnBhQyJ0cV66TKj+ntPLRXkWJVG6EUaYnko5+M0WoMqzNq7s/GeUIB4HLsaGP3zc
TQxEAKj67/xc4qc7lE4O9WPoPWyFa5FbB1TaSDRae6r8tR/lLp8Nc2luS4Vm/SraAHONPof5vlJU
pBnhdEn8hSMdkQIGInUBM01FtxHcPsRstQkdzhg9NOB1n2mPg8JrEV9hBX0AVriw/rIQJHyvc8SY
a8QEZnxfY5/CMehxUG+geCrt1GKWQ6ZwAaV2w3uheBu9waq4BoTVj7aXgb4pczVV+AqP9MXghlrO
YzHkU3PwSevGA3UQyIZ3AbzIcd8EkIHvmyHSoO+UjW4O90nrhoDicBedTW40urjxhtCBKt+YJtzD
ziGgaGproi1XeTb42C0niU7ssaoTDjAUbPZT3QxJuA51haGBD+TDyayl40NEpuWwKWtbWh8UhNrm
samzpNmgS3TcTWL2Iz5/TSvLk18h50bm1Ptc+uF31IdY7/Vg37tlb9y6TdSJp9ysyLHMa636QlXg
PEYZfdZVYfTSh66Ktcc2o8j/QpU/c7JZklzoDTNpf6hIQySL7TI00jjKjGnPYWEn61alaTesTISg
LQyjwC72Q41uel12UQDXE2OqbN11pWasOIARh3Iyw0w2B0mdLrykiXaYs+D8lrlE7UUrCetGu6M1
1o8rX4D0Qb7zkl/wYJMY4VdD0LYF11w21QDDthvmWiJqhipde1UqyCsbyll2G9vMGhvdjvhQmDWx
VO44ci6gBsZWnVxayTbB0VLJu6HIqh/2XGjedMhIi1USR8lMb4a8i98ly7Tf16VujkcdxV+5q6bC
nPYB3Vu1N/IOEYOFK2W+zpM8hcDSQ+G98VsRPcdu3swpBKX7scCXHJ+pkqTXvacC/0cc68QryoZo
ZKYF6YmrpprCr8AmdXEYqemLXZakhlyZYZtcs2Z9c1sDcINyRLAOtw1sbxbXb/D62NPjLjoVkROe
8FFBkDzqxQMHWbDNjRYxgKVwpnj/rvYGv/k9Kl4uFH80HZetU4r6tCmxYz4hPipuGruIt+SjuZu6
FNce8A1eOg9F7jYAA8giuOL5tRAAXderdopOGFcgaRB49o4eHvurfAqMdWOU8RX70jc3RAYENDEN
5iP4gr6AwdxQB4vDy+iEs4n7EkJq+IzxzLUw8Yuj0Kl1fudd6N7itqvVg6oG08VDbzJqeRB25QQP
/ohQ4wqqd2mgGf7V4M7Relxa93aO1RHJ3Man2jbrGyOT05Y43muZR5cmBNdqzH3AKbGFWry0CjMh
dFEyPsFZCQ8+NAQqzaQ4zoaAV3CCSxOC6YDZ8dyGpg9xPiGyZqRY7/sYRVTzoc18tokCaydKvc+0
d1/+fKLPiDamPqwt8NfzwZIychuYHvGpkJn1oIU9ZGk5NGtzNK4B9Rc/FHgWJpHz51pSPYqsyEqz
hZpLQRhyyDZdIJ8Farjur/ef6eJAgK90Otg2gOrPnymzYvxgWis+Bfg+cNUQrvNsar3fbv98nJkr
AIMJOJkMm8U4nAoIgpOEzKlUfXJHdLCbcqqy4k8hHejR9MFI8AOuoxW3AKymugiMSTEh3MhWmzDS
jd3oetHHP30aGqsuBp6oPuavtBiFUMSR07ROT14zDPdZ3Wn3uYM2+P1R3q4jnEtBizCBRfftLH2o
M2zcBs3v3KPCvmQdQJRZUwRhII7k948/z/lQi2aGJrOO1PTRpaOt9GONSPaB5lRx5aS4MNnm9h1k
QqBUYNvFAkJvktdW0fvHKhHuTa2wnwi48l6But++NugF9EDnFEeouMvWMhosUjyzJjxVXdSTH55j
/CqtGmuKrPaT5/e/0YVHMgmZmqNVmXJkbJ3Pa7dzCQDP/fAkslBrHgo4gvmRFq+1e3+cC0f72TiL
I2JyptyPRB6dWqMjY6QQW13+FC4yXzewp530rhpvXnqN0ELonJMyNW8O50+GbYMXzwX4iVTOTK2N
tM9vCTw24kNvj9H39x/vwmvEdxR9A46aJrZ98495hfeORp8I0qyiE76P+snV29SlSh6qX+8P8/aZ
gIuhlGEzibjaWzppA36SgEe1epJhhvEtmcM7W5Xc9TMxXXPjvzbWDAq/eqTEyzxSYqb0hLvc9ASn
1NqUUsOsKMME6f3Hevv2ZlgZ1y9chWGI/PY6fzWUAu0LwmGIT21uBs8AA/qO/qr7p80WDAvnLh1t
Kr7Tm2ZE7lSm1cR5coKqLt2tjgBdfWhgs3VooyfPvLKMLz4Unwpqrw0VZblZaCif8bEwqSL6HkRg
GOS61cnaef/VzbXIGTSPFzO4PGKC+f9Q6p1/JWPG+23FQRt08cBlEBpJzaZkd4dG88p75fXJPbIn
cbKscgD90HPymt//CRcmCoF7kNo8c25Z+4uJYssEHGisk5Mrgcy5sk04VqkyKT/p4Rw/9v5o83/t
zQPjhD13PSjQtMVOj2S76iPRJCdLYabBLYgm56y7nnNpbp1EtXdhIY1D49PxfX/kCx8Ur9C5pUOF
O//v/FXHXRz7aAySE0rmbOPXKLdVb4xXZumlUXSN6BYH+hKxuYudxPaGVEPgmZyIFOo+OVoS5Rv+
ZRyu33+aeWNfvkf8TZz5NdLyXE6cAKgjsAfeozD76aPTWtXHxA2DNQYtJf5ECVDX+wNemiYUUKw9
zJqhPi5Omtwd+ynsRXyqJITb0RPdDsNr/7bFXvfj+0PNX+LNs7EJO/Mp6r+59eDWk9SJFcSnNJR4
Q1leCHf0iAhJey4RemwSvFP+naebPxhVFXnWy4K3B43PYhEnOGPp1i7nJnnrikGsGtOVV3bLSyuA
biYFPPkl1HGLFdDELbyNgX1MxW320Ynq7K5uRX7bt1iwdLqd2LOg07+Vqdtt33+xF78hqqX5QYFD
3EUTeQAWt2w/SE4Duvovpt8mKAbkRIbgaOJIf2UpXJyiJDVqNtMTqdRiY4miHI8+xjh5irQN/Pcr
wqXTdFug375ztMn6/P7TXZw2r8ab99pXx1BeNQBb4F6nvB8tuvHZz1AJLMIIg7+lcZXf61gBXmF0
XHqjBl9zzhyiUY2U5GxMs8ii3hczshkEhPMlkYd1X6SKWV2rXUsV1WcAZbkwXo+2mDrATnS3cAU6
6Y2srM1Q1ATUdSJ4TBRmfkVSRPQUAYLH1lPuSrpm8QnZyLXKYmnWjp7G8WgnUyfhi267S5zHD6LJ
72OSTLu+B/EsMrf4UacReFLr4jhAbzHssnWBr6BDC6vsnxrbCB4x8QgPeWUmN0OjTdsIhf9/Znp8
H/5/+LN8/NebeC0guTQDDHzaOcZmG3l/sUd5nuydINGS04i3J3EuSS93hZ4CEMNjUCmaZPcbh311
BaW5OAmw2oHUxsWc1PbzSQA1IQiUohGubHo9RII+T0mgbevMEVf2jkunC/cxqqyZXg9D8HwkXGqa
wGvZO8yB5lAXFMnGGTtt9/5CurRDAW7Rtv1dmiz5Am1JzL1UY3IqIc6ctMiRH7Ook/eG1ecfJrf1
78zAag96HYR/SrOcZxb53Hw7VNTot86fz2pSDU8APTmlfmrjeTHVW/z0zFs4J/WVcmD+Ty3XEoQS
8sjQaFvElZwPxQGmYsrw9ISJ8M/cZ6q2sp5+yto0PoP9jfso8sbPpVfmP+l5yiscwYtriFCd2ZoZ
IrdtzFP51WaVaWHNnwTpqeFOsBcib5GyoG+NSOmqmo9pFbef3Bwv0lXd6z+G3P48Fp21qzxlfmw0
Qfc3svvp859/eFQoNhwReFrOkp+ZjmMDdEyJpJUm4Gmj69MuqKb2q9GPHVBdVnyhqyA/CN1wrryQ
S3MOKY/G2evAVllWZ0RpdH6pQYdzy6DHaichpmJVJvTJNk2uEQ0iTJvGr04wGoZAue+rK0vr0t6B
WJ+EDRR9sM8XU0+YQcRlQCYnYyKTsoZa8Tf6ouSoDyLcSJyx9n6EVf6VuuPSGQmHH+0KEOK8ps+n
AYncA+hblZyywsJ72S6tcm5eReKhAym/MQtdXFnclzYrCyyZuxRlP0ZD5yOGYzSkdLSSU2PqNZZq
uSr9TTYIMvJIjcuuVTuXXquFHBnBEVd5Ko/z4bop0HKPzOAThloe4/T1N7JEZ8MXnC93Pe6IvyJu
Ws/vT+SLrxW15Ox/TuDgbzuDV6sLtYxyYkSSJ9UN9FMnJMC0zOm57meBpNphvyr/fn/IS+91pm3P
KDAl6/K9DgT6jETyMeRgFg9uFA7jBl/uLoKObqVP/8ZgNsq0ueVBt3IxbeLQw2m/aLnc2032bCvY
gbtyiLNvjZvSQH9/sLesVXZlBtOIDUV56S3f5uAXGD97vE1Zco8R2CHRi+/DLR3Zae3oGFNnlv4U
a7LYuPiDb/CKo/0TYpizEkN0rQkzP9ty44aUxwkBawqwYTGjZphKuXGe0ntVuJjkbXtKywhwknrH
O5npUD8oAmmdlUnf9d72aAJcOTreKqfmFzJHT8wwBJ96sYZq5EO1LfgJzezb4+tSI/Cgs8dNgnnK
Q+Vh/7aeov6x1VvrXsSuvtIiXSFM6Ptr98BL+yYMafpAXMkAaueV8Gqmk5kS1Rhbpifcxr0dwBWu
2tYU1ncKv6SdwqTnO7b42bEqSYi+Mi8ulaOzKhiuBKaTb+pAiftLmIk0OxUYGBKuGwnrpfUS9SJa
O2nWOEHKvdkpbOimvmrnpMt6sCH/oqS+sqld2mW4TYFioAZhoi7mRNLnJE5NKj3paoTeFzf0l9YY
HdGCnkYQ/12bhsEvITJtulL7XRrZpUFncM1hR102FlqeC4vsJJs5Prq7CsmYjrZKtNaHTEFNwM+3
L9dqTqy88vYv7TcoiueWJ2mQnjWXiq8+vDXgjWRhp3XK7JLQhqHGJV4r6g+dEbub9z/0pWdEw8kU
ozDjURfXDuFMUQyVg3YD5PZdMLTFGlDLuYH3K+5kHj0nRaddea+XH+9/xlyUZ9L2oAVWRYovfBff
9WP4AS5BcReUVX7z/tNdOitALelZ45kBJ3/+Ja9eZAnFr9ZgG5wCzAaHVW+Q/r6vC6XwXjYKUpB6
JZor1c7FMREjzuZkELqXGwhW4UiUxio99QXt+JXVThjns8JRT6Wmvy0799qxf2mfoKCciysi+Owl
RotNjapT00hPQwxvDddr0lmNIqgPhpE6dz3Wbu1KckpuhN9ca75dnD9UVMAqc7Vtzn/+6g1HHewt
7BfTkwib21ILTg55NmucTZ9EHMjNmF/DOS5elPGL+O8RFxs0pqCZTioL/sgG/FmL0msjqzrYQihv
bl3ZdpvJLT7nxuDvjbab9nGkrqW1XbqqkftDCxBpBYTHxfoEs4UMWzGtjLyw97GPKQoGtd0VjOXi
Z52Fab9ZCaCO5682myJzqnOZnqLCTXc22P5KEpG3CUUX3eMoHu26dvSqlRjh3r6/bi6u0FdDL74q
7pJcoAKdZgbdYbHynSz6u/bgPK40dyYRvz/axdc5uw7MiwYCweKLYoXXNZbMstMopgCv2K6jsqrq
friGblx6LIhyM1MelgLBeedv1GgB5PV4vph5lV6uEsceWsi/eg6g0BCVdKWWuDgc1Tg9IYv47WXn
qSLkKSaQj5nq0HEg5y6rP0GClb+EE6jsyjF56SVyt5tb03OnxlyUjdmQRKKYBFudyqqNhK+/nsoh
ujInLz6Sx+7GrKd9shTJowyQZejH2amlp6GtrQhu7J6swvZjL3Gq+jduUJSCKOHRMGHssSAdCUmX
3FdNdlKlmX5srXb83Jh+9IIti+WtJRDCv4EycWHDG0JH+MNddVFsBIVe4GwxZSfbFS41fl7tO7+F
i5hBTV+X0Wg91oEcD+8vgAtvlYhxi8sMADxZoouVTtxS5pkFxZY1mXOshmtmNA/hp81et8aV+8Wl
CteHWjBfxj0O/d/xUq+2bHbswGnILAOeKNBtdI68ja0su6nHYtw7YWPgbx3k9wnMM9xAG6x6BUrV
l0yXxZXZdOGo9GnbMJOIJCJXfPHcjgwEUa52dko6a6huVBPAKAxyDa5ogwvnX23RyC/vv+oL5xV+
QzM8j6qLaTV/ilcP3xQIFv6Ds/Pqcdto//YnIsBeTiVK2l1bXHfHOSGcxGHvnZ/+f80+wPuapCBC
QQ6cIIBHM5xyl1/pZwxikFZv/lKKAM5KHcmnTO61Vyhf/hkAvNXv3AQ3DidlS8FX5WzK8jqna0Lh
PYjrtKfnCAe6yCK3YCQH1U5O96d3q/bEDadytxGwUuVbxVaQEJHlyuvMG+tJT05K7dCAM9Ui/Tq3
BekykP74Ke6rY9wb8YmwIXPDKoBhjerK1U+xhjPzUfpw/1fd+s6ia2Zwiokx15SruXb8igw68wA/
Kae26rGwl5SiukCkkZ8ho5Y/7g94K0gQMm4U/1By4zSLD/LbZ1b9oe2zmXuKCMg/orLtHOdSnWA6
yINgVWBATQO4gwIDKhbZvvyLLCX5zrRv7TWuSkJP+jE8Aqt3jf4S8CCHY01Zdf4SVfNPW0qnJ0nv
rc8leH1Ml+CB3p/5jQwa0SzRrcc4EQr96okbk1THJrdLPTvTpk9dIJvzO2wd6vroUFNwESj6ntCS
mkD6dAECztjnzd/u/4RbX5twkFI2vEKa+qs7tBwglhgjp3pUEM89lKidG65BevjLqvO+fefMnVHs
vBS3lhqDAYU8DVATmLPl965rLTQT3Uy9Rkr7r2qMt0Emx/rVmvrSxZRPegqhA57vT/TmoJTrKTXT
eEY/aTnoOBqThhBx5llqX5wgcEkXGTOVZyWVqyeIC+2PIZHanU31tnVXNRJhiEkxk3IIlNHV1paw
UEtbycg8LY6K7xR7IwDj1vCtnovhImsB0tvRdAK6jwy17geuiaLTkZZO+YyseYi0cKFfsEGM3fuL
cfPmwd2Vwj4hNyWc1SfwCynizpYzL7ehECDv6LjA8oboaIMJOEoKvC9fgyXUI9nr6mpDEzTH2Bjv
0mNRYfWgyGG8867e2omkJWTShBAI0ax+0hRP5YDme4bjdGANB7T5FZPV6QQJMZJrXpl+ypWdhbh1
AkXbQWTT/LmuVygt9kOmo2aeNJXK2UC+8tkBMvMMhb86jwaYAceWcDHMRh8dz3KY9jbIrW1p8JzS
nCec2KRkaTSEeU7X2TN1xCbcoaNPd+g1DRoBePb54kyhcWVzHSsYnmjYUPg2IV8euFTqI35P1Uvc
1NO/4Qho6jDWdvGP3wYlpCV1SP+5v2nEXl3uZU6dyHBEt1Gl4bg8QQgD1Tpy45HXlYgMH2FLKF+1
tNbnnZO6DbBg+op+JjcjRc51ByKJRzRVRG+trajaTfynwSNYdsWLklrQFR+eFUxBQIJi2zHYattV
c+dAVzAB86a6GbgVTgfzRQ8iXJUeH8hBSErmFiB4XOM2sClB1TyiK24nYDc1v0Bhmnr4zijimVp9
JBUXWY0dDeWUzuTyI0mq1jBbygs0wIsI+Jdd2i4wkgh7eCzAvmXYn8KgawCrHCrZSfqf92e5PVC8
ZibVGwG+VRE0WI6PF5ABNAxdT5BW1gcH5tJ8ytVexm5DqktqkVCP/24kfDAxsG+b5jRIxfQwWx0F
FWqQAl+qCAiw+JG/BRRVSEcikobEs6IpxSvQRN+/AeGVcGKUCcRThZT2WKXqj/uT315hPGiADwSI
mjOyDp3QpgkKQhXSunpU/SN6aHNwGvH2my5GxvBu2Ovl44hQBgXpqpNz8dnXyAcsiqFrjXzxGlOz
fygHzkerN3oML7XqPYl59Efl9M7OZ74xU8DvNOhotAhRqlXYIEmBWXYdRU9THxzqvITvaIKkObRL
bXQiqFCpbB/vr+6Ne0HEo0SKCk8q7enlV43DNMxwx6RRLEPHdrust5KntNIqzMkzqftyf7RbM6Sp
IdCUXHi6Ji9Hq6gGFL6dkVyagwZVOIffNNuj9NVu2sGj2t7uaXvfmB8dSDQOdYPrFXDXcsQCKIVZ
On7qKWorm89zK1fDqaX9Un5D76F++LnFWNYAK45QB+XWdYd/1uPOmFQt97R0LlwZjQWvx4npGFDK
uuh0Kb4+vJ4U5WXyCaBy1KdXse402klu2ylM2NhMn+ZW0zDoVadfOTrqeHbCZd27CrdPKxqLQgxE
oLtU4uvlekppqMTR3OUexApVcsvRf/UR7jhkJuYCRt8575wUgemdXXrjlaQ8wAVMRQKAzhqTQ60C
QWNzzj0uIPWrBGHur6oKp+f7q3lzFFS3EAAFSb9RVVKwzMIlWM69YiyKE4at/dGWhr0w8cYZYO2g
7rB+Ao632pGotuaVXo3YzI7kw2c9Am90GCIjVs+zaofquVEnJdl5wbaDgn+FEYhED4kJXJTlZ9PC
AFX1xsk9LBeMT1Y46581RAd+zaFvfE6LzjTcR9cShhIZHyBRAXNf05TiXOjQylrhdaYpnboSerjf
t9JOH+XWtJBtpepOlw7NwNVuzHFGikPTZpTMgpmoprDAs8KHfYu/VTOr2vk/zErAOICAiIBj9e2w
/rBaG5UAz5QG7Rq2kDG1Ytp5BrZHjL9fF68PeRXQ89Ul2UoSXbY6qbwhzeOX3J/Tkx/0Pe9spgK3
baLxDz+wfWVni2xvSjEspROEcGHGrHutpQ9Wc9Sc0kNApX81glh5oTWOIICJV6P0+PYAZoROlAYa
BmDIaiHxUmp9Fbtarzb7v7sy6y5T8LjODQqS7Dxx0pAO3OyOCmr45PRD7cUdzqaYXxrVH1ND5e90
f1fc2IWE1g5So+BOt2psGEzpQUpBy1NV6GQYZAQviq3+q6Zl7o1SuQf13g7HDUwNXwVmC5hsfYFM
hY7oRjIPXlgEP3BKt46S3Hw0jd4+tum0RwLcxr5v9/1bDEZdeK33lrVVLqNtMXpKIZng1Xy5PPpy
3CYnnm/nfd5noYOSV5VVpyF3hr02/PYwcFlCn6K3x8NKRWd5cdlYTCl5Uk2ccISfc7v+jjfZNxxC
nWNlDK95KVfnB78mjxpQR4FzocBAYrYcEaMh6BaVI13D2oL2PuonSUXWIsxt3rdZeTRieBvN4tiB
cmB9VzeYIjdw0EpFukapKj+RoLVQ0KJ2fuLBN8uDz/2wM+LmnFNwJuB7SwRVmk2rFY3GTi7SiowT
KbfZdMdCklrsPFTrn1oOR2PnbGzeVEbj3RZJE5Mjll6uJk1Y7NklwZ7pJxyCx076qGN5uNNxvjUn
oZGP6DkHQl93nMehDjRugcgbMDJ3E2xqXTuzpRcpzYdHgwQmJKhvnHchiL9+ctLQiHM0kmOvKsby
BSRPepqUQd2ZkPgIi4yTUZDZFPkcgc+Gospt7/cGWkxeR3nlSwFgFB3XKKaYiAWQj+dkHiVyemhQ
YgnedZo/Fpjv1aqzp2x3a2GJY2l2sXzI9Inb4bekL5RkH0NuMPWUHP3i1KmYTrnIPBj9FeP27j9s
FuCZxLPco5QVxa/5bTSn6Y3Owv7Rs3OA1qosF5HbFnnb7rw+t2bFiyAAdERitCSW4wz1lE3gbADU
pFY8H2j12v9EtjofFR/lmv80GNgRCnCkdmv8tN/6CowOBgME2lM1cOLghFpA/WnOMiyhH7283thc
hqBri9t6FTsMKO205iDRncwqB66VUWOxBeo3/hvSePSqmln88HlgRB4iOljUJpR1SJSViJlQuco8
+giCoTNYuXTGZB11rsenRgsU1XWec/j1q5ukj3M/NGqqinXa9hUqMkomHRBUKibX6ssIe9hKVCDu
D7p5ftgl7H7Aq6SQTHO1/82Z/DGqssALcDz3cK6UzxLqV2iy1NnTXDY/1CbUduK/zftOe45kXFww
1JA3DayY5kUcgcn19HiM8MAq9R+FUw2fuNNjV/LRZNyZ5PY46Hw+qIC0QsEmr80ASowqx3GgdZCM
VCVcp7CavyU5mL7U0oRuy/0V3c6OLgW9ETgWRJtkc8uzVxWyHpog2jxsgLHPUdVaLt2hnDBSt1sr
RCzKyKo9V4ztZ0RYAKyKAGCTAa2lLWJHT00za1PPmQ3/BWVlxLvSSW8/4TCkHdp4DJAp6yJl5xa/
MVdQlGAHCZvodK0VZc0cCNts0fXDHepXq4XRv2med99sPa8AcNJ2/nx/bVcfkr4qaRBKiAI5C0t7
fRZnEISNhBnSlXvIPyqi52WjRuSGrbWnTi1O228PlBiKvaLS8gEqasFKWX5GGcCRXNrmdM2xU/tc
R4VJFXKOdmKVW6PQvMB3hl9MiWp1/NoZbaW8ncarrDfUGLizT9gSpjtbUhe34moy4qhRWQXPAYFy
9e4Y/jDWRWhMV8GBSY64/lbqKXdq5A+jil3sOn2DjaRV4e0ZtCouqcBDzPcBCZXmDWgZ/lCCwvpU
yG01npo809SD2aZjcdTNJpJOzEGWDgEoqv7QZEBInwcZWa4XvYil9orFpYXuz5BV6ZmOrT5cVMzN
w7Oc+pn52tVD1buqHjq/HCvTJ1oWA+nSYdKtIHgfm1YTXpPSbvKTU071cAzkWmaldBKeJxmoyvSc
O1X2NUlCC+vbutTGx8JlsREE/J1ImaoQwvarTzSrSomwkS1fqy5vnv20dE5KlqJP5sQVSmSV+hiJ
RoxHoRlIDG0M8uN1JUPJEkmXskG5akOlHxVNeIUSFR66WYv39sV2W9iKSohAkkpjdR0mUM3vzcmf
lSsW6+2hC0AKzE2w966JBVptPhugNR06tiCCrKsFxPI5RYJ11K7YfUioEtajfx4wtjwFSiId1an7
t40VszhPPbSz+/fFjePFQoqgxALws2mVa9LQZ9GYjtfKyDM3l/Lgo6ym1s4OWV2+fDFKgeCUKHbR
QKB8t7wqNDQnzRGxkCvqVF/MCOGpEfPgKg9/BUix4PK5lw1sp6WrnDzaagJ0QNtzOaCUd4NZ55Jy
jZHae2ri/Oukl3s0spuDvIlgUFhgg6xm5RRN18ZmpV6DFth7Fyjhmftidu9/oe2NTj1ZpepJVcah
+7SK59q0bDWJfvMV4IBfnPtybowDgGRqyii47jLwbnwqCk8QyVHsBcy6npRltZU/+b1+HUNH+dGh
9vesQSV/ocsfXCvo7OcxmeKdV/LGHMGQMix0D4BJa4kryVCaCXE7/UoiKf2j4/z7dR4iSFF4jVSP
4a3YiwChOW0YRNOY1NetaWOYlKjGzPGKsBZ64JKBx28ZwshCNs/1aWTtnLBVBPC/8UTTSugPUEsQ
u+i3jCbJzCHwKWJcYz/B2ds3MOkdG3QXi747IMc4fry/X7YfUMSqbz4ZtOto1i3Hi4oIsh36Elei
VKs/+pNWts8WPrD1s+I0VvWugdsCwD3NEmMnitzeY4ZGQwoegA6anmLGcuhWJvgaZsW4Rsh4Hv1R
9v8CPAzACGzRZayD6ZMOA/A4Kv2e8NaNRRZITOCsZM0wK7XlyDFd4GCy0dehBzm4Zey3iDBO/gGE
pn3I89F8+KNSaeCmNijei9dh1adD67oqIY9SIbKC/ADtOrkkM+7hWpQm/aHqp/7f+191e9cwHjrh
JI+ATgnSlxOcnDnU06iVrqy+fmjbHC0Nu9or2a9hkWxWhoF2JCZGr2Cj7TPOemIlpnQ1JMPL9WR2
m778ORjyv0ar4TYetZ+j0G5cS55eB8V4wh923NlEq7rH/34CdA8OKbPl3lvOFKw1IEkiG6/TzS50
zdE3h89JQZiO3KJjt2iowsXPLuhhh/6vTlFQWrRkBAh37t3tOSLvonlBNkTCSed5+TuwBq3wpE0C
z6l85zDVXanQ227Kn2YJabWMYfvp4VjtFSa20xfugKRFVPdIV9aS9L3ljDQXs8grzMl8AlDfTCe9
zEr50ISqOaEIKZs/NXUyjEM5a+3XXKn0X4/uNcr/FCM10bzhsV4dY8uqZQt/3cwLEWa6NgkO4UZe
DTs7entkqb+Icjn2RGy4NS4pHi0/ScHYermkyochHl7ot9gHp5de6L3vZfHb88No1JSAEJg6ucTq
wHJZtVUctJmH/Uz+I9Fy/WQ78fB0f+XespFlJCeGYfEQloPnva5Vh+hv67MqFV4U2ziVHypWLznU
NcXES9cp0a8i1+XZdfKhRLITG/FseAlQkRhcO0fh0Szl3jqaGU5Dn5FGc/4J6CwoB8UBsnuMG7kq
3ElxAu2ZG8eKd/gOt5aICi2vL6V2UW5fbvgs7qwi75zMi5XOPNIwl45WgSru/SXaPvWAgoTrICQd
MLqbAt+Iq8vk+LlnSaqOB6ZtuoOfmscS6PD5/lCbCVFNB/EE9JWQk9RuFZ91/myWueUXXqs40XHo
Q+loI66604Dc3BOMwllhT5ED0TNb3VeFH3e5kg4lBzaLzlWtEUrUk4nzs49BzQEAeX/uTDXc2Wo3
Jic0IIiXoDgzzdWG1rQhNVH/qLzWbOdjI3UwVXVlPD28hORX5MN4yVJPXBcT02yMkgnjAG/wlf7Y
Nm1A2llG7v1RNntCmExzy9I94z3Fa2S581BEN6IqGpgLsrlP82TG15TQxqUms9eo2w6FqNBbrAm3
FarYatnGGfuU3plLbx4a89J0Oh7NgQnVTwoffkAIgIR1Nl0JtERAjS1nRSUm0VDErbxOGdXvfJsE
5RBs+k5xNY3RoRo6H6mYWX00vhXD4nmF9+Eb+m41Q7mNczUs68qLVQ0SWjvFSJ/78w8/CbOzk6XS
gwwfmJAMSKOfUJpciwBiOc+orUQlIq882U7LJxtk8yVMkvbUJdaDrbK3oVhMgZeky0o9bznUaCid
ntYKQ0VK+STHyFs2kd6dEmpD72LkTz/e35jbQ4YOCcEQlTsyPCxTluPpVhk7kq9VHpBe81RkRn7O
FOlBYOb/ZkWFkCMATJ4SynIUA0XuKO2dykO2U3YDW8kO6WDOZ0Odyp249eaEKEPSWsLyFQLYcigL
u/uhne3Kmw3F/wk6afjQtNO8c8dvr0SW7bdRVp+JNhF+A8gVeVArjGNkWu141GK1xksCLOg/kjH8
3Zl9/PU/fCyU3MVdxSdbJ3aVlRsKZOjamwM7eBmESrmGCcTjK8h2B/hBHokuwdry2NBbXwprs/Y6
5HA5yjEWJGE0PXwjEpEIOLCQ64Kqt3qLfQTsq9pmozd+nBx1JFc9uwrGFwtJ/w/3l+3GjYjrNk0n
wdXliVjtccB+AWSvufKC3gk+p/UsP09K+C6Yon7nybo5EjUFIKQCr7ou5UaU7Yy8tSoUL+XOtRt0
IZUwto9TROX//qRu7HPhI8W9C8JEQJ6X+5wwptX6LK69dgykY1aq+VkNtE//YRAqkaKaQMdyHcFm
stnh4ZnXniIy+zabh0M7KXuHaRMnv+0EQl/BsKAIubrP6x5t+rLr2XCc1OeqRBu/mrD9IFirnoMs
33NqvvWVVAEuEVGssIJcLp0VUdVyuolZRf4YEwdOnXTOpah97Xqj6Hb2xK0PBdoOBJcQ3qBgtxxN
g57pZ9NcQ5nWyksUyBj1Gvjl3P9St+f0/0ZZ46l8BzoXuqS110RR7VLmz49VjJ9LEQa/7o90az50
EAhiCMw0+ubL+cDba2cKk7VXS1H/HA+zfgya0T/9h1HIEPlIbL8NTDhQ8wLxPqf2SuTg3FqZ/lYy
nBj+wyBCYIZuCBH7OlKP6mqQgiFpPF8NdTcY2uESTsbjQTrBMy8fHwdU3QYvi1qf7XR20XiADOw/
Fa03nGcdc0v18h9mA2lU8MJ4y9dJLfZNrTn7WYO6Kga8BycZZfNQ53m1Jzd6cwcARX3jYdEMEXvx
t3pf6xgtJKiIZcumySU1sA6Yej2cz3JnQ6EUzFU4rLx5y1HSzhijXkeODX8o7eSXDYZLFvCFhxeN
HE0I0SDfBPZfXY3Sgyc2ahPRt7RXjnEcSa5Wdo/fcAQjYDCEA7P4czVK0McmtpsGSHvsGz6oUST/
DXtM+xjMbfI8cgn9vD8rEU8tknTKSsyHPh/lLqrqq8fVzvvCGm0AzLNVyt1TEbaV9HkIp26++sNU
VNd89H3zHFk4Wz/RIm6Dh0N0KodUgtEDIwUBbrxc1iFjyUe9L72kbijRhkGg/CpTnBiPMKqkPxDl
6fZuwO0rQtbDiEJjmD2zDih0J8ZfatI5ZkQw3THPJT07gzCYL5qBgcjBUrNsrxy8HVNoRQmgM5Ub
IqXVSZA7yJUx0DIvmOQhdB05rczv6az1wVdJryXtZ5nEwU4RQ/ydy2+7HFP8pt9OX9AM/UjNt/Xa
TlbfK9jYuwb1xD+nhBj0/jbaHnRxnXDV03FXELpbfUXbnhtdQhfRg+UkuWMN8jitgnLngby1iGxV
9M+plVHzWU0o6pW2l5uq8yYt+ZbpTXfAdup9N6vPXVzsBbe3Vk84xNLjhrKLBOZy9YpCmRNKup2H
OVvzggjXX6CBp4s9Y+h9f/E2I4nbix0Nbp+2Fk/MciRJo/JXtmPr2UUpuTEKm5B4tOYQzVO9M9Tm
O3Fv8SKDMNYJZzZ8hWyqisjEG9nzc5Syktjp3Lgt9w7YjQkRBQKaBgAlEMerC7mpxl6JMANDLSSq
1EPQRv+MiZ9hFG5g2/3w4lEdNwEscJZpdK72hI7LdDXYag88yCxgdpfwO7ENcpTyWOH2uDe1zX35
hkJXuadEHkxpePmtiJuMusn0wVPtgWegA56XH3GYMOsnHLwM2sZTg/cUrbr+W0XK1+0EItulJRAV
Cpa8QxS7NnjLCccLPrHsmWkanXpKLcdG8bvLMBt7GgWbzJUKMRsTchtnm77rKtgGdjSH1ZBpIGMx
5sS/rSA7seMzdsa6p6a19Veq+dGj3U8aZtzNvElCLpnUebm+djBWdHJry+ts+AQXOkCBcUHHXMH6
tpemPbWi7Xmg6opkMXuHbhk90OVw49D1SdAWNoTgXj62oWIeZHX3dtx+NGEUQhMeXhlnb522SBqa
YI4Wz14aQsd2a7tld1ptY+e4JSK2tXPIxfFa3PuIqdK3ohkHDF8QXJeTKpVYmBpMmod9t+6GBZAn
c7Lrs2qMMk7MlXpsuoh+MkXgp6ZS996Czb5BqO9Nc5pmILfMWhLGDMFwZJ01ewij1cHZHmqGaLSm
Td/R5qoNzDhxcXTnEI+W8/3LYHM6GRrQCNgUas+kUdpy5roS4knpFwrK3nZZnuNeC5WzU4aheuKk
9qPLs2vYRyMc0/lUSo3+oECNQEzpUGIpiPClER5YJYyVSRRVKL3uxTOObUbi2B+UkFgqHBrlM/6l
e02WzacGdgYmh1yBf+iErm7atsucaJ5NA16RVD+pkp+Yz0ZhpLQpeSNPSR5hdjdUFtAIvVVxC9PJ
lLXT/VXfHCLxI4QRt2A4WYTGy1WXQElkU5oYFBgQq+FKSl/m3FB3egubQwRsHsll8hVqrCqAyeUo
WVPOdm8jKDaESvEyTFbiltT93c7YtW6/OZRotwI355J1VgeITglJi2L7nuG0+nRu8V3JjgF2ffNR
79BQPTy6fsjwUqXmH8JgSsjLmVlaZWVj31re6JTBwQyQJ66iqNxJ+jbBkxCEI9kD80kVZSMnXaoO
zabEtryeOt2rZdfq3xZAludywM/byXJ5R1hnu4hsCrJlcJcsJB9uOau0l7S57WzHCyc7gbqBhMCR
hm760USq7NEbj9eJorvo1oNPJq9djlWrRoo1ZuN78M9zlMmlqXalsi5PcqMbWGxiiwtUUrIz9aRI
oZkiGK/PO+t7Y740n+h4Cql00bxZ/oa4NGz6KWyaAp30p0LpOjfKCvvUW9308f6GeeNbL254jeiX
mjWvM21n0MrLsUwtFQyFIXmtfaVqDyGeweUl5sNrr4lcdfXJjLhwXSwI8RmpiRTas1zXtX4p+2mS
nrgRU901jaCBvTAIT81YC+PpK7ooeX2W4mjwD2remsm7etbq3rUjx/i3biqjOBR4JkyYr6ZZ3x/M
qkS4OUwcrftWT5HOKIiI127cpV3rTmlcIGo0cZr0QxLUUBFhRuX+l0TX/eFJTgo7ONRcKNJhUMzm
MlGg9o9I8ejaJdHb8VXJAO9/9B3T95/jDrjce2WQqvqqBFVdu41TokEx5pGuPeeqUcQ4c+ptBoAu
1bPvcMKm+VzrtT8ep3gesy+dBaH1UgdyEJxitW1mVzbIiw52ao4/0UTJ46OscSBOUZYhqlfGkF1P
dhaM9mGwZ636mDRqjzVybRrSE0q8fn/knA3BmXWV9dOcIHHzsctp3TUHZZoG5yxHVlN/D7sEqetD
SjamIbtRVa3+WktD9aPje/Vf4762sz9HteuyD1JUUwcOyiDxv4wVrmIYsftj6L/YWpR3H/xRladP
jlY0E5iUSAme56FWykOJpFN5AeBkEP8SeZofAc7axdP9Tbe9P6jtUssDt01jklhmuefAnja462XJ
K+Gm9udQVfO3UMOYQCvt7CzJZb4TCW7fcrJXGlz4FNKbQTdzOV4+KjPiRX35Wgyp8U7hxe5dH0nw
7xSfw5eBTu0V6FX/qxmVcSdxvjW0qCjyVAkI6johS9IgwxdUr15zCGn9U5mnaErCyZ/x7Jg0q7hM
8Pbbl0EZZ+cyU/jeAfVuIyiaX6SEWH7zEyBcLKfua3oz9ZJ4f8xUdXEnKr7UMoK6p7yTsMrRm9wx
qHnH/R/3P/H2Iad0z3KjksXW1dZcOGQdohrvovhVquIBK+Np0A+hXZn5ThKz3Uo0PlBgRXWeRiId
6OX8qiLR5Y5H9XVIWu6AvlDTf1M4vt84nMCc6lQxytP9qW1vZ4ZkRkyPyirg+eWQWqhiylZpyauU
zIV6VrFIT085LN/+PVIPs/10f7jtSpKFofIotM0EnHj1+EUFNSRbRu8gQ5H6lPaTcvazR2nsRJvA
EADxiIiXf3FWRzIfh2CGwOh7iaa3lxLo5qeim/snGRm7UwJEo3s4UmFAPpgQARGNilV4q+qxHmP0
4nsw4dSLE2NJgcHTg76KYlowJAGR8Ji+qWktv1VGhSw3zSh+dTjlr9ocmkdLCqyHP5FNZ5QHm0ST
bstazLm3IgKmQitfQ4whTg1WkodSDZqdfbfdCKhtwNiltsleINVczcVosjLt0uGVwmL3scz0/hSH
6l7X/MYoYhLUQYD7AbkS//+3Sl8aqDNVA3N41dV8ekEf2j9kFGYeXjEs80S+TGLzhutajuInFPFN
Ix1f3+CdVSZFv8aynPc0NbZHlZoDZ5WQkT2GxPdymBzIGIygfnyN6/xd6EvWMWmDGLsZSDX3T+mb
Y+IyjhLQbjJyUhfQwetqTmkaIzdiPL2mBTQWkPhB+KkyJ0yorXRWc7dXh9n+UDZBLZ+IP4zqw5iY
rXIYoKoMP4NMon5WDXMeHGKjk+wTTvfDe2MIJOOfGQ+abGcz3VgZwTEi5oNqy+9d3SqSlQYKUc/0
SgAkKpGp/DQqbfdqW0Qz95fmxo5CmZ37UoC5RCNi+RECTe67GcLbKyQMqz74gW7lJ8kc6uZ8f6Bb
cyLQIatDbYe7eZX8aH5SD4kRz6990vUv8Aez40RZ0bVnS9lZvhtzckgeBY0dRRqAM8s5+XUiBXqb
ZK/yJCtPbTCHxyBJk52V2z7ePNxcXYjEUwAl41qOYkWyNkvBmL12Vd89qbFefoPCaJwkyoEHB+FH
N+26aaeLcmtqIK+FujjKPpuMVYinB6PTMmgJZ72M8uyoUhrdOy83PhYADApZaIzwhq4DhKDuu1iK
8/w1KqkiOPQvLkCQ8uMga8kHfZrLPzs489kBrthw8evhZZT14U89DtKXFEvDdzTN61NQgG4z9WxP
CGKzBtQohQ6xgIrAwXvTI/ztEkSFeFInq1Ne+yynNmDYzUGWLPX5/n7djiIq5yBCAfVQqlwfDJpx
8MoCPGvDCajuHCXKyQZuv7NV16KOnDhhuwWOnxqSAKCudlFMqlskatt5qZpN5sHRCQh/oYbQNe+D
2ajka96RyT7RiZ5g4s2WXV5SyZ7tlyrIA/Xod3HcnjAtn8fDaA49VZN5yvY00DbbQQgQEW6zy6k1
AvpcbnVToTfY1XXnqZJaYXmvAa9D/+YgqYm6s/W2yy7YBVTWgPxTIl7XSAAPkHdBrPZooNTH3gqL
ixYnjvvoxxVHlhHEIEL3ZTmhPusL25qrHuGEKXezmMwG+Wf10ShKUH4FHAeAMVXCtY+vrCeNAoRe
9mbJVF6KPslcuZuknS20CbLfRoEEQnkQI8c1hLmCygY8vmYUcodDFxt/ddr8VFR4tJh+sOdtut0K
1K7YCLQlRG9uXZ0zhpicM9UUStyOHx20BBaI0VQBBe5U+37/K90cS7TIhYUTDiCrs1H4DcxNlCE9
KY8R4q5D/VhIvBuOSZ33/lDbbce0hPsMAl+gV9dxPNZyaYdegeINbWAeFTnw3Wiu9prDmyeDTwXk
F94wYh1c4qvHdk7SoVVnFg/7tcIdunyiLNNJn1sNxk6tFeVZMaM97tfNqVGwlUUCtk0yR9MOGyqG
ijdPU3PWckqBYdLtVeZujkIkAXUEWDPv/PJEKV0bNGGhK16omdmxa/LqndYFex4Qt0cBOYOOt+Bq
rMrgZjtOYwWMEwuo1jj6cVw9S1KzR6y6OQr0bm4heBMbUGVihKhZTjb7rraQuo+5l6tW2kOA3NwM
0LYE44VMdY1BzKYkN3uKEh6GS/NRzaJXU/a/pIX2JS7Ka5/7j7la8tKw+f7/eOvqfSjHBlYyfKG4
bP/MA1xBOicoXSPv9kDgm2aFGIl8i1Y3BaSNi02D0nCnT5LiaQO+lb1qP0VB/mSFKHNo1fy1mos/
/c7/iDXCg5IOb3NkNSHAkpbTzBRf9rfQoElro40j9gfi4P5F7foJaLGTP6WUlh6NZ5mkQFWBqSGr
oO69HCpp2RbzzCYJO0c94iltHwpHowg5tHvpy639yIUL/ptnhIhkdQ/K1JkburQqDpgOBn5OJr2Y
kKcv96/AW7etSQVOoN+o+q0RSdGod8ZUV6pX+5Z9wrHmlw8qwrWDZK+3vvYe4zMBBKKeTTsXJAm9
iuXaweFoSr8rZi/XkhCpzxHI0VSqx7Sw8suA88NrN4fjteuV/lwqrX+mzFk+5W0wUP209kSHtssL
Npw4En0MojG4Wctfk+XaZOizPnujEUzHPHXQpZ5z7eHAhvwT6JWA6tC2Xfvl0PKpAxQ5VS9nWd2g
7f80xmpPlWA7Fa5F9iMqOPQNNoKRdHoTirfa5AVSKZ2VoMcyzG71nZ2yiTjQEgGCQZdb8Mx5nJcL
5vthp4ROaHlRZb6fbOPaw+A8hChd0XXe2yybKRk0WVBwhhgJFAgkxnIwZ0R5s48bw0N9SneHTMch
JtP21ClvjQKbUiALaerwjZajgPftY2fsDc+ojepgqr1z1pNujxZ9cxSKodBVQSEA7FiOYts1GBzo
AR7s9giusKRhBh/4n+8f5BujCEkK8UiiBkCfbDlKCdpCn+GGeoFWzC6e6cqpb6XRvT/K5rqgEwcF
BkVbAdPehNDj5LTNKMU2YlJN+7lKaRZFWtL+jRxKt3N0bg2F2BK8TD6PQGYuJ2RHaB/X/BAv6/r8
UMxqf7F0eouRE9ePNp+ZFTgmYRZKTET2uxyKcmSKtFNGg1FKQherUiRHZKS8m2zeQ4Pd+Ex4Awky
KG11tt1qqKgo2kxq6GUGMt6ona90V8Vup0dffTEhSEPUpkl0aNAuJ1SHlPkiLWJCjv4jwkH5Wesc
1Abs8dGiodBrAJCE2xqxJroGy4HyFvmWKMiCV01SupNdqn8X6LftZFTw7/hrFpU8MgEK4ORulPG2
xCs5J5ZSzc72hrqeCrdU7eBDhaXbeOxokemgm9XCeuUxrVI3nJIh+BZNxWh/tLBTVF8CKvjD9zSS
k/w05RU6ZCbhY3mkt6h6ZZ30/ndlGMr5EGotfc9CkXrjoMa9qT2XhmTXBzT1YagcWrMZ8RZGnje/
4BGaNG7mTFN6KGw5kFwVO5nxmJhExGe/TRvzoKjxoJ8KeRy0c+YMbXV2lGbILgFGguNL19tmdXEs
PztH6HtZ04G2xah+mrJiHv4A4/Z/3J1Jc9vYkoX/yovaoxrz0NHvLQCQFDWBki1PG4Rsy5jnGb++
P6iq+5mggmxte1EVVmi4xMUdMk+ec5K6ql6N5nWQhGp1hV+pFe4HKyl+pezBFwJYRdrOQ2wGt1Ye
qtF28WLvWntUZzFyhxIay+M4Erc/+IkahrtpkGowGiGa6lt5MDU6AwDG0lFVytPRVhrf+lZkHQue
ANUSUfrTLMGOijyjsT28T2csVTmxC3x181uu8rHeVmo8P4ppY3xNpCEt+LRpGbrjLKjfTBXwYGNO
+Sx/0HtFa68iesfKDoovQbYxhajwATb8Upc3OsSF8meTdckDBBFJwv2D0GubtxpdZbOaZlNeLGE8
dj3V5TDsxobORNskRg1+5ZMd4vuAU1n/MERS/1UA3IUiw12opY4VCr76AvwYiI4+j+n0i55mhuzE
dO1onXzMysZJ9dg3HmdCLGtb9WrZO3nWz/1Ok3Itvmp1Y0SFnxXTINxxJSJjVGs1OBRMUfTdMgY/
2YigZuG2MhPlS6jlquKg6UvLjTUkmfEgJlOKyLv3w8dgEKzUKfWmFHBbEqvK7Y14EFkYXS+7wxiG
tN1Esq3eJEmfSNfZ4E8RieJkxYcWcfJ0pdZ5Mtu8DIHqe2NUppOh658cavxx+GuegtZ0rKDOfvhB
kz/qAQ26bI1Yq3HKYIgfu0kZxY/p3Cl3kzimNAlmpUkWBmG6GDtTrgmFS+fRYt63rZi1rt5Ycvig
zWoau22oCpEnqakQ72Jyy2AHOUQPN7NQmPJmCtsOMsbyGj5XpdTIWwACWXPEOB7K7VjEpbiDGtLJ
jpQYYWVT57bGHbXXeLLDKJ2/4aqn90t3DPaTrVa+mroR9jLfeonGPm4DFaK00eqPsmsqlaS5Jd3T
tU3dNqL+IklVJjqhUssJtAxLPlSKGOkHSSyaIrERYjVfEvat5OhaEsiQxlKp3RaNKv44fzOeHuwc
LxDEqOgimjvBJ7sqiABXJQroQ/5IY9TwScCk8vGdg3CLA6JLAEwG1aY1E4aybhf1yZx7vUgFt24w
JTdkYXDOj3Jy8+ogSouBPAplKKJrwEIaxGFIhaL2AiCsbWuV0ZUWCfKnusX99vxQJ7O2BCt0e4C7
RJhM/nh8f9CkQwvlpqk9rWz1q7AfMkfpJcU9P8pJ6LqMspS2kHdzg6wLaHmL/ote0bVXkQddQ2Sv
ERqS5cA43+IR/vP8aKfPBFcJDJOZIx4n4jt+pkqwfDEd4s6zimHChkwvbDEQq807R6HuSB0VeSbp
6EIHPR4FBwOfEkffeonVm5qbDYN4o43W+M6u34ihEHWDvLPwYIgAAx+PIzfKOJVI1nCiRJVZJmGf
2XAt4ydqI+pmhFi0DfQuDy68siUZPL7xKd3hIwTzcenksxaOpFE4+u1AtlEZvb83jO+xNNBALGjQ
8iY5xf2w1W257oR3y42gOqIqpw6OTzG2QqvnDUTcn+ZS1+/zUhp36tIxDQulD+df3unTEWmSbL+m
HRqEx+NJrZVZyRbzsXvF9IWtLqjKTUxZ0dVKU92miXyTRnjQWM2gvDteI8Yl3cXakqCH2O14YKWr
uC2V1rofKuYvgDx209AP7UI8fbLfMHYDVCALWTrAnTT6I6+qqkEXrPu68+MHKzHiraSWwuc2pAKP
3cH8dH46T+spC9KJASyC28XzZE3MRUdpdAHHljcJWT7YkpDTa6oqA/TlfizJnZ2YihlumiTrsp+S
NS3Gqongw6RLhqK5zdOkGLdphV78LjFSrbNpfu5fquKdHqt8SGB0bsaFYbWWZkolfzj0rcHj9BWJ
WurYjQmF7bAbL7VYfWMoEjyqS0T/nEPrsmsQ8HbDUey8TJt6Fzu65AmzTOWmLITuQm3yzaFAmCEr
UjFE4X+8ooSwmqwhVDuvjoLRcDgUgHS0IOiIFcW60rcXXvWy/44OBkCUpTi39FQh+VCXz/Mb2DeV
aSvKkzF4LW8x81BsCnSSmlMNI0iTLmhO0/Fr+1yrDdkulF6snkyV9raQGsvYwClbioIrmodTMRmk
MLqExZxkKnw8uNqcmSzDpTPr8cczB6FtoeP3niFIkaMMMXErZbTbSLZQM2sVqsxRuFRheOPGAZBE
/IPSHGBNXj7Ub3MSKph7TBRePQ7TLrRpDqMdfObkwtyfvurlXmNFLerF04x8SrHbTLJ59OSOkrCj
CMXs0bHUitxumtXgQmjwxmh/iV2MhWV8AhdOWTRLYGezhy5yuoqiDu6qH0W3SIC+n19Tp+9sEUgC
sy7ZMl5Uq9PYKugBm03+6HFzCw9YNAbaHsxcdvPMVLItLjDV5KTJUIfOuwem2A6KzNH1amN7/N5S
I4BpAkHVA34oXSB1wQ4lYXA70So8qarSq2GJ588PenI40xBlCboAy5ebzli+/9tiMWZcsos+mLw8
nazHqJ+Dm1zQLFz6ov62yRLM188P+MaLBJwkQeeIoCXq2jRVUruGzDBnQCb/LjBirEww6X7y/Tba
nR/qdCNwuYFT8iLB+q11nVLPfUmZjWzyGtEMb+Q4wXwwiy41FXhrBrk9kQljYnoKtRWqEkhkZ5On
+uH0ydCixg0kLd2JXey7HZbVFwijbzzV4hiJLIIiIuSp1RtrrJo+mFEueglk1A+ca5kdGFH16d1z
Rz9HjG0Wb/OFpHe8LgCIptyfKtFLuwzfPSUqt1YrX/Jsf+NZFgo9KCXlQo7JdQCSpWmYYz7taUOr
7pPBmu6AcS45O7w1CocwWB7IIbnYasaGvGmoTNeS1xgQJZK0HdGSjpl7fsZe+4Ud30U8AcAulq+c
+dQNj6dsMKJAMA1f9HrKhYrrlwp0uQLMBdvAYhS/C6MJib2F5/sw1WFlbSH7N0EAYFQK1tVUi3Li
yL41fpqMcZqf5SFPjU0uGp3m0ERzML1azsXUEXVIhdeJX9c/DD/S2+uiinrziTS0FHETiyhSKloY
xtsp7IV3NlEnM6NwsTQzhj/HdK5JEy1+bGmfV5KnZpFxT1qDx35SRgsPUZI+n5/QZb5W87nIG9m9
S7Pqk+h0rDPOj1iUIOyJKLUlDR6qjZpOOYAR182mTmNZvxCrni4VrkN2FUDY0qltXSA1WwzLxjGn
u4qQyDvZjKAwzWpzYamcBPwLkI1wmmlcBLryatknstTnCbYMnqUX/fdUa/otC1d5zGcgrWms9c8q
3a/30iSqF9jup6cvCRzUUXJsnCe4+Y/XaOcrsIVC1ii2GeVtWk/Spy6B+TJM4JfnX98bU8lQlICB
JxA8rQmM3DWt0BQM5SvpcKewVK4juTP250c5va0JBgAl0JBygOD8dfxARotLNc3SFQ/Mt3ZzbdC2
2Zibd6NcBx+SSE9/WnRY354f9PTR8ODGRw3WKlpPyL7Hg+KtnNZFLiseBRjL0esk+mRaofbuWHoh
QfGWMIGngr7uIzaVsToVNFjyaH0Y3dK/lq1uDvqdXhmX2L6nywLEBZophyTxNP8+fqBsNKxSoP7p
WWL4vZ6tdi925bQdwuZSKe+NUxL/OSjSlKYwKOTAPB4q1MGW1UrRPAjhiUDnXyR98SaJsXraSypd
Ed1IHUr0RrQekq71cJ4bt9KrwhOtyqw3cjSW0+coGi28SXt1KW6NqhhfBUYfHaopCSZ3qoXqJ52R
g+jBgCISXMmYamQbPRejEFGSSVtkqcsiy4auUvkIntJmuhTlLBN2fHaxwVHe4QrHGgBnOn5KHNlz
fzALxaub6FfRVopjqN2+9JH8yFHzPPXhfkpqOn8JF6LXN5bmotsh1yYaWbhgxwPraTMPAN6yp1iF
fjurgvCcarV0YQO8UvBWz0eRnUsAFxbGWSN1PR4s9WzWmocIynSA/rX71NQ7N4jb9kEymsYT8e3d
TVpXOOM0lAcaDURuobeXuqmdrtyluS93OvEklUhpOR9+i1/J37oI4wHTM2g0YQNUCk49VgXA/Zxs
3rvrF63fshm5ABd/reOhWr0IMp8ymqcKZrRRaGdBQYSqyPlR3ngg2MTwVkDYFnbJkvH+9kBTILZm
qGca6UfYOnOai3aRRSKFJt26kHCcXkPGUsAnZl2Aw5NSNHZuidWVjeZJgSG4U9C1T7qU9E5Qm4Ae
khmiARylKXZHJS0vKL5O1yljg49zcLNaQWSPH9PKakI+/G69Uihil0alwc4cpunCK3tzMulggNQW
NBx36uNRTCRUZtT0mjeUUPri1vC9To+rbVVY8YXT+nTH80DGwgFfmjNAGjseqqqFkcajouZNsDFx
C+WOeLSirPkcsmzdRFGyn2kdd198oMDADgLduuRZ+tbDLm1saXZJxeHkvlAjNezLUmBK0TZ8GIWw
v8NdMfjMYroE6b2x/7lyseeDZQIJ+6Q7SVGrmFP4su5h4dMbV/7cC4adVLqFHtKIY8MprHD4VDRR
nRG8jmm/E60mqu70WjJnt4KLlV9I9t6afwJmbjGSd+LU1YJSk8nA87PWPTVoJiD2NKPiOn0sm2qj
FrpmN770vbGCrVSk77b2hSaPUhLGiAQCBSn/+NXPNDkZlp40HqGz6fSR6ENGD+pdVLfdhad86x0v
TivcoUw/AoDjoRpqJqCooeH1+Sjb0Jl0T2h1XEkSX308fxCdMrR4LKxqWFBEIAA9q7Hagc7lVTAY
rKe2F9xu7oeXOK3wZcyEbH4YpGaabGPuUm8akmh00dX6ybYt2u6xiTN93CmJHF4CSd44N1jbBF4A
CKCHawpVnwdtUxWh6Q1ird4XsLjvRohkH88/+xujkONg2YgD6tKuafVG9SgokY90lmcM3QjdJG+K
b72mT+8/6xcJA9Insmxe1opxpBeh0c1CZnKjZAmMo2l6HDRp2Eqhrl54oiXgOL6wgZTITOH2LU7d
a1DQiNXZ6HrR9FKz7Z96LfRvYNZRuTVS0RZVv/v07hnEugYmMMoRCp3q6uTNhaKSgbNMTzf81C7b
FC2v2V5qG/7GdqDwyX5fjDW5l1cT2PWNElhmYnlJlncb3+w6RyqMDAtesb4Q8ryxJF41avCBFjOx
tcsq4ssOnlZqeXoq9W6vUmry+yi/cCW/NQpQMUpFTC85V1enWCAKtYAGkoWX6JWjRZHlKKLavTvL
JR9jGxHGcDUSiR+fIqMU5sQfSXCYy07b5cXQ2aLiX9K1vPEs8KhYBay3pZXcKjTTcRDGWAMTqHJQ
UqeLjGSfcEJegMNeG7McrWz26autLxVjgrN1G1EzHiQjo/HsQc3MbnYnDq35SUqaPLXp7Fn5e9/Q
69FV/Vz70WfSrB8GLRNRPBdyXj5gWy6Pj3SWhHZBhFWnDrE5LaoXXwkhtjVOua+RiMuKXdHo1XLp
72Tx76TLhavUB6u6M82hgMohGjkVlUjTsqca55JDy9ES0ZVWb0Xb6gZ8t7BTmNLvBW0t67vCwEPB
loIgfcy7pJs+Djmm+Ikt67GqOjyB0tyUtQ8bSAmECEsFml5adiJr8Y8hoQnnYxRrbXFVy4WsbVSs
jIabERMrwxYlMOKvQy1GMyZV0qTfCGokGV5kpUW1j+ic4CNAGbCSyuXJorQ4N/Nk0/6iL20BT9Kk
dgOYgup3qaX5zss7DwUDUvErtM6Zd2qo1RMBYA8ymV7H/e/qSha4bYZv/PlRTo66ZRQkPWjjlvhk
HYk1giDJiKFMzyy6+KDTn8jO+kC9SZVx3PhD2nw5P97JOl9M9sFcDXAVlD7rU9xSK6vgu5IXd1Gx
rWQ8asNa1d79VIvSkBgT2AFQW1/tJg25hojThOzVgVG7hRGXW7Rowo1WjsJek6tLMuPTWSSFXOTM
8KIlMLhVtpPFotDpdaN4NFxSDzS8s0I7hKX9KfAVIbDFjq7H5+dxeYLjjQzMwZPhE7BQcNfY1NRY
bZkoPRFcnWWGqxll9aIOU1ju9FwLjF2lCaO2pcvCqF+I3V/9/VZDI8iBywqjGZ3RumwJj3BpQmdZ
XtaM3XRfjlb6IzHy5EttDEmwNRK5+0Z/IWp4aTIGI5aOFnYqneV3L2WbNcLeSukVZSt6Klgua9KE
MahQd34KdbORd+SL9exGEbpaZ6jGtvyqGFmAc1wXT5pTJnUXbQrAntrtIq1oP1i+rv/y5d74jKxU
6e1owpLQFuEgPvcNRdsLV9vrNbl6fOhK1LpQaiwq/NXakgRp6nRU8x6eH6VdUWnzYmvQVDueLO27
0k+fcrN3J4z0f9RF33xVa728dIyvX/6C3xHSAfdA8SawO76S6hAqF1YGlifESbQb2lqqqRjLQeJM
bZJcQEFPEl+qJwqw3eIHDz6zZkf7g0LqWTeWZwWQGAdyJhvd6jd9pNSRC9Uuz+WHwOQSOL/ATw4K
EkME1jBY4HggAVu23G+pfa/USFBApzxZztpt25CSZgFykfeOAhoC8wE4lNxeP5nJ2shELYniwxAV
3ZdBKFIb+2L50/lRTiIvk1FQS0gQLXiSNbqrVTN9vJI8PjS9kOyMTBJvUU8mWxCuS+nVyUlE3s5A
IAUgBqBp65PIGpoMXzVwl9SifYQ+fh2TwHB8NPht14cXTqHTB0PfumBb3FMyLgur0YIwH4ugLIND
PfSl0zPkbZmWyr2Ude/uQQj6ATMbfJyHAlSSj9dDNo7Y4tG04hCPBTWeqs62fYoNy/k3dbrqeApc
E8EmACNJGo9HEcDqiHQqbsLaTx3ijnBfxIG1Oz/KG9O2JExcUVSwQatXuGMVGoWRDGHCtCVK4JaF
VX4zZ4S8dtzkoeieH+3kqqBmwk3LExmYAlPQOH4mzY8GPRu43UUtmG0tw0rNqoQfddnfCHFf7OCS
XjJafOMBuQnhm2P0stzAqyE7TiR9TtrkAMG93PtaS+VraoWU3dX6/dfzz/fGO8N+A2AIi3jYFa8M
+N9OitAYA1UMSlyiiia4s3Cj/hirWbF5/yjUXmVu+cXnaT2LvTyBSKVmdsAbFi+tprU2vTVdeldv
PctSfcWokm0FJH38rsIglnIsC7KD3Jn+FmWK/hzQSf7be58F9ygVgtTiPA4SvBpFb+iCoQx+dtD9
MaGDCE3TkhZHyvOjnF4cjKLxUpCJ4V+53rGzIc5y0eT5oUiVeZeh59pYUzJvsXBq96ogj3aFYfhN
W2X6JQLM6ZIn0XttIUFGskg5jqfRH6QS5nSYHQrJ6IdHuc70+B5VjDweanpy5R8nuey+66Wvxe92
dn9twaBgm0LREIBrFR40ZdpI8dAUhzTUB9MpSovOc3TVff8Wo3hOTYjQiDeIJdDxI6bR5BuzGRQH
v59z3AXoGKlluJ1ZqW68+1BczBa4v7i5MGpdx5pKnBVwz9vikJdztwUc0Q9F3BYX4spTmHTxdEAc
hbcN0QsMm+MnippY6QQhLQ59nAxXeqIm29AQ/B25WLSRh1J3swzeLPC46Yx0mtr05qDe55x5F47n
0zsUvT5bnbL2UsBYrx72dgpMaRSHkt46u6HKdTsbwnyjCLXvSglltPMb5XTTMx5qfVBDkPcTHKOo
Jq3Sgrg8+EUUI9KqJpoI55cC17eeiqSWC3sxAzmpw+ZyqnJ8deUBXU/gzIoVO7nloyaV/XKTzWJz
df6p3tiDCAQhPpOmQG9c50SkLnM91UZ5YKsoDteTsomobm+tFH6jOYs4IFRt8Hx+0DemkvhggTwX
xRMg3vEa4tz2sVVc7Ih82XJ87C81RyaCNS+8sjcmE2QLBBv9Fj2Z1mRgCV7zqE1idSjaXPwV6Xnx
mCV6/qmhpd9GLqN3s1IRiSHU4i6lDSJWdKu4xJTrgRPbLA+wc5XrxUR7K48qVRpF/XJ+Bk9KA4zE
uQIcyfFFxLrCIuu6gvIZ8GTAMMqmCdKqd8h20FhVcoKFSZRm4pM+odm2+rDd13FZXPgEbywcwGSk
arDQOEGt9QnayVU/z3Fz4IwrlA3ndS1vFGnosmurkMpqj6uB8JgXolZcyAZelctHud1CnaFAyuWx
hIBrz/QwjGI4QZ12SCs6ZxhcUFqJbSq+B2VwjeNnFe2tEmLUbYilef2rNMbZ2IlDFjcfcmNGPGcn
hT7rvyS9KaobYVSsadeOctUsyiQx359/VetFiHaBpcA7WvgVS4p2vNi7AaZ1P0vpoTfyxu3n5DoQ
/EOuBp+pHb83U1oGg4ADVrRkgyfOqrJUdJIxx/khLBqJHq9pT9dV8b3pC6Ng1swhtVCZyJVWj9Sk
pdxmeVsf6FeoO5omWDuW2pNmlYUDU6K9cOesF/syHIw98ngyC2p0ywz/FjqWKqRN05yaQ1QKxq5V
uWNSq5c26MJ6ZzDHdNdMg7mpaz1w5KkKL5wi69OK4VHlESQRHnGPr/1u0rZsWgKv9qAIdJtRUinY
CjoCu/PL5HQU9vGryQOnIkfy6uzQGwx/lTnoDhjUmHcVkrfsasyq4VKE/FoW+X33yKjcJRAR7BDA
y/V1nKA3qZBbXTccgIfomyMr8WjuGmsWr3GYnfNtas7xV1UTKukhrPGamF2USxjGwgxosUkyxa6p
QDBk1L1pGUQf414R5x3qvHh0zH7AXWbqMZpBKGrFsd0lujnvAj/TvyeGmH2MfLAJO6vDmN7KZmB9
mXB/RdUgCk+K3ujxO4MiHhbYgLx3sStaQIrjpaMkCBbHKh8PhSV8k3s13IVFrF/Y4SfqjGUUk1MQ
9wCGYpuvRqkC2cyicgKZ7SVpU49aq9oVpLfJnYUcwydrHEHFhLG18OcNxiA/pAq7fxdrgdls6Wwd
48VSQ62zR2xtBJdCkzK8MzVaui2wktm2FHZBUVbZXlmZA6DfXB56yyTYziTjXsg6Cvev6/g/foz/
GbwUZAHw7PPmX//F1z+KckL0ELarL//llS/5h7Z+eWnvnsv/Wn71f3/0X8df8pt//2X3uX0++mKT
t1E7PXQv9fT40nRp+zomn2H5yf/rN//x8vpXPk7lyz//+FF0HEr8tQBV7x9/f2v/859/AJD+tlmX
v//3N++fM37v8Jw+F83JL7w8Ny2/q6h/QjOnUPMKHRHT/PGP4eWv70h/Uht4TRI1QIRFwZYXaAj/
+Yf558IyAsGANqaABJH5NEW3fEf+E7QXVANzNpWYjB/443+e+2ju//0u/pFjrVxEedvwd1l4/97r
pIzQekCZCK4XHPoE8e5lrO2LwphuoW20Lo0VGjtUTYojUoSXczm1dqnQkzqCS/bbBP39QX4feFlM
xwNrDE2EBy1uaW+xOs0sK9HjKRvq21zuYqfXYx01hQwvXsZL+vxQxwfn8owMRWhDqQLjX66X483X
pxXtnoa8vi189MdJ2+vbUdOjCw+kLifF6onw3oVmupjVElAuH+O3SygKmqCj/UJ3a6Ktt8XaDLeN
qKVPNPrsr9tIHLZakkrypq1HQDw5xi1x1NUQlbZqDc8Rfh+bQW103Z3lqt4Js+y3ji4VZWHLsyF7
ldIhUpaKMf5ZKgoll9Co7Lydpiepn5rPSV8NP/soFL4agpLa2lxZmh2NcX/f10IBVDSG02OcyfKT
2g3V1zaQjJsgHL9rTSw+0BptcOV+7ODw+GKV276Sjd+sWRLeBwe/voslHiDmJufF9HoVFMpSk8mo
a9vbKsqLq1mI5o3fjZdaGx1HVH+Nwu5hefEfBIDVq9BjEULMYDa32hx+6itX6e7p9FLuFN2/xPh9
ZYSsXjvIPcbhC/cQveSy0H977U0XjJFW+s0tYvVtNYmOHGRu5SvbGMVM9yOIt6Ws0YIODTqGQpNW
b7u+JR4RbbPFZagGInpOxHgfVcVLIKibcDABWTylGe1BvtcaC5+gyQkHxdWyTyYNeLoqs4eZuEa5
lepDH12LrVM2j74Y26H4TY0+x/11Uzhp7ghYGYSGuAkSeUNjH8eMu63Qx3Y876SwZPV9bnwvLqYH
OvjS+/E2JnoZ44dJf/HbT9Mc3wzRI4fSNpWufXqrllh2GZMz6FvFDDZyP/DPZ0NJPUwvrvLusY5r
9/zOfWW2nEwuKfwCCJLCr1v00MWF/m2N1NwWYSTt+HKrm7m4jZP8JUqKCQqQFN3qwfycVYWwM2aL
MmTbhx+lJLmP8lLcan4ouFno6zdFnQ125ot2bk3KLoOH4mR9Xj/EjRgdfKzH6Fo734xClG7aUFEc
qRkjxxykn2mptfvE0Pobq+iNO11t2HcEP26NpOeDkujlPhmjgdeTTzvK6+GF4OE1/j+ZBMChxVEM
mN7kLvh9hUETFsu409tbrTEVF/1DtOUQmq7nctYcNVf6X9Ywcm4baW/jUqh8wfxA3ud4HdjBYOlO
7+uVHUmx5GrwqByBsM+WxN5yMHjoHJ8T5mr0G/7yYuirqlTDz7/FVantr+2I1pcOfBgncnWtoh+h
C7WwpWXPbYbhOozEoHKawNJ3bTmpm8Yc8l1qTskNgfpol1L3GenptDv/Gd64bqB8LN7ogMsgpqt0
eMjVXkzkpLsVTLhNviXENxilaztT8y+5lr05FPfpookhplzfA7kaVlUzd91trGeBkyph7WaVBGRO
3ebSzC4H2XppoMEi0UIKunBnj5eGKLVmo0FnvU1Lsb3PzMx0gfmUh6FvhxsmQ7GTcDYdY6iT21AS
y03Z1aoNCghlsyv0bdDE9HucwuxCsfE15Tn+YMhYuAkh9PL/E01JYODg0uAYcxvUvrxpwFBtXGfD
lMpIaeLXQd8wIzBx62iVL34VKS46Uf9Ky4dhm0NX2enpMF+BItJmb+5FGhlOlwxXTyMfoLrX6J/c
cXFmO5461Q9CyGdKeVuMLahPXmOPnYzptT7X+c6YwmQf48lxK1E2fVcix3YADMEPDSoSYQJ6VKK+
3/dzFYhSZ4R5foP+xNwYU1K6AWWC90Y94Gbwwwl8oCIRl6yinrK3yr4aY/UmE+txK2YRc2/kwvb8
vjq5acnvsVci+SWa44he7Ss9EPU5nfr5JpuknVLW9VU3i+AKklHh3PK39+D/89SBmf+P/wnRT1KH
fZM+N/+4e66b8DlNj1MIfvHvFMKQ/kRyA8uZdBw3vSVR+DuF0MU/FyL78qIRBZD6/28KIal/6hTE
Ca51SlEYnbPC/84h1D+XJA9UFxdvgDmUWe/JIY7XAFsHzYdE9ROAmLFAQo7X8yBlaTaIUfZYj2Lt
SJVkz6L5oR90xQ7Hyrxwkh/v279GoyK+tOLSFjXt6jLR42AYU6HMHmlenWyzB3kOvEGJEbq3d4US
RjbofHT12yt5I1l5Y0wOc+QCTDHZyrppXxb7odxlY/LYT4Y3RhYXZjvuyibaiH1h7CI5uYmsS6Z5
b0zra5WcxBCg+GRae723ukJK00d51uarvjX37Wh9bgUTawz9knU8twVv6d8nNvOKoydoO7D7Mq/c
XMdvkZg9N+NU1B8tT+u3+KkokWsmP8XRlsbAbuKfEYTyPP/SBR+kGNrXvdl6Sn6lJXbtO2Lgygg3
pGdrthcFcPjTDH6axdNY0R7oIPb7tv+lqHsz3tA3qQ23afxRbTw9vEkR0mibqHeM0Kmzndl8ndvA
zgOi09qRP3b1vgld9TZ+KMLNpPycio9q/yHMcWH2ZuMrXd/mcmeaO197VAxM0R5E9dHUYruRAnBu
GZrLQysKOyztOuMq2o3ylRDQaBEmoPJo+ntlZ1wr1NHDzMY8zfo0P+uhm2mtwz0QfVU/J9/l0kmE
w6z9SIXsLtJLBzVrVRwGNGJq9mKKXyfzg2Y+V9Qfp76zIVfK1Xfo4m5TxLTbeOn9b0jxiDntoNs2
yr4vcnzEU/xgv/jzg5+7WKWJA5zLrueJQYCmL0ac2pLyWYhu6vFa12duwNK2pBuxxHvGbg55hGIW
qZhTBIETWFvWAna2dXKj+q4xfO0ER1d3uLFFxR7q1fmNsArl/lol3FhLL9dXxuEKLqvioA4ygsrH
IcoqR9d9lW49k++i2gxZCL66NZtIuc2HCqaAUH0sWvWSHPdkX7AZlrI3/Fp4Wyc46GS0kKMmXX1s
zed2akOnHZrZ0cvBsgE55Ash1lujwXxYumfAYqKsd7wtNAGP+gJKx2PaWU9+WIa2oXelk/fx7ViH
7YXRTg4aOB6vHtkETRj/LFDR76GBPxi90Clj+nEklLUBJl21NZ6M0t+3Q3ajW9HTVOeX8JFXUvLR
1mdUOAqUS0DtoaiuUtjJD+hJlhjJx3rSvrbGVZihrbZacqXITKqNRCBk16E+4h4zXMG4ZS2X4cco
6x/0ITftpjOVfdYmxYZiC9WE+PH8onst1B59PqAw2u3SUAlj/AXBOZ6VSNaQCsiB9SEv74xux9s2
FKc1rzTZtUjUIlsVr6bkStqOe3HYlD6+cnZYboSXhEVoQdu0e8huH9qrWHDibXZX30jX1V67NgCl
7Y6UsXKsO73jGR1+sK5tfk8a3Ar9tYN1FXAKxsNb0Y7BbEVb+CncNtfFlVba+n3zPfgQXss39bf0
OtiGO39TbWR4xoItG7YUu/6j9vX8bLwexKezAbeWkAte/voCDEoqblOVWB/Mp2FylB9kUzE+L2yB
GuzO8X8ZN8VT2tryIb1hIkYMgES3xKvQsunsWH+id45QOdWH8m64iV+K7zyHUdrAAuc/52tvmXOf
cwX10IhuAKYIrQ/xvrxVJxsWRbivt8VNcSVc5RyjvyTm9ktyP2/9h/6L5OW303W3MWyffk/yjpK2
fxfurSsqBfKjsleW7rzbqLiyuk2RukLlpqGL2eKc3MaqY45Pbejmij1U9tjaWuNwg/WmnYCn2MaV
cePvh4P0MD6iem0NuwRCqdwRhCx0q26X6rYye+p4M2vbxr+zisOEyVbxtW0f88pRalv9kt77drFV
r2hD+FDeFR6+BcWH+i7eXYqoX0Pm9bwB+KI/Aq9cVG3Hqz1B35rRtsv8EH0S/5u6N1mOG1uWtV/l
vgCOoW+m6LInk5nspAlMlET0fY+nvx+0z29WTJaJtgf/4JbJSlUkJSCBtWJFeHi476V7abfcJ8f2
Lr+zbG0rvKjPrZ0/9DWr1U5TO5xsDQXL1kG5V5Aorp3xez55oD9m6bTTrhnPTYN1hlNIqOU5/Lms
2fSUHbFP+RvVeIS55ujEvTsnVMNOUNl9wXCrJ0VOe0wOWuoW3zl3kMYWon1dsen87Ht9Ffb9znxJ
vusv0mm4wyDvzMGjYJLxQJcnx1KQ4HHtRVtTr9awizSX/VCXW0V1hRIHRvycXWvwMKYSOzuP7OSL
UUvlY2XMQUXMWGWTEdrAegBmzcenOCfkODk5zzU4Baf4ud8ru+gpcCo3O9aRI06ewIxp6UetwyQZ
TLD8pO96PzsUh3hTu9ZDuZs82Vd9sbDlF2Dw7PSV3yB9H+7hn28aQIJikEIQkpiF6M5N3K3UElH/
oJ4fMnMT55tS2ieWjY+xzn4MM5n4f0irwG4tLw93Ybiv4l1mPOjDQ1LsRGvP/ENbfVOtJ7Pbt6iK
hSdtdkTFnYNtEjv1z8r0w8GG4NO9z/dR4DJ4rjwUnd2ItizZ6q+0tq0fTKq8y7rXl0/h/Go299Lk
8X3Awmy2kwhVd8fsPc1wxhFVWL8p3Vi+LqXb1u487svkjsZAk7lBvMkiH1mpzijIbSIHo2LbUlCx
2A/iE0xZPCrvlvRU1ZsItJ9o3N7HiWEvxV2nxk5vWK5cPOkK7icuG3OAYm76dbcBvEwuiHj2bzSr
Ff2a9odE9sv0YRA2+vw2kyvqBTMf8NL1wq4NxUtRf0Isxs5UPiI3o5b0/RsywcQJclsgRiqawxIt
ohRyOeI4+PNprt6GNra7dmMc8+liROehP7Vm7A/mc2w8Is9i5wlP6yuZydvkgjkhHViKrQ4ZlhLq
ZqsHudyipR+JF4w90didkl2gz4pXB3LLPIzxxcnx6WpgcHSO4NUgLEgz6ia5EPNE1csYRU6Al19t
Q+qmpGliiyh1clzKX0FAtzuQNgjgBiSDtTxciYMfdyAdD72FHhJewcFqu5dqpgGK4idtgTXP3+Pd
KjqxsSuGQTmGiMFCu3DVJWxwbzX2Tal85dRx24RdGT7UUhSqpFZ0uG+pdsKYqLGIJtwF5+OXZow0
n8QR2FQ/hkoPPhcGm07hUBVyBPsERN6NB00vc6oR8cGYmez/+wF5m+txO6Q1KDuSdUHosm4yS2LT
FCKBuFzwkdqoiIdH6tihIIxGMo0Xd8nLwF5ZWV+cyx/hSSRQtFUknfQBYgxE+VvS6BQrncGQkHjp
46r1xLQVnUEKW8SNWXn/7SdcO+tkKQwJ8+BvQVchzNQoRFH50mEjYpeB1030F+nJRFSW3xUl0d1U
Uv2/X5Tk/DasMgCAj9JqfEfcp5X9ceFNjVwpTVXJlzRFPMTJk12k/rIyxUnLuyXD12TbW3dG+AOd
Y1sZLNohBAXxzhRPmpXaVflNqx/V7hJUz4V4nqZDMV3n6nlu3+qOVTJdo+w4dm+xflC7I9lyWhwQ
2TLnbVGf5mULeUFSabdEFHGtHau588pgT5cPTrIz6m0qlwQ/KjzzfqHVv2ybxJ6qByNm15+L/qTp
21z8JtYEcFW4q5etOp9S4b2k5lgQFG7l2EYv0+DoVV/18NJbF6N8rg0qoa3BjZj3QujLys+sfNZm
r5zu2tAd9S1n3GA8ZOLO0g5N7krFu2Uk5ANHpi5Ngw+duwLqXfFgDziZzfYieJbwYiZP8nInRxcq
bEN3Az5TzFMU9rL6O+g32vBDKrGyeIjrx4zyFlmmRNpEY+UO8y7hWQkctI1rCMeYTleVQ8AxA1fR
Tvgl9D+jUsDQ+Ie0IuPad0wOUG62K32TSU7UIrL9UMwUO9tmnSHcVbDx1B31s248Dv1jxI/Gqe40
yrWdncl87i1fUjxZ2YJRxAGF8xqr28pT6GF9JVHz6dQmLVt5tMhegaqynz4uLxqXY4jLinqJ4jCj
YMf2p6rMzi7w2rRnTWicWKq+4u5+yqahZeCJQ8ufQMplb3OFaAnXqWxRuSz6r2KAH7Ng1uGJdWib
5SGt31vhDhaXSs+qDx+Ubh+i8ltspOCk1s9d7hNQ2umbYPqZccqnE+qfsYzCufZgUgpoD7P0PQgd
VbUr8ASSxmY/ZrQN7Ubfz4y7qAltBZ7svK9Lf7DcYS8bx8LOlSeyuuUcBI5uPVhD74mRvTYqQ39Q
fJmhS8FpzT2eDHYl7gtxP7W/w8JXNa/LvPJXoG9Enp24tx6G9HS3KHYz3kfJazlrtpY1dh0jZ9Cj
5/JQGaVtNM+Gsg8HJ27uM8U3JruIvxgRZtL/U+hg+IUhnz+dIhC/m5rFbFFMnQtFvsTKnm4t2cJw
zHZISXqZM74PKOOflsFuXlUDOR0nmNG0YF5Mt4fgQVz2U1nbqJkrzmScquiYqW/r/4R4eMX5M32m
fHCzwl4qV1bQSHMQXBeu81257BPjFBWn+xKsLXXEviBrVncqZ7My/54G5NuU197kEZT8Rr9il0uV
z4iclX234h9zcrLAfKDJ4tscXyNI1tNWeKvOUntC4kQKD+HgFvpzMD8N/eCYIfLj849QfVCqgULp
hFG8oN9Xiq2QB4hS7uQjAaG5n+cfZn+0SpGC6SLEjEv3x8EtayfoLqIAZlc6SKkWpgyRyQ01Gx5Y
o28ixc7Dx1Yr6eu/SbRFEyG1teYRY6n1kc3Ug326FTkGmpNMcZ1Qw8c2vLw6nWzdcOdn6djLp1rZ
yKOti3dqfGl+jKgLnkcGjpfeNoVTpqt2WN9rwV2QjG6MVn3zSyG2RSe5n7ZxhyD+qB2L5txqz1IY
bNOQcry6rzvvh4bvjta/lZN2RMZth26obU61XU2oK7u58VvUI7tmHrBdIlQzNkWDamrtG91PxiCN
PCCu+/hjr6VQgJLRgnZ/Q8xMZ1tQH/NqH8y7CWvGHlyv78+hMtvQ2qrsl6Y8yjZG88K00VL62OTM
22T1aOIsIM33S9N+4mVuiu/P8ptQ+RGDFoEvim5yEZ560ZV+wSMwKV5qH9qXVTpWConslEYbzoPh
obubFkpgH8UKCKROkm2QWkr8wNiUYoyUjlen+zlzq6cOx3uHAi6zF2+CS1bZSrgTXaa9NiOStZgA
eWF7insvMnx9a7mtR3yIvqUI9n0PD5Zf3qU/hHMd2blkD5fJ63fjFtJIe9+Dpeo7A9zlEn0PC3sS
bHFbX+OEu5tVzjIn3lWH5EW1xcCZHxrVVV++MlS/aTquqQ2Knivlf506oIK+wYlKcvk8xdLhkjTQ
t4e4Eu0J2jMFYmTriopIq2R5iVjIbFBwrTDrXaaYDzggqDaWPneRKj21gnFsxfQLguqnXBj8ECby
Hzo2TKRbhSqLMbdYgOhySaKsd0JNLt20GL7S/vyUUfLRMQGDVaOrkBpvqShKFwe1mcziJUFZ2a60
/lmMxDMe8hT5y49OXM5jYn0RMxEUuo2ZYJWAlqtxJU+eHsLH8xC2jyAnySxdchigiyMabi5uAaLi
hUjg14UL/j0pzHtsC/kuETYR63R5zoixoPDVzvwtxe4b4afqVsiizw6GdAkTJLSgMtW1Mw13sUbM
OMzR714/L+NvKX812oOYvQ39mRG/MnkuhvfF9Ol2DzCkGuxC7Vqw6TSkiYuQJDmnBApvG7XPGkgi
v5idZoZy6ZVkUsk+bnaF4U4woHonix12zMhY82zTeYiyvQms7MOz2MoHAI0tichD61FMOuCFLtDV
RvJnp/YGv/XCO/Mh+F6+B0/pe/VaeppbHuij8HN0jfza073hW/qSv0nf6oO0k7/PDwK/a+cRSx/o
QCJtFJyXXX4V4XaR/HS5DMJ2LnaKcZzGh2JjKtsqfxvSn3OO2N9BHKDznMTkvht3QlvYiDnbcbUd
tGtSH8XyNXeL+sgGX2Q/rvdSerAAccJdFm8LxbfSDXQLDmzMnWFJ8+/hIj7W3zCayL/NwNwl8m02
zTxBJQTaGKQY3+K3v+fqFLqfFw+EFhrxKwLyuRqZO0iJZtYvl0hylXo76dskOaqqL01+YHkklXxd
1V053tGCs8XKYWGr363abVRvqB4L460v78DizeXUkVjjnSFthtiuIi9afC22Q8q3xA4rp71k34TX
KnfKu9YhuQYhyGz92gXeKLlJ7sn3wXV+1eEHzn5Z2tqD+jo8S+/RpXjOWQ0P4bHackP7+hT5KX+B
9T0b3Yl57SPyWr7hcY+74rn6oT0PG+zAClvQnPRKuH/XGhvWFKgyps+x5PaVHXOD2+je2GaVLf6A
829s9V2Fw530iJ6SX+2j7wUELtXOvHbXvYMEcnBKdvtNO6Xc2kk5aZ7lCF6+STe62/rhUbc5TBzR
ZzQvtYUfCQANGypxFBR8bPEaHINHcQTvAPURf8m7cJOA8SQQwuz6VO7HO2U7bPVfLdHaK335TX5J
Dkh1aA8MTaiPNbypV/ZUUXnJ4qapN857DQxV8pZiK9KzGn5VxsM87GblGlXLRpuOVuQnrcP3kPFY
D4XCNi7it+IlPenf+hGzVjs85U91bfPLqDx+MZKlC1u99PEpkTq71Z0oddC0G7ncuLVW256DOZzK
UQSte23nPXx+g/j+NmyNjZk73QJq743RBi7J8ACfTXoaf2m/h5Pc0cWwG/4m087pUaYeCJIwbBvd
yUInwGgv3bTaRu7u0uwkmr6huvxwmTqFake/I4bj8UVLnClxzdkVez/Q9oHlNskB7yFN8gNlJ0m+
We6j8SEFYg23ev+uxuRTV4UW8bCN602rnnDtUtr7kdIk8brO5Yu9YZvVpizdbiTU2VC5Uvz3Mpcm
4kjXgvYdncgvav/PEAi2g2unh7kxlX7P7UyOqjU5o1X5csl7A4n/kR0exFNmpwP9Dmbl9l16kZqj
LvfnovRgG8quwD8O0/VAvEr6BUr7CZHidjg28GtbtUtoeH08OhqlmdDhiaSL9GpBy/NEraLDWtLW
mMwvzilafZ9CDYQYMgNr9TkDGrgB28QsUHAVqpbL5Obbet/fTcfxGWKkb3njma0R1xhBOXm076fH
KnUYVpKAiJ/ks/o4J7Z5BiVPhjNKYAmIuUA9QiXso6jZFo4cb8zINn8uT9A6He1HjoeLZuudkxl2
hlmX6bes7bNseHl3n7XOOHhGvh5QfeJNpdtQlnW2eE7e141+P3/rh62SPIbq3Tx4CuH5PJ+rg/yt
2Ya7/Nh5yz7cxBvrkm4ErzvMZ9VNN2CrL/zcPeH9ufgxHqs72R+JS8odbL86uTNYkoHbJp62YMiy
n+NNl56W7jylp1zlPlz1PCUOiK9ar+EwUGh/eYLxIHHkSI5q8G6c8Sw8rbHxJJ65/fA79lzhk3im
vya+Ku8CMTI7gBMboR18WxaXPgwFETFGPysX3dXd0pFszV+O5Le+anPeurK/vDM4Ilq28FS8McqI
IRX3mz6N7DvTrn/zoNdQs132+mt0aUs7fiwfKYWEffWQ1WzQoVhPTeuXdR4FR5Wgltl8vX0bCFq0
klIKDLt/L73iVN/Hr8Ame/Ou31tb/ZL8Djmfx31zzB61n/NePqVvDPkSdo0zoDC/C9M+eVIU2squ
2lNC25100JR1q0IMy4aHNjiY7d1ouYKflvts2M4TkrUPfXeO1VOo+jFcX90VFLeS/Ngk6BAe3EzY
WO3GUlyh3y7xBocv5mRAMdTK0b8DWOstgdvNW0dLWC12+mIV9sosEGzdm7tz1Z9keTv3vjxfZPWU
tk6kOy2fuzgK/SnrkMZjskY7WfEzs25Baxtf4Lr/smfpVEBCWpUiGGO8aayYPe4PwdQtlwXdlHtB
iYsDClMTwmCT6tWdNv/XMQJSNVJakBvplbB5P8aIpNTnZByF9IJti+50sUnEbOp9Kaa/ZlP4irz5
x334Q08GcIecA+YcE13EiZsoYSWVgpuZmV6SNqhcPOXfNLnozwpOVsw0/YTbFsQzVVLUlYzBw7iI
pgKudcGRimCv0+XMw3Na6dYsbBjbwbTTgkFthe3Pv6dOt6+BJw8atKLr4qpiI9+AnPXENECX5PGl
WqyS1k7PMtX1zqXYcZZR7nd/v9yfeYx/Ppf1eoyU0pNcaRDIknx8DWll5UvVZvHFjJfxkNXzcUoC
00/bqEXkZ/lZ61RUc6LE3mwuNFoi0/CBhgunVLPmMDTUjHyexhYSNdgik9YD61XGEVvQL864P2zi
D3eKFAdCW3DemK2hNrl5Mm0u1Ch6KctV/t5zPcmGFp09CvfqRrsGG3Ofe+UD/dLoGu7L38oLoZ6m
aPw9Sx0hB6+1G+jVyVktfYRxgGsyCBD9XQ7gEvtC7KepS0qiBa4M9CPFnP/XXr1Th611yZNDKB2K
wNFwn0VSKHOSxsaFR0HACYnMxdPMATmpHZZbfUMS4dP6tEbya7fOT4UMePsgBJeRdD/x4toDEyAR
mQ/8pyLY8VvpzQ9Q/2uDuZw1SoBkDAoQiROTLpHLcR69dEQ/OFaGwwB6lLgNSSBaS+MXj/gP6eX2
ETPDQVvnjwCYehMDUl0ygF8z8bpUDPD0eeoqxqQ5WcRBWQmTbLNrfwwF52eVkl3l4r0qBe8Jzo07
miLnvy/NW8xOxzwEA6nV4xNBDyYFPq5MSuFIZ8sWV1mOJbo42b2qjsMmiH9ie0TW+jQP5TYZp6+U
hG9x4D/XZWiK4IThEtI5H69bKHj16W1cXAdL8DsJUlc1JYsd64Gdy7EMmKW3XzRUPm16PuoqZEnB
RIcDCeOPlxRUqWslpc6vSZkMXmMcZiZaKPLI5pM89f/+XP/lYutGQg+NXjpSkzeBF8kvLa40jeea
1K9xVJBgK+bvUuqf5iz+KjO9Tc746wERoDaQDq7Hyk0mqGBZCLgdjtdgSYHcipZcW6Zl8/eP9Oew
+LhwEaICR6c1tE4L3057Jsx6tlKtD1fE8gGzSuZdHqPEHnVbXNj+JH2OSdEbb83srOFpInrIQWsQ
WounPt6VxSGJLoJ1X02HSvOSYFNamqNlfqZ5cs4UrNdP7ljfKc1j1boZkuvtZhJcS922qdvFDKMc
Ogn3r11hHULVY/ihWbZW4FkaLWpXeqecpGuNFQiZI9678WP+KD0bE+4XnhI71R25F9/PntPBFku7
jjypdlBUkwen75ySlmF2x6B9FzMWfJcYKNmvRTwzQKbgoL3eIAGteGjKJYcu34rBJh03w6nYfOVa
fItC8SpXvhxy0IQH89P8gyoKOZaWYn8V08Wx9OGeHp+9WPLkDF3z2mvlPbpJX0WkNeJ8fLHIbtJn
Zhmti/XWo6MwIpxDmDC4MoyQUAZO7pwbkce0K9yuoVVdxuKBhIZpWwhd6NVl9VV7+fPHXmW6FCja
TBGrxp9j6R9zYGK4YGqrTcU1E9TnLM5jp1GjwEnqova6RJbdpHzHsjD74pN/3qWEYPiYqy8h5Otb
c8K2R1I/HqrmOiNcuO/MjQAXT4s0J5dCYfP37fOJ/QmmSA4Az19fjXjgmd3En07sg7EpudhoXmtR
2iI4mtASeI/GcykUqGlKCIYtFi2krCq/SAT/5eowT1chIFiAlK63c5wl531U4N17FQrRomexuCgj
n5Req11EY0/zcayThCZg+Exn7vXvH/3zY0Y0j5lFJOyYkSb0fvzkshpX4WAWzbXN20Pd/hlzt4gX
vW5PVvtlnPq0mrkasBjaRyur/xbItkaxgeKntVeoFd0WIGvsdhPTfHYv68/KKjDNnNlMgzk1v1hO
n7igUMD5lLxigFxYKYr88YNGfBpDqOiA5XhIyWkjPkbwoYv+2nfCoWhQ7htkWtJTZwgMNSLhA0PU
ZEB4p1shFMwqE/1uEX1jVPVrS5/976/hU3rO7aFnonDa09jHg+HmsE+qTICMG4qXucbrN5zm92io
W18vq9aWU7r7JAMG1HVamRbTPNTVFNF19NLFMs0uNVf9zuxLL9dJ9yrlgrBM7zU5jLcq+eJWP60Y
6KrICSBjxMYkU7+50wFfG30q9OpqVfC3l5aOiVXVEmI26U8cA7svXtynA3TlZCOByAKVUE66Ne20
2r6VCsaurhgpKVDK4a1kQZ99sQe1T3EWUQgoNOA2NAJg4t4k16PWKGUrZ/G1hqwW27klf1Ok6dJG
yy6q4/Koq7DVwnmhCazW1UHXuA9LyJTT1Ov3gRhaZ4awUUxcoPdMhrYfsJ+8q3BqP6QoGtv68qqa
Oa3dJtHvca+GN7T0eHzLP02IvEIUvFlhJOy4DdBSQGE5m+6sWgPtxlnNwdoHtoFIotKpwl5Ig/Ji
5YWbKB0vYFnUTWWI7UMPOhp05vCwGF6GvNAFWsGMsPDZqHGh7+Iv0tN/WbImQ1IshpUJxeF0w/Np
Y4zh+jZLrkuXJ06I940ziHXpGplUOuIC5Jcmg+qILfPeyDnD2lXKnKaraP0WO/GErpOnTOrwgvmB
szRAAY1sNT7jz+oX2dHNoCn+AbzcVXByFdpfbRRv9n4tF2FvmUV81UYh3ijjoNxLXSl44dDJ6P6x
ovqghFBQURWVYKcKDUaxYftHfS24lSKlrtAOEAKRcF7SJd4tCEnmBjJxqdpvsJxpj6oQHrpAkrd/
jwufDl/WIiMBaCWsUnhsuo9RS+mLRoi0cVipXdZGYXUcabLZoQiH3bTG0s5MzI7/+2sSKRGzxDQL
NunNNUdZg6prDs1FTrqfS9b+zqPsJQvSXW4GnIY0wAQx8v9+TelWXW11iUYtkJVEsoNL0u3RgKdG
I+u4uV2K2FUKppGvhoVvyfRcFJjZ9nYovWr5iYGkrt7nOuQdSJqxzVOhWA0R4q29OMaKg8GeOXdE
hjNis3UVSrZ2hmAQLHa4wMmQ34wOHvCbjh5sqRwakD+GgOThfkA7NlO3SYF1+kWe7gZoPlW6DeZz
l7nG7BUpRScV0XOb1c5QPeXS21h7LX28XtvhaW9F7/B/swiIUN8EQOu5+qSXW/Ol0N2xeFWUw8jE
zSpe7bRnzfT6mZYYzB/6pbqn984fxZjpXagu+E/Yee0WE7PZJ1W/N5qnACBPf1Ez1TPTe0RU7OaC
Vc1Q+lWIQQ6Q7N1cubNpC98Iv3S+Yg2ddJ9JRTYVys5pwZQFbTgYkRup+iI+fz4OLCpRxJ0Y/ISG
ecuGzMQZZ3sd2fVWUaBQTKCcQXwXwq8txyH9Ymn+R7fjQz7MMll3gsWxgFzI7XRrrOW5GNfqeOlV
f5QfSt0Olvu25eWJSOy3npaBGGivhvnDqk4BL7EMrlH3GvX7VvmmqL8l9fc0gnVV57D6nQmnKEAi
2VPTl6VHqJim2yEQacY8SebTPPcoCb+Eg+x0vWWj4+zH9MuExOkCWhuwKwbII2O6C/rLGJ1KeROa
r70FV6r6JbcNEnYAGbyhto8dCX2frq5Yzy9WsJ+jxtYY6xl1zZkLAHYglantdkMkeMqIAYgzwqRT
xx4MZQSdA2FOO3ce4EnQVLNKBhsSRO1nwElRhSiM2FAe2oLyW9J+xUJlF9LZep2oqhoGwAQY/QWw
Qfhal/lm4NZngO2G78rMMo2BCND6DD3GFmOsVlqOlZRO9/BN+84MwQgo39jJ8wBrKXNk86GpLkn6
S6WLnMoWwMDOZPbZCh+t8CFuvpX6RYQ6E72WkHj0Q42DzMJkEYy3PLkE3Ixq7axy01ff4FHBZ57c
TIFGwYrtN3hkmxDUgaTrnSnby3PJ4ecEkW1ZDoALDbX+SX6XrlPk0gqXVFhe6VFmZEF1DG448vrq
QXigPTi8KQeUNwDq401ZOGrjYT0PJIWNbQtwA41NdksofZyWopuab6P8LFheGXo0hfLIHTBpTb1Q
cZDT0vuNkWyxt7EokoN9DJ9x/G61YJM72djVs580/riO5c0NzBB0JtYvT/M9mlk8Yb4+vYjRTGPu
W19+m2joQscdI9d4Hn8t+AjFXm9umDKkU9vIj1a6R9O3kPdh9xqau2z5bgw/FlamyRSLSd6xNq37
yEuJY6wT2qPWpuw9xXTN6QAxnlDIr2I4NsI1hSKV7ijOJtwlMxgEx7z3kupOhzFStG/p2lie7LTd
FdKDys0L1a9BehiyazBdE7qOLUYE08FsdjpHe5k+FdGpCO4UaSOHmyjfq+EmSI5pv0+yfd2vdb6y
bKFJFsu9VBx0yS1UP9cu8/jCRJ8yPPWZn+/68n42N5PqV/FjkzIjeJH6cw8DIHjBKcFepp1meZZ5
hNGea1skc5B4iOBD7XU6k1+JganrmX8TSAzocBR76JST931KY0tccbt5uCx0AmNIplnS2Qa6M/4s
idckycbdUuvjvdrVqt3mIYrYcuwGKFJuIhE4pe5lAOJ0Wo0coM7VKXmwMSidY+g5hIY8oJdi99bw
aCbFYxesjVy59DJDhAaxMsIKWFtdHk2begqBYgY0PYaWYyqzxNTRohcEBCS7MvIa2iwKhyQjet05
caZD/FzKTTrA0friDP6UA5MZMXq4FoT4LqHl+DHZECo0c6RIyK5yII5nPRrcWilcWQ0GexkkDuOB
qRYzfJv6Fh0gMfzKD0n69E64gXVQcB2CXMvw9Qb/ATVovTQYi6ZlV6o49RhWZ2CB2a869T1u4RB2
Xd8z5QNK3MzT6BTp8ovpcZpPFQv9789iffsfVsd6JwjfyPSBEJX/AxT/407GJYusDM2R65KJ30Jt
4eyeKb1Kct6NjnqNRVz/+xX/pFWfLqljsAOXX6MOvKnEi1zB7k9WwUDbsXPNshidLjV+KpVlnnM1
ZIKil3d6U+QQY9vAC9TmvpnkR4XDcF+bM9Q+PX8KEeJkgnBuSIGKwema1Lbk38bEocUY9PTFU/pD
7/p4z4wbrEpeZP+Q024T63gJ4nSO6xQ+HOtjkIpoM0yi7IxBP7jSGHdelQ2LLYfUTTq0XaSpw3MH
1yKk79gX2eCroSVtZlHsN3Kv2lqNwE+KyYcfBq3ua0VpbUxjHYbJE1gZbdduWqnSt3MJ/Qo1zJ9z
YbTHWco34yz/l1rXvIhVxp0gwbwV8xy3WuvtXE1BqS7pVWa6wkZ16XHGm/KLt/4pwb+5yM1bD0It
leU0gFHTinQ8cLj2Y6mpINTwL9Vk9M8IZWRxMjDZDG0vvbVe6/6+mLLKTwyMkfCqcCScRCaTQaFx
gPtF+8kR4TS4C8LpJLGcDBNDTDlisZD4zW2lhswnVILhWy5vV/kqlf+8i1dUXQbOwkYN7uLNLq5i
U0cXZxEuegfDCWnmxavFAZTADMddVFG0rM5yfXjUphXnDcOG+VpTh6k1ml8s0FvB1PUd0sLQYU2u
vYxPUsmdpQYzZZJw6etso3XKsKk7nqKwqLtSk5lWkHFGXaDnqSlCvNKs3FtxR5LAwIQXaiRhWk7L
JTG+YjT+641hFrZKhgFwolbxMdQV1VgkWdMIl9qaF6cLx4uy1Dvyg8wltjEFXHTfhj5wp4B3mEfC
QQRQcIwZutSAOSGactG1zKfXL5bjWtvdbGh2s8xO5r1R1d/Ufk2PIOMcVuE1C8zibqGe1ZV+E2Tm
eFiKYKcHCFFVqRk6kzqJjspPOXpb6QdNk7xEOEzlUaFdqooYKoVtl5Mr6O+FFc1+PRci5qHlfxbb
fyWccooxKmnL9+6jwOJHocb/55QZqYT/8e7+VV7l/1x/FAg2etnv4sc/BVb+/NH/CKwI6v8gpk2j
i5IJPhJeZ+zW/yisCOiooJZCiQ8ugrj3P1UaBeN/dBWzJYRUmOZC7VYnF/hfjRVBFf8HtSuNok+j
I8LK/f80YM7/WUn/0cT8d5nGG+wb4pKpyWvLD1F1NFZgbn3cB8uUT3FeRnsxjYbMbw1sYjK3YHi0
2DaFNORPtPGq8i1M1YmJ0UhQGtJ7qSeVSmQjgpT/j4f4v/f3T/XGmxSE1g5DhKx9PjQTKSti9PF+
sASdU9NimDTDtwGqTt2Tnw9JlTeKoytzGf8UhtZE6aPU8gFuQrtoVrud2kURMjc2sHgWvElfZOrS
xvqKonIDkuh0JyxKbBzUV7lVfOlv7i608swiyeztks4L1Pgq72sS/M6IsOclmRXg00S0Z6DxrqwT
AouWmfU5KbLJ8rEhWHlPYWiKX1BnbkgUcBFWGQPoZ4DX4ooCrEfCP9IlmTZngTLwvim0rJy9RezV
6ShgSEunuMbHFy+zRpcXitVeTIv6mQinDrtUsmLDdKQhCXTTUUZhXqBUWjjSQ42d2+QxlzLjhawz
mwY3bZIY8nUzaD1EokCaxf91cPn/IZY8lv+XvfPqjRtZ8/5XOdh7GgzFdNu5JUtWckvjG0KWbYZi
MedP//7o8cyoWz7u1wsssAscwDMwYFvFUHzqCf+g+PXLcPNvg9J8OX9rwv7vEIFF2vnVV/Im1Dzk
2Sxz/6ee7Cwa+/3v/4gvhmu9owmMfBBHPbzLWQH4r/ji+u9AQWJ6Dg0YA0SP3OeHCqxm2O/mv42u
JIcg+8ckAf8rvpjiHcJes0yIR2cJs5HfEoI9gYba4GVm0256RvOMC+Ghk0LPxT3JjuLB/jh4uf9e
NHm99xOlrbIEmqHN1tqZUs8ekIKFK51LNJBEZg57rJ2qJXkLNl4NHlqLyKimMwUXj+bVYcuVMWxA
Sg+yPDkKwkUnsU8NhR6GsdZ8DHS09IKGbl3plMYNc3y5qTSR/nlYsqF+HmzFz9bjdTD/spAOOC2v
og74yDSG3Ud0FNt12kOTQhneOBdCj8vIP28LwAPRCdks2LEnDzwKCmkEWdR9LFww1Znm5zAFIk9D
+cLv77B1RC8j8RBNNB1r1bh1t9TKqr15tUV/EsjnZ/dPIsNFoKCDrSyAC0CxJO8nkTKWiagD38sP
mq2NiO+a2tNYQhVCSbB9HCu9AYak2huzzFGJFaBCf738ybk2r2+iH8eADP92Ckn9ZH1N2PVk5HP7
uoGxGeQgZ1tz8G4svTGuc9vtVq2dmJdWWQ/XySCeWuLbmRfx5nUjrEYON7vbQNEBWXMclLNGalOd
hs2hMs0AcDn9iqZynTOrzDdy/KBZhe+XFBsf9TdaD8OQ9KURDc2hdKxqb8YSOH6EEWmVYKp65qHO
E6XjtbAfhdnNVwzKG/Tk8R1NRdcbWOuNh9Go0TYYU307SC+61TmyLzrTjqJFXkRgrhvtyekh7aWA
InaxlsWPQRiYahlb6Tm7weNOwfyigfYAp3Q5lql67JMpmKBDk6i26g+OpX1qGfQzJcp2yWDfoua2
iOLi3Az97QMnUwITQlFKfIQUdfwQTA97T6dIxwOKyQBzoIuvQiTp0fqK3TO7+M1S5BpkZiQdWHsw
Fj3ZQU1pjzUHendIW6iDKoYdOuGqAcOu/j3VSh4jS1EKexbrzfKOc6x8lUFkRZkUUdC3h1bL1GZw
fe0iaJ1qGVS2fZePjr423MrF1VSdI/P/7Capcuch4awYflrmJ00bFUJWwwEBZ7EzmlZDNSNPN8Ie
z9nRvQn43CRDPAjPpHGzgMvxTQ740cX+ZA6HQATv3Vo+YdqcLgY3RlCwtj7/+mt5szHnRBG6HN8J
Ry0P9XgxtzDRze3wgpZDARMVimG2lOig74pRFe+nWFOXbQbo+LdXRZWcqpvYyxljnrzHapokPZlI
P0xSBZ9ljy5GXDFzjU1tp7WzGO+oWd9+veb82I7CAgkGDRqgsbj80Ys6+SK4CtF1fqkfuhAatd8H
cjnxA860an6yCoUQCQlyxUCTvhPZX+/QrqfIaoLp4NSRv47sull41hBsfn0vJ1zP7x8Cz83WCd6g
zchcjl9bgKVMV9idc0gK70pBKCpC+HNNgdsMNOVqbVgomaG7neyi9DDgUpToI6qNI1Rj0ofh8OvL
+cnHMWcKtHJmbRFyuOOrKa2owPFKOQcPyG0NpnnKh5WJV8avl/npXc/QRQobC4+pU8zpKF0ktRh0
HZDQAP7QIyR4GV95971YWwAbFua+fEHTLPwCaSA4B3j92U2+XvzkS8GDLfVVVTuHzL8S7XvXvQ6j
Myydt0tQQ9NMA3mESguw9uPn2FlZpqda0jwiXp1u0wl3SCVdZK1TW/72PmWT8uGTVwI853fHS2m9
EiKSrX8oe6dfS5MyFgB/caZd/V2t6/ijM78bGs47gwxenJx7hptUMZ18/+B5XS6Bf+fN1xAn6GAZ
JEwnV0HODHTh5FOJ5EKqtkXTRN/KLGUQFxpD4i7zUog/9Fb5dOECJ5IroAXZF2VnKFFmjQHWPkBx
mk6TJ+NmG9mpG8DXlCnCTVYzXoqi7G6AqYFD96AHAJ8TMExbLdd3YVyyV2oxC/1ZCLV983J6DGcC
3dtwwP1bJJmwO5kSfC87XoUD25AlXe3ePWR1mq8LFVjMIepz1iVv0ljm3MRu6gRwczMA8/hlZhgs
VaZX+4dxFjKXgYFERtDkrnlh+jHd1FKMzfu2hwGdBHKWNKxT9Vt4rzkgMR373gXiMkConVQpE8U7
ivFaeLB7098PDH9Wpi7lTuvzbC0jpou/jgVvHyxKjbQ4UISH50A75viW6biXyqgaedCrUK7cCTUl
R8FO+PUqbx8sq/Dj8dACh4gS7fEq5mAEQ2LW8hBxUoMbsQobY4MSTYW+s2+ysKsuw4yOp1UCIRnD
sDgTEH66/lyWguyhBD6dtSFIKdIJU+oD5gDxddF0f2glVIk4J8lxFMbT/TAgW2Hl2lMZGeeGTSeN
pPmlcvugeh16z0hnnXLbh7T3tChykkMKEbRHSZbjtbp08VVbD9ZYPCRRiHjFyJAXWlS2dMop3ZWj
Ic7srZ+869m9GWQmABLQ+KdvISiEXWi8BYg503aIG8CObV5vf/2uf7oKUxxjllGYG43H77qfQr8s
XXZUXjZqXafDcFHoyTldsJ+uQrz1ObX9mbhxvEraK1xLPSkPTgM3p++jAr6hW5+Ju9/5T8dxd87l
DA/e0p+twONl2qDDobbTk8OoSQ9Fz7y+0uwKEnVY28s2VjcTIxZz4Y/Cf8z7MrpKla8+YrCrv+Bz
juhQEAxrK0NN0x26b67egkUcehfYijZl4zdDauZWDNaEuElTjes0logYBTCAg84AwPLrN/OTr4Cb
AeM9381crh/fjDmETCOCNjmoiflM6/Kt45wJTkMzgDqMplhqQf5Z4eBddOM5nNtJr/f7RwC3Bp0y
Ekfe2mnplitoX/i1I7OQVvaaZwdGRyuMfaXDZJKFkWxHa3B3fdnqm9Lu7eu8C8a7IdDjTSiD6L/x
LaDANM+E6ECL02fh0Pnxe5UlBz/V3T3mHTlEB5Gd+RbmJ/pm+5AbfF+HFttJrtz57lA13RQfJq+X
y0AOqBv6odrHSk37KbeHM+v95CHPmso8YogItJxP02bmXxXbtaoPft/9UbiIBuSRaS96wxn302A5
T0bTPXUCOa8u75O90eqQ3/WuvrSqXK5/vd3edGXmyToZGGmmNyNX567j6yozihUwjzFrDqEwjRLJ
lqa+oFBS69Cvoy27vn7kwWHGEgoAVUU0I+5L/cymf9ORnK+Cs5zZB90Z6t2TXV9qvGdpuc3cMvAQ
BimbR9LTcN/rwHl6HdaeyuA4iEplmxFvpc9Na40PgWZ+zXwMscbmDrcd/0zDzJ0Ttlc7g7Ng7mXQ
xZ9VwMg3ThO6vPcyEJ7dk8tp/z5si+TJqWuAgwE0NUR+XA9ZuboCjb0A8mdfhV5aPjnlKBr0gCfk
hcbUSq/LrA0+RUYzCyG5qX3luJFVL7oeqgqSQakDYDnsjAclBqCK2hjlHxqMFkBognt5Qgq5HRZT
02cPJVaaSBJbdnpT97VxS7sNJFIMAP7BrAtrgHxYosJV5WH5KYzT6AVxLfGQqjyBFT7VQOIGyjQA
bcUErse0g/Ku67XsU6Yq4zB6PhK5dov5zkJYAeMS8HnRs6k3E+jBSPqX+eBkVxBCwhd8ZzJOJZRt
PlsTMu25EVlfIAlAn06kMj9bnRcjPeQM4rPhh+WtmHQkL/F4DRkjFzrJ7MReQinOil4K31XodvQk
55bdzqgh368etDoHyaeSwp8A/kyIy+VRkfyhZyr4szT4H5hw/F/zsSOHeBUK3o4w2u45bY9nGPyD
v2cY/juE5yi66WDy4c+Dih8uFK7zTsftnG+C+QZ9VPLvv0YYNiNSRl24A9Ou4gCbu2N/jTAM/R0W
FHMegMMT57T1OzPS71iAV18mSQuONkTOWduC4lGcFAG1K4rGLuwGGB0AQQXc9nKwAOrZqhW7uK29
fVYPauuEVX5jdlZxIYqg2KSjM93U1tBdtlKmcFizbRjCsPHyUr73/aZ8MIwhe+9m5HwOVgg7UdXT
ZWxMOoJadh0gJ4yoIyL/1ZkU5rgWnkt88l20M2mM057nXDgOwrqobOT1LXFvg/RZhSrz1onnveAW
oO1fveSbPx/R62nu3J3458H9WGmeSDIEoON2yh1pVe0nfdHa96aCyRhFg8eRgzpVZhcKcGrkXBXt
bAXop8Z0Jsj/5CZZkbpptm41kew8vsnIK/LBU3pwb8fIQSPkG16mgQDUZjvjmVPtzVJsMo8ShnvE
Awro/PFSCfum8ztVPmi902yi0XlWTqTjuWnYZ96cNefjRw+UWRXOK2xDBuUA9E5OLqbzTqicsXyQ
rr5RYb2nb7zxpuZ9VurrclAbTFkWtrXPQrnsxCMR+tbIzWUCgTx4RoWO3tqy0upd1DcXo7rRK+C2
ndgrQTskvbfb6OOAT7ylZgWh+hIVgMuqAzAWIQbXmsaZE2++2OObEfSc58QTwCGF2EnC7g1j4kRm
KjFV69HL0oGeDUFmLtTY5MtYaOeaXG92IwTDWTmYBhDTEnbG8XsqesTZEtoUDwzRne0UDHBktQFl
ERVk+2Lo/VupuaCQqrM75Lg04Ttg5XkGypcHIoom+/HKbpIMsNg4OluXllBYZAimmIE687WdYppY
hioO7V8GblBWdHe+jFctEaMw8kSDJf8whoGxSVUsd4IZ1FYqF5knL13BLKkXQQhcOKxAYdVBBES2
RXlRdnV860+BXCXDzmzL59+MAyi4+S7gVgiWsyDxSQAthjJt8yQIP8ZBmC+DtGk/uAZElqAA125A
Ell3BvxnF3jErxc+qdZ48nNB6JDt8R/TGutkjxm4ROuRY1cfGwGQHvA+MyrYy312W9bjY2V1D0k6
jks39PU5f/rcYDjTW+iqKRGg7tXeRD3pE6iv57wptrI1v4aG1Szo1X7GyBuAIFVzQc2OYtqvr/wk
VebKZ0yQx46lwcVw5hTSoQE7FSE92Y+lbV4FOJf1abHKPf+69rFXyMTSbrJFrIlH44ckx3+ylP8i
bL56C2+ylEeMsuL6X+O/Nm3TnkC65n/5d7riAJCY+8mQs3g1/5hmabRJ3uFwPcMw5izir1TFsN7N
WQ3TYJjcs74NAeDvVEW8mxmxeGYR0x3QVMbv5ConMYCamlrApZJw6ODR1zkt98LebePY0JuPSZuQ
hFeWSq+HLHb1pU3rcDszgBfJEIZyPY1mBxGBU8Ezo69Z6NTPwOyb63Sw1B3wnmlbUzueOSvnGPtP
zP9+eSBKQCuDemOMcyq604OS1Sv6xR/LBMkhdDQu0L3yACSrUpwJh8dB98dSjE6YatD4520dR8Om
c3vQvVPzcdRG5B/7KlyHepScEeB8kxzOJz+6GfPci0/1jfh7D0lBqyASHCif263hwFZQsNYHgA1L
iIkllNm26MHOBxx06ehdT6V2Jav0sooCpLyMMKPmltMauX77Xnk8cc3wicPjKDducCdd2K4SANwu
CRllF3UUbGFF2phc+Pq5XsFcfh+/HbCwZNVESn2WHDh5ZCNZYTWqOjq4rhZ9cdvMuqGNVi9JsKjJ
48KHJ2RcDALd8VaMxbZLp2U4Sn2lGhtqLRJ9aa0qSN0PtuiSdSfD+M+X+p/YRGzyfxWb7p9V/nxU
QM1//++IZLwDiIB/N7kUO39uAv0NAjPf4cmAhSe9bvKQ46iEUyRpK7gJ8KRkDkdRiQDC2Slo0HF4
Ikb+GyjT78Ooo41FysUMhbk7F0E5dpKNh2WrKeVNBo4XMXjqCho2jPpgKr4UcYCkZmPbCy00wmFJ
vZDmS8+YAmh4+N/NPg562ePPU2TIBbo+aqh9r6ZFnTrOjaBexxRJt2q5DOVouiscXvP7ZNI+VV2N
9l5m9vlnnW7qOMuoMx6CIK7dMeuZonm81amFmXZjsW51O/qinMKjM5YBosSipEL5VTVpcRNbpMdl
03flsp+9rNdFXJbaH/CC/Q/xENJtULSE9zLtAPeEGUqa5ThMZ5LlN9GMjiTKBDTymAEhDXSSyFS8
2ZgerfGQ6nGAWn9bLZUS3erVnrr58428LtjehGdWMaDuMTec6aTf649XGWRakZqVRUx/KBP1Oovy
ajNYNebOSEOsrU6d8yT6ycbgVqhCZ68KWkgzOvp1ytqaKpssNCkeHL0Ymfjk3R+D5WnWpg/80lkU
wLLShWkk/hZ304jNYLi9WtRWAQl4yBlOF02A77TIxIvK9OZroOc+pncIQrnLxu2hlodjLu5FjAXh
0izE+LF1RxuJAAss8TouYPNkY1/Va+agsIA5nmW+miZjdBay7admGRVu5izQd0g+1EaNPqywihHB
WLykNB8JgZUjCiQUA7e8c6Jg+IRMlIvgV91az3bsVN+Ekgk+WgIm2UKABlFn6tw3b2wGKSCbJwzm
oPNTPH6A+DODmBmc4aEJs2/BlF+GGs9mMv0dMgXx5vv2+E/0/S+kXwiRDDvmIh7YDpOqV1/Om0xx
Nlf9F5rNRfG1avLsdVz+6U/6K07r/jvEtWaQ+w/w/j9xmj8iAsOXYTRAhT/jeH+kjzSzGBLySYJ6
mbkhc/n0I3vkj0BNgceb8w/SHOjYvxGmqcaOE4DTh3A6nUBNMG7jViT7Vl1GIlm4xldFjBQM+TW0
do3xGm6y2a/GcjlOH8sQF6s1jJTEXnvI3wcXNJIjtKT49sQ6lzv3RfLtIKDv3JXljRNcT/4WFoFI
d+70iAdA4n6Z1f4zSDVx81KKW0O8D8KHLthHNKbcJaYFhv0cR/eevNbaa7e4KM3L2rnJvfciuWFG
Ifn/pRZcTvGHeth6HoqJwaUBPdmMryuNrjbcnqm5dmffSjwI5Gc32wVI4fkHO/6Q4+NXZQtU9qoZ
ruCjqYdob3qlEOnr9o6x6YJL7Aac7IFmtbSWJs7Dyc6s9lH/bHb4pOVIDwb1Mmnv1HgfWQ+Tvtfk
ozF96uTeja6CeqeavUNY67eYQDv9xiGLgwblv3cMsBTpwce9TC6bAdjzh2HcOjGgtw+R/97o10l6
WRe7Ibqw+quxu0H+tQ5g3F1MDKrROUCUm5LTSm5QywmsnYvs8PSEP8YOadH5V76ZxGM03Lbyoejp
4yeXCilA+7oS92V9H6RXSbRDSDrBxs5bx9msRSynVcPEzbmotB0+YSbCr8bGLLZl9OH3o8jPEfxz
IPpfhs2fe9H/3mR5+5URRHyUl83/4M/PXTjvEORnyIWyFTAHMp+/vnYYPLoxl/d/Aez5kx8fu7Ag
99jYv1AU2jTFTH7cj49dGO9I1uh2g/shByCG/M7H7n7vffyTlNEBIx2kDUaza24ywDs+PjrAzfou
XJZqPXlNKbfpmLClerdwDrENeGcTtYFeL8uws5yNI6rho9ml3jNXPOwDL0f+tmPqhFdg1ApsMODc
tBe08OeNKy3/yQ5alAubRvkUeLEv7S1NyR7dhanrPgymW5d4nJgovtDG9D41qQOrpvb1ER1fvwyu
Ms8H4Ff1TTQ7aeVavgSvhZi/1PvhfdMYVoAXeGsuQxd+yoe+C5Jd3On+e7dqAmy3+jBaCDspv5E2
zlYhkf48TSNAE0BT8o/cz1KL4JD26IenkX4dQyT/oyk796OfqT7eRsykckT/Iwz8nDFEVz3ohVsv
+lRNuFuEqn5GltT4EmXKQM53itWj2YAJW+gja4MQmhRWFUZXBisvqrEhNGACP9mRM11mCFw6e43x
5zY20g+mqHDCaHu/ujAjkoWtqjPtukptaJp+niRfokRqgAuFGC8qp6BNpXeN6+A+OdYpbh3MN5e2
2eBhIiqt61bACOt40QSZxWhNA1NMJLEs6MpZW1DDIS55lRdx2CGn2ZqfRJ0ZOFw7aXXL+RjOqgbI
+ycN7fKVLkVqL0qz8T5U0sIWOA29aFqWqkZOkBpQN9eaJqpHK7f9z9A4JBoRlmTqVqveeO5AEFTL
MGKiuZJzu7mLqPt3AXIlgMKKRGHlZ2YNfPJSlN7CVe1049SmQR3Zj32x8xKR1IvQlSgZaH1m7kj3
enPl6D3OzrkxeR/pzGQZfoAmIqZDazdy4TXGGEPYzWJt2w4+HjVCaG55UdYFUiKprWO/WmZ5iX5D
jq7VknSsMHdNifnJIHwI7rSrvW4d+RE/rIorxJr9pDLvvR6jmmxoItLPyQOAMETeIjYza4SSxh6D
RDLWuEHU3cdBVhOe026C0YHht8q5mKIsaZcJ3drnNBx1yMC0by5Lrw2q9eh4uVqaXjATXR3bVWtb
FSgyMoT0rtwpd+RS9K43LkwIV4impJqD86hbT9MuKXHXXYi4su1d7qFchpAJDHNQ6BKjnlEYw6cM
W+8/Cs3ElFU0XsrzqUUNL84fO36f9uNGHyv/czU1/KSyRWIlGovqarIyBhexkei7RnUYafZJzndr
OcMMa3Ei1A9pm4/f5GDEf7jthIgJSkwN49iERH4fYSZsL32dEIFde1l9MxhUW8sEdKFcGUgbzUAD
ipBFaml5CmImsB9dlWdyaYkhAQHii5KHKUR1qLM4/ZYyNv6k6qbEgrUqgq9NUeDuwxfYX9udOSWr
tABZsmzrHDNIwCQo2Uq/SltUcIzo0ZO+2S97q3SMpTtEergEBtm2Sxkb4cTcKUFMs55Egsas4U06
bfIM7U45b55lZie1e4GDYmkuRBOJaGnJDk37QgAf4BTXphtmGD2eD3ak1Er3GtS1+EZbfBk8jR5/
FtWuvndqr0+2Dc4puISmNMU2+ZSb/WbUQkKTw+je2o2+RDwJZAHx0ApFlSLgWdHjjUWh8Gcreq3C
uidxu01QDikCv50UT7ldYX/jeUN88Jrc/5IHevuUNUxOVr0e192Wsh7uet42zYM/jE6Mf08nnV1b
NGa2tkaE3TaBlrg9viVGWBB5dCt54XKGdh87Kh42GC2KT4MvcFbgxtu7yJVhtFaF1vW7Km8naxum
k9HciSpih2jaaDs3sqllvh3AFqKDA2xTbvq+xrrNBe3zRUsc8iW39DeJchA2LcJbP7EGonDZJviz
5a6SuB4VuwygzsIO0Iavppj3SgOO92f76JHYWKI7ttrG1H/vpzy7SnoTaRYV7G3evYdsuJePNwwj
1344Irlq9AtDtdcyRAKB71gV3QdR6i91Ed/qNoqnVmJcyKrdWm2EvkjQLyJHNbtO9ivLQ0sFAAF0
NRyzfHSOCmRAYrCIdWU/4cH4Zayz+4HUUPTFpjPMZyO86ZrySskRy5pxZ9XRvm6wKQ799UgePSGo
Y6AjPMTjWpXRU9V52qqxy3LnVv1DmwVYTifxsLMczHyy7I6CO1wiQ4finneVRZa5TDG117EectsX
T8WY73WAbn1WS3WEwiuUq/rAu/Ct5NEerWjTpDoY54TJD8ppGoIovcQod5IpNh7jRTwV8kLUlnYB
FesBiq9a2KJe4ZOQ73q5M3PFpzpWexkilhVl3g6L9k3qdXc1M4fO8S98oyD4JBi8DZ+nTkfOsXfH
Pf/+MajCxzoRTJsycZ/K+KJzo0tPWu9lNyIy6024Z+vjtisHklOdH1uE4jZKhxdbS7K16qLaX/a2
0THNBLqUocSfKb7UqllrwtzApOMbnS4TPN7SzLjsDQ2DhQy9Flt8aFFLXVaEHJiu+1nGolh4XvlE
ObBSifyaOz5yCOmuTcydPnqHop4B2lOECrvy5AGO7FJ3ig+1Ga+NGJDJ5KkrghGC2IOK19GQ5Oto
AroVZUjo5sxgGmNOZdLmJc7Nu6pUIIr4GpftpKMZmG7KvHzozOSJeLoE5hDtNdB03dyGb5qcIBBj
JiNK4OQbkp/70s0vyzJ9NtPocUBMEOa9YTwMWbRpbWyQYJj7tJfR+tC84aoGq7RK/AgJtHy47ZDF
WdBmkOu8LTEa0jRTXMKMevEE6iO52xlXvWGMi2Z4EgX6437ifGW5VUJxFcUVTkVNZ/t4gwQkacq4
SnCbtKKg3HrkGyuz0L5MSEQhnLCe0im4MIuquK+FS25iTjRjZl3EG5GgDZxZd4mOHErqt3iEmQ76
b3on/mirbno/yXAlSyDkadkuZDbemqLfqARJqcyk/vJ4h8y2blRWbKvqugq7cM9U7zqbUNXUmn2V
Zj5PPv48xdHVhIsBI8ulNYTXmmPvm9G5cZsEa2FOWbidKyRd7k0bU6aoxxPCCdeRcHEgQzZzVhMP
FzDNKQrLxlyJPDAXjVS7psXDWJNXYxVeSomzhqHuMoDvtYs2OyE11P0bk4PGplqUhoHvdSB3fslm
88ttOK4Q+MfW/VMksYKp6o9kGU8xDkh+9JIVFK3pbTxSyVZs5/y+Ha0LJ+D143dJFqgtY2Q5LEyU
rHDqb9rwwLRq6RrVJqgQdve/aHnzfkSEuG2C4ArE5KXeJBsthdnojQHz+a+9YeEYIIx1GUmsKiJc
2DhkCnztTeTKq3aHHes6oZ+66ualkBj/FGBJLmC4GNvAQgYWFPIqlI6/6Xr5wUYzJPUdis2AyGxO
L7IcUYuW9rSiGdUuxopsRJ+aL1kNHR826yqZ4Ib3mUA5Sl33do3DaZWtZEo4qeMn1cOy5dZQ/usl
sk12+UxujcB9/jyYc9fK0UeIUg7DlE9uwwvah5PufrHwnjD6oIwoDJoGTUhNN2vQZZ6eYdjcViOO
O0p+QrYJMfzESb0EN2k8uOK60THayp2+RzCu1SB8JJwFddHGyOr3tVp2cSwwd3aUeKnsRD0bQuGL
AqokKNaOGzgVMnVKDcsASSRyrSyLqxUKIcbOdjosI/zB4UhskHhYAPipLwtPYTyPOIh1QQnTfuXZ
ym5vOoEbr5w4QFZrKDznNgmV+pbaho+NWaeLe1fzMBLQvbLHexTe4SPSmFiphknSDuDiese7doK4
uXFh/kWgpztxX5ih4UG19EW6igbcyPGKHIovfGBolA5VWgEOQckJymuGjPNi8Li9VeE2oJcMDojb
vjfremk0zfgh1Qp8IAH804sYGjX0WHwPuocISggOshfJfJmIMacXeuEIDkeGheSXfmo6F7mMtcd+
yrVr8pOxvJSjI9eqHt0vBqBCurdFSwMW7aPp8+93EP4twf91D+H/nurIjB769/2Gu7Y+7jbQDfyr
3aAZjv8OyiGcGOadP/j+P2B0/rtZewR+HB1E5qHz6OhHv8Ez3jEipbvI2E9HSUrQivin3wC5yGBC
RK+BtiWkqd9oLjIxej1cnDubTKOZLwDaQ78Y4O1xuyGw8kgf2U7EXl2EqE/psbMM26RqnwbRFCnt
hKSQzSYvoWfd6GBBnbvA85JkRxHmjzeVMRQWRCdAf54CpCFVt0sU7dlFitsbZkhBpd/K3M8PcCc8
7DYUUGOqSRnb6zxyAudWRHYQbKCwahFKkFnmVYIkX8uHelNLxJxRKUygLa/L0mzv6FPo1Dumpt8g
z12/+Hqj4Zak+QlH32Bw5FEqUzDksSO2AE/xDwtEaz8ZrTWzKBJA3Su9Z7xGpkJT0e4DzmQZxwB1
e9GQT2Rthr2CE7tRvUliW95pgKLxNku6It3oZmc4ex1gbyo2Tj3yqFLNLzkeG78KqWZf7aKfzH1+
9m4Y+M74IV40Sr3H76bUss7kmbkJBN8wqQAYVxWo4anwL5U0qnj16+VO6C/zXpgpFCApv/+Cc3i8
XhCHNVuuocOcEB3EwuxC2PEIQoj+s24qUoGpicvoMs/yMX2Z/Np46Iq+fhr7mi0wxvVwznpkbnb9
0wzjigi4Mw8JsBC/cayTK6pDbUrCMCMBrxMdSrfQcnPV5pNm4pdk9RM6lH2Ea2nq1yRDZTbg/KTc
8NxlmPMc7/V1oIKNhzwTAKAiaDjYJ5NSx8naSUsD2gcR6qnId8UQ+T7ITGIIJqOm1zci0AKcdpmr
ycshdKyvupGWK2PQTGZWsjCnZyvsYKyx5UEQbenMRGW2kF5bTMRlpJXvRGP10X0fTGPwYndDjZWL
TgvJzpa/fs2EjpN74UOnX0knhk4jrNLjt6wnXjTGIGeRF8Vd6dMEJUCtnchC2v/XCx0PwQRyPPB1
eWawxxmGuN+326uxpZ1ZAbsjoM8WuUPjYPlrjO51kuNJt8wQOELPlez5nB/F6UfDqnwyFgx91DYY
zJ7MLpXXI1jN0A+n7NmzJ5JImVlOHuDh51e737xD1CABEPG5INA4Q9mOH2UILTA1ZdoytXbSoUA3
DvnuXTNmnXeBYr1tXjYtjDX/TFw4BoTwYIFVAyfE1w9BSIHa1PGyjLU9S9WhQ/YTTs5yMGp5o4KE
3D3zg/pgjFW9aRib0yH/+1D7/whH87KOAzmOzjQ02lO85GSqfsxNYbOsPk0lQ6B+uGo9r2gXMQIU
L79ebf6kjj45GrOAM2nVsyzn3clNQkwzu2lykxB3etnuqqpwt0FrWVstSP2bGmkPZP2tCSPGYTjz
hdC/fLM4wAva/QYAjdmo8GTxIJClGZcW+6cOhiILl9KnKXtXV5Q8zylz39qHWc51bz17Qjs7kuE8
Ejc6LUUkSxYw8xmo1Y1jQFuQQFdv3CHpMmZGFlaXetam5ody0Byy7hQ0eYKJWDvl022f10O+DXjB
6jafMioMpzdG2vkYcZTjXdHoDrqRgaM5t1PQxdM3Ky4Lu9/ptSMZ13W9qzMAjDut+wppcQox1us7
itNk9BJ5JfrYFNcx/Z/yFs6MMyxDM8xxu+xTK3QvpY6QHiqVRu9h2twjWXVdh7lQ68EbymrchFNs
Tu2yNbIYx1DqHqfb+yJUosDh0/XTj9GU0t+OhnAyBhLbSABqs6ZhwsbcjNNV2NmZvRCyCB2qebeN
NG9fpGmPQU2oW9E1fZcs2VKYKrHjZ4T+tIm0IQ+6JeLyZvI5zSKmCObciEMe3PAJHbXuaF5+HbmJ
l6g9O9fF17cY7MFfNVOHMQq6wpoG9qN1zcBep6WpBusG/zoIOt8yy8n6/8fZeS23rWRr+Im6Cjnc
MooUZclBTjcoe9tGjg2gATz9+aCZOmOCGrI0+2KHql1uAuhevcIfmru6yjMRb0oTS0oDYR6rjtx1
ZwYjCXw49vjxhnEuvN++yH20lhuV0mV17MoNV0MZudVPYVeVscYyCdnz2IRg0259XQn5m8zGbTdM
O6Pkt+9nWXEUZkBOQtckqY2TGIrKwYssnCLsAXRtgJdutUmariwlu3JtJF6RfbGMifqocfRSHY3O
yf07FaqcrkUIPfYQFb0Q7yjRQm4fgaag/EghPhZP5C7VH9gznv8hbITCNbCrYGd/pTcQRtzptKBo
XKTDqD2QFcYG0um+b973wyjLndkZI/381Into9fitoKVLdSd4ZlO9HAX+m6Q7iokZ/hdepphP1bl
ibKPkVs0n2Itx3a7hK1E7ZyJsHOmn14h4BWvKj4ZFvCZV1rpXunSLNqTrI1Id/ZVwdil2vgqjSao
6yHCiZlwy3jd1W5qHweZp9lBVVwpAy6bbdx54dELhe3WWzfxreST65p595m2/jR267pJtOgARkZE
7FpPz4ddaphZhWSxpqEmumptms8MhzpLO5Z92Dv5qkfJfKI5PmR2iWUtaleuuepU61B7WyJXCN2P
jOBhjlRiPbe7ae4PItWMJ88ZeakUfvVk/TSaUMf73KmjamsFML42edikENNTm1xUU2pIvg8G7ISd
TQ+qe1cZzMJO0+jp44OTd/St6W8JQE2poWpYloHWD6exdPVo7ylXDx902wvjz24Wh2n30Cd55ckt
tNqyHdfsC2s4VLHWBt7PrKHL9kyJmmJONoHsGkbuYdVClfeGwI+eZW/F8Z1jyUp1xxx8qHPoUzc1
w503FG1jPDZjJug6aXnrlu9LOtpSbDJpEiRo8OhW9m2kYm2/ACLzMKKehK59zt1O6+5dLS+Hg2jM
NngQQUQnelCW9c/Ywn27dRfOkfg/1wTFE+hd4iylC9go0LqLHDko7CgVHrr+9chEhYGFPMi8rDeD
C0OxGtz+xt1wud4sbwBfenYVm7Wdzu/eZJbr6frR36WBiu7AYsm70sWeyzOJz9Nk3iKXnF+D8/MZ
czY+6y2z4eZq7wyKJQKn71vl+fgWl96a3TjshqifmB0F8uR1nr4q88DbCMe8JeWwKAdeloaHCrfF
IG4Cd18kil1JSpEZE7VZF8nomBIlhvU4gOXQtKj+ojn9eMhggWE52DT2Okxyle+SOsH9zCkL/Qak
9yJtJZ8EMglA2YGeD3fg/EXooSliRjbBn4hh7jHpdONgzxJB17OOi9TK5c+2gQbA43EZ+C9WgX4o
pzbLmz+RljY0g2VeZduBufZRKVfgJGZmXbGTpY/B5fWVl6UOgCHACDQI+M5zHTb/sr+yZSegV1TS
DPpTc9R67MCLIt03hpYMO2p0BZIxTvF6RUN/oj4NxvbgBYjcfL3+K863N6klq4OWRnoQxhSKRYtf
MdhOHXhmNCc+ESNRc18NIYZJ6yLzzOahpj4M8xW6lphaXF94uc8ddIhplbiEL0Q8qUTPHx8br9Ew
0D65M/sY2fsgggm794xO/1AQIqN9KbHmo2Paz6awGAjdXV/+POGb97qGxRl/QbkH3rE0JBRG6HRI
Tri7ESDaXWYa9TE0VPQuKEiUbnzpV9aisQOsbO7joOQxv4q/vnRmtJOZUKbuyLH9E54giF2BcHyq
nGTYvvWxgB7P24kNbcK3W+SxWaf1arRrAWc+dCMcEcCBhKVgOKzhknRD7/T87LzEC25ZOEU0rTg/
jnn+XCMumPhHhuFeJo13SJqUoYCFpbxRddihe4XmrGBCmTfiwiurwh6jLAGCi9bcUj0s9CTJr2kJ
XBmz9n1pGOrgOKgiGCiuf0RjFbCa6O3mxjdcEIF4WEgmLh4JzDlQTIFZdP6wHngGEzcpvDTcKdX2
edIrEntgzjMwNncYG4UiCNf6xEB2m2VVXq7lqLlq5WtNEt6yA7vYUrRGIDrwm5hv8rsWWyrs+iCk
EZzumdcKta46MMOf+67GBG2s4/atr5xARQmIITTGu3SEFkEiaWCyG51kBuU1fbOLoYkw8NbV2hrT
fOMxU/7VObH3byXa/yrUeR6beOU8FwUoUYkLiaboYlmrr8shqgO5V+mAF4VpqA9aIRUskq4TK3o3
zq0Vz2Pyy4qzLCiNEoptHezX+UfWUl2YHTngPlT61mjy8LFgMr8vjLb6wqb+alhJ8SFvw+EUktO9
v352lxGRDIOmF8eJlhzBaVmDDpWlZbUTtPuxpOhMMxQG0riUnzILbztVABNQonI3Q5ION77vQoph
fm4DUhZ1twsBgcbXvN3+ilBBWIgw6od+33fhtI+9FlDGkPv/NFOPBGxsYSOj2nTNoDneZn2n7hzQ
U/sUnNzGjfFwNzowT11gQFK5/k4u9jnbCPVQPiWKiADuFx+krBwuh7YZ96Ie0LSzu2ov5PSjz1H4
v77SxdtnJSg3qKBg/IGW1SJy2nGdI7kzjfssxtZkKAwNzJDE2iyxxbdWRPI0jDxeEhiiuLH0aw/p
QBejNc/iLwyUv99+aYVFY03+uCcpI9Gze3BPZhb+8Hm3v64/5VKiGqzjbFYIU38mwdKdXAQOSyBi
xfxN30MOA26f4eyutU25R/MiPdQZuJDSYD5leHX4bvBHfd/KxFl7WqN9rKbR2U1Z/cXKjWod4pEE
8E3PgVmkENcEvjfXf+v5FyHlnrmqADDhrNCMJdqfb8o2z2sW8pKNHSOtcszEYE3fhcgAIXZhkD66
lSs/MLtzSoBOTJtvfJXl8rPxiWXDXp+vU3hYi2w4Vd7QZ6497RRD+0MhquK9Xfc/Uj3q93QQsrWM
lH8sRNzurj/3+QXHHTMvzDNbZEVUAEvlOhtkX+oAktq5ll78ykSq8k3kNtqwzk23At5nOf3nmHHR
8/V1z8PtvO5cVUFbQofZ5T8W71s30jJ0m1HbdbFn7Gm6G5uiHIx9FmEf5UuVHf6H9ZAd4mBTYXHK
z79vNZoDzR5a6XbgynsXJZ4HgEnWvpmSn5E+aDfC62uPx35C9wppdu6wxQEXZgUczas1QLSl/1jY
DaUbIDSbkX1Z0XZDjOFGzvDqirRr8dwgTYHQc/6AZWv6MdRnbacs+MxAE4z9SNtwawZ9ssoHq7wh
pnYeR/71ASEN6jOOmDC+HOdkFpr8Q2XwQi1gbGGEqxOCM8Omd0bvf1gKkAt0Tu4qkxb8+aPNYoid
ZQTTDoIY0/BxFPaqROphmwZDIN50CfzruYiOkLBnqDaz1fPFWl2Fo+XF+i5Rg32SduSdnLoB10a3
7sP1PXn5CmcGHkePvJaLcDn3yZXjTCqxtR1aEu7Wj/x0pSGa85zK+paLweUxBxA5q2CiMkQJNk98
/476rQ/INNEdbZdiHbK1rc7aNGGCKDi+sjt4cACcFFaqb38+yur5y/GJ6F2cL9o5kdJ6r9V2aEG6
PgBlq/w0WMrMDuRF+S0/+8sQige7DmtmHgphOzOnW3+lFYbfpX3Ux8YudkVXP+qlW4+ruGi9pAUf
Ic16k0VGgAGbhVfTJ5i1g/lvrtR/zSFfecuEUzqaPC+EuqX8L7ZC2Cn0eMwak5CM58CRFBWmQTX/
L6bAQLitKcneVBjNGxZxupeRm4n4Ozv2/LndKcsNW7Fo7bh4FdECOISMHe7H2AUVZI72Ju/G5s1H
cmaKkj1g30uvahnfeLmd5emYA8eJ87XXMrXTx1mfIPfkv5gjb3qnc6LE9mVeQkVw/nhCxkMHahgb
YpNk3Ciy7kDdRI6YpdO+FzN8ChO1zZt3LvIuJCyofuvzQ54vGoMfSOxJmtxOY7RpHRDbXT2ld3LG
Yl5f6jJuQ4vXGChAAaE5sNR8iE26ucIZ9R1qcMY6ioX5TrmxOgWDiD5kBtC+6+u9EnTYoYC6Zuob
le3i0XKn7IVKWM8oQcfqUzs8WVH+K62H9u76SvOf9J/m6cvGnAtZZsBkVD7S6YuXWFcqTbtx2iGF
3X7VugLsnpYVyY2b/XIZF66zxfwAkp1Oa+B8GR83bBBn2JdJLbJGpia0mNZGaZhfrj/O5eF2ITPP
CqacbvSNFhdDpNKujYA47zxpFzTN7fSLqOviFMfo+VWt9VwPBZTj64teBjWaOcB4cGCe+0ZLYVYP
1L0AU6vvtAxfMuwJ/d1EA/qXFoER7wO0qWmq9bsEwPCNe/ByX874IKQpDCbdyGEtwsrkiRZ54QlG
nIVST1GbfzymEifRG99wCnI215/ztdXoiTIVxS+aJ13syoJiRUefRod6XNSUeW4XbiHUNGszy9xj
HY+ufOOKc1/fwjyAFjhtQYrw820TiBqDiHBqZ7MMPGN9/XdnuMfBgavI7FvdeJvLU8dqSJpZnDma
gdDhF4OEQs97v9R8vANErx1qEtG9yMsgW+VgF4sbm2b5Ml8WI73GDAM3MSqv80ezqY/LqGWxqjOi
vQGBCK2NroZHCNleq0rnxkE/b2TMPW0ejssANRNcpClnz9fzYpjRfW+1tLJbGx2qanzf+Vlgb8Yu
T+5ZTyJm0wQHQzr2V/6tfmNIm9eHWuexf1AxhjR7vr5MydcQMsPbM8yGNU3cZDcyVMa5vZlu7JqL
7wjug683A05eYsDiOw5+HwC6MKutks74rU+yKnqq6k4mR6Qy0qfrh+K1xfAD55al7Ybf0yKymcDk
TD22yM2qIrkPvBTibclYtvVl9fbnosc59z9s4Hr84/wVIm3XWTW09u2kR3UDBDjsAekH5WzPo+ri
+5sfjOyAw0eBNK+2+GBp5wSgzzh7IXP8HaWZ9zmt/WTTRjAHri+1jNp0cmgugNjR5pYHcvDnD4b3
AlqfgQvcNWjboyOdA/WMtZ3NGxC7NZN1VU23fG5fhKT/vvlY1KHxwRVIKsKtsVg09kym4lkpt27l
F0/CZpvAMGnau0kxWUbYV793jS7YAbvTgjX9wXHbwS3aSXso1szftI/YuTS7vh2Kj4C7GTpmJZzI
N78ZVPJm/QXSAJB5i48w+GmLsgJwAsNC6aUYJj9b1xZOYiHdwjsnb+Jdg21l9tZl+eP4DDQ5aHsx
91tco21ihSZgFSTRensEbgiu0WogcwEbmw5a29D30NvD9Ue9OEjzmjPSke9Cy2uZzgXhIIYoLdXW
GrP0T2x2/k5C2T+UlSbfurXnpRgVIHjGWghFne83M0Hg1B5jtVWWLVZZPtPg+qw+FKOb3siM5zvx
bJexFO0Fjizatjoh4nypeJpqhIgQl5OWsN4lblOtNS1Qbz1A8yooKnJN0sgD83a+SmSOrWF0rtq6
Zt0fByOtd51M/c3oR/U6SrXgQYr6VuV4cWrnReepCyJyaFYuHQFNu+3MugqHrVEb5sa3p3pVAxx6
HyEds0I6EIJC1xVvjYFzVJ+RfaZDYwpQ2PmTxggz6zoA/G2HEvsG07LsSFQat7qR17vrG/KV56PF
yJCOTBL42bL1jwFqW3QebWVljOYvjHLwTk8QCIctELefSksb9gEl8s/rq75yDF4gmWDfaPWhyXf+
gEaE5ZnZIDQQ2/0fsyt1XAwKj0afNd5of72+EghNKK54YS4H3VZe0GK3TQ5crIV3kyMILb6EaMRA
/0Y8WWbIqMfO3Pj/X2px4NwgEgFaFWrreWmFukRa4NwONWPtpGYLNC2InkQfJmvRlOpG3nMZ5+e1
bQRpofrTwlnGsibxYrfqJrVtMRybCU/q4KP3+pS5wwDAOU/7clXEEjMlx4FT4Xij/6T1wfCooel8
T5cmOYx+UG1SZNGZSldM4ymrNXHjFb0SKBi8c/15s0wc7PDz7x5QyPoWHc8t7I8/epGNkNNc70ac
mN/zIhrRRqYSo9pDTX1pCDQ5GZRvn08uezc9VlRRO68JzJPXR+ZWH0b9Rttjvp4u1kMIx3upGYzl
nBt4V0V07Vmvhh0oW6brZmfFO4KJvvG8TkIvHMK1VJAPsmq4pen+2gmeBe2o20mA7aW6VYdHdRfE
gOpqZ8ge9Frvtb10IOi5JSJS2IVn3WNrt7b1cP0Mv/qakdQCxjGP7paRcdIzNfQaWw7h725Dde3d
S+hIGyfPICql3q3BxCt7HEHdGZ/DfT2LUy7ify9BV06O3m8rOIq4wUon+U3X1f4EM2NoV33WWLsR
PPCvPlH9pmriEMkUzap/l6OO8qgWVS00D/Q/t702xOUKrHa5Cb3B+3H9xVyGHDYDtSO6UoxxaKme
b3JZ9jl98R4uV0+tWk14CWztBjvANSqNZnAjNb/8DHNCwRyTphR+Jub8a/5qNnLYTKcCb7c1U9i2
QGimb3BFiDJBG/G0Qn9zQJ2PFFNi+rcm+cViPb3KJkzdESpAVNdo1jHpVfVNdokPNowvVL59OWRM
5nYbk3jw9Yug2loM9jst6bYwptP9RK77RQuBfAcGFLX19Q93GZ1QHQN+ZcLvn8W9F2sB5hs9jGVH
tKI7+dvoLRPUsqu+XF9lAangjFJnWDPcDUeEWQV7kS1JSzXKiadxC+HV3ki3jb7qjZbU1DqG8ac2
pSsedLNEpGc0Qu13OGXDe14vA/nrP+Rin5LZIC0+v1xa8WAdzncOJEDAdOQFO2SEIkQUqQrKCNOk
kYJze32pi01qgWkA3ge/By4X2IbzpQAFo9NBDMJkJ+kPg1d0H2Krce9MvUngbWrxjV1zEZLJn2b7
K0ouhhq86fP1KKeythgTY4ddR/loxKHzQTNT809owUdB6SDxcXeG5TQew87X8jsZi1tFzUU2MK8+
C+kykvJt6q/zn2DN1iNZ2hu7sIjqbwXjzHcYTnRfNdmW4zodEgjlHYTXJjHqGzvs8sPS/GP7vnDu
6HYu6ik3Up0VOKOxY7gys5vwqN7i4tAdwny0/Buf9rXFeMa5TGUshnbh+XPamBwogjJKD9UoIGEK
qTZ1Jl37axkGmnfj0rm47HirWLpibkjrAw2hxR1QmbhKWFNl7KB8FxtMe5FT1PI/OSo56E91yV2m
9FtOMa9sJlbC/W+eoc5+SedPOJi+sC3VmjsaT/HGMsbhfqo95JB1s/poVqrZaWGaPfRQ2BBCMMrf
18/O5QvmeelPzIBB4G2Wfr58xEw8TPQMGExeq7tRq4e9AJy9o+8jb6Rnl8d0xuFwZChMZ2n+xdst
rM6ELmEgBkCGPruXJj+cxhWndEATKcqRb3nzoxHXSVlpmXGXLK2ZonrsyE8VHMOSgXTdOMXWiqRA
YyAWm7cvRTMJBVDiAoiaxZnIy6rFWlxauxpK5jGlAXmgNpB3/RiNu+tLXbzFuQaeFWzZD0xVvfmD
/nUjt0VDzQGZbxcrUM3oTCHM6SAu8KTL8n2QpP1bH431UGDCK84E5sL1tVjPNeLWnVp9R2sheNYA
j20AyKM2bjUNQlXXH+4irLEYm9CjLOV+oBt/vphwc6uUSaLvRqMYP2Z1P5LwMdHENLtCEDxtn6kd
GFmX03Tjdr44+gRRLhDEES3Qq0yIz1fOO9EA/OcxgUFWpwoB4nundO09AcHZOr4c0TKBPHr9cS8v
a3sGYZNDkW9ii7O0s8YRynengufV0yZ80g1swfEKbza6g3RCghrAtsynYdXrVrnrtNI+NoV36yq5
iAD8BmoFJtf8AnqV84b7a0NphQqFcNDDE3lkb3El70EDTKiuRMGtmdx8ws9qGZbC2JByAtnd2Y/3
fKmqE0bQQO3YGYGfPqhhDO+nBLLTjbc6/zF/LzMnQfOFQb4LKftilJomGTAb4bX3vcpS+an1a/0x
yZwaZQXImskqDZIpPlK69o/I5nfFe7NVRrcCU55En+0yLG5grpYhfobBQ8KdpwcMKWBTnj+2FTJ5
AXWZnlI66k26ioMpnZBwgbuzcdwW7xiMWN3ysxFDpdpAD9QF3OEpN2800hYE3BmL/3K/wbd4cUFc
9qMlzk4Tc7TklATWUINHL5EvQmupNPx1QTlrDtsRkTmMX6TlGKtC9g6uzIWONocVdu298prWjjZO
pkeBPjdRPS1bic7XG31dmrnm/QYjM9xNbhiUJ7eC+rJK7BCgkxP0Y/Prxmeej+TZZ6YTQd6HJvRM
3yTJPH+tUIFqzSwz8yRKV5QfUtmpR82ElHPvozTmVesqcPV3PhlKth6AX4k11Wye02S2B3N//ce8
XNPLHzOfItQLIW/yi85/jNb7IYIU0rqPU2HR3S7GAf6fxi0Hagh7K5V/ShgCRDrGfbDKVqg6Z32M
pKdqpFzV0BcZWelJgIdV64RfG73Gflf2IR4osRkl5qZHBQ7JG23wPhjT0KwhFDlCw+ssy8U9mnj1
N8Pryg+izWudMZjfNicRxBqqpYEx5vAoEbr7iAtiLldRNwwQT/3CfGxhJYp91iVjeEKEuDl6EeLE
28wCXb02e6i4W8qm2Pmay24sMFKh8lcG1PV9m/ZopIa6XiGeGIr4c9sHqbNp00z+I1zETU6ltCJ9
ncjS+8eL6ZQd87zpf+XBaKJaZJvc98y5zHxfAhYc9o4rqvustCfvsc0Nay/hhdd3lkozY+MGIP1n
9jpZ0KlyXCk+jpK0eOdk9ujfixmMv4fopR/Syi8hT3ZWf8sJx7g4xWCX0KimUQsun4RpEbxy5Bsx
qBHRyWgqdK9UmxSVvtL0qmxWDKqSQ2SoID52U1snYkXFEhnVqmncAdqA28b3sk+DExOw1tiWaJqh
AFhYRfC7n1LZPwD+cMdnTWRe83Mwo67dTagqVAcQwelHiJt6sec742872U4zpZtBQjqc5UfaaYTr
FhjQw+WsaRjADvcgzxp+4t4aaSxv57nah/5AD3CeaREBzvd4R3erDlvfv3dVrn5XHtejA6f066Rb
wZMmyFtWvYmsymqICv9GDH0RKTg/YAw2MAYipgNKgLd9vrjvjpBZc8ebLW0CWa5auJJyTZem+OlG
ZRI+UyRm7i/oxPqP0G3t+Fm2Ru/8tD2FvEBseWO/dpCm/DHqUYuuOTOh8REtTbSjjnqSjsmzA6um
1lYZkjWo00SYh35mZ02IZdpBHr5DpUeLN34NV0JtpqZHt92qU/9zqEf+o4f2uly3NScTY+Ig8d4J
wG7lu7AJ0QpGVbL+OehDWTo30paXd754LaBB6CgAPZlhYYvXMoHfMejQ2PdDBzsChUjUH/13ul13
2wHjS7kz3brf23kCDyqyRf7VEhxwdIw9u56q1ZDKxP9dN5ETH7UoQgy0oL0jvvkN0lErTJI49G6a
JsZGr2ptSNY5pNDuw4CwZyu2ZQKd7Qism2R3pecZd4aNuGW9t5pZIiRQg+98t3NYqR/1evDKB+yW
Q7lxZSL5graHaOl6SGLr0JiiqD8yqsKVIQVv1p9ahmvwLqJhqtZKj0d7a3U8HyJwlaFvjM6bin1T
zGMgK+h5rZbbu++bXKXtOx8rpA9F4dZBtxqckXGRh7hd8KVMtGQGBoy1ognjpVby1QnMHpIWJ0c8
t7U13ZttAcV8RWjz75A84cfC6IXPvQKq3PxBStVTyITNjsXX74/LqxkMCtQ18B+Ys19eZlgHzh34
JDrVZWx1v/xeGd/zFA7bnr5NWK3ThIk1GwwTKXflOwhIW4MoYYJrVWKr1eQUiNZGNqnFSnEQw2OK
DOS4n0JsNzdWglTZF2TnY5xdKxW/s0OvdO+62mpuEYmWyrvz+JmMy7SZDQJApk45P6dxptnt0HX6
PS5bcc50ovF+pJYIkTqRoNr+0cGBRKtWD6ZtkFojekuRQcsef4Gk2HQwdMNm1QSjNNAp61P9sQGy
E71PmtZ8Ds2qRFU1yBshvpcMd9yPYQT44WRrqja5U6eo/1rJzI3+qSMgQ8XU2IG/9SnM/LXfJty9
XjgNH/061+O1LBOk+SJSwRsV0ythkt9kMRxgYIMQzCKhnvTKy7zcH+8dEXjyCJikezKFZXYPBA9D
u7eaXg8e/b6L5UPSalOsbvyAZS3DJwD9SLY5szyA2S9igproOptOr993jibDhxTjp4fG6tp+rWeB
Fm1H+M75fUvManbXt/HlyqQ/kCHmGRE+xctOnKlUGzWySU7wDL7QDG+adZOO43MiDYnAIwaxG4H+
ztP1VV+oUudBELwv9lv4OtD5wpPufM+1ttaYbRd493qY902+DrzQDO8C2qs0qU1VlF+7GvwhWqmq
StFPt4RNaBdC3+VaiwX6JutGqe7rMUFo3e/otGhTmPTvi6rIjAP7VuWIJYCxDd/+vl7YovRqmQhy
wZ3/cE1PvSRCaOI+G2JP35tlp+Urd0Jt7UNpozEMkKj/rHfcADcWnvfg4o1RjxBwQE9xXpfj+5yp
vWl0U3TCOaRSG8C33Z0FrtDZw2We7lpGxF+uf6RlmUkLmBkpHwdkAn9fdn8AoJeDaJP45EXMnj9N
DLGMZ60L8QNZkfza/S0S8uUxZPxL85mQOvfzloiYcOi7Okpi9iLtbWvH0ylrg6ruEDyRRnvxo6cF
OlKOrYx+ImacyPfXH/iVVwxEG00wetKz3cgiX6TYcpPBlv59jRjWccDmjMDtptp7SNf2g5EFeLRe
X3HBOKO+c4BIcDGCbcICEKTo+XbCaw2KpIYISa90FzUBiKr9+7jPGcIKrWzqr1nYxpL2cBPnq0h5
sl0jJhJ5T6pCiGNH2j42KZWg7LOPeT9miDNrY+7cGmW/ctkxSAR1DHCIwwqq4/x3agIldt9pwlPt
ByTcKDn26fRPr9runRhBpq6aPJ6gwxWmu0qzqHqkMeXH66JuA/0xKqq2CHeAfkV7clpGwSvHyCPx
DuFzdICbsfQkVgGm/VMEukDfq+MjFLvQzfvwhq32ZbijYcp9Z7B70S568c/6q3VSdHU1SZFGpxJE
xTEB5sQIUIsjcRdHmY5UmjBJLWZhraIqb3zsl2b0+REGKgdmdiZSoXO/bMzlpo3IyZC49ypT1ROi
Cf1X2yskmVjtzIKjbqVCotbUopKBiE4QOBxzZcX8HS/FDbR/79RjWD1+HM1GQ7aTTkj+Y7Lg7T8n
oFWmz8iyduNWitgvv9X1aN7ZTtqHwapF7JLSvg3jBiFib0QkeEAUPt2UrlvLrVSgeU81wsTFP00t
qrh5jNAXkw3yln2CYuiICoNAA7d3Cvc0mG5lf+qnuj0UjV5ZOyTlfQPrIpNnwNsIrTZEgIsfnNWO
3Mb20WoK00F8V6YWDtkOvdcsuIUsfeXD2jQhuVNAdtBjXcTlNNXGuQwPTx6xKt+Avqe2QSFe01cp
E7b9xAh8kzbwzW981VcWpkfOZoLD4tPemIPKXzuq8RXFVFiM94zjO4R4YVDumh5lG+GLhqoyz5MT
VPVbld0r1RXof6orxBLx2qF/cb6uG+Xk4X0w3XvxULvuukl6p9mNLpfKqkQW+bc2VGhTo5Si+8cA
a8iHpi2KdhtIhUGC01kVZh5x4t0niCRte9I7d+6t6cFu8pM4Xk+anyOOr6Va9SVI0xqPK5mP8oHU
W/fuAjoA4z2W2olz349QNX9kY1+W74TbDeaHqbbSH/2A0hOEVRU6mLGI0VDbzoti5WyklQZFv5kg
m93diKdzvDw/Yi5DVDJZbhA052a/ir+/RmvkwjULzb+3OTH6Afqo22zMFm3fD2jtF585KqQEeRL6
n6hsym+IPfTewIAqmaS7mnobX+SiSMQvVBLzdvvmX8fZN2nqgQ2hGr+AA/eNsKPAy07Il08BCJyk
UtHB0mOqJH9KPXcf6qV8UBEw1GejGpDQWcVaHIN7HfQu+uTnNFI3rhXE1g98wpr4FlXvcjPThCW1
wX0IE1zO0eL1zeggDBerU2+r5Kh5SVBvmoZSh+lIy0bZh06ey72lsHNsbvQLLm/fuSBGQ2EWAWFq
sRiTqLGd0r4Py5MupPcHuwe1Um4T3zWIBcqVjvS5tbvxPS7azghv0Fcl82bqTu6/yEINN6kMmMz5
yR6chOQ7C2Lnzg+Ut2/iAq/ibvqTuvDPKzPBE6xRCDTXyi/fa1llVofrP+ayWQUmc+60895nC7LF
q3cTt0Llu55FlSdNrVPAFO2mMUT+JQzR71/XeI/oYgfeIhyPcekWP5JSt8S/7Vb/K6nppaN8doL4
8nTxyM2Zy8Nbm3/nX/EsDQevMjLZnpKpFygsG32lYeSh+TNufbQH3Xqytcp5RFg0FGtZ5Xb2vpvq
3kIvOB/FJFYK1HSEVpQmY+9jXarectAtD1rxLDNhBe8JhgIlenS7sRRK4yR6QvGtdm5l6s7FhuIu
YLY3O36jEkEae/4kGThQJlGxPIWFlybfE9OMCmzREBHc9olvHC13jMs/9kjYPpoZUNMNWqex+sxY
Kd3FaM1JDqWj1xio0R5HK9+li7YmtLvfAt3Ni4+Qy4oPWjxy32SIkH8P0h49rLrkgtuUVe49QxYp
E/ChI7dOYlqBuwfjliXogVR1jFqySCxLHW2Ui821wK/NRLk78XTRblrAtfld0AW5t5uUYYffHfhX
PUKgqA1s01IvezSyIkrryZCwlxAg6fJ3oZ2ZKMCVvvUdgWddHNvBcOQHkQ3AptPCaVdG1CCnNIB7
ie9aG1eRfZwy+Tl0HI96pSurbVeVFsb+Fv6VMg4OklzBXTToNT52s+ZjtK56lwFQ608TrjPgnlqs
C4MqrFYMigyEYZ3UwzZBKi8TXxwfn5KNiMxG2jcO70WoAtMwV46kziAs7eWIhum4YzdhEZ6EU+jd
z8juvTWACmUeY9WJjd8h/RbCKTBvBfH5IJ4fECZuLzNxl1LsQrCojSpmI54TntC3U+66tEV0Jx1l
1H/8RsTyGNd65d41XWyU65GI9tNWhfMNwYC0gWU2pP74LbQpo1B1TXojJcrFZdHRNxadeQwtPYun
VZuN2c+Imyy6wY7U55C2+PUzFo1UBRgV0LlFIm8M6WTmRpGcfEHzZa8no7uBiWm9c80mOM0EIWPl
5U5ALzBT2T6ngROtrUTHoCjFbU1mgaPdaH4sBLcogtBTIfjBJCPgzCiZ84MaUty1DcrxJ/Y8cm4A
8S3YD3rZuCeJmw1Gmx66GlPJCGInw7r5iQa+/23s0iwnX8fo9vMbQzG61GgUgX8mt+LnLG4iWsqO
xCHXOGnCLjnVUbadulJgczC58mtv582hkdURhoV2l8Rt8OH68gsVzvl9uNA7babpkJeo+RcheEBh
jMRA+CejBzv4e5ynYu/ZlKreMSUryo3lNpXycAyIHOWuDMwoAPOPOIWa2N3i1aTXCLP6pYnjcmDG
xjMqPcI/QN+g97auDCf+P8rOa0duJFnDT0SA3tySLNtO1eqWuyHUGk3Sk0km7dOfjzo3q2pBhVks
BovFAGyy0kTE74iy+/vf/P6sRTWzSYFAKimGr3/CxvJSS+X8YDqeh6+uP2KgOEOtiNLOVZvJhrpB
/Hm3C3Fp+OWaxRAGfOPah2jxC5PMqMm592a7Pg8kbH70S7V0oQl35GPVA96GUAS0p3pMvRuo7PtG
DqousDjgEjUmZNerH2jB+kYZa2Dds2j9ujhpvdF+UrYOJy9CR+N7e+VZKQ7Gdbtklblzsj7HGHVe
Oj+583Jj9AkX8x1SoMD7INbIIHhL0X43D205Fd3F1vN+OTTmUhohGGVtRp3ua5dJjjN4AQatVhr5
GtapxQ4P3Gz5qOua7f/AG7v4aRf4YMaFmY04QFXWkkYmKp+XrF1IFlmWzPF2ie0Nedykvgruan3G
6WSPQQJyVXx1QTqjxjYlFv2ccpoRL7pei6/m0HT3U55KPKaxYMytISJqtr7MlkEC1t/X0vXJzsiJ
/2xtDVUgFI+r7ec6c4HNVNWdE6dwjlpgpP80AADHzFy0Hb4OzROJLJ//8zMR/MDBY/zL4fiOxlKk
zZT02nSGwaIfs7kdo0Q36whd6HRER+yFmeWNN9bR9iL/exazxQlLxeGFcovB87VRRZu3DtoZORxr
UO4Xx0s8DOUBVFTY66AcNz7r9Rb99TSOlG1/Qj+8vjA9FWigmvpwJOcI/JNcMj0cZO+18WLMKb96
MFr+f2yOt2duAw98q6DgI5+9OtnNcZKyqcfjUAbOZySCyB5bXxT1I+laCkterStfiDVeb9KSfq2S
3z4uxwLVH6pIdFVbovTvjx6wcppcfIvP3RTkj8SFaVO8Rbe5YRWkvknEZ22d0UM5eWTLtpw/5Diu
/0tSLnSTOi9q77WjU3qpTdn/dJtgerXmTJRHLTfdLV+QNLD7wIOY9rWppnLeE6+RJfcVdn5wAMyk
uLe6tBKfUmmnP+eMNJAdyb3TJ0upkdisxeyOy+r5Q8iPof2btsls4DJoJSnRn1reyicKj+EeK9lu
rcN+S22L+34Y+pclC4xiP0vsj0UI91o3DzTDtoELiO5U31FgG7vEBfT+hgRr6R8higwy6tQymtEm
H/8wzPXYvDbKEQy7FmMQCBCt3tGPtlU3P1M8Op6MdB2+1bPhMpgS5vgKZSBLt1zB+V81Ga32XDld
IalYLGnugrYZx9C2wcsRLjs2ZkpkeDWJI7w9FrTp3rRSPzkHAcA6fa/BdRqOwVi+NOAR+VOHVex0
tAane5yYlTY7iUGyc5ycVeH82qRzEuXd7Gm7rJNF9dCVRXKynZF4vCB35XBZXDlDpCdoAbdovMgL
jG978gKlx/iDdCxsOWKseafXSSVV/WSTtNZgl7oKRhv+6N4ttiOTyBkG5+QE2YrRVds3KlyaecSe
WWQj7ODV/1bTJJA1a8q5iHMjaIZYUEV9pZy29TCfVL+EjpfOb4NGORJmrj399CciyB/HwmIKpErT
fA4wuxCPNaf68tB2GAWHzSgrD5fnWSe1e1HWnZtXuFyCmpABnVnC+eZibH6Z0rXYqmxv6YEHiWiI
hqZJLXg8VrD3JoyUDgZKozyeSsDT4+z3BXk/6J5DwUozI1oGX99La+2qI6RRaCpzOQ2C0Amp/hkX
IX/oeuvku5HQ8/KD7SVtcU/DZhsHHASl8RAkEt9LObj+p3Vw1vYUjG52j+h6Gi4Z3tfGfZH75Q8S
7cgrWlcw0eSQj23PWmN09dEXHKc/BzkTVQbrUumRGqzqW7bOvvi3dpO0uDhT5c20Ym5R7PBj9pK4
WimzyR6SLc3NUNSfpSdFcpiYm2DSPVvLh8EC7N7ZFgQHtEqkYO5ysWJoXLEHEC7Zsu8JUJsbK4TP
MtonyGMQ84Qx6MYzG1ezPiZzuXjEBQKiRyU0iB+pW0ybX/fGRQE8wgh7HUqlXue8Nj/7+D/NH/op
V7u+KXXjJSO6T0SJ4WtuvHicLF/QdE29EUK9Io7MFKv9D7RA1oNf2XoXecVaXdY1c1+rEhQ0HlLd
edUnNRevZJnq5Wtte3MflgJW0qkRmbXsR6GVnRb5djNtiYv2mI9xMa1B/R1Et/8eEGzzjcxM/R89
qxi3j+kQyG9E3nWEXHW9fwiyMYBbZCUwChJii4Zosaga4hleWUHO2Mi/aAdKdGejFza5oqTuPZcF
SphQzcq5nzC1puYm0FLGfVcl9Z3sZgtztlF0sY96C7aQp9O9chIPT3Mv6/VJ6t1afdX6TtscbXQ2
Wu6MUkXsh669R7yQDITGeQkxDzPey72pCBLGZNwdQmuupu9MaloSqbSAdhUuRnBnDPZMLGwzec4+
qVv8UGtjKma4DGvypc9AJyNprtATDBU0X0Z7aYljz6buyxK0bNoEf5PPViaCr/kw2vaDZ9J6AZw5
w1nrkuQA1KTp0Sj6oTqiZW1KVFkMyM7taqIw6SiJcKlqtRYT4Nx23Gg0VJs/G2m92OeGOzxFt50M
J+nQI1w2E+rWDBmZwRvzhJ89BDZOI+cBZ6CztpL5FNddUrs7p8a9DG/0No0HIkr9MOnxTudEbqyv
aWVIcWiDvK8OoFW5F/uLk+pROsPye3KNHodN8q6MUi/CYCS7KyApSftsZ6VZf2iH3uvPnd8ZS8R4
q62eJOeOhpSjFT+T3jFWM+LcHu2dIi12jq1JgQDAlGq0GBqV9L8Ewgw+S03LYDwuVeXR2NMlIatV
hCSWokqqk0GM5gRkYltzvM0rmnDKB/z2nhb6puYRr7xxuoOQtJKnXYFPbrGuWd2rrxOqq+w0BWZ/
X/pBUdyD/s7nSk9L/XkMZhvs3SZWJpOmNsSLq+BrrfooT5YBNBhLg2HdqR1HctWm2poCOP6J+xGr
3uDVBiG1yYFcvPRz0uj59EH0nf6VA6R5U1aqPaxZZpXndDHM7gtD2mDapeXKYaQlWoUur2Vm/eJa
iSHPg5+kBwmgnO102JDG96qEOsOHkw2zpIRc7aEyxhj2TDN2MbZVpgMEjL86RD2PGMMDzJ61ZSfP
dqHuV3MR3uOq8Nz/ifGU9zMtm6bBbLy11VFflSK3UZCH2rQtqBibPNc6lMQaWYrKXvnfdp5BC6Hr
7N4GlRFe6fql/TOA9Zpg+Denxt6qYDnGsysc40ebukZ9H2yxxURNLmNZfk4k6/Rkr6aR/stIydxC
gJL6M47vpCiKbO0ECXjkFyExtv0TftPOJ1w3V0RW1aIby11t9Omd5yyzs+vqTiMgVPPI+pwy2yzv
GMJM3zMvGxXB65qu3aXSLcWdPXglaZEis717Ggn9kJHLUu4bWIH6qz7rwWHR6NIQSDR6tad4bOo3
wTkhoLhKoh89b/EQHdfKcrGihE66335OQj96ODFAwEo7NPbseGFdmLJ65IRC8aELgSXFiNf7qcLv
qmjDJiWMIm4NTW8PwvarT5qVN8k/tI52sq9qiwsf8WC+NwRcwNjMamxJvHVe8j014tjuRKZYuyOB
pMtDTbpSEGmT6IYduZliiF2lnM9zMC2CLNWMIFhIoF6+m5qgfJMY0Br7MhiVeVBZ6e19Ox0pY/wm
oUILZHCYLS2AiImBzJuXN3DlyTbQh3+9xkuNU6OwDTkCTYotrNj0c/ggq2Gq0K3W/AEpcemc4A1m
cZlUREpp62yReWrV7sIUz+sdWs+WoGVK4KViclm4kPwGzcu+0byV1LrpND8VcCf7yJGtO5Bz4I/+
IzSMPn2qPEKCPy6jVh8q0DtKugDL8IOmeq+u46YRC/JJ2furM4dtgMQHsaUwvA8JsdLtA6Nzb3ou
c5V/agtIX8c56BTVVusQWT9Z7fJFa0am3WHr4g8WjcDN7VHr9dGLu6x0tB0QCo720rHaeKwd/E4n
H1ZZ6Bv1FkhbylSbfphZQycK2GXZOxZ36R18s1pO62DWxPVaVuV+Kwobk8FE5oSHZtS1VjybXu8e
JZztO6G0XkRysvqHzMJ74xG1dJYQAzpLp71raABx4tCaQMP9QW3NrpYbuPyVtrWGOrb09UPrdG03
4nSkSfIst9Dt+8mzG2L1aoKRT97gkAduuotWX2TK8qR4tKXmxdLPJCczOMpCKGbXv2AR5ZBF3Pi1
2GUeY+gdEbTDk7vm2vJjWoklhhycTyeJM7sFZ0+fgweRlOvUR8idEvNDG0z9ZdXFUOCB1AXQ1fue
WK6anKNG1+/Xyki/uQBP3SkZSFuOucbJBoVtX5AtbG21Z8DRBXcZZlSKPoXBLbyHRpruqSSjw9pz
ow74G+dBWcWqL2sR12Iqj6RFeuZDqo/OmwnYqDMRCLz0oEGTPmZWgP4DL2xSPRRzVP1+WifNimAw
ElvIRMWo9hUJIGzoNEleeHSFwblc1ob5aedOBxaRdPYp4hGSzPrAKp6Wsl+1g9Mb1SFVLRYPJk69
wSOkLMolO01JQK3WUmeFLHVanNOkW1ISsIcefBtN6tEVZabvjGKmwTPaWtkEfThLFTtNo5MT2ngm
7OvQkXAtOclkQJwtpscVpYgqpjdfoyAJS+U7806gX9Rj0xBOSzZp2i8n6hETDxVfGh9WCU8idF2N
nE6zqlSCZ7GlApZCX5u7PsMOi9jpggTdQNjrjq9c+qdU7+g0VLu6L+itqD4bvG3EXb9UW5qrcp17
Y1CzhScT+VEcVo3YkTy+pi/22Cf7gCpfQMUjtv2Tl5hjfobon73AwfSWXbkYi60g32Jkt1mSkxg7
ZzVuRGM3dOWxHyX/P1WG54OZGhrZwlWXqDns5eCkUTIXJFhVmet83QK6SqjppIHv5KConJ2lBqMM
R7UqhyZSIxo5LTgjGoYlTlnczxnE7wfNNaGRmnNlHkWPXImd7K7UuRBOFcPvdNb53aqliMaxS764
/kCotQsdNV5LusKQKakno3aaa+8sUuZGu2Iex2/LYMO/Hy1zJgbNQNx8XBmIuZ/SXrRdOLnTiNRf
2v5Os+a1jkmxDH52nCBFEnKNqO6HKpr8q6x0e/5UlQ2BJHriMj2dMuuHVQRyefB6ZkWHyajFt9Ra
kYbqle8TAaI1hbr0pKCeKxsVd5xOlTUdC2WagHOoa+N+SWV2rhpPNIhnC9RCh3ENUicWztJwkVnZ
UMKASWzNf0HoM3bnif7rO7FFxr9t5kqEPL7d2Qdr4LeduciqXTA7+hrX2A2OBFkSfkQMA0SWuQmp
zxnzmn07FMSQz6CWjPj1PSBeuZ5rb5zVnuj2FvdTe3RwKi9l87pUkpwXEmNdPEQqWXCS6s5qf/bI
ZkZPMkLcIG1Ym4xYMj2OBh2O22fSQ9dgX6Wm5n40TWJ+XqWmcFvLEGjYBKk6KWp7GCrEj2ZIAiIT
Y4X1G4HH8/zIJTypmJO7ckhqNnh24+gb7aXQCLGa69yDuezjm3iGaz8XBDpxigmSNUZ3OBQAVz2x
0TaxsiseeOkWr11U9eOEtd5Ekehi10SjQxgJhaA9PQxF118EJrCEKsGrcQ4et9N5cstWD9FeLGxa
qLnysBLopO/Tqtbbh4LN873LOChiK4AMTp4HTBvy3yWOi7vEgm3xGLhSeZ+4aA3vVWQG5T5By7L7
biROn3+QczAb937fcQXAgJXrw4ytdLCflqXSd3C6gzdOVu4xzITTNpTMEmjSSG8hG7KXBmb5A/kE
e3TA+ucemFyPOiLANVoyZBohmUPipytypdPHuZoiiwwNAZLXv49B/zSRBBmCN7ExgjFz+H1oholY
kCSOMRwb1XexNznNuveLPmO3Ktu7xdl5N5GEBYkqAxWtt/Gnr3VsHfduRhWfnSobjSJuz/kuqJS5
T3rvrWvB3W+83DVmgCcwenMgbSB/3FDdq7H9UAXTENSre+wMVrp3GOQihiGy66zi98sNeyLJfHXX
Jzdb2nNXaK17T3pV3n6QVQcBRq6G+AYiY2ZxV2laDQvSQk6VB+AMJDrnzlefnuy7VY5LFi7l6tQn
ks7ylxp9ZLHjIAuCY+YTuD0tHFMETptzc193gTsdg6ys0teAUZOT7muVLEzWGA3ayY9MUNx/T7sA
YQ0MQIwPp0jqgyp/0Il7S8WIjnEYYeIODVKJtKUMiQZOFPOaavhhJgS63ekaFlr7FABafC7gnwyn
vinaWNa05yfFApMRTjuImRk4Gub9BCK8Q7bozFEnLZJHzMkbG4n4x6LtcerUtM/1wpgCnRSH9gtJ
VMUtlfP73+rX5BiXU8iYOPJcjW8dq5LZbNveidBmPyafZvnRLiI9uL2sHlomjUvYwlE/FvCDf95Y
J9djeQw0mBdvtHhGx7B9f98EKzP5PnNK96TxYmeFIfMuS6vso9fI8cffH3X1lkQ6QFeDUEm7ieUS
KsvfHwWvRkeE0ZkX06XdfBrqpX/lhC2XePaYM5yLRDe+GtWSipPl9fZ/wzl/PX0zlcJaamPM6dbv
T1/UaOHAaJqXgcn9rp8N5wdjmTHSat0+amTHx+u8GZKV0O57zV2Pf3/5q+3/6/E4kPvAvzYeG/4V
FM1b2jTuq3URWEvtxqYtEJlV5mtQIoSIWt9W6+7vT7w63n49kX/gRQrGSkVztajK3ByCRGvsC5Gv
BKoVnj2+ak0Oim8zcbjBcb+Csf7/YVxmW1wI5851pNCyMJvv29q5qAXO1+PsKe1fAjQSTgpLnx8W
vUiBPjBN/O/vCG2H/3rYiMLZ/f1H5ZPmGr5Z7gX+YfGmaegaIlgR3tmezOoWC/FP74hEFaU5Th7U
NlcPM4k7mBRd5AXuEqBSPmvaxR0T/cksFiQwqa7suOmH+QaL19iWxv+AO7++LaobUiIwY9uIvL+/
JKHfbmc2iX1pxRqs0WKnRdgNg9dGRCTNcV0TxdLriID0XMtQlThi5w2B+fXvn/rPf4ZnIxPGxtGy
g+3z/A9XSmuYQ8yaZ19GSzPu9dkq9q42Mb1QJIncGSp1z26+tD+WNPMfEVAlx2bIrBt39jV9YvsY
iCg2C0G2KRKSq33kOlI1kruPH6Ef5Ak5YTMf2tESCGmIcKSaQiz2YS1m7BTgGqVwDadp3Q6UtDwW
qS1veaz9YWPTL2ALDNWaEJVrLi61a10WXWFfqNMQqXVZulfNZO5yLyjuVdJ2N77A+20NxIG5F7b4
PBXq5+8/Q5rrLWGJQ0LvRQxxyKC6/YwrMTgeeHt34wzZioTflx6o/0Z2oDSHcHKN/QfgV8yC2+JC
ADhtuury1TrMPQ5Tlqul1Y7+nkkGHi/yK5Vp+SWgPx5vCebf7zuInlQzHN5QZrAB+P2NFYwdraGb
uDQMj9/4e4YonybYH/i1+StBqsK8I6hv+W8QMkNEGyId9RprDleAa5mSwaU0iqm3ntEjzPUejnXY
l9PJYSKOqRns8RsV27uFtC0ehs6bPpucJ/tqmzMZZIqXmcmlKRgTnFpQry+9AVq9nwLRK2JD5/W/
sVB5RR5JnMNGPeAENa9OtHptCG/O/eDSO6odTk3gZAdZekEdt049Twd9JW7qxme9JmX9eiiGnKgI
oXSzfq/OkdSFfVji+fxcGgSyoQ3U6+5LoVZ/fZn72c7jrjeC/mzKoHwAtzeW3RKIpY4qXa/mk1QS
4+JxctNbJinv1jp4BuZUzMZA0VFsXH3/IF2cNmub4FJ5angtuqn64tkpqDXUTpCIURb6dwlbubzU
Y4UFcOVlN/hqf1gBLkA+XGkchTCEufo5RqOSjbUs4nnMIWeYIjO/Jk3WRL7qRBEVRiluUaDflWS8
85aniaMcEl3DuW6BkkArDT7HZUzkqt01Vlmdytb32c1zMJBcvrZ2nGZVSg4UdZV1Yy28O8uwZ4Ky
yuIDg3ARQ/2+s0uD1KM5k9lzinQm30+FVx76tqDyZTh+kyVxfZbxXSHu4of1yyT7ugEbLZXVySSL
51zT1In0Zv1ldaT1TdjOF7JHc8bXDVp5sMVS3tja7+/O7TclXoQ6jPubc+X3F7Wa3hMeNljPeZ86
n5J6BcReGv2kJq376qZO87GGFx+pBJsXRmjZv7MtzBub/Q8bz9UpA93NgHIrJq4KQjA48Hp8NC5W
PwvUK62l1MdsJmD3yUfQsDJLb6heMmuYoOBPs5Ycba0u5tCQU15Hi5ma991kruuNZW9ub//bLYMh
9OaUgcZ4Y5pdV3GaXgVtOufBRZF1KT7kwpsg801i3WOn2NT7TPOX5NCmAAZ3vstUMVIMPHZYOQtx
9Ftt7Q5zPiU5WWF+7u7JpKk+qxYc6E447gxfgyiZC2ikHuwHL5j/9bNs/KDK0V6fJ8kJGEHzlC3B
0Zb1fKNo2lbw9atthr0YsmFj9S7wJc+L1fDUyAZzobdA0bC8CPu7rRH1VAsbVrgHWOZthA8PmuTF
BPzyuuLe08fqxmZ7d43ylflD0N/hOcWnvlqDA7eO55LUc0EQ5UC3Jg78k3CNzmNiPIkxZOCH+Em4
Xf7x7x/hDw/mTtukdAZpLHgJ/774XQDjJuEEugROZ2C4b5biS5ahfzjAaJojq1jHl1SkN03o3p8u
FGRQeBy406SW2NuB/z8FK+eAlcN1Es8AV0YV6oshwT8ZW4eOMec36G3vC1ObI5v4IIORElz8awK+
D8mlHo1CPA9lKX4itemLgxpzSz1BxgLnWNzegCOZM8+6rxB1Nh9B1rU2toxCWnGvS+3GtvrToUO3
st1m/y8JuDpdNSGULUc3fc4mCF4tl/nj0JDP6RlWikepyiQj9mI+MdJMcO7Qxhn9WqoOf//1fyWC
Xm0Bl/uM64F94L5TIQJlz2OvRHCZtKFuTzZug37YJIVZkMLlBeuuyhpiyoOMSWaEaN75Ipy+buPW
LvPhODdanbwm2F8noWaXy895sibIUoH0nswhrT7gO5BWYTkCnEfE69YfF9B5BxbJ4qhHzXeZTg12
JR5WkZY/vYG6g1lZbd13wTCPe1FYefbR17MhjdBA+CoSjrbwcL9oiLSxsRI8G0ZX7pwBOSEQjZYt
ETAbaminAZYdSr8vMeCgXTouuMgHcdaVTfYjx7+fyRtkjrDIN3/7fmTdh2bW9/6eFdun4aZMRIYT
TLnOhHipP6DvHpd7RjDWFMPATuVZN1bd+g68YC/nXmG+t2Pu6hrxmPpM28HW1ie74QrD3t7ARKTI
s9e//3hX0YFUBttRwbnF9t1oAtc8ynFoSpBMN7kozJ3/wbnT/ZSNWZfGKUQgN0bWngEtwQrEy2LB
cyeser8a3kyuMxHii1qV+6JX3Rh2o1SPsB0IHR79ZvhBOK7ImGo55aEg36C9cdj9Mha5WnVMIjC9
49SjYwyumoasnnFnEIF2Sde6GmPcjzBAwZRx0fkDnDS9G6EhySehet0/aGimup1N2He166sELhnj
t5HuqpusUYbaPOggpKY7QO3scxGuk2W8rYnOirBK0AxjyouPXqXn9q7NVn2ODeWSCIvNV/Xk4BC5
7DTEIzy4r/IeItxsStb7CG0rDIinOpWSjxa26bjInUIWcOMkeF9XojjYnA3pU3HvuO4sXAVU6y5W
/VxAvu6eIGuuX3O7G7NHdLLOER+M/u3v6+b9ExmrM1KnjoZmjADw96M3nS3VNkVQPeOnYuohc1nq
h8obu1D0CxPh5pYw9U8P5Ixx0ZTRqTKc+f2BUBOxR0v69rlyJx+wdrCKcBnK7J8WoY5x0Puk7W9M
9N5fa5gkoUXl3tS3INWra60UWhWsxtA+Q7/qQRUr72tfWqsRDVWdR9ZQFTLsmEXfeOz7NoV6ghaR
f8Bgta9zlvDp1XwyrOvnCdKL90hwKbQjLF3lP45dYqEF0XwNdtm08ZtXBwgNLZM5dMONkvYPH5x9
RbMEvxrrfO/q7UePiLeOiuG5Mtci6sGSdpw/6VcXeVTYUHvdqF7/8DzcraCrI+XBtvfa3EnNYtLs
oe6eGxjNBzJ7vgU1siSX/NZDltbprcJtOx9+Pz94NZATlg0pjsG10zOxKDVgliWfkyLHdjFfUowg
fGXUSVh2kBU77vd0R01hmHcj41sugbEps2djJjQ3/s+7CQkTUXqb5hsM6apw11OraH05ds8iSaaD
MNf23ioMyBlugjwAzex048f91QtdvT3LmkOfXQwQfv32eFzaWPENKAgzu2/iBPLmG/OoOTiurcfo
OgdOR5LTCx6tVw3mZ7SozZOO82YNCgzNLjJz6TuRq9eaFbqN4eGjNptBqCm7oKOVlt3Gvaj1OtKH
FRHAwDECAu8P1ldrBH7dp52OEc/kL8GCdJBk+A/B7Nk3rok/7OFNHwA+hgSXFMirVRxAP7NmV5XP
shvKF4h5JFpUGor63JrORNIUJ26X099/zT/0YR5Kis3Gl+lH8K7r1ZmT620WJBfUMpb+nQZkot/B
6CQVII9La3+pkQrgKD4ttf6I4WEAnqvp6XkhaaR2o2RU7blhGH9rtPiHvwyXCBqxrWjcokauKsbK
LF0Im6v3bFd6/cxCAxY1Z+ubnDrz4JKA9tlMc7VPg4E1IHAiP0tYFGaUwEaoCB81lv+864GLzGCD
MHxO2Gt1DCzMzOuR8D4DQRd12C0u3AuZJTMERd+8b4thvOW0+v6g2ebKOFeAZCCYvm7VcUScinws
vOcSMwgtHBoxRHyE5TXLscTEp6mbbxRZ7/sUnshAnS2Omww7/fe7a8KOHzUXTyySdf2aZpB1yo05
HXayHnd/X3zMGq4PNpxkdTpBbmYOVP26K0JmJEE804D7w1uH76mtsNEM/Ryp7hvzmH7uERWkSBBl
o0jxnOsJ3gK/7SDsV86cMviiLAsGW8hel8sdvEitu9RJn5dHp3FL/ScnQe9+yGBv+3FToBD7rkyM
fymSV+RW+dq4sPbTWpxnPceKSfcV9RaxwPNJhxFtvwhlCftRc/WxCFsHSxg+BGRN6zuTKowOzjOx
LVT8I3O8MkbgpC1nbWjMB1NUvTNExCfo1lZYDnCYrSUwXzUaf64oRgwvdLvjusc016gip7KSfWOh
dA8xaIJRouWJ99kbrfFxK+2LYwfIvXemOVWxRJZRxxMnBV6dmK/5odD0OV2iKbBr/XWQFqQ/qDpF
AnmnWy++JomSLZ1gfEttLYdP5jT6U6Um/aMxO8bihk5tj8kpz5s2uXdTgUaHsFvnUvlJX4eeWRqf
nbpAaCGxwv+QN/hEoxKw4Ck0ljJ/Uo861qeabdjcNcKBzI5DjXxb07b73g3M0Q4Q//s79rOGVysG
bZDfimbJXroG5NWahvJLR9T2JbMF/DwApeS5KphMeU5bFFE1Mq+LG4zM7+oSH7Iok7P37A7C+pSI
aXwpvCL5MRaBUYaM4evqNJpCfGmDKvjJjNJIdp5SUnzE62+1oqqgGQhLDCWJYIKDXD7W1phMj7k+
NW+4y9JPLUbOHFhaQQqrs+xLH4dMeMSHhcFhG2dBr6uDLOr+bcUGwr9LjTSXoaORiBG6cxake9pF
YT/4a6KCC8SDTb+jV+6dby7TK3PPJt/3dlDfUUD6QdS5vpTcV4TURku2yIu71krtMB8RBNXkbtvS
pm0HgBdo2GToGMh+czyv+T605lQ88lJpvC6jP+xWROlnlMOVGdqTPkwfFx8Hmnhd+2XedUkhf7ZJ
YvcUovq0Rk3iDeUrnE3NfJWisWaEBb3hvSTks7xNNo3uR6hHKHF8vdBkBEcTYjayqox0Qtwhuxhm
87JGLRZKUNyC1VEsc2C3750CF4l6kG9UIRq1HtsLCi+MSGXM8QDu3uxzmNM0ZEFLnlzGLE6Pcl0i
InLN0fgy1qqavhowyMwnAR14+Gjx+b8wy2nGNzv1gglrlaA3m1MqyuleH42u+YbgrBkueDqtTNgm
JLo7TYy992PoRT7926eZ7T72ARPkfYX9IgQG11fnRs8IH9jMEBD0YOb+3Sn64Km1k865K0Snz9hS
wMSNli6FtDctqKREnJhZ8rgyWKjO/IvlTs2TnMmnX0vmlCVVnBYuE1XM0U9oOz9VTpFGKzCZOpWr
RGwA63xZ4V4TrhI6olq9eFlt6T2TnyVgJWlF78dapfdjpDo5PXXruhqnTNe0A9JkqMA4OmFIpIRr
lWE2LNm4rwNVVHemLJdpb2G4KU7uCp3lZbTboHvkfZPmNc/zmW6SXBb1ZEB8/GArJYydXanqp9p0
njeuynelDLd2wMkNuwHeD83B77eIxeCkLfRpedaF6VySws82ln2SxPjmqOlsr3CoDkmZFLeYDe+u
LxArVKQ68Ygwo2mEfn8wN4xAccQd7Za19g958i+K4UUGZRSBzY3C9N3l7CBv3LzXfZo8h/Hg9bOG
ebN98PHPHBtCF9bqLaXpQgG+OM6zqbrlRun9fojG2AO+9/Zm+N/Bzfn9iSszJqy5zfQjUnN/Z7CG
HrO5qf/BccF4NLp+PqOftw7G6oxL1PtDIsN5tL/8/da+7vlAuwlEY4rJqb5BdhuM8z+TzOz/ODuP
JUeRdg1fERGQ+C2SkEoqX9V2Q7TFQ+LN1Z+HOpsS6ijF/JuZiXEp0n7mNbQ7c5Q48hcx6aXwdEk7
TOvK+Cd46cTHPoUkb87Merxr66Fz0CfrrvWm1ttr+Qn0ggEJuYtvmb0KUqzEgYfjhOULMFURbt0F
5WvD3EkfXDtpb/FJrB/pVeV/Pv7y5cveJyIMi/I8DarFq5A4cFXDjQaJMnct5IuDQEfwEBQFDRKW
qvky6xG0obAvw21ekCvc6U6Xf/l49PXWXkZf/EtYevY1++183nn/g17KrH2hgBFkm7wo7ScEn/sb
qwGOfWWrXe7thd3P8yQs2PZEL+eD5SU4PcdSsxeUxKrAVxMx/lGyju9FfD9vjhH9lyu1hMuitSkE
JVmkDGCB041dfaCmQKAyuIefGx1PqMwMim0C9RB2bkX05UpNAjyF2LCdmqz5KUuUzKgXThHBH4X1
K8nY5QS8KQI55LmE+8zE+QQg+k51VhTjszMk5mZKtHaDJGOL2qXZ2k9uq1zTx1svL27ttFvpDADL
AsDxptv57lgBiMW1vdOnZxP8sDdUUHFzPR0+T20JO+LjrbT+OPQxKL5hRLp0/2zYYecfZ8OG0yF8
2i9iaNVxQ9Us8tCmGp0dDTXx0whlFF3ZUBd9Nb7IXuoXOlcz8lZrnQrsL4cSLGX1miu6YOkWjXBg
9cjaIZScVnl46GqkGD+X6kisTjw/g0NPR/1nGQp6oLUTQqtDyttGCxcwOmyJMXESP+AI3Jp6YPHA
6qHSbKIc2XVy/971keauJGL7w9D/VpVw/DIBUf2WoehuvXw8oZcXEsIhKAsuru2Lv/Jq67om/0vh
FO1rl0v5F4RqdluTH7ym7ThtlLGxTvE8JJ8/HnStVoJaF2nTmxQddSjsW1Y3cd6FjpxRJXnNVRfl
ZtgDebjp7Dik1djZ5k1kZpAE0aFDd22qTfvoaLI/yEap9b0+KL30NKub5J50djy4E1HOAaGHdnz+
+Hca7KbzaxPHd0xsbKJb6GLmshvf7ezYBBmTVo14mepCqn5KFafdYwslrhzZ9QliOpBYYFrJwSmC
rvNziAYhsi66eOmrJpn8YrZ/m0DP4o3Wq7Q7/vtHcVSX7wGnSSv//KOsPJVGg+z7i1Io8ZZWWxHd
2LNeTVduxX991PtxVm9O52hJNqiBeCEXqBykIgAkeKiOTsGW/g+Iso8/61/DuSCNsDda3tV191uO
tS1HZ9Zf4lLAFZAyPplmnP1So7S4VrW93BeU5AVVBu68ZcjVGxMnRWtHsSDTCNLh26DIwPJ66q2f
/usn0W9YRDDYH7Sr7OWT322/qlIFppxF+BqOlVYSqrQzlzpdt02c1OLnx4Mty36216lSEpKA7UCC
6FLNxML6Q3OqNH7Vy7Srt1Ac3J8kfvlX0+mM6Ra4WPxqxon8OyPBcs1Q/uIWWgYHK2SQM6Fxuu76
AhvQYV5O0StZU1x4UH1zHdEax/WSIMyCfSvT4kYLrPlKEfFfH41uIAVxUHEI1a5uP4D1yOzYdfIa
tXVA8dCtjB2yDeHrnMzytUyXtH7oVCv2kHyw/muowulbyihAx1BBQvB2tb72DJZFlxVqJgllXH1I
0Y4ZC+WH0VTypouaazW5iyOyjEdozaYF5XshfwbIM4hy8IWvhgZo/xgNWi79sQsyYDSoXbpXHs6L
U4JI+ILBWgShhUPoeb59hVXbgsCgf4Us3OZUTnLjtzvL8crBFxebR6eAwewR9qjof9iriwYCYsY7
m0+vTkx55DtkRx0/m8oJsQWs++4OajEUTtFZbgBNkl5rDterqqp9YbrTMbPB7XuZNTTzIYhNmL+t
KVE3TXtUTyOy3qmejxUMq/rVcSJ5gB5Zax7A7C7fQG/KYg/BRbJ6ry3I6Ns9endoGySysD6VXZ38
iOIGzcOPz+rFQqLmzYthE28ucIn1zNbE6XaLkt8rXsQ2uIzR/qpNDvxzq7umsHk5FPuEcio2kgjm
EdyeL+IwixBGT1S/Wm7UvkZR6gpI3M1zN4Ke9T/+rMtIC209XFcWkA4wL9S6zgcDeBsDxBf1a7dw
WvbB2GQHe8AEcYN8aVv/ddU2gcGazrO5j/ROvgD9R5ogmDHy2+BAmaOcWMwo32zVxlaeJjWvxMau
mhH4QB8acodd+/wrCR16JI3Vib8m0dqBKsAkfaVF8xdDpqipUD9A/uUKsuXiqtEpfaFwuzAnSILW
kStHvE5jK+9eNbvp0eivZQi7XHaPo6jLL5Ow5c7Q83GfUHW+sl0uguZl9bD25SRSIadzfT6tmpsj
g4JP3quMqOVhDyBpnBtjbnSbOlarZp9H4RxfGfTyVHIaF/s6Z8HN0Ho4H7SrCCptKdpXrdI67Abp
tYJOkUmrbwnXhvsiWajuTfqfnxJuAbIe6v9EA0iyi/Nx6xpSf6zX/avQmwRVxLRRj3AxbxxzDr71
bPCY2FFcq6hcHBMDj17k14wFiUsEt9q5fTTWSYti8WvRUdP0ChcsBzobSpb7wWBncvfxSbnIOOmm
2hZdFRSBYYuo63oKqCPwbQVkZbxmnVNc0STXoiG5pdJ3F9fl3kK06GExYLmnUGceOj75vqqhf1/5
Hev+LvhqPpif4RIFLb2u89kuxjxnu6fJpyZs5p2RxahRYL8IWzMIalA7co6aW8RVZOAlEjaBh0A1
12dvNdc8RC/2G79EkKBRUwf3TcP1/JcsIhe0C8bkk857nW4jnrX9EC9ylXKuv7r9pO8I369djxe9
PtJCritQIXAfFx+O1bAN6mR9PNrZJyT05MPi/5Z4Us31m3rAVMgLFEPBqSrqK+kZUF/3tSPtOwcA
FYJMsqp2rCFt349XZTUVGHgTBYOAh+MBQZBS5vlUKKNbgO/E7bMqIdhGMZDONKkjX1Fj44Qas3EK
iHuuXN6rE/A2KOtPBQB4qE7gej6o1aFmYjuYHNJeBryRFdlR0KqC8J1fcz5Z3Wf/PxRcO/AbSxLp
rO4zJyBrbDodP8UgUbeVoiuoVSTNNkYh91ahbnslkPnXfBKkgbxbKmiA8M4/TaefCKhL1fy6TMWD
aIE3ZwX9GQSF3I0eoCvWcQT+l/kEX0ohCNtIsrXzQXMxWUk1uVi2Oip6wG1ae7D83J1KW/HKUP+Y
T1CchOB44UIqXOcZiI6MAr6P8M0MLSEU4pDn8MBout9mGzJWaNr1lcfwHzPKiAxHArWQa5fH8l1m
gw/HvECGhT+E4biFfjbvyQ5spEOi+lZM0fcJzfHDx6fiHxuUa4E6nUYwClBhdVVFdjVbbx4ryojK
jNUbIOVth95Ngjr5x0Ot3vplg/Jdi4EaNzQShqu3T6qjIVI3UH19rGo/RQ93W4xhudVlhtu5zGcf
IRS5A4Yir2zVZeu/y+L+f2SuIaJ8UmCIKecTa9TOVMRdrvqanJptaM/VLW3W+X/YMDDpyJeIDZFp
XDbUu+XDO6e19BRnvkSGqu9U47xBJyt/EARPnlDa4X9YOlDVAEuIJha2zfl4qRW0YUcl0w+XPWNN
iFejH50fImP6/fHK/WuT8H4sTzkhtmYv8/vuy3KETa0BeSFfakZf/ximvLOeRtQZ5q2b6soVQdrL
g8fjTSeGN4sgXnWWY/JutHmuBboR3NGSxNxXDDfdxRiN75spzo4qXd7df/06sF9cY4SQXCvwKM7H
a0dLzoooDH+RkTsYmaX5kZir7xbiVc8fD3V5wmkw0eQAmAPREYf686FkP7dVCVzTd0BbmZXH05OG
P0cL1dKtOfUo7zkIQC1k8Di9Cg1a7sbzU0CtDm0ci7eIisZbxvhuXieNeqoZd4YPotgu7mmMRvUv
izgsazy0EOtq348AUH2zRVHxHloouSnmoSLvXyVC1hQT0Y0rrlwK/1jsJWmjSQCSHuLW6oEE/Ce1
MehNwNJoAfOCOOIILd7xp6akT41F95Xg7PIWertgaflgd2zQejtfAjTBB1QUCtgaMPd94tL4a+D0
xU3QRuouqZTmDugGUjM461253i8/laAfgQao8ASptH7ORyY+44bvDOErjtO9VCJLxSZxerS1NIAj
uyoz3OzK7L4FNedrvripALpfwMqLeuv5mJEN4rfoRtUXEbIsdKjNdoNUJgJ8eSd/zL0+nvIiA96N
ih6021F9qnpZ7st5HF4Nuxp3wFDFlUPwr3mgHIlKOQwtPC1XgRja2aWOxBeBmFFGJ1M03Q6rm+IU
leV8L03n6eMzd3l5AYZbvNfxhiImX8d9LKYjtSnUfT2NigYMeTmXXhNZpd9rbjhfeWrWoS9vDUE/
lzJdJpxsUB0/n/FZo5RthJiWNQ36TIZDZcdqOvE8tojn0Nprt+ac2psYAaKfSqR+RZbU3uRjOMIo
tsor63/58PELlsolFBXSv7VOByaK2thptfBlmLf7rHURB8LdNiqvHKrLJWUcthhPA1VZYpLzj1Yb
0fdZNAk/JnKnfQF7EaPk/JSXvYLbgfPz4yX9x2fpwiK3JKAni143SprUKsIIexUfgh9FWTDL92iK
qo8fj/KPjcPX8CwAa0d6YB01SKcF2lSowqcPbry2Y4RIvpsOw6krqk54Hw+2zND5QXXRNyBDodkB
a3FtaDNV6WSqiDL6RhNFPyLFNX/QVwznm7jvlGYnTejx+7g20mtkhn98JWUXrkPU4ZYocHUaWxhk
tEPEkhHN3QntoTr2FNjvm2ZS1E8ff+Q/tglj8frQAeFMvnmjvXuBHA3BntHoeYHI744RN9c20aXh
EQtHu8hOo//GTVjOIjhE0IgsI2/fOuJsHGt0OtsyfCudg0OGtO7RRuDrhoq+saWMb+z+h++jCrno
KVggVlZnn4i2tgDZGshIJtbOFZPml2mALvGSh030NK+8KJeXzZtcgk7wQlkH8ueyuO8mVE+nSHcq
x/CrmsqHjxab/aLgYlV5VYDwseo0tuYlNtKrniKbLtraWePu50kfdmqBx6Iur145F/uJnwRWkguX
XUV5exUrzkWl16YiTb8g+zvxq6cd9ZDKz+zpP0LXuWZxo+GraRJwRNU1giJK6jle3DD8meLdfSgp
qEXzGO0oh8pdT7P1yna6uHYYD6UCd3Ep4/5ZX+0YzCJ5giKI34raUTy6MQWW5RN8nCuXwcVAdOq4
DZg+c+l/rsVARkdpsNtmaXRtCF9YSvNopuIaqOtyFOIBioHLsafCt46zqZWJArKguddKRc8XhoUQ
oYeU89hcU6+/2BQ2lxWpMYcCthBv/vk+nfXMaMeydfbBFKaowunWIShgwmmAyv6j1AFXqAOLw8T7
EEIqVfDVW5TZWm2WeuXgx2NMKHZj/hRYin4b6O0pU5XgioLK5SwuPrNcn2RhBlf06sz3aZemVi2d
vWEBzMRAdD4FlaFcyfXc9dWJrA8vOE13QmUhqKmdz2Bv2RMe0G25hfCpWZ4ObbCobxpI1dbWTaSA
Y9t3pj3ccVqYUqFNRbC3dMTNj9gdWTgWuviic7M3WKMPdZG1mwyqrg7soplqH20+7Ts6hfkfxI3r
lwEcwgNdFv3RxKg4I2TMpk8SLdMTPvfiZRg7IMnQ3hxtgw0ZUNkhCc1fydjKbpNycO5GRx1/RINw
8i30rOnUItNpgPfHaAVVROHORwpL3EqpIVsMpu0pgMhh1+pTOIgy37giU8p7tezb/jaQto5EdZZa
v129MfINunXRK1jN4Qd9jgjXSZuKxW3YGMDjuBKq9hCYbXhfNv3Q+l1uK72Psks8b+Ec5aVvG2GO
FGSqJvbOGkSoPTq1bH4PXZkX+47CzC6YA41qrDnOw289zOmbhSOncTcYOo5I4EdNmnabOovSbJsZ
IDHlsSsGh9DKGs0mPWgmiHLda50QgeqtcNMufygalMp3WKKbwR/dGLtkRyBQGxsINnp+08oRoT8n
yiut2Syg94rJMzoyesJDbBDRRQQA7anI+AcKaiFRMt6URTuOf3JZmRXVMN3td1rdTRPWwza9IA8Q
VO3uG6XvjO3Hr9ySkr0PVXBVw4oefAxgwaVHu9qKbVFj8xz1aKyGSblPpNFuc60Erx0hw+l3pL0e
1vHxTaEU5a7GavnK+OujQIBNQMaB4DLht6yT6B6Bcng7WoI7w1geW7v5EfRd4cOBr3xblO3rlc9d
j0eDiDuLR8ZaYAdUAs+PnikC5K0jOzmG+Plh8OKKvPYxuxfmDhNy3djOFKuHG0NIYd7YTeUgaw9n
4DTOaufu7RFky95Genr2EcJQg11V1arj5ZUxTTAWYyf9XjYRbs0Qgkf1DhvkNHixQBOUGx3Hmup+
GkP1OECMgFKNOhaUUU7BUw4orP/ShrZW7kQ1iHZr2SmZvKmno40QooUgt5kPuG3n2Ek22x70W+oN
dkhkAuavqL/hdFvbfpwq6EBmaR+9AkFv04c06AycA5E48HgE7Z9qHyNxXldJUty7daTpe0BmkXYQ
iUj/akaSmgXqi6Q8HvdF4j4OtpDPTdKH31gptGi1fp7vEq2J+zvbVObdMFRt/DI0eaqe+K1j/DM1
IU18DhMlnG/beQLxGuiVXe5DvAwKZ1OkmkhxXWusm1FrmuExHovCQfXaLbONC6Tszi21Kf6to+a/
J8cOum2qlgQoO1PELRQF8P6UESwzRf3S0pIaIG8a17n4WrVhNcrDEEe0sJ0qm+M9yp2h9jrK0LVb
D4vN2TwKckVlix5wFT7qU6KOL5Y+a79bwiztRM6tARUdpRtyPEWWL4rUergxYAL0Xz/eiaRSq6NH
44LOCjobC+l4wQ6fb0WA7wNFGKc8hpiRVs2m4nTYftkuBz5S0JPG4oFjX/uOnVuvGASMf92Qa+FR
QqJxvBQLeUwcajSfvZZyS3cAbBH/xGkqug9LnvBd3htBv6HbjGpzzIEIdRr5aoAHYTIiApbHkSge
2ONDsilygDhwmWfa+wGq4+UjrheDfIJHpuS+6YBT36nqYC7exYVeI2o8qGp829e2hpLxpM5lt1Gx
Yxn9ckSR8Q7B3BiFMcTyEHlCkDVyvhhTY8zfLDj95lcB9f2n00RoXGABgFCxg4nMQgNX9clBvV0T
2b07IZD+J54CV3IRWaDG7lsrK7UjDmdIsBcYavhulGGgwjTperyxMz1rvqMra2+mTAYQfyLptsdk
jkyJS3RoopQ6BVUVI87al4iYREkY+MCM0ntDlG6D705RBAja5NCc0ICcqpu4s8vJT0JO912QhVAX
mBuqLkGsJ8cALwecPRCibGAqU57qPKGOs+2bMdwJsAOGeKqHoThMbjSiYm4ZnXozFQpmVwoh95OC
SLKDuF890rR0hagnZLVru00+pfQBv2JLEnRgc3CwxZulUaqoRlu/zdWtqsfKhBGdTM2tjf2bsqHR
EJXWphG8cl6hl4YDKVCfcAvZlr3sB8+Kylh9gCcZ2L9AwinzAa2BMt/hct9hZwuvNcmeFve1z2NV
NOlrhKDAVsFDwzmaiRP+qrNMe5Zd2Gs3TL86LUYyyVdUWMbwABKHRUZI2a6UbWDOYq+rSWKDQCl1
cyPHUP8agBo2vSjoYqzyQr3ax00xTz+KxYfjAWcfe/oh3UZnmTQxZvcj3nKxl1XB+Bp2DhhUobYD
YKkGp5K2z4pDWIoy2k6DDNnHQRxhJKk6QSK8bDALHEOUKfhuKLLVH2C2zCx4gsOCjyVBfjAHPHdf
7TmZ4ttmQLJ8a8keWehAh3Iv9gNgGfsGy8IQoYI6bvW6QvpWS/PdbAzF9DrDyvpj8A+VzDNmmz6Z
Hms8uPjupG2zx27IMg5hpUWBtZuMujE2SSLn5IcNq8L4MsDyUQjLrbwZTwgjJMYxmiOM0QotRWhC
sZvhMEkAZHcRshX6aX4zYcjaRPa7Em2l0ItmZ3R3ouxE9pt+Vu+e+H+ZhKkBYJGdalcQuqwpzOQ2
jCHX77BKwbCiBGzsenraNPJ7r1V6tmsaS/xSsbDQfwFcjxvQcHMbPuGdU382tMqcvMIa9Wk/DcIo
N6juxKcOQMx0B5VbGykI8brsslZTbqgxKIR9fU/07HWV63aJN6lF5wN5C9ExtmAkfMWMNCvvkiHv
PlWFK5S/RF964elVAP8biexB88ZE1X6HapRcgxKtMTdLMYtqIbip5R4AvbDqMxpkEelIpxaIbYOv
U6eXXXYjOs2tcR1poLFBGo5/ZEXpfDIKs0KsLrel/YgwiE70OlLdv1XQoFCXcFxDiaEE7hs8kxgk
0Qy5Vege0Wau70AWl9qXJm2To1FKzXwpjNT44pit1npa7KIva6EY71zpsLyBz9+HcNYbDZXyq7rA
FMhczt8Rt4U4HIR6f8RefJR+VqjqXWeR/Ums6B4SFDXdXWt0Sey54RjgO6o23+qpKPUtivDtEcmk
bwa9iz+qKMFyT/nUfzK6/rcTDOKaEfXFk8dP1aiZ0zDkvaFEdv5TDVp30OGnAZryNMnBG2WTIBed
SLqa3mJ622wc2LP3tjqMpW/SJstuPn52L+I/FK2Q5SRLpqlHFrv883dFFqND7jdHxenY0rf6RJOm
3VVoF+u8PVyW2CURdf3XEUFPLLQQWokUMNbFwMToRK9UQHSUdMwy+D8BHDOQ8lY3YgHUaNqm7WpF
efl41DcG9vmuAHZJ0AEXiHISraLzD0UHD2WZUZpH6JBZ8eTUc+1OG+pk9S9dRJF1b9Y9/nKL0bCy
U7oaXJaMMFMBNaWYMxT6lhvbwVXpr4lmq7lp8KtrMdY13Qi7LSVofg5D06eD1w7D4gNYaM4t2jaV
2OZ91/XplcL/2+99/z10YmE9m1Tiqf+7lOXOv0ckIFWxyWhPBdGmjtVDg9bx3Cd0n4nb4+BRpobS
ePQq8nyDD4T1C7Z8N9xSII/uXWUmpmzxRPlcuNyjntv1kd/hAKkeMY7IMFAwLWxXyiifhpNEqvp7
AjA528WTouBLl+rFlUrDm2H0+++hgAmchyYSaECQTu6qisIBaEHzFNYRHEmigu5AxhE+AMnSycZY
27kXhIWLAVPsHBVBUWfyaiB0MxhpSLVQu7rahWPUNzO40ybL+lcYqXAuwsIsFlG2Dol6IvLs3uKv
5H2d0QO7srOXXOnsEyievVUw3krq1DPOl6TDRT419dE5ho0z3EgCPFyYbPe2hgT8p6sHZcO/gMzD
xzv7clSKvNSc3zwiAR6sbnNXh/MkOsrLMrMTc18ntTsccMHqnccQf+DoNXX11rkFBSfmazH78kXn
X8yKcXnxGaTKAH/Pv7igP06VS+anJlXdW2dwmtJvUyy/MXxrq0elqgbsPSodKq/WSFM8RHArTB9Z
OUg1aR2o/YHFi++nJOlr9C+qGlWjETWFr+jsZd0WGTIl2ZCvFX8bvlH3ZRpI9/vHE7hO+SmlmYvQ
nI3NMTo/azJT2DRRJ1DbONpW509uHP4YzBa5rCwzH3nbw92kRd0DOhrmnwlE4RX26Ztj+/kcojAE
6IfshwsKkcHzORR9LIt5nNNTP+uVto3ccLjNwI1RdyKUyrdjDAHdG/XIqF5syrEVkYzZPIp+EV7H
gw/1HCwAsfoQNgF7sOlnrLd+IosU34H+dko/nUmhN+VY2s3oRWoxKLuMl7uePKNzRPs4uJF5O4kY
7N6IbJey61WJ2qdXRNL4bZiKQWY9Ttboh61mtTt8ZaPwREfMFaduEtCEpyaVyjfZkvrjH6UPlrN5
U/GIPFNrM+mpUdCo+48XbU0vXUqtCFebOo0dGt386XzaCuztKPGpyWmwwnH2dHdqcaebh3sq9OWe
ukZycum9e6oW/oYloh31rGt/fPwj1jtnAdpRlECaHRwi6KjVb3BLiUC41fWnoqbTdJMFPG4eZ1xL
jvQMqdJiuoEPtqHVg+5jEq3GJwOzncz/zz+D9rcBX42LALWP1Q4a53nQ8IxoT6k91fpusOwRpKGK
QqApMInzIgfhdDNMlbt+RNsbs6/yyiZeA/Kx4aU7CiwUTIsJrGXdHKrdiOJiHFWnIZhDB+cdt529
pndq52ZuOwC4KI/01S0pY/3TqFp05HPLKO+hnHX17OEebx+rLAyHjexbpfE7fG7qba1VFo6WrSqm
9uD0apf4SZ81tyXCt+OPgDV2j/1QOqfCwMHRUwDdHhs3BIZJEllJy8cPQNkHStoVu49nfF3y53MR
7Vk+lCeYPtCqVDHQaZxDxS5PyOT9GlVH6bdJlH6JqlZeE9q5aIMtY1EPAU3A+gKgW42VJK2DaVhU
nvpB+TVqKZD1IFvMvPpqiveyo8rrxbVul36NGsEnlBVQWYjz7hsVxv4GzN3Vs7eOGbnoAdvSCQNr
DfB6zUWYKNAO9ZTUJwV2D9qrbY/7UZFi3qgim9VtRBPP11igbwSr99fkMuhCtkXJerk81vEbNHoL
1622O8ULNOFkmZnUD30pmv4w4KqDVmlZ5X18aiBPKi8T+qdgcw3scNIpa7Ovc0TB7atL4eYhjlwl
xD80q09kqsKm1Ive4G+jEMPo25BlsCWlD4GwoxXamF2kaWJ96808483Si3gw72uqg8MTvAYeXfL0
9quCkZKS+FWei3LT91zVFKKM0blXTUjBVzbfRaGMqQDMBbrHosVFbrXaEXIAYlzA3z7RQ2zvp8jE
qjWdGpkdNDqgjtcGCPhta7PBjKToWvkLZsyIeGKSIPXtNGzSo0C7cBsbgjKRTKzocybDcjqMs6Yk
WzkJ/aY3g66+EqmsIeyLWTeUaZJPmDuLw/QqZm0LAAZ4k9Qn22YHPzQlL/tdHFHt1hD1zU5Vqpn3
6lybwaJ1akYPSm+kzaaD/zuip5PG9pePz/E/DhdsLKrfSDkTQlMAP39FRK1iEQ/agqtTl6fRwssv
6Eb9UdPKh65yosdhcINHMj9xU5tmlXiqHHVkTlxj/BLWYDKvTNE/jtZiF79gWhak81ppeIzygCg9
008IoYTUr2bkXWxMFvdGBZ5gVmlzXxnx4iElkVhguRaovQXsvGY2ll2P27Kitid9wK51M0i7QP6n
RR1ty2LmeOnVxiCaZy3hX9o5JWVjVL5w692ZaaabV1bkcgL4fH6ExaKQqK1/zWAbQahKqz6ZjW3F
6JDQzsOw0eitn3Y4xEiflbmhXEmC1yWDpQVCIItu21IvgEWyiqEntYc8YCbWU8GyaBj1zW6TknF0
SMx4tL2qYT8g0hLeYOjZV/h/ianrty6Eg5/KgtDY0QghiwoGfmi/y425mattXYQz3UVDhtbWSpJK
Jp6DkLTQroVCy697dzXy6+l0o05M38gAgacuc/ouh596Sry2MVtPjWvlj2R/bkKtzXDhZSTRHbJR
+XelmxHfxLHKOsiizJ5hfg9fpSGS5kokYF/+Fn4C4SFKOJRexKr40k2qWZSFET0Xod1oXojH8Qby
j/Z9qCP7JRpHe0cUkV0BL6x2DTMAAwFOJ2H00jxY63QWCbLW3dD3T85QBL8D1G1fA8WZ559KUaHC
h2D1MN1euTouZ50xUX0DXQsFgj+cz3qRAwahgq0+TayNeyMRtSpO0igLJ/eKIBMOxfE8tfZBE+Zl
gzcbzmLfFB6OeTu5uIPuKF6reHZ9/LNWIekyE8CdKAhQEiAWXM+EnI0gQzV4fFLTedfa2WRhvWzf
DAJT4g12lcUxGI3WXIrEhX6IwO3Um49/wRqWaWJVhGADmAuMkQjN3zL9d9sxtdu4TadAeyoqDaVa
IfsYEgxi48pXfQjUx8XjtsCovccXs4mmJvoUgJTIjwUAejU96lFaYhgxxWa+DR2NnO1Ki/Wth/vu
vPADgYVQfqLBStqHEML5ytVlHdip2lr043FUS45wBFyMtvIqQvtpiLCTuDXqqR9vKEW7UeFp3Wzj
YF1jMvOkwsbufShnKX0ZsD8GN2ahZ8WLKPSwOQUYEN5gDjEMf2vgEsiLVQrVcfBmQ974eRIiCIUD
TaJRWCwCgbuQZtTtSz7mUUune5Kxs82kxHVzK0JFO2DqZA7+qE1u/hC4CIr4ihsiCddJp5+enKq2
SLCVNmp3dc/TuksyVJiPJazWetN18/Bq9m2s77K+DfAZpZqTtPc0sYXxJFM8ZScvU5LBeiyacTK3
xVRRT7GiQHYHMcYIjs+pqjzzq7Kv1DFofQ8saLYxsyEm6lLTKT921XgPwNzIH4MSA75rJZV1yLCs
lQZDBbIV0DrWbB3rKCVYLqPVnoZq6G8LN8jJYSdUfPBbQ4quMJJMbFOsoAYfpT1ck8ahovMcLV0n
1Z2utMtX9Vp+DYxjGhMECvD++GHnOwd7GjjzpVE9t3PwMDRjdMAGotwMWUPyXATpX8cogoPWB+WV
2+afA1NWos7CEYcjdD4wbkFS4OZbP4+uER1oJ2F9XAAE42/nj4kzKTico5bn1VaaH66c51WRZ/lo
LlcCb+BaoJvWONsIJfhYHafoWQ525G4RuElcKtWgOvHXsNKN1aKI/xr3mr2Zked8xkVK/5K5yTUZ
/ss5ABDHjxEA8CjYrFVuFJqJdVIq3XNns9ONQBNvPo14g0/1XjWq+AdE2miTtZby+coUvMEuzq+M
ZblRp2cqkDtdJ3xqDG6sdpvsGWqyXVGG1KtsCUkxvs5IuBesHFKUvLizO6rSixA3nF/G0SSGbidX
T6JtrOC0cIuQCU0EItwheBJcOuPfEajNlPzB/dEd7jDVrOi5JTlC7W0o3HKDbXSQ3Y6yiyrPiVIx
eZYcx4i+V62Jpzot6lM5hCWO6w1nYdf2tGVyJ4Hzi+vLCEuOVjSIqRhr6q2wg76+C+bISH3qcGXv
kywr+NYHVdo1r4RH5aOlT9hxcg8FT2ZZwV4cgSUUO3C62HqSTyXNvrFjo9rMrdXiNGh1qv1rboH/
b0KQMwHO7Ai5eIgrDPy3epRYj7hF57dFQotwP+WuiZi4QGuPqWLC2mPdVo29lZTBui0Skg548QYd
AQ9NZrt6Af6cNI9F4LT5aRjNRN+gPOXQ9ytN/EeLTYRROH3LMR9T365H5xmYv116Nra+X1La72QW
UILHb6aVm9+XJM0BFtU1j4BDCmvfxX2e0JCro3wTDf1QA35Uh4OTF8rweTCm+pDGCPdg7aDXyi3K
PAUhnMSWcWdh1UgFGlMQAAcbV2uM5Hc90P/DHqAUQDXCqTKq786AysvjQjaZH4HJKtoNoDWziTaT
a+OkTFyib4il9Lk6VEOh3iXcg0nlz8NcG5hHdjwysz1xsMYSz5FvtYXRyC3UwYzMFbDaH8hKzmMx
5MNnUU6j4wla7cU2LErpbkVOe17t/4+y81iOHMmW6BfBDFpsgZRkUiRZegOrYrEgAwEgoL/+HXQv
3jBZxrRejLC2GUZChbjX/TigBCJyk+CAcoZDfURkSEp7PU3pruM38m9IoY3nvTP68ocMJJ3L0V/y
r5wVymAza6vgxC2tihzlJaElv0dVpuffJE7rYE98fT2Tf9yg/mqlrwIsH04aR+0Ml7ffOsTzlsfZ
mkr9SCz38KspRVJs8NXKembqGvzPitOEdeoT0Xv4klKtoeXQDZ44kLZu5hEFr+HW8IRnP3dYfOhq
z1Rjso0tAnd+4EUoxU9FiFx8H0+mHI8aOeQOgEstr/der3UCWdwIcJCjY+d8wrqQDKel0R0VDlNq
vizLXPBxjXWg3xJ75zvATmVGaG6cDqLcTtKu9wIagfFJQ/exJDs3S9URaU5F/Oi6tWBfIzz986TV
Pn1Ew61j3BexAzXSR3sg7gE8j7W2dVLqcpAVC3UeyP4uH82ln52wL4QW/0fVNIAfYz0J8O9Uk306
KW9XCvjJBoKlVn8SczxakZYTzsPcNDivxLZmZ7blBOMuuqf2eeNWn/o6LUuilnXvMzV5Iul04VyZ
Pd/P246zcsKYGfl13js2sq8ri3xw58zbthhG2PtTb4nQ5QvC05e59j6NZzHcI0DDM7NRROmm/30N
I9DDQFYHjGF1+l0s3K4SC/rFLHuqJkihYVuC31O0BI62aOJnayDJ0rHm7OB2i3eewJdutS7TrhzU
1kX67SLCVwOKb1U+s4Rd1m0mULhlYEjxVDoCCFOEfbxIbpa2nePPjtG63pWd+MWpiIUbHgMGKd4C
SocYHd6+CiVYlMaGGPrk6Xp6hiSevnYkKB2QZpcPuqK4feXw8ZfdGi/KShZjhVxPfxcv31DjA2qs
Sj6R2lRVB62aimmLZojw4kZKb2P0qe/fz834pUo08q6TjAyQlOPTXYs54/HjVfv9e8cn4CJ2QLls
rm/e28uvQUDA4TPqp7GV5Q/V1c2Jb8KJRjrbtwVV8ykSCR8seU39lX3i+qcvnzSnPjIGeOHw41/e
eY8FtJwa+WT1Kid73tI30+j0PyeKeUT+Ohz+8i5/+vh6/zKogcUTJSWWWTjVF3tEJOhIldyse0KZ
ZW5QafrbvE7106zLFDBNT9I5jagrV/ruJrPernUaiB9rSdy+qJzQcUBihPvuqSjpnglRZp/83Jcv
gafoPEiWcuOW9kT8UHVBe00s+5fBVxoFr/aaDOtcBuJhJJD0eIf8WXgAkjeBcpqDhrwNAMSgH8AZ
k0TjUepAIlaRDv/x7b44aa8TLckCTCusyfQ+LhtQhBuMwFvq8tl20nGnNJ0ny14Do2HZRFU7FAdi
y6wHC/XZjZblxvPHw79/2ix+1HrWA/9aJ7Pfvt0AXRDECamdfSOeiGBzhnQ+AQnL7Y2NL2VDq27g
ARDLd+2A/35awXeE5QgwApMp1umLkY0Gxv5c509Dj2i0znI2QtooRRFOWb2jD4Qc8uNrvRQ7MJMh
Neb8gZeW1+zdEjK6LRtGJckiIwHMCCsN+niUun46HBI2V8ZezU65W6yaPlvX2JXGEh6nQfeV9Uar
T2RArFuyLpHNTU/WR35PsYh9WRybyzO/HI0/y5dYoF/L2Qp+zx4hlUVYzADmgQyJ2VJhn7Vs5zcf
X9i7h4gghfj0tQ7xj93ncp6gedtoJSbUvMjKJws5/4HklCVG9Gw7hxwg1WlY2mvEgHcPkBRejx1C
QKMEvcXlgW5BZh1TUrWfmphUr9t5sMQpbgRSa9kExWFExvny8XW+W/moFNO2WRuDa8P0Ev6Qgpn3
ARDPT/2kiU+q0eSTlxn5Pi3Z0X881PtbysfA2wKMgXo+O6C3b2eSpEhsxyB5rkG6f5Wj+X3MfPe2
4mAvwj7uSVjX6vy/Hs/ZOWOn5HhKKihynIvn2NItQknXxE+ZspJbzol+pBuNZGsZO/du43m3TcVW
M+RVGq6UPt/fWkYm4YE2IaUwPsq317sQDj8VZZ8+S6oyByxIKEWNoU0e4hZv7JUFns4Af+7NyraC
XzEnrBgi2t6XH7/kZebclnlP7Kga4gtGqB5M80shRjyBwlavuoe9/NOCD5SstMQQFBzZ9udEmRAb
RvYWu4c0VB2BMDvXrLXfMOWLbKeyTDyOfiDinYWqoCVVLc+Qv1JfSm8av1AgxAnV6fxQ9V2q6Pum
cbPpPEJz28jGtHAcR0P2j5wAjP7FgCNY3heO3+ic7ArbmB66tY8adtD37EM/qipDMuA1X2qRic9N
XqYlSrvMXYvkQ7Jsk15vXgz2ysVGunmbANVV1hC6TAv3qu2xfbCZ15GmpFX76it7FrDqVd3dOZ3S
vucogPt7RJbqS9pK7Ztf9eqlXAwr3+JIWh5dR8R2lAyp0510q3eeIHMtL8hpOfCKFuh/McyBG2GB
kYDTTTPuw5JU+7vRAugejno55zedyOVTH0OIPFaVWpyNpCcR1UGGPiqZ5VCFfScWPbIDfxRb3Z2W
5ODNsx5pPh7KL81kaMG+T1T9hxzbgq+ixFS5L319hNhNtUB7bc2hkY/Im/MNO2U57Yj6lPptTIHl
lORWqYWUdLs//AthN/vm8SVwh9Ha2kSbVSHlmuGzNs6N+VW2dXXTKlbSG8xLlk/GUtznmzk1eiJr
+kZucTbhXqd0pwbEwCifwxo9MmcB/rm7AczvIKI1Cynd+7lMgCzp+mwGjz4ntGnn63JuTzb1kuyz
o3LRbGJOmFOkjMQqD9PEJhQcE/GdsIOlc2hlJQzU54j6ySjpc3vvZEL0d81MvSZyl84YSHNoivgG
tNFgDtvFjMlcjDjjBfUPYaLsCJ0mqb70GLuKDXFn/X4AxWc9T3Jtzltm2SJUYI+dhmy8ZytMzYBD
sYbidtpkUvrfXMpb7kvTosLdgKPoPjeJHeRRZ+ZefusYbiU3c2fM9klA5pZHVOrZTzIkNBI6k0yj
fDBY/SA3AxHELwknuK8JIrAfoqwEMRB6Xe2Q9ATOfZ4lPlxzbBDbJh5j7xuFb1lvKNrNXriYNf4t
j/c/DTMsRxneqt75zeTfqXNPeMd9ryGG3CCCpF3QM7n1AJA7+mGZtIxvZY4H55HwYRfZoZe57pMf
U+5HuSSocrVDoB/YhTKLUIcoxqYP8y5t5q0qCK19sFtSS3ZBlybeZzLd7KALsajDh+Wnznq+cQXN
o8hJtcraTcNYyjCG3QcNOONl47spxLT1PMUvQmlgOXd52nbf2mrsX1YJ1e/S4OWORh7tdFJDoH5U
AJuyUxUPuTxOMwmJzjK7bmhn+eQdCyUcQYJKrA0s/1X2zekrJX7Hrd/ZlCF6043MPjdfGlye8aGo
+6AKS8GRYjPWM/oAA9JXe0QkWjoUVEZhn9Gq125UWO3YvcRqHoqbgVSP5TnvndI4kP0CYYlOllaQ
zTEJJzS7Gp8B7yPuAJ/V4gCMaaKxKNsCpEM6FEB3sqyOdPTjwwYhDgkYACCTdKMPfmwftbTPkxvP
iyubO2jmM6E0woypGpaZseni1r73lsmbgWNKJ8t27I9cipN2WX/DQUsQVe/EeC1D1PLWAgDKtojd
y810V7GBcD53Vtz3d0NMCS8Shl+RGStIDyMc1nS/jHGDRSq22/au5672zgbq4FTckslkLDtzoDAS
2pqRi93kONAYlUkDobDx5kZIcHOXTEn67GAC89R2o6kp4CMZskC5WmGE2/IHzGbv4g19LaByvy5Q
Nj9bhqH6wxDwgO7jbvYmDAb6ogDOSAJ3Ks9RP8m1N5ESWJk3sJdqSzOardpKb+ZO10DQpF05eRvs
UdLca9ir/HMKTfiPHINcC71Saq8atvIBiX/gNNvGir1rpJbLtjtf+CqDgNOyHk85qF9sGTzpmjaG
lfjZkVXbUMh0O357QBcx7DWN4JFRZu7ncfG9TzZF1jQ0rVE+aIgVrjm/L0UQ//6UAH4U23k0TZdd
Dc/BGNLkQ/xsVz2xHAAy730fGHmmE2JDjb3KdqZRaZsx0ePv5crzz4zW+pHOvfFU+wvO24+3cH/5
QbB8aCHif1z7upcqiNmiGumPdvbJwFJ60qnIfe9LoElRRtpnCuRDZYQsgbUOC3OZb5LEYI0qgiX+
6pi1/qsb6musmfe7Spy+64Nae6sc/S52lbbFrymT2XqiEZ+ciKLO641u+9Xj5MzqaUBjhutW9tcI
1+936gyLEMLlkA1263JfubRKmCoZracxDdg7LWm6Y07374tyEfeuK58/vvF/u0oOI9SBQRa9P2ah
Vpwry1TWE7I29YM8GyfUc1K8JmQgc9Q7lTo0jV7+1zoN7XOXNHWKc/+isd7uYGWNACUf0vLZITEk
DxOIzDu8WMMD9tEOV/dca2FHYwtbm/KvwV3en+LRI6EBQm3D4RIt59vBM+LaqMYN/lM/1ph8ECWi
uDWDLGotJ1WbvrCzgyLQz4pqnApfxzE2r1XN/vITELWBKuBUBnzhknNBt76dhr6onrupWAN5CoB8
o1FZXpg0QU13eqnCRB+9b1WgBQPOdme4Ir5//5r5a5FqNeCTC8C+9+1NoIZDZFjjqWfOGdaeft7Y
wfUx7Bs7yasnZbbV549ftEu1P18QI2LU4fi70iYuy0ZeXZPh7A7Ns5+k6XRUY+Uf0wYUyKYAINSR
CVkr909SBNkD7QVNw57MXsSo9Ja2e4+UdguAo3CiMmMd3TqNLV4Nr23pvI1x3UVOQDrtPs/a8eTN
5NL/5zMmpq718ExokMt/uThzJa6H2M5I22cBDrBmt94H26k0/HDNXtO2tpsOG6aL9hrH//2bwnEd
vw6FH/qwiMTePqeg1TVuXFc/WziOOdgErRT7rvexKS0Tvo6Q+LDRjLJhHr+NRd+M4bgUyTX69vu3
hcKBuepR8f+uVp63v6Kh9VWO0pDPC2adXw3jIiJMR6yrqdQiLJf68eO35d2AwSo49ZgiCMVaSWoX
A+oq19Bym89Gb2d3zYjdkvA854bmX3ODNeQapP3dbQbi46wg1XVhXlfpt+MVcRA0rZGWdH30dgrh
Svs/O1WOP+x0cU7MVd9mR1kHzOz6scikU19Z/y6vF4Ixyks6zf8Ob118jsFsxk7Zl+1Za7I6vcEg
0ZaPXl356oCXDMCqVzsYlj6+yZdzP4Nym7EF4syioHu5wlVJlYm89P3HAvDE767j1LxX/FNzb+os
QVt3Em2/s0bRtM8fj3xZxWX6pTdBpwJxKK2HS4mH3reI1UjpPCNgCX7FnXDvarkY9jY3gzHYOkuu
fS8BINiRcsEyXnm53vUsSIfiC/YAxawQZ8Rxb582Wr22xX+cnGVFrNpkahhVq0XUkaXK4juenm4f
2Il2DiRQ1sku+s91Pyyhzwb8Wu3q3aaQ30LXgHYNKaLoyi41ZVpD6B0qh/JsiGy+WdFuW05R+SEG
gXRrGUnrhn0QJDGYDiX2sb8UX4Z2ia3Dx0/kL7+D3Sdn0BWJyQbkslMFp9vqR8rr53nQq2M7z+Le
biePcyDipJcW8tpPz57Us0WowCsFygQ3rnNljXj/WrgrhogP0V45/5ctOwLwQHCUg3PuB9qqkVv1
uURlb+ufW72z501KqHEf2Zhe3NAzvd7cfnwT3n8Q1GQxkAIZQFxO8tDb96KHxZlPjT6dO8sS54K0
8d3i9UFEHpDcl0TSHLlF11aWdWr53/KaYaKdhGiIQg15N8LOt4PGmmMNtUj6s+qWPiCmuArqcCwd
7UhlJ99/fIXv5hmG4d6y96KNsH4CbwfLUCq0jTCMs6+XfRKCW6BWIVT8J5v0eJdYth99PODlxLpe
l42MBK2YRcPmUsOvxKQIqELMZS+ke08kRd+56ZTN90g9hiPvcfGF7rmzpYbr8YUtZepfeah/u2Rm
dfZZyJ7RU12sXbacDdnqjX4mFRHYATWvYb5P+sTYxVVGYHFJb7K80pJ/9yJz1SjBuXvQLTBWXYyZ
oWkRqpj1s5MQMhA53aIOlFZ6O9L9wbNOVJGIXBFxLCJbxunv/3zP17WEKZ1ii+VfcsQkB3bhxbV1
HhZONiHmrfZrvbJniw4Ez4HVK99XKVUqtOdeBLhKu3LL373ShNmsnSIwvnzFWFnevmU0G2p91kzz
vNAx6zZ2Vmv2sTBgjLVBnFzLILj0iVAAZ8rQmbgASa0tjouGpEorkEzY/c5VDqNu0zSDg2C9k/Z4
ogfayT3hlbAwRJwSSzBlLoJM6RST9gsBi2VRsR4G69BXKMySLMiAqAZDWVrhAOJeDlFj10rcdmrW
aw+mpZPu6C6SuSZzh0Na7REhWJsq3eIah/USLi5a1jJis4YOd1ApJfGsrgfIFJOfOZvJWc8cXUDQ
ZTZMeXelNfBP7f/NbMK9YEsPDXbd0BCf9vbWqyHrJN0k91zOEyWnQZ5z8Ew2BhF4VbKPOU2kWend
9lktt2rqxr1du9XP3k/nb6BVhj2qUf3aj1qf98WPWhXK7DBoHa59k7c/KrXNwSGXfTkbFcXufaYl
bXDqNVP0RlT6lbbnhtdUGeEyBNu6M4VGaAawm6fcqKtrLIR3kzzuDwCMKIHZYa6gvbc/Br1d2i6T
XM6mWaUl9JCU2M95mofIM2pni2l2DPMitjYff5R/Gxbf7JooxZ7nnUoet40HDUUaZw8MiXPU3NZF
pS5TqtZNUw/aSSHF2uHU6a40qv7yMbKeoX9hRVvjZNb58X+02VOLIxAtoX5GAFf8cVt/2aStZg4I
lgK9uXKVl67A9VuEkc+AHK9RkP7TTPqf0VjsqmBZBv0cd0v7PUGc0Ec9G/2KQl+ZbpBALPktwv2R
7IbaM7dNMtKwMKq8PRqoi09+680Dgdi6+20wC8sMG21xvXBKWn3Tul0+b0cyJt3nHml2GsFuybwN
pJ/mkOGNHUJZ1FWwscesdA9zO6yqd2PushCuJKb3K5v2v8zy1KrWxhj+JvBdF7O8kVs40IfJOtd5
kGzLAjiUazWwsFrLqg+UmMsqXOjw/tGq1D58/Dr9Iz+9+KbQw/57k9ct5Pq+/c+NttHqFUrF5hno
b6aomgZFDOTUX4b2OCORtp7VkI/7CSc9LAzNqe4CznAlhDpHv03SxZ+3idONzjbVoPDc5dDlHooC
XPWVN+Ivyy+LzFrsoEdL0+hicjYS/NNwPI1zO3v6F7OKc3Iq1NRHawphtWn9Nnv++NZcvPCrAIiG
JTYNNvggui7d8SZsJrsIEvfoBGXwZdBlUodZx46ZKr/7+eOxLq7u37FozzAMC613WUsSQYw+dyzd
Y13Z9Q7igNwQiUNVYOzHvTvDQ/p4vItZ5N/x/IDHzkkV//jFx6z7OTaE2XCOFb0iKxybXN36lNMi
Q+m4Z2ey4yPwOtdsfO8v02cTBwPaRXbDbb0YticzVq9wkRw90GLfBqNFy7f0qKEtpUd+pYwrL43x
bkAEAyzqaOa4p3TY7bdvdyYqBx6ZXt1M7SAdFthuAdG0ePqecnD/RN8WBpuzQri8Wt3OTi92dLvk
Qa9XtFk6FvtiTNLbUXemU94boxXCG7xWm3n3IykEMaPrHBZ4IOTDvP2RmmEvFYSM9DjLxFg+mWlu
MAEJ/XWc2qW/L2eA6B8//vevNmd2bgdbWcrlOJ/ejhhkA+B6p8yORWuU92w9jHbHIqf/0LIuk9uP
B7uY3njX1sEQGvFu6/znxS5OSNkh3puzown40CIJPTBDTLpEdhJquuElq7eVQukZBpq4Vg/5y4WS
XLm6QBCtcGq4eP5ONpL/QvPsIOnAhVRQ9ZvEqK07ezGHl48vc/1T/zORrpe5lrV89uvsWHEavL2n
JbguzRpa9wDffQwbU+ZAEWBF5Vee3V/GgSjusvVfIWKEd7wdxwgUhkCZ+YeETrv9ddCH0bkRra33
1wxh7ycJk2TklYSLbZqtjvl2pCwzsdgTYXzg7BE/2DTRyDn3kWCIql4AgZa0KoNxKM8f38j3z8wE
RULQCweeYB337bB67qf0+zjleQJZ186b2SzsBitWd4PmymuprX8bDSEgGwoOOtzSi7ezywMhgzzW
qI/5eXc3600cdnbTpvekeVzBhbwfi9eDkwzbNvoW745zXuM0JR3w4AgpUr2Mk4i3/dIuHJ29WX/8
r3eROZZbyHkFXREV37d3USSl5ifemN74uFNlOEyw9iwt79pNhwHsv09hfOSohb1/TotoOt+OVsbL
4OLYiI91GdiHMpjVo57PzYZKhL8xTaGubEbfT5kcialzsWGiBkjg8tvxDORC09IvrF+N8yXzG+NR
bw11w1c+Rjhkhv3HN/Oi+vDPcrmuy8jCgDZwQ98OV4CEjDX8qcyXGmLRxbVDzdHl1uoLI4x1bT5k
ols2SU9SRRxYYvfx8JeFxn/Gp7rJ2Ch02ZJczNcCKpmndaV/pGeefk9Bct4myNG/k/8svuMM7g6O
DMwCdkrlnwS8xX2M5OxGLLZ+5ae8nxOAbP5TUGdmcCmzvb0TwZLZLkA/XP6ljZRgzMwNtjKEw3EV
UyIgf/VR6yErXJn03n85DMuRh14bewcQAG+HTapYX19jm/dryPZG0jhHX6GYocjsXpl+/naFqHM5
Wa0zLF69t0MRKRuTRiHsI0gh/Y/Cxv2V4DDbQ1fkAk2EW7fc0T2Q0+bjhwzEgL/8dgXx8WH//8gX
F0kYPUYUuII3zP7jkyB6ZDjWrTskkSGaEeNcGxRBaMdd69xLKWhXewJTSdNZEGT0apjiWwvUGMvO
YI4L9RqUYC3mG7x5O8pLSxmqKhfzVjhd++RVpvzp1479Pck9a9xY+qx/4uOdFD6phEgv30lG45jB
B+ofdQsw0HYZYtF8NZWLI3oUWus/DhjIyi3WvpqAoLmp2s0MT8X8tvr+hsjGemXfLKb0yh1iLR3Z
UVsvwxfFA7ae+ZwMFTYiM+DktlA3wqoo48/SrtbGQYUYZSthyH6pQD0kSIGy/r62wIpGBhd8jzHY
qB/t2PWOWj5NaN0yt4THMYA6AlLo/vRM4T13doyOjS9aQ5qaWH8wrctfujMoLVoys5LhGrhHBF+Z
o3zpkHkc+Zl2t+OgWzTbXBpZf5P0CpbDIkz33ncF626Ls/bBy/TkaSVAfK9YLL7jxJr10MO1dJMj
VEsjzm+TjJLK98Vnw6iKIRyL0f5m0dpLw8owlmYLyaqz9n5fTbe9mLSXFseFuR21xjE2SJO6MeT/
19+SMeTfjdQ7oE4OsqxvM28OYrwPhTXceUPQQPdWonPv/LiWecReToPg5qYm5EsMupjlKq1+7ps2
ifdiKNK7ljZxG+q40V6KxKErVSE53FZ+or3kUJOz0Det8nuyxkKsSPSWkqcGIDU9OaUoy0ew0Lb2
q7Ca5UaJxA9+jUEh8h2mqEZshkEbMLU29RTckKygn/AaUSZT89yIMEGVmG8DZzaahwqcWREKsy7t
neHK4KZrdQP4UooJ5iHBy+wAVx+aLFogahd74B9qijIfdORLbQx5fQcKoFHbhsqV+0dB3kojB4Qd
sC3RWYgwLeH8qekKlXtPyPYEDRSxeQjW33AeYmeqgcW6C0FHXjkWG/bfcf9FL9tpNiIbR+Kp4/Ci
epyERjNOG3uetFfRBMvZ9ttu+dkjEpyrLVBZ8Ytjcd59N+dY+1mPHV9P47SIaMM6BksS5RTj6eXS
jCNmPJFtL7tIWqmePDcQe6tNoc1DeeuBkKTXWrj6XDDBZIUedcuikCWlRaE98zUO7VNpSriU+Eyn
T8Rktt5L0ZkauNNlIOGisKZuDkJOb+nXAmB0igIdkVzIy+y86EgPmkPZje1pBMu3UjkS87lzoYYd
CAJRj3nbG96Nq7S6iWQ2l69tkzU2CL260bY0apqB36bK7utUBGMHoy4TwNe6lMPS7ABRSqQcm0O1
GMGCOtLGV14XSzffln1jq99eRmz270Gz6/oxLerUgWxhxANk6Y4yaGSLvj1WEJiJWJ6HcQ4l5mkR
asGInC/uNKc+Eahhlw/FOJVFqCxr/t27cTBtyA+13FCNc6aFg8rJxOXOmuoxtnvb3xiZY3xt27F6
zBzN9XdJi+YznE10bFSSChzPoDb658qlTwNFCrNDmNaqT+4osE6QZb2uyk+GBRn2ldc/9W+LRCeM
M5FxHbpgboMjirTkc5UuhhvCD+d/EFgjan/PTVbSO6/KzuaLuWlt6nIhtWTzVmgl8ZOi6koRKaW1
cF9hxqBn7Rr9SyAWrd2MIMIHqMhTT860l4mjb1EG2nR5KYnhXRbPi6gjm/a+WWrfPjVN4v6oxOQ/
cABA4qfsvkcJUtpDvvVg3Pu/2jGfML2uxOFoGlAzRrihC+jT7hRDsfYalexqp+0TKtFtNkaJPw+U
y8iHfdXQYPwZcYD+mlw9/eS2VuNE6/6W2EcjmH4Pfc7sQyjdfJt3Sfq0uNJ1wiEYmTjKNA2+aNpg
wYdN9bzZi9xZjkQhzOR6xTL+OiVlg1jD77MfU+Hpd16DdnijLXV/l5qFn0QpmsBh6/fadAwCJb+V
Gg7vcJzN2gv9Tuu+JAiD/lCCJChKuop41BgbIGXCyct+Q7BEp91KTwZrBb5kEgqqUkv39QCMf6mN
LtjTLS3nTdcOmkGem85DWhSgd1QlfkYFzpzPJj2dFHm205cPQVpMXzorKc95hqoXmoLbyAc7h9Jw
tmwtmFe1IizN45RXyR/SboZ521pFU5zLaXFu526kMaVpc/Wjjrvpu542TrHTqzYwd4jO2lOKYALS
c4kyUc2Fa4Rj7zacstrWSfbAJtyTVxmaGXqTrD6VKtFeKVQYzRFM9jhS+8XRFNpKK9h4g3SLkLq7
IoI1JstdIxMUqnFXg+cZ49mrD9bAzYVYmhGMAX0XVj827LvBGdENxrUOuaZxghu3YIEgnMvOxbGN
m1EdLfaa3Zbqa69j2w006qI5QR9RmavmZGWQ88m5wOmKWJnqauQoMzBCjGXOeOfIXDyMbOubTa5X
CmOVEjZBDpabncogCVBjg4GwTnYv4995G6/BCX6auSHU4y7HRGOpJ1/Y3kBlLCvz7QS35bVHXva9
s5rK3qI96A7sofWKGg1KBZy4TnEWGUiKcC70cggNcG45UjAe1j4bh/6poE/ohBQtjIdZ1h77LNqX
3wkE8ZaHqrT9MXTywStwD1QAvCbFFoYVp5IyWkNHtNAujM5jGgqMF8/OqjGalrG76zS//akhuypO
lj6qV0Nwngzx0ivxrIsyT3imlf/Vgg2kImMUw2uuGVNx7IPGqA4mTngYiW1lBVGNYNsLlQlD0ofl
mN/6qRp/e1gjUH26jdN9MWRX1NtEtTrp3KWwjIObEcGAB2Ke5V1mG525zxa/e3IQ+mZcYOCDYbBi
3werF7fxER15fT/3tVvfpC30wbCjs229TpRasz0CTWTqKJKHbSAVmm/pFsPrwHrS7aQ/rQbIZErs
O6cYXR0svJd8C2w1tmHjNmaOypHtSeQk0GZCkzpFepwkGJG9pvuoyFt8EpCwCWSxQ7RQcXUoizHd
agGS4n3pKesLUMBFbuFEtFTo+5l9WRAs83OTqQns+cQ2ckvvxeXQyT4Nob42Od5BBEHxpGUadq4E
34gf1YvnPxJeYMwA9w3jrg4smdworGhTaM2GXRz6IvFf0wAROCWodnB3YqpyGYkUnwjrq2+2G7Tb
PPVAplV3A3FEDBt60VX6tfEMZO0y7o29Xi3kCwMMb4mTwnjB9czkMIG7cA1xFwMoj/ckW2s6Kvg4
y49FnJh8iKMxjSFVB0mgw5y5eBWElsonF7/OeJPy0sO/r5oYzHqqtcSlJka/waMvf8vMKZ5AqLMV
dLDJ+jejObn4U0o+gALhz61eujwhALf0Pdid9pDKg0Qj56CZmImcamFLVzY5iFubPjLwX6/npd+4
GV6b9aWGwmEAVtxWtp/qzxkQUOMxWKAIhthCsibUg44+wAy9arXETv5mWlTx4MKTb2+h2XUbRf9A
QBuRHd+vqtGZfXK6PlAbP635Bd7iiM8VEn/rk14b8YjOuur4AJDMBzvMBJJeq6VS48hBtCcbAZBB
Nz2YI1TRo+nAgwhx3IuUCTytAYwO7UjUhKm3dRQ7FBxRc5sI+UMoGOqrJBqgpcztD8nGGMpc7kpa
rsFWNb12Lshft374KX85rDOzjfHzNK62qSmOao9dDYQTcSByvQ2JOAxLyp2Qd0pOim2KKLWnRoLL
8SEWZLdO03fATbTS22vwKYwQtEE2RYXWVfJkIh0ojrY96FZoBJInJ41xxu5D6QEAQtXV452tBNsZ
yhq5Bl61YOvlJE3lPaM2076veebxj2Vs2vsOtlu31xR9oittVvd9hXHNzSXNBgwBtZXLTKURgW+j
0Ro+ogvw8pOFz8LagIRIvU0MdGkOzdSnJYWKsTFv4pQ5IazHwTwUjkakYt+Br49cNgifiyRdw32Y
T72QUk5GUBGlGuz7SXrS27RvIRVl7ifiHuzqNKFZeqHVUe2IdJ5TQlEK7mSHPUajUsyGKPKNzhVP
tZdn5q05jWI6QQop1nCActjpCCXyqNRl9eDD40CGqrVA2n8UdW07oVx8+w+YFiwPBlERn3UqmvNJ
NpPz1e1QU4UV8/kfwFacyAI31rJdZy/kElAlqLNbPpimYxPf+oo5f+zKnf1/nJ1Xb+Q4s4Z/kQDl
cKvOtid63D2zN8JE5URl/frzyN+NW2q04LPYi8EssGxSZLFY9YY8Eagl9iaGK2XDxnwIIf6MpyEI
5XoPx3p8HMxOzfYKCsDKLhjM+GVw7CZ4KSQUC7a8z6hH6+gSR4Tq2lsp/k01ilklYWqRoS0mT12P
ub0pYJICXxuLGsbYVoeiy5xyK/WS/ND0SRHy3I76dne/fLGs8rNpaA/bCBhSqHkF5r/pI6KIAOck
74wTPRR1GzaBf+gMSdoGoR48YLvVHyoB5glhq/Tr/ZFvFGzohgMMUmV04REQuy7YVEpvxXFPL8up
axtcjh/9TAq5pVfrALQqqdl4o4qR8P1Rb80XqDvUYgph0zJfj6qpqedPj+xThdSX9DNJHC3Yt5ha
bTrV6vAj6zzcbpouTvbBMDpiRSzv5vD4TfHPq2zubNKwfMYamRImDVVwnwFZerT7oftcdrWVoY0m
vN8+HPYj+jd2erg/9WWditY8vVjsbkB8A7y/nnrWU2/hFWSeYtTNLES68dHbkM3jjOQAx47cCO7Z
pgdd8skMW/MDquzJu+uBoD4RTKdDS9sMYavrn4DypIbbl22cqipX9+lQ+qccM/jYysYVCNay9oq1
HMDpiWtjQ9y3pi/xdmNbXYGYpmyeGgo/7V7LaGNN8te8rtNAT8on9F7C2BWy8K29U8ZR+QW+Qh3s
xziyn7pWadeat68E/avjDZIb8Tll0vYFiTGHniBQmymjH4F7L0rjgBJpAiON1OBgJs742NueiB5Q
JkU4KCnr5LGR4c496pmpD4/pqKKNB1mHCoESip0EaG/t49w4kBM7CTWPSY4fTczrFUPfLqua2tdP
fls9jG1SP6tKqW68RtIJ08O/qpXUlS15I+DBLKY+jx0F0oXzXr3kKT3qkTFOWCGK0VC17EeIv8Om
QGTnm+et8U6WmwLLi+ng06my8OCY04xA2Re0BDzjZAKuPKrhGH2WRtSPtokwh7MqYIFYXBqPath4
o4v1HI8zwKj6gxxK49/7x/FGKGAvkFICHVF06D7Xy817TXVqqGunuhzboygadR/19sQmdUD3Iyss
/qsa9VcUeJ71/iDIapsyEntsReL+9dAK0r/08DgbyMjz4KKusCeHF3vkTUlWey9rvlss06MVYzZ4
f9a3PgGNLcggr8B+gFjXY2t6iTiYNZgnOiOI9yEeY7ltk3rFFjMI6MxxEDUwOYHju0oNEMAFLYJU
Y006+zFxUBpbSZsWu56dzg1kg/tHQ3OhGRN2Jg48sI5OZpAFH0qV2vAmw6/4qU4H5UnqnX4jbDM8
3l+GxcafRqVcPgEHML+bEw4obqZV2rT2CXq99RnEORg9FXLvT8j2OW56sW6vjLhoxWAtzcHWGXcS
1J63+npIZJ7dY+mH1ZS6AWacBsdwwEQ94NbNVwZb7G08RCcwJuaI9N4WfT6aSlUH8ih4kJxM/9qh
BvUUp6Gawk5JelptvvV7qHNxCPrm2/2FXU4TqRIAaHxSWG1wG6+3l0+/APJCHj04tfkADNf7a6WZ
s9cUlIRXLrPlzmEo6qKTRiJfad6qdXAj5g5qooekaClym1G7xzmx3CIioP4d9XzXIiG2JsVyY2Un
IA7IGNrehI/ZDTpWekVTJ44fEJRC80SYvvoRYF/5GPh+Mp4q+L8NhakhCo4+opHmeyMHnWK2D2B1
RD0A6k8/782tasilSrzUowe5wya4xjG1QP4M2CkCW0p5jGA904c3vHYn+Wb7fP/bLueOJe3rBWXa
dHPnNCRuyk4d7So8eb6oHvB0UVIXxUT6NdBVHmQkR05gBLtyU8qN/O/+2HPB6En5AkStg9gySDbi
xCx7gp6oDUUKHEYesuEFNTGRHWSl7nnORgDAKviaxVOflTTtKwj03rlTsYfcwhzBWqk2myLd6jUi
Df5mzJoy+anYfaE+Qnj05UOcCu1oNnH//f6PXkYZsmt0vqdzD6BqTqMqMP6goKoXXHfek0nl5/tQ
BPVeNcSftnf0NenW5dljODyD6fBP+G9rfq20PU3S0ixOiV+qO51q9b9aHeN9nSHJ6N6f2vLwMRbt
ObYizDx6y9cbUYaNFvV5WZx8Pay+xk0djq78P2dgBdW3XYd7xLcwXBVfWd5frCjwDAK3Bh4EEN71
wA10YDJJXACFk7b9A6VqdVdrWfsh5Nr8gaBw90EMBnIYaF6nnot8afVX5IDMN6AF/RU8xWLFOQQA
buBL00oBBD/LIYpBonpVl9pJyc3hUtGH/qRrvuacUkdvs5W3y2LJoXBMnj8wIG1wb/PkSbdLrAVz
0BRUDFEbxYNBKMeQjWefJBUQILJuIoaoVOJBtEJVW2xkBO24UchJHFYfst71opd1XoYZxYrTaPaJ
6qqcnQ9aRsMvV9tPZmGtGMotl5XhgCygKGSzuxz9ejhfggdEobI9icjstkU9RJ8xuokOfZesvUeX
i6pP8FETngQ4UqLq9VCGjqRXOGbtSQ3l6JDqqreLYiAhqU/92G0y9WOq+PW7vyQJPjkAWG2IneT7
14MCBbFqHALakzMZPW9RIkjaTYubuO/SDdaToz+W5d+oTPs187lFCLdBSzPuVG/g0T9n4xSUwCwb
3v4JFJB30REY/UINHOthzWvl6mEIsdCEA5VKcFodL1T374wa4LiA4pAdwK5nY84m3qSpkMgs9ROG
ok7p1rIVuImOOU7dxeoOXZC/peLVK6FquZsAj1nECzDCoHbn76oQjncEGM445ag/PiSK0aIMSrVB
bCTeXN7x/hQXRwWKMpBPMD4YTHFBT1/gzQ2NDgxdFsUSj0VZdKlrhwVtQTSyaMqaWfeXcjkr/O4h
J0olICuk8fm+s6JGmAU2Sktd/QjKSqF93CU0NJOIBAGQfu8/FH5Zr8xyOoFXT2nkDqGATA975KlA
WF3PMnLizGMjNY8yWsMK7kNW3ZyKmi7s3/tzmzNqpkAHYAqNKpgrDCjPLjUBngIrB7l/jEqQ1ifE
eMxsE1IPD//4VW8+2wZK6s5m7LsQLdkstH/I7N/0A02q6DOt7y78nWdWZ7qymVvdSgq6/NhI/5KC
Aq8nPeFFcb0MUmW1PZ4V8mOR8mB3VQxfXBVwxhe7GbpjWg2f76/G4vg6FmLkQB31SRubOtr1eDH0
PFnrsQFLk763Hio8XT/WpfGvV5TggDGW0nzB+00+Rm23Rl2c/tfXXxwS/CQHj3MJAWSuBa4EnYHH
M46wkLxaE2UitCvqD0bvmelTkXRrai3LDTZNFfwsxQm6a9ZspiMe1DZySTju2LnQzzg/YeKFf4NR
rOzk5ZJSkNAUqkFAdnmwzA6PnRk0uxGoe0zIaMJhVxc5bsWj3MSX1Bjs/iTxcBNfUktK29+mp+c/
7n/SOdZ+sp6HaouEHSKLSL3PQeWR5yid7BfFS5FihuqCt0CWu9IaOpiVTuU8KBsLSy5aI/62yAZR
Aj7BDWmXIJrzze7L6E+pS/bvlFYJbkkBtNqNmgTNoeqSbiUNmB/GCWbHC2DyBpiCONDe6/1X0tfG
ZyUYnvH0KzOcG4AjuwigsfctUVed24a8/XiRJAqi452NMXRHzeCf3krpd+7DangccJk8Y8egDiuX
6uwsvv423pvTSxCUN82H+W+jzqU1To9utYUtBCI5X9UKSwK3zIr0hHwATa37n+7miJOlKkkKAX+e
FWW6U7WZ1PTPSejR34qbwHvCvYKeW5qHwCiKXkOY/f8zJqRSUkFKq3N9miZuU7W1+v45BPfwFcGP
4XtM/+uiDAjykDjq/+6PNzser6vKq4HvzQmh4zz74pD47Jrv2D/rWNf7VVblvLST4QU0iVRuHU2q
XHZw9bkUZrFSQr41NOEMKR42GgymWdKJ/EFox6IanjHhqI6NLRkThNj4nRdytY8bQz/JrW+/pJle
v9yf9CzWvU7aJk/hzqGFCB3+eiuZqUL5v2JkJR3jLwCzSuGKQVFgXajayra9MZahE1WpiKK7RN57
PZZflM6Q6sP4HDdK9V3p7fpxAi03oOtgvr3vvpomxmA8oad8CPmp+cQcrY3JgYfnuLAhztZ2JZQT
UnwNVQS5AeMYl+DQ7y/mjVPCTqW6R0pkmRioXU+wq1ukRNqaCfrG717YXYEjmu5I+zwWOjDoGhHH
7f0hZ0n96zQNkNrUd+HjYh5xPSQt5ek9DuaBqDlBkuC8OYKqm2hS68XrbP9In9j4fX/QWx/y7aCz
REUJzQzFHMHahrV4LtT8Ezb22jkZhl/3B1osKC8j7iqeRjSxpj9ezw4yxKseaP/NEKEhXCfogC54
Mbpp+zDnKqa4SLt75Su+6gO9uf+pUk/Z8xT6lSnnmV/IVQl3JbGs4oVnv1a4iCVY4Q7jYj1zwyJK
P+dlnKgnpDPUYxkolbS3x1KRTxm4BOfgB1pVPozKxTILcYH+aH3Wkc5G5KwYn0oEdMoaZSEL4UHE
KK0AdmJvDvJhKDX0mUbJkMKtATkcmK4Of/jZ173+WHs+vmBmUKFG4RcRSFaKVtpnDSkD3Hh9T5zb
EByhy6XTfY+cQPP+dGTD409MKoo/eTvYT71KP2yDcwKG0mWh2vHKos07TqCmKFRMKrEQZegnzwOJ
FVesKlN56Tnd5l4Ao72ABbGch7KtBmtPY6ZrN3Y5qvs+kuRHuxilfNOABgoeEK4ywwfHRvjZleGV
/0zBCK+dlHk5ZfqsEJWmfiQAZGiNsxeZXrSWN1AzehGGNPVckRm1kEcceu+gCPoCblEYUrONtLH9
1YMjOEuJ0VmgqA21PuLhjkPE+3a3jo0ZREdeMXir0ZuZ/SC5KIIKc/v6Rck6R4c5muOj6GX4VHjp
OMbbtBLdSrh4bbJf721aX2gIkzhMyglzbpiP5UvZ5Xn70mVK0yHOCYdpEwF/zDZFN3b6zlLi9o8T
FagMl3Ylf/CdDufKEVBkc+yVMRcbBKyBk6+sxTykTGuB4xmABKpLcPtmIaUHGQ3CqyterLpNP/hj
4x0N3fLH6cod3pvNMBiK7q9CTKSi9Iiuw4poArPygM69oK6u/fK8xv6t+1rnb1EO7oCJWcCXVs7H
PE4z5OSDSLo21bK5Iq6HrLSaQpdVNi9Sqo0b4WTlmVeBvK+QfvotCJ/5YwJmuFtpOU03ztXnJs+n
vMINSBLLAZhlimmFhFne6tI3DRZbdVBr0/qkNXb1Q7Ei+kCQAkGdexlms7Dl87WP+uocdT08G5uW
BTRSqj8Ljr7wALI5Q2t9AzkPKszo7aT/MUY+fmCGMK36pdKc7NFOO4Mtl3sv5LqScRyGAHy7qtfx
zxRpNufQYTRhH8CRVc/2EIHIjdVKqXaj3qoZ+J9Oz7Y83FXk/XqRmZuxamxx1L2ylzpXr0Ec9IeA
fgm1Hw/8tuQqsdI1276wbBtIm+y82MNUEhu9TNBd8LEMlfQ2gNmbsxOoNTZls+t8HNUOiJ5K9Ye+
D5zuk4Kr0t8+Te3ibxcNg/6MVbVVfDEAtTFuK6YesyvnsS8+mB4CeX/eGT3YvzxSeUahSU7Jfbaj
QrmxSnv0nW+gDMEcWkCLv4k+Sx8LNSzMnSPYKCuHdLGJcQOgLcF2gpU6qUZeb2IaMjnAxDJ/6TPg
b26NYNKnesiSZpf6Jtx3xdN6+avi4x+0vz/ZmyNzVmlFoe+xAJwB+MQ91muzF+7ljpNSyK5cq80n
K1Pkj1k0oKSf4IX4zvkaXE/0yzk/CNFNF9z1fL0gknOtz6WXJjaF7kKIKn7C/hL5zht05LyMwXsu
AW1JK1F6Hgxfx6WxOJUvQWKZs2AYiBaZ3D7zz5LhFS9ylwOuE639JWyDNer1Qo3rf2NReeJK4Fk+
1+sfOsUuSkWSXkQPv72u6uJn68npTgpVZVMoJQZ/qY2z1gZDKRzYeRuYp9qwsGO6/4XnkWr6Haqh
8w6h7s+NOJtzrA+SFSHE9zK0va0dRzw3vidVmu3yogMvrFd0XzaZ34zqUxpyEa186hvrQKhEJXyS
qAXOI0+/700xsx8xJGuVPjo3hJlNn07PEiMY900EYhWo/g4NGbx9zNr4x2M4O6D20a1s8uUSTD9h
0j9ks6FGOPsJjVbicuSk8VmPjWKL8Vb3MU1AKqDywUUYt5LXuaoZV1vgkO3x/vIvEgMajjx9WXgq
UATLOUwAlXIL2GIdn0s/kQ9y1clPedJ4+6BPBD4cDmSWNMn3PVFp0xp1uGuUErvVJIY/iKj4ym5Y
noCpW8CNyVMR6Mj8JRXjHWrXiFuffeQmHyUltw56byj7wEvFy/2Z31p19j6PJ5McjErP9YfHcC4O
PSVMzv2IuDmy+emPytI75DZFfKD7Nv5ALRPN6jpZFVmYR7VpzWEvELwn9ALVleuh0dCcfAed+GyP
JiU/4UTPctBMmtCp8TBWTnnxJMVZ2WXT//TtncygAHFQbLLwl6F3OksJ+j5NGqkykrNVKz2vm1yE
6GEDMUV4GcTMplWnB0ZbJ2GIelSVfFP0Xlmred74vlMhAEAoAJ2pd3A9c0kBzS/CPD3XAWy+JC3j
T9aAfVs9Sv7KVrqxyEDN0FWeiqwWDfXroSAQ+n0Ib+Is4rY44JYE6jIGfYRMV5wFX81gJC+yexRi
7u+rW+vMXWUTVDAMWbTb4tGE/2Mb6Tn3vPa/1OudnaKDVO7iqDhB0FYfCwpZP3xAzR+Adax95lvT
Rm+CTtCE4WB/XU+b1felsjaTs95gYPiIToPN85W/Oo09dYRtwLN2W8p1ZK5E0lvzttGdQklWmcrZ
80De4vzWaEF2VgIDro4iHHNnia445KVZfUAGxP6B/Gnuu5j5OVtZyb7dX/d5zWDa3zwmpvoSwE/t
tQj9JpDzhotiDlB2tgZFkjddnvX+Fg/avx5A+2SXj7CQV7bYjd1MRg/UT6O1SgduVoTpImFjbD7m
Z0f1f/lZIRW4tibj55KG77C7P73bY1EOmYI08WoWMyqns3r0cPOz1Iv8ZST5EK7n1PkGA8L8dH+s
xZOZ8hLSKBZhgoII78VZAhS0dh5YoRZdCmkyAMk7QWs67OpgVxugJ908TLrPKKRLH/uWrOVAqmw8
WIDYog07M1pz4l5e0tPvoZsKsAzUOgDj602tGsHQijoIL4MHf/dU5F3rHeB5U6VxdAwcMCGuwn7n
xEXI3dTXCKkLv+eXh1Tm1uQeFxsdAMokjYR0DZrmtJivf8wgh57dqppPmSOqfw9pbj0FXeF5hybq
AbPXlVxWh0wUwtg0phpFpwyt35XdcPM3UJlG0JPUAbzm9W/QhqSNlCQNL6Iyxm3HmThKuMP9jOP2
ZyeP1kuopfBYMy8YN34ZByt3ySLIsASTxB1354SxnHeU8q7ocgO+2iWTfWtHuC8jF1iW2LZ17fxQ
Gql8gggTrkTWZa7CsFR3SVYg+uJZNQvpednGYxUJ6QyTCg+dgabTBjHj+JAgrv6C8IcFWb1Euz+Q
a9y28+hYD3H/FfxT96ljY67UtW99BCA6U9uAX7RA5/U8PUQ2Wv5F68Fyu3ifK9t+yEcZKHgku1o6
WE++F4tjPtj5lng0ruyCRQrDekx9kqll5RD7ZiFXMaa+vzlC7DZD/1tWx/BqQUM+JZaevJgSZlbb
MCyT3/0Yd+f7IWIRbRkazy0KSXQv6cvPDsGoDiMefewApa/yI9DZii9RUjYq0Rg2cOg43B/vxo6j
4TbhSyGRTE+G2YYfQ6VVTCm8kM11z42c1FQSVXljhoa8HQ1P/xz47Ib7g96YJEQGBKKm4ib8+Skm
v7lSYjtGl6BTo4sDdfsTtAPCSqmYCFRUn8QovVNViaOMXtEkjUzSgpjBvP888EoxKwqAF2j6NgxR
adyo1BdoRAewJU1fTvf4ADkrpaLFxcKoOk1vTrEDXHhea5eKDhhMb8eXDK9UaMcBUNZmlA8KwnNr
BbhbX9GBlQGujj4COM/rBdWbipCaFtK5tcIEDSy1eUaOGkGHMbKOVWvEPLDR7L7/FW+cEuqKtkJD
BPjTohg1BqakyW0qnaVGQvjYd6L4onWZtfXxN9xSJ9TaTZbl6qMVmdbKCb1xk06oFSwOEHGkDD1X
9QdRJquRYXpnP+9iPLPtVse9OxFqAFlf8f4zeW5sgwQBDfjOXlZvijy1KbgC+HDjOulWjtHiY0+1
QHY0CfHrM2v2AQJy0qGoteCMpIN8MgfDjtywamV7m9StWa2khIvzM43GvuKxM+3r+U3pqWVf40QR
nBs/Dv+OllfhJlC2XQpL2vyFmUG95iW3NuIsIxMIMMeQsYOzLYXOzmtT+VB68UOTAYhFxGFwnu/v
rVvjQW7g0UrxgEL29N/fRAg5jQqAwnpwDsvipy81w76trfhbFfmwngt8n94/3NRnNAwAovT9ZgGJ
BnUUUViMznJdhV/RlEkfUssXewl3AXtDomtHp/sjLjcMT1WFvg6uGuxfbTYi5nUdBbciOptyg3CQ
0yqqG8mUYdoiRXPh/mCL8AA8hUfqxJYA984Nf72aWKRTfUzl6GxHxDopgr7xgMVaXWx7gfbx1rY8
cKgBtgn7+wMvPyMDTz1VHuaEijnISRnU2KhMIzwHfY3GxlA4ibSV9DBWdm1kVS8dsjzFysouwtI0
WTw6UQ3ngABjuJ6sDIxktLGOPNd1nb94YVNAvR4c56Ml9fY3b0yGP54mcJXTkyBeky1bZtRU3Oge
I2g9QZ1AP1yPntdhqOMkG59Jbrz/UmEjiJAGmn+QUs/4BWETZxQK6epnzQrQ4qyGqt+BwC3fHY/4
GSZNxCmxB6U6Oz/4qTZpU1nRmRbU2O5EZMT+To67gXacZK28EBf52jRn8tUpg7TA9c32suAyrZxC
is/cBzDInayvfmmsBMo6g1pudC1UdTfX6uK/LPM9OgJxEZ/fvdF4l5OxT1JxQERnHx1fvNGOR+pb
kdo06pdiLIJD7NMF2iBw4+/lMUmU92apU22VOwg4AAeLP11/aYX+RS9pRnwey0ZU29J36L+adpE/
S1KdH21ROb/9AXDjIWo0v+Y68IIVUNWN40VnXQXfwtRBOM5unQRxIBSApeRcerxb3UKxkg95Juff
amjs+t6Mu3x/f52nB+pVsYtJ29NDESAIhYE5PCJGdx3suJecUz2Kql2UtepwLBs9/X98TzT4aRHw
OIVjPLtvAJcYeWX36VnoVfMNb0zFxaLafpKlOD6OKibG9+d1I0LSx+URBP+IfH8eIaFytYZQ7fSM
i17Wu0ZtpycFv4xNIjTrY6c30oVtvIY7uz2qTvsF1j9E7ulgvbnlGllr7R7L4nNlKgLyiR5VHxGS
wLovEUaEYJoSfaKPutb8Wb73dAjUwG+hl0wuKvN+SKn0KM15UXo24XT5P2NPLxL83VWMszpJ85/J
loW+lclcml9yo3cjHT6RiY2ntM0JKZB63EllF629+27ciYCQJ5wRjy/emLO3CDoWig/TIj0rWhkE
u6JXLRfggt0+olMh+s39T35jNJTk4czy2W1ICrOQkesgS5qCnZsHVVN+gU0Ns5oSshX/MTxVD1eu
pVvDUd+gkIc1HKs+G44Gn8hlAYDRrGtMIiWNZ+TGk43qn4SZ0o/7c7txTIEucUaBTem4ds02VlfF
Rm/gOkqt1EwdgA9KjAxD2GvGyrm5OSttUqeEWaaSO13vYIwn84jol5+HIi5+KI5kuQio0PPPlXbl
lpkWaBZ6zKldCb6AAiy32vVQ0NwBRpsiO5v22CB1qJTt4ximyjEZkSHMOELfkH/AXH3UmhWuzo04
y11K55DHOVYIc4edTE1x4tCG7CyXKbI7uik4ALFnHarRD58blPFX9uaNwEBAB8M89SuBzU4/6E1g
6AfAuFpCUdKSffUriujJtuKlCbkjiT8EXlH6O/p/79WU5QKngk6XdIIT8nqdcyyUuqzDQSsLouBQ
btDyCXeFFudbbahC14Rufbi/TRfr+sqEJCvVMPNDaHRW7MAmuaKslChnnUb3IzI2FVAdHRyBm/Qy
vhthraz1ZxcbliGJLuQKNsUVcHDXKyvpNrQ9tJLOPnT+fZAM1ac4qNHMwe6mWCs8LLNBVpQmGChU
hFuwoJt+zZvvmGh1boGKU8+RMlTPVlZ2n+0OCs8+TQFUwcMqjPLYKkq0R/cmQbqxtE5gH9a4Bovt
NPWBiQVU+UiR6KFc/wyNNi8StYp2RoZTPjqj3l8Q6NNcQmuGqqtxQFYzWlOeXyC+p+00pWPQChUY
GPosnGf4ztGC0tUziofJJQpaWFgQbz83Q6XGQEv68pfca2inyvV4yQoRbXvfQlQT3dmNN5Zm7Q4i
6P++d8tx95Gs0T+aal5zCEIex5UsN4Z2lrIk/NVWYeKhv9Q56o6Ezk+PAhvCZnt/zOWeY0zaGNB6
wMqRnV4vf01BIsp7UzvjCmf9jBCS/Vh2cb/FpmbNB2sR+Flzqpa03UF6Ao6abTi1jcbpBtXPbd/p
9ab2/SzZik5ao3Tc2lEUZ2VCIhkaIOTrKfl2I+vl4BtIeCbFEzAK/T+/Rdeq8pXqj4FAVeI2mrZ2
BSzjBQGKTj6OQVRnafRej2pKA67d/KJz3cgx7mpGG3vk1QKTb72yvveNg/vm+78dDXzstIDMawtU
EIJStGp8oZ2zsNCfJN/Sy0OCS8CmzFt7jdy3/Hp0hZgYaQLBibhxPb8cvWkpjSPtLEJNlT5aqIZq
u1pUsvn7/qwWdykvQ8AwfEHaUcA3Z58PfhDwn9FAyFuTYX3r9VRzwIZE/hoQy/aZjczOttPG4AAv
2Ep290dfbh5Gn7QMsEzkjptLyVAZLbKgMY1zESqIFElFchRdWR7zbBRbmFm5hG/AUO7vj7rcPFej
zi3qkrgMk0SVGFUe2udgdLJT3ug6PBjV+BeVw3i4P96tNWaPUg0AkLrU7BG1EnXo7Jo0Fsdkl9hq
sKNcGrql6VcfFESHN5EHCx6xsub/MVPmSgEEGiyszVm4j1of5bdmNM++bKAVnehyiGX1WIld7jTV
12Dw0W27P9lbizt176hHkt8i1HK9c6GPIwgsEvNcJrF+dBzd2+H4B+0BgKQJ2jc2y1/3R7y1iWik
Aj8miwfTPjsr0gDgMkZM8lwXpn1pRa/iWh4iFIfjtFobOwUXDAAXFfTtcGWyt4dmWF5OkPfmFaae
GZXGoBtn2A8Bsn6eQGUXO6OdQBEfg3e+uQ8nYk0GZIpuVwkwhJKppMTrAeL4QiY9HgY7i5AAvrSl
Lx8NuTd7QHv5X5u2Ye0mSWrwZO2sralkvps65nv38yvrg0IP4ReFgDkOoWlr2ex7qbg0oa+6g17V
FyVUmh1/520KpBJeFDFoj1YqgpWRF+vNyPSoqJjBeZ4gGNebS8t7A1vXrrxEOBzj9InbaNm1+UHr
wvCkj4X/EKaJWLm0b6w2uDGgVnh8AhzWph3/JnUri8JG9aQSl0DAkRK5Xz4ZXoQFGlb2O3QHlR32
C8UOAevyq97V0soZXqaOIASmDuikb4Obyny5i8w3nCzWxMUcG7Vxa0ty/ppgjMdPsjaM+sEiWULg
2zSkitQlzLKjpNTIMcXoYq/E6+k2uN54dKXRIJ26DpqyKMYXfazzAeLqAkMNiW5/1JBFHsKfkYIP
yjtPNbOmLoFICDgmenXq9aqPCbLWNaokFxW+5nbMJzlN0xHbECnOU90UH8l9ihXJgNcq9Hx+U0MF
Mh5lgIU3jy8ihxaKLi5JFBTOxieVfh46q1F2SMJWT4le6iNGRsKJ3THGNAKYTzUV9IJQ7129l6IK
Cd6E7guhFhIPKoY+ku6RZH3WAkPy9jEOXQ9ZXWF6FDeNobgFznXxRtYjRFmh2zb1xgaxZW2CPB6f
k0pEX+6v6iI6s6rQ52nVweKjSTiLlQBRgb9afn1BHdvCknvyf+rpmo2jqHayXby/Cj4NOLEPJh4G
5f/pRL85PAC0HOEZbX0xGlW/FBVtVq4Aae9bsvRAZbQuN21TRjslGjOssW2tydwEef/7017GDTqw
dHVAn/Lqoz59/SvatvLyXi6aC+Cw4BO/9EeThP6h1ft0JzdCPXq1uoaOW9z6aEHQ7Z2iNKoBUPOu
x+z9iGS515tLUiKCsMkJ6KBlDKG5zSDrqMmn9kFTUaJ1KT19vz/fV0zvbCNT9OHFxb8ofM5THISF
K6qpbXKhDh+8dLGcHu1eNNamxBu6d4uyGvbI3qPpXqdB99QrjvgvqJXgnySKtj01ldLAVmyl/E+H
iManCBm3fWPk+RF2uO9qxecg38uS6hwj2JSHsAG+vnK1LqPuBDebNCaQudBoKl8vH8arrUDcL7ng
lRb9qKHePdVIwauunscIEyVKslUaWii9lQRuOWrq6f4S3jgpsHnoHiHRBDj+Vaj1zcZ1aq/KfTlP
L4WtBZ/LTg4+BhKS34jrOi5Ua2ulsvSai80+GRA93uVUBjH0mefCTRInaIkp2QW4gHiqVCs+ojTU
uqGJFyOCqnr+CQ/p4FupWmnjeu0gS5vMNoIvMWThj4lqVc/DKPrG7SIdkvdolWd6EuMWPoGzTQyz
3oIAlb7QHY4bN6+SJt70+PodBXKazxq8vI01jGYGJ59bLkxL/SmOA95T95f1NcLMp0mjkxUFZYfA
7ewo9pKDrH+hphfHqnKkE5FER53FFHnm1kbV/QcqzEHSJEaenI6k5u8wfYiLU2+GmbZHEcuuN2lb
hL+qsZC+O2Ogiz10QGRm+4LKxwQJGkI34Zg9AEwqQcupAcbkarLqQToXkwJki5oNOr2gSbgtyMSu
d2jp1I3IsbAg+QmF2OlqpG2sAo+HjUrt+DhYTj5soewbH2naROjA0JU5pZrvfcPXZfhSdXr3U5Np
E25xVEjibZSO5l6VpWRTBum/+8s+O03sK4hwtDNe5VKRjZl2+5vdLCN8Uzul7j0ADyn3QBSULfKe
+S7UNGhnVWltW9vJwPCSwUUtGPT7w88O0+vwVDwoXyqgR3k9Xw8feUkF1cJxHlQtzg55hspYrKTU
PWw7IGMPnJXxZrF3Gm+C+kwNdUotqI1dj4eAgCwoiwSPvS+lP7RY1TcDZEOs6Zsq3Xjg1n52qjce
dKlN/JV0cXbX/G/sSZ0WTArZojZLXNh0EpaejI3xPNAPEZQP6GzTfrSK8XvdAZ/tA9Ff3r3A9PMh
H77q8YBuup4w9LjIHhIRPoYeMihuiHEOuWhZjm7dp7EbYeKw9tCb56XTRIGc0FmgBkOFaV6aRlhC
xbcUK1gvboNdVQTeqSvj+rNmhfXW7E3e8tjibJrYy5SNqOkdWQ2h6P7Eb3zpSYuW88ebkwrCbGNH
DRoSFZLoj1rgaxcHMfhPUt6nj6CAcEEiT+8fHF4MnEMMNu8P/doXehPKXhdgKpnQKaTAtpAXAUhW
KaNWR48BkvXJMcZmoEdyX0fYJMMg8EUkmAa5+iB6LAiKcTwVQ8D5in0Jd4a6a3/zUFaHfTNg4YMt
HL7WaWceC9o4j0hkRz/B9azVoZebE4YCbadJb4I/zPeJUMaYMy6LRyVRk/ZThBx45GJZgQI+7kPF
QViOV31N0QKpjvdXazky6DCauOBqIENBsLveofDngc7EefKo5XK2F2WWRjhyNEh/WGFUH6q8TNqH
SBcUo+8PPAeI8ZmQ5qKTwUtiUm+yplrbm9hXx9hw+CojI/eHFGzeUWEHS1uoiJ35vox/iZX+8vsY
uwPaO7Q3hGpuGgrUf5TWT1eeGDd/DaVL8jIYuRPK+frXVFZvdDo06cfURlfPRRxifAARk+Su0aDf
Qv/erx+HWKBGVCnlf5EVRO0WXUJMZxQ8C+6vzeL0oHDCv6SCVKVJ1Kdr483SSP2QBI5a+09hC21F
TcboxJuadoCO+4DbxkV/VGsLGwIwGysh+v84O6/dtpW2bR8RAfayS0m2JdlxnNiRkx1ilSz2XodH
/1/jb+O3KEFE3p2FhQTIaDjtKXe5eBIIAaj+8IZSytCcZXxXzxpgAeQFD05a5u963wR3Cp2uHQnK
cMSqaM2682KqbHygvLJoQf/lgrygRXU4F4ZID2NUl5toHK1nqy61p5nfyBawgwdj7E5B3kVrK36x
8xlZeiVqgGq5oJbcThm5tI3pZYd2QnJ+lwqXtM6wejHhV4Q+3ayVKrlYWuDr7kZTEW0HIYrozilw
NBRqg5uGLXrh7aDZFB7Q1Umd79O5L807Xu9MshSw4li73q/9akBTgNJgfMj87XxrVHPgNIUyZwfh
1cIG8D3q9jf8dlxVXmNO+0/OvYVcQpasarZcGxqCGoeE/Ak8yyKwqmaRBmUXZmiO5eoX1iaPNwZ4
zTeF/naywTLtv1CN1ugflyeTdQIYTD9BEmGt5bB5gMVc4woAf6oqDN8Y0/LeFUXyLSrHYsTAwq7u
7cYhXrM63f2S5gP0eWxg7X/shrfv9sm8+muILcGRwnKio76Iky0dmXBJXjt0rRIh1CgNS4c+M15N
hWfZR9Vaj++00Jt/AOZKSIvGqk02GArNyTM94zUH+mvHBzTdB7sfoasLREY19oOaq/mhy8ffsd0O
O+mbjEZRYNB+AazhOzq2zWqkd+PKBS5nevbMQjIDAUo4RSsLCOHiS2QoR6uNY5YHJaJHakdaKXwC
7L9NErS321/92lAUnWgKk7XDH1zEblk9d0Oc4gI5Ck28tnX4IxFN/2QEdrASPFwdiUIMNT0ZPSyV
7S1h165ShNUhVFT9brZDZ49WJHbMeRWO6d3taX1oICw/IaxXAmJoY/gKy9X9dM/XAX+hs58PCr6H
e8PIkEEqsjZ+QQ+gLF9bCE8/xWgp7vd+sLs3QzHK0VeRI733yGegbFadFr4rHQ3jo0kDQ8c8L8HT
O/aa+vdoD84bvLRUu0u01lC/3/7xV3YeVxBLQgtD0hKM89/uoeOAWZpWHfAhg42UOPk47dElDL+M
SqNpG20w8u/oKpkVtcjcHVfy8isLBdOOjjnvFDbTSzEAuFYzHaq0OnR1njz3UW5/bed2/Kmpo/Hw
pzNlII2SEUmhXJBFaKCUzWC2ohgOFMe0bdqhYa8UirUnQ8+eFMWOnuiPv/V6uNbDlXf52fYAasVF
Q3xGgkbesrjr62JQnSCMuwO+ovFj3juIUsta+MqnvLjXaZyiYkNDiueX6S3m17mxHetq0x9mJ9N2
U4ehWhE28z0evsqma5r2YQrr0+1vepH4SnEQUJGEfRAzwV+c7x6barVT2VZ1aHRYZRu3y+pdGdvm
qzrh4+HjJ+Z8LavGiv0gCImF0ybr/r39E65Mm5iD+VJ4lYTkRW7Wlsoc6ZCR92AanH0Zjhhgavo8
HxN3RG6ypLLgZ32xxju/XFRkssAT8n7KSsVSsVQt0sQaCXAPJQZnka8NSvpidO1aunv5UEmEEDGk
VL2hELJ8NpW4AleNt9Mh8pDYfMPlEj+lGeBr+aOZPW3yRZzEZuyPXhjvw9ZQ+ju6B8Wri49R2T1U
PbYR325/8ctFh3ohMS4oaiD9+fGTP113DSyEAa+q4ZD1dMboAdaYS5nptOeSKQxInVP6O0iCcYfs
ZrU3OioDt3/A5bfnB0hsLBcWNCNTbolPP0Dp40LvrWw8aGpo/GsIxeh9JTPnPz5QtFgJDWRLBqLY
EsKS2WMj2soZDoN0NcyM7AcNC3en11P1CMl/fBh5NlcDE3nhnt8WUk6CmhVhgMW9vDhScdVhAmjr
00Gwab+iRV5VGxZD7X2tLjEKhqMxvsZOR3vEwKWJeFGTXm4oJ4stomKh7k9kJfEXK1YiyAdUAKnd
ZRPultaYEOmlbetsc20K1E0RpS5udZg09T5WeqZJFNZi/uI4DYR+zFZLqSehHTvpEoi/yuQOuR/N
QfaMqkdUfU9d4P702QVEL2fo+tfQg0Ltx0TW1fc4TBoT5i04/VfTLpX+mfPkPhSxSLVfWkMq/Hse
tJYyqWIg39THw2g/Si685jeT3dj+oNHjpj4bIeqRlX3HJlPK7oSmWPUD50OvOtRWafxFDaUVpZ8X
tdB9iNVasUVRyLY2VY2uOnipPruvpqorToSgyu9CK2bvQRoDRJgjT1bpI9igntohn/6Lysl7xKR5
dH32XuduMfObvfsBaK67CS1tePSmWG98ygfNG02l9DUd6I5jnAWR2beGFjpW4DXpdF/i2/SKGSB2
DtFIsRf7zamnioMwbnSa9SnQAaubyfQ7TbACpLVLM2GD7Q3e3CaiuH9lrTUqG7dxDOXJdrPhezIW
Rv0T/NTwNYijIthSk610f3DmcH6uYBJiVqo3zvhVh06q+PRM4u8B6Va6Ce0gS3dmXdXuHn9pxPjr
JEeyu43HiEqKFefNf3yknKgPtEix6RNXuh/mjvsryLK+XInMlnVd6I/cGpLJRrhBvWJ5e8z6MNmE
ms3BNUb1Bz6YOPriZOl6fpK3xruuZarYKAkGmk8gMyc92CDaJzdY1avPmeWF9aYJOilpkqF+fJd3
zH6fRDPCfr5NRlNvR8+o5u3tK2cJ5f742XS2gFxQ5yB6WDwzqRuH9ATi9uAgjLq18RYa/FxPyocy
6nvYL870jdSzRNa3yb+0aPzDZ9a1Q5c27i+oA/MakP4icOIz4u+ASqSU+UEs8fwOxKO+yDvdbg49
8tUgXExKK0IZ0d8MNbESOV3WIlkobkDKrgwHB2MRWtA+SohCi/bA8WaheH5wdixNiBcg14avuVYE
OMBQdnayMv8WTXV0F2SAjFf2zpU5IxwFyJGLH6TCEg/ikTf2Q9Cigd4KG12VZnjKmzbeZUaprQwl
Z3R2C8tyJyUFKjfkEBc6Hzo1IyKO0TzkjV6/ZGmR00EOBTdDVka1thmqqHq/vcUuAhmaqNRspBAD
JTXCuPMVzarC6cZarw8mAhQvWMqWe6hkypNe5vNvRQlDihhVurav5b96NlHblILkhODEGMgMLpY2
GQq98LD0PUY4EYZ+ghvkL+jIQ30/26gDYD6EibIVW22zgVIg/kYzoo+2Yu6U+D0Rgbry5l58dxuB
VfpWNFE4vZDzzz/CnHUtQZVjHVvQD/sZvOBdl5nKVtN7ZaNPwxpj7yL9kXq5VI8kCBuazZL/OA82
4L8mMo/NYFk73oPxnyTTG+1uRoK+3Klum7yEEeqZT9h5IkT5h0suR6eJAuqFxw8q2/lsTdFGk+YG
5jGwOMQ9grD4xTTjsbGsNuTRc/Ovplcq6t3tYa98ZDDS5CQU7NjlS8CwVU+GO/Sufizpom2g+8TN
j4xA8Z8sCgv1R2Kjy3x7xIuQ0Sb7AfCuEcV+QH3OJyoi3D8UL9COTiz0H25lYR85a/p9KxzjHzT3
PTwxsLu9T4Ex35s0y6oVBteVdYa3rXOBcW8gs7I4XCFMDXpzhnZsoC2+51NvfFco7m2RElce0nxS
95kd1k/YPAGZuD33i1uL0JH1pXVEaZSepvxpn6JVve9yqi+edkxFJ1ofP4f5VW+8UvVDqpQruJ7L
eRKnmhQ+5HBoQy1CY3OA/TaPqnasmyA8WaXNXYUjrRH6Ipjmn9S4zU2Vh2EDjbwI1zytLh8KGSZ/
Gn4xV9ToxhLBHu3IVSGL3Uq5S9Hq0f2ICHtbcKs+QGEvftdzpn7HiUAf95M+JSuLfe2Lw4FFzhgY
M/0Y+fefvrjIcaooJr741AdgMtLJxfJYB5EPMMCJV5b3yhen0UD12/7IgZf6b2Fu56pd2/oxwhbb
OPaqW/JG5OGeXqQdbyfd7P4JlHSOn7Kg7NcMZy6PMiBFqnb4UJKqXHp1JpEoMU2wj8ocNMom1KdU
bEUfi2encuItUABrRfL76ogSDwo1EV7msi/pWmPvlZROj0aRV7sMt6bWV9VCe6m8xt7hf6g//PH5
Ib2nwsSLLHH9i9U0ey1Q0cl3jrWGdoQxj0a+y2EFqTur6OqVwa6sJtRWWo7QbGVxeHF+bEW1sOZy
9GOKIsLzZKT298Slh6QPc+2najEiPGalMT7VgbOS+l3sWimNBF8GbRgs08B/nu/acTA7vclnFE3L
0Gzv1HRSqROB4el8x5gLdXf7s16sI4VvdixHUlrAXXATVTPtCW3Umpmm1RZPl3iPwGF6jKFg7TNU
HP/0y8IX4BoENoXaDOynxfTsJkEVt02bo4X/811VczIxmOw2EUiCnVam2ilVovhNywbj5fZMLz+s
JMYzW9mkBDKwiCm8QbEGSxfNsUs6/UW1Z+M5Bf6/SWrHqlaq6RdBHLMEtWtBnWMF4eqdL2KUc7N7
sdkc6b65eyvs0kPDa76x6gEYoEYu6OtJvVaBvrKW8NfYP4wIfndZxMVpOs+LcMIrLe+scNOOsfLa
1Jb3fYhya4dAZb9y6V1e9KBUQUTQOpHoMX15KOcodm0FIOxRCczsW23EQfOPrSaORjJnF1T5fDs2
kx+BJVUJc/C8ex6rIPJ8143LVV3kyxU2KOpSiSJLgWy2rLCaesbRilxxbPTSwYhVwhRC8Q9h29p9
e1mPQwwFuUlKydy7ZEOLbVx2eR81jjYfQ2oI+V6fbZLzQQ3qe30sKOwWE0Xy7WQgK1WjpNe8qjPh
TOxbpSkEkN6kSt5ub2854lkEzy+CvI3CBdQyLkr5cT69dhUW4WYUxvOxmrrQxfpBa7NNEJMiHWcr
R2gYvxE33oRREXf3BZm3+3r7B1zuedwdubWAjINDveBCidwVIb2z6Wg2afhjkiDTDR2YzH6YaxQJ
7mIsccZfUL2N1WKC7Bh9mjuPHpq+QNbI1D6aecb53LmwOot8IXzukdafj5nDEjjHtG/BF/hKYepI
5uVjGaZ/TX2R9rswnMsEod8s9b5rqN/13rayrA6QBlNztJUbfblZWBKpbSVFrEE6op69uHkmOQRq
+ONz2AnPbPE+VEgcATR3rfPglgpazKqB1TKV+Sm0td0cUN/N/Ll26nKvdFEHHp07Y147vostw9di
yxAgcWMQNFwwHIK58JAm9TQcR5tB+CMV7PYhAiDZbBsbneJBWOLJ0nKruasGga3y7Q1z+V24pJDB
k1m8TOOXLJaW5qrGd9Efa9eo7nOWweYxgL/zz1A44b2OWWh254ksTXM/08aiwkkwUQVGFMG0QTRv
1ddZJlqf95FkPZCdIC3Ec0jrZLGPiixVgkhJjMesyOMHfMZr4UfWNKw9D3LBz8eB8kujBKo4twiv
/Pl+zTpP2G0GutXJlMk8mL0zpT6yUY6zyQoAZrshL0p7U8Rzl/vgRUE211ML/+D2AizuS9afnyFb
F1QcPmBt5z+jp69dG6XiPqaWJaDkKvxov6kRUkJUBMmCleEutxvDoYsD9h+GHzf0+XBeZiFlMdnu
Y2/q052bCq3cm0pQ7b0ySjd1Fk9bR9Hsrdoi3LjyUl0bG6ku2psUc2g5y7//dDvGfZ1X05C5jwqZ
PlKGlK5oQwWjvodKFCoPCXmf50exKL5LaNcaLmZxN8ovDcwAeLoEStJIkBfYp+HhWCeDICF9VFqk
cU24m1tuLOtuVnBfaoRQHtooXgsHrswZcipWLrQ5eRqWysAaF76Vqp33SDqe1NvMSLrSp48ktrYZ
J8ewHduXEF7Vi9GMmr5yuK/NmGwX9BX4N27nxQcPY7qd8MnQf6uCaucMXvYgksB4wtjx1BbRsKOC
7t7d3s/LDjy8vw+sJOGIbPrD4jn/zCDdwmmehXhS09BItiIxW/dvwPnaa2mZGIyE1uDlPhJ8g/1a
qKkI36emokFJHyb+mruZ9d0O+iz7BhbcnDaZFQrL8cXkFOGps/ugqfxZnbV+46mVuAcPNK8p1F9c
DBT+iCcQwvzgr18wR6I5q0wFLHXvJBoWk5XWOq80NrVe3TgJknNos4BmpmUTTLSCMHPrJnXT9nB/
VwBVy80jk0gqb3TKuREhDS7erNKbZjQxPeNJdI7Xb1HbmbHoLbVxsO8URYz3Ve2M7YMoejX/hWK/
N63eTvIW/HxLSrozbT1iGuJoIrrFaiIdVgRjW6uPXmHTUe3VuAoRVge75id97SjbIJzTYyJUNdxT
1dTemhGSOa1Qow2tH2M5Qv7dYLYzJl+agAOCVXxROvMGYVMvCHDjiaf+oQhqvXjOa3qYGwa029cq
jCJ7l2nASjeUVyLjJQ/G2bqfpmF6tyqtn/ZO0KvqJmmbfrgPrbwcdqEZGdGm09XwuSUAju5g6nT8
QeahOuUaMywjVEwHXa1pX+Xudmj6QiZ0eA7fGSizI+MUtdNrRT7WVT7ttjTdKrDAqsIfILi0O3Mc
M+0F0s60b0IvnJ41o9WbnY5Qhrkd+7h3fibjPL+qEbAuX4vwRX+4fbqWJxoFSZjZPI6EC9Qql2X3
sgIlic5K9IjBhKrdWfpQP4e1oXxpA6FvrTyvywdCrbWa4SKpAXIsC+8y2oa8zHW22AXGHI55a1Xe
o2vU86ZU0nbfFpKoVojJfkkNK/vD/gIjEg5JFzNZCyfAX2z9wkOzC81I77EvLHcb4NHw0nfWuCUe
q9akBS9iIAYDpgvihckhO73sqaQTzaO2qaInQGGz9pBaMVAvSEKq4c80/gQVK7V0t3UiusYnmsgS
3+mEmm5jK4qO8hRnKyf/8oPzi4AB0WSV32B58tvApTkMZfmpcBvrbxFq2RsJLI3oVmI6tc5ZK74v
w5CPT8C1h0IILTXcc85vbWKhKQaRFD6VltEddYa9o+EXH+xxslZepYuhaOFAYYYFLyXz6eefD9VH
Q0AWYuuPDYC/L70eT19wuY03XQ3R8vZxuRyKcq5sbbK0KDZ8dBI/PfnN4Cql22lIiOOjuBNeoiUb
w2u8J+4xoawMdnFbIzJC5wDoDSvOcy7X9NNgqp7PekF34xgqeH3hIQ4MXivHg50M8309VNa9pozT
ph+stbL28sUi0aQep9GnAsUqyeHnIw+iCXtATfYx8+Ja2XVt7e2GLrBsX9jcYr5Sdd4enwBcIMxo
+ukVwvl6+0N/9FzP3glqLTSSgYCgbYCu12JR6xC2ezpqDakKXK5NOxvO4zTiIrat8sD4Kko06fxa
aFVEgoXm1SYc9Vy540NSJveRJLGVV62H3/SEYaNG3J/1o7qBCqZb0Eot+ud+0dnej45cGt9OwCY/
gtAzBmclRl1mH1RRAZpg3UjdCFjLsqQ6jU1f1U3WP6mRY5fbrDW87DGsRS7+uv3FLk44A6HUiCQs
lT+JNj1fM1AXPfVZZBEokXSHvnW0Z4QStUMA9ui/vlHWgDpXxuMNl0h0LlQJFFuMN7Rao2H/9tQP
c7nJzCD/iwdZF35q5F/zqrRXXqqLoweKELSUxCVBmUEy4Hy8VkmsgZi0e3JnVLTb2A54Uu10/ov0
r3+9/S0vXkU5Fq8iqD6uMC7w87EAw3gJeqXdk1o3+pOWTMqd5ybBUQtr/a7trek/PZrEyk65GJSe
NOw+8D46gkfOB7ji03EfndAdvVLKVDvzDMEYwWEb5Om91ldg7MD54HGSlumv21O92J9yVIJTypk0
/6mznU81EKWeW16nPlXaDKpQsWLxE6RhtL89zMXqcVcS+kneAtAGaifnw1Q0ykxstLQnp3Gn0tcL
Mz9y89kv+uhou9tjXexMxqK1j8UXimq0bxY701QJo2Ml1p6m2CwOnAH9Duu4+WDFKD1icFhUP24P
eG1ysnCIqxia4zDGFpNTY4phyaA/RWh4qtT1kaBVZ9BWe7TNxrV98hGqnF2N5PU8eEQyfCCcb+XP
+bRRULCA5y6s9MschKa7TRpqxNvJS3p6vhpiGnNdG57vJVbzo6zs9B0UELYIeNrbll96eIphO+Dh
ZRZO3TcDuFK1yW2YyiraLqNPsc1RfuGq5LQwTPGz/KedcraiaJxs+EV8GuTFXdZXDuzzrM9/jOno
fmsmg1BYzQUcAD8TcXUCGKvgqnj7Oy9FBtg2kBPZFpKOyddeRjEBUlaAGkLtyU5ttfVIlRp3xnCT
nE3sQiNy46OFa+EzBbcQ0kcYml8To9LrbWKS4tCobPP+gMpJpe/TeHKpNyWWM/l5nrZovKAt6mEG
qevpj3JEcLbYNbTSx8c8Qwiq3Qi8ChqkSmK97L+VLZ/vJwG/Fm+DtpuUldtucRl8MGQl3Bx5H8Tr
6Dqcr/GAvxYS5011sjNNeRdlPnxBd73dGKCRdlHQpg+VFeQr33dZ+f+/USkqUNaETE0V73zUSU81
RF+t8kTfJttP5AEPgxH3RynC86gaxfwjpRqKe6tqHaYwyzexKJOftxf5yszlowKFBegRCeJid0O6
VEsVZYFTA6zOR9cageXRzX4afTV9MQzRbXmOgpXG5yLUkhOXCGcuXUpYBO2LKpZmZuTutdGehtJu
diP9dJjFpdhHkf4WiX7eW7h9+0Uu1piQ8mr4dJYZmAFRGYBiDIEGg9TzL+6VltprbTme+LjjvmuN
cM/tpeymSv0rr9x25Rq+nKdk1spWClc99PzFPMG/cysV03DyRjCujg37pcZkfVs6kbENjSx5aWHy
vYxev1arW+ZEcqb0kji5FjV9cEmLmUIG0LIp7sSpCrzh0M95TmHQ9OjUZdqbGqjpXZWlOWycmjAz
UVyxbSFOPUyKvpaeLa7r//slBEnoLBHHQ1k6/+bRNNd5OXbTKZiE/rsj4HiwjCY5tXVtbW5v5mUY
+zEWxC4edBUOCcXK87HSIVbszGrFyRsmj9JDPM9ICAyoKm/S2XEjP6uAOtI5K2LPj61q/rsfNI1G
9ECXYx+VXvRGlOXlmz5I6mejQhlvG1eToRzSfMx/WRaazH6ia4Xps6RduBn7wHq7PYlr3wtJPNr0
srpNVf98Dq4rauoe1nTim9LeExXQDzzmRXWP5GSzEo/IK+b8QJBycLkTLnzAAhY71Aph89pGr51y
bIo3uqEMW7LTUPiqUN1j1ETafVGjf92l+hxSikmnlczj8kRKzgolZTlb2T8/n22GUrQN31Y/jWQU
0N7t8jHPheqPlWr/F8fl8O3217287xiPmB15Mz4uLMvz8fSgqeeIFv5J6dxgZztpvmkZdIeasXen
hFW4dSO8W24PenWSH+16icQjkjgflLAdDwIwCacK/YV7WObZPu/z7os1d9WuYGlXzsHlFqJxLXuI
7CKcgZbeGl3nKdmMJsUppPHzDguoa30j7LUXMQ1o+dye3LUtRMMS4CMlajp7iy2E6IfRFGlrnJyi
0SJoEh7VtxE1ncbnDqZwXXbkjqE5JvUOnyLnax4rzpqZ3MWyetSAiFSIUiRUYCnyTfOwQh7PsE8A
MbTYN7FkuRfgI2G5l6rwEVNAh8la1WG6uOAZFk9brN0QzsFLTy78p9gwVyx3tCBtnIoZ4L9NMkxL
kurMNkkU6+Sg8nh0Wl3cu9glP9z+7Bd7CoQpfTZ8IsnOENKVy/JpaE60okTGbJ2wlkh+4UmbHDwR
OC9mpRe7McbH8H8YDzgNQrTUSXhczsdzxeQKWRU6mYlZcIU69GMAYCTxF3coo/sGn/aVGV6uKb0m
m54mVCxHg7tzPiK6cfAxOKunSVHGt6Iq4Yti/HOnaA2dmKgY3hpwYcrK2bkyKkI+klQpiW0UEs5H
TfN5zMDlKicRO29eFAabUtP6bS6TbYzbjd+52rVr2OGLA8sVTA5FGxkNEDrJ8kd9Wkw6Axluw7py
gqCQ/1V1Nm+SUVdvw+A4b7fX8XLLyqEoyxLzkdsvQXZuqppkMKNyCuxYPVZjVN0bU2S+NwbWk6Np
kmh0AwkVmrZrQPsrWxb4EL1aqffK4IstVA5Vr01xFL4biOyKb2D+lb96T8nr3/o4F/oWp92gub89
3Stj0oqmTgkkXGJWF8sp6kSyQJvo3Uyq8j+3EP1hmpz6BdqsahH9uGvOZFcHBLoBk++j1L5YSnPy
lNGr9Oh9isI88gcdVSs4Mz+Rai58Rc2slVNyZeugU0yRWWIWbdrh51sn6xojn0PDO4kqDlsCF7SM
NkqPfayfm9w7K7f9teEwGEMd+QPat8z2BxuLZWE4AQ1II91ZNV1EX9UD9UFvxqxeeTevDAasjjSB
SM7ClXexYarUrgjn4vC9snpY5UY0KN+brJwmQDn1v3+8UWBgkopT1MMY1ZKVm09HEAnbvtGSLHrP
9DLtNk2Yx8OhTQpH3zZzkaQ4i6U4uf0Pg1qExlBZuceXhzHxigwzVkc5NYxevHRRa0L6clu12WSZ
iLK7KsfU7s9vOM6gRKvwEsn083ymQAXbKPfy6B1rdvprdA4UdE68Xrmfk6muntC+e0pxwVrhI1wu
pg4+/0NVG3k75BLPh9XyJibhyuN3t9HxtwEbaW3KZuJB0cSfbxzG4ooB/0mliFU9H0svtRSfuzp+
D4tI3wNuNe6AMfdPaCCUK3v08rzLoYBqqQwGeVX+/ad903SuKYyqgcLRjPlXtqv4iQ5CfdD0tn3S
BYPe3jJXP+On8Rarp46Vq9SqG71XyTjWfukMovND3U6UBzcp1srA8l87yw9YMaqUcIEJcjiJiyij
UTQuaIPZVd5gik0fuqiv5WZW+BAeyy8zMhTHArWj1z+epETgkbfKGj79/POPqtVhJPuZ8Tt1vvhB
y3rvHTAcJJJIKdOVM3jlg5ImkxM4FASkbsP5WJUN92uM9Pi9Z1pvXmWAWggcSeAvM3Pl6F0diw0J
XEwK4y49W2r2Q96Mc/QucsN8xL9Qecq6Ud+Mol3LOa4NBXCE5iM1ddKOxcqhhZIh46ZE73M05Rw3
VLBalHvGNtxwgTrRyle8cgwkC5GXlugQ8Mji+kzYlz3G5Ml7A3P/qz2Wb2NkK9AEeu01Hvv+2+0N
chnFSLXF/z+cnP2nUyfsMrJgwUfvxTgDPgGMlt/l+jh6v9zWrp+9EPrJaztW0IBSftDu9uhrk12c
eSXuKfi0YfJuD/FA5qoPfsCT/1UZmxnHGTNf2TbXxuPmlOePxhZOIuezLYIA/lw/J+9e447H1EuU
76HrDJjcCuuvhoLxWs3m6oAwPuByUfglCD8fsOz0suAFid8H4QXf1Ukvnko7rDadO2d7cLr9Cs3k
2nJSp4fwwplAb3Fx3j2zN+oBNNe7SRnS8FsozOpTL6J63BW9XswPXl+rznGMpznZ0NVZU7G/Nl9U
W6RmPmBzIH3n8x0UpwsDmtjvbmWOtLwq4gzh1KccZ6p/+Rpr9eZrhxPgvoSzyqbrkiuXZUpsRG0Q
v2dVM3zLRqmwawAo29toP61pf18dDFtCD9aABCUsjibdtQHejhq9l0rQ9s9NN9R7vaxE9WUCz7ZS
2r0sPIKGlS4VxBfE3fSEzj8ltjPaCCoyec/pZgR0KhFH3UxTbIHU8ebORzkj++WCdNno0djyp/kY
+72upY8Tdb397YN65fmSjB6YS0B0uZQWUy+KIkOxrOLgaKVtPRuhN9GawXT8bgzY2WhN9FH8QBEI
jNDtkZcsZxlbSdor+AV6xEBhF/dv0OWxkfVd+p4UepBs66ATb6YdNBu7TT3TN7n3+a8mKEq2cVmd
irEuyu3UWd4XMffDU6dXaxhvOdvFYy6BlxxcGRyhs3++NEaVO5BtguS9yK1cbIaEgo1vcrDvb8/9
ymnCwBaDMHTMQMAta8/hBLneAob3rpvVRCqp4uUxzy1CbTSs5t993Tovt0e8cn/QvKH1jPg4Nb1l
wUtPed6x8MjfszAPjkLQYMMHfEYzINDnf+PaU761gdb6MSoNK565VyYrEXYfiS2t3Yu8wY6KdJoR
RjaG4r1u1U5sNDuucZRVClSL7NW7+coqootEwRTBX+KV5SoO6kBbDSzou57k/bgra1iAPvoNmM/c
/qjXjjKixpQmiIqArS3z9T4xrAalqfy9iQP9rnHo6Yl21n+TyISHziziB9swug3dQNPayN4KSME5
QVtJEW8rP0W+cJ+3LiBKbBokJYOIhjxp8QKOGlBNNREazsTExpzbQLuHcBxTInYt38oilIeHETH5
OzQjwoc0m81XMawm98t9Jn8GXudwNEAKkQDLq/ZT2IFCQgjauNBOMATTewMY0s9KzaNdORBcTQGc
HexsS/cftfDoDP/5N5DUSCq6HhQIno/zwSsb/sCEXswpV90x9/W+chGVQijrziuHZtgY2dw9qFg3
B/s6S8rvXY92sh/nRuJub/+Uiz6LZNbJXg51FYS6gEef/5TJFGqfJql6KmNgFEczh/e7Ceoyl8YC
RR1y7pTeBkll6/lrY8A5PPSGJrSXMm0VPMhAWaJv6Sl9s+3CpglQqYj7vxVzsCkqZrYxjRvwnsG4
0abZyP0xt6N6S1e2IP24PZXl8ZUzIW2T2TBmr7xY5zMZSqGPtUi0U5lY4r5pEOa677TYzQ6jmQB3
LeYudtde5OWz9DEoZwMsu21LDa3zQeNg6MMoybUTp86LvlkIr067gec5R1PeK3HkSGK6XH49FYTu
tye8jAYYG+wJmCVpBSLxbudjl5kTU9rQ9RNu8Vr44I7K9F8NYjXHrz5fk1O+aHHL0ahT08WhfmPx
KpyPZsx4BRj9aJySdi6/RqqZb1UUZwqUo+uR/40A5ZrJN20QZrRrphHikd7YKzHJlVMLHBwCAS8D
zLblbsU7bKopLhmnNBCzd1A1pd7i1HjEcrRB3svy2sRvDad8rD1njbBxZX+x0GR7fG8wqstKBKr5
o5PNk3nq80R7stopaTb46iivwottY4M6YrVyOK+OSMIHdJKs76JQX2R6TcBqmKAKrMbDZySJ7nHb
Dsz3UczJT4r3tfdwe09d/cDMjrIutTpVWxyiJlVo1MWBeRrGMRT3bVgB1+pAbpp+YBjKYzd7mbYd
JjN4z8Z5rdd9bXRTNnwBIVHXXurR21FTlya95ZOXj0N052ZA4vfa5AyIy5dD8NuuSyffRk3nlJsG
vHq9cqJkJLd4m2gTcFLRkaFasVQbMQIERpBE1E49vIfp1WmM7Kupl+bGrLosvAumPv6ldEPef+mc
aPzewhhaY21cuVAY2eKlluBNpFDPjxl43LKKGo+noWm6+1irzWenrZ0v6hRoEWAihU4YSj7Z2mVy
dVyyUuwHaN2C5Dgft8/HUdhGZpxKMQffXCTj/RD1jy+OPgTxFsRz/Vc4Ngie3N5v17Y42AaeQglN
QgL1fNgqGwdKGKZxEqJKlMI3+z590DQFBItC417/mupK8Ic6wNyWGOtICiL0K8ocS0VqNY/jrgEo
dppr03vRk6zYYdTU3msxEx71ds3869q2lgNCLyTiuHgkEtRb3AYd1VMTqM5b3xVe9KXQG73zUzPv
Bnqa1jju+4l61VgP5cqdee0To5wG9l2iMi/eRdZcUauhM0+JkeJ04mViGLbIi0zDztEVPd6IINb+
l8sS1Ara+5LOiAD3+bo6TdsPelIYJ4UeXINs2f8j7TyW5Daadn1FiIA3W7Qbw5meIYfsITcIUaRg
CkDBu6s/D+bfsNEdjeB3QhI3UqgaZbIqM18zDqpv1XGbbBqtNo+uTFZtlK/dh2yVmU0349ot43xM
1atn8gx7SUcwpdpUPfYrew2h0XSjhWNT7/9+685Se+THdPuIWOfDlT3Y/8GqzFNphdMXPVVazqyS
/Kj7sG53qWNFa7WGa+GJNJySO+kCe2nx2AgD/OQ1u7ZPgNuDR71oZbaVg3wqq+pdKZL0oGmdcKlX
T7qfBUGx8sFXQoRD8fgjNlK6Wjra0J3GB8qR9qkeh8E+KF1gh8hemf2pyoepuoPYDRPDzOIxXRn5
yhaGp0idED85MBBLriTceW6q1LFPvSKNHUpbxjbLpO3deXpm/8fvsJW/zAUJEYxIUwV6JJnvUnvY
gq8+qKVmn2D0IyQZaVG1w+5nuhtgtb9Pzd+6jH2Mx/txVrqAsbCEXiQIKUszU52ThC916DINL0ll
oNwZedaE+OCA+AXNlf/hzUzxmrIK6PC5Tb7YUZpL7R+tOOdU9oYa70rLEB2Sit5/ShK2ul/YCIHf
PjVX9jB4wRk6Q34PU2JRTBmNSWUXxc6pVfqwbTfpkEQ/izbJoq3atYGyN/KxVg6eOUkMsStHJ+nI
xzXK8ZVQQdyDIUEtiUrlsqQDghWhiti0T82oG92dWjeYvWc8bJ+bDBmUlWfFte0LKwOQEhUkSl+L
b456jEBkKpzTlCYvU9PbvlJiyOFbSfC5bYEer4x37evA+876xTPXdFlDqfR6GNK8dE4uEReGlFY1
j1nZ9fHGDJu1Lta1qECgR3QA8UKO6OIGpz44tiGl7lMtlOlrlHVx4wN7i+ECJtNwBz603hUh1MWV
j1wWT+YTg/f3jHj7P87Befg19AGlVTOwTlgsmIGvUCky/dzthpVxri0eSGLI2qQds3jS+Tg4gnq9
mZnWSaRZaN4HTS9G9CRCL3hV4jS5H5OiWTkjF+Waj29D/WpuDpJzLIlZdmHKXiiuderCMsBIZAyz
hvwVRvzOjhS32IxyArpulGn64GXJ+F14mYbwZRU15adCKN648oa48oLhPU6SybGlXrF8GIdi0LCT
Dq0TBEvtS6ZVHRonudreFYU3ObtWnRL0h8IUXyzkPZM1NOi1DW2A5UauBuQHAMfzNahjRRN1Jc2T
ZrQzwnhsU8e3grywtomBEPzKo/TacOBsZ9wpYCX+PB+OZlTNsWyNE2JzZnNnGOVQHgq4Wt6TmZWr
Wk7XJhdwBIg3SDrg2xbDJbK0nNRorVPvyBCGqxzuumpSf+ZZ5ny1PBQ+y0BJXp3Sm/67HYyv7W2g
LS6dBGT+zCWbtHFlngVK5ZyUNqH2NtXUohwv+QGkOgY8lNUrQmyXsYIaDXEQHUOK14D8FhMryxxt
94iJNQLxlodJJx61cerEZmrD+mcQOHXLe3yi1Py3H8qmYQMRLqgeXyjzlNIYWe3UOmWeWWwTYSfT
tg+B233We5LKO4A30l55QlzuIhJ3bhni06w6sDSgQpp1tIscVEQ9xf1BxmVs+0K41sHRk2aN8ngZ
DQFtIqWHjoaO2tISNVlmoVXXIrdPqV5UsJHpu/Gn1q0JGVz7KOor3NyIlTDS4iQaQzabSqb2CYEW
29rqORfM18prpl3RYu9zd3vZrhSdOO9z6YxIT0t/+T5xe7eBpQnODK3kJoemw3WzCaS0vA3qwGhw
SkXTH7wyteS961CL9JMxa74FSdOebv+Uy6NCWgwgHfUclbRxyaAp9Rpx2TCM33NLFcewbmJsVQps
frduix6wOU5NsHJaLuPCnInPywn9GnTo4rTEI0gxmfXhux5Y2tsYWU2w4YFhv1WNCQxgyJMXXuAS
UenM2N7+2ivLTODj2qPnM/OGFiHJKGs7TU1bOQ0gAB9NBeJgJhzlSwNE4XB7qGsTSz5Oa5qYgEjF
PAt/FOJTGERTPojwHTWFykenIHzxkmDctlP6hSK59XZ7uCshCFo5QQgaPWSwZemdJEPFREUopzSP
8PNFv2IYdxkLHu/MGsJi6Fcj8JjQGdbiwZUjSmOcRxIio7Ne1jwRf3xo3YZojtlB9N4GxWjvRdeH
zqFxYut/mFBSJBQ9kf8Ajr+Y0M4ouFEiK37X8EU+mDFy+JMG5yB1J2ocsaVQn709p9eWkBcS/Rpa
TCQRi8S74s3nJYMRvzewb/p9TM8yP3hjZUV3QHCd6p5crXy9Pea1dZwJRyApUJGhLH0+m5kI0Fc2
x+hdbyA495M6bDIF+XZLNt6r3VrVrjazNRfqa8cChCbUQe4SysCLE6lMYLP10g3fI+hcg58Qie71
2Mhea7AyK1fW1bHIGOjbASjEyOH8AxMUqhQKHaBP0758UYVabAK0H7ythI+dr+yZa3uTM8EdyfYE
fbpYwdxB/ctBAuRd6E32j6oJGR6aNC7z7e1Vu/ZRKGuBqaHRCop38Ziuo6mqDZF5pzR2uj0+ME6w
MZomNO6tcULc5e9HIzOBjE+PFR/rxVe5omnHsNHck2cP1pd+isv/8mK0po2W8/JY+bRrUwhSGMkB
vsyhM3++XoWOpF3Tx97JTdRsPwrcZPdpgNbQ7vZHXbsV5obPDAFheywfpzP1wRVtGpwoylvZnRc6
8RNR1X2atMGlwxa7eQc2A92sf8LBU6uV4ecVOi+Rk7uDOWCTUKy4OAKqylci+6mcxOS5ma8Y2DJB
FJWPsu4gWA5euTcbNT6g3S/qXZbX+dfb33/t4FORoYMMPo24PG+xP8KoFmLUFiQE8KgtgqcATsiT
MMPkU25N6dYK8Q+qq8xYOYzXHiLU3ea+BDQudOLmX/XHqGauYcwbsLpUEivxJGUV+DU+r8YBVwIT
b6w8yELXR2BC1x9p52TPgRXU5nsOnfn37Qn4CKfLJaDqOAMcSUh50J7/lpBqVVd4MjhlKV4AfsV0
30H+LAKIxVrzoHZeeAg10eDAO1oHBZRithmMUdsFNHXGTeqUYlta+Rp8/QInM183UPBpvaKKQ/9o
0dmnS5Tq8dTbJ+nEufpFGQB80UFCFmhnpaHz3W7bJN2oqMcEFITraMBSGQyZnwhjfDP0OMftocan
Z2XtrhyYWdVVp8MNBpV31Pl0xY70AsMKg5NUi6T0vTFrvc1oCgriAImhZ5TOkHxXa7Q5HvSyEun9
7fW6cjuiHYNSIqRcwNLLF8eAtZxb48r+Pg619RTH6EfZlZtvzIRXrGZb4xpg6coRpehOXQSnQ+rg
S8ifU2uNqlOnPLUge7KfZl5077rsg7tyLFXvCe2cBD+CMLPsFw2xaW9TTuFaoL9ySokNVEtmBCkW
hItJz+ludcE0Kac4mYJoW+aeypO1BF/5qxeg8jbkKmXgU9nAf+z2fF8d+kPGjwhBlXoR9bsaJbeu
htcwGrLu71KDBrHvxcZUvdpxPPzuJzxGNllSmWvtw2tRgtDMbTOXqRl6viP+iBLcDYneYf75ngxd
t3PbMNkUamDtZRQo3h36c85/JbyF59rMq4OaN1Gym+xKWZmAeW4X8YEONcZIlFepXyzLjWmQgX8W
hnLSx5kXXIym8VoXWhL6VObF4fZsXztdjEOS6xrwLZbOPJggqGUV9tF7ByFS/azqua74eLuPwbYz
Rfho1o0rfkOP7Q95kdf6yvDXDhdPMToiCEiA0ls8KJzJKlJZleF7UDXJ3ivwS5vyvKQglldfEoBb
9so1f21yQV4ytzNgBp7J+RJPJcwnORXhO3KYwV1veMHWGGtrW9p5vbk9tdeHAp3ErHJSly8KxUo9
VLCs8F0bevGt0ueHu+4Ntq81nbPG6Lo2GGRAGgFklcBm53//x9Ydp5CLPSmCU6/qOA/ZwojGfa/g
OLFzrGRaU0xYbJsPQQoaADxiZ1orYep8OARb6l4U6D+NIiq/mIldqr5QVO2uxN4ZnYxSDau7wJmV
eiGb2NP+r6Z2Hp4eIS8oOmm0npdcMsyR3JA0LHhC7Uhihaa3IJS62VoCyUQcP26PdvmxSDLNII55
SFL5OWL9Mbel5sxmMFJ/KmScAytLo51jRtneAyt1Z7lC3nvc5NsqFdVKCWEZkfhQKns0phBIYGio
pOdD2+1Yh2006U92EyaPuELH93oa2ZsmYW/5IHeybVE0+lNTqsadPbqNjwFBvXYFL04pvwKM0/wX
VVXoURfg3UhNzDbpzE8BDg/HukUuIYhJ0QIhx42Oa9Uak3lxB9CHoNUyI1bBKlG/WKpDdB5kGjk2
vIwzMf0uq+R7P7vIioESSpY25iaZEvfu9iovThBjUrGn/GbOaFk0AReRIW5cJQQJnjz1Uokfw3aw
f3qt/SP2vDVD54vpZCRahJQXPf5xl/6QoxGYatWr4mkSEhDSqAVFuTVyAByIrITtD/iQzdqj4trX
UYKaUao8ocgBzjdSW3R1RQNaPKVJk99PYavgQdPLCacwJXz7+5mcCWYwsWkcAbk6H6uL3LqOEls8
DQGSR26oaf8YSp//NPK4E7u/H4tsZrY/seZK2+K7JD0H2jqa4GwWKN9UlrENXLW9B/qarBSEry0b
6bULdo0KlLFcNjPqeKcGWUrQKeZt36pPcZ8kByvBdGSXhFqz5i98eQwozxFxGBPcAPi984k0jITs
sGbReFsn36w4cb+5gVsHmLUlDadfTtD5x8JZU1q6DDvsUI4gYBOaZsD0lreJmqYpxFpW0Ouif3JL
mLsurQE3Y+fW7ItxdH7YiqfFPMPM6QetyuEbj5VgZW0XD+GPEznrWfEag91Pi/L889vUsrpxipnw
Vh1eVGbeispfIhw69b5yZeVT7ZiMLUYw4QYt0jXF4Yv1RnYXIPtsRaaRky25PpMDgdhN+/FoNqns
HhExNZtdicNdaaHKqqYhEb+zgjVI79JMbq6HfWAXEHBA7MpawkSaJi7NCn2KoyPikvwqLxXxhSYW
4jybsio62eFoFWEY0jij9pnGntQeZWBB7rCVzNbAA7nJL5wOZeN3nYQA4FNhcfoHJ7PS8ZMTIF/v
U+Jsf94+icu8doa8zUUNHsBgsriaF7u1dwp0iruyfY6xsNzKcWzps0Yd8OIoNzBMrzHuc2oleIw8
TfkSC+kdEk8vGkBTaqluVFNGb03QhCu76CPc/PGeprYI+WNu/gKQwDd+SfGZrMYLpNJ1z12MJ7o/
5LQ5N2mj2MewiJtm15lN9RURragefXfAd7IpbLPeDnXlJhstLorhVVgwPTdqrHvJURsSRVuJmBc7
nUbBzIyB4UnqB0HofKfHsjWl2iTiWR2Hwt1Eho6iY2slz1mNkfFWJn1t7r2gdbETd4OqPtiIVa3B
Di6iDck1VyB5Nl6S80yd/wjXkj0c/ap5tjOU4luImD+tpFTrnevl9C+k6La56Uyn29vm8tOBagBd
pz0PKgopqvNRG6utqk6xm2cJ5mw/lEF3b48Jr+QGFXkn1jfSypKtMhbua2E73UpMvzI6qQ8wFjDR
PG6WpW8ZIMvaql77HHoqyrBNr7Z72im9fqAKrob/IKjRvIBZLxAY6tJhVm1CunalFn4RaGaMAF/O
qec5TVZyPgUynDtXmtc864od7F04yz7bePzl1lqwKXWl+n57yq+MN9srASpEpQC/nEVcrRx6M7Zh
Jsea8lvoD2NlxhsvF8WLlqXyt40MzlqaeRkcuKEp9nEGeUHO2OTzbxzdRCJn3ubHkGeu648yGEPF
51GpGOiLtQF2zrYRVRy7IjPVXTYodrvn6VsV0m9xNfpm6RQfPgGBNGJcPc0yUoeVQDH/hPM4AUCN
pwT9MoIEE774ibKPPL3s46Nej1n2PNQjINq8aoNvAsGsNVDp5c5DqodZ5mJh/9EhOB+N4RNr6Mvi
6Dn5SH1D6SP+BA4DF+xL2bjf0RA2fIQW7IexjNVVvYOLpIaHPIkp7Z7ZNQ+q5/n4VZJVCRzW6Cgx
GT2KbjCMDdR1Gb8MdlAGTxHUkvYbXWK8Zx0oJsVz1Akz9UuC+/e6EmOAjJrlfiOgVeGmnQIvxKOL
dGyfqhkZSD2OFkhzt0hsvxiSQvctR+rDwRW6pENo5bxCJ4pgfo3YiPmcs8+fUHdMXjMPrrvfxjEq
DO6ke4fS6mGnOEM8Ddu6RA9hF0gDMI9fGDW2jZCrrZNdB8qXRMZ68hqFTvPTQx4jesNIDNZGGHrs
nEmzJuJIKfS3VHGCb/bs7vBgT8OY7JzUCdLfwNnq4lHQazO+5rEKfcwz0srYWpEZBlvoVl35kDVm
2u+FmBMfIEtlsYdHbg0PSe9U5mMJnus7kpBFvLEGZ6rvFaxojfsuScbqyBaS2n7oPmg00gNq4yhh
7cA5VYtI2d8+4ld2F+kqDWBgIcCklxcKl0leRXkSH62m6R/GSg5vOhZynwJ6D5w+sy5/K6K0RkQ0
tThjm6VrzZvLX4DAH7q0pHD8AiLb+f6i4UW5mKLSEY3M9nOlpNFbFGXNtnJUyKh1SrklVlTz2YyL
YA8aTt3+7QxwilGSVOcOI02xRRkxrZwJfXE9oJAfxdU+kR6oWg+RqHSju2KqBt+rJtt8T9y2fGqp
UKVbAMiTWLnZP/o551GFhIsYy++YOS9LSd3UssdJenp8jPNpcnyMMWP1i1sZ9ae+72oIdHqWfeJe
dt4hOCkPqH2k75CEQ/fzxOUPICQpiuRNC+jBfrdSMMuPSVor1hoA5fJOcEnWZpVhXp1M2OIarsty
Ir9ABB9CHxtGT+DHRhlXk69EHZEaKrz89/YKLWFyPMwgrPFsnBmhIESWY8awyICOdPmxqyet3ylq
n78huZJXsPhmHnAaWThb+0KbQSpT5BnZRs+V/qnXkhLzR8UIhfX99m/60Hk5W675mcgcAL6kyASu
6nzbWlOOFESfaS+VrFLvuQiitnkZwZrpn0I1qfttV0ee7ae56UWvozVYypMjihFPI1V2ka9XSZS+
ITAn+43adKik66XSiF1Xjbn4hq9EXxyabOy9twF8UbiT6GE/VyggDZ9R28yGfREYobryyPlA9Sw+
ilYfymjca/yxvPCNshVum5vGC/7c0706htO/bitz44ujB+HBaEovOcVlybn0IlqgYBKtOr03m7Y5
GcCr0m2Ek94n20xN81SlUfnJ6SlXHHBEa5VPWi667KtnxTFCUk6nK5sqd7JTGoAhXSnRXOalLpkK
QEZEUCzy8OVLKbL7PHGytD2qNWpukFwNCZxQlTL83PW1E/vZpHjRXRZb/aYu9Mp8FfQa+U8Gu1lj
d10EuI+knBNNQxGxmWXlIY6Srs2zbjjmmXS0OyTgwmda1PIhwL+G/kiafS8DI8anw+mGt6l31yh9
F0eWH8DYAKwAWV1WB7ogkYhIe8PRbDEC9Bvavr8yu4qtTa8BK1KbqF+JqVfmf2ZnzrqeOPxyTBZB
1YhAhZjY8Bzh4Bg/1b57oPCc7GefDz8hF/f8wRVBudGcQL7UZLdP1EvW2ASXCbLLr6AXN9cH5y7y
4uk0DHppNGQiR6QwEXJty9Jstko+6A8K9LZw0ym5NtyrHfrH0hq7/NEY3CSe/K7MjGFWIYG9PCiT
kTxZdtOZW6WvoYlrXpr0fm/VTk9fS1uzGL2Mdvxq3lzYYJMmzxXO88ii1QEO79itH+u6wJwy1buf
XBrZtJOtPj0HzfSvw48UwOgrZ6fUCtpaSZ+/KtJW/pI2oMGvhXwJZX1up2qkPuc/xYzNsC3EPIGF
6eyjxP1lIq3xpuKe+yzSuvD+toDOeB/y1fC1dPKsRWY5xY466I07HonhFRLy9fRS1K55cGM9/BK1
k+VPg8f5cNrKer8d0C+SWvA3RD56MHQzud7mZ/AftXvq9BW1684+TnXXfOsCUUOYCkPN2cGaUl6M
Ov0vll777faol0eT9IriLv0CRjeXpUIsIwevqC3n6KKv0flKHIl959jT96ypk6e2jP+7Pd5F6kKX
iWf8DCiZ21rLWFQ7XVX3SmQdpwnQFhjn4a1tqnYzO6GvxIDLsHc+1GJCJ1tUCuwv62iDPY437sz5
3KjAtrZRGfV7RO/iA3D2dAcdLjkiXLDWVrt8UUGC4/xQrJ+bpBd6SiFUjCwJPPU4IBoo7s2sKOq7
Kqgm4bdeWd0hKUynzU7c7N+86aXFQwFh+vu0Kc3njnbRT2PqktcSj6d2g91nvM9FNK61TC73HQVi
xBoIUTaycktYpNJpxcDLUz8WSo9ytzq0W9Wu+jfUThAi05UpPQRhrcsVTbLLjYfkA8p5s94Ukdpb
nGzbM4Yq4Vl+xGdX3QSuU2zqyHReJdiGO6oL4f3tjfcBBDh7WkBPQXYV9KdFy5wy1vn58up4MIui
c45wZGztIHhLGH4gUlvzCxVQ2kPUqE3LBNjDvdb29rhvwtpTuJFho206o8yVTRJbQXcQoOWOpE5D
/8mYWgWTqNFUfxd67I4Hp8mbu1ZTxwBkpyyFX7qDI7NNQMd+K3Uj9XZg+3rr0DYavlZ6LDqN4pHp
Cl/P8nGm0zlTuK11xRKvVmuZhwCfTDSrVKX/QhWwyn+MWq1/M41JITLQvHH9Li76+6jpxuChAhj6
niEL8xq3dRt86smNpV9hT40+c9431u/bs3p5nOGMzEx1MH1zz3FxzQIFl62sNOfY0CSLtkFmBcou
hwlAq7NtA31ze7gPSOlyEWkwUPug9AzdcxGfwe8pSler1lFr8RLdGNLkySc0V/cr2LcHp3Tq6aCN
cZv55Pyd3Bkd4foeoKpyF8WO3vzoZcYTJJETuglzw3fbYkSm+bE3RBN6JUKjlldnPNb+/pfzotXB
UaFNR3NmMVNZAXUx7EVzDELQuE6Z6dFWnyCoOpRJrbfQbJWNnqKl/l8mWrET9KzcF61s8tK3ITJo
uxg42KEqqBBsFLWVnfDVlNr4P4onJXrUbp5+YcbDaa2nfBlGZ1EAYPjQycCILq/gUMStXWIkceRI
oFQWy8hXc8d4qKUs/MpTvG0+lD+8Dnl47pC/7q+SirK5nBktAI3OWZxaTIXcXPRtcxy5OV81L4h+
yBF2Uh/H5mEa2+pbVXfdGql4vhoW22ymnSJKRUEe/N9imylNqkzI6MpjPeDysEUpLtg6hWvcFUMd
bAe3qpt7wmN2l4US37DbW+VKZOQVAsIEdYIrFChpSguBmrQ6Zugy3KnlIOON6ga8W6k9vuehKv65
PeCVGwDCNpcUahPgMZa5CqJU0s7GpDvKEpDldgjkoM1i4yE69lG/iboiJFXIxNfbw16ZZI8TgaoU
eqIAXBb3cyPKaXKjtj+6ZEfpOz8Aq0jHwVMPxkxd1L8qii3WUz5ZufziBGOzEruujg8jCXt7Aj7c
1PMLAcOlnDKIbI8uBgYC9AdGv60xApMfvSpI2XE2ovLKWLvxQSqWutbuuTbtMy7FBeBDA3opymT0
+EqmmuiOCaYepW82CLjsTbcLXo0cdUCYDAol70GJ/70971f21/zIpHRAMGLqF/NOd8vritHju6ey
v9d7KIZ+hKPHTz2IiaZ94K09Ma6EbZOjBNuYvjfX8NIGNgfkU7J7++PgOvHwkA9G/h8xPjW2wrFF
/Yiwvfgl5r7hQUu94N++cjplW5VDF2x0pbPNR6PXhXJQ8krB1C20RUFRzLEzH3HWFgS56SYoe3ex
vbs9Vx/o/vNIwC+fqz+Uv0lgl2q7vZ7oUo75dEy0uH/VIUYb2wJZMhr4RlB8GkKRvEQhNenNhHJy
tFNsHrjbqeua6rGOoljSAUVHzpdYhgCGxTa09EePRvAmdsvCg9aYydqnJlsYj7kmdfFetLboNzId
nP/UqdFOkzVw/mKKz97BkD1apv0U4lJ8+0MvNwXaGMgYzv6LbMplc2tIHa0wHKU5slWTu4pL6WtI
9vmUJXq85VR0K8+xy14nlyCHb9bCB6QAoO789DUaps+eWnVHzS2R3vLbfIAZCD07/xXxFlcOREFT
4KflTuaPqI37R45Q5O0s5HkT6GAWxqFWXKLBILU2ftXsyV5pE19OCcs9vzVmM0pqJ/P5/SMhU9Aa
T4banI66F2mG3+I1it+SFz90pMd7hJ1xq7u9CJcRgREpRtMD5njyKD8fsRrguPZKPx0bs0r83kz1
h3BQ3gK3ID5J1Mz+zQlEh9uDzv/T8x1OnQSeHdVEapyk2ueDYkmCKVzQq8duRHvctb3mBzLL75B9
9a+3R7o2oX+OtKgrSLfL3Kpp1KPU5bjNc2H6YkBm3U3Vu35wqrfbw10+XGbYOmUX8lqS+uXbVLgm
XOKqUI9FNtZ7p+sDZ0/pyUp/1vVsVyL0eqCTZZgoSspJuGITD2Lw1mjdV+YXnwt2OgUFnDaXGKM2
zjxnjALr6GhjNfn053Wwf6G6q3H3WjlVV2Z4fogT2YHjISaxCO1m5JYy7yXZSZdOB2AUI3qRVorl
bVXb96Q8mba/PcnXRuT+BIU/N28u+NpRUJlYEQ/aUSuV/HPiiOjgDeYAwD5rw+3U12uPlSvTOVem
ZlG9mQi2BLlXYa3VQLT0Y97B3t2ZmdW5L2pqevjP6HpgrqSp855cnA4ciGaUMwZUOErM3/9HEMBO
TPe6ytOOMibAZAqOBwdKrJW+Uvm+fIzMCEI6Gjw7+dtdnA0lKiaAQkI/9o1sN1pt0vxJrX6f4b68
IalS70GXJlu8Pakd//USckLIp2ZbH0Bci03ThYYxlFRmjyItxUOEKNe9EYA2wbu93eaZvgoVnUP7
ck4BcqOczxtGw9TwfE7jktoiDnk6Nsa5uRmiZDhIr24/5WkYfdKCxNt4GAGjbF/oT0pQepu4ascd
Im+rzgRXAi7qFaiPzYAWPI0WlxA5dpkbWKcduZHTL1OliV9Y1Kd3JmG393MtM6etpuiusnJOr21i
itNA+OeyG5Kn5zPQ9sUYq2WpHen0Ggevd7vYV+YIZBuBs3KNXR3LgkI1+5vS5lx8I/UnU0BjVo+W
LLsfZaJUX/DUAwTdaVa4coFdHWvGTpDqgkdbYrslYi6RPvBdhZENv7ogxBeWlLYz/5EtyfzKmbm2
erOvKWx7hN8B5p/PopaY3lQBnz8mDQo9SOqjDJjk9d6r1ek7DX54INUUf719Wq59IqgQMEDzFgZa
cz6oLBAOa6tJO8Zozb9qoVAfMr3EaA94AV3T/2GwuYmBcCj10uXd0dRuMQZUz45STEnxqMKV3xmu
gh5xrKTWynReCeWzRAMFCh47tCwWDwHZu23fi4RQbluJtxUY8Krk2Z7+oyx7ZduiW/6XthIUAHlp
kgDyxEaSjSU8n8wpgtwvldQ4OopbbiFQGbkvHTfZwiFRfK0ynD1bWlvBql9ZQqBjFK7UDzjLElAy
OlXbt5NJ/IkL/TvXdqr9QymlvuOSM83X20t4ZVZn7Uw6QIBjuSEXR90lOfCm0aa8GlfpfZ93v4u6
t7ZNSoGc/QkjbWXPXDkVM7t9fkDi1EMD53xOHTcvhpiS1tE2CrX9t6s7Dx9BmVntgT0dUP3Wscbc
NmjhTyuS7NeG5u3hzJYoBszzxdmIUytBKScxjoqjFC8gtjJxcIwReVSAauIHCVIPET7r/5d3jw3/
HM0EaiZzYD3/ZjsUTR4Rw4+TYottVTtZu9PiKXiaQrc8qi3Mne3tZb22h3jUkbnA7LepJZ6PGGJX
pBq1oR+pGisvMe42zraUXSL2wp4ysTKxV1pyjME5mREaoDOWEnCDVkDvRFDgZapIBt3Iy+ytkzVU
DXJleuCBFu87TeR+32TNg2I4YfwcFUr4QDlF+3z7yy8Bci7ad0CO5oLgXIVcPFVcIw0FAgbpSxza
rLXsGsP043yIP8tqGh65VZr7OhkLxPjtHiEJa0AFsBiqX2AlKVnDlZIbCEJrKvKXLyhKzNQ1ZkFN
AHxLR3StAgDnWE31EsD/EH4cFDwrAGh9AvVDOVjvlS8CPBXUNKy9V+69K+1mNh/JLG07k1O3lEIA
uSaiuDYbNn3xG31lUPeRZX1ChcY5RJrIPudV3u0aPTZ9uw2rh95KupVAc3n4XJ33N5uDGj9FlkWg
oTKObW7uDi88aJJ2M8Tg3gaqI6+NZieej1oSJgklNPGVeHMZ4FzqBpSGUWwivi3hSzmCpV3iFf3L
GBjd78n1mnt4QLXyFcg+V7Blhk741zcVqFKKVzzKZ+uHZS3dHDOslprIPWahdogqoet+3SRyZxmZ
+zmbyuCf21v+8rDPaSTmXHjdcgeoi7gWIavTBK3q4IPQyN9d11mUR+2ZwRYMX24PdXm6KEQC6uH9
BMWfm3YxlpmFXLa5qJ6xr5ruW3PI71vEaMXO67PgwUTg+thFrbqLGmFUmxIjka+W0UTSzywtfo+M
Uf4bC002Kzv8Ig+CZQHelMjDOgOZ18/jnV4FZYNCZfWctXr5G7r/AL+JVoa8u/39F7sJMunMfDd1
djMXyeIR0nhxbmpBOz7D5IDJaeYRJ8ZsSNGtOsx/h5Nt7///RlyEsyCxG3NEfPi5hZ1RbxTXTO+C
sKk/xcBhDnG8RiRdbibOJ0ECwwuuZnbx8q4q7VqByBRnT0VuinuuZeMJD7ujFqH7vHI0lyHxYygX
yVt11r1FoOJ80dIyG/OwyLKn2AlocZl46gLrS+U7wFlsst3G/keTMh83QguNlTOzDEfz2HDH6OxS
36absZjWtrYGvW/d9GkYaEnFaWlD/ctcP7Rhwu+w9jZ+50ggfv+7xfwYdQ5/bFIUcJaWQiJHZ7dQ
ovRpbCb1UZfuSTPrCJzN9KnPCrFyWK9+I3c/JBKygQvhLZEoaCpZTfZkqz08uJBmke6PIAKDXaGF
1aYuQvMBU3ej3f7VZ86iHMAYob7QuICWt8wfa6FXoQz74BTmpedsUfLXh41UpiHxO0/pfqDM165t
psXJ/L8xZ4kYOhUs6hKfotfNEMpZz8gqM+STHF1sRVG4L2PUh34YjPJw+xvnt/8fVYJ5PAiHxByy
LUZcis6blT6qCsZlJ9qx0YahpwcNBMd9OxV39dh5b7kRO3tDKL3wXYlJ7cocL87px/gUJ3i186rA
wHlxnxbUlUEl1OF7o43JXd2OzWMb0d8E0c/huf2ti4P6f2PR65tVb4HGLCHIFokOD7dWObW6rPJn
J1ScX7behOZrQFYbAyKYcSo57e1uW9bFX5tFzXMNdQ3JqLn0TDp9HiiCcMgGbKpZ20LrDyCSycOy
CF3UYmjaB40v7le++NrszgJncwI453/zv/+jrhbq/4+08+qRGvn+/iuy5BxuO87QpIEFGm4sdpd1
OadyfPXPp+YvPZr2WG3Bj0uQOF3lCqfO+YbcNrI4xJHESawfmT/MH2cx2z8L+PT/3p/c1VAghqGU
kqyij3cbyvWirrWCJrl2sdDCvY5gDHtVUoTZjXpWb+Qma5/So4bHe4Sq2itbVtsck1GCrb1mc2c1
n8rKyfWPbuJWwxeKEV6wn4O+z/8JDaM9Nw7viI00cGWbonoI5lCdDyxedWa9mNgK8F4YZX5y5eyZ
aOwh6vsfCZP9l2e1Tn/K3VFsgfRWJxgeCjwE6gbUEG9DPksYGKmWXO3CncY9Ekhetq+Y5vlDmIzG
j9//nIrkjcw5kCpW0G20UI6NNcZ1inHOiPnFfqyj2fuQ535u/h0Pg/17xYLnrckJABQADAK1hsXg
QhNKnhHFydWSMLyfpnpuwgtAPOdfX4otGu3aTL4MttgVWZfTcNe95FraWAPtBk7A4iDbcn6ovVJs
tWXXosF3QEuKXqvC493OpAOI0+413DWLKg3lpzHJEh99TLwZn0yYiM7Gll/bGWCFKLrwOCYrMG7D
8VottamZ4qupWX2+cyr0aMyCDvwut3hJnqPBD0oLGFTf/qtn7SD/YGdAGgD9BTAbaSnzNn5Fp6uM
Kg9z87bxfrbe5J2NZEiPpdZaT+gIaVun+ur8Up8EmUKBGW2C24DSdrvYBPh3HYxGnw9BCul1ZwrR
D/tcrzfr+KvhfBT/kIHimFuWQ/tK9LJCj/nqCguKVtsYc7pvdS/fS39oNnR61bJf3M6Uz1AaAqLC
sbpMLadQtoXMkuwadINfX/Qpnq3LADx5f3+3rxxnLFEdEDc4ehxo1L+/OM4ABEV9U1v5NcxHNzsZ
se0k4y4emunk1No8vym9zN6i6q8G5Z0Hbh9zeMhvt0EHS3h1r3zYujEs0NoaaTzvtG4c2oMsU8s9
GXNTbDmtrXw+jmyYAhzdSlFpETTyIZ2atZ5eNacRyB0YvOLtBimjsIphdhXgx+9P7cp+RNNawY0t
mC1wHW9HaQBvTCZ0Dq5zXhaf7BlYAFWD2e32Ts0x9I4mDDhJEVIUPo5ynvw/iQ/Ck9wuoPS7vDZm
mA4+3gHZlZpJXp+cClUCL21z6102z2m9F6Npxd0uqkLd3zda3vtf70/A2ozTFiaH5qYG17k4kAJ8
P2QcNliwRbXzNjaK4gtAlTDcJbr8eT/U2nZRnGXqspS2wJLczrVmSw6kbi6uRRgZ4yGfpBcdwe//
vtw8aCbEvJ/VGHh0LQrqZeOiqSO94hoJ3/mbRoW/c9uugJddYJl4f0yr0wciUPUmgA8sjzfUTVz8
W4P82lMRJII3XjEA9TwowdYWk2I1Fh0i8Hh08qnD3M5f1OVDBy8ou9apkxqPaTq0Z1mwlc4G7MG/
7g9s8axTVz7Wl7DMlJAaVfTFxoDsKYLSqfJr2icuZhOYvvsghD+kA6zyXTeOvxrbGh/vB10dIT1I
8DXkxXTvb0cI8nQuu8zFOC9t7beZzLp/J6fpp4MjwZ4d7gdbO+B4w6FEwhnO/b+4+XPVoTd0Vj6O
NJl3bjCAm3ax0dCu02czwiUWyfXudD/o2gjB+6lXHa9l3pG3IwzQwdViG2tAX2/KeDcGQJmUXPal
irytXtZqLEXYUyKxWF0sZhP1MdcM5zC/Bs5Az8GFB3AsnSE/aYYltqq/a7MJhknh2nhgvC6Ig2yr
qmgornkLF/xtnFn9D1NkTb33a737NNSU6+5P5VbExVTGthf7buYWV4s6S35CyyLLAZo1WIfkjfDf
8Fz8zTLv86agpQuoBAgfA13MaFLLvh0yWV5dXURA9YPxfajFBgUHbH8fJyMpPv/BGHlQkF8oVYzl
kenM7VwZQV5ehSfyM+YhWDaXlYasop2/5crYUm5fXTIv4i2OmMGJ8syOivLaeVER7oe5acDkF27x
MzMqf6Ohs3YfoNtH65YWqJL5vN0LU8uHizAauHp63uSHxh1N+A+lX/9B+sS9TSsOSpeSBbuNU41d
0EUUFa4NjZNv9SA+NlYcvilRPX0rp+D3wDLPa+QZakXdzwaiszw4pUI0F315tWgJmMeMptzPOhOb
qdLa8lcCUUpLCdnJZflrAEMFYCdhVL6T5qc+L4JdWRhaiR6gGVUH12u3XmZbIRcfrIiKJIk5sq6J
10RPeVmHn5O57R4gcXwq6sbaqCKsLUZSkufsGtbbEh1JfhnMnWkXWKNT5Dx4iWed3DBv6s9OY6Zb
Qj5rq5G3O7I4IFyV9sXtKhFaUaeRGFj6oeN9TLQuRrGorpyNK24t4WTBq+YUAIpXAAN8wNKwnZzi
2iFLHl6wNNS7c1a5WF6Q4b+VTt+G+yYUpQ7ou9pS1l37gi+jLxan7rUqXfFJjWZLf4rKNGpPeW6U
wS6FmqofAtzwNjKktXlVEwqpH5WaV37OReOiMJEYxXXEyXE4m5ox1Kei17dgIutxeCHB00COzl4c
XbXM0VAkib+i/qdV/wSxMVQfA8okv8m9f97ginqv/Biele9uFwopnvKD6dh4dZxrZ5E3b+wRHY2s
8N6LsgyLP7jnqK0DJ4IPbsIwuo3XVHOokXmWV3sM+3qXDWF5mKJsfmhq2bl74QRbff213A85WXJM
NClQfVer6MV7s5HFgPVsWl3nNvGP2jhMD5mGW0naFuI8e035LahC7XD/qlvdGC+CLtKxorbSqm61
8qppQ/PGL+d2X9Bo/W8GCnDmAd4+VQgaP44m1+39yKvDBe+jMI4gv5fnDKoJVSSytrwicoPQhNaE
/q4aIKMlJBYHnWO82/uDvXUtrS5YDxcRPF5pcy6BzlU6VAj1Rhw4PiX9s9alnn9UAIeN6291eC/i
LL5mMOu83BOXpGWoj7CY4n9wrDOUrAiawMe4zep3aSTl2/uTunZ4A0vCpwr7afLrxaqNkaMBrqHe
D3OujecEMSH9VFtjZb1FDs+ZNo7V1XBwE3jJ82R5xZHm1dB2YxOkV/jupvZ338Ife4cmV+X2OyVW
m3y/P7y1j4feMq9LECCK3n67RaQ9chEKWYDbbiho4XZDQlg3gTuf7wdaO7G5jHiOUaVQKgq3gVwD
h/Ix4dHnpWX8tyzNaH4ooYsUpwpEPBQMx+oe/iAklDNAaXSf6XffhpxN5PKmQObXsq1y8SFwADL+
15eGbN9EsveHfYZMTrNx2S97/s/HKl8POiyEKDpsy9zan2pPjz3tW9LMkfOznYFonWYJm+6XYffl
fMjtLDPPXY+e3YdsyAwPubdGWg4iR/Ygup1XAp8/N3Ur4reYpHVf7s/K2gpDeUlpfimpxWURrpVu
1NWoO17tKpo/F/BX+t2UZNMjjljB5/ux1j66IqLwB+o/k3H7BZDT6v1umpCW6Qc0OMvMKvwn36/C
tzb4J5Ne3+xR7P+Dc5CuDY1NthBVmsUX4M0ti9jSsmsH26c56EJUw2dT2km406mT74M0+eH7c+5u
jHZtL3kUoyFegzPEl/Z2tJB2JbkPR0WPbWvwFZqc1OK9oY/NFrBkbV4B6iiFSkVmWgLWirGRWlJN
+bVFUCU8mHE4/WfEmY5aZFj8cFpj2ti9a0OD48O68anekvTdDs3LcFCWU8xW0nI5Pgk5N9m5Kf1i
2N9fMWurU3WCQK6DwaL+fRuIG9uZ04Lnt0wzSyD438Tdg69PXXtqxTRsLZXViUSNjAOCvBxO2224
vOoxrnYBURRyHM8xCjAXf3axZIhl7Hn7RIxj+CdTiYuZ6kRTQHPUT3qZlKQ1sqOmVlyNxOfcm8uQ
XoUNqvHX/ZlcHRr+BSqNpDZkLU72NK+QnJQ8uV1NxjRnOoEPaIzm3rA35SjcQwJkY8teUT0ulp0E
Ct9g8Clb+vA6bgeXp1aZTqj0XEcPJwlHT4puF7pze/Bmf4IABunkLR4D4UOepNVHaoPV3/dHvZYk
oKpooxSDcitqarc/wMGAKW2p51/1OC3iXSh1o4LeJSPA8hUa83rr1uixxZ779X7gtelWavKoK7Mt
weveBk6mhMuZksPVLzX9yBMBuVO3lwF+i63TfmntZJw3UpPVsQJQxIRPaS/4i8WrV5XVe1LLr7Lw
huSUBhCi3mha1TU/tWQWKGk1Eq+hHcpF6Z+k1phSw/kAnkM/Z3HG1lnlDApudJ2trv4eOUnuXQKQ
BaBH/Kz4PvqitXa9BfR7o1e1dkCARYLeAdWQ3p+alBfbR3en1p20ljp/gpLZsRRpO158l4PvE9Ds
BHzF/e+6ROs+3+e0NHCqQrkSZY1FwKpFxdNPE6r9zWB8dUbxaA8mtX69G6O3wmvSH03SizeJ7jVf
zbSI3uK1k382usl5uv9LXn9u9Kd4af9fXx5O2O3IjXgsvRmnhKsW4jWeWZp38WWeCIDnyKbtKrgh
gEKDsf14P+7rlU3c58od140CxN7G7cFGxL3ni6vl9dXZzOwwObJxHbnP4m5Wn7pKN7LglUlXMXnJ
KIFS+EyLbNHzYBY6nRdfQ9Wq0jVj+lUN8Ry/yWtcUY7h6I7yrA2u4DGg5Uq61sPGh9pHekA4PduA
Daz/HBCj4HFVadharIGYekDh5HS7vYS0FWnUUv5TWJ2zq9LWPXoxYtFTIzJMcz19usbuwF9mEQKy
PE3aTRGH1Z/DCQtmgg2gsDC3X0SfyasM1NOofsjU2/XenD2YlI2HL5Pfy2ZHTT5ByaBP/Anj9BKF
5D0ETa1+r7k+hHzR9E61dXG/zhCUxBuoaT4WTIylwwVGVhLtulFc59F3oUXblZGf6KIhbnV/Oa4G
gtSi3AlISZYmzI3ZuE6d1OJaW0H9EFPFQEkTfnF1/p/iLN3Dy0kH0YRv1LUWsMiwGEzj4ZR5Gb7w
9wOt7S+KSkhEKIQlh8zt1/QbXcfgc4yvbYqy0I6am66fbRRhhlPtwvdEG0uv/dP9oGoD3V7ULGWy
VDY2DyTUOm+D1qisaEVkxtcIFrq4wFwb/w6MLHo/lsWYneE1C0r0w9yfi6l2041vuLqCGTFcfMWl
cZftIzN2OsOqa7z/+q786llieNsLnIJPYwQGY5e1AnHWqEzc+ZhQN7Z3xtgPbgHg1Td+FZUu68P9
+Xh9rTAfgOWQTFLwuaUxoLT1JAyDKrkmg1N8zfS5oQeDZdnRzdnc92OtrWBk5KgmUO5i0yzmXuCq
0xpzkl4lSPTxHZoAJqq0TTMGWxWh9UhwBWGxgrhYvkU5t8NUipZRRbY7HSrQnvI/NMirrf7O2vTx
liSBBn7AW28xpCQz29rTUuA4ZvZeH0X5XevlP9M8eVvI1bUhweEHqKs2witLtSxE/ijvnPTKzxiy
I9qAHZK2dCh+33UY2D7+9vRaoAqD47/dIbrV6yZQhuQqZas/9H6GIFROGnuQQ2O/cTLHvIB46PqN
0+B1Bn0bdnHb5i4+RAWqw9dYCG/6FJRDFv9EPAVH9soTVfw+9UUfwoDR6+7cazL6IAc33FKQWMs1
kHSAdAbEAWqQ+govsqyEdrLTVSK5emLgTo0iPMxRadD/AhnVtLu5g8X8Fs7UvKUgvLaQeKzQflUy
DdCYbwPH3SBKpzaTa2zI/gL8kZzG9PAoUdLGrrdxCq5GU+00VQxRuftttEBMsCOHMbmiVpMd62kM
PgdxNVFMHOPP9zf92nelfQCdjUFxTy6+a9mDZneqNAGuL5ATK82xkjuTBDnBvi5yzH3rWcBmqzTN
4h3ud95eN4Ttf7r/K9YGDFWbMjzUKpA6i+ltjK6be3gYVz9Ee2Ovj7FRPZV5PHg7qy+xRL0fbu1q
Q4kObsQzg3H5HDRhJsgh466uKDn96h3969AhuJ0g1fUFGHSyEW51dC/CLVZtVNuTMec55qeulTZH
bIu84KmaZ4AePHjjrVtsbZMoLQFQCTiFvqqd5q30zcYoo6uLj0L2Njf1sEVwDBXs+NwkgfbDC+vB
OQqtcas/WLgIGIN34njCEWvxHbkGpxGbOvDsjjt8wm9DifdrVXbwC5TG/uAjqkctgvHsk1clmWkA
wNoQS9TGsMdXx7lgZ6bv8iERB+GN3m+30wF50MF8Rj9imb04eDU7ntAY0qLrbNvFeBC5GwUHDav3
jax+bbXwtlC+sqQQLNLbze8Nkro4FvbXVtbxh6RpclWI0dK83kvT7MyNYa3tBY5TNj+YWRo0i08W
5H0edjVviJFOGH4gs+381KbSOvr+kHydR2vzEF8dIJwL6A5cyShM3w7QSqkcuIBHrkUe9aesF0G1
19JSIkqHJsTh/ipZDYa+iurvcWEuy1ooVkclcl/iKkyryY+obZXTzoTZLpFLQrPkfrS1ycSkElSn
qvNSzb4dWuO6Wleit3ktsQ85FIor40EcPqKXHP838wD/9b/FW5wsBuSVKel43SADWSD0IP9zmjB9
KupuOBpDLzYmc3146L5QlWSDL6sr3QjZEocKJhNJrX8ByL1zJhffo6Jzp11YOf0fHJy8ARTwjzIS
BJnb6azdMK4NGg7X3i2MaV/h3P5Xm8owOJN3WxuP+7WnBwsS80eQcdSuFt/ORB5kGKgpXDOj1o8m
VbmHCpj6xRV6oO18qy0RV9WD3Yw3w8/f/4yIZ1Bl5BhTZn6348SVKNOxfUmvk7S+Z9qoJzs3atOL
bYyY2UV69u1+vLUbgmok7DV6LSSRi7Q4TfPWKbQReoPn1r/4WbI45GVaHHu3tB7I8oKHIGzM+Xg/
7Npe5HWBwY2SW3xFnIMxTzPc6wBYdqP5OA6UivaNq8UfiqTS8o21uhpMNSE4tAHGL49R6ZVxG+ki
AzDXt9cI55Th4Hh9d2w8uxtPfzAyEyopqqzwd5cyUJkeFzJxMhpKEVQDxO/yJ1/LaOm0jviT650W
HlAPuCKKhXi7WPIxyuceFZnrqHX1/OBh3/DTrUTxEaEJZycnlKx3Zh+ZW36wq4sGIUFAGbChqaXf
xp392PEH3+UthUs1jLxCSejU0RPtfHtvKcPzHQqP4nx/ZteOHBbL/4+6yE/H0fMSnl08SpO6+W6X
vv+eBTaf5xi1voecV6y3sUpXx4lONncTeqBcGrfjxPSnEa7Us2tR8LjazUbQ/FsIGX/v5zTYTcIY
TsWAp/zG1bFy/NDooY4H6ZIW7VKruC8Kapd1nF7devyUh1p16P20HnfI/Bn5EQde8Q3KtdPtpjbL
gv39WVb3xKLsQnBoa3DlsCpbFq8mcxpiVG3Sa2bW4rHmFSDflJqXbbW+V+ZWNUGQYaEDBJ9/sYbc
hgcIYRik5uZHTRPhEcepvN5RM5dfhwAkQ5E6w/f7o1s5CkAsKDUdzju+6+KW9LuxgGMB44k3ARaM
IpPh9E6LlX82Su+V+P06CuGA2iADTTd0eRiMZerglVexZBucqAOEkL4JsFNbzKqVnYFWBxxZiq3k
D0vVsN6Y27HP6+yKlColXgPzTLTnxmnnJfYkdlEtzHDjmFv9fKrLoViOKC+px+SL57cWaZbTxNBH
4sE2409geIZmpxFpOkZDZZc//DrSEXivcczYyIrXQoOyZk8qSrK5BFv7fTr7RuxkV3RH6v0o6+gz
+Pz62FVz+pCL2DikZRT/fX/hrG2Ll0EXyxXwLID5HgJpWE2+4ugIrEnTONpy8liNYwPUVQyV12kj
0N95mCz0ab2glP2HNK3N/skVSXv4g/EogpNJiZN306I75iNnCgfXz8AKTpZ+GNCwihBUCeZgY6Gs
Dgh2KnATvOph39wuFOifrqzxA7nGeuac08IZo6MTIJ2ycW6trgpVCkN3AFLzkuGbZU4YToEorm7m
RV/yEhHNo6pjZTsjaT3zDVd1axxdj+rpxnG9iMyq4AakxUFc8iM4VbcjrEWYxak95u+SUExvoqT8
0nEbtzALQ+MhTkdeblU2Ptz/fost/xyU9BSAM2c0b97F/st7vQodYMLvIt+f8h24laA9ZbE98tZw
QguvvqHdupfWBgodxge2S3b6SgCtr6PQTMhv3qkU/WRlbfCgW5hkRRilfWwnN9ujGr8VdHFiPw8U
X1lIFdSlUOpYrJ9I9BNcyap4V09We+zj2bCPUdTN7xKyjS0LhcVipZPHKUrXCoFoiMWvumhtHbOI
Iic4RgbATKV4Hia7LNfHrerl8vMRiI606thSzmfJLl4YtWWEWZ+3wVGEaK2Ek21/wjm83ylLrg/S
l+XG82n56Z7jqTSGjqXDzbo4vobENLSh8oKjHWftrtCS7NAWLM9Uz8ajKQcDELvcKoQvP91zUCXN
5bLxeUWpf39xRxgkv77QzOCY+VX9I9ZkfaykG59pQ9YbpYuVD6dyJdAUwCBVB3oZyoGJ3ti4HeSl
cygjU+4LU+YbyLlFYsbyoH+AWB39IBJfkMm3UZx6SEKrGAP4iVGyi+zSPdoCRwTTKPKTq6HGVQbD
fEZExzze3+6vx0dk6FpAt9RDbcl/NaMASFwn+X5jblwANrgn4SLh/79FWawSfAxzM3T74KgnhnOa
XbM80hveIoK+XvtqLKxCmMNs7+XrOh0MqyqsJjii5KoMEgebYrOYTr4ju2Ms22DjfF6bO8Wto6AM
qAltrNuvxi+oGxubO8biJad4phBJX8bcuOfWRqVIIqxz1GBe0RP1UK8amUf+sZl99yGFxSx2jVl4
wKesiaoPgMbfHRcvE6A1pF8GS5Gi1u24dG8Ou1Ea6Wnu/fKddKf6HYITyeH+mni1iTHRwsvCfD6w
1Ae7jRKlhiutFC+rejbrve6iMzM2RXIERFpshHo+y1+8PQxl2EWxmjsNvh7aGYtYmltpWmtiCdRG
dfIlQyzlTKqgzfscYvEPO+/kR26B+Gi1vhA7WTrhB+m27q8obztyTaRT7Y0d8erc5BfRGwB2zByj
qrj4RdWc4RYQDukpEG3+mFtt8WbkgX3g+YYkvDsbbyY0ujcOs7UpfxlULegX5yZZZdlU2IafUKNt
TtJowgOPQLnvE3y2f//r0nxFRREQKm5p6qe8COU0zK4mCGWLMkY3CbNSvLTlVNBOTIrqD6KhbPFs
4QJsZkkB78K006wuw7mjjZGXoKzkuzSR/NY9USOqt2QMX21JPp6q4SmleZf22SLH7XEMmWRepCeU
IOL3Okpf0E2x10zQmjnlibcFMFn7bmA0GRllUa6ixWQCMQt72+QWmOzaRF50GI9oBhWHOiI3u//d
Xt1EqEAqJaZnfCZ59eJMM4VtRkXQh0e78CL/S49QQf7gpKJsHu2MZ+I+wznE7DA4d/Dt6esBK7H7
v2BlsFTTFOeA9QOGU+2cFytHN6QVeUmnHc1wcP4NGzcxDmNuVR9DJy7LjZNh5UvSA1EoPhgONEOW
waJ54PbTySTScgSvWMQ45khPUagSVGQDxMaaufrd256MBQAE5TU2B4Ywi89ZZCnAJL/NTtOQe3sz
n+WhGszuNMOx/Mia7Q4yasR+TqtoY7jLr0s75P92CYAPiBZLYKwMXWvugC1ecrwZ5rMyhfgRB1b7
HhouFG28Kttg75p5c0lSgejh731ZpRdH4Yw2Cc828MSLLKBJvMgLsfe86LnvN3uMI+t/MCWxjj2I
mI3zVa3Tlyf+cyy4CEr2AnG6Zc85joOWCrToL1Hbm+LY9Og0IQU81Y+ZFZvyENRpknzy3Wh4lEkR
eW9JGYLofH/Ay0OeH0H9iTK0akSR9Zu3S9kSWpamQTJcoMqVD2FgRk9BMvmfkqoNnkCyyZOTm8Gn
+0GXS5pIkEx4OrK41At8saT9FC97NI+Hy9Akc/rVmL3MOQygyJ1vtotUw54O+fDX/xZTrbsXe1Yy
A7NXgUYVNZD/X22Z0m04BZlhyaOWGLP8WXB0iY3u7PKkUCNF84MyqpJU4ZV8G1XXSqc322y6FFo7
+0d01Pr+gLVZauz8uB3GjeW7MrEgM8n2nn3CQDHdhusr+m3FEEwXLNTcc+/I6Etqc2/3kymqfTcl
8VaK9Hr9UIRX/WCQcYpetoioIetW+yKeL8bMSbFzDAn4tm6l8ahHuuY+9FwH7yUVn41C2BKjhkoc
MpmgCZD4gIgJOOx2qHgeNE4YT8NFRob2xW/CrtvFeewZh2YuPpp+7UEYBuf9MWxDNzk1tjC+hBpy
WY/gwOWWo+TrU4vMjZMDDgaIOQqst78m6G1ZFr0YL3XSRd9RmIjepKX+qxtK7TObyvuAanHyietq
qx3x+hBRKSNgETaTYhYulvWcdHlba/VwCanunszYig4RtJSvAICNt4UQydMAOOqdHc7tB81wkRO8
v61WB87hBbSUo+yVHHRIWb5xPD4D2o89sv5u0CB92yMchJiQO+9FFGdfa6vOfgENL7/eD76y+EBY
gHsmQ4cstdQtFMhdduHI4DMxa0cMZNJ3TTCaCIdMvTwMjmzx8dOb36wnsPJAt9EaRQNbEZgWe3pE
LRc1H2+4iFLEx8n2pouHocDB1NMKdK8lizNn5paF1yvd4+ewttKmpnhPkWkRNjV04UiMEMG16fP3
SfGoQdrG5d5wRfAxD8f42JdjdHJS54OmMj8DJ7nzH0w4WsBcWbxjyU5vlzmlOM5qtOsvtCz6nwFy
gkLogjYt6IxPoYjrT1ITv1lFVTvdwTSVrgTQDBDVi6DoXcnZkP7Ihd+4Zw2l+2pXSBH++/tjI630
4BIoC6KlejwwIiUcnaGq3Y4Np5c3QYDTNb3aj2bsRXurTY0PExbB1UYesHJHqKIiclQ8/ODiLcZn
T9kYpnHOKvaq6hTmMvw41M1fRZsXGyt3bbMSB/0pMnWlk3/7+Xgi6p3Z9uOlwgHlr7aepi9mmfoP
WpSZw8nzpu5DZDYBby+MmjYO7JVRctcrX0E+JZyBxQkZzlhUUrmdLiaS6js20HAx+6Rs3lizYWx1
ElZORY+6vqoMUDYlT78dqCUyf47idroYyLXyBqmsg7Cl+cgTG1hmnP9rUpr5zx2Tv2wrqf757YVE
CousESROVXRcbFSXR/zcG958sftwCk/klJCSd3FVh9F+nLpAvC36uNMPHpSJLVGqlYEDvAHDaKge
Kuii24F3VgKXPh3ni5lXybcUel6857GS9kDWpxhGik+BoUkwj9alhj9aEvfFlnLBKy9eNixnI71b
ntY4lS5nv7PTcMgajU8d+D2RisDRDpGF5sS7woznYj9oU1aKfU1Hu9gjKRnpj8VsJNWB6q1r7vMk
EfXRVhLyP/Qii+tLGmfloTMHj7ba/Y9lMyG3STjAfnYe2BqQGK+kb2dwjriWm+NFb4bp6tuhvff0
Oik2wqwkZtBlgGFYbD6Ob/P2u/ROJh1D5NOF+kLiHY1Zz4+21QWKf5cnxXl0On3jCbe2FMDokpiB
+VblstuQMo2qJDGn+RJQG8Jcsen793Pi6e8LxKk/QO50s12YdX31iFKH87Hqpbul67ty3oBxQYIK
UJ3SiFY/8UXObSMWo0kn0S/l4BlyN+HF5bwLZCoppiVO9TGJpC32fulnh7hnY2wcrGs5IgcqBys4
NH7DsqaG+0GchchNXnwrGs4iybtrYVPHQjYtHo+xC4tk5yRTGz74Q9/FpwErUhrHoafvuiCdNt4C
ax8EHVWSZCDbPOYXJyDLciyNXOiXBNeKfdsE9pu2okVtVCbIBlegrwrr40nz4+pDaNXR6f5KX0mW
oAdTXKSIrk7GRcIsBk/AojCMC2VE75+8m723dHjEm6wyjHJPjizKgzspt4v7cdeWPskCK59yAgfy
Yh36mimitOmNi1tZQxijHjRn3fuGuxZRmNDXpL03Ky8O/7sfdm3tBRyBAOSJzSK8XXujpRexqbGr
hJZaB6TIrM/+pDd7Q4NcC9ImOTYjXUIrG7MNDuRapkYLDUU0Raznpl3cPg7c+TAZ2vnSU4CK952e
dnHLy74xvL+yIO2SXdJDnfgukdoTb4FKgSZPURxBnDU0ftsCTG1ApRRMFYf6P1ILtxNhF3aE3Xw1
X0SBytaQ4gMGE1TsJr0aDtPQyN2g980ZOd/gsUtQyApLW9+1ltiCTa5tRwRG6Wfi9cr6W8KiUb+P
Et/hlxRaX/+cOrf6Oaajtm/bKH6Ip9E6eJpbAjLsGurgczyVbwJJIcQYonHr3F/ZDYoJzdzAU1WA
+9tZEfxV4g8m3wiByAeH2toRAtg8HBDMrd6bqY5USlGIemMTrqxKxJ84kICsKJbMIjfIhFsWdMmn
yxRorb43mnLq9ym1mehYuhzDUAFbLAX9cKwOiW1Q99u4iFbSMJ6ndGloKqP1tlShsTQq1B0Kshcx
6fapCud61/gQ+v3cM34/2wQmrhhbMLeY6MV5Z5dj09NW4wLCXfcytQlMYHZktRs48N6ZLWaiu3ZK
0vyp6iyrPt/f/6u7EKwT25A0jC764gtrRWm3mm7whY0+3vf25Lw3jBTAmo+3+5tRK+sD0t7VBye3
eSSPVMd3Tl1C1b3/O9YmnLTC5cWGAiQH4O1Cy/SyNpxWLXrbwOeumOJDVGE+j0iotjFkNaJFLkMx
hnKI8g0gzViEsvCC6ZBS0C88l8yn2s3aoxkbxtP9Aa0t4ZdRFvOK+YsGwsPQL7gHa2/mqqmbnXQz
45scs/BaIFJxytCTfQwAvzzcD73ctEgysDz5H3h/c5MtwaykcLEz+vN0SZsweOd7WX0FG5h806c8
TrhFzKDYdS3cxPthlxc39lLY7VB551FgK/mL20+Y07FpTISKL+hZzhCC8KIIdlZcT+c0l1V3mNy4
okxa1Z9r6ffNIUupXW2g6ZbLSP0GiohAiXjfojq7uM4CY2iDKTW8y+QnPSw3Op72wWgSkBpZ2nq/
ia4laaQXSUmaogqpIy3Q2yFnAdr6NZ4Ml4hU/UueJ/U+b8P84s7B8DThqwqt2jc28rVlpvAclMow
c81nfmWOHvldUtnATS8pGKJ9UPkTQF4pvc+lnTbvEU322uP9L/t6QVGTRSAdmhCfl0bZ7TDrquXT
icq/TCH6F3onuycx6s3F6bQ2PjRaW342gqGYN26B1bD0yqFj01qheHobNu2c0rEz4V+ixHQeDavD
0zru7eCpE515yIvJ20+hN24dRcvzgflVgCnV1KW9w9l8G7a0Mlfv44A1VLkdumOeCIJD7tpY1dyf
1pXFSiCK+zBNkMgz1fhf5v1NF8oIZ4RL7lE+wWeiO9WhYz7maEB8+4NQdOA4FABlvbrP2rK242BI
/Iszd+Jd2zgmxOC62g9mVG4slrVRKZM/jlawfOjk3Y6qhV3rwWwPLlXn1O8MPRtOQJmcb0PvbRms
rewEylCqe6vQDa8ySHq7wazhZnzptKj/0Mwe2w93hMsQRuJjW43B4/1ZXFsZSCJhCEVtGNra4oON
RonmptcYlyROJYyrOf0nNEW/MYFryx5rVGjclI/QqljcHBAmAYmQ0V18r8TQe8rbFpyIJ53HCmmH
8Gw5YXHurdjfAlesHOAwrKkFgRahyLYEDHphCxGgS61LZUpj3mFfOL2xcRp7aB3NCPeACM1z7urT
2w5fbm0fOvkmXWF5a6q9R6+N+wNtBIt9eLt4yoK1E0SueRm62oaia3vlocnK7NTkY4/wn5tVZAhJ
nO1mM6M7dP/7rs28pxRwKW9Stl3u/IHjoLbtyLp4osWlb6yah75gg8SaaD5PsebvWnx4D/eDri0q
dbKqQSONsuzTg5zRKEYJ4/L/OLuSJjlxbvuLiADEuGXIobImu+xy2RvCQ1sIEJIAoeHXv5O9+lxd
0RX9Nr2x22SSGu499wwEeR4Nw6jvB9uE+vrvT/lHnYc3i8StKzD8t7f860o+nEXRQyEVX+a5HG5m
jFjabFuRZxZscYsJeQ5iWiDvFUXk+rQ5L5qVle/527/xgsHGvnKXscaun+fPnzdOYSLpeRldbJrs
CW2RXr0m9TIiBbzmlthxa3dMn2hcQ2qMPfLOzfnG6kJAN1BdjK5hKvuafcHIrvdsDZOLNpTeMV5E
n6jY8kMPx8Ktdt7yv0g+B01R6Pcw5TeOKuAJV2gepyKu0FeFCe4TsbpRJRfGoA07wbFUp/UKceML
WW0q+1ZtJozpO0fJG2cxqP74zWGHf1VtvirJOqrK0MRbcrFwamy71K8fIWkr4EBBsneKzjcOD/Qw
6GOgsc3w01w/yv9cZnBvodJIGV8CMszisC2xyZp9oTJJQZKFIXLdo5lIH0wSzOxJIYf5PBtZyv++
m2DmhB8Xrxo/9OtvjMydBdVRGSOZuJzKamPJ1Ba5TPw7S+mN3xMZpvgl0aAjk+N15Vc4Exdrwshl
YyX9LQBGLZVP1drStTCV7vf/KGm4lprowYFUImYSEqfXKc++gFmdiGdy2U3ov09mxBBv9R/YLgsk
YuTm1g8lfweKe+tLYr8gEAMAEa6FV8sniXeNTN6eXKYVcdYA/xKwhcBojVKdtGiK3yNyv/k8jGex
gtB840v+uYZgrInqdYd1NRsS1uRdYmsGE4caXszTEQWMPv/7ofjGeQBgA/5MeBwg4NezrBE3waC9
zC5Tt8fwGNsiWtqvfe8K3SLzObL01K0lRrXIBOkDezAwT36PovnGwQy4Ho45UHFd5Uav06PgfSRk
v03ZpVBJIWUd8aiXnw3XOUqMhanwNh2GfY/brRzm4RMoGDBzrddYOF1NnR3fK3//+VKAe0L2gRUH
OBg11J8/gi0RSOSEyi4zoPGppWLVN+OQ7jUlyfhhhCXeh2Idy+eCzP+P6x/PBjkb4StAQ/5h+221
hxoUi+tiJr/bGncJjH+pFmNeB6GQ+60pNrbXgN4iWq3gq//17wvin+clFjsSwyDsxdQaTOA/v7uP
NxGxoEsuSBYXSeVnbo4799lQqZBM7xxV/zwxrw+72g0jfArqzFcvehti3ITJnF7ymbm2GPr5MKo+
PxGzPqEA6Z5LBNE9zKSfj17vw/zOCfbm41FtwQsTfAQ4u//5XTHykily6JILnuduwScLKiixuo+m
j2Cy4zp532sMARqTTwg6SFZ0wO+UW2++bXDXrm8BpclrZmkJG8c89zmu45TzTy6cPq6xEWdm7Xsb
/a0npXgIyHoYWaJl//O7Ll4MKuuL5BKo/jTRrPtJWRIekt32/xHNA7vjyndAHgxwyysQ8ueTcN2q
OSBLCqJJucpHWGbB1vCAmT+3j7zX1PQN0oHLF7AxQ3rxkDM+//clfI0zw+WXgHT5+kxjZBymFJZb
l9Ebclmm1X4Me6WrXiEC798f9c/K9TqpAx8b8xKkCL3mfY9uJFrsZXoJKAwpaxhsgHhNMzJ/+ffn
/PNagPcxEJ2/xe74CV9dQx5ZRTKRKr+gX+4PUWE/wJZ/76uxC0klOv8ekPXWagF+BeAMAADOwlen
AJW4C5XG87pkd7ZaV4JuaDPzfMr2Wb6zYP5ZEuPLwf/hCgLgEnr9sEDJXKHNyS8Y72XPcAkxy6VE
5BX/5QqbLN9jg+iKauk2kbxz+731WnHAwA33OgaHNPTPpVps2qTh2GWXJcSsuyrSoKilSNM64NMw
QiI6/vjvvyO8GXC+4mS/Woj8+cCFqLgQtMgucIiT26mYyLRUyTbRh33hpWkheXoPK3vr7YIWg+WD
shvN9PUd/E9Vuqu9ILsLMlT8Uj2qfd5Pfa6yh1Tq6eQZDdd6Ktj8Hi741h0KJQnqYYiXr0Dzn4/F
uTnClxYrKF8SWW/gNKJhXcbpdoCOuInSzbnWwATsyerwP2b/YHsAEQGz8RoThbPotTQ8FggzZD0r
LnMX6Lr3U9AySF4PRoWIGkWO6jvL6I3dAvEDDtUSLnzXl/zqu8ahAMyN5wHUTc+g1xW3sMPj3wwp
onfQ3TdWLFbP1a71+mZRD//5qNyiiU2UAzKHIWmLOE941HYQdPgp2qENyt+TBb35PCCPKM9g8giq
yp/PG/apy/IOAOS87QoWFEF57zMuf/jQrfd83N8jdb/1KoElQ1dPoKfBMObP57F8Ryp24DLQI+e5
We2G23gAbdMSF7xHzv/HmBHl3dV79lrbI84Q9NA/HzbMXK5TScsLcizSw8ZZ8IkXg2/XWbnDkC5L
nQRkxCmbu72JYMJMMfJPoy8AZck7pKd/bhd8lOu0D2fu9dJ8tYQyhhqbKOB4ywSvcUiH+i+zS6O9
9WybzlnkyHOSKCoOsKuZv//7ofT3LfW/46Dre8AOBWcOsYpgP7x6D/FS0NgEa3mZfBxCJjvPa2Xy
cv2+hmyfKpvw/ZyUXLdBJwJdpSJHDmpabsnUuGQvvsyIe3vIg+K9fQwe0PX3/p+PBkc3FMNoTa57
C06hr+kwVEk5iiWAQXAUg9kj0nEkNeCxbav7kXICC40unJrdufzDkqLRr7bFWUwONRJE4atnlrlJ
g1J/hm9cSlrdgwNQl0SjryKTSJcmi+AC2MFIKW09zPlIbW3SfYFVKFAuqEacf8bVFZ4iOQVBbdJu
IK6GRTQMH+phKOEYVvMkniJdW3gIUl0Zz6PB1/u6s+5ecw7OZ78ThP1W2Wzn6G4OSlOG1ULzMjgl
Q0ICV/dAYKivoexy7APpJGZx1b7tFpVaZ4MENuaoRVX/OYq2Xd7FZpjQkPmuJPQTUJx4+Ss1fV6c
utBhYFitOPKjvSrV3q1HASUf8gZjT0t+I5dpRy7BQDN6zkKZIDJsL7roMS0U+KmjBMWn7hm1mQfZ
BRUHLFNDvBE/jv4vzUI36SpK/CDPbomhtCpdsbDjSo3it66Qe/LQU2S4XBz4tewYJ+tUwKM/htli
BXkyPylZhtN5hj7Ufgb0aHk9R9PStXHpsgSuqYsbT6wAtNsSZB65CkY+aXoIlrUrWqTpRLzGuIcq
BHPReP1gdBT7X3Bqi8ldYNLI3kG6OyFQsUwdX+4DCyFctRcYOD7qLOv9rzRYRnYoEBnV320aUTkH
Owbh9gHJYpM/jhnM8RuE01+1TxGH0OACGtpO7RlkVV/WyzTZ4gVhtcL+FYaxjRCykaETvMHwkq8/
kYkzC9mYzTiWtjBaYEktFHKz1yoiXk1TVfQz7XmVE0V0XFvM1K729AIKq8+xhn8o4tu7YBN35eRk
1yAqcmNbNRFBgwGWcLAQvPXZjHFaIOxmTjEkPvhrfmJCshoToKxnd53f8uWOBRCMIes5c2SKGqbm
yJ8s5ldThC+BfX5PyXW4XpcbFOl9jeKAqS/QfSl+E8HNLDgAHtdqassp2JNj7oYYOS2SwEMfIQhJ
WWymihxSywwUvR4UuIYv2JS8mtdOZjdzmUP660G0EWdknqzlYyQZGbI60sgWv987StdftPMjq2Hb
NMBtoM+4Xldku60g+CSlgmNOFnQBDqLSGLziGnOIHm73kegxn2t06qO5TQdvfTsHsBeurA7K/HsA
27crkTASd8vuBlF10biV1VUcxJ/HNbC63aRc5V2JvhaANl/k+AwMpgiQmNFt8uAVhnlxTeI+i+9z
jDR90+1rEt/qNFPp2RU5WqdmEiCLHGPXcfWt4xgK3Mw8K/yTmXZl+zpwq46qwfiR/pJs0aDwhFHH
StSvgwp9WMdBmK1HSOZnMJyCXCAfzXsfdjibCk3laQhVrs8Qcg3TnQ3X2D2uqVtXA24q7cqLXWjq
K45gz+TXKOKV+ioczD5UjJTBlTy652H3q0t44L4TKeTyDOtjK28W+MeOHymjsOqCiIXC1BAoUwKc
HT6LlSp9Uj52S6jDmx4WDv4yBNkax+deuLyT1SowLGhiusE86cDTDNwIOMfz7FtPVEB/Mr0vKdhA
GFW2fawHfRylDNUh1ntMb/DjLvKnhD3EcocY8gBUuiwZQ+wFmM315oem8+gPEHIVA2wodLrvJ2qA
VOFaKbboJ/D8kNIKrrqh+xh0C/4SKVg3npbYwUh0BDpHH+Sq9H4f9SrYz6FcuX3GAsmzmhirdJ0t
ySqPexZZderjPexPbpPRdDPMi91/OAHLJH9ZNopRU7ZP0XDeNmEQKO6Y3HFIyQADoJguLPq+w/9r
PQ+FmvXBbmFnv88SF0hdgHgEc+lMFFevYUKXa0qAkcW6PvtSJPBY71QCnUVI+yT8BhGnTG/m3jm3
HSYLV78XmO3BssEUHCODA64Zro+lzEq5VkCaoY/uIY/Y8lr6YRD1gPhfecKdp9Qnhqyv9QWsuNCJ
NtOwlP9mHZaPPvR2hYdPVYCrJB9ieMG481iAbnafZz2wTMjYkd+AOa+FMRU8mzNx5qFmwRnPzrMn
GKwY9rmn2NVneAXl9iSDmIEQnqbCsWpKSnYLImi3oRNdi+l7Cocic9GYe1zt0rfRpc9A/MfpxU3S
ZDGCtrFnTjwFNUHgkhzX6Diq1GlTOWDY2VGD3rN9BKaciAYVugAWuchUZrICJQ3dSalACnx0wLHn
dh4KEA0qnnJRVJERDPl4ElXznRq45+24FwHZKlCLKWs4BNJBPQdFtupqsyg7Kw0zEHHqnV5wWSjw
bGv8tjFsMzhLshOFdaavruFX5aWcQ9G3I+wd+69pJkp3QzK7JKa1hOfmBjT1ovyq1z1gH+lexhou
06teyGlZ8q6s7LrBg6WaVCZj1YTYp/N9jmigzzoEtfdW+6QLjrufGetbUHtZLmHImzH/fVyNnH6v
iwrxCQWQ7fIRSWDKP4uhT8ahluiQfY3ITYR91jbZ8JsiurK0D34riTsgegrTpB8EHFWV1LgnbffU
JRE5IPlKbaCSrbY/zlARxveUuV5cwDuAHLWBQqODBVt0fSMT2JK/cCrNtt0Enxq4EEBC6WK/LNXs
/aQeBxXgp3IGYbU16DTI4w1kmf6e+pE95cvS77i54eJ0o/W+oh6jVl9G67qfiq2YugfIZlWt6/NA
1nCjS7+mQ1GweynnYjxOa7HMRz2PKLhDOFZAlQx7tgNkmMhV1bKLgX8iDRt+arhU5nuzdGmOpy1h
cXRi7aIKFOX9Fys0nP2LgrJvC+no80JcCAojzffowLiengihXfpgJ2+GFqQPLeJq3EJRHiFNScaD
drnSt3bkCz1FgQZLUzFcozd8ms2TJaSzj0oVQfm1m8eIVVD4Zh8TAMbBxwCmvean4kgmikS0kzqD
7c6j8/CCqizZ0+gShlz/GiFXG+spkcnTugnyiGx4n1TlHJfqArPWsXFX2c45FCF8NGRut6Hh0Zah
8oUFMUo7ZALb2lEXiSNOW5qeZLzaBNncZH2SQP0ZLgW8pr8WkailziPYeDdF1mnkQieyf+p2LMg6
ygP+xISSv8ai2LpjXGrhvnmek+mX87BTrl0+ZljNvYxC28BnGSFtvcGk8hsKTF1+CEYlzPMWr+kG
li61/ORhdQNPYh4M/BZ1kgRyvY4oZhZc5gr1eafyD7jeWHhjMIxMmrJwia7gm16EB4bl6nlF6JD/
7sDVQjNWoh08UnBV5FENE8pl40Q3ggOwJ/oxXjAyvNWRNOYlCTCmqqTQZm6R/UPL0ygwJEAR5Sk9
DjqjJG0UjzMsn5TYvAWnPEdWostQLUc4Bm/3XYfsGCU0yBjKuzITlYbb8cdpnOxfQzjzvUnxST6N
JCi3FldYEldZse/uwXcuKtE1JSgTZpxvrmSNhxWBrNNJqbEZHQzpbjBO5n0zqGhldVDQXJ4E1ODl
V1yfPG0H3FLBEcMz67vKh+ESNEZAvoXZdMHn40iKtbvvl5HQL2O+5HNrZLiS42CSUNSuT9PlAI8Z
Zu5Wt2hMkOS8iu9ASfTUBvmIK44SHGdf1eBFfL7y/RjUBMaWJ0oMEV9IsmdHBNsvoPpw4jSv+GjH
vi1NxswjOovcNGQbiwG0TBX5cywh80R3CG/6sbuEohgotjUZ8hucIKC1VulSLFk9jEof6ODKvclM
ySXeaLxh1h1b3jWIUDN5DWFcr44esqqtSgo68i9iCcl+4CGRvsk13LeasRAdAs6Q+RWeLcJCszae
FhglD3KEeJCMKXWfvFnyEEGmk3D1LBC5EGILocSiJ1Fuzm6fPFBTECfAxi4NaLxrtHFdBUNGJ3ZJ
O5tH6rHoQHpHtZkl/ZCc49mG9yJhWKs2nETZkMzhzKzWDiqwOklsmd5akP6yio3K97Xulp3i+Bnn
HUlNe2zuGNQK3f0CRgD9uURKzA24geCzat3n2wO6QTR+lmwlJGQlpZ/GPANpD18pD5oRHK/vBRjx
2HxLQF5cQpg9R6qbMJ2Je0POEdXbciNjQpG7Wbhxrli4lk8wz00/j/io31IUs2Fl1Q773lk7WUBF
ErmpxTYmSz3iyxTfkRMaDnWgMWSBgHTySG2QIzkTPyUfOBouICNrVKqzmwPEQqpoJlkFnw9XNHIR
61YxG8DYuStKy5vAOlvUQor9QY8ReEFRb0FlmIYu3i6jSBwOBCi6qgGA5NC4iCx9Ja5h7ifLRkrQ
CcvkBRBHyQ6CFRupKZezqhWccGQ7eAnSFin6PKlsOfZzNRc8c4hw5bjnPIesdV3nMKuSeCt+l/tK
v859HIZVnvTZ73Ap6Q+8V89rM8A/ipSLjPBHsDZMgysVAc5re46ioxyCVpYJnapY0vTF7Dr93cM5
cEc6jVauzsqdfxvzCYIUyXAONGCIC7Q/cpi7sx9CjYhxAbpwTCaWguIJCKXZEoZyPy9pElUE1gg/
UhsYVY2YKttKwZDiU7agO6lYbLOhteOUB6DE5dNYG2geIZE1epRNEGxrgMM01x9mw5ey7gBb3AY7
jE2rnetobVXiKDIoUGUGFVndNVIhcZ2uRbxwVnGv56hm6E762oilzCt45/YPWONuqTKYzPojcv7o
Qzb2V355l9r9AAW+hpNLx7ZbJBxCLGsT7V+g20XjZzrlAQ8oiygBClePTzoehKhNnow/0Z8JiHqD
xS0ne918tzvyjaI6UowhAnMvIfwt3Ro9FsSPcDMIy/0xSJJRN8y5TNcz+FG3BuYxd9BITOhWcULC
kJau8ne8DlnYdgjnk3BCCsRx4zikG9CjhrXOkbKC29LCx7qaKPriKrAlRqW+nOFevWZL/DtgM+F1
tML1pMYqm5Z6h5v2xwSfDN53AFH6dgud9U3PHNHNCNQir0am+Sc5x9ZUhZW4HvoVFX1DMxb95CS0
e6NFFA3NAKQRn4UOGe5mMKceNbHIKpyzoP8u4m0eocIdw6BCRwtqe6on06Ck3OjBozu5A7cKsCeM
xFN0dBbyhpZqle04M0boQ4p8y74YgS57K6CQQuObbc8YjM9pRVJPYhzPnlgY3IUgVJoBXMDOrnAW
K9cNP/CwFqhwCt+jKYjIoDu842sJFyOrpW/Elv3Kg6uilMeO1fGYK0Q1OeybMHoe+7W4trbpD8mG
6JsdC9OUC1RaddjNw73egbbgNOmKT4q6hR0WkuHG7UHxUZUC0QYgiPDkBUbU0QTdRCrRlwM8OGGb
zQRCaBXxajWrJdVAVJI3c+wdxb9teAsvJQlRPoG9XAWmUm+ayFMx4e3gnqhWG0UdFGs8wfk5uwxF
aI4QoSt7PjNVp8YdslEa7arK5RBTuP4JzptoLsL7jK1biNs5jFUFjnQZ1zQbyl8JEUxVPQ6+Fxb3
KauyLt/mKl928QEF0IZgAIJE58plAprMGOWA+QC2YgdGgMPHUti5qiYbmeAQvbkAVY+UytQ5m2zy
kHWg8OKNRPEBYnxAXBEP065J2cx+oGSIIbNROvhlxDqmrZ2W7GnGrcxroXuJBjss+t/hsImtBf7k
vvFYaNFwjbat2nrI0GoP69P1CUxlyh9wvdj1XoRE3eR7xp7YsBS6En003Gnc0vPBF+D13kybwoec
dR4JjBN0J1s68w4px2Yb6sHKKUV1TzBqTFDIn0agiXmNaAs/VtBvZ12FteVFzYFI9Afw1yZxSAA8
uQMARHQtAmHbFWKUPS52GIP2uDKDcatpCslti+piGSAO4Jq1IUYo5adw992DZJmZ0CnC8N6ZgBWt
sgZvlsiNj22sw+FDxoIkPMfYMaaGjnXWP6cgBBVaTEuibyMFTP/caagMTh3zyGguUQzIBjHny5Mk
fgDuAlMlsCrmWAEGRpu81cqtOZp0GSd3LgRRprIzLBlArkZ+zZHaFak7btc9/sqWJ/SMYsSGdcED
b6uQwNCixoQUw6VoRnTdSVoA2TX8nyHK2foEfzpps0tkvRnH74LAz1uzo3igqBH4EJ7CAaw/tshs
PCJ0Yhgw9wDJqL6qDssaLfnOYEZI+vXI4RGK/qtcTPqSp0O+H/IVgFA9bXrgFfDQbfspmU0xQQjQ
fNYDLXLezEUK48vKFzMrsABCEV3x4L+rJu0/eTQ144fCx+Y5RqUnaykzPGreEDh01w+A048z1cHT
Bog3rtTCF4aR0y5yUe8+iKC8El32O4klLrgZxim8UqxEDzzrWGDfg8sTtAZtka19vMZnWW5KHWfw
LJ4pSJa83inU1ypOhT90qV6el7EcoQDFShuaCQ0fh1UIJjgtbnpghkSsfd4mOc8fOJK1sIF7s4WH
EX6mqsZxL9u8ZMFYQ/viPsYqKF5CGhTDTUG9jh5jpTjqm1j0tIWOeF0q3CqK3F1hW4X4Vef9OQcD
6yODSGOF32sPjujIsSkPkd8R7IAtrU1d9mh+z6ADdI8q3OjVVDeNPuLOLWnT8XB+WY1OFZyo4bJy
YUh9TlrAq+h9SkPIxwlwKaskUuF/jDlCgpAUhkMAUmctgUcwij+kso9JrbNEnZF263VNE65/47cP
/tK6nGU1oh74LWSO7mYWg5+qcEkshg+KsqvNEyYzh3KY6NBu417SdpiNKOopX6efgni5thIGJbh/
vdvvxZaSH8m186lWj/7hiG6AU0yGJ3EzI+I3blwBZ+TGyF1/ZVxk3zMMAH93ERPfaRnAwK/rgiWq
Qp/EtsXlgqpqWDnQsJXDP+V2ROBei4DWVTQjAAF8Z7R1lUxH9zDt68LrbXDpB/y2ucNmTubnROVi
hEFJDxM9WIWkzxzdTlQX0usE5WuW6xqfjYsDRZUN4HAtcH118NSYK5H43rYaJ/TddVd+hs1Ot9QF
pGW87TDL8IcMSM+TsvnV1CA1n5fCMtuwkXt1crHVTyCuzH2TLJt/VCtuuLaYhfYXCL/h2Yw+Cz8X
g99CWfM9wOwnRjopxWvfk6HOYFyw1FuniKklMJK5XZAIsVWlBnWsSu3Uo1eD+Tzecz9nrPZb4u+5
vvK7OGpfix91KBWwgpXlTb6oohmmHR45GfwSDwATYnpIwtX+jHCnZy11nJ53Y8qxmS2mI5jErbCw
MV0P+GNIRH/QyYw3OMNsVlRCsf5JiwygOtbu/CIia1ErmcyMNYcno6w2LeZHr5hSDfIahs+YrYes
xljb/9Xt6IwaOk1LWsuRFU9WKJUflVfdt1IE040Jlk3fUrRMZ5b2a4byPjKfh9RscT2ASmExW9pm
14CVNJjjxvrhPHqVl4eig/l+nWJ0FKC12/obgC1mq5B2V96oBKTwKl78Yuo9XPsLaEfjUk9Z3Mlm
xEVzg3ZYwRsgX8jW8BUZX/XiwDBB7Lnsr7BbKTBnywFsAkPdBWa3I73GMSlPP6/wVVJwWHYZ6jFU
YkMz0mB7Qj0tdsSdIk24Mv0Y75Um2v8mXQE98BgLf4cv7vu7NA16c8Pcjl4/5in9XsA2KaiWHSh0
fY1ivysEyKi1LmPxFVbYgNALZjs4YqtJv/jFBV3leKG6WgOccAe65OY5tBB0hhjLfe36LPic0LD7
joSWtUDdMwKsdh5NogH+OlaQA4vwZiFUIAQ46tMLQU261xgzzp/9QrvfFiewq9BFjw8JRKOkAvAv
dGUHkB5rGkbB18EGyK8YS7SANXjTfmgDhGNiwEeEjSvewcu/5jq4MvLGGPjTKEtYEu0ZFmJjdkgG
22TzDKWek2lWZVrCTEeUNGcN9OJ6bQpSYJqoPNQDeOxiMBoJ0plXULyrvTFLil4gXHpHblKtgqje
9QqISCb7/JgjrxDyWniWIzLULvzXYMsZJKSO25d8l4YeXFoGewPAaO/OAV3m+D4AW3Q60AxoL65r
lt/KiJoYGA5nL5GG5SAK31hwwAXoE5Fko9x+iJIpgpYrC3FTyj3C3siVU6g7nWVfiMTyO+R9v6lK
+Ln/q1CFR1BEtDH8szTvkybAvBT/P49NcWLoaIqDTntAaDZi5Fgm/dQfgwnTheMiZ7nfb5CO5lU8
G6CAGHzs6JMXVLItpEKqqFHNDgz9G87oA4henTl10aYV6pA4+jTYvPdHgNcoZFfem7HJYTVjHxjU
v9g5Ewdue13oHyFtWpBKMpklwiVB+2nChkfwJaDA0htT0Swz8si2NW55n6jtIKROVO10IccKCEIZ
nrJkSr/gTMXiLAAEYPVNhrqKZDoNcMGjKIEGfXEXOS4bIEoTbK4KAFmxasOYD0A9HewA07+tKGsT
ZkzV8dCjfizRLMNHYi7hkScATX+JsVu7xi4x8iCF1QhNxNLDfxWNxhs+rOWTFwG2MzhugB/32V8V
W4kdvjvMcFDVzOAptD11cXQaosV5VHVp953wEh6yxE7aN2Ee9Dc5zHK+bH0P2nJULOgTQCcpp3bI
zCZR1oNjAWIbIvAwNthZUGO0kD5DiTvsNbwKRt9oHScvs6IWXjSKFHfwU0ThHkZmucUAQ9AjpoYR
vynytBvvAu5W+gmyMhWcwC7BlR/5ZF8rKSP3tWRaYSjG4a9wQXLFsH3Biljjakm3abofUDkAnO8w
3q/nItsx8SOcDC3rZY7jPmd7caCmw5QrSMnHcun6uLUWJtWQzWUshJMzFSjQQ8hP766MOndvAMDw
Z2zDno9VV5rY3U1zNPAngzv/uaMxd09w+8Mrh4NVwVuMeMWPZCErP+BjISAZ8TMdeVg3SPi+jjba
1F0HHrc+mrhf22JHdX8SM8eVKD1yMqpkSbJvVpANrs+AuIaTgE06OYVGzuFTYgr8Is7xZG3XIltw
KMPhxeEY3PyHkHHukAG7Y3CEAJGlT48zgKuoUjMmOrdOAnmoEpSsG0LuLP47Avr2aMrh0pSeY4zU
85cpBwMFEqVyt4/SbvhBrSriDYDpkIqnYe0DXvudqOGCkMmSHCTSdMpHv2d7cNgyscsWnudcXPoC
oaEViTFDPaV+DnfMmgnbajEnRtz2bILM9fqSzGUufZp9MvCXt/cRVhhFLYNpXvrk0xXBSC24josa
YCaOxhjFpOf8brTS/Zwd/z+OzmM5biWJol9UEfBmi0Zbkk0jGpEbBKVHFbwpVMF9/Zye3US8kcRu
AlWZec+9yb01ce2cVORk7zNzJ7xG04IY5tYmCpPBKDWlWSXVHzOh++0Rx6qvDSIo37NCso7TKVhb
DMY6r6+TH6zNWQpjdoyDpt1g5c801IozrXrkvnnPgijbxYFSf+rZqDMnmv+bxekeHSXLmL82THbi
as8eze4I8s8bE32zKLt/D2c8i73EDTQO2becoiLhERkStzEcXKlXde2xULJ+t/XiBQerrzWjgnz5
ChmMxtxVdWb+q127ugaWYphXUYGYxBuGTVzqUo/LLjJu8FIq9n4kevLjn81opAo5qOIkBz9mdezC
3CrLZPh3cD3pHbj8Y++lC9feOeQUa0valLIiKNGqgsSfisA5sYRxOyKau3eMuxjreV3zwioX/8B4
I2oTUeTTX88hi3wEjeC48Uq9V1FfToe57fRycIvY2R7LhoCf3CcOZI/i3+4tPydADbuYn0Y0JQg5
Yel/l23OFCAyt9NFyjX7g4zdf0fl+ghYHrdpFXoxE28Vt9ydDna6ZGS3dc7GDyfcK6mZjY5Ftpp0
m/V0ZLm8p3bs0mk0+7m5opKc3dlWypMTdwmHq6qpI+ks9LJNBNJEHr3C3PTmecrm8TwWOHrpmeLq
i/qguUK2WnRggfJPikfSpRkzLixmLyuc93WR/yNbK5h3Oc3cp0vwkU13Fq1/O4k7YTdnffET5vxS
fH/L9TP+0jABl6tyxDfTXksWedYHVhYq9/ewRu3P3C8Vs2ZLM5gOdb5+kHMr6Q622/zHty1xXzWx
in+vEEDutXTb6Xe+KdMyaGwWcSJhqC4Bc1Q8c6pArySbL+YwbQbByx9pB71QYY04utkWZofBCgv1
MIh6Dpi35/5PHnXWfyCwckyYsFvWy0pRhF3HLeby11pbWCWbaIp+2DvLi5MtZbVv22XMj/4corwq
arD7omury8bGX7JNJDSHx+9KoGMs4177Vde/8AjS//XNUtkHS1vjvCuCclD7mdp3SDEhdfqHBTlm
gsVxuGsEx799svEtMdEcmLGlLmrJdL+qZbD554YYXJz7WR6LMnJzZsOzzinRW3885LYv5x2AUBu3
uxoEpEqz0GYPQh0vVPBqC/ipgozmrw4tUvxMvHq02rQc/c1EPY7plle92Nml3X8ENRBNMheeIUtk
2MoomYzMgBtil+GoS6hFTG3jcRdEIg/HRMH2A4PNQVVcpLLjJVn63v8RemrH6yomajtvI9MRFIUV
bxUhon9dYXS3Gz21aNY8SvAZtl+Rp7a2uhZJtpa9udTbtjqHW2PA7MviKQpmBu4Jl66X7fXK5ZXE
S1gwm+m3YY/qAPkR6zIGOfJMQd0omKPc1udBvJTQRfTR64CS0bNpWl2CLt+CU4jHT6faV3I917Ly
8n3Bh/EP0+JFE6KP3+aweKX/kC9l/dzni/qgn8not4XVvsjM9s9cNdpK480MNKJbe5vUm1qcVbPJ
JsFZ3ZX7rFDty4qM+6dc1vjq9W4/U8ao4p+momTejALb7aRB0GfOvU3OKVxdSi/wtsfSWqcfSxTV
lCzAc27SDHFzV3alPg/MGUlbQeu6Faa2Sqymdn7o2RtAQ9dpXruwqcpUDTbSWzXK2k6qQFrhzo70
8lnnzXLmut/u2KRsoW16uaxTTqdnuVn8L5STGQu1sKOUrTYroclzzhcfZhY4W2B3bH1B/VjjvY48
dXHKen73yHT3d13G0qR9Ma81OhgbZi/kg9Ye+dnC+JgYh/LJkXM13U3spf1XtGCTCS58kmSdoHHd
ZPVs9b46XXAYcfVAE7CgLDq0FNS3UKuipDMRA/vQtqnK6kRvMbW4sxT9mx+VzQ/nIQBIJev8yYqs
fH+76beUqyPKfiKQwEMUZQitbGOooUWGTL1npF4gxlIXR0c/zvw6rZqWs4CLnEhBJwcg4qWpPe6z
ZeWOWDw1G5Ys4IYFxpDzYYLRv4+3hfuFYXU97jAPbcUexAPZWHSTrl+q0m4/vYYBxW727MY9syVE
1/dhJxtELcf0/ZoWuZOjocFX7pF+dH0c+Zwgptr3m4RhU9ui3/MY732VF31aB4OHvOCW9AzLRmb1
caCLaK86NtZ8JuRZHwNHq2OuVvd5XCKr2utclvWvOqvwL5X8uJQODR+xF5Qj3EjYr066yHTFL4Js
ygv7Yzq987fKY7wooBTuR0mnlHL/Sfu4kQ9Hs+3PAmShaR3GfYGorVOFCYbWfyWdZqcdonESXdat
SetQ6/+WqpIZP3TE5mWm/OC5ht7nTxB2uZMiEfv5DpLQtXa1lYXfvr8QvrAgXKeLHDDXd1WcH8Im
CO9rb1Z/+VbFj9Wvfb8f6EGtk9uGIcoZCCXiVCapQdlvpwyEYdmNf0CqadgBxp2HLty215HXqdsV
mZjuVkrxZW+3pfWHFPL5fiVbKz/OwopeZswlXuLUtVGnwGwUs36jK2fHi1LWmHSJFdy5zUQIloYi
ZZA1ZB2FQkckE/1BFr5v/srURjuTG5+8Puuzp7H2ZHFeATqCXehNc0NCVega9rQWvnMoRG9xARjW
NqfDRgouqnkdW8c1CJD4lF2P141ooGFX2dnY8YRC4/tJZoUzaoGKY0IZs2XJTrOjIJ4I1qGB6CMK
kqqMSvdMD4R1zfC2+zvOyllgXGf6d9jq0r2S8gkgYjs9K7+scWO2yizWhIn0F6unFG+X/CMvikh8
bfRP8tgxE6t3PKHdZLNVs2/nMxekP6UwqozzFtCjMGW7NwS2Rw5VeDAhI8/dPPvBfJptBQUeVM7G
lQ0lJ3mme66TLmis7xio9af0tVPzI2Sjf7TpQcLbn+RuLldex19IqaXZKZFF/MlBclID2lgvhQxm
AGUsT2XiCaSVJRyb32UGW/ZAyK3MD+7cLh9VpVWxYzNf4B48WjNUGrawm6MxauEIiMPKPo+C+/pY
FeTj3rOetBcH2q+QFd6oWeGRGoshZskMzzrhWREiHeZJ3bnasIKhzTgHoqji6xVi+G+qg8Aco0Jn
HhVIUW0cOMJT98HCL2/XDMX0rBtoTsZCvnKTWN2weoGq2x78bCvl41aj+6eBcT1zCLgjwn9O2Ifv
WGCz5bAgYYaXMo7GPy7vNeOPxmEg1wcstEos5rVk4jUSWmVTbbOjeFIPdm+Vd6U9eodKTPND3Oc2
YQJcCdeOvQNvIJJjsN9qLAxAgdHoPhjQh5m22XWf+9Db5E4NJI1e2HbtvfpqiB8bb1irFKm/YT3u
5Le/MP25zZ0E/5gYLecW8liUiZOJB6Yq7Ap0rH2I4khL45Xvq5F6e2vKLqhOG5/4igW0IrQtAIg5
isrp7/H/gLoME46IGydSDlzbuNG41AMZpFCes0y8WXvUuptPXxy6I/Zy4RHFAZnoNQhJcaYZopFZ
uhvKTP4z7JxcjyEeozUt4039hYqFBc4ZbWuUDW87zHiv93aRZxfCa3W/n9yleFvHgGftJma+rKuk
bUdTveHjMtfWTk9F8bkIpr5JwD0M6Jp91c0Y3qNTL8+gKOt/twWO+AqYcjOgAXIlrSSvmu5+Kjy4
l3aevL0p/PLd9DZTmJmbMLWAbtekR9h5gZMxf5cJcpLGoAyf3CCfsqTNiSO7jfT7OyOX6DLmXfzK
Qsv6yh6X+meMDc3UmHv6Ug6V/1Q40/TYKdv8tno3puiIp/lx4Idjzt/79Uc5UNRv2jdLonvl/TQb
byrYFrlulfSbu2bYLOoubHepF1vLw9BYKIncJY0fsr5bbU2w/bUNc/d+usH52m9+64juZy1r6poa
xcuRgbUbIm/Z3+bG+8IEw6Fa2v642WH70y+1e9aZH5xHY7Vvoz3ad9IbBSqqR0vkt32exh1Knz86
DwCUZk8bPT+Dnv6Xt1A1ZJTHSVuSRCRqm8qCJCZAlibbTnUef+O3I9KjvMlP/XC0wl4/wsEFb7cX
+lg5KHpi4ceeN684ta7Ux6iN7mXP/NvxVi8heBd92R/qT0De+Ir0e4jj+rmtIwd1k7t218XeoZzW
8U6S7dBa5gtA4acxMyRCu951IIoJ/5UF1m6w3I/92L1mipDMXdED4sxvRS9or0j2NDsd9VOXQsoF
b9Ftl9TeD0d319JrPvh5EMKI91r9FwSbExwquw4ftrEezvMYjJLJrxog4aMOdqSYrvjUeboZGUB7
R60ZD6xf7Mw+L6uV8JreDndBVPm/tbOJ5w3D57uKMIXknVSPnWjlfzO8OKUVqQ3fQeNZH4aG4kso
4b22orEfEbO7J2usm8sgxTymVl65B8ldcW93U7OPmUPfIepTJZvVaf51YJZwNt2SJ5HXB3sDOIT8
7sTXVfs30GjSe8as9ZddOeua1LFdXmrk4mMEI41eRjb6e9Cu0bfm1r84qKX/4gbgKLzayCQDLL9h
ZE2dMxwAJZYHEirbN2lrqvhoGO6YlGFTb+TW/3IybX37OE/2lAFot9PAuC7enE+hPFDRrXL2ZlTe
W8S7cqrmqUDNINCVkvyX5N5+IiGWv0qo0PlTxDfTxeJLeD9/vXDm1oiHbGUFdY8L+4C2Fr5DcTX3
lMjsSufsCp/syqs/uJxDlLvMuViCgE8YiDXrdlgTreMyR/Wd1UJmww2JFnXFbpY/rify5yXAl1MX
pbiGbbW8bKVylsQdB+cwYQz6ElPmfhazYtNti0B1plgTE9YRL/tFVkDzuRDfAzRse8WPyjOXv19m
BaORYXK+GAjolwD4E1hlDXjmlq7m7ynRx58gwIn8p8aW8dluPMEoMnaG2zFCSM0aSWwD08z7Jjv8
MX3bFPu5G9wHYMr+ToNH3jnwG4kO2+1xIScs34Hn2SL15xYQMso56mr6yD2Twu4p7iu2u7oMEN8y
ORbPFZo3aKklFqbNspNfZs1ag78KgkhvovsvN6NMxwCvdxJoP6Zp8At2SNhlvrKSlhjxh5gy8rrh
uNBMeaftZ7CZm6CtgCG6XrS9sbmkM6k9OGoq0qAmauACGzpO39a2IIYnZnPy4UQ5YnvPrrYK50If
xoxoi4UwP10zzFbCcM16d/NhDADG4fk+swkM/lQNcm7+qrxvy8eQgbu6a0rbcWj1okzt6Vg2nzmX
qF5hIP0aKqVqWVAMYDKX6TDW/UYb1QY2mUNbr2S+WzZW+nZ8rLlyLhg9qvVMl6Eh+G47NHH7LF00
cyd4HTA9faZoohc1rLV+E6xAzZwd0n2xHYpwyMInHWWR8yAbsOi978vojBtm+48E66LZ5Wtj8lNO
F9A9tQ3lwgEgaFmsQ67sJtqunQiGsD+MdBilPI4hU7oiiYapn7DdxXjVfg0DRO7Ejae36LNFcwho
jtDfcTW4/briVPBhlcejqwA5CpxyGxs/uxW5YQ8cG0Eu6C0bcAYL6Anrvu4AF9kNhwpDR9tZpTP2
cN3oSWywha5bZOrOQW5fW8Sl6OQ0o874JtFvhr8cbA7z03kb7EmfnYylGh/NuE3iCH1WaJNEE/yu
S9GeGRZbWdEYrSPLwuiTrUMYFbN8NSLkMo4M0ZJXSBhlmGOMrlWxxBPbwFtg16Y9T7jrQnQQau2L
ByUQ08Yu87zzpJMRTl7DYu4LQL/qPvdCnaV87mK0EM6caPnN7yIHvQ/m5dtgqrVeV8Xp+DWGVsMe
4mUtGfclcpSN9UlWtUO6zEa1Wj0HRtvq2iPiOmfs0p1zJCVDQcd7Cj2GZ6DqMUMtdVNcgx4ZDw5y
tNy9h1oTHusua/W/IGirEXEG6vgXToas/ehcYyM9z47DVMRdBmrUqejt4ro0OF2ZlbMFxtkVmI+y
47YEC8IajRnXhWsJTbHbAJymMiLS6M4C1sg2PB6RWxyE4xbu71wXoXhA5Fz59apRjOs1Q9WKXnGz
YCqw2rwjz3br4vKpBhcOQR9bNzuVmxVmCdHv63ZuVkx5j2NcjBkCf+jSU2yCfzRP+LYieRKRWReg
J2vU2kknt4dEZtzY+eUjCzc4hbfIAqO47Qln8MOSMaUeRT4x/0ikGCoZE3jPFnr/yCeMw5NthRV4
MvZjU5/xqxsU41AhnyfB3ElJehNts//bqiNjf3tlkOEMmTVGlT324T5D5sQBdcsHylRsjp2k8tn3
/IiOndZ69PTRXVmD6Z450CNKa1MoBkSt07vuV28JnpFwrIQjdjdMnopXYNgaJgKyMopWzDX+cp9N
jGsT7KyiSzN+n6GB+LtNQHauaHsYDMbwmf1eWp07PPlQQuVjZkdo4QOTCfXPhL7fXig2Q4VFKYfX
hgnySnmxdWxPRwQKLb4BTTL1Tw2dP55bhyntHrI3z3ho5TocTWjm5p44BREzYi/j/qSHpZ3uRJtl
WWqHQKC7ePZc7wurqVfuCbmf56cShkkcRsaAxQP/78FP1jBiLoblGNU6b+nEGQHKYdsL6fQBT6lD
tE5qVfnspHZZ8/AfIsbc8oNCUQ8tmrdYXOvix0Nh5gN3ioNqoIqwEHdspJ0ijgG2NSBmV8Soc2cE
LVA7lc4y1zR0rVF3njfFPULrqEsvHUJPrJoRiV7tX2JBc0BZohP/FWyYQwBubXd64IHV+Yn7IJjf
5qVhqRpuBv77TRKGJVgUZq+7GTRouqHIa7njZW/bf3gAdXmQne36HHNYWTvi5/wyOK4DGe+pzPo+
9E+ZT1jtr27o/q8psDb7gt7quVviSoux/z5iFDw86rAsy6/eLiXvqp21Fs7n0HLU4hHHuGzCOhK9
Mq1oo3iLGnWs+UrW/j3QDOk/LQwrzspklvf+qYv8sQ7enMzFxJzkrE4IUrswUUEbJYc6urS9bP9N
HCXxTtRTGR98qScNfd1v1nbMFrea78kgx/+60UZNT+HacXkXhM88h/Nk0wW5VbPs5prsHt6M0XXG
Px3R6jYWRR9lITgUHWs+Hk3cqarZMQYV5X3oV8L7DLeOdZ3sITLtoe191i0kPV9ibuFJx3d3HgIv
zu6bMLAZRNSW3LyLiNRU710OTE5aWMb4bmXq353BFQyi9eC03cPg9FV1CbliUXBmFI6OTexqjnmY
ttk+BC3j2FPtLixDxBTjKvnhikp2JwaTsXBOk732rv2mJg7cv3nodvlHWxHX5cKglkugE7TGbYRg
Yr1Um0xjFUAElRouaLGZY+z9iaGCQ+84j/oyujHTqf3MwqX+vtU2LhuCkKpw3I0EoRbPbYQ43SZ1
tHSAxsiAdbIKVcTfimTAUTKRF3mRkxBIKPbBU6U3O3sS+QN3eox8025nbNV9+wdTBCoHn8IVz33P
qPPejgCo87QXkiatmReTveDW1mwUmBlVZAkGYaDmzmGJ9V2NmbtCJ9qkL3GIZmI5KsrW//wtGPTF
0xmJE2IKDDJJOMT9r83KY/U7F6AEHudaFfcXVCAtmEOiinUKy4eX0dxUfE95mkczEie1zhDsFhlV
1ZEOvQ9gnvym/luTFpY/BSRbNP8gJYf8nzvf1m4moyZ/HKodgG2lRCusAbfW4GPcxDjopsKRjc8M
tpjkO76Gujwb0NTuMYBByJ9rG7PVYSu9sD3Pa6mpgTZinuqzW1BLLUmIlRBfZ7T5FrIxeN331Gou
JfL0NDXPNI99Mx3qXosSw7iO1+mY+5Ytu7ScEAhOeDcR4rPbYrU7y1RBux8aZf+sbV1Xz6D5/jjB
pfLuXRoYrkvpMB2lPscD/LszcZT9hUw3s0hqA0WdDpBgYZQGWR/2f6ylyrb1tEoZmne/JbSiTXKH
9KZEEk1CkAtCDtP7aJKVT16vH9FkLc4ShOnQyGk69HERDZ+NYsKOJdKylw8wi6nFYMH9Y7+6YDXc
TMIrOpW2HsjZtXfWCKlrtS15tEgAg4Dx+lkwQLKr7MDtz8E6MTFHoooGga44aSTPQ+2UN1gMXdRF
RLeI97adRZXHjILJnLqQGr+kBCwr8bkx34BmxVwTf3imI6Vhx0wy00tiQq+s/6Oul8C6ZMzSqviI
sNn96upwIIqDCesLuo9xdyW8NhUXwmn7JIGu1ncJ90UwheC6TrtIBN5f7peBsxFjGXmqWcEUe8pJ
ASgSd/Cz4VDEhTNc8VqKYh/ptff+y0IrnMadZzXefCiJ6CqpSWCWF35AGahvJlbs9fWItyp3tvAY
AyXY7TDgrn7twHbLQhAiYCJkDGFNmvS4sZ16tlFn7ejfymXZv4lwWgDtfVOUDVmROsz/6YzjDEpU
LvX8iuc6Wo/SIYkAQF0vklRxCkT7ZhzDzQggSEvi2L3b/lm3NputtK8nagmjJl6QgHsgfCXYfi7v
AWywcpfTjQlQoSmaU9EZC+6EZRpENOixctdXT7Oa7qZPBP0dXmLiHURYruVCEYl564sAEaWOg4/5
7KTjpe40T3Ivll/kSiDbHfp1ZBqz+hPOomNL1ZOnLD517PUgZqjiYxVJulx+1bN/bHwTQFACLzku
ZrJxyYDiu1Xirpszp/bv+d639WqW3O0Pnp6m+A9GVE6s1Iq0ZvmJLJz1tWdB7ScEmPfZe/bCLdYD
FBX3pfGZAO5BS4lj8B1j53e20wpcXzznpYIZ0QyeUtYK1du9zpUzflB+jsOHM+PBZq0vV9V8X1sC
1yeFWKjS1eAYr8887+0YpStVFVbaKeQCFbRQk45erQp/RXQcRGUkxGhWbuyOqluCwaM+XsbDUI2r
/uW4jZ5ngNI5bz0Uhx5i84zHyzjjacTsV2qyiTbTPdohb3bLbH/ceIR7RfLCL7h7kT9t9MzrVwWV
Ir59tsstfyrJTsVzx8FabNCllh1/87V263FVAQwUjsmllKnV9HoBsRsi+mhr8tbtLyFl2Jso1ibP
4U0NY7hwFLC8EG7ia03Xz3M4TGJICL7wRIzkCJnN7c2FGwz3GznFo9ozYwy7FqhhnAI39fwFufrk
UYqXbyxP6KDJQRz85b94k2r9yxzA0n9R6wLnxWBbDf/lppqdH2sZxqlKUEK92nmooafncZ9Z7dQe
B6sYeb/HOZ7CiEtKztpP7aUjRmIXAnriaKktXdTHmiE/WQwORvZTJyZ2SoV9vTofnZzs6Y4c00G/
VG0f+Vc1iKx9Ueiq5e+hA+c65PMW91cLCS5IXOGVLNmhtS++fSb+2dkHmeYe4Ra104k918XOyj22
J9roPt7bxtA/eLFWalYiT9z29jcgbN8v0xq56oZNrqzTUlwhqJydO3nNXSatrf7w/dqPX/CxYdqn
T66cNrV7TuRTnJWBfRoYa3n7sOMEutM8F8ORhCcXuqe3SAqOchZQpOuC0fxCfIc135IFNnoQvzDT
wqG0Dp77BIuzeafADmKGnmTcGKOPKoqBZdC65w33jr+GxWXiAQuCFONA2JzRogZnI2zaY5xj5FaI
fYNi42vuXAiyIWU9Rw7y1fmRUH8IiWlqs5sl0jBV/SAoRfvZbheRbohX/2/VFjzIML4l5suERY+s
UUogNF3xM7uUIz3rH4NsOYJOzsXVH7DbsIl6c/ODrEfpn7R3MyuTPUFvcRmXDWMX5vTO3JDUAPf1
A781a6UrtpseDmCWg3PGft16h3YTjab4aDac/x2uteiBGqy1nyaccqva48G38AhwspoHXQ5Be8iH
xfg9+EhsBd+U6jnhYVh/acnGJmh36NrstqQHNUZ80kD4C080xNKy8zxw9jEFt5REdBeYN6byPl7y
osUq6rZ6/aeyoqgehooD65wv6Bp3LfwvxkDurIl4ksq207ENopwBYinb8mKQR0uCiTYOM/akDQy2
yYgZ8sPGH4yfpzxY1XEk12p8VVAjt/Otc8PgvVlp339IS4j6NxO0NQauzFlCLHctuuk7JhqL+JIA
fvZ96mJXHYaijbtPOIGV7pni3ir+zr019c/AjoJCDlsirzHIhTM9i5W4YsQzO99SEMu6eY4ac+NW
7MGm/FeRwSU5BfUswiTuhmwI7vOuBqhXEpbjsOlyMseVbJdi75F04RPMoIAu7isZMriLvWVpfnWe
18ePfbUhOc7a8FnniOrNTlm5Zubfc87X21P7+Jy9x6ZkznSpGYhXe5/vPo531SJj7yjDSH2OtwQA
fJ3xCj8yufb8HRlNZOOFMR8qk8+8yTpST7Pn7z7scf99ZZFXMJCH9eup+R3EhvJ9I5JgpmIDmK0o
7AMoTmC1DPMggEQvPmsCTPUrepRu3xCKEUWTzoz5/AB+MG+3f5i5aTfHuE2cVjPGLuy4XdWjnStZ
hfs17mwmz5l22QcCwoqPZWotFyP74Oj1yr3ZoUQJjacDxLKrxgmbcZx79ARl5Y8NzLALO1Ay2Cqu
WewNYocJVKvvZR23/gSr3RU7WQSkHkSUO+BFhZxJ/WS5jPH9KFkYyKOuDHG0qAcvd+v4bem7GJLX
6yPLSzi+8oH+wyGgJ2E2tvj4X6KBHznCWZoW+N6it63FXo+9ssg41vaFXbIqSfmdxkPeDaHAVOZL
u93SzsrqyLtK26HyOFfewFLnYOictX8CvDG5/0Jj5bJemsWpofdaxpY7nxdVkzI98/2O+IHXOGTQ
VBbugSQ8y3mum7bQz/7K2PtNE5hg/7YilM9DRjpJfYd/mNDWyZq6KEuC3M8C8hTCPrrORlfNpSrG
DluoLLxoLI756s2sOlQu8folWO6aQ9d2t6WiCOJO2dDa+y3g4lcXm54vI7ftyxzFonjEBdfTCqqO
UiZtMYK0RzH1qMIJRCLGvjSQOeo/cl1OOEEDepFj7KhUSNuKlSBT2x7Zl/FpBLdPHyaKwFN7gpym
+JGhblOcOG2QoRj4CSf67Hqq3t+rGhzGhnx7sP6YDxmJ4fy1vTcjVsrlZAlQ0xMyF5krowOFFj8y
rVd5njCcemnJPTWUu0K2DDRDtiw5L3UGnqR3YVvK7VOTf0H6G0ugOiAFQO+MR8v1WjPt4wGuFBow
Z9C9JyEIVK6xpmh82pCiGPrjaorhzoQh3DJcJYA5cRR1cXIKrZv84ZZ1o/a12lbwpZE2rH2sGApY
xdnc6rKCQgIjYJuaSXeASQCbgYnkJZgner9rP8dYFKDsfW3+0QnjkNwh9dxwqzYo6+WXmm1ywA4s
TbfbO7r+1frZxiEe3MTEKnfEwfGWyrAVyHR8o9uG8JDi0c3W57rPreaFVJcomM/h5np9fcFpossr
ppzy0NF8Vz8M0JkwoVVB3mmspySIOLZ5tefA0L72ev67YArjvpTb/MJcIgqPVtcV/+USCDXZFt+4
IWNXaxRNsnF8uQdh4u3D46X4L5vIaWJNEJliCS2le1d5i5r/Ud7bT9JrC1RMk8d26hssSpieBudx
GZlRHWqR5dVZMHI6NPWau7gzl/F5sm8sB7DyFH7ZzFQ74kVmcmTAhaApZ0zK5S9FrGB7zbmFqz8T
Xk7LpiuP84mhkzO68xvnbBi5iRV0wfquppUKI6FVsutDx2juxqI6ZruOPZ5EXIqbmna2skcaH2+6
dQSoFCxYxgMEQpsPEEvOgq8c1hpU/jByxZOHEcoxfObisf7UdQ71jdHHvcx+mHdHCGca84k8MIdn
tKOj3ZnKwfWe4/vKGPYU6Olus25OilDX/kxOS9B9CBv1Cq3jQjeQder8HpuIXRp1B2x28k0/VJcy
al2biPO4cfbtOJbmvgBfHJ59dp65H1C32vuQjWecxyximHEn2ECq7gpIA6Jh6qBx1AcjTM8/E4pV
X/pxWJi3B20cA9yQ5XqMs5y0XD6sqM5lnWUaElV2gfsHPK9V1k6VpMGdAXHC8pD/j6MzW3JVx4Lo
FxEBYhC8erbLNc/nhagzXGYQgxDi63u53zo64t7usjHa2pm50l/Ja0WemzgPY1HPbLsby41ng84b
rx95FTbmHvcQIAjzfyQ8JOn8KcAf2m/iekrWS9I40fTtcFrGE+MiS022Km3O/wYlN57G5wZka8Z3
gj6HpjD3GU8gv5XnymXXypqxm4qiZQmbNHLZ88UtSUMsAqsEml5XN0m1DYO1wvMFg40NKd7ctJ0/
fRamAZazmP29V41OcMcYFbl3GQY8fecQgQowh1ZdpT+DMOydi5vgzGf9Hi4C61syzsNJsMQPf5yk
hwFHS0JozlNVkTRVSVc94jRdWiYuX1Z7LxwYGJhrDG+VGA8XYBfIMRU+9yjhPVV4/Ju51eBKLpsl
UPu4bpfoULOlDl4F5EOCgyWhVrXDHDL9cGlezC7mFk6ItDT2dXHKcjpoYXwISxn+yAfRm7W7BTOi
J9rC53lfN1lmMDeUeflkUpP4O5cTPX+wtb0FEEz5qyCj85DhRySF5+F53kd1aF/6EmP11XegcN0t
vCIRtapBXGryS4zIDB2syldJTOqZJR0JTjBNrn/sBWlp3OZszJ8Gv0rPNa884kgaa/wjZ08xbmJe
ZPHp5nkJNiAmlMeTEBMWC3QUEWoCZDI94pit/D8GpkRGWjSg8c/BzmoHglxzP+I0ho+W99CIgxpH
yQAXcGpDdmKKqZcWkrEcrNnTrUsLQeZy3efNaALIs9tycKcZeoXjJMzXnfcf79MaR1JPcK5pL1mB
gzU4Eh7LUV7Zhq37cbFZwFpTNL/jxQo1bpe4774BdxIeLqRu4luZ4eQkPKRsMEiIEW5VuBlVPl9o
Waz50lMxJuDgw1ZG4Nq73OlOK2wW+wy4gwQVd+vRvtscXzE4mrYM7GPXVf5/ve93/8iBuuExCePs
Acxmte7LQjNVuS13FK7KXAnxhI/0H5MEK6avEO/qfMgYts4yK8BET6lTA51YC5//b5AUbjvrJpqq
Q4px5QUvfElgi+TwFW5gR2Ico7Z34O/wX4h3tT+eJ6riVPLlNId6GEJ2CmAZ6ZFlSHEu/MuXQ+nI
tXhV4fL/GBfj2CV1aXzdgTlA8uXSyg+XvVKEWGHyP34dzW+SN9wfRwSxvRb9JIeHqXP7d/6iMfjO
mmrUv8OcFRBL7alqT14xD905rweU0b5TWbpHP4aJkiUjYQTPEoBHFemqvYIwge88Lxr9LPCx25PD
ahp8iVdX2ZVHq/1NWXEdHdahSF80q0B/pwKm6z2oThyLPb5QzbogzOMdXHT81Bl1F1hYhtF12x9b
TWG25eFmKiq4GvZ7QedC9btqa0hSLLbSsSYU3YaiFDsXVRlneoKZkpRZX8/RCf5wBnQjLhkLiRAo
fkh2T51Yp7YoMX2zW2Z25L+cIlDLWfRgQp5cN0vtDQ1Fgyr+bVVLQA29x4C59rhYN6U7osBtErJ2
5V5XhYPtDBZc+JChMP5jX+eEfzU4069h9IryFR0Y+4dEbn5AH4QOG6+GMsM85ZTPetc6J7ac8V9W
T/UlccB0EcUIckV4XcrnjLt4eYhGA5CFzKcHYBkGcAM0gKrnbT3ArgPOQoAa8ywhjUefZCtrwLQv
AA5UKwo756oS2xmVv38nLzocU5belhGrAqkBmVC5DymsnPLcJSGu4tTP1vDSJ/z80eG9+DFz57bb
Tgv6yoWN4VwzUSnYfHPn4W1UHDQ7op2TAkBgzYPAkjlvO7hfHl6pWL4armPqMPDA/OdAUL3RBzog
tymGVPeQVGmTHvMxds+NqvvgysqSTOVY3VAvXK3yt4qVD6A/bgtiC3k1PloERtb7Ye2R+nboKbzv
W9k/ujQg11s6v9q/hgcHTXam4jtii0c7BAK7QzNJg3C78YrWi9iITGraVa2sKCqek1GemAQQRmdT
ufjMkI8osDLr8MLbAAfvWuTjsoNftGKwRHn2k6Od+vWhlXROT6kJ6mN0U8QjRBt5jBY1gmlNCAQU
dx29XIF/aPmiqhMySMYlmbuWt++dMZTDJVasXbwPTznh1O8JFOZ4AYiXNL+MjrzyWo1Edo9Mbc1E
w2qU/rUobHep9mJ1nEwJ4s4nbfCVYwZHKOXO/BHB8uDqx/hEEUbEOeGcFjFM089ck585Mmmu7S4r
Q16FrOWJgWdVJPiJMTsHdxnwQne/suiyP+BPEPV/I0C2xKfdtMlrKIMqdek9JYobZ5gk+vjO5Z+U
zRvKm+KkkT2vDKwhvMGLZ0/bBjnTywsvw0DU5eliLeblLGs+6jFZT93o6eyrdtcUlqIAijQfisG2
A/EK7Lk7bSIgFKPwPH8j/Dl5AKurUZN6bCIHvLdoRo7jgBKKPX5vWK8HKpNImVYEpDm+Vjz1y6S/
isWrF8hA3VLtfChhyR7dH1TvYATIHJ6Qi0sEczjNFFQ+xLaQy042dqY1Jp914b3QNzJXf5e+71EQ
0lgB7gEw4/mfOKfoOdgLrkbdWQwSvNTUdsl3j/KS7FnJsQUvaiX0STUT0fA4zfSF9FkY/4ktqIcv
3vE2vwKaGHYgwmyMmqKXc8FHyWKkidvqE39G8VdUEc3SnKKhRX/ozSN3+KV9qwHN/TdqMn9kkVUN
ckBQWrgpxnasml1fGIzExIJsdg3wf7LOKQ2YD9HgzzkLyPGwTorG1kdTJUt4sN1Q29dC0AqKkJrE
6tIDM80xCIm0P8ZDE5KuVax1N+WKj5ZdMNDXipUkisZJmXzBhBUDlMjwz5cHDDvcNqVZ6ufIqaza
FZOo1GHJhQaCUlecnVmcGH2/qFJdFM86ATO5OsdG3RrzdNu7z2lfOvG+9EN9XfvVw/y98su+q7GT
kpLuen0ufeL3u0zoCte/LfCCpqmHBLqhxUXhLpzkeF0InnODWp3h2mY9wbl2ZmB7GxDo86OYuchs
pA3L8FczEbPaVCz8/3LEZk/xSOr+SF6sfHaME8A+uIlF7J2HZcDMhAbvbGB3oE0Zbwl/yegWU+FZ
4eZOtBDCSk+6dGe9Pn8agBLwz89z9jnSGGd2hCm8+hd7du1vcAOuD5CMpmzL9khiMmVzB4urDvGN
J1IEOHknckUHjxC22sZ2dn5FozMtWCs8rnC6BONG1H76vdiZlNYN0YAjKaKojZo4AuVNwV3Zowrw
fenkBPjD8/FagS42vyI2q8VjXbqZJqYMQ5yZb2qG6akbBkHQnbBReczdiDlWOzMZBNq7WnSElT6R
YRnJDiwJ9Ggydk1xHDpf6fueSVef+spkv+eSlzCbVXd5y+xs/L22KwinAvWuJyzKOLwBoe3225ra
lxO08JltfV7qtyQrwujQ+MbogylN/ydPGLRvl+LppS2dUG197ZCw4/7gQ9PBO2vID6/BZ42zv95X
lfWrzZKXPMRBzcG/4SZvvpJMyXZXt61f7gA9zGhdSsTHdu0KUoCquDaZrd8nMBM4I9u2+oW7MKvv
FADcD0/AzrkDWeQ/o/PXH2B1VtQ8kY2XOJ41qXKMOPjeVmtIUKbL6tcP+NPifyiqmTwHoN7MBX9d
1z8kUdie9agwkgKJSN4JW0NSn2ui1DivSmUfgiYjVl9USHD5PJf+HlFB77EUWkJhva5Z6dD0pG6o
rhRHL/Ci5F80z401h4D7/HwoVYjykAog3AdFK0G6BTyRXKoUI8uOcGJlTtXsR2eoiNOxreeJxIHJ
E+zahuHkgUBl4+6LzjokuRWFFSTgcKILPLbHguA4ay68dtz8Vlvx7qmkGx2Aka3vXloK5z7vEKtu
3POBICJ0AH7AKYxsMxXf6K8uj6xVcyIf6qhMnRekKdSjeAmH6eJGvT+elz6rh0OB+9vZlE6S/Fr6
FPxEzcQHcXcRZLCiccncE5FIbr9JiyDy1ldxiOjuLDL8ImBexpweI4YJtwLVvBu19NIO37jFxxT5
VqIbrrJtm51KwWlDGs8m/e2JhOvGJh3z6X2m+IvdrzcNOz05snipbw7hzdQmTv9YDRRFHaeaRsLz
ynXcHqfSlaDB5h7jztpX3GfHkd3FdsVox8WR8tzhque4bf+MUA4ezcSt+5oOcGK7losDm9s8gA2+
mcYyaq9s+IGJwbabe1wTLi9/Y4k97rp1LZ+rQNZ/Uv7G17HkskOunw+SpeU8v8EEnQYWjvWK/ist
pH1A58gDKsQE7qtWsgrPVNXuCrnG6hRZPFu81qrEuwwykZdltP5HGBfNAx3FwHQ8LG0fuSugcAVS
gCdlibm8WsYnmC+Eysd7XJNo5tmCg5Mguva6nZc7rfxZDZUYFyoG4/xYjNzJuWWyG94pmHUkhx1I
iKBQeN2UE3mMrQgAum4kCJx3tFu+4NK2Ke+FfF6mQ9y6uPkxAkYuHsum+Jwh7OZ73oDhvSFnX217
UyNgmwIN4ogXlcETiGHAVLvJQ9bYx6Vl87xPmPvtPZhY8m8BH6i+TNLxspcIJUqcF4nEciJBUH7X
FOWEHx7rtbNmF5/S9EGl/T2Plr/eOUrPv4sexXHT5Mx429VvivwCfHpo8DuY6rcKneqpGd0KE14k
IMbx3XHfqaRd/KsIXUJC3FrYjpALM/YbbvL0Xyksb0bZZzr60SXLsi1+xrnflyWsw63TVG21o2xz
Mjtg7k2416xi3hqyS+GpMKoakY2LrH5mXW3kZy/ZOn7Ubi7iZzPxs9lV3BSniyoH53t0RB0dJdOF
f/FW9shbZKM439J4kJKZKIL1ZTbcJbcwE4nMtgbL2aaP+2Vmb2dH7NIKdLvcYH6u7SfOI09c8d6K
5Qy/xP3XVUUSXEQYC/eL/Kp+6aY6NZexaGZJBMLzRviu+HKfuJbU6Zsij5BuZ3zqy34AB/uy4ATs
UBv0eE5K1u2vHUBeujR8HR6rdoT/zWgPYIk4Qokp4huHWhTex5B2i80c4/WkNYyShVOVYLokaVcm
1WF0Y/xgCcrMNoALvQcyTuWmLgLHfxoMLYLX1Aq8oYAA9bJFAGOj2Jhkec5tRmkXU/s0b61fhOAt
Bq/Ltl3mNWbTqLTBlR2CucOe0ucke5gHICAOqf8v6NgW3LuYrj4B7JXuMUWTkHzlYnoJDefTLso7
sVIeosrpbwgLDZUvYSkDi5YPe98AecZXMxYeW5V17MJdUaIwX/OenZ4IGx18yanX/u+YwfM8UojA
BpAWmuoPeB9/3DLjdMQKZABjeUmn5MKWweNGvzbqWkyURO+IwaVgVTsuVNucYgcUzXIcvtvAy5Hq
uyEMSQ7L/ndStTAhhjUYCsSoCbM/+N71r5P6XB7AQAd/14Z0xn1mtEXfiquU9X/HbaYfteCWxi24
29DgwaQGeRfDwDzUDhfWdgZGB3VTclmvg3p8pEuFXQ2abSa3YWUs4NKRHscBy/kAGKmiV4QbVndj
DOKDOuGESNmHacwSXgFuD9VJReOWbtq2Z3njiXeG9Qjyvt8CEqsqQCx+HuqN4ET6z7MYyoHhDt0f
CgIySiq4TfAWTlnRbdw5nZ5IeWoObs7GHE5kbN4MDpM/IN6hMyTFbCy3BhccmOvPuJxDGy4nj7l4
wXEJa3jbg2l6HnGuYhOsQaZsesxC/g4EpP7OqxWEaMXSimqVoInK+2KVkDKkckABOuHcfa0jWvvN
WSRhSZnmpV6tPvLEwN+BceA899hlUma1sr/4SeISowwd0bJd1cF/fuKy0XB8vz4UtnJ+Y63H4BUO
SfmoF4Uon0LuUix+6+EDkwU8WFnSNcYaVIzbSt3WxR4Rh1s8BFzoLvEX8aFE7r6Ozdy1e7RovNeV
bgTfxDwvf9mRNO8hwb8QAhcqzUY0vqZhh6UJDCpAew3Utygkltqs313V17/XSOTAQ9FnKMNrAlJs
6TSlLO2qKGJ5zlp14/lx85IbfKub2uC15U+boz8WhOqJLy2iDQdqR0/urSicg5tHiv5ve/PZNlWu
nvpGiYxAZ8GuAZfbRH+JTeDu0gi71luPm9mbbqP+iVOzhkcYZvDRGttSXB9huP5oXIjaDJDd+qmb
CP8fv8wm38o5ih8Lb2ZG4JKtCUIKx9Yb7Qn8oYA1O/A6KaG6Q0rSJd7S2dx4XA5Klt/4/tXHPIr1
B2ZAKQloYpzO0AqByYdz/t/tagyifnWXVymrEHobPismOD5vxrWMtadtqfUIOu2Qa7Pkkl0aNB57
IRfQuuB5483NaXmkZqZNyNQOhNlLFiHFtuT3fAZnF/cXjspw3ORwLMjH5jHWVkPE5duIyuB/h/j6
PFcCSalu0/hPTXgWZklE0PcgVRR/eLZhZ14zvr6w3uQ/YmK9FdYUIz9MZ9JK7tdOwvYYgeytexGn
9XORefmP0jfQYFQhqbW9Dw95UCNPF/Cb9CHyGvLDDA6cKHwQnNI2TZijZZYs3XYpbreQpm0ZkGoR
ddm+m/2RfV9Z9Pgo6AZ7x1iK0E785Ra9tslwnj1cIbsJj8E/Z3WyfzT/DAIRPxbnNGrWz5n3oN4m
Yy2/lsUZcvSmongnDGy+6iYUMbGvQD/GsJHcbecbUHuzy6m1KbjFviajl7K7jTSoINRr7vt+iVud
HQQORHJUVXgp5dh9JpaF1iXlw/uDgxBuCOw4bvdrlcuLxMFaHOoOGgL6/6T3rU7lYxRaR+/HsMmv
oll4JftLWuawOUL1ODN//LEFP5cDYYzE2dCZJJo9rEi0xRmFghU0wi/1AxFX0FUt6E06XIy/C8MB
pio6lPfXy6WHmS9YwvFU6DF9rhofDMbsY7ncLaCKu23XTQYI1VC4Qb0xvhA8LK4JLiTMnJ+EzVPC
+L1UD3yWSNYjlY9nVC/+ArI/mT60tDdxvRoXddcxS3S7OPFxmd8qrV/9FB2t36DueIyLgPkJtxOc
JpvC7qfxrn7upIATFIitzxJjlDzEI3B+YkCsS4anesAVu6FBiV9vu/ZAJhCYs/guC4v4N9Z2/N5+
N/T/mRnTAZUgnZko9pzgeP5ZPUgowabx1BA/3GgAGNF4rDr8bmynfUz8mDlacTSgvPVXjf1/IHxM
o8ICiAjTEn0yaXHCVq1YI+BfmCeaXl2m3C8ZWtbzB8sFMjxBR0XNREwDN4yIzZHT5/FyQmomatXN
gz2VFCGU0DWr/C0gOlvehbnf/xRDNMT7OPdqmMp9lP9WvJh+mEWp6OqmLsm5XDNm7pZ2IqE6sJr8
myQqWtNtk/dy6i6McH58ZgesyNcmOGr5+Idw0MF15iBq/lHHY7nQTqNobxVQw+0WA7Wt4TahEp38
kh5esR372CwkWoYacxSqza9+g+N4exvmIPTXCyE0i/+fBGc9jOV2LVg36Dr3yPj7qflBjg4Yqj3V
LlcLzzyBFC/ojufD7RqDYwhE69y/hAQs+ohUj6Tbo8BrQXA5Yz1z1uswvFduyT9H/YRVj8XCLmQj
ayf+SVIgVkxlxAs2LXbr6slk1UgDS5VWvyXb1uSk5RS/O0NsLFbDiCSN33T6v94G5MMaYJF8MQ4k
XlqgudDvwfLFwzEZ++4Nx+IQbrQ2CZiKVjZ042TDIt8nGgzfDKhufAR+MtqTt/hgrDNKdOwxIUit
9mHXus1ukpP/gNyjJ14FrFzpYMOu098Zbyim3xkKq/vPwaouOCXGGr4OQe+j8ZfoKTMsWz9VYVCc
S99V5txVcUMAHFJaV2/ZYxX1j0bqnMZdm5MvZqawGfHbjUfWz7nSJsOPC4O0/DvrCeIff4pTX4t2
9RNALGOIkpyWfXg3xrgvKVEq0nIzBaGiSgqK0yge6bZnDFTw/lf4m3mECc6vqhL3hzF2i+KWw+LC
FdIse+XW6QCkW1S+eeTVkjf/QjTu4RSws6XoQ7PQ30ANytpX8uydffHKyL5Y3KtsqZY55gfeRcAK
eVYLAwR+LcXryuI95xhP5vwdlHOyfOZjOXdX15uEuM+p+uZ1x/0HeAJRgfROY+OjzqghCreXEckk
0sbV/7WncnhkiVBCOFJlNexU7EeMqiHiyoY1ezo+xnqw9tTX3XDH8c5RQ9bOzH/ZhlFnFGI9wm9g
U7xluhXDe2bLVt6bisbQnav5f/xZ67ILvkiRevJZgnLl08aNzMYVMha+IZqw9CMv8Y7RmngnvlCq
LtyD0To7Mo0XclsbgcbO46e7TYOJd/zBDs4OFK4RdsfUGvZ2QHpgRmb1MvfvBKUAX2TxkOoH1IAu
3Hea9fq3XvmN1HxnYHsP2Bnq4hm+GOJIEOn6A79kH22m3prHfDQQjdp1XnGHgm+VJ78O1XKHntuL
j25U67xzwiGimQTJmwy3SV2v/A+dYPHPA3GL6Wmk8E59dH7EY8IahY1HiBmbh/6vQdLFSiQbnBir
N0rgoRqbPTWYBqcOlxIiRxvY8wGpGZQjdTcOPteuBpNP8EwZxRC/+8C5yLviwki/YxHl7gsowxnc
l5+6FyA0g3zQmE/Ga41Se2Tt0bYY8PEtnEmVAO1ZPRaSv2Fvhgg5eJ6Fcy5mJyrfGBjxyMPhrwd3
3jYlGZa3WA5t8Eb+y4ceyAqO9B4eSGc7AqwgLEgE2QVtDjPgrcAGER0Z990Trog6fkP3o4PLw1JZ
7FRkxZPhsm9PIbCDqzGZ95YmlXwcHYIC+0q3xSVsXdZuyBUZOJWiYVhKJh59yjvm+rr0tzBJpJHN
nhsHGf0yEb0hy0tShJjBbKHx4CicnPOKHTInweiCInz0x2yYf/x1NPYBBQmXJg3ehf+r8hBsv/lN
leEejyduD24qIUe4rrFv/qIZHs+lZNNAd1sth7mhlN4SCGXIlQQiNjLgbL4I9lv9fdsh3HdKpdN9
nzgJZkA3yGdJGC0hmjqg3BM+gCKdJ0jBEz6pe99P+jf8Te0Pd1iZ/iT8mT9ajiwzKyEqRJRibf8j
4obnHXKlQD5aliXPz0uX5c8YsNdsN4E7GLcaqiu0EpSDexa9A5oc31JRb3tR3l5HIUGube80YheW
Qd+8pFaN3iFYG+6p04JtFVyKWS19X658DOMmjA9V0rIoCOMcEaKdF/AdadMnuwA9iaeuKEy3mzmP
nY+QbW70NU3Oe0bYhhxF5xwDyVERtHzCG3ogRHxfc7Gb2ej4Hcf6QLZIMLImyinpfFlWAsZTVaBM
Dj1iWmzlcp0ENdSMaZDL6dxIGq1Wkgtxd9/V7vBu+0Hd8G2r5z6VLIqd+wEievAEKL8Kjppf+3CM
Lb+4j04wXm0mD74ckLlkro7lFCbfeR7LfzHuYQaCNZn/Vk3U0O0waiVuZsD2dZiihrJNunZanDjt
8sG9FjuHLWbvGrS4pGj0MjnDSE9K65SyvCR1TTtJfvZUCEwIcwQJ0rWgbOFYkL74kXgW7OuNaWAf
E/ymkE179Nx9Y4us2EaYCstj7fYF1Z5N/6dOarfjnu0oPJMUmfqnjGGt24f4+699gqK/Y6nuGvaJ
ShiIqiS9sThX9eNs+xDxCDKK+wEBBwodcGqugLNsxHpd1hI2r+cnSp+aaFT9wbrs2/Hl9KLe0urq
OaeK3DYXdL+EyQV1YIq2VDG6w8GVBJx2KQrYc8gcCUAU1PE44lvVBc+hdVr7Gfy/XKbsl4KUraDm
7R53/XJmEgryeyE69cXNtBmPwotCIAijhseeiXzckdBSBHIgph38qDUHR9IJsqEr1y6HZkyG4twU
LBkhn3gJy05+NN1mioxcjinSUvPgMSGsd2EYzeF+SqW41XoUc9mdRJgHT6meA/UdFtRE0xViR31E
yJUfKaVh0NdqpE4S2TEQNjjytBMUwpkM1yUh3rtWMlEFUR8xbid5FqnnwHr1OYjqwoFq64/rwWM5
pp6ieR3/JVheUS+sjb3mbuwyu9Pihr5mu7TuZoc9/R2LWpQNpyPb8DRD46fnhqzFUy1iVRw8Bo5b
cUlXBl89fnmC50vh/Hi+S7QNkSdo9hjxtF9sZ2AT9QnlYX1ZRdYny1GQRAoYsInnC74O4yPK+6vj
3OFmwhrSNCmjZhY5SLAw9Eh8DlV54HXiPGFeVN62m0hZJ7T5VVGzj6NAzts2R03AWD343Ex1q3/Z
Ma7uwgWP1jZh7Z4cI+1HPbQkWD4Ro6Rkwt3aJho4wUkCyDOXaW/B1h9xEJgWOjFqyApyYEXKjPIE
22sbLZXzmWM/vBt0LZdtBB/HHmL2RIbhA8sAEyWTMCCjdfpcyQM1B1x4EJEnDZII63D3zAvOfaUR
JF2fh14y4CFrdi2z0kLcrFY35HIYNg4QhHr6oqgOP4eHhQgzbJu+p5jgfqEjipLvcGGBgS9K+Keu
iZtHrw+6n6690ULWHkRynyTWv5bOyOE/rWKBo1R27l2jPKt/N26RqGeX7OKBgVlxp7dh1L55qgmz
i0Tjri8ui7JjUPgDboqlFe6zQjnE7uFF4ifwbk9KEQtDz18XdnBP/JiEpwV2aPYRTSQpk4n22Il7
XqZ2q8qAelMMSVcQ8oGfv9plToNdgxNC7ha+hWp/Y6cGvOKp7jxwg7ItJ/00lC+DdWf3GGgKNzfQ
L1iyIKmBz5iFS0aH8m3tpEd05AjNcMxSGR7TmaU1Osjory9BPix/KbaI/vWMRFcokDneBEE79XEc
5Ly+4yNn2gi9Jf07aJVN94PnpE+8cCBi4VmewIj5oFo3/sSUf/5/JciXaywHJPb3IRV/qGmm29nt
yZLsAZPz5mxU3jo/zkioV4ihih+rvAg/yHl07je6ahu/mJb3JC5KjkKX4uRVhVsvdNfp219m10Ew
urkednnexylGEFLLG8MNAHN8k6vhXMDhlW/YcwJQWOihrPnXgLg37KgBYGDpkZRKKg10XIc+uHSX
/wJ8akhOB2pVezGezMyOkH99xeU3Zvd8RfU3ac6Kjo1RyZl2h2681yMIT5i2ap7vJi+nRG6T+03G
D5qvvP3J2AtFX4EaR8HFoa1o5GLlik2dOxFfi+b7ZcIDoRXw7mno2Y5BCVzJ/YGJmciw/AJzkMS8
A9x0Pg9DvLSnWmLVPQSAOYdLzoQXnlw/TO9rbpLrU6BW/B6jXJeMfpBcZGduwRixNy4aZXrpb13b
T9gJ1vXoFqFyH7UPc7wBjoauQadORZC510ypLX8t0ccqEeFz61fD5ZaPXffdTSAAlOE/RYCr/gnL
Lm03Y5DCKExv+I7wn3chERyhv3Vxlo1v1WzG+c/kNGM74fkapH3p4rx29oNZbg+6EBFXByapt0xU
NEFvDA/SD2KcI75v5gZ/D/0w9Z88U+jknCgua/eUg0eXlSaL8Iqxkq1gzE98+mSJqetjUvvOss3H
ZIIBY4dxBzalnvYjSwtO0/iWgN3WURAtPzZNR3jEPL7LtG4TuZp3B263/xiC8UJ5pk+adf9OWYf8
++3Odo+hfegf2CVG46HjUoEBI6+5uONlrJafybaaxeKgzJ/SqNQ+hTSRk9ue5oSeHN63pNpCE87P
bFI8D+vdzVrFkZM/wLyUDRs4Fmro+HRobUVoTftMQedYH/MZLXFrqAy5uM0UUW9hJt6iVVGqDsd/
Jx9vaVyuS/QxBpto8RrnqaWCzG5Cf6RZZerF7B9cQxIc4heF7zsTOtkrlR/Cu2DulfwZOpubwwBB
4G3p4elvAaZL6lKWOUeVW2aZyUNTeM6F4iTsKqKExbNHBWWaUlPs9duSKk8COCWuJvo4ytJrLNTg
zB12K/Cc6OCzdfvtJqVNkSOS8YF10M2XCX12lxHEXvk0Fvh8ZD6YQEyuwYGxsGjaAwsY1HWg4jfS
maA3cisn0OJ+r5aB4hlfmR1L3e4pK4lib/t05KaAuX2gBuHWCGw9AHPbeHJm9+JBb/8jVaO794nQ
t3hE7XXFto8yD9cngMJ7LIfV3QBdcd2uJZkyStGa0lzo1Sv/eQCBskMG6uzOl0ORgTzw++W9LXsH
Z/OUOHclJUrRtXD9NbkURdjVALKC5V8ilC4+eZXNz01SyO5C/w4x2Y1EIHsuE2+5kYldwyYxnrGP
+pRYUly+KC4XBu8ZiyiPMcfTE+FZpM5pn3Z590X+cK0f+Tbb9kJ8jl42W4A/O6MhkifgMfft35KR
hzNDR2ODYErOaRsLVtg7DhqkeUelhlrulgYiBuq0DikbqbC0K6L38cbTxKpiQLku/tqiu9TAo8H3
sA07yZ7GCdiBLLN2GhtUtV89UOErpkB5QiWMlvd6kuRPRqANpyEYqmyLi/3WOUnvTfcyZVh3osQ0
zmu8kKrk9YbY98T6IHh2OvYCTxmfEPXoecqKJyC7epROiT9VoXj9dA0VwxtlBo2tQAbL0bFNcY+e
LIJjyRvkYtzF5LhCgG8+JEGoKUrhBVz6xF7DuH0kM+seI0psQFR27TAebI6X/xW5MnujOLVVp7aK
naNpJspH3D4eLlXMvvF5Qe4sf0jIa7h2cbQWf4fSoQAVDigPPgKp33/OuDUu0uldOjIXAutz72TN
1awEcjfLUPlwjSWZ+m1M4FldrIaGjQqWhPVBamcBsmNpa+C/MUB1PP7OnUOlA1uJGTWNGpUwe5xB
3i0XKD4A2HPonv8BO9TYmND1Xvj+c/6+WBZyX/lQCLASTLX+rOu0I0ot0QwFncRsINFb2j3H4RAc
J04dQjmTwWY72Pp/HJ3XkqS4FkW/iAgBwr2m9+XtC1HV3YN3AiHg6+/K+zYxMT1dlQnSMXuvDXgU
l4W+VDW7qkehMEAxu8A6TAJq1mxNl8MZZAGyUP6C7SXE0vTxso2NAZXrMZIJLhJ66WM6Elm3btO0
+BiqMHd3ITHzGWnqi/cw1zYKAixKnYdR8Q7dXljlPKGfYcHBTNdFCZHb0Tf+I1g3MESG7tYwFA9W
SGrabxh0KZOn+E42zCnlWIyNmGcsv8zJ58tp8VbeDCHhKTICGaEj8vapoSoTBxoF58Prtc16OA/N
IUPXvTxOAmEW8jNk2BipF3FGcETO2KTaMHpOkQWo7eLkirHw4PzHRNTQ3vHk/aWkNic0ooiPBWcx
VJRRif/uumcCJ0lRdE+d3+qnEJSRt7Ysg/IHYVrUfM3kfN1p2B2RRLoo/9p9hnh9TWUX7qC1yPhV
h316skFalv+wLrnw5nC+Ooj4iIAGQGiYzBPQ7U5i3GvQE9O7pJkVf2Pb7bJDiNSJoSDeZRD5dv06
xh7SmUVmCdbfpCP6c8O6bBzOsDBCSPI4ibYL9H1cCrWcX3oYIFRaUTpHX0T/BcB1HECAQE3q9Eam
wswrPbvojlIrcDIwlVNG8GKGjPQch1n+Xx/4yMt8oGcQ5cgtsvEn3KM18a1TFAWjSl4mtYwXM7Ms
XjcktsZrMVQzCYl4zB4c7pr+1avDuFn13VBn+3q0JDSIaEpurNT4xR2lydKr7cY5RwMMwJWKF+wC
BvEq59SYql8qbJ3wF0vm7iuliTw8BCWgj4PurW7fSAz6e2IJ7pWhxaL92FVdcZgU4v71XAYLfr7E
VmdAstMvwp6qJC+CSus2Z1rGm7RvQljFGun7BvihhxPVh3OAvp7EhoNQ4ZwQPyBjovjsqoj/Y1zE
kQEmREcbOmbrB0k03WPaCNCNsZS6ei/meGHN5OFaf6GvB5VqBbSMaxQSyMYAgzgHEvP0vPOXxm9P
pky95kKpN/EfOpb3H2S9AVhV7wT7OApD0F5+hfQ2wUnfHYkPxDA3wxmLGaXzgb2HQ+a+glkP2RD7
WKpA0iQOqI0cjeCCAUMdmG60w2cStkHgn13K5PmrXiZlHSeSN6+9X+FCYtIo331ELP466yXJWuAL
FuCBxmp61H9+2qIHJPoSBoCIFAIboj7k3kQFxL4cnv1rr0gjO4A8T2HRqVw79ygDCQFW9Az0WNTR
tDtjQWtoR7qw8DlM+u4YEuFWqm5+gCLkSISxUX/vu3BSb53cjccdeANiYRDfw+FuRhGqFVmyMEi5
cPWF9Mo7ywphLr3JPFnwmdx82bBG0GoTmVl9jIYIJ2oYtGhbJlgYD8LA0W+wc9EazbQBX1o1LJNb
dMQc66iSBBp+UqpWMe1MRKRyPzxDsyKLgp7UwrEmnPakeuOri6AZvoMVh8DsbVF3N17TdDnPxSi/
c6ugayeVo18uRT6Ln54conYdL23w1puipivHxk8QKSdpusY6Xc0s+GkHtuAa/Tea44TchNy1OgJF
RHSbCjGE1740XNAQM+y31HTRjUl1kXHnpSVz8tqYS+00ZEGBTBl3aoGKdi1Mlj1MtgmTddcoovWs
XNfpiYuneKhoW0l+tIMovE6MWXFpu4P7Xw54Y28Hc4FUP+rpFBFK+icImBOHhROnj1xmwqxYZPv2
1iwZ8su0gTPnoIThceo66xMnv/MnLDvSNDEpd3vSf8p/rWM1v/VAVhoiJPg2Lp1sntdQZhP70SOu
EriQdCxUmLD1aIadmSnFurcHJOix3bPWjd2BoNaG6e1lJLvNWfNSA4Aa2gUl3yrg4Z03yTJ7et1K
gD0b21jFrmGQ566rNnPlE1v0Qm8nURA+FSSjirfLAtoboapVtVeKBkL+sFlGyQsPTE3QIdNLuig3
Ht79oqEUEzkpUri9IwSj9shLsa1D9OgbwAeYxHsMvv+kM4ZvBWUtYcwgzH5hSqIWcSYz62trGqf7
cNn4bQNVao+RocXiBGb78EGEB2wmHxnjg2hTBOtEM6PYgar1URH9FK1xXQCNyDjtPTZV43DyqnAS
m4KE5Xs/6o2Ps2TYfejR1w1H02fhMzQD5gaSqUXEj64JGM74zIlXgqSzIpCCLr+OYiITMYOm4SHs
vAApj4Ph8kg0ODpk+GMOyX4kRr679BDWL/LiGCSXUeo6eSZJntwxQE7N3O4ToQ+CH8/DUbll8pSy
ZE9KWfcfXhNHy5FuTY9QRZsIlHoYL+KA+Yp6URP+J+7AJK98Jnljfph1QJuS4jU7Ym9Lql1LQGZz
Y9UVniHvejx0Pn4daAsNnOmFnJryXEFls/ex+j+PfQpDoKTNeJ4HIrG20RJLtc8kRI9vBPrOg5ko
Cjc2ERh67SigXVRfM5yNNQKQlHCSybRBqVbtMMhij0VwxAPpWbbD5SXtct917vI0Om7A9Lcw/VMF
uo2J8eBh33r3BDkAPxV0Cv8cwZWFIxYFibbbxzCVyKk3/G31bHFdFzajC2aeLstQLkQD/igsSTpe
QAzwYGcjs30bcc0LNAXT7Ayw3CcKS9lsh2Wqz21finHj2RLberNQkHzSFqXJnq3ByCi8cPpT5ALM
21BsuNG2HPz+rZ417UGbCgNwaM68QxMwc946yvH/4g/WHI6a62PV1rXzkY9OeO6jLP8MG0ItVkSy
aOLxlN/9NErQUXcN8Qok36KYWXksyOhw7MF7HPGQE44XNH24HVRfN/gdm+LoIrLRh7lpJrlnPENS
ECUki9upQGS9J6Gh+VqI7LQ+hZiJVrcA4pX0M/F4IKx0eozw9yKwsLqi+bEsFLrrCOIBNazfICUk
c89i9JGqyv2GYLsUx4EAgWsPW2VaOfE8/AfQIvc3i3Rxyi4+Zu4DuRPG3zI9a6rTaJa7awH2EmpW
Qt8i1nt42NG6ef2fwE6837TtcHmH1lAuOOtIe07HGpsEBtUyPaa1bT1hbFf40UIkFxfyGGJxpj6P
UUHPTme8fUNmVnIkk7fcwJZErrEGehRXhyiCRXI27gyBBhQBQjbJQHtNR1OlZza381Oc8ZAecHLO
3M1+SsCn8rhCkfSB0NlR2SOPWwLTeS844kjprBKdulucRzgIEKoaswHAR/ISUDU6l6xnfg4B3dVp
tg2G8q4WBlE0T/cWAmsJhBK1fEajNt7REmWf/SmKAneiVSmHsBXw+2j5VtSP6IJX/DkQezs2rIWy
NzleDndLLBRxe34jaWgr2rkFBgTOQJKi+B9v8FSh1ocNMWyp9qN/GhnpcLiLAgZ2cLQLK4+2nzmO
KpOPxK0ZaT74rGHiF+LhsFjCZ4zwbPKSIIQ5z2Xfuv+oQpZ8N3JB/WvIvvlqBzKzj1HYAbIyLGgW
hA0OWxOewDo64axQJ1IIkvjUdr39MkR+xWvJtsLelVipzImsiOk/QpjFH5g1dXl/Ycpwi+/GZwk6
hO2yUQIiN1pCq79BajPWmzPigornjCkD88bCpVFOMiRbTMcK/VrBlhHXOGGW/bctiAfYz0gS+Uwh
WMlPHkB8F+seyXV8SPnynV/lD8I+zhlqPuZb7WSVhyBwRYFv1ZH/0UR3aPcnvqJTPPkEx24sWw7o
IyVTuL+Wl1OAh7x7hCPEvRJH4Fd4iS2kvPHBnnkoTzFGV9wcDuJRTiQH+nzsCdkGBLcS9bH2Y0a5
euNMgGKhpoA4YRPnWh7XmHa5hEScWv61Bcdsnbnz0mWbRMDWtxA3fP/Ztjv2zjhdxmwnRn7iG+po
xFmm99TRtyzfPS6BVzKTkz4urRFIl0svY3ndLumC8sZzGpNoNjKlB3hcwJ4JhsrfZoCxJB8py+Tp
JFJEeMyIvTB4q7A3wIgrVeCyIG70p8ha56dDOxO99hgTAeGzIDxFpteE6/p58Mw5b5FoNhtGrWAJ
6svYSnI3u6VCpg+8Jjr0LKmIsbcH96xBBk97Skya7dYKQ6aLWFqqjRdO0tshMQjKDzdn9XFMDSX5
a5SiOl/pIUn9K9ESiKChSfsZ6oK88tMXRrIezXvBoMDfDx3Ubka71Z1JEXmgWUGlB+xuNkti0bMi
mSfE9AWBlaxuC4iqbMckLf6tG/ik2BWRo+2qgUjMdWUbFlK0SMT2TUE7fVrLOH2mgfGtQ+u1gbwy
U8PGh5Sy2Cj4JH9r3UrkjH7uyjfT27a1qrB1G7SFPoOmBa1CsZpHgV0+13oy24qgm4gcK9nWB9ks
UbgFz0lAC1iuFlP4SBbSKdFF+EpabXtjoMbCJLqL9DcQ1PuSMCCU1tw7rfsV5KS2ryiiZyChsYeA
kcQvej/g+4TuhCL2vikpOGf6mvps78yMMVYxMgcEtyWhRvsqkmTN4/iEfeoMnnlEkR2WbwHDvHuO
sHbO/Fqzy3mJiGRTxBHITdcF2huV7Vx+RTjXZ5ADbTZaz35fI37JNNQVbL+oON4h+PqwBbHyoMM3
iAb8rdJ5n51jgp2R5loyLc5za2T9tfiulj/8UCr+aT2nC+yfumejesCenkS7xu3d2xDS1eABTxNr
PRZQLk7cQgs4SgpD/k7br63nHHgVQ5ul7ZbhxTSiKdCEaxAEJw2wzN9pj8HYiX2Fnn9Spxg/72hT
2DNmGZlGxrHYwG1IJYMcu0rSI7bqwAIJ3AZoQ4dkFGdLCT9cT0QQthe/HLGQRAzmGCtnMqkNEWic
qHAtQNGla7tQ4e2+i0HLlGcVqEkN4WuF3Dc4506cECQO4gYxPBHidMpIpCC+3nuaZlyCfD+FVS63
ZODwSvk91BdQio0/vjB9DoENzREnPjwTy6ynBCUbCthIcrc1QxL/SZxyjJ5axX18KabF5/Px+bPR
Q+7ruX8lEU/lTz6qnbtmR9sxtQRpOdiZWXEea0BYsPlA9WG2z+fMB3GFS3kXTJFDEwG1uEXsl8Xx
vvFTkP0re+JzuosHl0F7G87BhUcmGAf5Rfs7PQnfrW3ItBnuBMZm/kmwXrJo7S2JXD4onBciuBcS
u0wJyWOLl7HiYeewXRGt1TZ77Xdd8CajjF6TFeWyw5eN96EDAjQgBmd/w07KsNvPAid449BFI46V
2OctU4EmFBH01nc/Bs7fFL4caiMOUMCkEUMkxBdCfKSMY9XOQ0dIPrlove8pK4iupkAhHp7ek7TJ
uCWOB9gJl+gj2iDyvFy7dh+62ffIVQPnTBXZ9AGn26qLlzHEh64AQDhFlIntjNjpHn3ie2K/QGx9
Zf3MdqVGaV3sfQYdiMOS/+ciQ/HDK6KVI05ycqIcHr1PRLOqqG9YGw7ElA5qkt9oU8CXsEfDdDiH
TOtBr3ZeeY4q5e1cRheEu3SlP20oKB3OWxLp0Jv7+cQqTmvkX5xKLaR2PBOMpLm04zWYjeRfNoiO
2MVm7L7I+HX/6owsvqSMs186IzgXKBP/JrMi4cHGNH7E04TPnhTy3PrldEbgH/c8hFtKR/I/S8sO
EJqV4AgvTSMB1ElXd/Uhm9DKIo2DXH5LacK/KyZY+SZQQf4qWvkw6SkqH1Q+OZcg0MW0npXnkhQz
B3Ado9kS7qHzJwn7gyUhk3I4EBlHBArOF7r3wd+xcV0yCOua4qcs55z6tOqpusD+LabGj1nRVYIt
QhYI074unoLWGbOrdpbij7000t5WFYYHzW9m0Qyt6eqX32JGWbivFred1mhWyd9ONJ3iyWYg2K/r
wM7blVX4DUKIuhIfaizMR2d3QberQmNHW5Xblntukij+5JkYuz1gUy/5GEuX9jywesbmQTD712qm
09iEqADJip7ahLCnLnZm7t3YeY1CQ0RdGw3L+K7wsxGfG3ni0pBzUm0gl5APyjjMnTaNLdP3ehb4
sdwCbgYGJLaO0WaK7k4xMfV9dcVx0lDn1jVantmexVnMHonVLVZUaBlhogUauLyiInwVWAHF84gx
KzsTk9bW3wzTB0DRKsVANfMkTnH5TD+cfMLjY+SGQYtJlw7iRK69RFiYE5MKDXC16QkeQHrX+IDl
1iptrOGy1IFu1zPdUPYyep3iEJsCL9pECM9wFo4M/+Cc4VSZEB+rLi4lh7oWGOl6S/Mz3pUnWFUY
u8KG4gEf7T7Z102PHbYtSVUAog6sqWW50SU5E7W8xdXTtYaRZZ35GvmvsUIb0XjLii+/lL1rN2Kf
Emtilis25JQ1bWfhv1ePTpt19o5+rG3e51os5He5bjtEuyKLe4zlfoppufcxPT9XrdR8sKDmoFAg
PdbYL1lxR/NJLYgbdxOhOdW1C2vfv+TZwPl4thPZkK+CfpvYkU3DOScBIbSe3rOs1/qX7dTkfcbs
TfN3lVYonAlCAZ6wtnuibTe5apf6IhjhozGrmOvCDQvjAX5UF2CXHxmsl3u75o+/pCUuKJhrLDCQ
77bas065Znq9X0SVZo9diYJzxRig4z+qjEmh2iUECKCEH9VlsKdy+sqTxiGGzZolwQ2irNdRK/sz
iTRyeRGA59xTO5bQoix7HgMskgoJXkZhSogoCRVMHmp/pgiWHVymvWGp8IeuyOAYKAIb6RmlJfoq
LukaLFACR4j+CpzoSbFo1etYu85C1wxje2OD/ASN4AtTb4YGZfEmcohdeBb53LZq1flE6F7VzMWF
CGyA4HRlKeHr59xx+/qK4GDu3z1DT8zEs0iSjWdNeAld5LnATPxm+BNDLU5ufRoPl9rW6hXxt6gO
bucYnEBYRARjhIZQm9mlPixrhwlRY9eC/VDWDZd80oCRSxNPKFC68Y4IayBHfdU5mlnMQUX4W/B+
mS2kUb8knoVCdDWkkMUQqIoIJDpfjAz2bheh9c5g8/qHOVp6lnDUiuUaHReRqLCb8ShFWUToIvcg
RRtbGdNep8ahea876NIE7k4oCgsCWKJjMUgdftoMcz8a9MAoYZDmXNMyz5abNY6i+oY5orJHIhA4
Cdj7mwWRuCqj4EXTvXUb4Avmp+ktCvnGozI5oJKPP1EMt0fwZWjxUcsJXnqarMtYdWgbh3uhRrgj
c6hX1hBdcIawi9tAIMm016ab7OmgURs4266yB/8x5eHFJlaC/LhZmpCHzcS19xsqRPZQRz2d4otk
5LhSdujnG7tuy+jEE909eiD/7oENpv1iX1KqjefTIYAW6efTxPct1sZj3HzpUBug5QBGO5xV2yaL
Pnh6sau/ixfO1om/IaheMrubHsl/ncTFcoT3QWUoq5IM5ymHvwmuAcXJus370P6YKjnNxZ7vokhY
T2Mq9Jg3EnT63aaujgmyCfL3jAUrYWsFLx9mvjtR/YU1ZpSyFI/q4S3Ok0ThuXcU1krYeKW986jQ
yitL6Tj+5uVdXOi4rPlRNHRpIjb0nXcj/1AZQpNxPamgggvg5PnPUEDwvJ+V9EW55zh3+EnhBc7G
CUvGfbqMe5SVOstk92L4x/JYeJzCnKHMo+VrswzTKY1ymAwddwt5N3mj4JmRwghhIvXuj1qR+z80
Z7L/qLCbnnjCDNr6McSvRfoG7SGx6hLsbwKV+Bd3licPQZgTVJ+Cum8/SvYpLblTfOu4+2cb+VkH
c3DnoB3/8MiMvyFwIDAQ+FVvduSNOQPSi7idGJAE1cDgKpTvMCN9gtvK0XLfUO7LZm+QI9nH4o4E
opwiz+jZ93D5aDOM5aGEhp5uc89ucYMimTubtE0iYpXwXmxdGz8gpYsVH0U74Tzql7z45SVX3wbf
O3hZX7ifbJVIp5vBJEb71HeIbma31n7WQWwTZDv2yfvSVfoR7hTz7AYPBKI34qXxfTRyrH+pyiLz
r7Bc7pfWIxxzk2iVTScsJ9VzHenwvxQeiSGY3TEhEtkQVFaeDnWxRjA+Le/BJJ1jT0qau7ZcOr/1
wJy2ZbHDVbRnzRojEK412JSs9uRLE6q5wIMFokrZ5b1iau3KZZ1xz1VHiZ5PDBEJGz2Gw4jYpmrH
qtplw+SrDYHtSNFjEO3kCiM/JvV3alkmp1HSIJxRGRNNeJVIHKnNbEVkiXZ2mrBya1t4nnd1Ckuj
BFnc/IHrhf38GDkOcHkVeKzzm8nvgnVmcTrtiFWZwn08BXdY+IS/fviIizt+qFRholDzCOyZfWL6
n8LO4LCFEIWwAROPMOJK6JmmOm71WiPX4T2nkJMrg30FjCymaad/NjpCJLBCgb841xGD8X9LBjt8
rYy0inU1M+EBkUA4TgXmLXmxwbejyhPR/M6+jwoaKKAFIRJQO8DSzG4Q9gbG+tfnXXaWVRMVp2ZJ
2vRg+Ul9rQvis7ECduPorKZscUnwlsx6NiM2s68J31xyynwQfe9UDvlZC1Xnd2Nt1FwNURLiz+w5
ZFHh3o1h8FiO+uSxAdSdYF3o1kyVPXhHfp68uzaWm31XQe6vjpC+q+lrxDGAqHXyonKvmac9gwwM
iRfNaVOasbLll4kHPV3J/SHQE9UsBGfg/A2BYAPW/FWYOi37R7v+g/civBKYi6zBxfvxEhiHFGKU
FFI8hBajsO5oL2Jh6wmRRd9q2xtcsGeqsh+9ZcrcvcdtFCEQt2Sh2p0ei9J0SNOJUdDQxJAVUsHX
XijmM7HQLMRXpR3IcQWeobBoVljss0TsRPgXr1Qo+SFIgT6g0hkDQo8R7K6qrGf8gMvRwMcR/YyJ
OrN7yPb17IOVknRL+PAqPDBUntMlasnn3kkjwhOoifh3DGBsbnRpu+0ndeSYk2zPWfHjQM14h2ui
yQlJ6n+BGs2+lpP7jlEj+JdyI5N9YdMR4Bwnq4u481uE4gDoQgccD7vK1PxHfz3Oh0nk8PtaEkHe
UWpz6GOz4zbuYsF+JOgcpjSp8b34DDd4+Uarsvxg1nS/4Rzzyzghyx7mehjtdgHConu2Dla8jHSX
5bBoSoY1LhMMTRGl4CdB0fbCJx9F04FoDn33D9KcPzBNzv1HNFW1QPxCxdVdvczxlwv4Qmve4CEM
cJmTqQIM0L6DuFRNl8S7HUAKVKitqt+u9U1/bCE2QTwI3Lw8xwCuLAjN5KQ8e4I/la9itJqMiFHg
c3y2yG2vEF0LzIajCp6XdiB2A/F+Ro61xu3G20AucsYV+ua2wvqLPd52DwHAMvE0pUPM7Y3GgBQV
3GrNRrlVld/umvc33hICZvq8nNdwcXKHBe1cHBy7K2BYFzF5XX9wuCAJHWJHHjQ5KaxNczld/Cjv
5TEnmhNIGzU/eHuMSMStZBHL/ObdKvOKRiyjaybRFpv81h0r0nekHp0BEFtq2u9JOSrYuJ09LHvW
ucV8CplrsZEHwVz/RV0c8UHkvN/NV+VDFtzjNnDN7p4WNL97hTUO67y4w0BBXhAvwrKri6NnN+c9
p3KVPk4yTP9QlwhWW6uiJbN2laNgWYnG6qKHJKGcOvlR1XeQeVGix7v7dQ4dpiRay5HDXfPq2s5r
zRItZTc69/XaJW7dWS/EdI4vJZV8ugOsJZ6bBBbnSty/Zcad1ZDtMf0UESOOhhO1TAaDvshU4iJE
WB0InyS8ghZp6Q6QfJAP5JT2X/kcYHGIOGkPI9pXfl9EaY8Qavz4FxhZhqMm8TtKnliRDcjSab6y
1SDKIk49Cxjm6IHuCjly34wzI8XT0maLOvmuAt04WPNWOG7nPqbzuHDb4O9HIoSq+nVInRl/4pJ1
11FwPUdOa6JdKm0mU6xp6wX9bylJvUUJop7pJxTWXtxF/8Kqc7szoQOG8IIp0xfe+ypArSvaV+Qa
xH+j8qB/UVZhYgiFs063uvG8h5zt4QJQExtpprrlt+F9T+iuNKBjhvWejZeT9Z8dwTRfxbAU8MOS
XRAccOKwGa/dEQhfR/uHEMuNnHzvcurUx54ubNwq0Mu13rFSyZwt36uNBT41IRunUrvLtmO+E/Ub
1bB/8fdoPQbOR5HBqLSfnSKny+uUZ1n7oXFntfecnk/Bydgw8CgmqEZyaxZvWnqmpNmy0Ce0gpnT
RmRZHPyblrKNiYUixgP5WQdJrwaMjfLKTD2vGJPV8hk54zzf8hbTFc8yXNtGjy2XKdEJV1akmoGo
5nTbg03wflh9MJSe6KuHfVfDoD8ipER3lRVwFtYe/o3Xuz0s5X62OswT9dhfc4sC91Uzaj4oa3IG
ZsPJQNU4lA4SwNVSJ/iHUDkMJ2NxYWywxnB0EsBWJyefFFzo9X2YPDBrBwpkcO+YbRDKZXob84EQ
FcqGFF5dQkLlZ1iI8hol0A3IZcZPg40bgfjgyjXDUo7z2OrCX4nMBEReh7J30zMvZ8RQp/ppSXoi
T5g8hCeiOMhjbIs4OduFFUbvndD6UBIKUqz8cEQwQTTYjMYsIjeKftCoRYp6D8TTMRd2smnwDA0J
pC9T+vBW2YLkqgbH2r8lo+veIKs0ci3u5oWDX6UTkCMvogu3ELQa1FauPLTpDNZVe8QPUADVYbij
ftHmoSUmaVvSoAfbBDyHe+nDSHVbRbKJXI0aSMGuyB0qrjGzg/w4wUn71yUTujtMipA3CQr8Ty0J
JtrUD+B8w3EhYuXASipbjt1oIBRmOQU7b7IkXh1ulkr2A/scFr1BxxV9a1GZBC7fRt+Oh6Lo++8+
nwYPnROpz/esbyAP3NtK91l7wVHbhePBJ56vPxXCKW3UPVynn3bX4kmoDIAihFpdxVdjnIl9Z4eT
cY38HaKjoo35AeVUjOgQ5m4ekWsCffmKRdns4YtV4l0iES+eoXrE6jZBxiKeFW4/yEEgjP49NDWL
Md85LKSZLS7wF1Cx4SRedQza8he/CtAkBKRrh6zzUyrinNod91KR9P4NJwXBQGwA7uSWhbShed04
PVuGohj7u5ulKgi5ywoGit3iQNbo49o6dhkvK7Ogktk50XYD2Tdodzn+2ZeXMwvbeCvLsKaN4qmU
cb5zUmIvobZo+MPPRSXs6I5lsfrpOUK4j/ii89pqWBWEWs7JjgajlN1mmZvo27PKIt10trX0by1R
bsWmRKd8w4g2vWRWnJsVLlgGPRNdfLjuQRlfawaSz5WiUGZj2ZuTG7poNz3s/M+JlWR0M4ao9h0x
mvkxQEo971vQtfLLolvPCW1BE5SvRytP4P0tWQmosh/75WuRBnnumpe7hKwrHINoQ7p+9L1kldZ/
lmJyp+Nsk9zzEoagqkFBGDhFAGuKMmaTitp0HlZV3CJ1EUEGpU2mzIlvOkB5cg5hy7EsrGKkkxsu
PE/uiOu2QjIuSCpvbpyCsUTvmXisJvHYC4SdYEe13EsmbaF3gFkFI3RDE9doZ+Wwi4TnjsQtK/+E
LgI1jkwOZyT6JHCBVSsIdEStSDGQWherm5z5quvEa/8yEZwY4cS28PG1N05m72vISAj4SrzueOfh
QS/hsEWZXyQ/jR1GzlZO6ZScHSgsmrxLe0rj5XPizvqbIpSbqKV6UT5ZUYFVYdMiHpmoePvSvuVZ
dLdV0QG/qwoL3zMrSVd+tu5gwfdw5Ghnl0YsyttOE6SXLUriQv+TNBIyZt+ags1QIzewd2Ol61XI
HJsYum1GnxfeECv4ArFTlit8eOU8qhtGz7HYchiW9QPsKInMEPBdcsk8VB2PyqbL/o2nHiTU1u7l
FLNXRvGZYqNnU+P/8agpnLsqOC4/Xa437B+aUdYpEpCYP2dce6jjq74VGcu3hoWRMez32o2Dnzva
UumDxeH/CK7tJ5r04ievEucDm0X2LFmwb9g6j7+9DG2FaTdtrZ1plG/vw26gcF6ABaZAigKSNzY9
YrGISKwwNuDZ3Io6a+1YJKuwAk+D5oJAPEqIXMsWydYFwcuYHHtbeQKkV+eb+bchTTjYj9JnTwqn
F9PyV5FTPKPJdNJkM8qmnUmR6+fiq5dsgTcGAKxZuwVPP/JaBSRvbxhIDYgiuAriB+XHozoheHZD
cnE70nbtxcqiHZ4E4KocDuPo7tvcz8KnFPQ+vTimUX/nI/t0n2bhtckhXgZqk9hzEmdTCK/CWjaK
1LZe7doU4c4hmHLmyEVgfh3YqYA3CQLR9vu5TSWVQp+DwtvbVeZRuSgQlFZAjPhEi4bTYnEyAIMo
hRDsR5Q5UHKBNeyA43V1caggQMgGdwZnIqlqY2Dz3hIplIvVzOK8/SqGYfBf/Q4VLTlMyieuyASk
Ya6b3KRuj8+cxpY1MgOxqN0EOb4T/iVLi99az0W9xorXm9WUxEJ+FWGq8vTMmxO4eKYLRPsYCGoO
1j88bRWN9kICzTURKoZo5rNZX4V558PVU5IYB5ZiE/AnWEb4DuibW34XxfX9OTEBcS9sLQrxz69R
3dN6FKXTNSsSbH13wn6MahYRM450gaQemmMgD26baBf54cxi4VT5zFsPRobZ3QkpXM52EkSIwsJY
gz5vYPK/9pB5fJdUc+NftA8M/0g2ckJNSEoHQUVCb+m5+IyxngeyMeitpOGpl3bn+2CqXWTLzKsH
4T+GLnQdcqhjFauzwBnitzem2VD/5jVe0AwoT40JuMxuARwhk9+gdzcm3DWg17puixvYqWAu1iIQ
4RqOPu7pmTAEg6Y9zJdxV9R5UH4x+I7Gc7jky7A3tSKsokqizOxoVwOSkgBhprtW2ETyWb0EYsTY
AvurseeZuKU7dvTIuH8YEQenqDtVXzlAw0wYDviBYYBtK+1Px5LeCo0oH0+1qVCxQehDrcDALC+z
Z/SzHXN+byyIOupoG8AkDhQGdU3Nv7FMNFAaMb+gW0tr4urQUzur3p1J12Vg482HgM2f2LDSEggq
8jQ6CFKWfzngGTJWuS8vjTuQaovY4qMrhaO3AoqiwSze4+mSWEiYKXkxKgI8CMxF2ykdj2RGxf/6
xiVfufXisP+HaMTzfmht7BbLLrq4tY+4hSReuXTmCU0dOTh6cmEuNHlfBTvmekCRi6631g1Za6z7
3NEaWeZxGPWbFqefwX5CnvJvEZrmjGIkB7NXLHRRNlU7BVHpTVg//sfZmSxHrlxb9ldkGj9YuaNx
OJ7Vq0H0QSZ7JiOYExjJTKLve3x9LdwyK7tJ0ZgmaaCBriQQAcD9+Dl7rx2YWNw0jFJs5FUSXTZN
XXiXoBj6Ao9zirotIMre3DKaolRzg4AMEzeOeKVco4jRdBajM7MeDh4BLIYOz0ZbRPMhA+TY8FbL
3L/k80c81fa6fQuZOj6KVIyMfPGhoZ+XBfVwbiP/oDdFnUBTnAPbSie6cFYjJjpQE5Pi7TdgoJK3
5LHhS9ABzu1kUYhsqW4UAhQOKOEFcTNuf4OAPI6Ojee04tId08nZEhURfm96W2s0wZwBrwCaV0+x
RnL5ovKArlzuANnaoH+xgl2ZSONHoJ30V4vPPOdpyOZ7Z8wTRitCALP1gP7rFYQMxn+CeRkhlP4S
yNkrUd1jVM7M40yU21saqLIA8ARyHJVfOUdECAaDyZgvHi5Z2MWvtkcZBp7U8+Y7grTCmwIO1LT3
s8yp1kx4lzSbQrjF1iXemdSZ2s0PaI9DeyPLwqvogSJ9vGtNZk27tian6mZu6ew/MK0iloPfJyzW
tIZhR6JxIbzdKaL4gLQa0j0GrujRrrqguoiVBQKDqB3Q6Eob4noKehzApItm972w+2KXqUlqQpY8
mzS9bkDra6uoeajyMaEdzcKzixE553sdFcGNthlmH3qL/hbJO6mHPbUnLXJrNJUCImWHvlhZLi3n
mzDPBgVtvLMxOTStpgUTxMZayQgrgqCt6h7pqoxH15AImLrBtTkY5AEmH2Kgq2vQvCTuGMrFeSqR
C5FTi0WGJApPGfu89gnGSNAGJPSbbXRNmAuZPJMtatwWegROCN8mtlaI0wLUmTielpUZc9uuUny4
L36AoW3j+oZzj9IIbn2XD8FdlYn4p23E4ltOY5zW21+wLsNzkO8n87wsgXjwESdmUwuGvY1pnkHk
zb854CrQibWNYGqJ4dsjBgmsWbLAC9tLmAMusrNmZmdRSTa8SUnV6xJmAG3DLaJjTxrB0lnCBYgk
sLeJ5zLmrN0IVVbTJRr3oPyGSA1rxBiHz5R4kyLHqwweOzwfzsXghIRe4XBITrnRlq8x+fE/Y2ib
8mIJc340aqSXa+aK+UXFLUWbEEs5DRpJ5MZjIRvvKWDlvHfGpExRfLHcCrT4tXjMoOqWRwJ5+h2T
Pn5l7btkEVqlM6xdROgNlczk7kb4z/4rjSoLAQe0snQvnNgyD6LS0dssxPxTM04idLGb470H4BZ3
npEKfaCumxhMetw9IdUiwLLKx+JxrBWDu8mQe5DuFTjNtxagoM08nDeFTknhQPC0E7pkhDDNF0PX
u3C4ENxfIa5qgyNP0ILbLNFAb3LhJIw2So8z3GgkPpxuSLbyssXLGK06a8RfxS6bX091NPTYFAYJ
nciU+caaoex8m+e6eup00p3xO4LV8QydJFs3oGhcd61czoRRUP6oaP/APoloqz3nRt/8rGeBAd9r
B/KQkIfESl+mZq76Vxx4NGSnwlCvwTDxUXamXTFfQZG5pxEAtFYB5dsxTPShiBFFw0s8+0g0Vyr3
gzeJgCeBXTc31kFHBH+vCiA8rKUo5M2d2ZU6v+oq7eS7hkOdtbbcyqkf7MxnDK4aktWtOuyI/CDZ
dfmA6/ZxCCCzbBmiLnhBJBTkJVGwE6gGE4azbk5+xX6uEb2sh9bGRBGEofmsGAY73xrCwcbHHEc1
oBsrzEjxRbKEAdroQf1YviGPuvNS0l2SmnpYtb6TXyIqIzIUCEXxFhszveiIiv5BF3Zyxl0WvPqw
8YZtPrFzo+XwOJe2vYvbPbLrG7+kOFwHYQ9EvWjr4JkCA0sSKCfFYK7wK1pBASO8lUtXzUdnM3cb
x7WIxiK3Ks3WiY3zv7DRonF2tQ37HukP40YVkcs8ktatbzOprJ9ABHq453ZtvaQhapLD6Aych60C
qQ8CkcbdRiFwqxsLK0nC7h2J5FoKzHvXQ1Q7CxkVJgLGKo3jfJM6ej4CYR/BFmYjGEWReaW1iUaJ
B6YcksbemE3VgctEXdgeqr4YgZ1B2JB76aEP5K/KyDJqwZNsQqzGYoXjQ3d3Q81ZZ6Vr7KsXRePE
h7wrZHs5VWEFL7zm/L+aOfk429DoYnfHOj4dOUrYCIR7q1fG9WBjzXAPwue0s8V0avUnmqKhuMlK
pgjvWG3wbm87twRAuusRWEfBVRqgkXD2UT+nTbuNXXym1BpOOy08BHM++fxVaE5Gz+/ISegc67tR
9ChYoy6uPeqzCCdDT0hwAyRcWa1cA81mmbRM28peqjBVl12LmwC3CRqCjDgoJMebZLK76goF3tTs
umEqUBKihTHo0kuDyC0BBzyscbHTs7tnuItBwgGdW62SiQIUZINr1ieVINTYY8oti+sJo6iBi9IH
/7yGyJWHt2SARSYt75luDXKbCS0xE1NuKuKPIgtBBypdJ4Y9D5cD62N0mFmnEXgRIBhgSUZddEQ4
0nKAtN1+iRxQHmsHDrh0PTti/B7OXm1j/m2yeoeeSGZbiRTx3gnwnG3cDKL4haWN9HtMVoB55ZeK
qpUmBDpTWvq1/Z12XPfL49ulSNZOTzjgqNidsQIpwRiQCNs1L8yyC7hFle1V6fTuoZT0lBlnQbQ5
MNUxg58EfaGChF5oq11Rhui+Xfy+4YEsnYkjjGPXIr90wq7tfrLPm9EVjAh+rxj/3sLUKewHcynU
75FABP4D0KlllDiBSCf4bOKN3sUYyMPdMEP+YqsLtHmwnQC1JeVrd3KncIr2QYBkeVU1Ix4zTuEo
2Dm/C5opoeS8oqgVAdWoVGfrWFPsrnOkSfLe4SDPUCEjVD2+CTV+VTYCiFLJDOiZaggIJCwHrR29
tlU53VL8mCydGkjUFaxH51cDr2P61puWbh57KYh/oxleoRxyDfeYJTCT7oaImvdcYqBQByugIYR2
Kh9woodzv5oCx+hOYejo4qIYUNKuaamWgjZRVXs3VjE2YkuHUrBFEFRZvJuSWeAO3ZoD8jTMQ3qf
FljPB+TufXrsw4FeGT0YD81TgKbTvrNQnj532MOsq5r84nYnfeoMkAom38yU8Lh2PRnuCzyiHodq
jdcvJEu7rlGbvDF5r4r1sqNfMROnNmsVA0L0qIZfho9lpqcXyoupv6s8opzXZW/iLVXgznAQGaWt
sxXS87y8Cjgpx5fkNrjxdVkw9dl48AyZVWP9yGnooCy38G/iCgTFb1rAVul8a7BMCLHKyiM0APNa
861A8tLWd/AYZsoP5v5oF51BwEuZ0FRl7DCeb9xGSrp1/cgRYyCENJBBxujJmFsiKSrbb9WpxK8y
wrTosLDzT7TlnVrtTc3P2OPkfMAX1TkHunMyOrHbSeOWVvng39tBXDUHqhkyBofRtbCQW5LdJHMa
O78dEWWH22XYIw/CwQK3JWO3fuQYzRybIZMgjcS3cZ/7mUONSrXTEDgL+MKoURvZO5rSA4W2SayR
vigD/Ddb5URN9gafAMzFGLrRuYKfc6yN0qAtoqRpEuvh99/TRVPHfTbteIR9DSndDgb15pO83qxr
OtLkECUG+6fr9ea1wnDoE8vOu7pZNi+1tFvVyTMhDdHpBhvF5K+AUoM+CBZn3sj6MPeiW+BVFf4q
4aHzZFYzJSWMAQ2ZtM71fOG7OJvoc40gJKteiwpe4EAyT4PKI1gnLcqUbAq9ekNTjoxTJiIOMk30
10CceV9OY8m2iDuyDr6LEPwLLfnBuDLwO2BaaviY1qjwKOhRqtn9EsQbPSGybt+JF0CCZKC7Z4xc
Rg7/E2AZdNGNCHo5NeBPPNi4kR0kxD6DY2x/G8fvcEWi+UaPTB2iT4lK4mJTobE/I+ZnohepcSBt
FsvhM0Iak9ggElWOyiF4YNvTDX9q52Ww05jZdF3zgl6BN6SRmSaF7k4QRtOXeTabha42+MY6dDvr
DmrQcD+YfvtMcmX+bjZ28upPrn9hmkMHz7FEjb8a2cNxvKEnejGtELlVPVV1uSV0yjO2XpbGZ6/L
oeFJRM/PEZa1BwNBfIimGc3JZsC9eJ2FxGatvLpAdAXPrX5rEooUhutmcoer1nryhGW+J1H0V2ZT
17nrWWc1kuxOVQIIpkwICERyzMguyOWG14w1cURvmmwYHWeXGjkmECTCjqsVskXwygPk0pwFr8LK
ONkVGUY4JZlexD5rGtkoTIsyrfALmXbMWjvHE96JKkSxttKN4FDAgc9IMffZxXttl41ak6lZ/6K8
KqKtOeRuRN2SA/CMc9O9bFEaCkxVNuNvXZTca0XETcTJwvXSC2WlLR4jqIsdkVGoVbVAmIJIMfb7
PQtB9mvoK/vVGFhrFzZ4Zlx0pareXOZ6HsK9LCf/1aMBvw0MIFjbbrar69aS+oH9JlAH8vhIcpgQ
y8LFyPmdVh1rKgc4I3LrY90u7quhD9KHumqIpjTZq8n1LZjUbiVzlne76YzHARnwYa5K8wa88gLa
gdDUMChLQlQmbOvrwYvNbB/5AX60KUz1ZZ3O3vccIEa37kA6IGksCrwikQm1AekHTl+PMeCtgVKm
Og6ZNu/7vg3vKl+yD6IanKAmTMF4zZwjh9GBftxahXDKLvH3za+ipyhfhxaJ1ys1chBnrCox19r9
OD4NYgKZyXmUYSeD6hpJtpXba0ap2dFB4dSvu9pp75ilVY9xMBVXcU5I1gqhDN0yp3GbuxQAJL2Z
wB3fZRIjGGH8pfZW0qbFrhWklO8Mgxz6NWJzYix1Nc4/cFJVD7ruA5QjYrEJt73Msx01E7nmfPdF
vxYGpdQ2d6J5WA+RhnSFgk6saOwlt3EiwlccUC6NoaFwog12xvje42zrrvnkspfOMtw3L277eMOb
QFJWyans3gP8w58hMe9sGRpUl97iTVjPQWbQXpvL5HvtTYhTMmNwvgWlzM2dR9VUrdwmZvEMarpH
hAexpq48OGXnehxdfMiK50/F4PNqsJmhCmJtANPelZG8JRGRdQo2l3wJmFnzUhUMh5qpTc9OZ6Zn
GC75c9taqCmlmOxvDBjiRz9XYKHbvHSyY5/F2T4dAf9tRobZz2hvOBj5RLVYq2FG+UTdEFPyumYB
hNNEYh4eAD4wEW9wuvZHO+cErX1U3pCeJuZaNR8jpKaypBQg3gZllaRff+j7nsqf7dp9I9G9HtZ9
4NTnjAPng6UMopdxfWg8QBVzASxC49bAfvUjDcP+ZtD49SitTYeCrc/seVFf0fqCLpd+NwTyrhUu
UoEQMgi8YUPDp4m3AuUP6s2G5u+q6byFxM50hYZO4conzffLFF3lCRTygfPuKqiDrl3TH+pLhuGM
/7eoJUA/k26cnBziv8RqTgbCzZO60RDm+pCQiKrxOXkFEMTsXcZSea3dObhEDVOOG1D4cfAcN6H1
HqFvUiuEWw3d9LTFeZGFxQtHjvRSRMOSAzBIQMWcOAJNxsqUn0AAy+mGDm0NCASZ1lU4jmZ2lPEI
1AR+R8YGaFZAPuN5KotDXseL2hIcBQioqhbB1oDC3F9CrWR4aNfIOulXSOe6rzLjV4cCe+8sfzro
1mDAL0eu6ZuaMonkHY8exoveWXSuSQ2e0IvL6iEZM/fVq5uBXZQ1EMsqWJDtJEwbwBL9z292Z0Pc
5FwGtUfDT0sZrDPO2EgyXQnKNs1sJAUBltwKJMIgIEibLrHDKGE5U81os9cd4zRASwOlO6eyMCtW
EBXahjkox+Ct5CBE3pvZmMQSpSK4yFmIaBUTHPNu9Gx6awPUC+MNBQ8I90s+2WibYnLmzARs6Epw
OjTWUHTL7y2IQehjDMy/MQqWnHtFz8lOyCE/pYTkxqD2C/8JfT4eTz8YmF+1jCp5PJjLJfmES3bm
qBezdc7JzSyz5zrN8vCSEsK+4Q2oEIOXcfiKH7n4DqeSrnPp20F2EYDboB9vCFoDEaOjZlf3unjw
icuheE4C58rG3ASLZ1TDcxC07NOMNux6E0ozcLe9Is9+JcysRM5Do3ozMNnSHFsxRqLPb+obS5k9
Rn3HqF751gnHUMov3kfMPuTKoqxAn2p38Yv2sFNbHefIXS5CoFAY8to7j+wh+o1xkR/RrZc9TSiX
+LGl5KTL4Y7mKYU4zxiE6TBIs8Bz0Sk3CdrADpswiQWMWdmEqhBlrWWNvJw8xfx6BLn9FkAqIu5m
rqJqHbZJ8NQgHR35XvP2WhfZaDCw4BtdmUmHUyW16paMA8//xXtN8wbWcE4jPRYPLIjZQzDndb5x
2mb6IbFZ3DFcaJ01rfQK2DdErGsmiotMgcC6k+tOw5GYWlus58YTC5HKB58hgz4JQJOM81kia77K
RpyeG9GB0uA3EzTcXKcv0eSTND2sKy+E8sgvwAF/GiX0LsH8lFolMZxik3qGdSV5BUlriTJ9SfQ3
tiSeoVlsrNpiPkguFjVYS7qkWBtDbZIdS1GC7UfO3rCtE0PVWwTZ/OSsPu5Takd0a0OEPHQ5qtI6
NMZya2Umq5MyNSe2bOzjhtDatLjjMIUtippWb3IA+/HS1sECW1HJ4hFKbU5iHQaBQ43DhsiWqO+/
k2iYP3DW7l/HME6wEDUE5Rh0F8p1TrcyW4XkiYt1MGdyD62LmK/GDKySAilPnpCn108N7L2YPXFx
LUQGPRbKqzCEyBBzjrD6yH1nLdHuBp9JjEs4bYeXEC7WaS4Zsq6URf92S1ZcpA6VxkS2DyhVbxrd
cdpCCR6j8xrS6MmycSoA4ySV/iJsjPweDWGILicEcw1jPx+fw5ISax3mJcpsaI3yyILFGb5BcJJu
DFQBwwHbQHBNe4cJlkWzAy5jxG6znpLMidf4CpWHCz8KWPoZaINJD4rhNUuZ7uxwQTVbSXgAE8EK
YQ3Nzbo2Ngzr+/CeznJAlVUWxmbE9Siu25FD7sbLUzRlk2YYe2yJF33Eu9scQAYKRoEz0kboVgxS
mVObcbeNu9kHvsArYW1g8VjPndFCjqyJn2yPocbOvlteF4efl69oy8ga6gZnTniVaARrUrkMV1U7
A4szZyaywCdogkSOj0VFVZVqGzqEtok3QJBE6CtT1EYAQfSKYa/lUJG7hjku3GBJru5d0sqCXSXV
+KOJxoX5UpuYgxmv2ggVUHUQ3NV2xQudVRtwgYnlZGUgLf4eg7SBEyMJ0FtVOULLjZ0k0HiEiNCA
1DC1AdVFhXxpSzDTa/z45s0McQg1jDOQHtWjzyKFtbVZsbW3gGWbMBnmoxzjqNnlmUpPeppCZ1XC
2UJnQZmQHtqm9IiQxrXn70nr4vRBrxBYac2J5j3uYvyOZoty65gZbgOvkAqGTqM92P4hoDuCuX0k
/BriUHo1T71t4G8L+vxRuQSgbLBI+N51zKL8owuHkClRUWm5qXJ/4MRKmO8rvQBoI93YlPSRmNtZ
d9BhynqDtzK+jZLaGtac6UsSu0mY4rvANkLgtqa22ViOEZ5nO0PhHURWcJv2udVuyXey970rSFUa
naS7oswbo73JSTJa2ew+gq+/g6fT0LN4A/EUv0jySpekISOvHyG167tMdEwRhxn/yd7pUIGiUa45
0zE9iCB4w6CirWNW8QsW0/wXRnJZrFPh488gQE/OW8NWoYF7CycHDp/IoI3C8QTWHjVdSORlv2GX
rClgYHud+0SD6kOUoV5sNesaH4wlEV0G4RJNrbr+4HeOjeiRELt8pyl0fxEsJuKNRUEAyTTR1WPg
ttmpyRVrN8hP443ReVVR2TF2QIA1hurY5nHxXAO+1ogRfXRAXVjQgyM+npMb+R2PpS6WaZhoveqC
7KgC0CXZn2o1mJHZbUYnICA8oHFFLzBb5BEzu/ChTaTYp2mBw1crkFVUcc1ovMQ0mmMyaH3XYoyv
wDnTFax/EZbUyw0Nz+E2QdH5CyZxO68sx4olUrbefTQqU/8YKtN/UXEfD/NKsKy/t/3Ey+LVY/sc
+n4fbTTdte2gWwt1sxNaZ8vI57tExojlpNUkpAjnMjjms0kI/aAU7zvQlp4uXtaH6W5EsHhtxqWG
l8BQdSgBu5Pd3P2krqI1yodXxukd6pdQoTnVRW/SZWAJ3shw6lgohOn03oOHtyzftWGv3JUppyFh
vFML16cH5oum7zCyApy5s5ER1JuitHrrGdp/zuNImBnTt24iYR0DaPwdw5hiqhAR0S1mbs7fTSNr
LY2M+W7EO7iEZbRWtG8JBRy5o0nwNVQy8BKbnQ1t63GBcVjEuldAQtrEs8Zbk0RUvBEOq1R165uu
yTgGVoAiZS1WaRc8mQr/pV53TTHi6KxiB7w/JCxglQ8xqc+g8IfS7S4JqPPsHdHTsbNXxBbmb3hU
TVLuLbNsBkiLZaG2gBpAIRIuB3+V0j6QHWj5MJUKVy69zLG9CnXnNvlBeyQrqUv894wUmK/oiB9k
tEq4OtsmWZqZW4CDI7CUkHS6laBtL5aDAYd3PHojNZhnzLcpNP5sj4SbwRygThbCzG7Z1NmFGDnE
pAQa61HmBdkSqJZIVMU4tRC/BnDsMfHiM1gcon/XYYgFHYSCyRKDmyc8xQQrdqu4RmdK9RDlEk+s
ciyO3hRxG5tM0msHqTxhnDXSD4YjFUcYBu0/6jxK35Vt10/obutmHYMOoGjKiGNZt5HvnBhZk9PT
FaaULNWkmm+iAkPMRgQ6tdZ9r+r3RQIM6X+w4wVuUjv46pGmE2aO4Ie0mii3OWmN07tWGKdJus5G
ZjzI9KlusCgkW3xV4oA60HToLpT1VYmJclrNU+29uukw7eC503QnOKNVjBNbGmSubSFwG7o2eh6R
3P8IiMOLtmNu5bSUOIeRK8akyznwdzBZ14Yt5gMGKMp3MMAUXuVY8WUHs9PZ/Luhr+wMkwtNQcdF
1DO3OAhHRUW65tji11u4RiTAFw7ZIVGfe2ca5shRsLZm6kIxoEcd2SRoGb02M+6Fsmm9sDJU76GZ
EzyazY7TXeq4Nh+o69BgBR7F72oW5INuBxsNy8pxwCfZQljxkYQT/CFlzpxkjZkRNVFkakLaLdtw
q4t2eUU2MTYYYy+GcY4gFlXIZOCrQKTQDrFfQDRn/V1xWGU8ikrCJCGvNzF2IeMkMaRKiEsfWJYO
Y5cx+rBM+jlliaGb5YGUM863CLahC+TEg3RhrdWhqfP2IvabQG2i3hz6tXZ8+gzgVPhvQ89hkcoL
/xVlUHPyEHhSiGKa+OXIyvoJBqznNVETb3ZptiDhR+i0q6gFUbrBqmafPEFTd5ertL5DAEbriHtL
Dh2a+TtASuOrk1vllakmLCMRoxl/SyCN7W1RzFnsisRWIYGscfxubBMj8dpBqSxJYVB1uiY7g4YZ
0jJPrBzbhkGge39i/BnHP/M0Z5idN7lxDbophfDmivoiT3Ioyq7S1T6LiGk8emqYL0VbJ2c3bAiY
8TpwgRv4BYgJUSujR5Ktst2Vjw74hIJD4tsDufUaRsmEos+dOTqjJWlWzhRE0YqeL+ebwGcEs+Ln
YHdvaHd+V6E5PJtzW9z6Dg+K1mFOjyE3oNMTFGYBxZ0G8RJnTv6Lo1t0n8ileRpl1tSDUte8bzbJ
ctjpRhoyHOMwBVCgIvB3gyF+EQVoVplEPR4EAzADPqY5OnmTdNUmRBXo7UpGzuWKTR+aBuhkB9Od
ZEoDxnwIAT8Qo4WTFzsc+Wzu8MYBbyIHuRrbS54jx+1Y+tFysqLRtupYikBWQgTSCyPBfXY8e7EZ
zxl0Gc5XOfK2wu5uOEaNxQZ/gNMdaDrW1bpT0rkFyzO+4Ees2Ynj5M3LoOZxqJvHc4pX+J6xZnsG
zl0/jJDIyxU9FXA50lLcMahHfoj/wsmG5p1qfltBIS0PlXBDQBm1Bxtw15XMdy4idPqEUCl8Aeb2
n//4X//nf7+N/x38Km6LdAqK/B95l90WUd42//NP55//YGCw/KfHn//zT9dyhLAd20Mf6dLL9ITi
n7+93Ed5wH9Z/lfoh7glm9TeEif6WodVceyYHlAuBePu374SVEAhhGPjY1BS/36lwWGHcUhe2ho6
srs14RYzXBYxkJzWMThZ/QdXs/GvOQCbLFOYv1+N9wEHoXaRswkKxy1GKvjuk+l1FxbjhPevL2b/
y48oHaYH2lUegjtXuL9fLIF5z4icTC8UZTXmIzI7WagM6/z1Zf71WTnkq5rCRlRgu1qK3y9TIpyC
8OTZIMWwil1B3VDhaUBdrw6TrX3/4evLLY/+b6+Gw9FNIqAWtOGFdPXHV6PBVNGD9MzPsGTFjXRT
UFu2KyQyYziRr03LoefrKy6/08cr8qigNiBbhEbj/X6DkExiIsWa/Bx3aLt8EYVXbT1mdwLOJRyv
goY254fkD1f98LP+dZ+miRRKWEpxyx9elaiy53Jo8vwMYd9Dainm8hX4VHl2wXi/fX2Hn/2mf7+W
9fsdekgahdXH+TnTac21DBXlW6fX5YNsTPu5ynEW/eFL+NMll5f3b184E4VixEuRn1VktU+e0S4A
l4pszBGz2l2Pt/H+P7hHS7kWBj5JBfLhawiJFDNLko/OxZDae9qnTnulY3KO1nOqHbA5bqyqy6+v
+embo6WNF8eUDtnKv9+kk8eVjHWago8LX+iST+hOQ+su0omjH0nqG6IjSYtu/Iff9tNX5/9floLn
98u2mK/D3m3Scw88RFL+Zj7z4op27J7oYDvafX2XH9aZ//em/u1y8vfLoYPE3UWg0ZmxR1OtCTSn
xzwypvnDE/zstixB2ATNUJPPcfnnf3tlwhYv9RxFGeIN4e8SpPHHfk4CeKNZ9Pj1LX324HDIWgxB
tALl9uFSlqAlg78pO0PhHN8WCepFbjF+WqU62FPWHCjIuj/c3mdfhGXCaXL4l+mY5u+3pzK6OU7o
pOeB1iCh5jRBj8jb3UuiWwJOmnlVf/v6Lv9amj+ubMtG5DLHND1Tfdj8JjhVrTLs9DySev3iMnvC
CnQ0esLg8dlkyzkCsxIHh5EWsqHLducMS87a13/Gp89VMbgHluZhyPyw+sxeWzuZpeOzEeCHXuGb
7i7BKuDB01BBmj98HJ8+WnYp25H0d/mxf/+ZnRg2fzCF8dlHmnbECFaiq8RYdk/es1iXaaVPoyfs
P6ywn30jFig5hxfY5jY/LHc2rJzl2B6fHVALaEqnvtk0HDnHzb//W9os5dTWSOFt78Pdpdj7mDX2
ydkmG+KyG/2y243JXEmmU5X/h+Xtswdnmw5fozZ5eZwPb2xfDNDPvSk+g7GzX6CCGhfI9BSMPtFt
v76vzz4OjICCgpA6w7M+/H6tNTFnNyyemhSaSGG6gOsxrKZb8O8oKXGGVH94Yp+9J5x7bIeykKwb
78NbWWWFyFwSms9dW8PuDItxeJ0aRT3eWRjIyHOqx3pP4S77w9f3+tnPyueApRJXGDkQH75K3fgV
O7BMzgSM0kufolJu59yxGPFR5v3hYvLTqzkmiazCczwpl9/hb6sqO6KfT0z/z8ibalDvdvhoShdz
t1tZewNN/YZFoMPlp6bhwYaeCf4rVPq2wR1ySRPZAXVB4g59TpoCT4lRqePXP4dc9o+PqxTVnmkJ
b7GV/fXP//YXEsRXpOTfpWc8kwj1sO0eMqOefyWYEtEwyATRlmPd9R7xZWDfZAuxPrRCcxcCR//6
b/nsM1au57l8XAqxzYcfqx0GIQHaxue0INULkpTAkV4Mogn/sKd++lT+dqEP70AUm2OTlEVybjPR
/JhR2GGB7KWUx65AefiHr2v5f/v4C5OKpl0mWOw8H9840TjodHSVcDrsiXZHLGUwf66VS38Q0A+n
OFLeEOlF1xAomvXXv+knnzbVtSvEYuiVvFu/v4D5aKAKSVN9Ih/VoE0zTcOOuZVcRPP18OwyzAn3
X1/yk/vlvCJcx5R84Up/qMvsfOy8ui31CWZrGWyCgWw/YM12ODEsCyzaVikd36ehkRjc8TP66fev
/4DlAh9+cNzVfNscnBxHyuU3+dsrzagrRGyUeSdUEMMzwh6aPyrX8XFq6vFUVBw/bQQz5Nzm4Vzt
2nhE7/mHjfCzv2E5+fLUUQbRSPj9b6hdjYoT/vgpQFsWAnQ1g2+5q9t3J46K9sZTxNe8ITGXyVpR
J8kbhbcl+vdXWR69pSl7OFhhov79jzBHXC1JZXsnieZTbyKfuJiCjlNU/UA46pW70sMasgWSQP/9
62fw2cpnupq6h8VPm1J/2FMsOscYikz/5AHUIH85JgZ4LUBT3OLUFrjXmXOQCMoTxAU0zt3RQIgF
R8ZASUorwrWMfVCxKZFc6iXunk1E72Uq4j9UaZ8sBaZGKM4ea/KN/stzSjrcXqQPnJgVpBeJE9B/
tufefu9iVd58/Zss39rH95IrcKBfVlrT/fBhJADPAkF86snqeQQbx55pIZfVIC+NPg8qwHHNENrr
spNe9IdLf/Y6avXXg7AYcNofigkI3aPJb+CdUC5il+1aIONDKjnX2zljz5umdop3zJzpj6aU6f0I
VjY+fH33ny0L1Gi29mAs8rQ+bPnkEDv4/3zvhKCBlj00gEURFxrkppopJvow3fsMVUhHJO/9+PW1
P1sFKWukoDPk0kv5sAoSmdrh45D+CRX0wIiR3TVfKEHgTYOZxGh4kFH+n9yvzaLLoq8dzqe/f3yz
neDlL33/lEDOjC7KnrZrDFHfI+oJ/xPWFV70Fll0AGQn7J+/vuPP3mvKfSzGHoZP5+O7Bv4ml7gB
jFOcGea0wUuRIp8ydWXFh95u6+kPm9xnpx0uBRWNBZ9PyVz+oL8tur6Nf3myBu9E0K53a7VpDPe/
yasrUqOXKJwmhSToEXrULREHMxNow+jEpu/YRf6wAcnlVfrwoQGM4ISpLP4aT3/YAIaet5nEX/+E
8102DLq0ewxL4HTnCgT7RV8V00PcTgsdOqoQdoxmfNBGDm0rI9GSx5QXgpalL66+fiifFVvUWaak
uWZZDr/X7z8SuHyST0rLODlYvJ+Ceu6vEp4TnX9oYfGmb/oMIlSr4F/lKa4mpjLebRqCC9lH6fLo
vv57PvkslrKPNibbJU2oD58k82OlgNwbp9Qf+pajKKnuv+Y0Qq5BL6zecFwYzT98ip8Uecvl2I0w
JHn6Y70ZYTZLusl3T32GnmGtDB8qawD3Zf7DDvzZzS2fHlQS5ibWxxO/RL1RoYr1TmlEbivTCSm+
6U74CUkGxfw9C0FAPHz9e37y0TGZ9cyl0NMmXdnfH6/vt9Ba/JDCwyB5w5iNctrlXlibxzBJAVX8
B1ezqNiJbWBAoT58ceQORkRmaq6Gj+k9IOl0uA08kwFgRQrPf9BHsCy63Y6lOTpxmPn93ugs+HRx
Z+8U4n/6gcAn2jllWYFLDqKLr2/s0yfH2ZCHR2vWVR8+357RyYRb2j/B0fQuDEK3nnFmLRoiQXTL
lI+9vfv6ip89OFvY/5e0M1mSGum67RPJTK5e02izTzJJCMFEBlSVesnVN0//LzG4X4ZSFmFwzWoG
lIfL+3P2WdvhdDB5a6uLINtQYc9uqmxeqZ30Jw3hOCrLKKtuUq5v5vZyY/OXWu5OBvdxiwwMD7hl
UmQKgkEPWnYnSqZqd5eIPCCzh7TeOFb4sX2KDKNsdlgj44aIKTiJxViq13q8tl9zIJrCEJZtwMBZ
3A2tQbQRClLKgbrSDvYCo3FInRp5wT02iTEiYMx8SlQXxPBukrpPTwhDu3Df+2Hj/M3n52HEMclZ
hfTzfG45eYdKlUl3ascRFAv+3t1bQuVSDvcAy68r3391sMkPGYSLbIJNi8FWZrv33uydE8EqhULp
cXR2aQ85XMVB6m8aMwW3S0KrsIXtRdeg1KmEHAL35JCC3eY6pLKNDSDvdbJHjEovz6y1hfO+Mf38
O3ZGJKwm952Tk5PdlfZobvxoLI+GFrlEdQqnvNLgyqck+0MA3qR3wjTmO9+7Qx8iEjXfRHhOoyEh
zvqj/xUR1peiC7or0bC1+Youj8gbWQYqDZYZmyTCoDAeKl6VlaYds6ZSH/EhCWwIk1V+pGgfO0LT
pfIL4GSEjBl8BOa4sfx1+ROv3OEN1su85domobJFj0fL16ygGtwTIVCQj2lqU+edsHH6O4fisvRl
DKOy/DKUaM+uPKlWRpemuaS7hK+5zC924AY1AY4nAxHUhquUHlviS4/T2RZOXPYk8AZ8udzVlcFl
hQiDSzsXZ24t54NbhBA5Wt9VTnCleadMTvCS+KEA8UBK9cpEWrkVcDWf30bswgzvYpm4SelnyOn8
kzIhs9tggjPiJhnN4ePLnVr5iOSiLXY8ctLQlxYNQbHCgicWyslw0NJtNYxwEf1nplLfYDmV11/Q
uU3aldfXPCkWOz5ZB5ddlucP977FvQDtux9UzRSQHcOm5XOYB85eaAPEfrOH27wD3q+FjzIMIrxb
hzL993Kf166d7KykWgRoD6Kt80i/W6a40VlVOfiBhxRcdAeNieSimu1mIDcKmRdhBtotUaQIkU6O
JUYypPk3qgKBq1IjCej88u9ZGwP0bzy6Xb6Kai8mlpVjuZnbSuAhyKaERkBRJMOcs+8nqEpjcxJv
lxv8/fhYDgDRXpK9vIhYvfMvevcBEI1ICCs2A+DMPEzAb6aX8bfLm7EXIZGgwcrd4BPCJ93ftVSw
Np4JIArISdw6xUMVFaaNz1+fiTsqMNri4LRdBkWg68fwiFGJ4u9n7j2V3P1ktc0paxGvNGEj0se+
7JQvSi2TJ1iixIkpsCiG4AEeTlP9vNzNtWlGMhtgITukS/DpvJcBLJi6B2d5wqvXtxMETKU7PGdi
zN+GLrdf8ETKbofUsh86fEL2lxtf2y0sHYmCypvTtpZ5prJGnBm5ceBBQa6/+hH0ChyN8nqTEOu9
0tbKDcqcb6IsYNshaqCfdzRqBfWs5uifKKXm+Uy9MWXRPr52chNk/aPdBBR8EtMSNWzcXu030JCN
+MosXuswAS6SAiiEiPItZnFgZ+jG7cY/+bCG9lZNRReWg1RJqKE5/cWL1kRJQysEcTl75h/zbgLn
GOcJPFp4zltO9NAOhvFJk651dEaBJ5Wv5J9t0NzA1C1K+3FW/2qlWNTVlTIh5IKxssGKunCv7KUr
Z6GJMt8lmMCmQlzl/Ee1LnGEtnP8k9Qy0KgW0jj1psDGV90A1JZio0LAAqpg21c+/WrDbONENHlH
Cmt5Eg6WQT2d7Z4Aek2HqSyo1HB9fRdoSvoJkme4R6QX/XN5gq+tLscyyJJw34GTtRgCsrnw4UEa
nPLONXfU3ankQ6jXf0BkDLIdYXvxafK5KeMV0cblzeXW1/ZMh3gOt2Au7Uz+829daTX5zbhxTxN2
sYCcQP5bG8rFzJvU6sN+GwJhkPvLba4tMy6trGkyupxai12z7us6MWTrn2x4k3KDJ0az5fC21Pu6
N8WLC/TuOxURJrUPQKawG9La8fPlnzB3a7lxE8FBsmabqKDURbcLpPrE7C33FAH+vum4JDRo6+1/
2jjsit3ltlaPSUr3CANzxYRmuljRkcR6KdbYP8vBCR+K0URpRfHMDTdMxz6ZGL+7jxXQRirVjRxm
cWEfXbi3ujbY2ZWltRY+52j8329Z3FN0eEo+ZnhED4HV3+owZ75MTh086FYn7vMiKyOYi8gStRBx
5m7M4tRmNtr+D1WvWzIvUuyyATXM1PTJM5A4072yBtcmpEuNkmbpOtGA5eIfAzel8Dz0T3C5kzdI
SyY8yRJx3zYTeDPuYEZiQXB5hFaWoMUccCzCHTaCSf18ERgINDt4sYHnGjVAHwNDLmNvJT0bTDP6
3qg71FCgKT3AoazVKytwZdOxVPQjSDpUFG/Gcioy5bMEDefJzmcReh8I/UntMTfAdhJBf6nPcVZi
24g6L/d65UvTsD6HcR3VoevnvbYCmxB1loZeNwvWJZC3AzOhQBNQUoM9UYJhe/9/LS66CvgfYnmU
BR7qXpkfRMCtfKdSzCb2AnOqfiNF43653Obci8VKJ5QFO0YwsCqqyvNeVsKuKXjk8wIXa76A//dn
nyxQzX/xNQWldSo6CdWC3XreTqS3mHX6Y+Dxsd079HHVz7Y07GgPiSfXds7k+ldSTGtPVzAsxBoI
+fCWWsYAOtwxHD3jzeH6sb8buYzDzldzE2IUnNdIcavvGrUCn3MXuBhXlz7f2kaY2Vd+xzxqH77w
u5+x6LlCqjBN8E49qZj5xmxiAzdhxwQpjqN5dHt5ONcmLSk1wqGwgx2eWuefue3UASuRKPK60olf
ZvXnZvSz9LHLsW3VlOKahGXlrEIIzUXE4JwyCb+etycdGVMXV0Zeqyc6BadxNEAnrpoqfbCC8TfD
bLR+qgB471Bqh+H9oLaYiF7u9NoXJllr8TN0Ir1LAYPDQyDB9wDJjjKrWriqF299UwaeUav6ldEU
awvmfWOLHjcd5RvtoEUeLDP3V+S0g3rMYtEeq9GkWBHeHmUEXNrgN0i3ELcNDm0Ycg8U4KCGp3aC
dJBuWj8cpZi0LaWS47Uc+OrnIPpuEefnVb88T/XE0DHO5heOqjFAualCxzhmehPBpcoUIDaXv/7q
lLNtgnoO2WCeUudTAE8yE1GtS3MVqoZDqmH5cxgAAMPqQ2MXPhhW+/Nyk+uDANVzfla6BIUWa8oP
wyBAAMZOqbmIGjdU9FivGJGM1HeDBC5uOhWKym0D5eUhz1wLOxLXTrgrteAzb1XKaqctpnjoAPEK
kv84rdGLK9H0tVFA6uRgik2kV19KrXL6j92lHXshBfAxNCQDgj6Q9xulgo1yZQxWG5ulVbxDZxHg
4nuA2bWz2lIiT+CJGDzXk9I0hwmLyeY4lWH+3+XPv7YEENSQS+O6RuJlsQTKzhxtuO6xhyd7mEJg
4eb+CqgLyvblhn5HF5d755yNQMXF7RtNw/ncSvrKhGqRJZ5ZKpAPE13DPNnqqfHRMJstt4gNqb7X
0Ksfmygebn09lnuk5AUmeGZ5A727O1z5SfNr/sNPchEGzu99BPuL22pt1IFOAX/k4TQuutsxHtvs
0OoD5bCqFd6XPJv9T/D9AyqdGkxSeAdTokvaqwivbHtrC89890sWd9W0kW2o92rsOd/jqOruzFwp
n4QfRj46G6Mu/2KOWci+dZ2nHwnnxajPZwnvFfhQWp6Vvw3e492Ud/o/JqqG7eWvvNY1zm6DLZ3r
As+v83Hn9uxOFPPFXg7GRd3U3PTx5sPQjvwQeRNji0BRvTLZ5t+/HFiLOCERHN64VGGctzlgfKSJ
Iou8jIBK/uj6Q9Ic0Y91T6bLm+QQlT0e8q2EN0hd75CTpbnc6bVlNevVVNW1LYIOi/HUp3owS0uG
nmY2lIxqjuLc4jbX1DeX21nbLMgeCYe0ojWLXM87qihW66usYE8vlO5rL0fMb1OXsyjrMu9yU6t3
MI4GokVUKHAJWgyk2tjcetIw8LS6Db45A/zPrazSg46l+q4MygFH2VAYd3CPk6+yHeUtf8d1rwzt
fAQth5bwGLkgrrqz1va8xySfyWCicvcmx2n1/dCFMZ0Wg6i3GgyXmcKGX65jUE6/v/wB1ibV+5YX
Y4r1pd8C5A48VI6Wtk2GHNg7VGVd++SngXJUpmy8w6HMD7fQxzE6vtz82jpyVLIJeAYQHlzKrATq
VeKvTYhCWzQHF3Te45S0yQv1f/h1wRYprxW5rX1qh9ymSTEKchRtEQwFdWm2Q0CQuYD4/dnHtOJz
jbPWne9HA65YTqZH+6BNleTK4lmdaYQqhDtvG6zfeda/C9W5CnFmycXn5NqwUp8xYkW0FuSl+jDg
VH7bafBHdmzrQQhMJDd/BR1gpUOYjJhL/sVHhxQ+V94x75faz1H2IYFSg08wGj0Ypswy0D41MDDs
TrQ7ck3qlVm2+tHJaM7RGtdAIX/edwKPFI+paeTN1hOvw4T5oxPJ4T8tI7G9mYjm7FQFDtVf9NOw
CdqY9PVDbcdASBRwbBh68RRNHnmkVv3Uu6U+vfqozqqdUQvA25fbXNu7yFYJwYRFQrPsKQgQKJ5m
F3kAAepvVVzP2LfJ4dPqGRipy42tflbToCm+KSHn+c/fTalCy/KockTk4YJCmWuGecEL90eY68Wg
s4mhWqBYnywFcJnLLa/FxHi0coOHH4vyw9HOm5ZmUGCbAtNVI68xbHIdw19oWlO779IKfJspJAzm
oFea4K5A4bcV0Dqe0PZgaGT4hvJy+fes7SOzPpx4JD+LNOz5z+HuVTTd5LKPlH780iWh8yAVHGwP
DTWNP5N2Kq4cHGvjTMKVQ2NWT5OhPG/QV1KNUmyd4IspHW0Lwi5sbsgNK9kxT3i5X1GIrWzTHLvw
tIlQ6JZhLnctB8O6mSjk6WFZO3ctAi1InnYwAkTKpnp8attEq2/wjoeGEmGOKA+XP/Da9sWj0HLn
AlBCTmKxhN0ekomG8x53asXfJbqN7wTV7vBW/MT9z+0rZa9Pwro3Dfy7J6fANQGpXXdlxq98dg5p
A4kGQ42MezHOtgEPBYN496TldeTsbW00gh2OaVp5cLTQ/gvhhD2LQynV4h1HrOZ8lI1Qw7dgTFFp
BH3xYFGncehi2QCqNrRdI5TxSvdWohU2MAqC67alc4NftNdSQpm3snOAIbvqU93PJLixa/rsmIgO
Ryg3/KS2o9Ahcvj4QIipgUJ9eaDXf8IcKeGAmFWS513WWxObnQQ9BRLJ9rUvnVQeS9zmghvNbvr2
DVmrr8DfcN2XUKEI8BiXUVHdXP4RK8sZgapBiIClxft58R3srjPhOqHLLdKhuqlQddyBncEj3qea
U4MLcmU7W9lI50ugoCKdAkRyV+edxjY31PGq8U81W/rPuuoTDJtMW8XlIFWkia0gLMD+foBtE13Z
uVYu1VTeM96ENucr1mIP98GQssVmaC31NIaLoDvpTDyi4PLyJ11bOTyH+ab6LKZYXjF93DAyUHPu
qWan2MOnAzVNOMTcoHol6//njZE6JeTC43u+Zpx/zwJapChMBRFZDfMQIEt2jzAX28O2iL78TVOE
WXRwOib5oPOm7FTFpKakqdFMgiOgaPyD6kL50lp69+cRk98igfkqgaZxeYOjNq104y4gs+tTpQW4
wNlVslMfxhijwD/v1ZzOI4TEgCEaPe+VRg6Vy2/rnNxKf3VU4oc7KBdwa1U/kN8vt7U2+TnJ0MPy
+CCjMC/Gd7eIvMb12+li5SRaIKhgcQypg0fDbmarEDy4nUpHG+6IcZHYvNzy2l6DBp33kkoGlYl+
3jLM71SVAdoA8Bz9T1d08jm11Z8ZzoZfpqn5nDdg1zBvqF+bEDbT5cZX9hhHVdFcE/2i68u9XfGp
syWTxptL1NVtPLkIm3MYVglRwbj5nMVFrP1Fk0SiZ8WfSsx/WU+pNrjCdWESeo02yX+yFo8EdSSx
sHHAX782WW1euTasDC1nJFecWU0DsXmxDqU59K1JTbUne6N68OuueAbtn+0KDDpu/BAQ7qbQjdvL
H/bjjkb1JiGYWcxOs0spXDnjGwvQLKfRyeNXXxjgefJh0H9cbuZD34BZM3QaV1B0Yag9ziePHqtZ
rmB/6NXgcj67uXCaTTfYMtzYo96APNKdaFNn5jWZ7rV2F99UoxBxEIDKPQrHlWjj2+YLIC3MuZW8
x7YjUqEIj/6Vb/phss6dJTgAhIN4JsnV886mw9i5Ibx8rwNrvGtSxdw1iO52ed2Mz65siz/d6miP
JxPZVApx0XAs2hMUV1IpG0jPoji+oxRC6iqOS5ZUniM0POnhz8eSE5AwALVhPA8X2x0k9gKYblJC
5XVKuMN9scNCIr9JKrM6FtKwtrhB2i9/2ijrfy5HZJNlHi11k+NQyMwwh8JzzAgvXs29T/wIvqXV
E8vLyljZYFVdXZH8fTiGdRrlZWjxdGC3Xcqher+owkyzC0/gDmLvQsIer+w36rgrm7H4fLmHH1bi
3BhKcoaSyBbFFeezpoucqtfGXHrpCLd/D7UWACNiOgh2lxta7dX/GlqKxuETj8BDUumV3K6+tkUh
X2xJ9h2KLQTNy219XAp0as70c1tDJ68uOsXOGRN070GySOm89Ak8wGjCFcG3Aw0MndNeURh/XO/o
/tnHiBZRfuwuReiDZnYV8r/cI1RIxobJcUuN6EiyO43Ne7uolZcyavaXO/nhvcfIvW9UPx85ASCJ
QEVceFlVTA/MDAULQQJUyd7BS+BrW6bBz3A2vO8y07+ysa4NJk9o7oiUSfGQXCxGPAecARBEQco0
r9GJpU63Gzo4rTsSd8PpckfXpii5bzInvxEcywoL30ltHQh94UF8Ll+SAWvPXVnkebC73M7qB53z
TyoiSGTXy1mj6LYy1W3uTSPJFzfDsyRwp38r1f85FLY6Qgk0KURWZZ5e2brn//NZbHceyv+17CzO
qXLqtADLptyDYex8lQ4BIWvK1AMlFXDa2859m3Q54I2E14s/C4+Vt8tdX1swzF6YCsQeURvPQ/Du
fme0QH4lDlseKd97TZPGk1Y5NTRtjLG6Qcv/9DrJ01wnQ8wznTsOKrHz5qTLps0+A0KpMJqNVIeM
mnKHQBv7R/IGqM556OF9XzlBVjpJuo8XAG3/rtg9bzUBk5K7rZN7SN/t+0gt/CP1c/kdNZbYaCWw
Rv64xmHup0EcmT5yWi73oQIoywDyL/fAk/p4MehtdezaToPd3hAduDyG8xgtJtH7xn5HZ96NYSn7
qsZLOfdy2ST7gdKx8qYC9dhcOfdXJisvbgKXDAY5nmWcqc2oFCGWlnm1Lkux7Vq3vRVtVf+axcle
mcRK1gGn5jG2qWYbgddYGdRr2ZDVsTRt1HbEO7jtLGZQ1ZYiIqDJWILvpXwimY5B4zs3XEim49Sg
Qb/8cVc2PLRFVHtTDk+weAmpaoVCgXWn555MoMwrDbscNt+udjNNbp7/6RtgnjZUxaFRRWTExz6f
qJpZYtXnBwUbUQSuNiymVzKG6m1FmukJW7XgynJc7RwPrFltwwpZ0oaEHeBfONG5Iumqh6E1lHqD
FWmY75RocPUry3DlsOTk0Mg9E46m5HfRO0tqdpXWUcGDA9/VOAbuP/m2+iIcrFk41Ke9r9f2f38+
foDUyfXD7uBSME/qd4sjsNQ8wfeXlUh5x6MrqV7X+9j8ntvZNRTJ2tRkW0NqSL5Q/ZCaFAVoVLT9
mdc0cT48ZHocKXcFhILxkTvy4H9XWwWPzCtzZvWrUuU0q1d+yzXOO2gWVe/mVMJ4sVTVN3Qyjn5s
1CH5KUjCvpV+8kiZPDVrlz/rypGJmhFgx1wlS+OLz2o3xpRVep15ql9HX1xs7jZNq0ln5/SRwOou
J3m4CUdHK25CDFLDK/e81U4DOxFUBFOsuyz9IX9R+EKBBgboOt34Po4XnVv6zkZpKrFvwwncatrB
V73c67X1QhUZH5rIFfmbeQa8m0y2ajYhjo1sBn2V3bZNmO7HVg2+BAgB/qKHc5nCXF76W7Fw3hRF
aXqO5xU0PqGl3+Cil7tK6ZNPE4GCW5NgAda4WiD/VCzLBsT0nVkToL/QVp63ineHryPBAz+m+UBV
R1hD3ICCk1Ax6yJeoOxb3Wh+JU2YfL78addGlBs0GnkNLRwVGuctYz6A/1gN+KzsGvsRKT5+QRCw
s42UctxpVJruXFNe462tHGlsLHN2mVZn/Mx5q1WngguJAvrLPe+GKtP+tcf5cZePOu4uUS0h/Sd5
y4kWur75Glad/fNyv1cOb27RwuaSwFwmYXT+C6akE6pf8gtybXLiu6jLwmfKA50/pKqip2NcNU5u
rtK8+JbRHi0Ojaq0wReVge1gspOObXtbTVVS4AQEFPvmcrdWVgrNIbomE6NSZ764VxJ+0QbLtGKP
7BgzqSiwf3+wfMOfKNkqUiCBf74hnTW4GMmJGiqeyhZwMDZZHCVsBfs8xa1PsuL9h0UQNkKYS/9M
yn76dLmvK/s+SwaBBlm4Gbe6eBPZVaEliQ2rSQ8ax9hYLb7FB5Dx7dfS7d1/EvDGVybNymKhRZiE
RF/QwizVPr1jDY2BQZ5XlVX4rOqhDet1wFUPI5DqP4yQXZxiLAwULnd0bbW8b3ax6bcdvlHCUBLP
DaofhSzs+9xoEhIgRVf+kH51j0DlGeOa9g4PvqLcX259/TNT/sd/PFiW0ZE6HzVfaxjhCUKUh6jq
vsyC8UdDMfbRaOz+ym13dQYTd/pd+Tmjbc8XpoZ/gBL3SeqRwybrU2A+ogfCUzphplf2+pXDFC0T
JewzwIzjdPFdRdv6uQvLxnNT9c4vZXanV5Swb2olaI9REzWYTYb+7Hr550LPeVv4X9PLB6hbOknU
12XqiSqGRW+Xrr13FcM8NdwAr3zRtVlLmhjSBaqE+XV0/kUR2gKBSYzYK7K2g8g/aU13p5Vph1GU
YgM1UDQccroSU5G/2I2IOhPmQuitflCY5m3gEhZFzspaGu8Hkwo3B8XzL6Ot2z+/IsyBZ/LPv3VE
ywCJH2p+K0Il9hA0VrdOOdW3HaCIl7QeutfLC2JthhKhJHxA9I7yksW0USg2SkY83zzMFuOjg/sU
duSt8RTZHCR/0xTl3Oix6N4yu2VjGMKfsfaqqcSCq8Ma+mCFeIdgOWgXw5V9Zm09QCf5f60trlnN
mAwgJcEtajggYQkkUSo9Cr83tlGauJsSyw1/AwfZPkpoQVeuQB/FDCwJkmukDdhqeKgspikpF0UN
OlrPWu6CGOz2JF1rTetxYgVqYJNmG7QHInDm5wxnWPjwyJfvUhxkr4nT1wYYDBr3WxM8MkVy5wtG
K0nnx2WceVlfQ+ALE/ue873C9xa30St70GpbJoFnhAWovpZiZYxKpV0KJeVICWII/C0GMDKqUYuW
TXkNMLgywGivqQIlUsurcxnYs1A+J03rRJ6T187WSir30Rmi9CE1433SdsY/wACNrw185muawpU9
iJcgWVPb4uzk3nX+SU2t4G2G5ZbXR1b5hONulex8zKNN/xdAP2THcKGvvZXW2uSMJonqIPr/gPVr
7AhIcqOGno8nzGNsGuFwxLaywAxJTyrlEVNmrdzmfYhl4OVlu3JkktqDo4fefb7+zePw7r0ywd6h
sG6MPF8mzo3aCdwEoD8MN3FTySfMAcU1GfBai/NTdH4E88RfZjHTTJMtZtyJR6mlvQ9iw32uITdT
AQ+KNM3z4fZyD1emLaPIaPLsnlnFi1MaXjKekR2kYvyfIeqqg9xJpEbJfqTaXr/yOVcbA3qKWJyL
HifZ+ed0wKIM9jxtKdXt1dukBQcxO2s48jTWsT7+vNy3D/OGBUIOCv2eRTzoA6spipBFaIJKhbx3
eUF3JhL9bRHo2MenThIA8cAQttqabm7/86ctM2E4xHiQaWT6lpXjQT+qwIrd1sMcfESeKGKAF5Zi
wduKImvQtyKfmsOIscCVnf/DF2amzuEhNFzo2bhrnn/hOHecqBiyHqR+Uz0WRXcXtJCMMRTO+j+N
fbEW2eo4p4HBY2yx2AkwFMGw1A1tLzHqEfiCMbxG+Jds3W60/3RvnZsi98uGgzqNWXreq7LqzaET
se215Dj7faEA3NjroTncZzmOQ5fH7sMKnLvFQuCOjMCG0u/zxmSMNmWKjfSb44ThPqiD6T+jt8ZT
WKvFF+bZ1dvrx2lK5zSiZ8SGqdhaVipOUk9rXMzyb31oZnujqqExTZmb3aeunL73ej/cgvF0/6Kb
vNpRoiEiQAm2WItg06x8cKvsG9X01i7PZ59shOnpBsJBdsMO34i/atG0EfcQAuIrLz4sKzEm651+
y+TUbwZKFR8zuw0eQ/y0DrJwrm3eHw5JmuCWTAE/j3fCpotZM+qW7JXByb4NlDwQZ4qUfaOawxdX
M9sDToAhWvxkiHkmuP61Qm2DvrxLKcCfJ7LOSUU0mnwYKsfzvmZ5HOLEOcafpcCQPJ+2TXtzeZou
RcJcaCDckgTiVKQ+CkbCeROgOJTWqnXxQwzleCgq2XwjpvddGyeVOks9/CaHWjkkTkJhrynqh7it
X6bMat4u/w5tHrb3XWWfgas2J1BmTSP59/PfkRcNkhB1Kr+bWmopEjuWdOjusexsobW3boGMo5gs
I9oD01Dx7EriQK83NmbH/fOUGpNxE4B7aX81DcKdXda4zlfMV6qfdoKAK5lVJwMA/6hAscB3drun
qrfqfzvFNE+t0qg1nn5Z96RD9L5G8v0teD3vmulS5jbXBM1b3ZJb1FhNLyNfRN+H3hniJyQNzXd8
EnEd5ZKLMHy0sVJO4EybN5FeGvq+tAY11fd5lKfT/ahKIT7ZkRKmG4xq+hCKHgbmFKxFkzwqY5H4
T2IyRHELZCsz8UaDT3MrMy0TL0nCH9pWp5tXJBKL3Y1TnhFiwVPpxLHPHfJ8tKa6Vn3bLscfcLOK
V6RwUbtxBeYMjeYGByvvrlTMEsZZzo+5MGFOjs4Tlmm6WIYy6nMlpdjouwk60Twq9ciza4OKurTu
BIbyxoON8kU8VtwGdi5IoHFv+oXI8WO1jexQxYHzXQ1DRex8F+TCxs3HztmWEbVS+ByHVf6a4bGW
bPpiCp7xbbOtBxMfRRtFDbrqY+iUIj/Vhu8H95WPUWP5PA2NLJtHvAezo6GTRnmdYpey0aRocSAD
+aHgL18Z1dAdSbhUdyqO8/WmSgcRfZpE0D9ij645GxviyE+rDnHWKoxqejNy0Fe7WulYjamdlod4
HIfuBuu3xD8WcTfb3qdB8QAZvIzjQyvdob0bnKki0tbro289FV2W/koIf3Ubm7L8cg+QOY9+jMYI
jL5OUjvepvALsWkWqWLEByvt/egz5QvpN3fkk93n5MLtbWnivPQoSwkbhKCAQfZ905ilqdzrpW9/
t7kYhXu9dNPnsppaHOV9/GyPJsSxYF+7Y2rcDtgLyl2j1dm4n7qql3tsDdNm06SD+wokVZMbtYej
eKQmJ8EJ06TWdjsEtV7tEqmPzYFSlDa6rRTiMZRmT8przTHm3xSUTmcbCkaG8M0te+nsc2GFzq5u
EbA+5Koq03zjQxHv9oFI8LdGczvY951RCHsbaMDYtiU1CFS1jIPzFUCHb93bmE2VbzyTjPbJLMzc
IM0/JXdaSyH0ZxmyWh+qvBqeVLNq201qhpELcXaqgtuy0waXo68qzb2hFyI7Kq1rx49qoiXWk4wa
K8WmspqmG+TwsbtpnBCAdDblVBgDdr+PWnJu206N+/x7AEis3Q4c8D8dq7bHLS7z8hMb5/zVYiPA
/7oAknOvUxyfPtlFP/0TTE3Y3vpNYUscLKGuUL2eqpWPUa6kPMnZclpZ4zHA4CZ7mnpVEelGT9hW
5U7JqIF+NLiS+G/Y8Yj2tiwDVzwaaqXkt35WVLjG622ZZ2+YIivBYejKIfwhOqvMn2vVToED103q
a5AleXBI6IiRGn/1lbANZ6N5MCvaNkMnbX5WURda91mBiurWLosAyWin2t2Wpdc2b6qjaHlw0CZd
lxgeR9DnNz0lT/5d31uDZNVE6N2phu1SJ4Z5UDqRe6p8LQl3OPf5RNBxSPLkGAbqlxBo8etE/i/Y
VB1CwNuITVkcsAvQ/vUdt7o3BKXOO6prMbfTukrV33hrjv0PoUsdxUmntvGXXnbmk6FQyfFg4qpc
blA6gQhxnAATv9Lv3WEbmFpT7ToX+Pum14pMfcUcM/63JeZvPqmqH3sjETxrMyhxNm2xBASQDjha
bNTKtn5aU66fSur5cZNWQlHtrHHC3tKXep9uXOyE602ROngwaWWAA15p10W94d9TG4+X5ICmaIrE
toaO8MvBfTXb1omSfarRJjqb0Cqc4SYnqTJuujrA/NnkmZvdlXhL1Qc1bMLbSU91sauaZlQ27tiM
DeA4JW7VPdcpHvtB3zvPHRDcclMbVi4oBzKL8KgbMT7Ne6x4FOtQTWqZ3HYUuNTIDdLUNb9BVsh+
+Z3Buk7btKZUDlc845kysqa9SyvNNx5kjX9tdojVybDuosoPT2Yaj/UunXTKY81KMwBolIH5Rh1t
3MPhHW2cCMEkdkWwKZ2JCalB4n4OjMRvvNRFnLQlHYRVfFCqc+8K2Sk70veaPHD+a9NetmxRL0Wn
dTdqn2s81ypf4Jw8hNkEDCn12+epDqn4Tqnw9CrcNv7jYDPIJubjeKC8M1d/NbYVaGjWJ9RccPnT
+mjKKf+kuolrbguris29PhitPIwcXd1WWqUxHBTyl9HGTnILr9cEk5+blGwIelDfsE9YAEbjfd84
XbpzUtNoSWO64ye0Bqip+6lp8gcsxVNnL61osG5z0TOfRVZo1gaZdFG9GlEeySNypc7a+2qO7LyW
tiIeuo4At9hBeQrEzzFrU6wplHKCk2cOcao9BHPAlIR/wPd0OTParc87Rp7auJdFdIRehRHoLpUh
DsGXr3jzTfLsGoSVwSxTFcS2CDstYwTkx/3WHZPpR4xxQXdTBE36VmLW2z77us8adzhGsE6li8Oh
aBpdbrK8df6Q80GakVyYpYK1gGFIznq+2byLxehNB+E7tMQPX08xzGTT9wDiANforWvsxg+XJJoi
JEqkG447AqTF7Z3yhDgMGqn9YFfMvXpsgnsbd4vvjYSefZTCTq6ZoyzeKnSOTB8cHoBD8wt+KetO
IGslXGnDn25qhOYGlFT/JLpMPDQKZcGBxKfAxnGZk78R8srw/g5Nno3vjDclH0YWF2bIB9lsXQWO
SW4o/hGEjfIaU4/UPLKfFwXW02nm7MyAIOoxNzvTfc4y6nn3pdqU3b4KJi5KiR6n3y2z88tbv+zk
m4EItyPE2rjdf34fOoWxo/y6jb72SqiqB0r5MvU2cqv6nzK3rJS9zMmK+wltYXfD/SvXr0hMPwwm
5pNwC3gosUDml/35vOniwarh1Jg/JvgR1XzCiuBTooXVfa90FROpbItqf3nFzBPk/Iva2KyBTqOm
z54Lz8/brNrcGTUqRn/MJ0m7SchjRnetQiBjU7hBew3k+qE5d2aRE2jiho33yVKKnJs9ObxKiX82
DQbGW2wyo2+ZihOXNaTplffeb2nI+74xEJSOIVyHM0Tvlgn3oJ/ybAoj9ccQ46J2kFLk7adBqbHD
NXnC9HuzEpP6ALgjNXe5ljrfUWF02pYkjJ1uRyWNhnQTZ7GZfg5LnVf6MR+5jj1pMm/FDY6qlvs6
YSErMcVVuPHlG6nrofw3GqVvcj3vKEAYsHvGtfKL5CQL9n4y1dmT66RZttVQJyZ77f9IO6/euLE0
TP8iAszhlqwoyUGyJVu+ISRZYk6Hmb9+H6p3ARVLKMI78KB7gJnuUzzxC29oVeURSchecU29qoBH
lnTLSG/KuL4qsnAKf+qiNMT3IFeLFsNebWiLDfhqOfAk5MYk2xNa78fHTAc36haRr7ZEub4qbS01
MeLOa5CEs3aI52Jz6w16bVH65rJI63ibdUY3O9gWDUrN135cdvWdPvGEIUUVZPmzFQqj/seqFXcV
DRfuDf4OmAjNytMdh2hvHPWiHx9LCQvPaMpxOwoj+6s1ac/YQ0or/azlk4CSrE5qPIMYofmfwZca
EQ5KHzbyo1SQK+zMMQl2o5So3+XUSIO9bE/dRsUHPHaTUKsCtzaLRF85ZMuDzW9AAo8rmubO3FZb
HLI+kKUgdXL1MTADzbPsJPmJc3PoqoWsE3LMWrGXT/VZyeV9xPkSobg611wWJZekVFqjimv1Eaqs
6kUNnPM0FNGuL3wfCWxz2iMRp3h51DxIkRRfK60eeHaVKrvLP+STL2fmuWBQO6DEtNSczYww4zJJ
tUe/iaKjXGdkF50Yb8FWyddt0/Zrtaa5GHhy5rGgo7rDAzWjV1GMPt1dYrRaxNtN/XGMnfqv1aTm
V4e8x7yGMWPJbtTGtrNpGlQT91iHSaS4QsIdXe1wZPB7IGiIVUKpvTwLi7op/RF+FFxLqApUaokL
Tn8UVibcpPBPHoH7hJ6KWMzWLqpWdqcu7/9kxTBZu0lovvzr8rjLBuf7wHQqYdRw5/JeL7ZBnYxA
2LiSH8PQ9h/AkohsI/QaR+mw0ZxtWITjtEn8OHxMnEL8oksab53Sl5V/fNnmCYDaxy0MyB9k0qKW
oztRERv9YDy2dWd/j4Vqeb4Tmg1BIO4CrmIXSbu//O2fzDk+QtT8EfHG4mo553UpydKE4O1jGUVv
ca8X17JeTImXQavaUKhrHvA3Uv8NHzTPN7oWMId1fCDnDz1d6E6hJCFnrYmrWC8fdDlUqfZM03BH
aVvH2z4J1mgwn1xvoBPnSUUTgPHnA/gh1nSIsdOuzI3HXNST2OajmK5xbbEmFxVr/ys4rCbxtNjo
eg8mTuHJQhtX2ujLiHD+aLQnZtwZ6OKzFm+rVY2c1ny0jDbjvgHkcUWMXngDSdZGThLFzSIt34yD
seah9D6fi9MOLApIHaLdxBXLwnmLeTwK5YH9GA1+0n+Jc3bEXZjqBqiPxFDxqsiHRHyF0q15o9na
2rYjg++9GFnvrwWaXeExi3vp0Jl+O70J3tg2cmX6DdGuri1leBn0vsH6IW9C5W6CQWF7SjgFt3Lf
T2uWaOdXJUwfmlToFtNWxYT9dCUrUbSSVaRMY8kTjnhrE7shQkSgIpwk+aqAHFoJp8/3DiNaVMMp
Gs9otsWpNAPdVxqq049dD69o0qXm9yA1+G6FWXaFfqtyqDV53Jc8bfuUh3TlUljGgmBO6Xoi+EOQ
xnl5f8M+bF3cDBud3Nh8dLqw3at20WyC0BnQaB2mlWfok/eQwTiSSIdCqIJofzq5IdXU0R9K89Hs
RRq5LeI/x8ZRWoivlak3m85uU6pYrfLFcorcOTQct61KRwt4XVQWwT9fTvwcnil0BtCcQuHh9Ock
2B126aiYj9Wodreh6VfbsBzTnRUiiz1BHt1bqf6PeotcDv9NOCcUYXQg1aeDDpDiI8ok5iMhorU3
C7l/ji0L8EcNReffWq7/dyz0Mijdz/ZKi4eHErFWizgxH5VCjR961OfcXB3jY10U+cranl8/83eh
ljG/+OSFy3PjAL+SWPnH1OwwqeIFdrtAFd6YFMfICCQvmFC+U40gWtm/nw+MdiJoYqhr2uLqDTVq
QnpnmI9Sj0/PEHX5ASsHrKRyZ3Dh4m67Xjz5yAKv3Lfv5/L01oOlyqA86MSU8BBOF9Lo2ghkSZX+
0QfDKn+CI3YUV7MDhaZvK6duYdDn2Y2Z1uu7KtMra8PeSpQNloV9dq2HSsOG70uqyDVen1sNcxRt
5Wr55MDRTSTCh+MC4JlmyulvRIenSIps0P6EZfPH99NkZ3Rx6Glpqm6SAGNDMJe6p9dT6VbBkHr1
EDj7mNLd5nIYcH7J6PSCZ1Anmgb8dbHpm0iu2zDs7Ec0psIrpekGzHM76WnsDWmt+nQeckAgRnWQ
LB7CAG35028GSF5mJhnYY0IH4tpXNHH0QyMGXC9LD5PSJAgEirVTPS/26WagTwSmYYbJGogeLj4w
ngIrncwu+iNUjeYF7ffHFneHmqRKbzelaIe/l2f0swHRwJldDeay09LUhxJIHwa6HP/pamP8BVC3
3jpClfcQF0b8muXny8O9g/AWH8iNBVKNZ2aGHizON/Raq2wtK/hTRXZp/iiyBIUy6mm1fJ2GcuRK
JaVRdJj+1kPoXwsNs0Z3tBplXxLzbjuzTkBM9lGb4p+Oi/3vEjbrypR8svBoGIPao88L1H3ZWB6d
YdQiv7YffaGXm8Ig8IqHJqUalvQvetbarghjHpjLM/PJ1sZrDQrZXEiZWV2n202q02rCmptRtSk6
ZkWi3kzOYPyWpbiO3ctjnd917K13WUKiTfAty7GA66WhNsV/ZCuKvaouun0m6tTNCd+vzVBu70al
Lb0ggTxyeeTzr4TGAGEC5hEOQDBkTr+ybEIfAaQw/TNNhaW54JNyr6/zUHaTTF+TKv1kszEaADoY
ZIjIcJxPR5Py2GrHvk7+YMQpq17eVEPplTpKot+lGHtGFHMyFKqbQZd9Tyq6NniDjT18K+nB+q6h
+vKb3Arbuh7Lrhq3YYpX+s+kqdmn/zgt5FJgqK3ZyAUOj7x4AyIH8G7jN+FzNPLoeAUGphui5NHf
oqy7hpw4W/05UkFcnhSWDJZDfzorU5IJXJGcEEkWP7npzCTd21lGh5zpcfGb0O6FGd1odSdWntiz
u2YuE1FAID5VZuO3+eB9CBHDfKBSRs/+KeZ9eKJEN113XTnclmk1PEEBWXMO+Xw84FvE4VSnlipC
lME0jLAT9cmvs/ygprhbdUOebnN01So3QFZ2pTr12YBkMA7WOO8Ej8XtbflpH0X+oD8BwbCfpm4w
v+cp3TEZg8ON1uEjcXnbvDNUTm5T6N+4HIEces/alkHgpMihaA1VerEz0Zqboq8aMh41pAXuO1F+
rYkw7Z5TZbQM6RhCMy7uQD43iPBoYxXsIm3qKnHIlGGsV9aaeJzVPPltM80X+VUeUUs5j2sAk8ai
GbLuBVRAKJkb1alDIqkaJqnl9UNuG/6NTe1mH0h2On3TBd0g2oI1yZ0UG6HztQzUbKMLO7c2g2Jk
/demBMPp5pYu1weRW31+HKQgpLQOZ1u+IkNWjMNUR3p0EPh/drte7jLpd+O3AB8pVGrp1ob696IR
K4QusTPRed8pUX6XpOhYhx4kz3yMt2apiapyczrH9/RvpfG3EzbWo2aQGH9R9Eh/JDaP05dJ7/BP
jB2UZj0AC+lz2AAZdkucv39JpRPWeyeokAnvu2EMv1eqoFTRlBr/qGfIJCOYyNEF7Y9FYBrRnRXH
7Z3fwB85SLmf/dBBMo2gmkEwbcbYog0oJUN5jVuV+nNy6kb5M2aTI9wiSbL4W0e74dpEOjByJzqK
6WyUYWb3tT7IMuK2NSg3d6otqd/UphbfOLBa7SsUorTWtQJJ4LOSiiR11ah0miNdmbB6rTMqR15d
KYJ6/qQWdzGUY50mfZSkN1gRaTisNo5/b1htne9qpRixkTQTHYWgPpQ2UQEFYI/3gnTjZ9ngeFGP
s8xPsxpDud+2elUm+RbbS8sKsREKQns3AF3/PUmxrL8kYRf3uyijyrtzKkl70yN/KjIIS7ZDwdzs
AUP1Kw/w2bU4l7NmpDctMdp879W3D7eT4gSYgJby+MIV0exDTCJ3kd4EuzmrdgVdrI1UYeQtR32y
kgKcjWxBBgM+Sx+VkgvPwOm9WJioDGQj6HmzlzOxU1v4Qxuwc8otvaziXoDOQT+f6mfh7BtM3mkc
XL5HzkoHBB5QrFGUwoEV3uri3hqzITKyLA/emnEwg1vNbuzfUq9MBGKZ+AatPI6vp8oX2zhss3te
p3HlIjsLuUCfUjugFQlC0zwr69PaU3ISl+SZ8F7ZRzi9BJsyH3PNRaLkq5RPpU0z3SnX4JLLC5tq
IpVMAm5C7veL6nTmU7tqhlIgJjqiT72rprE6lqpd7lM9H+4co0LC//JMzxHHx0uRNjZ9XUgqdF5h
ayw7Zm0aIJNrDc5zUKKFCIaoS11pJiCswN+WcRZFIBpl9FeRPyC4XwoEyBKexLyyzjOVosjVBzxW
jSLIXgHdGP+op4nCE9HqHE8Svaj89/m3fDg4qHX6Y6T2/rNcFNMhrqfmqo4qDDnR+/Yq9GRXDupZ
Hfx9QGBJVD04LLq2CCJTO0rTyCkcmtZGeGt1TvfNtyEbd3LfHEd82gLXL6kZZKLUj1pVPqlNKR0u
L+RZSvz+I2AfE0excwlsTr9adEpJWzR1nrOqVcXGNyd0Honw7sOmG6/60da3oRknL/0Q+K9qOPXf
UiOXM9fI5DVH3eX98d9PIXejFIaM7LJumuatPExN5zyXjt2aR6frcuF2LR6ertMjVLPRlGqi/VjE
t0o7BreXZ+J8S7P8kOr/3+iLywOtLd1okfV8rvo82pi1PQaeFqIWt7Ls52eVcYCpc0PONYilqPuo
qUPvNDUTnqrJD90Rys6cGmPP09hfm5EzrbR5PhsP7Ao853fXqzOHkc42R8cZ7eehN7SfajbYG2cc
ew+LD/1PU4lo5fs+O7LQNoiMObRgXuZ5/nCMuhnDO2SB85wGwviuDiJ4zEN7OE56nK6Rxj77Njrp
lBpmfhHEztOxEkFEKPAJfsZu3hr2RWum14UW2ZMrpZKDw25qaPf/vE0IwRWym/l+h9x0OqSu5D22
eYX/LPlKG3g13atgJyc85StX7CengYHmRaNTCed4MVCJ4OKol5P/XMtl4RW574DAKKWtib/tQRVj
imO6L37Gsaj3lz/xkxVUZcWGpo/d1GwcePqJatNPkV4J51nR+tDB0GqKsd3R9WkrD8DvVqKG5ZvJ
qUd2kgQewiOiXstuoBmpjZTi1vWcovtYzwXZMXVr1Qxf/FJKiSKazA00x/99+SM/2Tpc8g6nfdYS
OiMDDxiDUWE2mF5fBAhKFN2BVHE4SgM8ByNp/5GYNr8uNPpnSgwpnHbmxIaOrkgVeZSeZ3zElQQf
Z9MV8Ke2kh3FNzqzsNZu/2wZZ6mrWdBnrlAtDiJtp9jxUSl5DqopDDawZykOqGace3kY+yu79ZPb
k7HIlDj6c1918YykRh/WZdj5z7letiqNZB14mTJM8srt8tluIe4g36d7j1HB4lQ4nai0ZLL8ZysL
UH9V+3GbpEl0Rd/av7EqbAfFOPmHy3vls0Fns3CeaGh3SJOcHoih8AsnwYLjRSJT8PRU9Ftsl81D
GCrVoS1b/UupRvHKKTwfFEk0ipmU8Iln2Tyng/Z+J0e+bAYvbRRCg82MqqNDBB1tZw9BdZOrwsHL
E2jp5vLHnq8k484REHWtdwLQ6bhUrMUQhBZnImk04VYsBCEJJaO3y+Ocb08uUGSYgMA47BxjsT2x
dTKzumjDl6G3nBttzEY37i3zTlclZ/vvQwHumem25AYwGk8/KQuiJMY5LWKoPrsZJTX+ieMi2GYk
K/75WgHPMxejNN7cGeVyOlRQ1WFtyzpf5Wj5l0yqpeMwKhyFLryxw7rYXf6yTzYJGhywNLlDucuW
kmi6X1pZG8HcqeXa2ETW0Px2JC09Zk4cgc9DN6bOim7lDC7TLCaRDgp64HPrgobK/HJ9eOENwxG5
nhfRi0zHea+p+ANqOuZC0ZhoX6kwNzAMB/UBkMewdRLZXLlqPts4hBZzKeydl75YTT+qRgvjyuiF
6lx35JmMPd3K0ztr6v7REJBLm/9QyUYCnbMAcG/xpYXdGZNZZS/1kGrVVs6iIvluN7mk3lOham6D
El3ONW2p85eJLigdQ2pOKknPsnWYlUkChL0oXpReAAXDAvmWupB2Mw55eEBMY1i53T4ZjzoBifPs
SkbmvvjI3DEnAfypeNGEZbhAmSPkQ/u62fRjr7/FlIlXXvzzBZxfQRpSyOhx0ywFdQEGxXnQDumL
PKrTzi4C676LNMOrlW76R8sTlg96HUEF3QgwngTdpytIGFGEPYa4L5JPp+DnmAjSf9/xM+lYQBf4
efk4nn3ZnMcRE84CVjyCyy9DSDIoey1qXmY5pz8NGkeuQoDK4ytp3f/HWGRmFmnEfLW928d/OIWg
x0pTnqL2RZMLA5QA8lVb3kQIHrUUrbUgzu4ZknBqs3NuxJedoWk6HbZy5avDizPU9Y3mR3jHlr3x
bejiY+fE20jNk+PluTx7hwBIATwGnwY+clanOl25opwV2INYfZETmfClsXAj2qrUCm8vj3O+ZjOd
z1YoliGeQSZxOo6TdHVHnqa+NPQo4NWqZnAVDrPDUyo7a1Hg/C87qZuwXpCwgR+QrFDyXoRJSm3A
eWmd9G9qYIubhrlxT70/9qYhtQCARrkHkc3ZBoma/738mWfVBhpkRNezkDUSs/IZjlsbTC1rRSfe
KJmaTxGCZtdkVuNdFcM2SkXQ/y3RB/wZ68pwhTuf/aBmY78y1+/dv4/fz71taUhaz4V0GGVLG7wo
lwa/mIzmFa9bhPImM/YFpvdtUFEXG1tkTCIZjSNHm/R7Sc9CQHGjphyy3hAJNeNMfWoSkPbHVFYK
eeUtPUMwzBQN4nC0aOmzzb2d052gRchwNqmhviJKpN11uq89SSCtflPxFpmXKtDZBqpH28pUjesq
zjvLcwxJmTmNxRxM6N2DmJLhFyyMdtiuLN8c7p3OHNpAPLvwC9ipPPanP04Rdtp0yqS+yqJxvkR0
nn4rhpRWrlrb2rcejmDvOk3lWG5PuT5z6U5g2dWJsj80egh5NtSr0FhZz+XTMc8YiTCRAFkNyIr5
f/9wB1kdcWKXmMrrNKbDq1EpxZuRUlXVWbU7RMnMtVmY36LTWUCVgRr1HC8C01py/QeIRRn+YNZr
XAh5tnDKG8MLrKxxq7AOvhV1mcs3VjjKrp7GWGAUPNV3fq53WAko2d98pG25C9UmizeX1+d8Jij9
zsk6CRDN2mVB1E4LFCVaxf+btMaTlJg+7f686298Ky8PWSxeLw+3vI+p9OIrACufrTbDaBdb1Xfa
GtqFGrwGPALuJCc0RKRKuhZl3Rx7Le+u9N4OV2Z/eXm9D4rFExV+cLtkJqerDV0uhGPGoMUEZBXP
G31Py8uBEFgo31ukTfeDUSvHOoDRe/lzP5ld7mikKyh0wwlZFl36KawMo5WCV/SI+seysYtNGEfa
td4OyQbf+8Pl4c5mF0EyZEW5pXntaPMuPpRISY6iOI5fOTh15moIaL0MWjvWiHNkvUtdCxFeQ+/W
8sx51U52N+POSrEzE4F7cqlOrWBM02IMkbyKlKMDvafYBI7wDbxReff+dccyGK1NGXAay0nn9XQ1
S2GpnZ23ySvQimh0KzitEkACqh/g76Utkh1izVLlk++jjk/+Bb8CpfNleARJMqZR3mWvRhDkB+Hb
9jVsYP84RUBYLy/h50MBwOWhQb5mCUCaIHWXiVxmr2GqRtvMUaTdEKpqDi2RAsFKRnK2PQGCGMiV
zhkm3JFly40qZKxIkshfQS+GXpQM2qGlGbUfx076nhXTWrHl0/HebcaQwuc0zB//4dqVG1BNsRIV
r1FsBGhBlEXVHGV1MK4DkRcSkqW6tgKdPDv78ydyGubrhhbbksGQhPTkpcTKXs04Hm79uCq3GOyZ
rmgTADdyrTY3lW4k+LyW/VrQ9MlasleQPWLvEEAsg4YRr6s4gOr5GrZDAZ0JU6hDXfVxRKc7M79f
3jifzC2DgbXgHieWPzMcyrUoS7W6eJ3yRNsW2G9vefiGfYf6otdD81u5az4dj2Sa1ouOkt6SE5Op
ahuW2VC8tiI2DxQkks00iew7D1d+qHnmV9oB55OJrhKotRm4NrdK54X+sHcqvMWDPlOS18nq5bsq
aPGQlcvxu6Lr5fbyVJ6HnAh/IaKH/McseAZe6nQspQTfSbCUvgZ2VeKzM6kpmgu2+cup1fgWy2s4
Y7FcgZzqtG8m/MZd3U3VSgvxfIL5EYT1vB4okBAFn/4IqpKjHI8Fh9Oa4r2RFDFyE7n21xrK5FA7
xb+idRiJuiRYY4oGUCadxXjoF3dlI035az3qT3VbNYdA4+EqJ2sTkSrtLs/x+XISbdCJpSxJIk0b
5PTroAi1ieZL7SvG9f7XSJ6QrImd6Khr3eu/jwSSkLCD5j5MvkURNHJGZWwk0b36vVreTKoTbvsu
iHaYc4v95aEWBSZgXciego4FwqAAnl5qK41TjVSHlKlvQV7o8IVrdVsrdo/HsoTAS1Cbxwwr2k3Y
R/G9bIP6uzz8Eo703/gzuIwbT6MBMk/6hzPSA9lEpa5R3qA+6Pq2sSv1odGbdp8HvbGpx1K+kQP/
UfZV+wCCGxCOOU073aqnb3KTrV1/i6t3/jVUS+gBke0Tlyw7tLRugUwrjfqmSp21QdYACoaZ+9pd
4mv2vvZ1hA+y2lfcOBHdSpAwb9YPEcl/YyPhR5d6vi6WsFpzwE1GDXLtLRxoOAVtMT2osSWtFISW
aeF/w8wfSDwCE3HJvswaiph5rmhvDZifI+IsmovzG6IxqhDhTh4N1c1jDL0RhJm+xLX0VUNo9BhZ
zTEt+vIH+Gmx5smybIzzmzhTHC5uytnSU1uUxeyhHRwp07U3Uy2e6iLzDyEI9x1v5GNrxbZwFXT9
pw1el9FdNUbQRKIWIBYm2SsQtMUR/++H8ELAj6ASScnzdDeWVY76oJrqb8Aco23txOYxClE+lTpd
2q7s/Ln+cLreZHS0bunF8ecsy2x7J5o13cLAlTQbFQ2qhddd3wR/UN6pj1M9RRsMDP1Nhtr9ZpB8
Ctqgfp4v/4pF+D1/MFpuJOKaDmTkTDZKCeyiN0DsBK4e185Vazu3pegR9amUtvoRCx2WcZ21axTg
T3YhUmfMMEEG4QZe8qcTPfpxISU6wiHuoEVfEZXw0y8tVBikSKTxrU4He4upWvA04EIEnwEZoqMx
SL3Xor9aeVEnl1d9TbNtJbr85Dri98xqiCihcdEvEfxOYoSmkwrkXUlW5C/B0IZH1Mtst02swQtz
f7gaEDhBPiQ1d506YPJi1fr1OOXqVqNd/XB5ec73ow0QlXiM84oy7JIm1KhOZzZyEQduYugAZRzd
/8aiQDfXizU2y9n9Q3QLWoLOBrVi8tzl3s+LXpJqqwvoDaH1ArocxaGuzIJy5aI723MMhKYeew5e
Pti5xdpbfTWMopOHAHXdbEq2Dl4A6iZtkBq7zbmdTRf0H3bRrYpayMr198nYs1czXRx6p4SAy7Ft
tdLSQVMC1+TOO+a1n33R9CrzwrDM/5CYDb9r2xZrSP33G+zksPOmzPVAujlIXQIaPN3vfmWGfTlp
7Hcfhte4myi0qtdhWgbfo0xDpS21rUYGPg8eczNKlexcKTjR/4aoNRVeFQdm7lZ5MTaumvQZifKg
EM7FLjoVkf69yBCd81C+aHQXMLFZbGchlOjJiNtCujVFGeZXRix1MloEEYBMzZRHUgdlQE+qdH0I
y9Hg6VpgPyPmlP8OsxCpSnOyhNZu/UnYWrGhTj1BqRIImvy+vMfP3lwiHZgkMwiCqXGWRsOdgSiO
Xmdq4IbQnepjXxWj8FCn0pwboxJ2dITX1V+jO1dm24qGzdqjP8/9ydpA1wHDaM9dRHi0S+llE0oa
VKQeD8wGdNzoAtJtqLnDO5C9wsnbZ1MPjJXb/+yjGRMyPFomRHkAdxaxJKh2RH86tJ9c3Sj+FjjL
fcvRTKfJ3DtX6jBgnA4TYWcOk7lyAj75WjIETKxpX0EdWXYUSeUSw0lQfHRHER2sJqiSQ6CqU3DX
RFqt3xRE7NlKXnB26ujno/84y5TSw4Qgc7r7lUBv45aiZgxaWNfdBr3ExlOEoWRu1gelJ5WS80UA
tvFXrpp3XN/J2pJ9gdecWYigXqAnn46MsFPhZJoGHaaRuya/Gkh9a+GVraakvxp0CUBD663SHGzM
EKPGs2ygRjeDGeXtFyvvCQV2ZP/ocQjUKb+17SSFriJUIPOZlLXlxnYafR8SWMM5LGtc70kIEKdz
oR0H1t8wSc12oxPKy0dLI7FGGIr+on/tNBwr1ZVyS4mwCZPqaatnmRx9NRMKQpvUqEW5wXEaDO/l
w7Z8UIBuAQRg1/EXAMtL3HBCrC+To6m/eqfdGOq9k4ZuNv64PMhyuZeDLCY9afsGXeZQ/aX9QNpD
cofRjb45K3tquY+XgyxypCY0UQOTAvUXaaarKV4gXYnoaK+pFK98y5J8ZlrQx0vp/VuCg3Un/xiP
a1+yTMEWX7LEphaBYZRqypogihDeKI0rjRvzJfjZ3Kt3lxdmeessR1JPT0MF3d2SBSMp35IrFMOM
rfElvMIi5vIwa3O2COdVeAkFHEH1l/8l38Qb+Ud/VFZKR2tDzMHMh7Qx6vXGl/xI/cVF7ekb3w23
0u7yV7zrw3+8O5azNZ+lj2Ngi6SVFZ9RPVVfq/0ugiHhtvcdnIK/keRGv51jsJGOyNoZa9Xbpa4B
aeDJOV3GC1kkVUnT831xsBf6ofa9Mfsu140rJONKUV20a74a9jbQjoomuZJRAR46SvL1VO/4zZse
fRHzJ0JyNWToy9OycoMsTflkiAZxOrCHQus562/r/LEVK/fHpweC54JaOcEv5Z3TiVdDIj/0Qtg/
ifszu1L+OH+CTbArDpe/5NM99GGYxWkoxjhywoRhirfkULyMv6XjuP/fhlicBMksGy2jtfqr3Qbb
eZuO7r9G0+875cNXLE5Co0F9n9J5iKvyJrhSj9UxWTsJ84SfnYQPYyxOggj10hI6YyjfcsftbsCP
YQInnkvhtpqX/JWf/7dpW8QLdeDIUpOx+4u36Vp60K7y/driLzvQ/52wD980744Pp9tKlLCUkL7+
5f8pb9R98cf83vNuX3Vi1zyE9/rkNr/DFcOYtR23eBibpBhEGDHmOHrSL7PaSKXn/DTv/7fZW7yM
eRmkqFEye/12OPy36bTj5SE+fXyp3BMvU57kmJ5OHq4/E4DCRP1liatC+mHrP4x+crX+8X8bZrG3
5SLw03himDLcOsY+Tq7K0ov0lUN6Vn4i4YcaRVoIv5TKzxLZ11hw5EUqT49ObYe5q0RDe+sDxeyg
tEOi3xV5gYoiql3RQRrqNN8k6Eq+RYnQCTswbHj6t68GPEKvAATJrLKIwMNi94/9ILS48ZVHO0mx
pJOH/JsgQiZcqzSXfHBYiaTmWfx4umewCqZCYEXAN1HWXgBlUIXj5yRO+CcwMkd3/ThKMZn2rbWw
cPlyEP2jEgTNFWzvuyjE6aZpBx/xcF31H7tatavQs0sjlq8sigC+4tFYq//RRQzwDxgjYlxQ/eSY
KGWcDpgCrY0CkZZ/tCozPM5dLnu2hMOWZUw4EsdNuSamuDzg1BR4suZKNgIdmrME2jZUtcCJadFT
rUrR9RQm0TcTn8UviC/b36ZiKm5SyAUrRcuz9ZsLGQqsBYqnKE8te3aZlsqDhEg0aqMqiBnS/z32
Bap3eVeerR7a/TMqANA5FTs6WqeTKZU2svCZkj8JqXJKD7nw4oczOzzvgcNkKy/O+SfB2qEKBRKB
vUdmfjqYXVI9tFGXfyrNvL0RWEne5pWxNnHz+p9sfCZrhrwpiB9Bv1iSoCQfWSU9Mc37KCy6XSmZ
xpfOipRDHGQP1EDNg4S5RulKktJ5U9v1K5n4smcHiAVwlk1eCuyBGsiSVW/IaVJJYWDfVyHPArTc
wRZP1iADcs+LsEWF1xZRBC58gnH8E6XOXHVcMwgS6TVJ+b+tTPryUqfTPKeEpg00iy7XEjBXpQ7G
BX2i34+dKX2F8Yp4cEcX9pewM6XbIXZTAHa6vKvODgyDzUZUbF9aQNSAThdasPihbWb2fam0sUfB
0HeRvLCu0JLXjj544C96YVUrr9f7iThdePSm0AOF+jYrrS4RRLz7Pmr5eoDtFILU6LMktZXvjbbp
gtsMPRXrWjS5rmxA7YvaC1CndlxZ55j9EEhglK94J7ej7+ForKN2qw04gGNIlNZmfZWptVFuyOub
LvPGgHLaYdTrWF/zTTvfu7xWFM/BhSM7QjHzdOLUAdmzBG7Ufal2k7kVsV6nuHvWmnHInUCzd1qm
K+k+yjo535kI4QV7lM/tNYD4MqME8EEFa67isnuQsVq8Hd2chunQwe8RGcqnu15qHM3Fo9zUjiEI
uWozCep520JGY3tbVKXh317eQGfX0qyAQsUaECNqHTxip/Mgx6VuRLJaPEzJGPW0D+Jh2BmVP4Zu
3prB2sV0NhzvJNhAmL+glRSEJk+HswNh4QliJQ/plKbUfOoctr4UQ4F3k6n9R9kNoNuQb2gQAazm
bQaQeDpan9BrM8JWuscOa7xNW631ylTL92US9K49UVsa03jYULCzV87l+d30XiB0qJjxB9DhIgej
SmWgZZOKBy0U0leROc6N3sXO12JsDY+P1q+1JFNvFV8Pv+pK+KYqTbYSl53dDbxoM7dxJjfODiCL
/MwxskSXgoponMeGUneZdlu/nYVa+97Ir/QqeIwQWdte3lDLHY0emzJzZCAcoloGEPR0zhFSr5LO
7ocHs7DsGz+lEvhcl6qTepEWCyrogH+y/ag3/b4Y0dBdmfjz4YHD2LN+P/T+WVbsdPgibzJV2K2B
BHWSfK9pA9/2Wa93t8isT2+9ajXmBtBx3Xy11bBf05I6W3bq37AhAHFAGaAluSRE+F1A7dOMxoee
7Ejxwli1cT2z2+RK6/DKcQuA9l/zWi1/xFVtXuXdGD1rhT8YK1f08i2afwc8ApggM+ySovzpNEiG
0jtjW8kPVd34o0uUUIp9rzapQLUvCIBBtVm5Atc5HxM9NQBXDDt33JZXSTtkWFLgK/Dg4OOyafTO
+TZVDjopibQBkrSmhL3c3oDYMEZChIWsQ0Yhb7HREqOZ1LouxUM8oW4Sdk3/BSWSaSc5TqC6VakS
+wM2+Ht5ey8jKw3KBDhitGDZZ6AMFhd2kBgafoSV8aC1eF3PmpzxL0MftbWH/bNxqLcjcTjTMzjJ
pwuYtb0dCUSKuCg7KbqafCm1PLa20FcOzPJG5oOAj3IZA2PholzykmvsXNCUa5WHIBlqN1H8Ytuj
aO6Gsp/869UwD0VYD3sB5OEZOsRp4XniBaU8oPxe3Pwfys5rOW4kbdO3MtHnOQtvNv6ZAwBlyaIX
TZ8gJIqCT3h7T3sVe2P7QD37r1jqEFcnE6MmWVkAEplfvt9r9KWxL/rRCOnNMkWRTqRBF5fLl3zA
j+nXT+3nqYk8cI3Lg63D63C+FKqta2OwqimPZLzZW5k3tnKsKZscr6Z+fdB70p5+e0R8CugFM0XR
1p0DkGMmlawdlOjRjrN2G1p2t3VV6W4cvFg8G/Xn7/kgQTyC6bj2SVZFgMbi936+RBLjnVn2y2Na
avnObdsWefBQ76NCsTZV2T//+vJ+mp5wm+E7cGBiKwdqPRtOcYcFXoRcHmUWJ1fToOsbEK6PzJb+
dhSqanqK0P9YWN5fVBiRvtATavjoqlMXzHVuEI0Uf5SLiVyUz/mxnqVvunL/4DRSCpKPd/ZSm4Nc
eiw9kk+haATGg80sqsDSyzr7Mll10ipenKHiMD0Ic7VLxZomsXxemsEsVud6mN5fYWS0894ac4c4
mC6PSd1NJak4fg45zP1CG8SeM8/FNCJ81t00HGpfxNbYuB7E8F6kXjFZ1uLryxgW161e9sie5dR2
1o7ucw/IlaKUUf1xbmKTGFaCZucJg2C7Ki6iKiRLwaM9Duq7a1vmR+yn3aJbIO0O0UYHEmjQHHho
yHMHikhTDDTF9dyoBnPfE0pMmMhcarVqeTFM7swGlYQ/5A0jYpJLNyVJ5wqtid6MAcZHU51tzLp1
sgv80+LyOUm1srzHxy5O0gMRdAaq7dFSQtKfZjnNUexVqkbckBdjuVMLT9OqnBAdVS8Hz4pFZ9EL
HM26PoBqqOnTkmoNzNk4rDi1estYxVbP4QGsYl8o5rxcdy2WTTtOdE72DbqZS0iGEeFIeR2acw/k
2eCbum0I8Epe0X5JuUlIteFQSsKizSdBjh+OI5tHuOXgbaXfyqnLlG2N+9Dom/UyWI86Jk+1p5uZ
VmynpFyUGycy4u5Si3IzIW1Hr/os8nI9xs6OAA0VuxfbyPr8qlPDHOrL1JM1vUfqbYt9FOndcGfA
iCnwWGap37iTm5s3WUOWzIuiALJMvpoW2IX4qKsMGqruJMvooGqifMPdu1oddrUp2YS5PsLpikii
2bmuFEowa+3U3pN82MrdTJkb7yow+fkQW5R6QTXpYRoMMo7awHZEZPhjOObjRR/pjbEjTsYd/abW
iYcywqFqjoRhWs595ojeeZ7D2W0WPx2gumwmkZeRnzR9bO4wmSliVBSWM2wpwdBWmE6rTX6+OM3g
zXx2Egwq3JTMdxOSVTDCgY5tz55mjU7WMNmJ+tpgvFETH0gWYzffiFiI5Ug3Kuqux6HXkpdBaw1z
N4ZQOj4tA4aBF3WUT6NX5NhhfY5SUgA3ZLb0haSabNeIOYC3VnlANgTN27b02HI2hl3hF4qLqqFv
LWuyixOEUGMV4FoDBjNe1JqtItHezMjaPafH7srT87BtHvgKzniYOHXn+7QeXGXTG/pU3JVQZau3
mpNvRhAQFiw3s6PWpuInuHdBp9NGrMg0ph/hQPVizKVfZbY5S1/J1abFT78qZRHw6PSExLqFkJer
yojtbsYhORzCP2u+EgFCggi40Azy1sAsZKyhTH02hmkKkRDpEebShWQhOKVZWEQHZKiJY/ll1aXd
5A+zdJc3RdhqqXqJjNLF9PKurS0C7AjOHMkdgnT/VUKZSLp9pqXciUCrOQd9Rc3hJBuJRsr98uud
4ry+gPCLRzZGBDiQUhE7Z2s4hPiq4nXInypCz57cWI+/klje3mpGTRjeb4/13RdnVcRBiT1nougt
MYBzZ6dPPZ6n+7LCnzwAKe0GWKe1U39QVKx73I+7BlcG7AL0hAwPaO/c61AzZkHuWZ89qWNJ1hg0
LPeOXNfuZkyKYkecn/ZC3ZVpQWXn5dOvr/Snggarlb8iXTnZgjyfFb9MjpRov1w8qHkrHU9XYH/6
edNMJytPWMAVWSW/WWEgMADWQgm6urxQvmnvN2OoS3CeGlG8qHOGXM3Rurrf6kpkL8/aHPXhVW2m
ze+eJo210EaCwykG5gtqgPeDypRYDLfJmpc0Hl3X78Oqid8QrUjnImsGVnItS+1B8jotXbuLNXNS
X359p3/qbvCYAREoGjhUQjM9D6NKDBNQhgLxCd/78KGyUqCLLfLF2ID5KzDq3uZRnrk+KZ/aa9nM
0YQMC51Eb/vaYkzq7WCHYvoAs/7O634/+VZzaCYeQp71xpxNgLZIUHJGjfKIN96gJ7sYpyv87aVD
ZXLDmjVN+babgRe2Q5j2wCtyID/lMZJ2AR+uHfK2xLZcIaHHd2vpRHu4TtKKAqLiWGP0avzQqfOn
hQCwlhB7LMRWF1qCpN8/SleUc6SHUnueMC60doVdZ9p+rFwqISqk+KPDxk9H8TVBgsqRghgwFgjk
rERNat75ZDaV5yJdDP0K6F2bgtDR22qbTHUBd2qMmM47TRNdqno2r0x0E1XmqG8b0yYl89fz6KfV
AoowxbLCWYCNlK/0/vKnWtGizrCT57YN7Y2aZxN0OfQAZqq2gbbEwzZczNqfRCY/6E+drxWcjVfz
CQ4GIGH8/zPMbbFrkVROET/j+EO92aW48OxWWCwkoVDoLwNi8+I3sQDGpJbmf3jaiKHO3cuLbmyX
gvr32V7s7IByPjlYrSvukrhLD1av5Te/vrvr3Xv3OnD+R+rBGsWqD+xxdnelUJsuzKf2We3KkFwm
aygeu6QIm6CrS63x2sVEIqgXofFBE+LnWc05CB46WCY3l/fx/WMd6eOuK9P0bEKqTo916gp5ihO5
pIEt8Rb/4L7+zazmGlkHsW1E6Q8B8v14kg5ZMQ5j8yxWg7yHBIUBQovakcSzzJGRHkEI8AAsyQop
AmjA3RTEWFomvlMm2Ucgxc8zi21vhQ8AYICRz7sPRVY4cTaM8fPKTw1m0woPrX7V2LofgWntf/2I
f77THDHQLAIdQ7uk6/P+yqdQw468nd1nB3+HT2U1qjdpZWEKrmDVeffrsX7iLvEk6bKSfcZI3Mjz
43toyc61+kY8F52MOFxh5mu3iY9XrksrtKzyYr4tKfCLS/y3FEFULU4Jj1VNP++y0kUUdTRF1kQO
2sE4IqvbirOIcpnNVZwfC/hqOL2TYmZ+iidnvP/1l//pRoE8UnNhPQUATmt6fWo/MDO6iMhbWyrq
Ex0oOz4yH+oXh9NgjIlCZongd0fDawNjVLy0aWCAP7wfTS8aBSPfwnoyRGY+kbgLl8wS5qYm9vKD
yb/O7Xcv+WrrgfEa4vXV0vMcXJ0xmSMz1zJX4qm6HsOiIKmXdl/g4x4sUWt4KQ3RA/ttuokWo/yg
APr5vgLErU7xoMqQf62zdbQ3oQplSe08hRxEkv3SuzJj7yfs5SKKFFd8UF7+9HLhN7P6OGPbvYKc
59TbHnNW+p4KRtNm3/nGsOh+2kfRkVvQwuOW6QfkmvPxmDWwmmlQ03mnUXgehJQlZG67o6J9GTTr
xnGG6NhkVv8wlsUTR6GPwsJ/Gg0JA5ALcmeEVJwKzm5m1Y5dhjZxeoW2T8N9aRSCeu3STXaaXSXV
ZsY++SMU8BxOgjxhrYXkqplZq9mzCjYfumbss0V5dd1Q3qCtkBd9atcfvBB/c2VAVShyWaiQYtln
KzR5sIk0nFJ5FX04PJqDOW3IWsiDcsZV0tNE/fZ7LyDovgI7G9AdhzLMdc7Aq55A86mqwuyVlHXF
q9043wzDXHhDWi+/WUkwFCkxCP/X7Yem1tkNBIHi3jZ59yonq9kp1TLuOPedKirHE5ZPg/ebV6ZB
eYfEs4obaOOdN9SpXtN6tpYZO9Bxjf5wum1kRLlvldZHQVjn7zadV543d3JF9Vn0z6bjlK5EBhvT
oNbuS4Lki+WQYB9xGZPj/Pjrq/ppfvCgyEfAe42Nk1t2Vqpgk2vN+mL2r3Pn5s8ORjJOZCcVwZRd
vG8i64Ot7LwyYpqzMQNrQpNg8zzvMJsKXfYGfcprZFf2M4whE/BsUkaSt3t7khuMQOC50mRxo99c
LzkuKnS2Lf6WGlA7rzuNsVLmxZHFq1uyy3lUbqG3cFDzp4HY6g/mys93lfUElwhqXGYm2a/vt6HG
qgdyUc2Z9cRy91GZDd9s5AZPTh6an/qo/Gj9+olhjOaFJuNqfwENBf7A2YBgW3GOxEh8wYHHmb5Y
8NqWg7DTBDKWkzehROS2zFmlbRZyPsZDNSUkYcg6KePDHJpYJnpDwmQk6MjpiqAbklR2pJaNMu0u
KNEhKatKooieOCQ9LFSvx+nI9vMUH2ZBNGrT0zTBJ6f6yKzr/E6i0aWbsOp36Vs7LO3v76TSqkUx
WziTz6E635VAl/vcnesNblPZi6nO4wdP7vzVQzbE+k8RTe8Qz4ZzkF/pKxFqdaP/idtS6kNomTyB
N9Euo+P10an5fAdYHaXYuldy2bqinOuTy4R3wOAM/AUvysF6qxQ3xfcsAr4QedATBFRuo6UGP9ZS
k93QHxKYj5OX1KvQ1He7NcvCRyyW6mnQQuQyCIwxmt5j+SVQ4YMb8xPyYBF5ic6EE/4q8P0pS4Wd
Mx7ysMpfe8PtxjetJgk3kPOQjQSJA+KKjR63SvY2RELviIvGOv82UroaxDGjbI12ku2++KguOVtQ
wLvoSq7cGaie+Mad+xqZoSHCsFK7u1KIKdD0wd3OeZcf8Lvo/QwvJ2CY+CNbzPNzz1+jrvOSSoiu
63m4XxE1aWjlZneHa5ncOukY73Pp1sdSA/VozHG4oIAYtgarto9sUb8mp/UjNvrZm7F+B1hWFJ7w
BSlAv7eRfiise2dpytBw67tqzKrUx4RNdfyin52d3bTOVYe8/iPh49/cbIDT1aYBwSfEijMQQ1T4
YrS9Wt+NM8ExTaPLbeos9r0wRbatmloJylXx+Osd6m8HhQpJyw1qH7Xg+xVAJLCCumJs7gqygg4x
TYqdotbJCc+30EfdOXiiTMfNrwc9Wwa+31x60YDE+JJBAT1bdmrTqYBduvauzGTjm3S9fZKFlwBx
6YdG8mtJ9MNB4vtYK6DI4rY2vc9VynkqGtobWnMXl8KSh1B0stumxhyV/iJbTJxbbWjCzezUvaAT
pTWpZzhC65CuqVH9e9skLBWWPRALPAtAq34ihi7o2iYaIeXd2Kc6Mjcn33euQv8knLIPjhRny99f
Q61lACOu+QvrBP9hAuP402mjIkmkyZPoJFx12PRl/FGZfXZM+z4KoeEss+z8qxnj+1E6NWHZqSt5
N5VzfOrL9nUpxHTfKVGMR5TZbHScRggXS+s9RMI/f28arXcTUB4/W1ZmCIpnhVwqIjsdIiO5E4ub
3rI/C98tl+GIcV+5+/VQf3M32YYpOIDFWQfP/TrpOU25MIvyTgwYJEbt1F0TTpB9/vUof3M3Vw4I
SAQGLRQdZ88sL7KQLCNR3WUq4jwC2xo/DUMr0N3Y3gy9Ue+H2TDpqrZt7sf28JHS9nzR09feKlXq
CqdyyD8nFsAhK3IiXru7Ql3CGyWsaEwreqLkAfEA1Z+hXikfHETPTQSYQLyYHDU4TazuNNrZM4TD
UWVxrfV3xKqKi3iMpmgzLqL9CslHRkFOt/RKhl3/iuffeCBERbz2bly8qlgNfsm5jP9khf2P1+l/
4gB389fS0P77v/j3a1mh243i7uyf/76u3uR917y9dafP1X+tf/rfv/r+D/99Sl6bsi2/dee/9e6P
+Pz/jB987j6/+8dGYsg73/ZvzXz31vZ5930Avun6m/+/P/zH2/dPeZirt3/98Uqyfbd+WpSU8o//
/Ojw9V9/8JL8MB3Xz//PD68+F/zdQ9/U/f/+X0zZvz7tv//k7XPb/esPw/inA2BAzQauDbFzrRXH
t/UnmvlPNlmqLQgVrLO4fvzxD1k2Xcwfaf+kFbgWYquzKI0kGgGYZ68/0k0+D1sLUCSO6vieGX/8
30t/95D+30P7h+yLmzKRXfuvP85m7hr6wj69jr6m7LCxvF+HbIwHrQpU3mezfulj2p+5e1Eg2C+m
8YOXFEfB91vK98HYK9frAR7SztGarG+1DlrY4GNNVyz3RVqp1bGVahJ79Ipr6WnVpKmn2HTTb83S
SGdXxPo4bNS2d/bEuouCHiWlsueQU1zdCrYe85BFUdreaOyNci9JBI235pJJcajbwpoutDrs6r1l
j/ZJT/K6vM5Y3i/NNumiK2zzkzkY3WaqL2JzjurtYmg5JpuFQ7mgdYvZblVB9BF5gM2yyWptkQEi
nvWPTNgGnhGaerbr+q67gUFiq9tBz6R+7Kuizvxc1kWxN+Bu5T786WvqZz6pAwGggK+K6sXNHKuG
kL/oQKOtXRteMyDc8tK+1W/SMnJSeuOjGXtWs2ANX/MBPmLxIdqyWCvEDSipMtAfUWJxGqdJOXDK
LPug6UZ6q/6iGFm9w3JQLS6HKjGlEeQ9p3ovXTCzPGiuTEO/gGjremOV9JnvtKrb7OKFtrenjkKZ
/DbiIUKLTDEhNbHLfxznfpGHpRyMp1SkhkfQGGkEabFRVXELT8YKMJuqsCjvZopcsi1GDnqe1i61
RxhEi3Zr/aQslEElGHFw7F0y9hvizVTsWHGo7mMMO6zOvHIr+y6y4ipQw+4RB/SMG2chv42157i3
H6w5vcOi/2TMq8BYy76awl1gVmQDEQJpkGRLin2TcqhnxzwARodeEhUmDQ438jOG9tKkPiZWf3SJ
5fGHSdtyFMo8Ve92ZYFRhzATH1ukawLW98OwjAFa4D1N5CbIsvF2qomdwjscz0qxxY8dtsskg550
8ADymRPUPGf8M7Aead/UUUs3BL7N3hQCwi6FdtIm886QZLbPWvQ5brXjbEfAQ3kVZK01BPUSFjtV
tlujNm+cIQ/SCQ8ADAmvBrXfQiG5m9XoKlsasc9V7bjM2H04PYPZbe9laXOyjHSvK3EaTHLe2eO8
X2Z5ra4QcFVal6U13Jha/MY25hNS1yD5GO71XtmYcr4iXBapfh9+0jvOCka4F0a6bOiMjtw7fB31
FPZSjlGrZifBokHWUqxl/U6JX6Ik9jV4Gk20fELidZ1niutFNqCG7HD1UB1heUZWcBDh9QhyGT8Z
TYSs2O2vBwceiI2DgYenSuDG0OqF+1UVbulF0KrspE7p3bZv7aRByg0HPHHn+J6aPGjyhZagSn5f
1p7IGn6wsjL2zNq9GLXlUi7JDaaqM9J92x8W5WoKZYQVgYm1rpIZsESgYYUVYW6hToobCRWPWuXm
QeJ0k+cu7c7Je7Ljume+6KXmcCluBzAqsk2txOXNksTflqi/70cxe6o77JraupB5/2zp077TYUEZ
EkpXYrZf4sYd/HgOIQP00vDnMhQBZAHKS42wLS56qZbJx0SCdKYsTU9dBVo/W+mNXuGY5lbVDVu7
5uHN9rUfM3LfUsjqQ73se1HCbIjtN3CfbVE65cWcRXecPDESmqxxQ3G/gICUiGibxiF2ZrkkwY8M
Kq2ESKdn34ZZl3yS+wVtgz90gmsNT9k0m4fQHcJNKE0fddtbmbiqF2nC9lwBwcroN+aUCnqjyeQ1
jhvkCeKi1taugeD5L11y0cZKtUuIL9OLJPZnGzOQsRi2S7r4Tlwc41k/RGF2oaQwlDK32yhDeNtm
veEtCOmYYMVtGqaN1yQk6g1m3vmZbj5Gjkp0DT7Ffjcajq/AIAogBd6HpX2jmZlzE6Kr2HQVTklp
aT8YauPuY0ff2mJ6xGJy8rEi2adxs3HGemX8YVPTWLOv4csB1VBd7jK2aY82yYmDrLtLsiry4Crk
u7GT3+ZcPpaW/VWOM6iBEgeLEuu+HSNP1kOiBVk1XpdcJSEOUp4B4OzLrO82Ua1t0bZMl0pbm76B
wuEgB3GcHNQquNK1iH/qTHmEDRnve7vfhlG1MXQaaUYa3uZ2dGUVzWttMtFLUtnKJDY3rlNvCEqA
UufgH6PMyUOhuIHWjrZn4XTHWb/Ba62Nrmh6buYZxolVxNOGTUJeMenLjaqMjXqa8sX11bEV14pe
tIHb4xOm5ym0vgoO4jDQuUFtZLti2jRhaHqpO1yUdX6sK731G9f+po8YCGCclrEvRhraIAy3HW5L
fXCkoM8rlQvTQQuZGGG278sp3msyuY3y5gW17Kks1Aek60zr0t41umKN/rLYTyAW+lubFuJKUmzD
bsxPYE4nGfcVrs+L6efmvHXa+otbxQ/aWBpvc5ErgWnV17bVz7dZPec7HL+2bH5fYJC9dPipem5R
z4dUKPtQy6fADCvs36QG/7RyMDIqDxINpRcSRDNP0X6szW9DycPVhsrZp0Zc3QzU9xeqVekbzhgg
SaosHqKQHbPnVOD3ea5zo3hIUpk+SfLuvX5AT9yOuC5Z1Z1mznpgJOppKfNvhcRBwe2rCtMS/SrJ
eKkKo+19M5EQXhfMrxNpss02/XXvtvD0o7mRQVTIJ4Qjhl9V4CjE3lMvuP0j2QfSh45KSnJsCk8W
4Xy0mwoGo9sclCZLfLdILlLmhicjBZKunb7ITvaHSjHpElfuRimXP6OquBWsUyH4MdIqtzlphakF
epIZlwoBPb429Yk3QEcLCrYXRKdHeuW3ZtmcHFve00TVN+ocIRvR7HFjxppxt7gzZMFCwWZwUfJ7
x1pezKnXPAIld2GZFzxLBa1zJOpAHYr+tm6r9IKwmFPVVi7pRspLxBvhJarSX1pAkCzrlr1xx0J8
HXXgvmkqr9QpuTMTKIyhTcnjOkJ9BD7YytFMdkZVCr9crJdFFtUWepq97WKt9NSCx44BnH6tN92u
XSZoP0s2bgYlPGSdvoEEcjC0/hqizufRmE7McOMSqsQQWGG+JSmxwArDveoL3An02Sn9rGOXKDKV
ktmGs5hhI2EsF2rmwryUw9dSyTdoeS/yxGw8naOvlenXS+Nep13yUA1GQN7vqYnx2YpAMTO39mB5
5l5UWkqQLMp+Scwbjn+33YIiSDOepyXncikxKORYBp3a8aZc+dw5SYnzlvnI1ZaeU09fhlH7pNhd
4yX2eFE06oPLRCw0pTkavTWAv48i6JsouS6KgqnoNoOPPPqlSqEc9kuoXZV8memQNhwtPaOa837n
NFMV3yZOWrC9OAK3usEa5VuCZCg7xHE9aH4258VdpGjZdGJhHlXsk80iDprFNC+qBKL9TqihFF4J
fG/vDcBo+TkDyn4a8REbam/GvmuArOzqp7Y3FEpCgBo/bVo+xLClbK+VRg/dD2DkMzRvbZTjS8ih
GeoRmqBzU9lIatw+cAO/LNamQooMNSiZdJdyiMPIn5N5AlIww/aDbv33RsEPKBsDg2atIYVMQKjb
3z3dfkCbqqYbepDk3jfUUsCMrQTGe2Pa1ZWfO8QWeAihyZNIZ0S1PglLPHeyejSF++y2AS2l7N7U
DUwEsJl6zqB/bPEWlagnMLcLlqxz8sCZRUmOOUTXC4zcJq/QcWjC/0fqWLw0psL5tsQfKxLDdPPD
Ofg/h80fD5c/31VOtlgMIPGAiIBB1vvDJUaXsZ0Pdu93RZM/tibsj0HJ95D92YXFLOxnq84cZfPr
Uc9bAuvDBBT5TuUCmqUV+37YTCydHimj4lvpkCcoFyv9k16rRgvjfUJz0GjDnHqlmfAmFcXEKWOa
HUFUjmXnPnOe1tGvv9EZre377KJpQxN/9aGm9fb+Cw0AevjsN4rfM5svChti5pS14pRyAL0RVSVO
dWmHgy9GNA6/Hvqn8/130GFtkdAbBi9aH9EP80uNhdO7ekX4iT1GX4bIwbd5kgj5fXKeeOqNvVjO
B9D4il3+OKeRmgOf4iy+5m7ABjkbcyQj0rZDonL7fDkW9l6GPRDq868v7Ps3fzfKas+OtRyZtVBd
kAW/vzIoiEtb2KSYq/fuNg+Ww3VhBbvW+/LncJTb8tnw1Fs2DZVoZM33nT2L/vbXXwEd8hnwqGH6
sHoHIGKkVw2D8OxLZGmRhDY8Lr+L6ws3Kx/ikPKryvoh0O0yvCcDtMFjzTxOcXZdFeah6lh6Cydp
93Ne4WbSEs4kIwxB6o5lrrTd9jjZ8TdL9Icw6vPML2Cts7Dr2a3WLHGgtjSiiU9/6io7Y5k3qp1h
5YHtxv7SWtsW0MCcy/syN492Yt1U6RhYahNYorzqGm3f5VXrWaI5lLVeru4Ufigx2ukGh/1a1xHq
UCJeEi1IR1ZMa8U+3vR6+NwoIeYoxT2Q3uuC1sAZnBg5THiVW+NTY05HM+cum/PwFPbji9ZOL8pQ
PeEVgWJCXghW1yDt0o1dcb7EVfIAp7L2JuE+RKMWFBHPKFS2WWLtSmM60Ee5dgfDvsAl8zXVxHbp
MMscI1CppcUVb8jTezUuEAZYW/TYu9Z2joXuBNY0ohxQ/hzD+j7uyMSpw8sxi/bzqN8lJcToAZ8D
02pfCpXiUG+euCsP5dD3Hl6tqxHwLp2TYyHMZyq0Ex5UV3GBUabGL4sIV6yqfxpsDiupCpe6quFZ
iJ0Zi9eM/RU8tWCTHN5Ko3xgnXZx3Ft2YzIeQ7oZPm9nIBDSQyJGR1F1myVufahxd7GuPZtZ7I99
8bi45bEvjNyz0Pl51dRubfj4cWV5aZgdykbDKdV9kehgo4VlJK2vtDl9GqNkrY33cAy3SCQ+F6NL
sKBe3unJeJ8DRNeFvqFh/aew7L3TutSvPNiBaHvA8Ic4Uo+FUef01lsfU0oEJLpTrh1eyVkmlS9W
IiY/SoEgLMo031biewrKTyOSiQBEriZViVlkQb+57QXwwthdd7p8iPp53NY1askkbPJXWer2tlHU
Szx5d4smL6yiR7A/SoZTiiAUyaWx2MfJXQaMWXnGyCOXzcpbW2JnJ5q59GRGPyRfLmcz0f1eb29F
r3dXEuENAEN6hVz5ggPxtahbpvxcOFsRG0dCtS44nh7dhfesn+10W7ll6hFMZu/6Jtc3mPsl+7jI
5uusrC6HNNuFYb+AVKRD5ykjCqUBV54eM1ShL/PBaHAhAB07GHS9bkFpvqX5sKzn5idy8v4sjc72
FzEjU4JWeuh52zZJmbx0bvdgFWHhT7M1BS33QrGXHetB588zkrmYRUMW5aWQlt+F2TX3NZBl2cIS
VF3fWhBFazNSsLqcLERG1H2KRiZOPTcbI09Odhvu83LRHrHTTvnE/sFF5MSPMXY2h/LJganu18Bs
lw2WrX5JmeiZVZfjhzs6uqd2/UU71d9CzTxKoptAX8p4U6tL5qFXPLkxko22fxLtiHSj8aM2XrDu
0VPfxvMGbLOdPFq+z0aj1EdRx3v4LCOYhOlrhXuq0nlDy/YBn/BNDkkW/toi/JBvbw3mtWINV+YU
vbSZ5tHB3TXatFcLc1eFVNKYXHghWONSzld4cV+HrrnF8uayKZPPqHkIuRIbTfTIt0xf1NO2clRf
zjhozsmXQqqbuFT2SW7cTJbiN85y0c6R6al5vlXcclc7+H4vn9VYfeqXKj26+No2O/o4In5qG2XY
daNNFIfO8WBsyqCVvdiUY4M3VKVFfLmk3vS2u1ML680So5tz4K+Uba7OtpekyXII0e+2Gwvixmcs
11MvJJHLt5pU3ud2Yt71Y9oACXPTXdbGSCO8SwzylhTC6koRCVkjLrqxus0eDc6GTP45e3TtmCS/
dpp8qWnpg+pm9Q0g8tdOqAdawWiEXexERvFN9JYJKDhMJgLNpBsPSxaGm7HpbnBAcnx10pVv0wJI
coy7HqQzzAHiJkc5lRknBWyaQBnMyDOjAUZSvCynKlE+mdqg3ilK2oZekdif+kRgRNoatNvyUbtB
hEJykMZFXhCxTTmr290XHBzqY5pW80mECrqvPCKyVtqzFkQOOjbwlF2dtwfLTS5ISDR80RGzVDqw
n5aQ09U8WqdkGOrNmItLZ3RuulEz/FUEF8Cob/14NeCI+vQoI9XwqAVU0A9K2zhrHrtWf67Rd3hd
kyF9s1vNh/4kjrigX7XTeDsP3aUxS5hDtt2Vr9rcfdUh5O/U0FL9oRagwUUdgnCpSdi9uMpQIiSV
OanGseEg2uwAQQeIWt5c1i/KWFVHiEqL6sUOx/O1DZgAdRR5cg1WZbypdB22rdrW8SatDXXwWkua
QIt08JYLbB5SPWiXuccB2dHzRy0JrxsODeLA0hoPoDGuWgRt7pi5NyB1S/woNKY/k9h47SPFLPau
PapXnVv0W7KTZGCLItxGAsAiSAfyS7eJQsqfl2VVfAI/sf4PSee13LayRNEvQhVyeEVgUqKiZb+g
ZNlGGmTMYICvv4vnvpzycckkBU7o3r0DqkxEb1hIPW/DOh0ggdB3TSvmWBl7ucp6lK8lZtF2/0R0
g/wsRjE+ttIq8nQMjTnFr8EENO/D37Nsg6xRYnjRQ5ufC5KPvZxixjH1Y1iqyjgrz0G7Qt0dvSjq
i7fFKKbLZItdwhSq2udGbizk2ko1uFUawhG6ZzFinDXpgzuX103p4Bga/YcC2dYhPpThbuepbXZV
VoNSoucbjmFpNElfGeuP0pterEj2SblyAFZq9Z/HsRXJTCTgp7GUDgBXlbv/OpDWt72d3C2DZ5i4
un5q7TyJ6iBzB3IJyW7hFcfwY+wHKzZYjkkwdUMyTro+RXYXAMEuvXilFBExQvXwXGJx/xK1Xflu
bnLb3qLeLVQMQ/iMuk8/rNXo/uhkOSY0ovnBbt0ii0C6jl0dNXgATWsS2rm+1tbqHZs9Wk9uJJvl
5GGbcKR9GNFk1ooD3XKrKnbYzycVDWOWL2CkulD3XajXT+Zifqp3+cosccdfyLiJP3McLvMmCt84
958mnNEvqMlvilkKvGRqxtU9UGLXx7AH73PMu8Ybvng0P3UZPeKofGD2dZ724Vjv+mgVc5COwVof
RuS9JsD6FJxwYAj/Kq/s7vNiP9QkpAGve6Y+T3LKjwXr8nZ7qt09OLYSd9rmEO0M1ME7E7E7ZkRj
XM45X1et0Nmuaj/DfXnOG3/myQvMVwNvuPbBdgzzan7uIEegKLFOgYqyvhLDmdmIGa+u6O/kuj+w
Q7YksuSUGeO6xPPUfHH7tydprtlWjuGBzNevpeDLgVrqpaO9Xud2SMsQv/aW07tY5d/C915825hp
XaaL3dX3q30TPrvy2oTRN/qVPcXTKd7AZlLlLTjn7xP+w4WFFrZOJwfo10DPGRvF+mB2k8DtPrrU
BmCyUS4PYxhei8ZIqn1uTjiAIGhS+qjdSmW6YKTHUIPbsJpORQfl1ZD7/h5a+fsoGgW7XfAD3fpG
YPWYOV7PvduJzmL+QA2Be1sYz5g4/Fopwpr4VlE6ZAmeer9gQFhX1poNo7vzrCOvukqUswx2HEE1
sAosJsLrJHLnIZAGUXAKWRhw5XLJIU1g/xPEN4eabBmpX2Pmk7TQo+gkAwE9QuOcvODMU+jiyB23
ZO6C06rDPRESLjmpHyWe/wyS/iDGEUcDuOJp6ZxnIVz92HSh82riRROPOrwOs2gPXut2v/x1flC6
RTIdlcfVMfbnsaNSLbzmHYOBj8Uj5sxDuAdm6j4FOaSPzhoxNHG2SzGB/xbr9Cv0lzlrzSWquOCC
+amXm/rXNeOQcrL8rGsVXOoQUvZsqs+uyWkW9qa6J3fVT3Nz3E4eeMBhnLYhyYmoyFZYyOlMODh6
8D48tI7c41YVV0I+GWsYwWNv9uLPTADUs203QWoFQ+b8hzbk/Rnp2rHhzKPKZgzdLgcyUD72LnjG
mp3HPRyKSCZ+gUy66uYwqVdreKnmPekWkc2mhnKV5+Vy1IjPfy9wGEAx84hq7laUFJt/LoWqyfPg
1qsSgZ/8q4OfzivEl/XDhxQyHAtweHlVPl708UDqcUq4c57tHeW83MAKfZfL3Ew56BmYclnaa/5o
rXUmVXSkvh5Ou1M9M8eMy35+8vfxSU911kC7kS6zamCdo9k78jAFjFSmOfqHn/kgY3hjP9zVUMmq
A3I+SvNu0rlx2KxqSOp+MBK5FeIw1/Dm7H7A1WC3s6FY22OxGNXJZ17E0fKlLGyQGtN+6G33zpL9
BWTpm1GGm3EgZlURuLgRc1+vgJMx5Bj4dwjM41JPV5x47uTMCuhV/So6XFUYe7ahvcdRD2d+8rrE
HpinBcX0OC72dNVudAeHv3lxBWFodkftkAfirMb1Kvxijm+t18goYiSxQ8ukHcwf1bZwSmKVrJVp
l3HeWelk21+jsN89I/demLxTUGHo9DOwMI4JqglpY9cUfMstWhnbY6S5/OyNMiQqQbjnqtrfjC3q
n6MCL5QRNV+2emEfL1uXH9g+Z4+oq6Qin/jg1EACfl6ODGO1mYIzWo/YVeikLstPs6dcjFTHqMir
SWXP20x61NirfODiwzvCGyEYdLl/Z/vKOdgMxWMyY54LdNq5wWMfg3+TbcHTrqPnQPtFVo0etVAv
i8Q1aNG97jHqNvsowqXJhLkmW7dcyz268/y+PVfUNnEZ0RDVTrFfxFBtGdSzGqoZJ4VP9OlfEgqv
2E59SdSHiYf3ozP7dyMRm9emBxtQwcfCFUxL4ZwnRtJnMTsXq2O8ZJElweadPsbNHuKF2c2LG9bX
hjnTgyraEBB5xcFjlffKkN6xaCbG8sCodiKjPbgb1wm8uxwum88F6RLoxa1MJOQ8deJUSHs7YVT1
ynTDiN0FHJ4i5JAP/lIczNp4ribvLA3VfqIoKJCREMq+GQ6/b5enU8kkc1irmDiA12Wc4FYU86MQ
c/imPFLu7GYvUngZVTaQe8vdsPd8w/OHnqU+yVD6lwgDl7ifN0IV0cbcImFOdl/9dvdO/+lXF++E
zosuutl/mxPmWXgqQnqrf46jCwwUDD9bZ7ru5tBlS+Eb56BdRQYfek7bZniDdfM3r5oy3jljs651
vryq6ZIhXKxEMyNHqhlkYQ2jQZOCsw/VpZxHO7Z1ccWnrE5wqEi8xTAOOIY+BrimJTfkwXbVKxFL
TzwhzC389qSVPM2SeU/p+XeOXW6Jl4/NceQ4Bnh+qlXeU2EP0RNA7S80EBORGOH7Jq1/zBsl5Nn+
jLPUtbSUe0JR9okRv3+k/zWyCj4W0zC/SzSS+OO6iutW1Exd8Nc4RW3JPVUxCHXM8fcwg5ovCwNz
Sv3H2XWvINVj0g3N0zwOLQk3PH/P8H6jZeYtArc87/5ekIUNlVA5YQJlSKSWNO+6Vh0bUcq4pAK8
lKvV/RGis49k8Z6VX39KdIyUDsE9Vhrhgxj0K54/Oh5RL8dyHh5trDKSZa9QmtrD+zia71sUXItW
x5inOHyQm+7aM6YEgfSb5VVPcmBDG6Z4Zuz9y1uohSKvvhscvSWrQ5LTJKs7DH+0E/uNmNgw+Nkg
7H/yhuZP4bJzKs9Iy8YZWD2UiO1oQj6qHEBmFWliOW5tTugZybYql/ocIu/OjbJN0ZK6/F0s8u2e
ZLT3chSvewBPYqyNNyTxP3q3PPEUvdj0+MMmrnroPil+z9FIh0vvAZw4EeO6wedgjUQ6HbGOSoDR
mHEQROqNw6tap3exAfMY8/iMFTBl6jDd1WPx4JjrSdZqOiG46fHXktc8t+4whnwIo/mlq8UQT7P3
4cIxSiYDWm5ttj/wEQRpFU/1Xr4HLuOroYLl3m9nnYsvN9TvdW0e/QhSVuW0n/4k6g9Saf14Veah
5MHcMy2YgfTaPva5teNiqe+17CB1ADPyjbv1mdC+71FDaEebfXCW7lrJgPdVnx4F6lw3tBhtbcZF
02MP6feJYbtgaCBKGkvpSD35BRwIOcOlKXDFcfWXmvrTZigqDyxPDquIFP8LONsP5qsayo+xxKVk
4q5ze4FDTZmLrMjHrCGtC4QsfG6Eeg1YuRHJofEa4J0aquWEwemTr6koDW/KY9Ks6AOZKVB/Mc+n
sT+UU3WlMUSle9NKhkZ43dx2BGJC1cHENGsXv/mManzhyDDq05UjqNRM4cPJcDLHb8eMoCqWU1d/
kSB2D3lPHWlzD4MNH6LtyKXutLqOPiauYiY+oFAva+h9jhFcPuE2MbsrXboo3f32IDT4Xl/xD+sI
iA5rMkpnhElkZlI8utP0y9PTtyhx5abD2jkVtZG4ewEkIxw7t1Pi1pfLylGMwkIjfpvMKy6yoOq5
R9OW50+bJ+43Ey95p3koRuApZ5K4x5g6fMF05n3VK0RrIX+2jdkwJ3OOpp9f4PTVsYnhS9xbFPS5
xCkEDfdjuasIcp7/FUoL8fjM27b5kGehXJ9vIqh4CaBheWIk4UX0lyZaPzAXf+tnmtZobO/RFFVp
ZTZv7kbClk9irmj9KcXEykuYvgKLrg+FOT4Oa/g45M6d2RtOWopKQMpT3wvGr7hDideyM4/CZQ64
q5CCaVTn1d0vYzNTQ5XMgBVJV7Ho5y7de/NjcbnVS3xI4tomembdRqByW6RqrYLYCHEdLAY6GWiG
Dl0wtkwgNGY0n7QB1wQWyLO995oY4WF5MJ3udRtXnITcIjwVFg2Bg4afR2V7WR7qD8PokrrRX1G1
wxCbc/1kjqBnbt9yqjnXIirdeJs782V2ue7ixq6My6bzP2qCAYHFTvtbt5bxECyDSKQZZdaa390k
SqCg3fZi5eTujpG866fIh7HUD4mezeiu7IVz7AZc7tepepprE4ws9wAfKw6bLZBvM9KFGPc+AzLh
YB1wL0sY8g5POUs2divfT7f5Zo9ShvD75tIYPqDLzm9+3s/XTZj5dTWsPhumTur73IdHYVmNdCi2
5IqeCPe1uwKD0JDj87iAitKcq0MVVRxA1HL9+NvzpZuQuxjeO2UUHabecWPmrnubBmqa7jEre6m0
uSdj636JOtxOag/zE3Ufvb752en8ezZ6/zx63vs+wjqFlkWsVij+NG1RJeUE6tT468+9gf6xl/61
0eaWWrb8gNvwo4p8FddUEZCabvtmGKqMudkfEteszJLjE14tFY5qzIacwS2OlqGDdJn1LVDH/iUK
y2DL8uv7y3JaS/0yGXgmY2ZhZ75j/43ILU6UbdFml+LOUDuHeAj3CvtSgDVr/DGWDZVf0GdmEd7B
hd8vg1G8uzTyB0iIKLT3LmNcuMQu9l6xtHV9HP/juQCOzTks5ByfhIlRabeL9bD7ik5UQZARkXVu
S76pJuCExGouk8A6cPYo6iY8B1NpurAIA++3LPNH113x5qqrIIU45eFAtgwPphetPJgN2wuv5JlZ
lwEXpEcDLCx1igmY20FEFm9N19hJ4E1cEI4RJF2HhD61hvFpXLt3v/dWTl8hjDrls4nmMO3jDOha
jH3i+xVDHmux7PboqartsmmGrIw+5jZN8unNW2oez7/M2CMmhYVTUH6DsUtrpm1thtNoD4/d3tY0
uaStIbmDyScYfiy+cx0HxlacOmfVBYcBY5tHR+X7IerCkfCMymuxp6EQQh0cK4v+NqArTKWxZXa7
XphB/lCG/7sdJMs16Mdk6KN3e5xZVtGrAYQuindAiCcsfcTjBts2lVs04iFQYUQcuScN/Q1ilkEt
W7r4N+BxVk6xvVML1lYOAmXYsdhHbFQHII32p5dHZI0RRIa53kPnkRcjqsCLA2M5tztUNWQ8sL7X
49RHb8i3iKva7Z/Gqj6itXtQPp2FT68EarFJQmp4XstNj/gjL9WnWnd6OfB33Ybmwdqj98CZX1fW
bTDILQV/B8KNMt2xO0tqymL+1ZbKZNbVuVm+Bh0mrPTabrglY95/wFjJFtWdtzp/kMr81o79MmkL
v4rcBmeYofhuS5EIRz12kIyiYE9X18nkgKGZ1zcvop2nrFmgWvKJ/0GffTTrcj6KXD0362onOAdC
9my14C1FhmTyVOwhZoow1JAdT4C06sshRD0ulZU6Gt3V6DB106BPg7o65a/WIdUAgAb3cowyUWTy
yX4wdH7L57/rRtdL41QabeJO30W9cHVFNjkgVXnqA/dz7csXrM6ZvBVOyh19V4CgzvZ8oas8kU/x
y9r3rCcobNglONLC5DV8kWNdxsGyPDQIceegfNLAA6yaM33L0RuqX8E+D2j2t+4sdHBaPAuqpj6X
lntug7I8osF53TXkp9nu7zDa7Q4jHCxaSMJH3ar+K/Li3+C1/4xxv+ae+0RR/qOpxJ01FDcs2/ko
TAHBNMCWGZt0SvfdgLkSNNZ6Tw4cVF6Pis+11/cavxGKMOILS+tAx3EXtQJpHFCnGfS9f6hXP+TB
AP0mjbk/2W4lH6xlA2Nrlfo5It19omMZXzzMIl85oxhRN2vVJJtrXZphYjy/WKxBZ2hTtzbA+rHS
TzsjkCITxuKTKGoX71ExFYdmHyU0k2VJOmm265mw82T3eiezt+7drvYd4qwFV46Z7yQhR6xmMKRO
W6u0Q+CU2k3ZHZU/mOmtha/CMk/yPPjOi3V87TtQ0liWfo45pbeCOlmBzNTuZYgH+HXrwUnIsT0v
k1pZkl5QdQkUGZ0EBaiMWAd1dFzzF2gpqXRU8CF369MeOBwRg2kdKey+SWuOnkJn+NxdRjqYVD4u
5dwRsrbM8NPC+mAuRA2VrvlSFbaXOpt/v8M1gAqBIwVkHxcrQ2eYhtdq9GtI5i07z10xr4UM7QzG
H3uowrTzc6b1M1w17ZHASWClTz0SHSFKH029qyzA7wlerfc90TE9Ild7C/LyOQ+o5Kb9GyTTy6x+
NLIde0B+4wL079YDOUHxR0JsT4kZLc5baT/5dfERbO5ZRMPrPHiXdUCC6/W3Y9JsvzqsGiXn9I6K
mSEqI5apwIm6nYZPWvHtoDWWpTm47NGppfG7xrEJ4N4eD8PohCCW+EbBpfPJNoZIDdiHax92ibx9
sXR3a4MC1zTwIt3Ke9QPY1xAikYYOjLS95tTuSAx6ekGE1mHn4ZhvO/+8GRuwZpoDCO7Vmqmj76X
eL22eFBBFuxMYN06mmP0tVPqEd2t9uiZCiFltCLjqnReW4FrpdIqLYzuR9HN32PTUq/1zAaD+3Yn
faXA4tFCtirc5Sp7aWeBCJAyCJmJnRsd5B3Bd+1PMbHcHCG9cVcPyDycYsOvLWy5zt3pgjNoVu7d
wVpy3DtsZr7DHu2HeZTnLXTajO/8Um94lk49CHmd4/Cu6ovhOj9Qo/npbETmoZqL6+5I9WBs9c+p
Wt5vPpjnZQ5zAIm6SErpkWaFojlougM5gn0iZrxAZdewS0z3MOEemRE1iXEqGrx4zyEcSDXemZb8
hGnOMuNl+jjn10tDS0zJ6rZ73OV1cFcvxmGQHQEYW5G/Yl0lb0KbT9g0MqHovtbCOqyNT45i4+o/
pjR+bLPkE0sPDilzlnjLnYDmsCqPPA3Ur2FYf2rX/FtOzvLqqg5JQzdzIDf2zkweesimKe47nq+J
IS2WZhH0WCNKtma/VmXhvNioAbD4nz1uGubXyQR5n8zYLbodce/rVN57+60CmSm8+/Bjbm+i+ol+
tYkaxugjt+IIhMHQaZMpeCdh2qUN22u8kM2AwW1FlaLN9o2297lp/TatImEf542BXdB5OLFDLiKo
ggwQQXc/l/kE8juY8OgMnA6P0DFtTCL5nYo7vvs9OlQDSSYPOfTN7qclmADi6WltBHqQ1gCwipmw
dyfKG9BlykamDmR3hEFNO9mIQE2vedj8njfpdo1qBvNVlQyjNKs3bYNNZrpBhXJh0B9hBed1yy2R
OXLYLg7j8QYlVJlSBG1fgR1sfbb01uBnlk/DlKF0r1kHmy+zPcTm4kk1RvtXSSoaYxw4tMeFF72v
vGCbs8CjpENs07AV54jigg6qrv/6la67j06zv5FdQCtK0exK+bcVN+9SxMreabPcffoxgbQKZoEf
4KI890Iut/8WC5zLztmaDegZFWfcjZbhnHSLxR/5CuYfVzo2A5yaeryfmfzmqm/be12GarowE4Jh
ZBVb9BMvUj6X9tXOi0Jz/z1aS719r7ZS4beGd/KB4SJusS57gI+FhcRpLyhNX9Rq9W5q723z4Fgq
2PDPFf1Ro7LYHkx8uFzMKcE4jv5aOGMGGRgZCEQs2BohXVKTWDi4mq+epZajnQdyOihZhvWJO1Pz
3HdzzQ/N5G/B9RY+E93hGBTKn9R6ZATPUDv7JBetGcZrFK7GZz1Xgxlrn7EiG3XxTXCGEvyNTNIe
J8GdcXBaQa7PXChjDWSNIacmIwflWGwCNn8+r9abG+RRlaHtsPajEp1BJqKaZfUw+IFRniO5ztCG
UAC2f4BjSn0sgWUgGNW+pLAtVzk4ALFNp/ILU/WmTrRYx+nJQzvVvs6G71NSMSrWz33LUPoyuxDu
UzEi/L0ULimQD2uARA5YhFkHAl9o183kGCaWlqb2Mm2t6hsAq1sptELkvqUKqOVNs6mBrM3GNl8s
f/M+l2Jat8wZJWQFEmOjG63PEB08uno9hIU/MQstZwsmxWjZqbzRRi+mnMsJKozAcRgwEqPyOHSV
HSDxoMOwnyzI7OrFF7tPiCNpMPmBSTGbUQ5hH9wHNHHnHSLulPAobbp+PWwqNSC/hYy30Pk/VR0V
+31jBz6vNQXbXW92u332DOIpHndfcH1woMOLjqxeradmn2GOmmoGVzVKiABx1eccHDAIy1e32UFg
zMYf3rupKD2mZWLvH0ZzCO9qqD1/jG2Q3Jhe0Z+YKaz3kPUfapvZIxlIBoQTZajlmRjmucSgrxsY
JXobFsdG71IkNHDZQPkMuPzFvKPCALa+qKFViOPyoj60cyeYgN4mlqGuuA4FoHOsiYmpU6gRHWWQ
V9SVYi1a7W/IItbvquZKiR31HxOTispIXWfx3I/BU+Z0oD+LhgcMVPEANTclJlj6PJ1ry1F2QyCH
f043792xq6B4J6upYanVcHkdUmJ9+4fhIWKIqz1A3lGuGo5OMYeyPkMopW2v7VZA6qsXLMaHsELU
IH1Dv3h++dZUGl6utpGWrbGdr/Zw6fx2/Vfwvs1jB1gC0oYdt5VNbq9ymmEmVQgz3bcZlGOEpNV4
S2YPm7Gji6gm8ArPLb8DPRLP0xFKGcvOCr/aRgxXraL56rkGgE5p1wzkgK+Al3SxvQe1ZitHc7PY
T7rm4yTMuMTZq9fQT+vaXb57m8SzeNJS2A8Klt/JFS0anR1/EURwXrtcKBgahjGzyeF5M72+yHJq
Vgo1B+4WJbMxJ1DkGb26lc3zhTvC0WlBqULi8B/hnaiQ+25rLSgKc5cz9phufPYt10TTjOv4iKyZ
I5KpyvuyzAheHHv2sxlj+vFUbXggJxG+QtBsw8V489ALFWntOM4pd9ryfgHvvfYm6id879sgseAf
jIclaK03e4uk4sOaFQoVQ5znfN1eZdlbV4AMsPJhBKhMJhMPyVBUQ3HusWuXMCtHEtLVCMJ29CWm
+ehBC/UEJ6v/hGfLEQKeNGNzv7tUlo65l0u6E1BtxnRP+ZBgLOT8RXjilKkzVW6yVI2l0jrfjAhg
AiY3rvP1PWhPNx0GbOHup2oPlziKtv7cWr769FUIgx3rAO6hSYMr933PhduHfE+699dfk9/XbeK7
bdjTg3jeGruzNT+Um2/+huJEzT8YPciFWxZPUGv4Zy6nBEIXbfbwMCMRlfGIN9O/FsoxFuaoypN8
xbk6DusqxDV8B87MOF70dKg6lGPxhrSyjoWMFDkLHXXIxQxbA/YIu4EAktn4Enutfs61hsUbrvqK
yjkMU+p78cG0UGzZas0QPU0Dpigj3sJ9bKTPGY6Lupunw9yH/8x5WB5VhFqM0neADjVzcTrWtnTo
Kdrwp+r18Ab7ST5UZEn9nkYWQoI4gbXU2gLhalXM/uvc+XA94f6h4HO38CvfK/cTch0/29lUENeQ
LqtM8d5pGLrg2P8STUMPD2EOxFtezvfuIuYlowOnTp8X/dYtW/kZzSMYlxm0LiSTphTd12za3bM2
TPO3h0/ivVCy/V351ghY56HYNhqLJmrZBzAfIdsXBicQ7UxjcFJITWYfN4OrzrOc/H8V1uEP22ZS
leBHYx/A3sQHrFScLBuvLPhmdlg5ralMJ10t7b1KMc7GibR09Qj2ojJ7JYA4NZ1yfaHLfVtIMeCw
clc4zIu31W8bPl1/pRJfEv+yzAd/27NdvVDwF1eb2+g5ZGTY3NXBBC9cVxEK7jJCjDv5UzIyFIVc
gtekE4zldSx7ee/0fZQ2IqgDOFTG8rgTBQnTvLTK76qIcigj7ty/475CW7lD60mY8jWIgFXIvWLt
0zMMifAPv3bx7Do53KKl6I17b5jNd9zaqu8esomBog7v0INiIsyEL/AWMkrZnecqBDGnGjCqQ1mA
6MIkNFnaNUFtQ2KTMkQw+rT5LQSWfXqsaSimbIcCrY8CUIMN9Z9eYg+lkkfHoTR3rda62v7OuqTa
Y91beut8uKEtUXOhYNqwzWTtXLDP8f4xmzeerELU4PkmMub//ztVRcxt0YKMKUSK/Q5iV/RLVov1
be6o0VJAueGlLGU0oY13JqAT6EbnxjA5MyrdcsIIsmJQL0IQPTq5A9NmDuDyz/XI5dNzQ0M38vgx
87afRNH1UDFtFL62yWB/nVH/4sBqQLnC1Ssuck3BXZIKxauDEEB47y0PFkpdN78n+DSpZ9XenTn6
nLrKxfYsLoHDLt1ohFStkLW+9aac+bBIT3RJi1zgL41F/tAjPk6DSm8H/NCbtMa9IaFsYAoY7ACN
sTbxByPyXvMoB2rmEXS0q49tZKs5JmPa7zIkmeL32tGzY5JTIina8jk4WP1mLFkE1P0PjrLtx05h
+R8rG5mjzBLjilo3cIeERqHUrzO2bkzvHAyUQHiQh+Dnqew/y38Pa1n2kniYARYmG9iDh0grUsSB
WDSQa44eq9styd1J/exPYYc+UfBEFgtIiz+G+QM0cSM1CSZKOhyPr5NZbXUdQ4lGgMBnw2qgaXsk
ZW1ddNG7H+JAhtLcfbV7ZqZaau+j9B2KS+xTWzOu6eU+XUt3aBrdENKSv5TP5az3R8hV9vO6+8WU
mkt3I6sjHK2efSiyeYwj8ehmkVFQIk1bWT4HkkiXi7O0+0GOQBuCcdFHGQUoCqrpfeohKE/h2Pyx
9rHgNoZADa7rP4D8U7FXmNd2CMYmm3/to9Id0dSLQ4evAgiZqVgu3SbYP3tObxf3PcPAmBxS+WK1
23QZJrd6ZMD5bWH6IROzIK8yKxSGGx+93Wx+hl6DLxQTH+6RZlps92RGpTFl/7/910pCs0aNydaq
4Lang7vp6y7LckjCfGKFKxAWdecWrFJyQYiUy4L/JG/R7ap56GZjdg4tK2WKcR0AXP7vBcC/2RE9
wlzYBnU/66s/FpRcDi5TcNOlxyW12j1/42rNxm+aiHWJdt4yE9JPS2NJoGSZv5vbWoFgj7rRM83t
sPiEszz4+DM3D8sWahJULNe78yReyahkFA+oyUdeBMUnF9S6bLo5OZMYowzzEA9Gxi7pjO1lVc1p
KDU///9TgFFM7l9C3AQKGqRmxC5gchuknv8dYCgMgs0DgyLrIsmXFbKcLF1M1D1Cmnkz2LFwYfqe
t/QDr9lXNh2DG5mEnexd8wR9Eyo9VAUDQ3xoMiV12u419BI4BVNCCSCuzU0Q/oLpJ+F/BeHM4WO+
t8veDHeAA057hZoW4fkmISMmSGPt5lDgixOdotK/xdH4NyrkykY97nnH4bXt7AtIzqL5MNpqnBMQ
X585LsQeVjUUzb/RxH0aa2gcmIOoxQ8SuVBIkQye72bSlfRVCVFyfJObOYjufti0VZ+k4L3jCZf4
MjWMfvrBGvKBMzH8LjIttASTyicIKFj4QTu33ah4XWZck+EkL8VlqAgGjS1/NpFYYwi+nEfb3gSD
IijR8b6DlRxLq0KGHsMJtJd3jw4kzCiL0A/K0Yckhd8AK6cOlPj4/3c4Ab/PBzEXjTyprjG9eOSn
+4R+NfpmNqmcIxgQ42DTmeerXXlCcqqECx4HpWnCX5EaTZAocy881IQCp+v/uLua5baRI/wquCWp
irkE+H/ZKomiJVuirBVpbXYvriE5JrEECRo/kqhUqnLJQ+Sc0x5yyzE3v0meJN8AHBk9hAmK6Fpp
raSyK5FpDHp6+m+6v66idf0HxAsfWqfNe7eKvoS7xWJcayK1CZ2/Xi8wWWGNRGvjLqoOp8ug/mlw
j8KcD28R2UP86sE9bl9QDzW/CWsdiLyLzMvyZNGaf3gD23XnvEOJxQcPceIM4BxIK3oh7gXnaOHv
xPfLzll4b9d+hpff/sv804feL+1XKJ9y0VmjCnkB7X39agXZu5sub6aucw8T4l3e3tXR41FD2INU
xHFnvZheTzEW6ROazCIUKkUfnaDzEzoHoREbDRjr11H1/sekY2+DEbXpSDVAqYxfvx/6C/zXhJ0i
UFVfBaci3zqVvgKACk1SajXjDELWZnUKN6oIwSrz1Z6Jb5W+xwbgKoFzGvqHfUnDRakVbRPaDxOr
hl7e77YIJXBcuwh4Aqhd8QSoWa/sagVRFn6qIOX5y6n+oFGrOPCfAefZTP6hPsejMrzZXvQ2BNhh
39m1dpnsiEL3qqPLttzL1+wKAJtr6GBFv3nyQ3nQsitom25h6H36qBf08gqlrNzL490AgY0EAMAC
sxvf6lRqQCPD6LV0/9X0k5e18arVvNy71+qVTgdVb23A1Sc/aI7O8qCJz5stB63aG+FHR/EL40Eb
Sy7HhGYFndTAqAWicfpjCkKjUq2jidxpNlIm4fOXxQQ1CrscD+xWpYq2GmBxbwQBreWmIHRsx2m+
OO2HJs2SL1+H6u9gPEu1ujnohgWoVRoNBUyovpH8vDhF4DCYAKcCPFtABtg44tmdbzQr4AtGL1Rx
caJ+ACfxsqS/UVYN1itK6G3AXtJXbzkV4IQABkUBoqifF2f9bIXUW+7kOzXYdmg2gM6lLwlukv1v
VxRnoABf3NsjEir59u1KtQrHBic7EW3ApNOXbzYr6jMcis3nTxD+PZykRye6izTtJHGfXRlmUGQL
v6B93m0CGfhXtfzmIyxr8tUhMGZT4qkfqX7/fpyFnE083MyHCmk38yv5bhp0ZD7V7nH2WRt+bK80
9x30H89cGYhgPFv3En9381Yp1O1RMFXPXIos1q1yir6sZAtH9/Gw7CJ87HvurUvIKhNbmmwgkD3W
dJTrruKWslQVQ6Umo+OB0kR9z0eKn7BA6dmydHvjWEz8QBNSy1UefFmyrwO5HM+s09gVVBpaHMSF
N/fEcmK9CdU/Qr1ctXg1Kqjs4k9RFUJXbatYoyzZQRzgaCyIaNhtBsJXIhDTWKz1EhUfEkNUdsVX
MogpUajjskRxy2IuNnGXytK9kUv5EEuPHJHEIu2mnKcGH9MJ28qRphKe/vmGf4leQIxvlzYD2fVv
rEj2Tz2lprUR00qcLFv/cacCFrNAuAT2XLn5uzkLA4V81C6y3fUqiMn5VcMfy1I9FQ/CAs68u9K0
khOhEkVlSb8JBGWCAmsrTTQMhCRmCMMdGMgG4pOmkjBAzV8qu9a3fjAxWMBhiQG9INxILy9ZrUpt
lV3thRyJJUXrh+tVnu47FP5qKslim0hBlF3sD8i3EkNsK++3LNWBiCeudRQIw3nAyBYG4pjzQPWt
GnRTdsnvl24kJ8mard7CDUQkiY5wFP5m2Yf8iBkL1rFYzjUptY+oZtG/KlV6mLP6k1xIIh1Ok+Hg
XfoWhO4PoaVcHr1ItWbMvNG/Hr7mUx9krUE8mrghFOeYHMU6ZIXh0Azj5SjPZbOrMIMYz1L+LY5G
sdWPQyKRG+oMPPrrdW/Qu77pnfzNUsIjAzDMlH+UuCA1iWmjmK+qEpgA7i56rTxj/dv4HyhChvup
zX/iE2wciB2h5e8gDO3Ce58QIeDQ+aeYW7M0D5/KUJXVRH15j6ojTSc1Jwy2bwB/LbKuEK4H0lLR
Ut/9BPeYWkNgGusHH648Nvp6EG0p6jqDou6Cv4HwrKOFhGIi2+pgeN6ugw2rsVd6oSsCdzSShk0H
5GCnrQamfnWDU/rPd4CRJW9V9zrAKiuD1yg4vP4YPCj4zovIM300JaFV35KDzSvvKQJHSzhf48gQ
MCRat/T3E+mGhoOEuUamRD2NYg942yuaREBt9pb1fBrRSzVXKveIJTbCOAJPo30Uw6UQnsEHNfey
HCMGauBV3prT9GqpNb9TJ4GuuFnDiFWMPa3j7qkFPGmMhi+3/iv4+1PffEqzjsstWOY6xsRhPGi1
sfWU+MsYsn0VHGRGGILYbKvZjW01xdux7TbG/e5yffd90LHwcIYQfJumQI02g0OEMkK8H7IywD0y
uXfAe/Vl6K/8SCzoVsELa3RQbdVoVjFgtYZ71K3jccjDBPpC5UgvWxnqFko01H/QSIyB6ID+35kn
3JeJj+bIupTRTAZbSc52HZYJ01OBog4JcTDTsKZXlWPF08c+n5VSVrqzl5XKbMrvwQrl6TU1iFFC
P0brnJ3Y0xZBGX9Eb8gmVtL0lLxhajzG4rUxf7lj1wH2imkl+uOvPe759j3vcJQNNrJvo94YV2bZ
P/UU578kO7/6EWMSN0+P/rZvmaZZn5zSRX0iprcQf1qNXy0rvNdxaFgap7pLO+15Joaf/4thRGvi
98BKFq03TwJ2iAynXOS4C2XlYkdY/lw3vmlQhkyIWPhEltT08bKydCyDRUwjeYeBLMZb+At/mZeL
qjGQ7/pjP7T+eC4lAA+nf8p7TJ3hoCUuu0pC9RG9IuOR9xw1UqfsJgAhVpsieBIptSTvyPAOr4Gq
lKXZ4qApJ6hQUAnk1Au1/I9IfWCc8FIaimlnbL+nXtpcdKva8m36DNzf0E9iHbXZKpHzGKtaF+b1
tyo/Krvhp7FYaCpqo7fjnPhLBLInm86kCPR9fZqMGp/4S+HpvxHJsneGIns+8dxFTgfl5Nk3SeZn
lWUPINOQI1+IMMc/s4stUvGl6KW8s7rCkxMzNoSvr9/ma97eHtTdmBhRu7UrNtqT2TdiGYso1qtT
UoOWOf1ricWK2KxA4GABGPyzFGYuF3MZy68Yk5zHwsVBzalNQZTN8ACxigUCwztVXLOU1OZ2GHh+
BcbQnewwKBUYqXAmPC+XL9tJtqdrmDTdfSY9uRR/to7CsVyGADlPlM1QnVjcb02EBeyfGeEZkh/l
N2Xoz1F4QrjmcLgSQ/S90NXWOFYb3wrPWCyDZP6I7XXDhOGv0WZHK6iQiynP5i0n0+G4lwRc02ol
MY9DH1q90MTLgdJttZBtQasBrhIxBrQw4i7WweTCBM7J0g+sd3HkreEv5h0QPBRPVjMg2wj+Ve37
VurUPDDPF/g4KsP9DUY6H6czpISVHsnKB4PJOHqQwUi4v1DCDDr3KEAhAo3wGYQXNRNTT0xkOMvy
wWFgRB9llwtaAuNwLHgWm5vGYCaBoI7JtVkW1BjW2hWLkT+he1ZncHkGgauChTkxJtt3ZqYWKVZl
SDtRRV9nENwzmD3rXP3P4Og6y2JA9ehfD3cq3yzhWZuxoM3hBoAy3TpbNe+UDTjeihVVDWj7Kk/1
fB1MMZ7LOBk2h9eSXiYCaNvwTjl8l/TSL4c2g2Cco24UaEJbLGE41xfCD/WeJdFRjSHT0Rdj4W8d
EY6ugD7OHlouiLawGwws7iPkd29pOR+anTRrDj/UICzWRn7HbjLs3KVcCVqby5GkUiX7Y5kfDXFk
4a/EfMtVsTsMhuQKzS1wlxF5EnneffG5ZxZhAPdXrKA2tDiok+LYDNIxnAnXDPcdDt9iKH5xtznt
OAyneyjcO6r3HQ4PA+Pa58otNNUcZmRrth9+Ct8/jGQOO+oM5/DGlRG6Z/QaE9HgUHXvUJzi31pv
ImSaVtZ3FpBgATgc5yX3Gk6V4UU2DzxHgBzO3ACP1P/q5j20VW8y+BCDFVLi3jovuERdBofv03cn
E09aPRFG2T0C7tZO6tAie5Xobbg2mLlz1HsswbXHf00zbdmHomoLZR+FMXKxd5tYFYENClzvf3//
ZzgXa2GdBmuUl2IFZ2LkL4TeNaIPUfLQrKkm8LLO39Bd+MGrC1VvrIkp0W85nU6N4151IBEUzLW4
h9+dYDbyGvGSa/0QLyeClKV2Wg0AkjBI44k/n/hg4FDMEUa6C+JnAPoDJUIMm3cuMATTJfX96OOr
KmwtzcrDNd2VeOW5r8YzV7zCwExNL3Ht0mcw7P0AkXYOZQYddCFWEbKxOcQLjcDzJZaSYsxvMLGU
W3naKC7MfsadSApOv8Gt8NAuRqMehmN8hHxDEBAdV3jKik1TUlVL12oz6LVj6U3dmLpZttYTh6tL
TKMEY5O7gTMZPMipf2vkjRwGNx+LF0Y/6Xa19dNzXMexN1U1FpoNSstzXPSeSJXuJAaKo1PsTQA2
0B6xJoPA9ULckFAmcNxHdx+ksqJZ3rYYRAHI0SYTOG5uXovAl3le9M4K4z193NeBWI6Jm9dmONGn
7gjV90ZrKUcq4DRGQUoo19mt6zBkJk9R9SWWlCwHH9C/RbmrkJPK+ufdwEeRCRFfu8pA9yxGLiQg
TADuTfn1vkHWyVAOANRhoBsJj67WZuDCWxkYAobJKeUX+xYBZF+saZeuzWGBLkRk4NRgpkr5BV+4
0Sw2XRN7u+nn6bZt4Pm3yBVSAa4z8PjChV6PUIQRSQM3guOG6CK+l7gpiwMaIHEkmvq+NwFP9KYl
IR1HHSVy6sJo82wwHBGkKCK6WI580VcaT2wO+B5cD90ZYDUcphklmKZi4+gpv0JnXDw1YmWOtt9r
5I4Mfwpwh1rsDne11Yk2r/1Rk8FAONGawDAiSSGHI+oYrAxwmQREsqxtHqDMaYS6U/3q6igDO1b/
WoLFd6gxJmUgDge2yuDOjVALYoqxw2Hy3s8Vfg9xLtH5V54Vm1Kmc1zdTHwaNnKUF9zAuRpD7rpo
qNKLTbZxZ8fbnv42NDIMlJwGVKA5opoBSnqoUXU46myR6pZJPTu9GMKwHg4QnvTeHrfKOaXHnSaH
P3fuh/4t4Taq6jA5icGx/fwPdW7yQrNWHVjZwIsEbmgbYCkADy183POl1lQj+7eYWJsCvIG4KQwR
3ZEqUiBECze2OK927Ech7l0JWZuDLmwyNRkMzt8xLi1Rc5TVjBzXuN2ZIEaTw1Bcy1U88tAbjnYc
NDVbXVVikl04R9BxIhf+GDedeEzx8xgkEOV6MsBgIvIeDMLSRX9aQCuGGgx+yyOUSoKfsXzkUXb5
O/vy9zSsXbGS1o0MJsTf2IlksCflk19cRH20q0dBoJd1FXvT9SrSZJSDwVE61PuEphgfes/L6dUo
LuEu1lU9jDw2iuw4vIxeNHP9FVXXHNe+Qxz7UxS4UsocTTGnuIknh7C4L76Yu6eo9yZmoNhv2IPo
dtMOR9DX/fyfSFqTP7y59V1aP4XRV1quDw94zuVyTViRg2Lz9NzThTsyvQIMii6/WlRL+NGMGBc4
mQx03ZHBBY4+3j6KSaYiHNPCd7sYOK5Y2JDj9CNaOIK5AeUZocpi7ojXYXO094CsQZSh1KEPQzo2
824MR6KP1kRgTcShZmeSKGwyWOmUspkbsjnMXN9/UPoXOHB01Qyu6KULF59Q5TAZCVVqL2yO68G0
d/LVsRuGtG3PBjB/aW/i+vOvMSazEYuEqYUMhBGZmHgIDG7sQK7HM+l5kgizw3GPtQHp2gJsczgu
s1C8Jo3UrMNxmTVQoInCupDoE9GblmSdONo5Bsj7GqX1DgeK9ABIGUTigAulF3+45R/6NEpzOCYk
DD7/y7cwZe/zr0lFyFXw+d/LsUtB7Zwag6EC5KxrNAUg/8PAFbF8MBW0w1Fw+n66dcA57g+RJ5ij
3sZ6LULiFjkcd3GY/eEaPr3D0SvSQx4GsJXEJXA4DOzPWzGIw3Fn9rO7GInRHdUYHMDgqQ7dPt8c
l3HHqEAfwpkjtaAANyx/Ro5Ga9of2UJbBPrLOvV2C9lkKOrieOr58rDNHBzGsnnZ7Nsojfz84GV5
qIzf4FvmwEF+e2+ZBwr57b1lCvn8275XGmh3syPB9AJ2DTdBNar7QK0Bg+vR9dG5ZV0bQMUs9tYD
ipt3a46DajFkZAApFUm4vSSHxIH6gk7xicK21eYqCcKLS+eLUyeXYHAyVYlQ3ok2vmcK+wpZRdrx
YhdXTWZNR28Dcvnb4BhixmYKg65FPjkHG/MFPn7JvBeMq8u+QrH1O/DMHQXxiAiZrffv8BAIcGsu
JlYlocqxCEYmIiHHE6ax69HTwdH2qlaL40xPB0MaQiXyj8UMYkxIc8ASdMUaZVF51/gctX1dQzo4
spYn/gJBCh1MwBFOaLr513QcPfOYaGEOyuComIOyn2DOREzjeY682hlmRJFw0OZogXwLOTb2z+aY
MATIMxW+mslWjotcVbkUqhwVubO0Oe5ur1DVH/nKwaCZAo4pQylG27kbRSlM2KW8dakG4WiwTp9y
EY9p3tjhKGACktzSnYhJYgyG/ggA/lr9JwlCjhpy1aGf8qcLuQSUbA6UoMPR15Qy6sZF0wkmxajq
KVWYkWqFLYAHjquuY3VjEs6sGxfI07lKHuOTND8PN9jvBzufwODPHqOW27hndTj85C58WWC6aBYk
IsVxjTIQ1CtyOMA5AdcRWT2A4CNLR6/BHI4rmlQ64cJEs8+/enKxznKlwZPmxwv0BZ5Ai3mRo+Io
/0hfILUC1h/T5q4/ZV9CTfguTLRl3eYneP55/zc6x1p9Y+wBl/f7/wMAAP//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microsoft.com/office/2014/relationships/chartEx" Target="../charts/chartEx1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137158</xdr:rowOff>
    </xdr:from>
    <xdr:to>
      <xdr:col>14</xdr:col>
      <xdr:colOff>30216</xdr:colOff>
      <xdr:row>24</xdr:row>
      <xdr:rowOff>6032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88E938-DF0B-36D2-3D64-203C1C7CF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17143</xdr:colOff>
      <xdr:row>33</xdr:row>
      <xdr:rowOff>170022</xdr:rowOff>
    </xdr:from>
    <xdr:to>
      <xdr:col>14</xdr:col>
      <xdr:colOff>0</xdr:colOff>
      <xdr:row>51</xdr:row>
      <xdr:rowOff>23811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270181-C36D-F93F-611A-681DBDE00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23813</xdr:colOff>
      <xdr:row>65</xdr:row>
      <xdr:rowOff>3546</xdr:rowOff>
    </xdr:from>
    <xdr:to>
      <xdr:col>13</xdr:col>
      <xdr:colOff>198595</xdr:colOff>
      <xdr:row>90</xdr:row>
      <xdr:rowOff>20003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BBE3A2-0D31-3E0A-085C-9A204E634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173771</xdr:rowOff>
    </xdr:from>
    <xdr:to>
      <xdr:col>13</xdr:col>
      <xdr:colOff>190500</xdr:colOff>
      <xdr:row>139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AAA0C4-5EBB-B02E-C5C7-61C51052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150</xdr:row>
      <xdr:rowOff>16389</xdr:rowOff>
    </xdr:from>
    <xdr:to>
      <xdr:col>13</xdr:col>
      <xdr:colOff>190500</xdr:colOff>
      <xdr:row>178</xdr:row>
      <xdr:rowOff>27215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0B10463-8FD1-B09B-E4F7-4E6370532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191</xdr:row>
      <xdr:rowOff>26124</xdr:rowOff>
    </xdr:from>
    <xdr:to>
      <xdr:col>15</xdr:col>
      <xdr:colOff>0</xdr:colOff>
      <xdr:row>221</xdr:row>
      <xdr:rowOff>176892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0C0FB45-5D62-FD1C-729E-68DB89328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235</xdr:row>
      <xdr:rowOff>148590</xdr:rowOff>
    </xdr:from>
    <xdr:to>
      <xdr:col>15</xdr:col>
      <xdr:colOff>13606</xdr:colOff>
      <xdr:row>259</xdr:row>
      <xdr:rowOff>163286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F659A3-FB43-6A34-E6CD-025BB0F02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2</xdr:col>
      <xdr:colOff>19050</xdr:colOff>
      <xdr:row>23</xdr:row>
      <xdr:rowOff>13111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E5402D7-5C56-5F9E-023C-BA9D0810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20732</xdr:colOff>
      <xdr:row>9</xdr:row>
      <xdr:rowOff>10582</xdr:rowOff>
    </xdr:from>
    <xdr:to>
      <xdr:col>4</xdr:col>
      <xdr:colOff>0</xdr:colOff>
      <xdr:row>22</xdr:row>
      <xdr:rowOff>179916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A67C46-6C9D-9A10-0DE5-295237E8B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2128</xdr:colOff>
      <xdr:row>9</xdr:row>
      <xdr:rowOff>10583</xdr:rowOff>
    </xdr:from>
    <xdr:to>
      <xdr:col>6</xdr:col>
      <xdr:colOff>0</xdr:colOff>
      <xdr:row>23</xdr:row>
      <xdr:rowOff>22411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35EB2B-6984-3673-291C-91C752861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25212</xdr:colOff>
      <xdr:row>35</xdr:row>
      <xdr:rowOff>220307</xdr:rowOff>
    </xdr:from>
    <xdr:to>
      <xdr:col>4</xdr:col>
      <xdr:colOff>30032</xdr:colOff>
      <xdr:row>53</xdr:row>
      <xdr:rowOff>148165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31AC3B-1B37-6876-6AAB-0D6C79BD7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22298</xdr:colOff>
      <xdr:row>35</xdr:row>
      <xdr:rowOff>206412</xdr:rowOff>
    </xdr:from>
    <xdr:to>
      <xdr:col>6</xdr:col>
      <xdr:colOff>0</xdr:colOff>
      <xdr:row>53</xdr:row>
      <xdr:rowOff>137583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8E91856-340C-2D15-26F3-D91A1A2B9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226392</xdr:rowOff>
    </xdr:from>
    <xdr:to>
      <xdr:col>2</xdr:col>
      <xdr:colOff>17356</xdr:colOff>
      <xdr:row>53</xdr:row>
      <xdr:rowOff>169333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8B9A2631-ED75-5420-3D6E-C7E5ACF75B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973392"/>
              <a:ext cx="7055273" cy="3234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Arroyo Herrera" refreshedDate="45608.835756944442" createdVersion="8" refreshedVersion="8" minRefreshableVersion="3" recordCount="767" xr:uid="{1B440542-D43C-461D-A537-13AF3E17F3A6}">
  <cacheSource type="worksheet">
    <worksheetSource name="Datos_sala"/>
  </cacheSource>
  <cacheFields count="24">
    <cacheField name="Número de Mesa" numFmtId="0">
      <sharedItems containsMixedTypes="1" containsNumber="1" containsInteger="1" minValue="1" maxValue="20"/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Hora de Llegada" numFmtId="22">
      <sharedItems containsSemiMixedTypes="0" containsNonDate="0" containsDate="1" containsString="0" minDate="2023-04-01T00:01:00" maxDate="2023-04-07T03:56:00" count="601">
        <d v="2023-04-01T01:07:00"/>
        <d v="2023-04-01T01:28:00"/>
        <d v="2023-04-01T00:29:00"/>
        <d v="2023-04-01T03:03:00"/>
        <d v="2023-04-01T00:01:00"/>
        <d v="2023-04-01T01:24:00"/>
        <d v="2023-04-01T01:57:00"/>
        <d v="2023-04-01T02:11:00"/>
        <d v="2023-04-01T02:03:00"/>
        <d v="2023-04-01T00:02:00"/>
        <d v="2023-04-01T03:46:00"/>
        <d v="2023-04-01T00:04:00"/>
        <d v="2023-04-01T03:09:00"/>
        <d v="2023-04-01T00:18:00"/>
        <d v="2023-04-01T03:24:00"/>
        <d v="2023-04-01T02:31:00"/>
        <d v="2023-04-01T00:09:00"/>
        <d v="2023-04-01T02:06:00"/>
        <d v="2023-04-01T00:35:00"/>
        <d v="2023-04-01T01:25:00"/>
        <d v="2023-04-01T03:39:00"/>
        <d v="2023-04-01T02:16:00"/>
        <d v="2023-04-01T02:44:00"/>
        <d v="2023-04-01T03:01:00"/>
        <d v="2023-04-01T02:04:00"/>
        <d v="2023-04-01T01:19:00"/>
        <d v="2023-04-01T00:49:00"/>
        <d v="2023-04-01T03:02:00"/>
        <d v="2023-04-01T02:55:00"/>
        <d v="2023-04-01T02:51:00"/>
        <d v="2023-04-01T03:08:00"/>
        <d v="2023-04-01T03:33:00"/>
        <d v="2023-04-01T03:18:00"/>
        <d v="2023-04-01T03:27:00"/>
        <d v="2023-04-01T02:38:00"/>
        <d v="2023-04-01T03:41:00"/>
        <d v="2023-04-01T02:00:00"/>
        <d v="2023-04-01T02:14:00"/>
        <d v="2023-04-01T00:25:00"/>
        <d v="2023-04-01T01:02:00"/>
        <d v="2023-04-01T03:06:00"/>
        <d v="2023-04-01T02:15:00"/>
        <d v="2023-04-01T01:47:00"/>
        <d v="2023-04-01T03:30:00"/>
        <d v="2023-04-01T00:28:00"/>
        <d v="2023-04-01T01:44:00"/>
        <d v="2023-04-01T03:54:00"/>
        <d v="2023-04-01T01:42:00"/>
        <d v="2023-04-01T00:40:00"/>
        <d v="2023-04-01T01:30:00"/>
        <d v="2023-04-01T01:20:00"/>
        <d v="2023-04-01T03:04:00"/>
        <d v="2023-04-01T01:31:00"/>
        <d v="2023-04-01T01:21:00"/>
        <d v="2023-04-01T02:09:00"/>
        <d v="2023-04-01T03:49:00"/>
        <d v="2023-04-01T02:47:00"/>
        <d v="2023-04-01T00:41:00"/>
        <d v="2023-04-01T01:40:00"/>
        <d v="2023-04-01T01:54:00"/>
        <d v="2023-04-01T02:28:00"/>
        <d v="2023-04-01T03:45:00"/>
        <d v="2023-04-01T02:02:00"/>
        <d v="2023-04-01T00:11:00"/>
        <d v="2023-04-01T02:42:00"/>
        <d v="2023-04-01T02:39:00"/>
        <d v="2023-04-01T01:04:00"/>
        <d v="2023-04-01T03:36:00"/>
        <d v="2023-04-01T02:57:00"/>
        <d v="2023-04-01T02:46:00"/>
        <d v="2023-04-01T01:34:00"/>
        <d v="2023-04-01T03:40:00"/>
        <d v="2023-04-01T03:25:00"/>
        <d v="2023-04-01T03:42:00"/>
        <d v="2023-04-01T02:35:00"/>
        <d v="2023-04-01T01:46:00"/>
        <d v="2023-04-01T00:42:00"/>
        <d v="2023-04-01T01:17:00"/>
        <d v="2023-04-01T03:38:00"/>
        <d v="2023-04-01T03:35:00"/>
        <d v="2023-04-01T01:39:00"/>
        <d v="2023-04-01T01:52:00"/>
        <d v="2023-04-01T03:19:00"/>
        <d v="2023-04-01T01:59:00"/>
        <d v="2023-04-01T01:01:00"/>
        <d v="2023-04-01T02:22:00"/>
        <d v="2023-04-01T03:32:00"/>
        <d v="2023-04-01T00:14:00"/>
        <d v="2023-04-01T01:33:00"/>
        <d v="2023-04-01T01:18:00"/>
        <d v="2023-04-01T01:29:00"/>
        <d v="2023-04-01T01:32:00"/>
        <d v="2023-04-01T01:48:00"/>
        <d v="2023-04-01T01:49:00"/>
        <d v="2023-04-01T01:12:00"/>
        <d v="2023-04-01T03:43:00"/>
        <d v="2023-04-01T03:15:00"/>
        <d v="2023-04-01T00:34:00"/>
        <d v="2023-04-02T03:24:00"/>
        <d v="2023-04-02T00:38:00"/>
        <d v="2023-04-02T03:45:00"/>
        <d v="2023-04-02T01:23:00"/>
        <d v="2023-04-02T03:09:00"/>
        <d v="2023-04-02T03:39:00"/>
        <d v="2023-04-02T02:56:00"/>
        <d v="2023-04-02T02:45:00"/>
        <d v="2023-04-02T00:42:00"/>
        <d v="2023-04-02T01:31:00"/>
        <d v="2023-04-02T00:41:00"/>
        <d v="2023-04-02T00:26:00"/>
        <d v="2023-04-02T00:43:00"/>
        <d v="2023-04-02T01:26:00"/>
        <d v="2023-04-02T00:54:00"/>
        <d v="2023-04-02T00:07:00"/>
        <d v="2023-04-02T01:00:00"/>
        <d v="2023-04-02T01:50:00"/>
        <d v="2023-04-02T01:21:00"/>
        <d v="2023-04-02T03:48:00"/>
        <d v="2023-04-02T00:40:00"/>
        <d v="2023-04-02T03:49:00"/>
        <d v="2023-04-02T01:58:00"/>
        <d v="2023-04-02T02:05:00"/>
        <d v="2023-04-02T00:32:00"/>
        <d v="2023-04-02T02:58:00"/>
        <d v="2023-04-02T00:37:00"/>
        <d v="2023-04-02T01:40:00"/>
        <d v="2023-04-02T03:18:00"/>
        <d v="2023-04-02T03:52:00"/>
        <d v="2023-04-02T01:35:00"/>
        <d v="2023-04-02T03:15:00"/>
        <d v="2023-04-02T01:14:00"/>
        <d v="2023-04-02T03:06:00"/>
        <d v="2023-04-02T02:09:00"/>
        <d v="2023-04-02T01:53:00"/>
        <d v="2023-04-02T03:22:00"/>
        <d v="2023-04-02T00:10:00"/>
        <d v="2023-04-02T01:06:00"/>
        <d v="2023-04-02T00:45:00"/>
        <d v="2023-04-02T00:57:00"/>
        <d v="2023-04-02T02:34:00"/>
        <d v="2023-04-02T02:21:00"/>
        <d v="2023-04-02T01:18:00"/>
        <d v="2023-04-02T01:19:00"/>
        <d v="2023-04-02T01:56:00"/>
        <d v="2023-04-02T02:37:00"/>
        <d v="2023-04-02T02:49:00"/>
        <d v="2023-04-02T00:18:00"/>
        <d v="2023-04-02T00:09:00"/>
        <d v="2023-04-02T01:27:00"/>
        <d v="2023-04-02T02:27:00"/>
        <d v="2023-04-02T00:14:00"/>
        <d v="2023-04-02T00:44:00"/>
        <d v="2023-04-02T03:53:00"/>
        <d v="2023-04-02T02:46:00"/>
        <d v="2023-04-02T03:55:00"/>
        <d v="2023-04-02T02:47:00"/>
        <d v="2023-04-02T02:23:00"/>
        <d v="2023-04-02T03:40:00"/>
        <d v="2023-04-02T00:00:00"/>
        <d v="2023-04-02T02:36:00"/>
        <d v="2023-04-02T00:12:00"/>
        <d v="2023-04-02T02:40:00"/>
        <d v="2023-04-02T03:04:00"/>
        <d v="2023-04-02T00:11:00"/>
        <d v="2023-04-02T00:36:00"/>
        <d v="2023-04-02T02:35:00"/>
        <d v="2023-04-02T00:58:00"/>
        <d v="2023-04-02T03:57:00"/>
        <d v="2023-04-02T00:17:00"/>
        <d v="2023-04-02T02:15:00"/>
        <d v="2023-04-02T03:27:00"/>
        <d v="2023-04-02T03:33:00"/>
        <d v="2023-04-02T02:43:00"/>
        <d v="2023-04-02T01:46:00"/>
        <d v="2023-04-02T00:27:00"/>
        <d v="2023-04-02T02:33:00"/>
        <d v="2023-04-02T01:01:00"/>
        <d v="2023-04-02T01:51:00"/>
        <d v="2023-04-02T03:38:00"/>
        <d v="2023-04-02T01:16:00"/>
        <d v="2023-04-02T02:07:00"/>
        <d v="2023-04-02T01:49:00"/>
        <d v="2023-04-02T01:12:00"/>
        <d v="2023-04-02T02:04:00"/>
        <d v="2023-04-02T00:52:00"/>
        <d v="2023-04-02T00:22:00"/>
        <d v="2023-04-02T02:17:00"/>
        <d v="2023-04-02T00:16:00"/>
        <d v="2023-04-02T00:04:00"/>
        <d v="2023-04-02T03:42:00"/>
        <d v="2023-04-02T03:44:00"/>
        <d v="2023-04-02T03:31:00"/>
        <d v="2023-04-02T01:20:00"/>
        <d v="2023-04-02T00:39:00"/>
        <d v="2023-04-02T03:05:00"/>
        <d v="2023-04-02T00:23:00"/>
        <d v="2023-04-02T02:08:00"/>
        <d v="2023-04-02T01:08:00"/>
        <d v="2023-04-02T02:53:00"/>
        <d v="2023-04-02T03:11:00"/>
        <d v="2023-04-02T02:54:00"/>
        <d v="2023-04-02T00:30:00"/>
        <d v="2023-04-03T02:07:00"/>
        <d v="2023-04-03T00:46:00"/>
        <d v="2023-04-03T02:58:00"/>
        <d v="2023-04-03T01:11:00"/>
        <d v="2023-04-03T01:40:00"/>
        <d v="2023-04-03T00:34:00"/>
        <d v="2023-04-03T01:47:00"/>
        <d v="2023-04-03T03:15:00"/>
        <d v="2023-04-03T02:13:00"/>
        <d v="2023-04-03T02:35:00"/>
        <d v="2023-04-03T01:28:00"/>
        <d v="2023-04-03T03:10:00"/>
        <d v="2023-04-03T00:15:00"/>
        <d v="2023-04-03T00:30:00"/>
        <d v="2023-04-03T03:52:00"/>
        <d v="2023-04-03T01:04:00"/>
        <d v="2023-04-03T02:28:00"/>
        <d v="2023-04-03T03:03:00"/>
        <d v="2023-04-03T00:22:00"/>
        <d v="2023-04-03T03:37:00"/>
        <d v="2023-04-03T02:08:00"/>
        <d v="2023-04-03T03:08:00"/>
        <d v="2023-04-03T02:06:00"/>
        <d v="2023-04-03T03:18:00"/>
        <d v="2023-04-03T00:09:00"/>
        <d v="2023-04-03T02:55:00"/>
        <d v="2023-04-03T00:26:00"/>
        <d v="2023-04-03T00:10:00"/>
        <d v="2023-04-03T02:49:00"/>
        <d v="2023-04-03T01:03:00"/>
        <d v="2023-04-03T03:14:00"/>
        <d v="2023-04-03T01:19:00"/>
        <d v="2023-04-03T02:17:00"/>
        <d v="2023-04-03T02:14:00"/>
        <d v="2023-04-03T01:20:00"/>
        <d v="2023-04-03T03:38:00"/>
        <d v="2023-04-03T03:24:00"/>
        <d v="2023-04-03T00:45:00"/>
        <d v="2023-04-03T00:03:00"/>
        <d v="2023-04-03T03:09:00"/>
        <d v="2023-04-03T01:55:00"/>
        <d v="2023-04-03T00:28:00"/>
        <d v="2023-04-03T03:04:00"/>
        <d v="2023-04-03T03:07:00"/>
        <d v="2023-04-03T02:23:00"/>
        <d v="2023-04-03T00:12:00"/>
        <d v="2023-04-03T01:38:00"/>
        <d v="2023-04-03T02:25:00"/>
        <d v="2023-04-03T03:33:00"/>
        <d v="2023-04-03T00:48:00"/>
        <d v="2023-04-03T01:30:00"/>
        <d v="2023-04-03T02:04:00"/>
        <d v="2023-04-03T03:41:00"/>
        <d v="2023-04-03T01:23:00"/>
        <d v="2023-04-03T00:43:00"/>
        <d v="2023-04-03T01:00:00"/>
        <d v="2023-04-04T01:39:00"/>
        <d v="2023-04-04T02:59:00"/>
        <d v="2023-04-04T01:44:00"/>
        <d v="2023-04-04T00:26:00"/>
        <d v="2023-04-04T01:50:00"/>
        <d v="2023-04-04T03:06:00"/>
        <d v="2023-04-04T00:14:00"/>
        <d v="2023-04-04T03:10:00"/>
        <d v="2023-04-04T02:51:00"/>
        <d v="2023-04-04T01:56:00"/>
        <d v="2023-04-04T01:35:00"/>
        <d v="2023-04-04T01:38:00"/>
        <d v="2023-04-04T00:32:00"/>
        <d v="2023-04-04T00:00:00"/>
        <d v="2023-04-04T01:12:00"/>
        <d v="2023-04-04T02:05:00"/>
        <d v="2023-04-04T02:30:00"/>
        <d v="2023-04-04T03:56:00"/>
        <d v="2023-04-04T00:46:00"/>
        <d v="2023-04-04T01:18:00"/>
        <d v="2023-04-04T00:40:00"/>
        <d v="2023-04-04T01:49:00"/>
        <d v="2023-04-04T01:17:00"/>
        <d v="2023-04-04T03:48:00"/>
        <d v="2023-04-04T00:35:00"/>
        <d v="2023-04-04T03:52:00"/>
        <d v="2023-04-04T00:17:00"/>
        <d v="2023-04-04T03:46:00"/>
        <d v="2023-04-04T01:41:00"/>
        <d v="2023-04-04T00:12:00"/>
        <d v="2023-04-04T01:19:00"/>
        <d v="2023-04-04T02:37:00"/>
        <d v="2023-04-04T00:41:00"/>
        <d v="2023-04-04T01:10:00"/>
        <d v="2023-04-04T01:53:00"/>
        <d v="2023-04-04T02:03:00"/>
        <d v="2023-04-04T01:46:00"/>
        <d v="2023-04-04T03:50:00"/>
        <d v="2023-04-04T01:03:00"/>
        <d v="2023-04-04T01:33:00"/>
        <d v="2023-04-04T00:53:00"/>
        <d v="2023-04-04T03:24:00"/>
        <d v="2023-04-04T02:11:00"/>
        <d v="2023-04-04T02:20:00"/>
        <d v="2023-04-04T01:16:00"/>
        <d v="2023-04-04T02:46:00"/>
        <d v="2023-04-04T00:37:00"/>
        <d v="2023-04-04T03:19:00"/>
        <d v="2023-04-04T02:53:00"/>
        <d v="2023-04-04T03:55:00"/>
        <d v="2023-04-04T01:31:00"/>
        <d v="2023-04-04T00:58:00"/>
        <d v="2023-04-04T00:57:00"/>
        <d v="2023-04-04T03:09:00"/>
        <d v="2023-04-04T03:29:00"/>
        <d v="2023-04-04T00:11:00"/>
        <d v="2023-04-05T03:37:00"/>
        <d v="2023-04-05T00:33:00"/>
        <d v="2023-04-05T03:09:00"/>
        <d v="2023-04-05T00:02:00"/>
        <d v="2023-04-05T02:59:00"/>
        <d v="2023-04-05T02:05:00"/>
        <d v="2023-04-05T02:33:00"/>
        <d v="2023-04-05T03:26:00"/>
        <d v="2023-04-05T01:37:00"/>
        <d v="2023-04-05T00:32:00"/>
        <d v="2023-04-05T00:20:00"/>
        <d v="2023-04-05T03:10:00"/>
        <d v="2023-04-05T02:48:00"/>
        <d v="2023-04-05T02:11:00"/>
        <d v="2023-04-05T03:51:00"/>
        <d v="2023-04-05T02:41:00"/>
        <d v="2023-04-05T02:15:00"/>
        <d v="2023-04-05T00:38:00"/>
        <d v="2023-04-05T02:39:00"/>
        <d v="2023-04-05T00:29:00"/>
        <d v="2023-04-05T02:13:00"/>
        <d v="2023-04-05T00:56:00"/>
        <d v="2023-04-05T01:55:00"/>
        <d v="2023-04-05T02:47:00"/>
        <d v="2023-04-05T00:22:00"/>
        <d v="2023-04-05T02:36:00"/>
        <d v="2023-04-05T03:43:00"/>
        <d v="2023-04-05T00:39:00"/>
        <d v="2023-04-05T03:03:00"/>
        <d v="2023-04-05T03:25:00"/>
        <d v="2023-04-05T00:52:00"/>
        <d v="2023-04-05T03:14:00"/>
        <d v="2023-04-05T02:18:00"/>
        <d v="2023-04-05T00:36:00"/>
        <d v="2023-04-05T02:34:00"/>
        <d v="2023-04-05T01:08:00"/>
        <d v="2023-04-05T01:24:00"/>
        <d v="2023-04-05T03:11:00"/>
        <d v="2023-04-05T03:18:00"/>
        <d v="2023-04-05T00:10:00"/>
        <d v="2023-04-05T02:21:00"/>
        <d v="2023-04-05T03:33:00"/>
        <d v="2023-04-05T03:31:00"/>
        <d v="2023-04-05T01:14:00"/>
        <d v="2023-04-05T00:15:00"/>
        <d v="2023-04-05T03:53:00"/>
        <d v="2023-04-05T00:12:00"/>
        <d v="2023-04-05T03:02:00"/>
        <d v="2023-04-05T03:58:00"/>
        <d v="2023-04-05T00:00:00"/>
        <d v="2023-04-05T01:59:00"/>
        <d v="2023-04-05T01:04:00"/>
        <d v="2023-04-05T02:04:00"/>
        <d v="2023-04-05T01:15:00"/>
        <d v="2023-04-05T03:23:00"/>
        <d v="2023-04-05T01:01:00"/>
        <d v="2023-04-05T00:07:00"/>
        <d v="2023-04-05T01:17:00"/>
        <d v="2023-04-05T02:53:00"/>
        <d v="2023-04-05T03:42:00"/>
        <d v="2023-04-05T02:12:00"/>
        <d v="2023-04-05T03:48:00"/>
        <d v="2023-04-05T00:24:00"/>
        <d v="2023-04-05T03:27:00"/>
        <d v="2023-04-05T02:43:00"/>
        <d v="2023-04-05T00:53:00"/>
        <d v="2023-04-05T01:21:00"/>
        <d v="2023-04-05T01:11:00"/>
        <d v="2023-04-05T01:54:00"/>
        <d v="2023-04-05T02:42:00"/>
        <d v="2023-04-05T02:57:00"/>
        <d v="2023-04-05T01:41:00"/>
        <d v="2023-04-05T03:36:00"/>
        <d v="2023-04-05T03:57:00"/>
        <d v="2023-04-06T03:36:00"/>
        <d v="2023-04-06T01:52:00"/>
        <d v="2023-04-06T03:17:00"/>
        <d v="2023-04-06T00:03:00"/>
        <d v="2023-04-06T01:39:00"/>
        <d v="2023-04-06T00:01:00"/>
        <d v="2023-04-06T00:42:00"/>
        <d v="2023-04-06T03:26:00"/>
        <d v="2023-04-06T01:57:00"/>
        <d v="2023-04-06T00:41:00"/>
        <d v="2023-04-06T03:50:00"/>
        <d v="2023-04-06T01:33:00"/>
        <d v="2023-04-06T01:00:00"/>
        <d v="2023-04-06T02:47:00"/>
        <d v="2023-04-06T01:34:00"/>
        <d v="2023-04-06T00:00:00"/>
        <d v="2023-04-06T02:57:00"/>
        <d v="2023-04-06T03:20:00"/>
        <d v="2023-04-06T00:07:00"/>
        <d v="2023-04-06T01:03:00"/>
        <d v="2023-04-06T00:31:00"/>
        <d v="2023-04-06T01:28:00"/>
        <d v="2023-04-06T03:01:00"/>
        <d v="2023-04-06T02:34:00"/>
        <d v="2023-04-06T03:30:00"/>
        <d v="2023-04-06T00:17:00"/>
        <d v="2023-04-06T01:21:00"/>
        <d v="2023-04-06T01:17:00"/>
        <d v="2023-04-06T03:44:00"/>
        <d v="2023-04-06T00:45:00"/>
        <d v="2023-04-06T02:20:00"/>
        <d v="2023-04-06T02:10:00"/>
        <d v="2023-04-06T02:38:00"/>
        <d v="2023-04-06T02:01:00"/>
        <d v="2023-04-06T02:50:00"/>
        <d v="2023-04-06T03:12:00"/>
        <d v="2023-04-06T03:32:00"/>
        <d v="2023-04-06T01:38:00"/>
        <d v="2023-04-06T01:19:00"/>
        <d v="2023-04-06T00:58:00"/>
        <d v="2023-04-06T03:55:00"/>
        <d v="2023-04-06T01:35:00"/>
        <d v="2023-04-06T02:08:00"/>
        <d v="2023-04-06T00:48:00"/>
        <d v="2023-04-06T03:35:00"/>
        <d v="2023-04-06T00:43:00"/>
        <d v="2023-04-06T03:27:00"/>
        <d v="2023-04-06T03:41:00"/>
        <d v="2023-04-06T01:47:00"/>
        <d v="2023-04-06T01:58:00"/>
        <d v="2023-04-06T02:13:00"/>
        <d v="2023-04-06T03:03:00"/>
        <d v="2023-04-06T01:48:00"/>
        <d v="2023-04-06T03:14:00"/>
        <d v="2023-04-06T01:02:00"/>
        <d v="2023-04-06T00:57:00"/>
        <d v="2023-04-06T02:31:00"/>
        <d v="2023-04-06T00:24:00"/>
        <d v="2023-04-06T03:19:00"/>
        <d v="2023-04-06T03:51:00"/>
        <d v="2023-04-06T03:46:00"/>
        <d v="2023-04-06T00:33:00"/>
        <d v="2023-04-06T00:47:00"/>
        <d v="2023-04-06T02:39:00"/>
        <d v="2023-04-06T02:43:00"/>
        <d v="2023-04-06T00:55:00"/>
        <d v="2023-04-06T01:08:00"/>
        <d v="2023-04-06T02:58:00"/>
        <d v="2023-04-06T00:26:00"/>
        <d v="2023-04-06T02:45:00"/>
        <d v="2023-04-06T01:30:00"/>
        <d v="2023-04-06T01:59:00"/>
        <d v="2023-04-06T03:57:00"/>
        <d v="2023-04-06T03:52:00"/>
        <d v="2023-04-06T00:18:00"/>
        <d v="2023-04-06T00:14:00"/>
        <d v="2023-04-06T00:15:00"/>
        <d v="2023-04-06T01:13:00"/>
        <d v="2023-04-06T02:36:00"/>
        <d v="2023-04-06T03:04:00"/>
        <d v="2023-04-06T01:45:00"/>
        <d v="2023-04-06T02:40:00"/>
        <d v="2023-04-06T02:53:00"/>
        <d v="2023-04-06T01:36:00"/>
        <d v="2023-04-06T03:13:00"/>
        <d v="2023-04-06T02:11:00"/>
        <d v="2023-04-06T00:10:00"/>
        <d v="2023-04-06T00:06:00"/>
        <d v="2023-04-06T03:33:00"/>
        <d v="2023-04-06T03:48:00"/>
        <d v="2023-04-06T01:41:00"/>
        <d v="2023-04-06T01:23:00"/>
        <d v="2023-04-06T00:44:00"/>
        <d v="2023-04-06T03:38:00"/>
        <d v="2023-04-06T00:25:00"/>
        <d v="2023-04-06T00:51:00"/>
        <d v="2023-04-06T03:16:00"/>
        <d v="2023-04-06T00:34:00"/>
        <d v="2023-04-06T03:58:00"/>
        <d v="2023-04-06T01:18:00"/>
        <d v="2023-04-06T02:49:00"/>
        <d v="2023-04-06T01:24:00"/>
        <d v="2023-04-06T03:23:00"/>
        <d v="2023-04-06T02:12:00"/>
        <d v="2023-04-06T01:12:00"/>
        <d v="2023-04-06T02:32:00"/>
        <d v="2023-04-06T00:46:00"/>
        <d v="2023-04-06T01:20:00"/>
        <d v="2023-04-06T00:56:00"/>
        <d v="2023-04-06T00:16:00"/>
        <d v="2023-04-06T02:07:00"/>
        <d v="2023-04-06T01:56:00"/>
        <d v="2023-04-06T00:09:00"/>
        <d v="2023-04-06T02:23:00"/>
        <d v="2023-04-06T00:02:00"/>
        <d v="2023-04-06T00:21:00"/>
        <d v="2023-04-06T03:43:00"/>
        <d v="2023-04-06T01:55:00"/>
        <d v="2023-04-06T00:54:00"/>
        <d v="2023-04-06T02:17:00"/>
        <d v="2023-04-06T03:59:00"/>
        <d v="2023-04-06T02:55:00"/>
        <d v="2023-04-06T02:59:00"/>
        <d v="2023-04-07T03:33:00"/>
        <d v="2023-04-07T02:04:00"/>
        <d v="2023-04-07T00:06:00"/>
        <d v="2023-04-07T02:31:00"/>
        <d v="2023-04-07T00:02:00"/>
        <d v="2023-04-07T01:15:00"/>
        <d v="2023-04-07T03:36:00"/>
        <d v="2023-04-07T00:51:00"/>
        <d v="2023-04-07T01:43:00"/>
        <d v="2023-04-07T02:50:00"/>
        <d v="2023-04-07T01:56:00"/>
        <d v="2023-04-07T03:22:00"/>
        <d v="2023-04-07T02:01:00"/>
        <d v="2023-04-07T01:09:00"/>
        <d v="2023-04-07T01:35:00"/>
        <d v="2023-04-07T02:05:00"/>
        <d v="2023-04-07T01:04:00"/>
        <d v="2023-04-07T03:39:00"/>
        <d v="2023-04-07T01:01:00"/>
        <d v="2023-04-07T01:52:00"/>
        <d v="2023-04-07T02:18:00"/>
        <d v="2023-04-07T01:24:00"/>
        <d v="2023-04-07T00:37:00"/>
        <d v="2023-04-07T00:03:00"/>
        <d v="2023-04-07T00:54:00"/>
        <d v="2023-04-07T00:28:00"/>
        <d v="2023-04-07T00:34:00"/>
        <d v="2023-04-07T03:01:00"/>
        <d v="2023-04-07T01:23:00"/>
        <d v="2023-04-07T02:56:00"/>
        <d v="2023-04-07T01:26:00"/>
        <d v="2023-04-07T03:56:00"/>
        <d v="2023-04-07T03:29:00"/>
        <d v="2023-04-07T01:12:00"/>
        <d v="2023-04-07T01:54:00"/>
        <d v="2023-04-07T03:26:00"/>
        <d v="2023-04-07T00:36:00"/>
        <d v="2023-04-07T02:43:00"/>
        <d v="2023-04-07T00:53:00"/>
        <d v="2023-04-07T03:44:00"/>
        <d v="2023-04-07T01:51:00"/>
        <d v="2023-04-07T02:02:00"/>
        <d v="2023-04-07T02:16:00"/>
        <d v="2023-04-07T03:48:00"/>
        <d v="2023-04-07T02:30:00"/>
        <d v="2023-04-07T00:23:00"/>
        <d v="2023-04-07T03:20:00"/>
        <d v="2023-04-07T00:17:00"/>
        <d v="2023-04-07T01:40:00"/>
        <d v="2023-04-07T01:48:00"/>
        <d v="2023-04-07T01:14:00"/>
        <d v="2023-04-07T03:05:00"/>
        <d v="2023-04-07T01:55:00"/>
        <d v="2023-04-07T02:28:00"/>
        <d v="2023-04-07T00:15:00"/>
        <d v="2023-04-07T02:21:00"/>
        <d v="2023-04-07T01:45:00"/>
        <d v="2023-04-07T01:47:00"/>
        <d v="2023-04-07T03:18:00"/>
        <d v="2023-04-07T01:18:00"/>
        <d v="2023-04-07T02:13:00"/>
        <d v="2023-04-07T03:53:00"/>
        <d v="2023-04-07T02:51:00"/>
        <d v="2023-04-07T00:31:00"/>
        <d v="2023-04-07T02:06:00"/>
        <d v="2023-04-07T02:49:00"/>
        <d v="2023-04-07T00:29:00"/>
        <d v="2023-04-07T03:16:00"/>
        <d v="2023-04-07T03:17:00"/>
        <d v="2023-04-07T03:40:00"/>
        <d v="2023-04-07T02:27:00"/>
        <d v="2023-04-07T01:08:00"/>
        <d v="2023-04-07T00:39:00"/>
        <d v="2023-04-07T03:49:00"/>
        <d v="2023-04-07T03:47:00"/>
        <d v="2023-04-07T01:59:00"/>
        <d v="2023-04-07T02:34:00"/>
        <d v="2023-04-07T03:10:00"/>
        <d v="2023-04-07T02:53:00"/>
        <d v="2023-04-07T02:32:00"/>
        <d v="2023-04-07T01:21:00"/>
        <d v="2023-04-07T01:46:00"/>
        <d v="2023-04-07T01:32:00"/>
        <d v="2023-04-07T03:21:00"/>
        <d v="2023-04-07T00:40:00"/>
        <d v="2023-04-07T00:25:00"/>
        <d v="2023-04-07T02:39:00"/>
        <d v="2023-04-07T03:30:00"/>
        <d v="2023-04-07T00:24:00"/>
        <d v="2023-04-07T01:34:00"/>
      </sharedItems>
      <fieldGroup par="23"/>
    </cacheField>
    <cacheField name="Hora de Salida" numFmtId="22">
      <sharedItems containsSemiMixedTypes="0" containsNonDate="0" containsDate="1" containsString="0" minDate="2023-04-01T01:11:00" maxDate="2023-04-07T07:51:00"/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 count="3">
        <s v="Tarjeta de débito"/>
        <s v="Efectivo"/>
        <s v="Tarjeta de crédito"/>
      </sharedItems>
    </cacheField>
    <cacheField name="Propina" numFmtId="0">
      <sharedItems containsMixedTypes="1" containsNumber="1" containsInteger="1" minValue="123" maxValue="4988" count="734">
        <s v="48.55"/>
        <s v="43.3"/>
        <s v="30.87"/>
        <s v="34.68"/>
        <s v="24.33"/>
        <n v="2657"/>
        <s v="10.54"/>
        <s v="49.18"/>
        <s v="46.85"/>
        <s v="16.6"/>
        <s v="32.89"/>
        <s v="45.27"/>
        <n v="2206"/>
        <s v="48.76"/>
        <s v="28.77"/>
        <n v="379"/>
        <s v="12.17"/>
        <s v="33.09"/>
        <n v="1745"/>
        <s v="31.7"/>
        <s v="20.53"/>
        <s v="45.41"/>
        <s v="38.46"/>
        <s v="38.18"/>
        <n v="4615"/>
        <s v="10.37"/>
        <s v="19.27"/>
        <s v="41.22"/>
        <s v="14.83"/>
        <s v="26.29"/>
        <s v="19.81"/>
        <s v="28.25"/>
        <s v="20.38"/>
        <s v="13.08"/>
        <s v="15.75"/>
        <n v="4528"/>
        <n v="1039"/>
        <s v="16.31"/>
        <n v="4836"/>
        <s v="13.68"/>
        <s v="15.24"/>
        <s v="49.58"/>
        <s v="32.19"/>
        <s v="42.6"/>
        <n v="2541"/>
        <s v="27.97"/>
        <s v="10.98"/>
        <s v="25.31"/>
        <s v="20.92"/>
        <s v="16.74"/>
        <s v="37.08"/>
        <s v="46.88"/>
        <s v="36.88"/>
        <s v="23.36"/>
        <s v="45.49"/>
        <s v="43.2"/>
        <s v="45.45"/>
        <s v="30.7"/>
        <s v="33.89"/>
        <s v="19.54"/>
        <s v="42.87"/>
        <s v="37.93"/>
        <s v="33.34"/>
        <s v="34.77"/>
        <s v="14.0"/>
        <s v="10.88"/>
        <s v="21.25"/>
        <s v="45.65"/>
        <s v="31.49"/>
        <s v="28.26"/>
        <s v="24.01"/>
        <s v="15.28"/>
        <n v="3451"/>
        <s v="30.83"/>
        <s v="45.23"/>
        <s v="17.76"/>
        <s v="19.88"/>
        <n v="2002"/>
        <s v="34.01"/>
        <s v="39.05"/>
        <n v="2369"/>
        <s v="38.6"/>
        <s v="24.94"/>
        <n v="1511"/>
        <s v="45.96"/>
        <n v="1184"/>
        <s v="29.46"/>
        <s v="23.93"/>
        <s v="12.28"/>
        <n v="3069"/>
        <s v="39.1"/>
        <s v="12.75"/>
        <n v="4566"/>
        <s v="28.36"/>
        <s v="24.68"/>
        <s v="33.63"/>
        <s v="19.22"/>
        <s v="17.15"/>
        <s v="33.55"/>
        <s v="15.15"/>
        <s v="15.09"/>
        <s v="12.65"/>
        <s v="26.75"/>
        <s v="11.12"/>
        <s v="15.64"/>
        <n v="2272"/>
        <s v="48.77"/>
        <s v="23.26"/>
        <s v="42.95"/>
        <s v="47.91"/>
        <s v="18.82"/>
        <n v="3536"/>
        <n v="2974"/>
        <s v="38.81"/>
        <s v="46.46"/>
        <s v="47.69"/>
        <n v="1165"/>
        <s v="49.32"/>
        <s v="11.5"/>
        <s v="12.51"/>
        <n v="123"/>
        <n v="2038"/>
        <n v="4688"/>
        <s v="10.85"/>
        <s v="24.66"/>
        <s v="41.82"/>
        <n v="3282"/>
        <s v="49.36"/>
        <s v="49.3"/>
        <n v="3813"/>
        <s v="42.41"/>
        <s v="30.96"/>
        <s v="39.74"/>
        <s v="30.1"/>
        <s v="34.7"/>
        <n v="3025"/>
        <n v="124"/>
        <s v="32.79"/>
        <n v="472"/>
        <s v="32.13"/>
        <n v="4156"/>
        <s v="16.29"/>
        <n v="4826"/>
        <s v="11.22"/>
        <s v="11.32"/>
        <n v="384"/>
        <s v="27.14"/>
        <s v="46.26"/>
        <s v="15.92"/>
        <s v="48.43"/>
        <s v="41.51"/>
        <n v="2557"/>
        <s v="42.84"/>
        <s v="17.2"/>
        <s v="25.72"/>
        <n v="1903"/>
        <s v="28.48"/>
        <s v="48.75"/>
        <s v="47.81"/>
        <s v="26.02"/>
        <n v="1886"/>
        <n v="1755"/>
        <s v="14.94"/>
        <s v="47.53"/>
        <s v="41.9"/>
        <n v="4395"/>
        <s v="42.74"/>
        <n v="1709"/>
        <s v="16.62"/>
        <s v="25.98"/>
        <s v="46.56"/>
        <n v="4517"/>
        <s v="48.73"/>
        <n v="4824"/>
        <s v="27.94"/>
        <n v="305"/>
        <s v="10.39"/>
        <s v="31.6"/>
        <n v="133"/>
        <s v="46.61"/>
        <n v="4258"/>
        <n v="3836"/>
        <s v="11.69"/>
        <s v="24.24"/>
        <s v="28.07"/>
        <s v="17.55"/>
        <s v="17.4"/>
        <s v="13.95"/>
        <s v="41.66"/>
        <s v="38.88"/>
        <s v="24.36"/>
        <n v="1599"/>
        <s v="24.85"/>
        <s v="11.41"/>
        <n v="1006"/>
        <s v="42.65"/>
        <s v="20.11"/>
        <n v="3672"/>
        <s v="13.26"/>
        <n v="1984"/>
        <s v="24.19"/>
        <s v="40.19"/>
        <n v="4956"/>
        <s v="26.49"/>
        <n v="3696"/>
        <s v="46.54"/>
        <s v="36.7"/>
        <s v="34.49"/>
        <s v="14.67"/>
        <s v="11.13"/>
        <s v="18.85"/>
        <s v="28.1"/>
        <s v="33.39"/>
        <s v="35.64"/>
        <s v="35.69"/>
        <n v="3117"/>
        <s v="23.34"/>
        <s v="46.96"/>
        <n v="485"/>
        <s v="17.83"/>
        <s v="32.58"/>
        <n v="4962"/>
        <n v="1761"/>
        <s v="35.02"/>
        <s v="39.48"/>
        <s v="41.05"/>
        <n v="1066"/>
        <s v="28.58"/>
        <s v="15.84"/>
        <s v="49.1"/>
        <s v="15.43"/>
        <n v="4564"/>
        <s v="10.22"/>
        <n v="2637"/>
        <s v="39.81"/>
        <s v="13.15"/>
        <n v="3302"/>
        <s v="11.76"/>
        <s v="33.81"/>
        <n v="3897"/>
        <s v="31.29"/>
        <n v="2145"/>
        <s v="17.65"/>
        <s v="14.82"/>
        <s v="42.75"/>
        <n v="4907"/>
        <s v="18.69"/>
        <s v="47.71"/>
        <n v="2321"/>
        <s v="13.69"/>
        <s v="43.81"/>
        <s v="34.69"/>
        <s v="36.43"/>
        <n v="1334"/>
        <n v="4988"/>
        <n v="2678"/>
        <s v="47.99"/>
        <n v="4672"/>
        <n v="4755"/>
        <s v="32.42"/>
        <s v="42.83"/>
        <s v="42.96"/>
        <s v="49.21"/>
        <s v="21.48"/>
        <s v="24.75"/>
        <s v="44.66"/>
        <s v="23.16"/>
        <s v="39.17"/>
        <n v="1013"/>
        <n v="1611"/>
        <s v="42.73"/>
        <s v="36.3"/>
        <s v="19.93"/>
        <s v="49.67"/>
        <s v="20.98"/>
        <n v="1029"/>
        <s v="41.36"/>
        <s v="43.53"/>
        <s v="36.08"/>
        <n v="443"/>
        <s v="19.05"/>
        <n v="4307"/>
        <s v="29.99"/>
        <n v="1094"/>
        <n v="4196"/>
        <s v="31.67"/>
        <s v="13.3"/>
        <s v="26.56"/>
        <n v="1459"/>
        <s v="15.44"/>
        <n v="2972"/>
        <s v="33.11"/>
        <s v="20.36"/>
        <s v="46.42"/>
        <s v="29.07"/>
        <s v="43.46"/>
        <s v="23.24"/>
        <s v="29.68"/>
        <s v="38.38"/>
        <s v="16.52"/>
        <n v="3989"/>
        <s v="16.49"/>
        <s v="22.05"/>
        <s v="37.92"/>
        <n v="1696"/>
        <n v="3166"/>
        <s v="33.79"/>
        <s v="36.09"/>
        <s v="11.47"/>
        <s v="39.27"/>
        <s v="30.89"/>
        <s v="43.14"/>
        <n v="3218"/>
        <s v="20.6"/>
        <s v="31.13"/>
        <s v="24.55"/>
        <n v="1008"/>
        <s v="30.05"/>
        <s v="44.02"/>
        <s v="23.59"/>
        <s v="24.69"/>
        <s v="44.3"/>
        <s v="21.6"/>
        <s v="32.5"/>
        <s v="13.85"/>
        <s v="15.08"/>
        <n v="1385"/>
        <s v="38.89"/>
        <s v="32.17"/>
        <s v="36.61"/>
        <n v="2521"/>
        <s v="13.19"/>
        <s v="17.5"/>
        <s v="41.56"/>
        <s v="17.93"/>
        <s v="19.28"/>
        <s v="30.62"/>
        <s v="19.6"/>
        <s v="38.52"/>
        <s v="47.05"/>
        <s v="20.06"/>
        <s v="23.01"/>
        <s v="33.01"/>
        <n v="1398"/>
        <n v="3593"/>
        <n v="4852"/>
        <s v="30.78"/>
        <s v="40.63"/>
        <s v="36.21"/>
        <s v="48.93"/>
        <s v="27.37"/>
        <s v="29.58"/>
        <n v="3053"/>
        <n v="2892"/>
        <s v="26.87"/>
        <s v="42.1"/>
        <s v="12.2"/>
        <s v="39.26"/>
        <s v="41.73"/>
        <s v="47.21"/>
        <s v="49.02"/>
        <s v="48.28"/>
        <n v="3497"/>
        <s v="10.57"/>
        <s v="12.62"/>
        <s v="37.65"/>
        <s v="34.83"/>
        <n v="4779"/>
        <s v="32.51"/>
        <n v="1717"/>
        <s v="26.62"/>
        <n v="3335"/>
        <n v="223"/>
        <n v="2751"/>
        <s v="14.96"/>
        <s v="40.31"/>
        <n v="1061"/>
        <s v="22.53"/>
        <s v="27.69"/>
        <n v="198"/>
        <n v="3133"/>
        <s v="39.32"/>
        <n v="1114"/>
        <n v="2896"/>
        <n v="2084"/>
        <s v="27.03"/>
        <n v="3914"/>
        <s v="42.68"/>
        <n v="486"/>
        <s v="32.73"/>
        <s v="12.54"/>
        <s v="18.05"/>
        <n v="409"/>
        <s v="34.5"/>
        <s v="37.79"/>
        <s v="48.96"/>
        <s v="27.32"/>
        <n v="1587"/>
        <s v="31.02"/>
        <s v="14.76"/>
        <s v="32.56"/>
        <s v="14.56"/>
        <s v="34.03"/>
        <s v="22.98"/>
        <s v="10.14"/>
        <s v="48.7"/>
        <s v="43.65"/>
        <s v="21.88"/>
        <n v="1294"/>
        <n v="2301"/>
        <n v="1317"/>
        <s v="20.51"/>
        <n v="129"/>
        <s v="35.08"/>
        <s v="35.51"/>
        <s v="14.09"/>
        <s v="17.57"/>
        <s v="39.72"/>
        <s v="34.13"/>
        <s v="11.02"/>
        <n v="4943"/>
        <s v="47.8"/>
        <s v="43.74"/>
        <s v="15.6"/>
        <n v="1095"/>
        <n v="4209"/>
        <n v="3982"/>
        <s v="18.71"/>
        <s v="45.77"/>
        <s v="37.15"/>
        <s v="30.48"/>
        <n v="1014"/>
        <n v="1256"/>
        <n v="193"/>
        <s v="25.56"/>
        <s v="38.85"/>
        <s v="23.31"/>
        <s v="21.07"/>
        <s v="14.48"/>
        <s v="25.26"/>
        <n v="1428"/>
        <n v="3524"/>
        <s v="28.68"/>
        <s v="35.68"/>
        <n v="4225"/>
        <s v="48.9"/>
        <s v="46.37"/>
        <s v="43.48"/>
        <s v="36.83"/>
        <s v="39.62"/>
        <n v="197"/>
        <s v="21.94"/>
        <s v="17.26"/>
        <s v="15.21"/>
        <n v="3277"/>
        <s v="49.6"/>
        <s v="21.51"/>
        <n v="2117"/>
        <n v="1707"/>
        <s v="48.5"/>
        <s v="44.9"/>
        <s v="26.63"/>
        <s v="42.31"/>
        <s v="14.28"/>
        <s v="47.46"/>
        <n v="2849"/>
        <s v="36.79"/>
        <s v="15.63"/>
        <s v="21.66"/>
        <s v="19.55"/>
        <s v="33.85"/>
        <s v="32.78"/>
        <s v="39.58"/>
        <s v="18.63"/>
        <n v="4202"/>
        <n v="1884"/>
        <n v="1274"/>
        <n v="2276"/>
        <s v="39.07"/>
        <s v="12.66"/>
        <s v="45.76"/>
        <s v="37.38"/>
        <s v="22.27"/>
        <s v="26.79"/>
        <n v="3267"/>
        <s v="11.85"/>
        <s v="33.96"/>
        <s v="39.42"/>
        <s v="29.93"/>
        <n v="2199"/>
        <s v="22.69"/>
        <s v="37.62"/>
        <s v="28.38"/>
        <s v="32.9"/>
        <s v="35.84"/>
        <n v="3131"/>
        <s v="25.76"/>
        <s v="43.42"/>
        <n v="428"/>
        <n v="1626"/>
        <n v="1497"/>
        <s v="35.95"/>
        <s v="37.37"/>
        <n v="2274"/>
        <s v="38.84"/>
        <n v="4379"/>
        <s v="20.85"/>
        <s v="23.92"/>
        <s v="18.48"/>
        <s v="34.59"/>
        <s v="43.99"/>
        <s v="15.18"/>
        <n v="3535"/>
        <n v="4541"/>
        <s v="26.91"/>
        <s v="32.87"/>
        <n v="4302"/>
        <n v="2295"/>
        <s v="15.62"/>
        <s v="25.91"/>
        <s v="30.19"/>
        <s v="34.39"/>
        <s v="17.95"/>
        <s v="20.09"/>
        <s v="39.45"/>
        <s v="46.0"/>
        <n v="2868"/>
        <s v="41.35"/>
        <s v="20.9"/>
        <s v="47.85"/>
        <s v="33.7"/>
        <s v="49.05"/>
        <s v="49.37"/>
        <n v="4491"/>
        <s v="12.18"/>
        <s v="20.04"/>
        <s v="28.88"/>
        <s v="35.34"/>
        <s v="28.33"/>
        <s v="17.54"/>
        <s v="10.28"/>
        <s v="44.38"/>
        <n v="4108"/>
        <s v="35.88"/>
        <s v="45.26"/>
        <n v="2436"/>
        <s v="31.53"/>
        <s v="44.24"/>
        <s v="21.49"/>
        <n v="2007"/>
        <s v="33.08"/>
        <s v="15.11"/>
        <n v="4262"/>
        <s v="21.13"/>
        <s v="28.52"/>
        <s v="38.4"/>
        <n v="4954"/>
        <s v="46.21"/>
        <s v="47.08"/>
        <s v="42.57"/>
        <n v="3352"/>
        <s v="21.71"/>
        <s v="34.12"/>
        <n v="328"/>
        <n v="3596"/>
        <n v="4454"/>
        <s v="13.27"/>
        <n v="2023"/>
        <s v="35.99"/>
        <s v="36.98"/>
        <s v="10.07"/>
        <n v="3503"/>
        <s v="33.93"/>
        <s v="28.96"/>
        <s v="40.94"/>
        <n v="4433"/>
        <s v="35.67"/>
        <s v="48.8"/>
        <s v="46.01"/>
        <s v="40.33"/>
        <s v="23.7"/>
        <s v="45.46"/>
        <s v="11.31"/>
        <s v="30.97"/>
        <s v="16.81"/>
        <s v="16.5"/>
        <n v="242"/>
        <n v="426"/>
        <s v="24.38"/>
        <s v="31.58"/>
        <s v="28.9"/>
        <n v="3655"/>
        <n v="2329"/>
        <s v="37.9"/>
        <s v="44.28"/>
        <s v="23.54"/>
        <s v="23.56"/>
        <n v="2648"/>
        <s v="18.42"/>
        <s v="23.89"/>
        <s v="25.93"/>
        <s v="16.44"/>
        <n v="2664"/>
        <n v="4227"/>
        <s v="38.0"/>
        <s v="19.24"/>
        <n v="4424"/>
        <s v="15.03"/>
        <s v="26.07"/>
        <s v="36.62"/>
        <n v="3971"/>
        <s v="22.41"/>
        <s v="11.19"/>
        <s v="29.25"/>
        <n v="2215"/>
        <s v="32.86"/>
        <s v="36.58"/>
        <n v="3071"/>
        <s v="18.97"/>
        <s v="49.29"/>
        <s v="39.68"/>
        <s v="11.11"/>
        <n v="2881"/>
        <n v="1386"/>
        <s v="40.03"/>
        <n v="1259"/>
        <s v="42.79"/>
        <n v="1743"/>
        <s v="15.98"/>
        <s v="38.21"/>
        <s v="20.27"/>
        <s v="34.33"/>
        <s v="23.98"/>
        <n v="217"/>
        <s v="31.23"/>
        <s v="44.2"/>
        <s v="31.27"/>
        <s v="15.91"/>
        <s v="32.54"/>
        <s v="11.64"/>
        <s v="41.8"/>
        <s v="25.32"/>
        <n v="1186"/>
        <n v="2049"/>
        <s v="18.61"/>
        <s v="10.68"/>
        <s v="32.2"/>
        <s v="29.19"/>
        <s v="36.5"/>
        <s v="41.29"/>
        <s v="30.74"/>
        <s v="41.6"/>
        <s v="12.57"/>
        <s v="26.76"/>
        <s v="12.06"/>
        <s v="37.07"/>
        <n v="2104"/>
        <s v="40.42"/>
        <s v="48.15"/>
        <n v="1989"/>
        <s v="15.83"/>
        <n v="1053"/>
        <n v="487"/>
        <s v="10.25"/>
        <s v="37.22"/>
        <n v="139"/>
        <s v="25.92"/>
        <s v="28.31"/>
        <s v="23.66"/>
        <s v="18.23"/>
        <n v="1876"/>
        <s v="34.35"/>
        <s v="39.89"/>
        <n v="3844"/>
        <s v="39.83"/>
        <s v="47.07"/>
        <n v="2224"/>
        <n v="3329"/>
        <s v="43.07"/>
        <n v="4445"/>
        <s v="40.39"/>
        <n v="418"/>
        <s v="26.15"/>
        <s v="28.43"/>
        <s v="49.74"/>
        <n v="4221"/>
        <s v="35.11"/>
        <s v="10.69"/>
        <s v="39.91"/>
        <s v="44.73"/>
        <s v="23.67"/>
        <n v="3721"/>
        <s v="17.23"/>
        <s v="40.28"/>
        <s v="47.13"/>
        <s v="20.62"/>
        <s v="27.79"/>
        <n v="1412"/>
        <s v="18.66"/>
        <s v="41.38"/>
        <n v="1324"/>
        <s v="34.28"/>
        <s v="15.02"/>
        <n v="1435"/>
        <s v="43.35"/>
        <s v="35.09"/>
        <s v="46.82"/>
        <s v="38.43"/>
        <s v="24.09"/>
        <s v="17.37"/>
        <n v="3369"/>
        <s v="16.05"/>
        <s v="10.51"/>
        <s v="25.7"/>
        <s v="26.5"/>
        <s v="18.75"/>
        <n v="3723"/>
        <s v="12.55"/>
        <n v="2412"/>
        <s v="21.82"/>
        <s v="49.35"/>
        <n v="4627"/>
        <s v="26.24"/>
        <s v="26.65"/>
        <s v="31.75"/>
        <n v="1003"/>
        <s v="27.04"/>
        <s v="13.7"/>
        <n v="3942"/>
        <s v="16.85"/>
        <s v="49.45"/>
        <s v="22.88"/>
        <s v="20.41"/>
        <s v="30.77"/>
      </sharedItems>
    </cacheField>
    <cacheField name="Estado de la Mesa" numFmtId="0">
      <sharedItems/>
    </cacheField>
    <cacheField name="Número de Orden" numFmtId="0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</cacheField>
    <cacheField name="País de Origen" numFmtId="0">
      <sharedItems count="11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</sharedItems>
    </cacheField>
    <cacheField name="Platos Ordenados" numFmtId="0">
      <sharedItems/>
    </cacheField>
    <cacheField name="Monto Total de la Cuenta" numFmtId="44">
      <sharedItems containsSemiMixedTypes="0" containsString="0" containsNumber="1" containsInteger="1" minValue="18" maxValue="360"/>
    </cacheField>
    <cacheField name="Fecha de Factura" numFmtId="14">
      <sharedItems containsNonDate="0" count="7">
        <s v="2023-04-01"/>
        <s v="2023-04-02"/>
        <s v="2023-04-03"/>
        <s v="2023-04-04"/>
        <s v="2023-04-05"/>
        <s v="2023-04-06"/>
        <s v="2023-04-07"/>
      </sharedItems>
    </cacheField>
    <cacheField name="Hora de Llegada2" numFmtId="0">
      <sharedItems count="224">
        <s v="01:07"/>
        <s v="01:28"/>
        <s v="00:29"/>
        <s v="03:03"/>
        <s v="00:01"/>
        <s v="01:24"/>
        <s v="01:57"/>
        <s v="02:11"/>
        <s v="02:03"/>
        <s v="00:02"/>
        <s v="03:46"/>
        <s v="00:04"/>
        <s v="03:09"/>
        <s v="00:18"/>
        <s v="03:24"/>
        <s v="02:31"/>
        <s v="00:09"/>
        <s v="02:06"/>
        <s v="00:35"/>
        <s v="01:25"/>
        <s v="03:39"/>
        <s v="02:16"/>
        <s v="02:44"/>
        <s v="03:01"/>
        <s v="02:04"/>
        <s v="01:19"/>
        <s v="00:49"/>
        <s v="03:02"/>
        <s v="02:55"/>
        <s v="02:51"/>
        <s v="03:08"/>
        <s v="03:33"/>
        <s v="03:18"/>
        <s v="03:27"/>
        <s v="02:38"/>
        <s v="03:41"/>
        <s v="02:00"/>
        <s v="02:14"/>
        <s v="00:25"/>
        <s v="01:02"/>
        <s v="03:06"/>
        <s v="02:15"/>
        <s v="01:47"/>
        <s v="03:30"/>
        <s v="00:28"/>
        <s v="01:44"/>
        <s v="03:54"/>
        <s v="01:42"/>
        <s v="00:40"/>
        <s v="01:30"/>
        <s v="01:20"/>
        <s v="03:04"/>
        <s v="01:31"/>
        <s v="01:21"/>
        <s v="02:09"/>
        <s v="03:49"/>
        <s v="02:47"/>
        <s v="00:41"/>
        <s v="01:40"/>
        <s v="01:54"/>
        <s v="02:28"/>
        <s v="03:45"/>
        <s v="02:02"/>
        <s v="00:11"/>
        <s v="02:42"/>
        <s v="02:39"/>
        <s v="01:04"/>
        <s v="03:36"/>
        <s v="02:57"/>
        <s v="02:46"/>
        <s v="01:34"/>
        <s v="03:40"/>
        <s v="03:25"/>
        <s v="03:42"/>
        <s v="02:35"/>
        <s v="01:46"/>
        <s v="00:42"/>
        <s v="01:17"/>
        <s v="03:38"/>
        <s v="03:35"/>
        <s v="01:39"/>
        <s v="01:52"/>
        <s v="03:19"/>
        <s v="01:59"/>
        <s v="01:01"/>
        <s v="02:22"/>
        <s v="03:32"/>
        <s v="00:14"/>
        <s v="01:33"/>
        <s v="01:18"/>
        <s v="01:29"/>
        <s v="01:32"/>
        <s v="01:48"/>
        <s v="01:49"/>
        <s v="01:12"/>
        <s v="03:43"/>
        <s v="03:15"/>
        <s v="00:34"/>
        <s v="00:38"/>
        <s v="01:23"/>
        <s v="02:56"/>
        <s v="02:45"/>
        <s v="00:26"/>
        <s v="00:43"/>
        <s v="01:26"/>
        <s v="00:54"/>
        <s v="00:07"/>
        <s v="01:00"/>
        <s v="01:50"/>
        <s v="03:48"/>
        <s v="01:58"/>
        <s v="02:05"/>
        <s v="00:32"/>
        <s v="02:58"/>
        <s v="00:37"/>
        <s v="03:52"/>
        <s v="01:35"/>
        <s v="01:14"/>
        <s v="01:53"/>
        <s v="03:22"/>
        <s v="00:10"/>
        <s v="01:06"/>
        <s v="00:45"/>
        <s v="00:57"/>
        <s v="02:34"/>
        <s v="02:21"/>
        <s v="01:56"/>
        <s v="02:37"/>
        <s v="02:49"/>
        <s v="01:27"/>
        <s v="02:27"/>
        <s v="00:44"/>
        <s v="03:53"/>
        <s v="03:55"/>
        <s v="02:23"/>
        <s v="00:00"/>
        <s v="02:36"/>
        <s v="00:12"/>
        <s v="02:40"/>
        <s v="00:36"/>
        <s v="00:58"/>
        <s v="03:57"/>
        <s v="00:17"/>
        <s v="02:43"/>
        <s v="00:27"/>
        <s v="02:33"/>
        <s v="01:51"/>
        <s v="01:16"/>
        <s v="02:07"/>
        <s v="00:52"/>
        <s v="00:22"/>
        <s v="02:17"/>
        <s v="00:16"/>
        <s v="03:44"/>
        <s v="03:31"/>
        <s v="00:39"/>
        <s v="03:05"/>
        <s v="00:23"/>
        <s v="02:08"/>
        <s v="01:08"/>
        <s v="02:53"/>
        <s v="03:11"/>
        <s v="02:54"/>
        <s v="00:30"/>
        <s v="00:46"/>
        <s v="01:11"/>
        <s v="02:13"/>
        <s v="03:10"/>
        <s v="00:15"/>
        <s v="03:37"/>
        <s v="01:03"/>
        <s v="03:14"/>
        <s v="00:03"/>
        <s v="01:55"/>
        <s v="03:07"/>
        <s v="01:38"/>
        <s v="02:25"/>
        <s v="00:48"/>
        <s v="02:59"/>
        <s v="02:30"/>
        <s v="03:56"/>
        <s v="01:41"/>
        <s v="01:10"/>
        <s v="03:50"/>
        <s v="00:53"/>
        <s v="02:20"/>
        <s v="03:29"/>
        <s v="00:33"/>
        <s v="03:26"/>
        <s v="01:37"/>
        <s v="00:20"/>
        <s v="02:48"/>
        <s v="03:51"/>
        <s v="02:41"/>
        <s v="00:56"/>
        <s v="02:18"/>
        <s v="03:58"/>
        <s v="01:15"/>
        <s v="03:23"/>
        <s v="02:12"/>
        <s v="00:24"/>
        <s v="03:17"/>
        <s v="03:20"/>
        <s v="00:31"/>
        <s v="02:10"/>
        <s v="02:01"/>
        <s v="02:50"/>
        <s v="03:12"/>
        <s v="00:47"/>
        <s v="00:55"/>
        <s v="01:13"/>
        <s v="01:45"/>
        <s v="01:36"/>
        <s v="03:13"/>
        <s v="00:06"/>
        <s v="00:51"/>
        <s v="03:16"/>
        <s v="02:32"/>
        <s v="00:21"/>
        <s v="03:59"/>
        <s v="01:43"/>
        <s v="01:09"/>
        <s v="03:47"/>
        <s v="03:21"/>
      </sharedItems>
    </cacheField>
    <cacheField name="Hora de Salida2" numFmtId="0">
      <sharedItems/>
    </cacheField>
    <cacheField name="Tiempo de Permanencia" numFmtId="164">
      <sharedItems containsSemiMixedTypes="0" containsNonDate="0" containsDate="1" containsString="0" minDate="1899-12-30T01:01:00" maxDate="1899-12-30T04:14:00"/>
    </cacheField>
    <cacheField name="Tiempo de Preparación Ordenes en Horas" numFmtId="164">
      <sharedItems containsSemiMixedTypes="0" containsNonDate="0" containsDate="1" containsString="0" minDate="1899-12-30T00:05:00" maxDate="1899-12-30T03:23:00"/>
    </cacheField>
    <cacheField name="Tiempo de Degustación en Horas" numFmtId="164">
      <sharedItems containsSemiMixedTypes="0" containsNonDate="0" containsDate="1" containsString="0" minDate="1899-12-30T00:00:00" maxDate="1899-12-30T04:04:00"/>
    </cacheField>
    <cacheField name="Orden Cobrada" numFmtId="164">
      <sharedItems containsNonDate="0" count="2">
        <s v="Si"/>
        <s v="No"/>
      </sharedItems>
    </cacheField>
    <cacheField name="Minutos (Hora de Llegada)" numFmtId="0" databaseField="0">
      <fieldGroup base="3">
        <rangePr groupBy="minutes" startDate="2023-04-01T00:01:00" endDate="2023-04-07T03:56:00"/>
        <groupItems count="62">
          <s v="&lt;01/0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04/2023"/>
        </groupItems>
      </fieldGroup>
    </cacheField>
    <cacheField name="Horas (Hora de Llegada)" numFmtId="0" databaseField="0">
      <fieldGroup base="3">
        <rangePr groupBy="hours" startDate="2023-04-01T00:01:00" endDate="2023-04-07T03:56:00"/>
        <groupItems count="26">
          <s v="&lt;01/04/20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7/04/2023"/>
        </groupItems>
      </fieldGroup>
    </cacheField>
    <cacheField name="Días (Hora de Llegada)" numFmtId="0" databaseField="0">
      <fieldGroup base="3">
        <rangePr groupBy="days" startDate="2023-04-01T00:01:00" endDate="2023-04-07T03:56:00"/>
        <groupItems count="368">
          <s v="&lt;01/04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Arroyo Herrera" refreshedDate="45608.840168634262" createdVersion="8" refreshedVersion="8" minRefreshableVersion="3" recordCount="767" xr:uid="{1C30F280-F9B9-42EA-85D5-846D204D1065}">
  <cacheSource type="worksheet">
    <worksheetSource name="Datos_sala[[Hora de Salida]:[Orden Cobrada]]"/>
  </cacheSource>
  <cacheFields count="17">
    <cacheField name="Hora de Salida" numFmtId="22">
      <sharedItems containsSemiMixedTypes="0" containsNonDate="0" containsDate="1" containsString="0" minDate="2023-04-01T01:11:00" maxDate="2023-04-07T07:51:00"/>
    </cacheField>
    <cacheField name="Mesero Asignado" numFmtId="0">
      <sharedItems/>
    </cacheField>
    <cacheField name="Tipo de Servicio" numFmtId="0">
      <sharedItems/>
    </cacheField>
    <cacheField name="Método de Pago" numFmtId="0">
      <sharedItems count="3">
        <s v="Tarjeta de débito"/>
        <s v="Efectivo"/>
        <s v="Tarjeta de crédito"/>
      </sharedItems>
    </cacheField>
    <cacheField name="Propina" numFmtId="0">
      <sharedItems containsMixedTypes="1" containsNumber="1" containsInteger="1" minValue="123" maxValue="4988"/>
    </cacheField>
    <cacheField name="Estado de la Mesa" numFmtId="0">
      <sharedItems/>
    </cacheField>
    <cacheField name="Número de Orden" numFmtId="0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</cacheField>
    <cacheField name="País de Origen" numFmtId="0">
      <sharedItems/>
    </cacheField>
    <cacheField name="Platos Ordenados" numFmtId="0">
      <sharedItems/>
    </cacheField>
    <cacheField name="Monto Total de la Cuenta" numFmtId="44">
      <sharedItems containsSemiMixedTypes="0" containsString="0" containsNumber="1" containsInteger="1" minValue="18" maxValue="360"/>
    </cacheField>
    <cacheField name="Fecha de Factura" numFmtId="14">
      <sharedItems containsNonDate="0"/>
    </cacheField>
    <cacheField name="Hora de Llegada2" numFmtId="0">
      <sharedItems/>
    </cacheField>
    <cacheField name="Hora de Salida2" numFmtId="0">
      <sharedItems/>
    </cacheField>
    <cacheField name="Tiempo de Permanencia" numFmtId="164">
      <sharedItems containsSemiMixedTypes="0" containsNonDate="0" containsDate="1" containsString="0" minDate="1899-12-30T01:01:00" maxDate="1899-12-30T04:14:00"/>
    </cacheField>
    <cacheField name="Tiempo de Preparación Ordenes en Horas" numFmtId="164">
      <sharedItems containsSemiMixedTypes="0" containsNonDate="0" containsDate="1" containsString="0" minDate="1899-12-30T00:05:00" maxDate="1899-12-30T03:23:00"/>
    </cacheField>
    <cacheField name="Tiempo de Degustación en Horas" numFmtId="164">
      <sharedItems containsSemiMixedTypes="0" containsNonDate="0" containsDate="1" containsString="0" minDate="1899-12-30T00:00:00" maxDate="1899-12-30T04:04:00"/>
    </cacheField>
    <cacheField name="Orden Cobrada" numFmtId="164">
      <sharedItems containsNonDat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nando Arroyo Herrera" refreshedDate="45609.993969791663" backgroundQuery="1" createdVersion="8" refreshedVersion="8" minRefreshableVersion="3" recordCount="0" supportSubquery="1" supportAdvancedDrill="1" xr:uid="{663515CE-1595-4A3B-9BF8-EC03D12B4D2D}">
  <cacheSource type="external" connectionId="3"/>
  <cacheFields count="1">
    <cacheField name="[Measures].[Recuento de Número de Orden]" caption="Recuento de Número de Orden" numFmtId="0" hierarchy="48" level="32767"/>
  </cacheFields>
  <cacheHierarchies count="49">
    <cacheHierarchy uniqueName="[Datos_cocina].[N√∫mero de Orden]" caption="N√∫mero de Orden" attribute="1" defaultMemberUniqueName="[Datos_cocina].[N√∫mero de Orden].[All]" allUniqueName="[Datos_cocina].[N√∫mero de Orden].[All]" dimensionUniqueName="[Datos_cocina]" displayFolder="" count="0" memberValueDatatype="20" unbalanced="0"/>
    <cacheHierarchy uniqueName="[Datos_cocina].[N√∫mero de Mesa]" caption="N√∫mero de Mesa" attribute="1" defaultMemberUniqueName="[Datos_cocina].[N√∫mero de Mesa].[All]" allUniqueName="[Datos_cocina].[N√∫mero de Mesa].[All]" dimensionUniqueName="[Datos_cocina]" displayFolder="" count="0" memberValueDatatype="20" unbalanced="0"/>
    <cacheHierarchy uniqueName="[Datos_cocina].[Nombre del Plato]" caption="Nombre del Plato" attribute="1" defaultMemberUniqueName="[Datos_cocina].[Nombre del Plato].[All]" allUniqueName="[Datos_cocina].[Nombre del Plato].[All]" dimensionUniqueName="[Datos_cocina]" displayFolder="" count="0" memberValueDatatype="130" unbalanced="0"/>
    <cacheHierarchy uniqueName="[Datos_cocina].[Descripci√≥n del Plato]" caption="Descripci√≥n del Plato" attribute="1" defaultMemberUniqueName="[Datos_cocina].[Descripci√≥n del Plato].[All]" allUniqueName="[Datos_cocina].[Descripci√≥n del Plato].[All]" dimensionUniqueName="[Datos_cocina]" displayFolder="" count="0" memberValueDatatype="130" unbalanced="0"/>
    <cacheHierarchy uniqueName="[Datos_cocina].[Costo Unitario]" caption="Costo Unitario" attribute="1" defaultMemberUniqueName="[Datos_cocina].[Costo Unitario].[All]" allUniqueName="[Datos_cocina].[Costo Unitario].[All]" dimensionUniqueName="[Datos_cocina]" displayFolder="" count="0" memberValueDatatype="20" unbalanced="0"/>
    <cacheHierarchy uniqueName="[Datos_cocina].[Precio Unitario]" caption="Precio Unitario" attribute="1" defaultMemberUniqueName="[Datos_cocina].[Precio Unitario].[All]" allUniqueName="[Datos_cocina].[Precio Unitario].[All]" dimensionUniqueName="[Datos_cocina]" displayFolder="" count="0" memberValueDatatype="20" unbalanced="0"/>
    <cacheHierarchy uniqueName="[Datos_cocina].[Cantidad Ordenada]" caption="Cantidad Ordenada" attribute="1" defaultMemberUniqueName="[Datos_cocina].[Cantidad Ordenada].[All]" allUniqueName="[Datos_cocina].[Cantidad Ordenada].[All]" dimensionUniqueName="[Datos_cocina]" displayFolder="" count="0" memberValueDatatype="20" unbalanced="0"/>
    <cacheHierarchy uniqueName="[Datos_cocina].[Tiempo de Preparación]" caption="Tiempo de Preparación" attribute="1" time="1" defaultMemberUniqueName="[Datos_cocina].[Tiempo de Preparación].[All]" allUniqueName="[Datos_cocina].[Tiempo de Preparación].[All]" dimensionUniqueName="[Datos_cocina]" displayFolder="" count="0" memberValueDatatype="7" unbalanced="0"/>
    <cacheHierarchy uniqueName="[Datos_cocina].[Observaciones]" caption="Observaciones" attribute="1" defaultMemberUniqueName="[Datos_cocina].[Observaciones].[All]" allUniqueName="[Datos_cocina].[Observaciones].[All]" dimensionUniqueName="[Datos_cocina]" displayFolder="" count="0" memberValueDatatype="130" unbalanced="0"/>
    <cacheHierarchy uniqueName="[Datos_cocina].[Total del Pedido]" caption="Total del Pedido" attribute="1" defaultMemberUniqueName="[Datos_cocina].[Total del Pedido].[All]" allUniqueName="[Datos_cocina].[Total del Pedido].[All]" dimensionUniqueName="[Datos_cocina]" displayFolder="" count="0" memberValueDatatype="20" unbalanced="0"/>
    <cacheHierarchy uniqueName="[Datos_cocina].[Ganancia Neta]" caption="Ganancia Neta" attribute="1" defaultMemberUniqueName="[Datos_cocina].[Ganancia Neta].[All]" allUniqueName="[Datos_cocina].[Ganancia Neta].[All]" dimensionUniqueName="[Datos_cocina]" displayFolder="" count="0" memberValueDatatype="20" unbalanced="0"/>
    <cacheHierarchy uniqueName="[Datos_cocina].[Ganancia Bruta]" caption="Ganancia Bruta" attribute="1" defaultMemberUniqueName="[Datos_cocina].[Ganancia Bruta].[All]" allUniqueName="[Datos_cocina].[Ganancia Bruta].[All]" dimensionUniqueName="[Datos_cocina]" displayFolder="" count="0" memberValueDatatype="20" unbalanced="0"/>
    <cacheHierarchy uniqueName="[Datos_cocina].[Porcentaje de Gananacia]" caption="Porcentaje de Gananacia" attribute="1" defaultMemberUniqueName="[Datos_cocina].[Porcentaje de Gananacia].[All]" allUniqueName="[Datos_cocina].[Porcentaje de Gananacia].[All]" dimensionUniqueName="[Datos_cocina]" displayFolder="" count="0" memberValueDatatype="5" unbalanced="0"/>
    <cacheHierarchy uniqueName="[Datos_sala].[Número de Mesa]" caption="Número de Mesa" attribute="1" defaultMemberUniqueName="[Datos_sala].[Número de Mesa].[All]" allUniqueName="[Datos_sala].[Número de Mesa].[All]" dimensionUniqueName="[Datos_sala]" displayFolder="" count="0" memberValueDatatype="130" unbalanced="0"/>
    <cacheHierarchy uniqueName="[Datos_sala].[Nombre del Cliente]" caption="Nombre del Cliente" attribute="1" defaultMemberUniqueName="[Datos_sala].[Nombre del Cliente].[All]" allUniqueName="[Datos_sala].[Nombre del Cliente].[All]" dimensionUniqueName="[Datos_sala]" displayFolder="" count="0" memberValueDatatype="130" unbalanced="0"/>
    <cacheHierarchy uniqueName="[Datos_sala].[Número de Comensales]" caption="Número de Comensales" attribute="1" defaultMemberUniqueName="[Datos_sala].[Número de Comensales].[All]" allUniqueName="[Datos_sala].[Número de Comensales].[All]" dimensionUniqueName="[Datos_sala]" displayFolder="" count="0" memberValueDatatype="20" unbalanced="0"/>
    <cacheHierarchy uniqueName="[Datos_sala].[Hora de Llegada]" caption="Hora de Llegada" attribute="1" time="1" defaultMemberUniqueName="[Datos_sala].[Hora de Llegada].[All]" allUniqueName="[Datos_sala].[Hora de Llegada].[All]" dimensionUniqueName="[Datos_sala]" displayFolder="" count="0" memberValueDatatype="7" unbalanced="0"/>
    <cacheHierarchy uniqueName="[Datos_sala].[Hora de Salida]" caption="Hora de Salida" attribute="1" time="1" defaultMemberUniqueName="[Datos_sala].[Hora de Salida].[All]" allUniqueName="[Datos_sala].[Hora de Salida].[All]" dimensionUniqueName="[Datos_sala]" displayFolder="" count="0" memberValueDatatype="7" unbalanced="0"/>
    <cacheHierarchy uniqueName="[Datos_sala].[Mesero Asignado]" caption="Mesero Asignado" attribute="1" defaultMemberUniqueName="[Datos_sala].[Mesero Asignado].[All]" allUniqueName="[Datos_sala].[Mesero Asignado].[All]" dimensionUniqueName="[Datos_sala]" displayFolder="" count="0" memberValueDatatype="130" unbalanced="0"/>
    <cacheHierarchy uniqueName="[Datos_sala].[Tipo de Servicio]" caption="Tipo de Servicio" attribute="1" defaultMemberUniqueName="[Datos_sala].[Tipo de Servicio].[All]" allUniqueName="[Datos_sala].[Tipo de Servicio].[All]" dimensionUniqueName="[Datos_sala]" displayFolder="" count="0" memberValueDatatype="130" unbalanced="0"/>
    <cacheHierarchy uniqueName="[Datos_sala].[Método de Pago]" caption="Método de Pago" attribute="1" defaultMemberUniqueName="[Datos_sala].[Método de Pago].[All]" allUniqueName="[Datos_sala].[Método de Pago].[All]" dimensionUniqueName="[Datos_sala]" displayFolder="" count="0" memberValueDatatype="130" unbalanced="0"/>
    <cacheHierarchy uniqueName="[Datos_sala].[Propina]" caption="Propina" attribute="1" defaultMemberUniqueName="[Datos_sala].[Propina].[All]" allUniqueName="[Datos_sala].[Propina].[All]" dimensionUniqueName="[Datos_sala]" displayFolder="" count="0" memberValueDatatype="130" unbalanced="0"/>
    <cacheHierarchy uniqueName="[Datos_sala].[Estado de la Mesa]" caption="Estado de la Mesa" attribute="1" defaultMemberUniqueName="[Datos_sala].[Estado de la Mesa].[All]" allUniqueName="[Datos_sala].[Estado de la Mesa].[All]" dimensionUniqueName="[Datos_sala]" displayFolder="" count="0" memberValueDatatype="130" unbalanced="0"/>
    <cacheHierarchy uniqueName="[Datos_sala].[Número de Orden]" caption="Número de Orden" attribute="1" defaultMemberUniqueName="[Datos_sala].[Número de Orden].[All]" allUniqueName="[Datos_sala].[Número de Orden].[All]" dimensionUniqueName="[Datos_sala]" displayFolder="" count="0" memberValueDatatype="20" unbalanced="0"/>
    <cacheHierarchy uniqueName="[Datos_sala].[País de Origen]" caption="País de Origen" attribute="1" defaultMemberUniqueName="[Datos_sala].[País de Origen].[All]" allUniqueName="[Datos_sala].[País de Origen].[All]" dimensionUniqueName="[Datos_sala]" displayFolder="" count="0" memberValueDatatype="130" unbalanced="0"/>
    <cacheHierarchy uniqueName="[Datos_sala].[Platos Ordenados]" caption="Platos Ordenados" attribute="1" defaultMemberUniqueName="[Datos_sala].[Platos Ordenados].[All]" allUniqueName="[Datos_sala].[Platos Ordenados].[All]" dimensionUniqueName="[Datos_sala]" displayFolder="" count="0" memberValueDatatype="130" unbalanced="0"/>
    <cacheHierarchy uniqueName="[Datos_sala].[Monto Total de la Cuenta]" caption="Monto Total de la Cuenta" attribute="1" defaultMemberUniqueName="[Datos_sala].[Monto Total de la Cuenta].[All]" allUniqueName="[Datos_sala].[Monto Total de la Cuenta].[All]" dimensionUniqueName="[Datos_sala]" displayFolder="" count="0" memberValueDatatype="20" unbalanced="0"/>
    <cacheHierarchy uniqueName="[Datos_sala].[Fecha de Factura]" caption="Fecha de Factura" attribute="1" defaultMemberUniqueName="[Datos_sala].[Fecha de Factura].[All]" allUniqueName="[Datos_sala].[Fecha de Factura].[All]" dimensionUniqueName="[Datos_sala]" displayFolder="" count="0" memberValueDatatype="130" unbalanced="0"/>
    <cacheHierarchy uniqueName="[Datos_sala].[Hora de Llegada2]" caption="Hora de Llegada2" attribute="1" defaultMemberUniqueName="[Datos_sala].[Hora de Llegada2].[All]" allUniqueName="[Datos_sala].[Hora de Llegada2].[All]" dimensionUniqueName="[Datos_sala]" displayFolder="" count="0" memberValueDatatype="130" unbalanced="0"/>
    <cacheHierarchy uniqueName="[Datos_sala].[Hora de Salida2]" caption="Hora de Salida2" attribute="1" defaultMemberUniqueName="[Datos_sala].[Hora de Salida2].[All]" allUniqueName="[Datos_sala].[Hora de Salida2].[All]" dimensionUniqueName="[Datos_sala]" displayFolder="" count="0" memberValueDatatype="130" unbalanced="0"/>
    <cacheHierarchy uniqueName="[Datos_sala].[Tiempo de Permanencia]" caption="Tiempo de Permanencia" attribute="1" time="1" defaultMemberUniqueName="[Datos_sala].[Tiempo de Permanencia].[All]" allUniqueName="[Datos_sala].[Tiempo de Permanencia].[All]" dimensionUniqueName="[Datos_sala]" displayFolder="" count="0" memberValueDatatype="7" unbalanced="0"/>
    <cacheHierarchy uniqueName="[Datos_sala].[Tiempo de Preparación Ordenes en Horas]" caption="Tiempo de Preparación Ordenes en Horas" attribute="1" time="1" defaultMemberUniqueName="[Datos_sala].[Tiempo de Preparación Ordenes en Horas].[All]" allUniqueName="[Datos_sala].[Tiempo de Preparación Ordenes en Horas].[All]" dimensionUniqueName="[Datos_sala]" displayFolder="" count="0" memberValueDatatype="7" unbalanced="0"/>
    <cacheHierarchy uniqueName="[Datos_sala].[Tiempo de Degustación en Horas]" caption="Tiempo de Degustación en Horas" attribute="1" time="1" defaultMemberUniqueName="[Datos_sala].[Tiempo de Degustación en Horas].[All]" allUniqueName="[Datos_sala].[Tiempo de Degustación en Horas].[All]" dimensionUniqueName="[Datos_sala]" displayFolder="" count="0" memberValueDatatype="7" unbalanced="0"/>
    <cacheHierarchy uniqueName="[Datos_sala].[Orden Cobrada]" caption="Orden Cobrada" attribute="1" defaultMemberUniqueName="[Datos_sala].[Orden Cobrada].[All]" allUniqueName="[Datos_sala].[Orden Cobrada].[All]" dimensionUniqueName="[Datos_sala]" displayFolder="" count="0" memberValueDatatype="130" unbalanced="0"/>
    <cacheHierarchy uniqueName="[Measures].[__XL_Count Datos_cocina]" caption="__XL_Count Datos_cocina" measure="1" displayFolder="" measureGroup="Datos_cocina" count="0" hidden="1"/>
    <cacheHierarchy uniqueName="[Measures].[__XL_Count Datos_sala]" caption="__XL_Count Datos_sala" measure="1" displayFolder="" measureGroup="Datos_sala" count="0" hidden="1"/>
    <cacheHierarchy uniqueName="[Measures].[__No hay medidas definidas]" caption="__No hay medidas definidas" measure="1" displayFolder="" count="0" hidden="1"/>
    <cacheHierarchy uniqueName="[Measures].[Suma de Número de Orden]" caption="Suma de Número de Orden" measure="1" displayFolder="" measureGroup="Datos_sal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Número de Comensales]" caption="Suma de Número de Comensales" measure="1" displayFolder="" measureGroup="Datos_sal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romedio de Número de Comensales]" caption="Promedio de Número de Comensales" measure="1" displayFolder="" measureGroup="Datos_sal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onto Total de la Cuenta]" caption="Suma de Monto Total de la Cuenta" measure="1" displayFolder="" measureGroup="Datos_sal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Promedio de Monto Total de la Cuenta]" caption="Promedio de Monto Total de la Cuenta" measure="1" displayFolder="" measureGroup="Datos_sal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Costo Unitario]" caption="Suma de Costo Unitario" measure="1" displayFolder="" measureGroup="Datos_cocin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rcentaje de Gananacia]" caption="Suma de Porcentaje de Gananacia" measure="1" displayFolder="" measureGroup="Datos_cocin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Porcentaje de Gananacia]" caption="Recuento de Porcentaje de Gananacia" measure="1" displayFolder="" measureGroup="Datos_cocin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Precio Unitario]" caption="Suma de Precio Unitario" measure="1" displayFolder="" measureGroup="Datos_cocin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nancia Bruta]" caption="Suma de Ganancia Bruta" measure="1" displayFolder="" measureGroup="Datos_cocin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Ganancia Neta]" caption="Suma de Ganancia Neta" measure="1" displayFolder="" measureGroup="Datos_cocin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Número de Orden]" caption="Recuento de Número de Orden" measure="1" displayFolder="" measureGroup="Datos_sal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Datos_cocina" uniqueName="[Datos_cocina]" caption="Datos_cocina"/>
    <dimension name="Datos_sala" uniqueName="[Datos_sala]" caption="Datos_sala"/>
    <dimension measure="1" name="Measures" uniqueName="[Measures]" caption="Measures"/>
  </dimensions>
  <measureGroups count="2">
    <measureGroup name="Datos_cocina" caption="Datos_cocina"/>
    <measureGroup name="Datos_sala" caption="Datos_sala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nando Arroyo Herrera" refreshedDate="45609.999074768515" backgroundQuery="1" createdVersion="8" refreshedVersion="8" minRefreshableVersion="3" recordCount="0" supportSubquery="1" supportAdvancedDrill="1" xr:uid="{B1B71C8D-FAB4-4723-804D-EAD0C8BC1FE0}">
  <cacheSource type="external" connectionId="3"/>
  <cacheFields count="1">
    <cacheField name="[Measures].[Suma de Costo Unitario]" caption="Suma de Costo Unitario" numFmtId="0" hierarchy="42" level="32767"/>
  </cacheFields>
  <cacheHierarchies count="49">
    <cacheHierarchy uniqueName="[Datos_cocina].[N√∫mero de Orden]" caption="N√∫mero de Orden" attribute="1" defaultMemberUniqueName="[Datos_cocina].[N√∫mero de Orden].[All]" allUniqueName="[Datos_cocina].[N√∫mero de Orden].[All]" dimensionUniqueName="[Datos_cocina]" displayFolder="" count="0" memberValueDatatype="20" unbalanced="0"/>
    <cacheHierarchy uniqueName="[Datos_cocina].[N√∫mero de Mesa]" caption="N√∫mero de Mesa" attribute="1" defaultMemberUniqueName="[Datos_cocina].[N√∫mero de Mesa].[All]" allUniqueName="[Datos_cocina].[N√∫mero de Mesa].[All]" dimensionUniqueName="[Datos_cocina]" displayFolder="" count="0" memberValueDatatype="20" unbalanced="0"/>
    <cacheHierarchy uniqueName="[Datos_cocina].[Nombre del Plato]" caption="Nombre del Plato" attribute="1" defaultMemberUniqueName="[Datos_cocina].[Nombre del Plato].[All]" allUniqueName="[Datos_cocina].[Nombre del Plato].[All]" dimensionUniqueName="[Datos_cocina]" displayFolder="" count="0" memberValueDatatype="130" unbalanced="0"/>
    <cacheHierarchy uniqueName="[Datos_cocina].[Descripci√≥n del Plato]" caption="Descripci√≥n del Plato" attribute="1" defaultMemberUniqueName="[Datos_cocina].[Descripci√≥n del Plato].[All]" allUniqueName="[Datos_cocina].[Descripci√≥n del Plato].[All]" dimensionUniqueName="[Datos_cocina]" displayFolder="" count="0" memberValueDatatype="130" unbalanced="0"/>
    <cacheHierarchy uniqueName="[Datos_cocina].[Costo Unitario]" caption="Costo Unitario" attribute="1" defaultMemberUniqueName="[Datos_cocina].[Costo Unitario].[All]" allUniqueName="[Datos_cocina].[Costo Unitario].[All]" dimensionUniqueName="[Datos_cocina]" displayFolder="" count="0" memberValueDatatype="20" unbalanced="0"/>
    <cacheHierarchy uniqueName="[Datos_cocina].[Precio Unitario]" caption="Precio Unitario" attribute="1" defaultMemberUniqueName="[Datos_cocina].[Precio Unitario].[All]" allUniqueName="[Datos_cocina].[Precio Unitario].[All]" dimensionUniqueName="[Datos_cocina]" displayFolder="" count="0" memberValueDatatype="20" unbalanced="0"/>
    <cacheHierarchy uniqueName="[Datos_cocina].[Cantidad Ordenada]" caption="Cantidad Ordenada" attribute="1" defaultMemberUniqueName="[Datos_cocina].[Cantidad Ordenada].[All]" allUniqueName="[Datos_cocina].[Cantidad Ordenada].[All]" dimensionUniqueName="[Datos_cocina]" displayFolder="" count="0" memberValueDatatype="20" unbalanced="0"/>
    <cacheHierarchy uniqueName="[Datos_cocina].[Tiempo de Preparación]" caption="Tiempo de Preparación" attribute="1" time="1" defaultMemberUniqueName="[Datos_cocina].[Tiempo de Preparación].[All]" allUniqueName="[Datos_cocina].[Tiempo de Preparación].[All]" dimensionUniqueName="[Datos_cocina]" displayFolder="" count="0" memberValueDatatype="7" unbalanced="0"/>
    <cacheHierarchy uniqueName="[Datos_cocina].[Observaciones]" caption="Observaciones" attribute="1" defaultMemberUniqueName="[Datos_cocina].[Observaciones].[All]" allUniqueName="[Datos_cocina].[Observaciones].[All]" dimensionUniqueName="[Datos_cocina]" displayFolder="" count="0" memberValueDatatype="130" unbalanced="0"/>
    <cacheHierarchy uniqueName="[Datos_cocina].[Total del Pedido]" caption="Total del Pedido" attribute="1" defaultMemberUniqueName="[Datos_cocina].[Total del Pedido].[All]" allUniqueName="[Datos_cocina].[Total del Pedido].[All]" dimensionUniqueName="[Datos_cocina]" displayFolder="" count="0" memberValueDatatype="20" unbalanced="0"/>
    <cacheHierarchy uniqueName="[Datos_cocina].[Ganancia Neta]" caption="Ganancia Neta" attribute="1" defaultMemberUniqueName="[Datos_cocina].[Ganancia Neta].[All]" allUniqueName="[Datos_cocina].[Ganancia Neta].[All]" dimensionUniqueName="[Datos_cocina]" displayFolder="" count="0" memberValueDatatype="20" unbalanced="0"/>
    <cacheHierarchy uniqueName="[Datos_cocina].[Ganancia Bruta]" caption="Ganancia Bruta" attribute="1" defaultMemberUniqueName="[Datos_cocina].[Ganancia Bruta].[All]" allUniqueName="[Datos_cocina].[Ganancia Bruta].[All]" dimensionUniqueName="[Datos_cocina]" displayFolder="" count="0" memberValueDatatype="20" unbalanced="0"/>
    <cacheHierarchy uniqueName="[Datos_cocina].[Porcentaje de Gananacia]" caption="Porcentaje de Gananacia" attribute="1" defaultMemberUniqueName="[Datos_cocina].[Porcentaje de Gananacia].[All]" allUniqueName="[Datos_cocina].[Porcentaje de Gananacia].[All]" dimensionUniqueName="[Datos_cocina]" displayFolder="" count="0" memberValueDatatype="5" unbalanced="0"/>
    <cacheHierarchy uniqueName="[Datos_sala].[Número de Mesa]" caption="Número de Mesa" attribute="1" defaultMemberUniqueName="[Datos_sala].[Número de Mesa].[All]" allUniqueName="[Datos_sala].[Número de Mesa].[All]" dimensionUniqueName="[Datos_sala]" displayFolder="" count="0" memberValueDatatype="130" unbalanced="0"/>
    <cacheHierarchy uniqueName="[Datos_sala].[Nombre del Cliente]" caption="Nombre del Cliente" attribute="1" defaultMemberUniqueName="[Datos_sala].[Nombre del Cliente].[All]" allUniqueName="[Datos_sala].[Nombre del Cliente].[All]" dimensionUniqueName="[Datos_sala]" displayFolder="" count="0" memberValueDatatype="130" unbalanced="0"/>
    <cacheHierarchy uniqueName="[Datos_sala].[Número de Comensales]" caption="Número de Comensales" attribute="1" defaultMemberUniqueName="[Datos_sala].[Número de Comensales].[All]" allUniqueName="[Datos_sala].[Número de Comensales].[All]" dimensionUniqueName="[Datos_sala]" displayFolder="" count="0" memberValueDatatype="20" unbalanced="0"/>
    <cacheHierarchy uniqueName="[Datos_sala].[Hora de Llegada]" caption="Hora de Llegada" attribute="1" time="1" defaultMemberUniqueName="[Datos_sala].[Hora de Llegada].[All]" allUniqueName="[Datos_sala].[Hora de Llegada].[All]" dimensionUniqueName="[Datos_sala]" displayFolder="" count="0" memberValueDatatype="7" unbalanced="0"/>
    <cacheHierarchy uniqueName="[Datos_sala].[Hora de Salida]" caption="Hora de Salida" attribute="1" time="1" defaultMemberUniqueName="[Datos_sala].[Hora de Salida].[All]" allUniqueName="[Datos_sala].[Hora de Salida].[All]" dimensionUniqueName="[Datos_sala]" displayFolder="" count="0" memberValueDatatype="7" unbalanced="0"/>
    <cacheHierarchy uniqueName="[Datos_sala].[Mesero Asignado]" caption="Mesero Asignado" attribute="1" defaultMemberUniqueName="[Datos_sala].[Mesero Asignado].[All]" allUniqueName="[Datos_sala].[Mesero Asignado].[All]" dimensionUniqueName="[Datos_sala]" displayFolder="" count="0" memberValueDatatype="130" unbalanced="0"/>
    <cacheHierarchy uniqueName="[Datos_sala].[Tipo de Servicio]" caption="Tipo de Servicio" attribute="1" defaultMemberUniqueName="[Datos_sala].[Tipo de Servicio].[All]" allUniqueName="[Datos_sala].[Tipo de Servicio].[All]" dimensionUniqueName="[Datos_sala]" displayFolder="" count="0" memberValueDatatype="130" unbalanced="0"/>
    <cacheHierarchy uniqueName="[Datos_sala].[Método de Pago]" caption="Método de Pago" attribute="1" defaultMemberUniqueName="[Datos_sala].[Método de Pago].[All]" allUniqueName="[Datos_sala].[Método de Pago].[All]" dimensionUniqueName="[Datos_sala]" displayFolder="" count="0" memberValueDatatype="130" unbalanced="0"/>
    <cacheHierarchy uniqueName="[Datos_sala].[Propina]" caption="Propina" attribute="1" defaultMemberUniqueName="[Datos_sala].[Propina].[All]" allUniqueName="[Datos_sala].[Propina].[All]" dimensionUniqueName="[Datos_sala]" displayFolder="" count="0" memberValueDatatype="130" unbalanced="0"/>
    <cacheHierarchy uniqueName="[Datos_sala].[Estado de la Mesa]" caption="Estado de la Mesa" attribute="1" defaultMemberUniqueName="[Datos_sala].[Estado de la Mesa].[All]" allUniqueName="[Datos_sala].[Estado de la Mesa].[All]" dimensionUniqueName="[Datos_sala]" displayFolder="" count="0" memberValueDatatype="130" unbalanced="0"/>
    <cacheHierarchy uniqueName="[Datos_sala].[Número de Orden]" caption="Número de Orden" attribute="1" defaultMemberUniqueName="[Datos_sala].[Número de Orden].[All]" allUniqueName="[Datos_sala].[Número de Orden].[All]" dimensionUniqueName="[Datos_sala]" displayFolder="" count="0" memberValueDatatype="20" unbalanced="0"/>
    <cacheHierarchy uniqueName="[Datos_sala].[País de Origen]" caption="País de Origen" attribute="1" defaultMemberUniqueName="[Datos_sala].[País de Origen].[All]" allUniqueName="[Datos_sala].[País de Origen].[All]" dimensionUniqueName="[Datos_sala]" displayFolder="" count="0" memberValueDatatype="130" unbalanced="0"/>
    <cacheHierarchy uniqueName="[Datos_sala].[Platos Ordenados]" caption="Platos Ordenados" attribute="1" defaultMemberUniqueName="[Datos_sala].[Platos Ordenados].[All]" allUniqueName="[Datos_sala].[Platos Ordenados].[All]" dimensionUniqueName="[Datos_sala]" displayFolder="" count="0" memberValueDatatype="130" unbalanced="0"/>
    <cacheHierarchy uniqueName="[Datos_sala].[Monto Total de la Cuenta]" caption="Monto Total de la Cuenta" attribute="1" defaultMemberUniqueName="[Datos_sala].[Monto Total de la Cuenta].[All]" allUniqueName="[Datos_sala].[Monto Total de la Cuenta].[All]" dimensionUniqueName="[Datos_sala]" displayFolder="" count="0" memberValueDatatype="20" unbalanced="0"/>
    <cacheHierarchy uniqueName="[Datos_sala].[Fecha de Factura]" caption="Fecha de Factura" attribute="1" defaultMemberUniqueName="[Datos_sala].[Fecha de Factura].[All]" allUniqueName="[Datos_sala].[Fecha de Factura].[All]" dimensionUniqueName="[Datos_sala]" displayFolder="" count="0" memberValueDatatype="130" unbalanced="0"/>
    <cacheHierarchy uniqueName="[Datos_sala].[Hora de Llegada2]" caption="Hora de Llegada2" attribute="1" defaultMemberUniqueName="[Datos_sala].[Hora de Llegada2].[All]" allUniqueName="[Datos_sala].[Hora de Llegada2].[All]" dimensionUniqueName="[Datos_sala]" displayFolder="" count="0" memberValueDatatype="130" unbalanced="0"/>
    <cacheHierarchy uniqueName="[Datos_sala].[Hora de Salida2]" caption="Hora de Salida2" attribute="1" defaultMemberUniqueName="[Datos_sala].[Hora de Salida2].[All]" allUniqueName="[Datos_sala].[Hora de Salida2].[All]" dimensionUniqueName="[Datos_sala]" displayFolder="" count="0" memberValueDatatype="130" unbalanced="0"/>
    <cacheHierarchy uniqueName="[Datos_sala].[Tiempo de Permanencia]" caption="Tiempo de Permanencia" attribute="1" time="1" defaultMemberUniqueName="[Datos_sala].[Tiempo de Permanencia].[All]" allUniqueName="[Datos_sala].[Tiempo de Permanencia].[All]" dimensionUniqueName="[Datos_sala]" displayFolder="" count="0" memberValueDatatype="7" unbalanced="0"/>
    <cacheHierarchy uniqueName="[Datos_sala].[Tiempo de Preparación Ordenes en Horas]" caption="Tiempo de Preparación Ordenes en Horas" attribute="1" time="1" defaultMemberUniqueName="[Datos_sala].[Tiempo de Preparación Ordenes en Horas].[All]" allUniqueName="[Datos_sala].[Tiempo de Preparación Ordenes en Horas].[All]" dimensionUniqueName="[Datos_sala]" displayFolder="" count="0" memberValueDatatype="7" unbalanced="0"/>
    <cacheHierarchy uniqueName="[Datos_sala].[Tiempo de Degustación en Horas]" caption="Tiempo de Degustación en Horas" attribute="1" time="1" defaultMemberUniqueName="[Datos_sala].[Tiempo de Degustación en Horas].[All]" allUniqueName="[Datos_sala].[Tiempo de Degustación en Horas].[All]" dimensionUniqueName="[Datos_sala]" displayFolder="" count="0" memberValueDatatype="7" unbalanced="0"/>
    <cacheHierarchy uniqueName="[Datos_sala].[Orden Cobrada]" caption="Orden Cobrada" attribute="1" defaultMemberUniqueName="[Datos_sala].[Orden Cobrada].[All]" allUniqueName="[Datos_sala].[Orden Cobrada].[All]" dimensionUniqueName="[Datos_sala]" displayFolder="" count="0" memberValueDatatype="130" unbalanced="0"/>
    <cacheHierarchy uniqueName="[Measures].[__XL_Count Datos_cocina]" caption="__XL_Count Datos_cocina" measure="1" displayFolder="" measureGroup="Datos_cocina" count="0" hidden="1"/>
    <cacheHierarchy uniqueName="[Measures].[__XL_Count Datos_sala]" caption="__XL_Count Datos_sala" measure="1" displayFolder="" measureGroup="Datos_sala" count="0" hidden="1"/>
    <cacheHierarchy uniqueName="[Measures].[__No hay medidas definidas]" caption="__No hay medidas definidas" measure="1" displayFolder="" count="0" hidden="1"/>
    <cacheHierarchy uniqueName="[Measures].[Suma de Número de Orden]" caption="Suma de Número de Orden" measure="1" displayFolder="" measureGroup="Datos_sal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Número de Comensales]" caption="Suma de Número de Comensales" measure="1" displayFolder="" measureGroup="Datos_sal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romedio de Número de Comensales]" caption="Promedio de Número de Comensales" measure="1" displayFolder="" measureGroup="Datos_sal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onto Total de la Cuenta]" caption="Suma de Monto Total de la Cuenta" measure="1" displayFolder="" measureGroup="Datos_sal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Promedio de Monto Total de la Cuenta]" caption="Promedio de Monto Total de la Cuenta" measure="1" displayFolder="" measureGroup="Datos_sal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Costo Unitario]" caption="Suma de Costo Unitario" measure="1" displayFolder="" measureGroup="Datos_cocin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rcentaje de Gananacia]" caption="Suma de Porcentaje de Gananacia" measure="1" displayFolder="" measureGroup="Datos_cocin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Porcentaje de Gananacia]" caption="Recuento de Porcentaje de Gananacia" measure="1" displayFolder="" measureGroup="Datos_cocin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Precio Unitario]" caption="Suma de Precio Unitario" measure="1" displayFolder="" measureGroup="Datos_cocin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Ganancia Bruta]" caption="Suma de Ganancia Bruta" measure="1" displayFolder="" measureGroup="Datos_cocin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Ganancia Neta]" caption="Suma de Ganancia Neta" measure="1" displayFolder="" measureGroup="Datos_cocin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Número de Orden]" caption="Recuento de Número de Orden" measure="1" displayFolder="" measureGroup="Datos_sal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Datos_cocina" uniqueName="[Datos_cocina]" caption="Datos_cocina"/>
    <dimension name="Datos_sala" uniqueName="[Datos_sala]" caption="Datos_sala"/>
    <dimension measure="1" name="Measures" uniqueName="[Measures]" caption="Measures"/>
  </dimensions>
  <measureGroups count="2">
    <measureGroup name="Datos_cocina" caption="Datos_cocina"/>
    <measureGroup name="Datos_sala" caption="Datos_sala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x v="0"/>
    <d v="2023-04-01T03:50:00"/>
    <x v="0"/>
    <x v="0"/>
    <x v="0"/>
    <x v="0"/>
    <s v="Reservada"/>
    <x v="0"/>
    <x v="0"/>
    <s v="Plato_7, Plato_2"/>
    <n v="138"/>
    <x v="0"/>
    <x v="0"/>
    <s v="03:50"/>
    <d v="1899-12-30T02:43:00"/>
    <d v="1899-12-30T00:57:00"/>
    <d v="1899-12-30T01:46:00"/>
    <x v="0"/>
  </r>
  <r>
    <n v="6"/>
    <s v="Cliente_538"/>
    <n v="6"/>
    <x v="1"/>
    <d v="2023-04-01T03:49:00"/>
    <x v="1"/>
    <x v="1"/>
    <x v="1"/>
    <x v="1"/>
    <s v="Reservada"/>
    <x v="1"/>
    <x v="1"/>
    <s v="Plato_17, Plato_6"/>
    <n v="58"/>
    <x v="0"/>
    <x v="1"/>
    <s v="03:49"/>
    <d v="1899-12-30T02:21:00"/>
    <d v="1899-12-30T01:25:00"/>
    <d v="1899-12-30T00:56:00"/>
    <x v="0"/>
  </r>
  <r>
    <n v="20"/>
    <s v="Cliente_911"/>
    <n v="1"/>
    <x v="2"/>
    <d v="2023-04-01T03:56:00"/>
    <x v="2"/>
    <x v="1"/>
    <x v="2"/>
    <x v="2"/>
    <s v="Libre"/>
    <x v="2"/>
    <x v="2"/>
    <s v="Plato_20, Plato_17, Plato_19, Plato_9"/>
    <n v="165"/>
    <x v="0"/>
    <x v="2"/>
    <s v="03:56"/>
    <d v="1899-12-30T03:27:00"/>
    <d v="1899-12-30T02:06:00"/>
    <d v="1899-12-30T01:21:00"/>
    <x v="0"/>
  </r>
  <r>
    <n v="3"/>
    <s v="Cliente_129"/>
    <n v="1"/>
    <x v="3"/>
    <d v="2023-04-01T04:31:00"/>
    <x v="3"/>
    <x v="0"/>
    <x v="2"/>
    <x v="3"/>
    <s v="Libre"/>
    <x v="3"/>
    <x v="3"/>
    <s v="Plato_11, Plato_16"/>
    <n v="183"/>
    <x v="0"/>
    <x v="3"/>
    <s v="04:31"/>
    <d v="1899-12-30T01:28:00"/>
    <d v="1899-12-30T00:40:00"/>
    <d v="1899-12-30T00:48:00"/>
    <x v="0"/>
  </r>
  <r>
    <n v="8"/>
    <s v="Cliente_938"/>
    <n v="2"/>
    <x v="4"/>
    <d v="2023-04-01T02:06:00"/>
    <x v="4"/>
    <x v="0"/>
    <x v="2"/>
    <x v="4"/>
    <s v="Libre"/>
    <x v="4"/>
    <x v="4"/>
    <s v="Plato_12, Plato_7"/>
    <n v="67"/>
    <x v="0"/>
    <x v="4"/>
    <s v="02:06"/>
    <d v="1899-12-30T02:05:00"/>
    <d v="1899-12-30T00:17:00"/>
    <d v="1899-12-30T01:48:00"/>
    <x v="0"/>
  </r>
  <r>
    <s v="7"/>
    <s v="Cliente_965"/>
    <n v="5"/>
    <x v="5"/>
    <d v="2023-04-01T03:32:00"/>
    <x v="4"/>
    <x v="2"/>
    <x v="2"/>
    <x v="5"/>
    <s v="Libre"/>
    <x v="5"/>
    <x v="4"/>
    <s v="Plato_8"/>
    <n v="70"/>
    <x v="0"/>
    <x v="5"/>
    <s v="03:32"/>
    <d v="1899-12-30T02:08:00"/>
    <d v="1899-12-30T00:11:00"/>
    <d v="1899-12-30T01:57:00"/>
    <x v="0"/>
  </r>
  <r>
    <n v="17"/>
    <s v="Cliente_306"/>
    <n v="6"/>
    <x v="6"/>
    <d v="2023-04-01T04:22:00"/>
    <x v="2"/>
    <x v="2"/>
    <x v="2"/>
    <x v="6"/>
    <s v="Ocupada"/>
    <x v="6"/>
    <x v="5"/>
    <s v="Plato_15, Plato_19"/>
    <n v="172"/>
    <x v="0"/>
    <x v="6"/>
    <s v="04:22"/>
    <d v="1899-12-30T02:40:00"/>
    <d v="1899-12-30T00:41:00"/>
    <d v="1899-12-30T01:59:00"/>
    <x v="0"/>
  </r>
  <r>
    <n v="11"/>
    <s v="Cliente_974"/>
    <n v="1"/>
    <x v="7"/>
    <d v="2023-04-01T04:49:00"/>
    <x v="2"/>
    <x v="1"/>
    <x v="2"/>
    <x v="7"/>
    <s v="Reservada"/>
    <x v="7"/>
    <x v="3"/>
    <s v="Plato_5, Plato_16, Plato_20"/>
    <n v="242"/>
    <x v="0"/>
    <x v="7"/>
    <s v="04:49"/>
    <d v="1899-12-30T02:38:00"/>
    <d v="1899-12-30T00:55:00"/>
    <d v="1899-12-30T01:43:00"/>
    <x v="0"/>
  </r>
  <r>
    <n v="15"/>
    <s v="Cliente_740"/>
    <n v="5"/>
    <x v="8"/>
    <d v="2023-04-01T04:25:00"/>
    <x v="2"/>
    <x v="0"/>
    <x v="0"/>
    <x v="8"/>
    <s v="Libre"/>
    <x v="8"/>
    <x v="6"/>
    <s v="Plato_2, Plato_7, Plato_12, Plato_15"/>
    <n v="169"/>
    <x v="0"/>
    <x v="8"/>
    <s v="04:25"/>
    <d v="1899-12-30T02:22:00"/>
    <d v="1899-12-30T02:26:00"/>
    <d v="1899-12-30T00:00:00"/>
    <x v="1"/>
  </r>
  <r>
    <n v="17"/>
    <s v="Cliente_33"/>
    <n v="1"/>
    <x v="9"/>
    <d v="2023-04-01T01:53:00"/>
    <x v="4"/>
    <x v="0"/>
    <x v="2"/>
    <x v="9"/>
    <s v="Ocupada"/>
    <x v="9"/>
    <x v="7"/>
    <s v="Plato_18, Plato_20"/>
    <n v="148"/>
    <x v="0"/>
    <x v="9"/>
    <s v="01:53"/>
    <d v="1899-12-30T02:06:00"/>
    <d v="1899-12-30T00:29:00"/>
    <d v="1899-12-30T01:37:00"/>
    <x v="0"/>
  </r>
  <r>
    <n v="14"/>
    <s v="Cliente_881"/>
    <n v="1"/>
    <x v="10"/>
    <d v="2023-04-01T06:33:00"/>
    <x v="1"/>
    <x v="0"/>
    <x v="2"/>
    <x v="10"/>
    <s v="Libre"/>
    <x v="10"/>
    <x v="4"/>
    <s v="Plato_16, Plato_2"/>
    <n v="88"/>
    <x v="0"/>
    <x v="10"/>
    <s v="06:33"/>
    <d v="1899-12-30T02:47:00"/>
    <d v="1899-12-30T00:56:00"/>
    <d v="1899-12-30T01:51:00"/>
    <x v="0"/>
  </r>
  <r>
    <n v="14"/>
    <s v="Cliente_890"/>
    <n v="6"/>
    <x v="11"/>
    <d v="2023-04-01T03:23:00"/>
    <x v="4"/>
    <x v="2"/>
    <x v="2"/>
    <x v="11"/>
    <s v="Ocupada"/>
    <x v="11"/>
    <x v="1"/>
    <s v="Plato_16, Plato_19, Plato_8, Plato_20"/>
    <n v="326"/>
    <x v="0"/>
    <x v="11"/>
    <s v="03:23"/>
    <d v="1899-12-30T03:34:00"/>
    <d v="1899-12-30T01:35:00"/>
    <d v="1899-12-30T01:59:00"/>
    <x v="0"/>
  </r>
  <r>
    <s v="2"/>
    <s v="Cliente_873"/>
    <n v="1"/>
    <x v="12"/>
    <d v="2023-04-01T05:32:00"/>
    <x v="3"/>
    <x v="0"/>
    <x v="1"/>
    <x v="12"/>
    <s v="Ocupada"/>
    <x v="12"/>
    <x v="2"/>
    <s v="Plato_9"/>
    <n v="87"/>
    <x v="0"/>
    <x v="12"/>
    <s v="05:32"/>
    <d v="1899-12-30T02:38:00"/>
    <d v="1899-12-30T00:59:00"/>
    <d v="1899-12-30T01:39:00"/>
    <x v="0"/>
  </r>
  <r>
    <n v="16"/>
    <s v="Cliente_780"/>
    <n v="6"/>
    <x v="13"/>
    <d v="2023-04-01T01:58:00"/>
    <x v="2"/>
    <x v="0"/>
    <x v="1"/>
    <x v="13"/>
    <s v="Libre"/>
    <x v="13"/>
    <x v="4"/>
    <s v="Plato_3, Plato_11, Plato_14, Plato_2"/>
    <n v="129"/>
    <x v="0"/>
    <x v="13"/>
    <s v="01:58"/>
    <d v="1899-12-30T01:40:00"/>
    <d v="1899-12-30T02:34:00"/>
    <d v="1899-12-30T00:00:00"/>
    <x v="1"/>
  </r>
  <r>
    <n v="6"/>
    <s v="Cliente_728"/>
    <n v="4"/>
    <x v="14"/>
    <d v="2023-04-01T04:59:00"/>
    <x v="1"/>
    <x v="1"/>
    <x v="2"/>
    <x v="14"/>
    <s v="Ocupada"/>
    <x v="14"/>
    <x v="7"/>
    <s v="Plato_16, Plato_13, Plato_8"/>
    <n v="224"/>
    <x v="0"/>
    <x v="14"/>
    <s v="04:59"/>
    <d v="1899-12-30T01:50:00"/>
    <d v="1899-12-30T01:43:00"/>
    <d v="1899-12-30T00:07:00"/>
    <x v="0"/>
  </r>
  <r>
    <s v="20"/>
    <s v="Cliente_175"/>
    <n v="5"/>
    <x v="15"/>
    <d v="2023-04-01T04:24:00"/>
    <x v="4"/>
    <x v="0"/>
    <x v="1"/>
    <x v="15"/>
    <s v="Reservada"/>
    <x v="15"/>
    <x v="6"/>
    <s v="Plato_16"/>
    <n v="28"/>
    <x v="0"/>
    <x v="15"/>
    <s v="04:24"/>
    <d v="1899-12-30T01:53:00"/>
    <d v="1899-12-30T00:38:00"/>
    <d v="1899-12-30T01:15:00"/>
    <x v="0"/>
  </r>
  <r>
    <n v="14"/>
    <s v="Cliente_200"/>
    <n v="6"/>
    <x v="16"/>
    <d v="2023-04-01T03:27:00"/>
    <x v="2"/>
    <x v="1"/>
    <x v="2"/>
    <x v="16"/>
    <s v="Libre"/>
    <x v="16"/>
    <x v="8"/>
    <s v="Plato_8, Plato_4, Plato_5"/>
    <n v="137"/>
    <x v="0"/>
    <x v="16"/>
    <s v="03:27"/>
    <d v="1899-12-30T03:18:00"/>
    <d v="1899-12-30T02:38:00"/>
    <d v="1899-12-30T00:40:00"/>
    <x v="0"/>
  </r>
  <r>
    <n v="9"/>
    <s v="Cliente_190"/>
    <n v="2"/>
    <x v="17"/>
    <d v="2023-04-01T04:26:00"/>
    <x v="2"/>
    <x v="1"/>
    <x v="2"/>
    <x v="17"/>
    <s v="Libre"/>
    <x v="17"/>
    <x v="1"/>
    <s v="Plato_9, Plato_20, Plato_10, Plato_15"/>
    <n v="251"/>
    <x v="0"/>
    <x v="17"/>
    <s v="04:26"/>
    <d v="1899-12-30T02:20:00"/>
    <d v="1899-12-30T02:14:00"/>
    <d v="1899-12-30T00:06:00"/>
    <x v="0"/>
  </r>
  <r>
    <s v="18"/>
    <s v="Cliente_290"/>
    <n v="3"/>
    <x v="18"/>
    <d v="2023-04-01T03:29:00"/>
    <x v="2"/>
    <x v="0"/>
    <x v="2"/>
    <x v="18"/>
    <s v="Libre"/>
    <x v="18"/>
    <x v="9"/>
    <s v="Plato_20"/>
    <n v="80"/>
    <x v="0"/>
    <x v="18"/>
    <s v="03:29"/>
    <d v="1899-12-30T02:54:00"/>
    <d v="1899-12-30T00:44:00"/>
    <d v="1899-12-30T02:10:00"/>
    <x v="0"/>
  </r>
  <r>
    <n v="8"/>
    <s v="Cliente_972"/>
    <n v="2"/>
    <x v="19"/>
    <d v="2023-04-01T05:12:00"/>
    <x v="0"/>
    <x v="0"/>
    <x v="2"/>
    <x v="19"/>
    <s v="Reservada"/>
    <x v="19"/>
    <x v="9"/>
    <s v="Plato_8, Plato_1, Plato_14"/>
    <n v="178"/>
    <x v="0"/>
    <x v="19"/>
    <s v="05:12"/>
    <d v="1899-12-30T03:47:00"/>
    <d v="1899-12-30T01:10:00"/>
    <d v="1899-12-30T02:37:00"/>
    <x v="0"/>
  </r>
  <r>
    <n v="12"/>
    <s v="Cliente_210"/>
    <n v="2"/>
    <x v="20"/>
    <d v="2023-04-01T05:52:00"/>
    <x v="0"/>
    <x v="0"/>
    <x v="2"/>
    <x v="20"/>
    <s v="Reservada"/>
    <x v="20"/>
    <x v="7"/>
    <s v="Plato_20, Plato_3, Plato_15, Plato_1"/>
    <n v="274"/>
    <x v="0"/>
    <x v="20"/>
    <s v="05:52"/>
    <d v="1899-12-30T02:13:00"/>
    <d v="1899-12-30T02:32:00"/>
    <d v="1899-12-30T00:00:00"/>
    <x v="1"/>
  </r>
  <r>
    <n v="15"/>
    <s v="Cliente_88"/>
    <n v="1"/>
    <x v="21"/>
    <d v="2023-04-01T04:47:00"/>
    <x v="4"/>
    <x v="0"/>
    <x v="2"/>
    <x v="21"/>
    <s v="Libre"/>
    <x v="21"/>
    <x v="8"/>
    <s v="Plato_4, Plato_18, Plato_9, Plato_8"/>
    <n v="213"/>
    <x v="0"/>
    <x v="21"/>
    <s v="04:47"/>
    <d v="1899-12-30T02:31:00"/>
    <d v="1899-12-30T02:03:00"/>
    <d v="1899-12-30T00:28:00"/>
    <x v="0"/>
  </r>
  <r>
    <n v="1"/>
    <s v="Cliente_427"/>
    <n v="5"/>
    <x v="22"/>
    <d v="2023-04-01T04:09:00"/>
    <x v="3"/>
    <x v="2"/>
    <x v="2"/>
    <x v="22"/>
    <s v="Libre"/>
    <x v="22"/>
    <x v="9"/>
    <s v="Plato_12, Plato_6"/>
    <n v="138"/>
    <x v="0"/>
    <x v="22"/>
    <s v="04:09"/>
    <d v="1899-12-30T01:25:00"/>
    <d v="1899-12-30T01:03:00"/>
    <d v="1899-12-30T00:22:00"/>
    <x v="0"/>
  </r>
  <r>
    <n v="5"/>
    <s v="Cliente_424"/>
    <n v="5"/>
    <x v="23"/>
    <d v="2023-04-01T06:20:00"/>
    <x v="0"/>
    <x v="0"/>
    <x v="2"/>
    <x v="23"/>
    <s v="Ocupada"/>
    <x v="23"/>
    <x v="5"/>
    <s v="Plato_10, Plato_9, Plato_14, Plato_20"/>
    <n v="233"/>
    <x v="0"/>
    <x v="23"/>
    <s v="06:20"/>
    <d v="1899-12-30T03:34:00"/>
    <d v="1899-12-30T03:00:00"/>
    <d v="1899-12-30T00:34:00"/>
    <x v="0"/>
  </r>
  <r>
    <s v="12"/>
    <s v="Cliente_824"/>
    <n v="5"/>
    <x v="23"/>
    <d v="2023-04-01T04:59:00"/>
    <x v="3"/>
    <x v="2"/>
    <x v="0"/>
    <x v="24"/>
    <s v="Ocupada"/>
    <x v="24"/>
    <x v="1"/>
    <s v="Plato_18"/>
    <n v="34"/>
    <x v="0"/>
    <x v="23"/>
    <s v="04:59"/>
    <d v="1899-12-30T02:13:00"/>
    <d v="1899-12-30T00:35:00"/>
    <d v="1899-12-30T01:38:00"/>
    <x v="0"/>
  </r>
  <r>
    <n v="18"/>
    <s v="Cliente_107"/>
    <n v="2"/>
    <x v="24"/>
    <d v="2023-04-01T05:47:00"/>
    <x v="3"/>
    <x v="1"/>
    <x v="2"/>
    <x v="25"/>
    <s v="Ocupada"/>
    <x v="25"/>
    <x v="7"/>
    <s v="Plato_4, Plato_13, Plato_7"/>
    <n v="126"/>
    <x v="0"/>
    <x v="24"/>
    <s v="05:47"/>
    <d v="1899-12-30T03:58:00"/>
    <d v="1899-12-30T01:49:00"/>
    <d v="1899-12-30T02:09:00"/>
    <x v="0"/>
  </r>
  <r>
    <n v="4"/>
    <s v="Cliente_775"/>
    <n v="2"/>
    <x v="25"/>
    <d v="2023-04-01T02:27:00"/>
    <x v="3"/>
    <x v="0"/>
    <x v="2"/>
    <x v="26"/>
    <s v="Ocupada"/>
    <x v="26"/>
    <x v="2"/>
    <s v="Plato_8, Plato_10"/>
    <n v="61"/>
    <x v="0"/>
    <x v="25"/>
    <s v="02:27"/>
    <d v="1899-12-30T01:23:00"/>
    <d v="1899-12-30T00:55:00"/>
    <d v="1899-12-30T00:28:00"/>
    <x v="0"/>
  </r>
  <r>
    <n v="2"/>
    <s v="Cliente_358"/>
    <n v="2"/>
    <x v="26"/>
    <d v="2023-04-01T03:16:00"/>
    <x v="4"/>
    <x v="2"/>
    <x v="2"/>
    <x v="27"/>
    <s v="Reservada"/>
    <x v="27"/>
    <x v="10"/>
    <s v="Plato_4, Plato_9"/>
    <n v="94"/>
    <x v="0"/>
    <x v="26"/>
    <s v="03:16"/>
    <d v="1899-12-30T02:27:00"/>
    <d v="1899-12-30T00:56:00"/>
    <d v="1899-12-30T01:31:00"/>
    <x v="0"/>
  </r>
  <r>
    <n v="20"/>
    <s v="Cliente_377"/>
    <n v="5"/>
    <x v="27"/>
    <d v="2023-04-01T06:10:00"/>
    <x v="2"/>
    <x v="0"/>
    <x v="2"/>
    <x v="28"/>
    <s v="Ocupada"/>
    <x v="28"/>
    <x v="8"/>
    <s v="Plato_1, Plato_4, Plato_17"/>
    <n v="173"/>
    <x v="0"/>
    <x v="27"/>
    <s v="06:10"/>
    <d v="1899-12-30T03:23:00"/>
    <d v="1899-12-30T01:11:00"/>
    <d v="1899-12-30T02:12:00"/>
    <x v="0"/>
  </r>
  <r>
    <n v="14"/>
    <s v="Cliente_361"/>
    <n v="4"/>
    <x v="28"/>
    <d v="2023-04-01T06:13:00"/>
    <x v="4"/>
    <x v="0"/>
    <x v="1"/>
    <x v="29"/>
    <s v="Libre"/>
    <x v="29"/>
    <x v="5"/>
    <s v="Plato_10, Plato_3"/>
    <n v="112"/>
    <x v="0"/>
    <x v="28"/>
    <s v="06:13"/>
    <d v="1899-12-30T03:18:00"/>
    <d v="1899-12-30T01:09:00"/>
    <d v="1899-12-30T02:09:00"/>
    <x v="0"/>
  </r>
  <r>
    <n v="13"/>
    <s v="Cliente_229"/>
    <n v="3"/>
    <x v="29"/>
    <d v="2023-04-01T06:02:00"/>
    <x v="2"/>
    <x v="1"/>
    <x v="2"/>
    <x v="30"/>
    <s v="Ocupada"/>
    <x v="30"/>
    <x v="10"/>
    <s v="Plato_9, Plato_12"/>
    <n v="67"/>
    <x v="0"/>
    <x v="29"/>
    <s v="06:02"/>
    <d v="1899-12-30T03:26:00"/>
    <d v="1899-12-30T01:45:00"/>
    <d v="1899-12-30T01:41:00"/>
    <x v="0"/>
  </r>
  <r>
    <n v="5"/>
    <s v="Cliente_27"/>
    <n v="1"/>
    <x v="30"/>
    <d v="2023-04-01T06:49:00"/>
    <x v="1"/>
    <x v="0"/>
    <x v="2"/>
    <x v="31"/>
    <s v="Ocupada"/>
    <x v="31"/>
    <x v="7"/>
    <s v="Plato_15, Plato_11, Plato_10, Plato_4"/>
    <n v="211"/>
    <x v="0"/>
    <x v="30"/>
    <s v="06:49"/>
    <d v="1899-12-30T03:56:00"/>
    <d v="1899-12-30T02:08:00"/>
    <d v="1899-12-30T01:48:00"/>
    <x v="0"/>
  </r>
  <r>
    <n v="4"/>
    <s v="Cliente_103"/>
    <n v="5"/>
    <x v="31"/>
    <d v="2023-04-01T06:21:00"/>
    <x v="4"/>
    <x v="2"/>
    <x v="0"/>
    <x v="32"/>
    <s v="Ocupada"/>
    <x v="32"/>
    <x v="4"/>
    <s v="Plato_8, Plato_6, Plato_15, Plato_10"/>
    <n v="306"/>
    <x v="0"/>
    <x v="31"/>
    <s v="06:21"/>
    <d v="1899-12-30T03:03:00"/>
    <d v="1899-12-30T02:10:00"/>
    <d v="1899-12-30T00:53:00"/>
    <x v="0"/>
  </r>
  <r>
    <n v="15"/>
    <s v="Cliente_1"/>
    <n v="1"/>
    <x v="21"/>
    <d v="2023-04-01T06:07:00"/>
    <x v="4"/>
    <x v="1"/>
    <x v="2"/>
    <x v="33"/>
    <s v="Libre"/>
    <x v="33"/>
    <x v="4"/>
    <s v="Plato_18, Plato_10"/>
    <n v="112"/>
    <x v="0"/>
    <x v="21"/>
    <s v="06:07"/>
    <d v="1899-12-30T03:51:00"/>
    <d v="1899-12-30T01:05:00"/>
    <d v="1899-12-30T02:46:00"/>
    <x v="0"/>
  </r>
  <r>
    <n v="13"/>
    <s v="Cliente_828"/>
    <n v="2"/>
    <x v="32"/>
    <d v="2023-04-01T05:55:00"/>
    <x v="0"/>
    <x v="0"/>
    <x v="2"/>
    <x v="34"/>
    <s v="Ocupada"/>
    <x v="34"/>
    <x v="4"/>
    <s v="Plato_2, Plato_9, Plato_11, Plato_17"/>
    <n v="214"/>
    <x v="0"/>
    <x v="32"/>
    <s v="05:55"/>
    <d v="1899-12-30T02:52:00"/>
    <d v="1899-12-30T01:05:00"/>
    <d v="1899-12-30T01:47:00"/>
    <x v="0"/>
  </r>
  <r>
    <s v="5"/>
    <s v="Cliente_874"/>
    <n v="5"/>
    <x v="33"/>
    <d v="2023-04-01T06:26:00"/>
    <x v="2"/>
    <x v="0"/>
    <x v="2"/>
    <x v="35"/>
    <s v="Ocupada"/>
    <x v="35"/>
    <x v="6"/>
    <s v="Plato_2"/>
    <n v="30"/>
    <x v="0"/>
    <x v="33"/>
    <s v="06:26"/>
    <d v="1899-12-30T03:14:00"/>
    <d v="1899-12-30T00:38:00"/>
    <d v="1899-12-30T02:36:00"/>
    <x v="0"/>
  </r>
  <r>
    <s v="20"/>
    <s v="Cliente_999"/>
    <n v="1"/>
    <x v="14"/>
    <d v="2023-04-01T06:02:00"/>
    <x v="3"/>
    <x v="2"/>
    <x v="2"/>
    <x v="36"/>
    <s v="Ocupada"/>
    <x v="36"/>
    <x v="2"/>
    <s v="Plato_13"/>
    <n v="21"/>
    <x v="0"/>
    <x v="14"/>
    <s v="06:02"/>
    <d v="1899-12-30T02:53:00"/>
    <d v="1899-12-30T00:47:00"/>
    <d v="1899-12-30T02:06:00"/>
    <x v="0"/>
  </r>
  <r>
    <n v="10"/>
    <s v="Cliente_167"/>
    <n v="6"/>
    <x v="34"/>
    <d v="2023-04-01T03:53:00"/>
    <x v="4"/>
    <x v="0"/>
    <x v="0"/>
    <x v="37"/>
    <s v="Reservada"/>
    <x v="37"/>
    <x v="9"/>
    <s v="Plato_17, Plato_8, Plato_19"/>
    <n v="235"/>
    <x v="0"/>
    <x v="34"/>
    <s v="03:53"/>
    <d v="1899-12-30T01:15:00"/>
    <d v="1899-12-30T01:38:00"/>
    <d v="1899-12-30T00:00:00"/>
    <x v="1"/>
  </r>
  <r>
    <s v="15"/>
    <s v="Cliente_606"/>
    <n v="3"/>
    <x v="35"/>
    <d v="2023-04-01T07:39:00"/>
    <x v="2"/>
    <x v="2"/>
    <x v="1"/>
    <x v="38"/>
    <s v="Ocupada"/>
    <x v="38"/>
    <x v="6"/>
    <s v="Plato_19"/>
    <n v="108"/>
    <x v="0"/>
    <x v="35"/>
    <s v="07:39"/>
    <d v="1899-12-30T04:13:00"/>
    <d v="1899-12-30T00:57:00"/>
    <d v="1899-12-30T03:16:00"/>
    <x v="0"/>
  </r>
  <r>
    <n v="1"/>
    <s v="Cliente_710"/>
    <n v="1"/>
    <x v="36"/>
    <d v="2023-04-01T04:05:00"/>
    <x v="0"/>
    <x v="0"/>
    <x v="1"/>
    <x v="39"/>
    <s v="Libre"/>
    <x v="39"/>
    <x v="10"/>
    <s v="Plato_9, Plato_11, Plato_16"/>
    <n v="148"/>
    <x v="0"/>
    <x v="36"/>
    <s v="04:05"/>
    <d v="1899-12-30T02:05:00"/>
    <d v="1899-12-30T01:18:00"/>
    <d v="1899-12-30T00:47:00"/>
    <x v="0"/>
  </r>
  <r>
    <n v="7"/>
    <s v="Cliente_870"/>
    <n v="4"/>
    <x v="37"/>
    <d v="2023-04-01T04:20:00"/>
    <x v="2"/>
    <x v="0"/>
    <x v="2"/>
    <x v="40"/>
    <s v="Ocupada"/>
    <x v="40"/>
    <x v="4"/>
    <s v="Plato_15, Plato_10, Plato_2"/>
    <n v="204"/>
    <x v="0"/>
    <x v="37"/>
    <s v="04:20"/>
    <d v="1899-12-30T02:21:00"/>
    <d v="1899-12-30T01:29:00"/>
    <d v="1899-12-30T00:52:00"/>
    <x v="0"/>
  </r>
  <r>
    <n v="14"/>
    <s v="Cliente_230"/>
    <n v="1"/>
    <x v="38"/>
    <d v="2023-04-01T01:46:00"/>
    <x v="2"/>
    <x v="0"/>
    <x v="2"/>
    <x v="41"/>
    <s v="Reservada"/>
    <x v="41"/>
    <x v="6"/>
    <s v="Plato_5, Plato_20"/>
    <n v="102"/>
    <x v="0"/>
    <x v="38"/>
    <s v="01:46"/>
    <d v="1899-12-30T01:21:00"/>
    <d v="1899-12-30T01:09:00"/>
    <d v="1899-12-30T00:12:00"/>
    <x v="0"/>
  </r>
  <r>
    <n v="8"/>
    <s v="Cliente_814"/>
    <n v="6"/>
    <x v="39"/>
    <d v="2023-04-01T03:14:00"/>
    <x v="4"/>
    <x v="0"/>
    <x v="2"/>
    <x v="42"/>
    <s v="Ocupada"/>
    <x v="42"/>
    <x v="4"/>
    <s v="Plato_15, Plato_18, Plato_7, Plato_17"/>
    <n v="203"/>
    <x v="0"/>
    <x v="39"/>
    <s v="03:14"/>
    <d v="1899-12-30T02:27:00"/>
    <d v="1899-12-30T02:26:00"/>
    <d v="1899-12-30T00:01:00"/>
    <x v="0"/>
  </r>
  <r>
    <n v="18"/>
    <s v="Cliente_710"/>
    <n v="1"/>
    <x v="40"/>
    <d v="2023-04-01T06:18:00"/>
    <x v="4"/>
    <x v="0"/>
    <x v="2"/>
    <x v="43"/>
    <s v="Libre"/>
    <x v="43"/>
    <x v="0"/>
    <s v="Plato_10, Plato_1, Plato_13"/>
    <n v="122"/>
    <x v="0"/>
    <x v="40"/>
    <s v="06:18"/>
    <d v="1899-12-30T03:12:00"/>
    <d v="1899-12-30T01:25:00"/>
    <d v="1899-12-30T01:47:00"/>
    <x v="0"/>
  </r>
  <r>
    <s v="17"/>
    <s v="Cliente_640"/>
    <n v="2"/>
    <x v="41"/>
    <d v="2023-04-01T04:01:00"/>
    <x v="2"/>
    <x v="0"/>
    <x v="2"/>
    <x v="44"/>
    <s v="Reservada"/>
    <x v="44"/>
    <x v="4"/>
    <s v="Plato_4"/>
    <n v="54"/>
    <x v="0"/>
    <x v="41"/>
    <s v="04:01"/>
    <d v="1899-12-30T01:46:00"/>
    <d v="1899-12-30T00:47:00"/>
    <d v="1899-12-30T00:59:00"/>
    <x v="0"/>
  </r>
  <r>
    <n v="10"/>
    <s v="Cliente_623"/>
    <n v="1"/>
    <x v="42"/>
    <d v="2023-04-01T03:39:00"/>
    <x v="3"/>
    <x v="0"/>
    <x v="2"/>
    <x v="45"/>
    <s v="Libre"/>
    <x v="45"/>
    <x v="9"/>
    <s v="Plato_2, Plato_18, Plato_14"/>
    <n v="140"/>
    <x v="0"/>
    <x v="42"/>
    <s v="03:39"/>
    <d v="1899-12-30T01:52:00"/>
    <d v="1899-12-30T01:26:00"/>
    <d v="1899-12-30T00:26:00"/>
    <x v="0"/>
  </r>
  <r>
    <n v="18"/>
    <s v="Cliente_72"/>
    <n v="3"/>
    <x v="43"/>
    <d v="2023-04-01T07:29:00"/>
    <x v="2"/>
    <x v="0"/>
    <x v="2"/>
    <x v="46"/>
    <s v="Ocupada"/>
    <x v="46"/>
    <x v="2"/>
    <s v="Plato_11, Plato_14, Plato_3"/>
    <n v="109"/>
    <x v="0"/>
    <x v="43"/>
    <s v="07:29"/>
    <d v="1899-12-30T04:14:00"/>
    <d v="1899-12-30T01:27:00"/>
    <d v="1899-12-30T02:47:00"/>
    <x v="0"/>
  </r>
  <r>
    <n v="17"/>
    <s v="Cliente_963"/>
    <n v="2"/>
    <x v="44"/>
    <d v="2023-04-01T04:02:00"/>
    <x v="0"/>
    <x v="1"/>
    <x v="2"/>
    <x v="47"/>
    <s v="Libre"/>
    <x v="47"/>
    <x v="6"/>
    <s v="Plato_6, Plato_5, Plato_11"/>
    <n v="158"/>
    <x v="0"/>
    <x v="44"/>
    <s v="04:02"/>
    <d v="1899-12-30T03:34:00"/>
    <d v="1899-12-30T02:04:00"/>
    <d v="1899-12-30T01:30:00"/>
    <x v="0"/>
  </r>
  <r>
    <n v="8"/>
    <s v="Cliente_929"/>
    <n v="3"/>
    <x v="45"/>
    <d v="2023-04-01T05:29:00"/>
    <x v="2"/>
    <x v="0"/>
    <x v="2"/>
    <x v="48"/>
    <s v="Libre"/>
    <x v="48"/>
    <x v="7"/>
    <s v="Plato_7, Plato_15, Plato_4"/>
    <n v="186"/>
    <x v="0"/>
    <x v="45"/>
    <s v="05:29"/>
    <d v="1899-12-30T03:45:00"/>
    <d v="1899-12-30T01:21:00"/>
    <d v="1899-12-30T02:24:00"/>
    <x v="0"/>
  </r>
  <r>
    <n v="19"/>
    <s v="Cliente_708"/>
    <n v="5"/>
    <x v="46"/>
    <d v="2023-04-01T06:57:00"/>
    <x v="4"/>
    <x v="0"/>
    <x v="0"/>
    <x v="49"/>
    <s v="Ocupada"/>
    <x v="49"/>
    <x v="10"/>
    <s v="Plato_15, Plato_5"/>
    <n v="76"/>
    <x v="0"/>
    <x v="46"/>
    <s v="06:57"/>
    <d v="1899-12-30T03:18:00"/>
    <d v="1899-12-30T00:21:00"/>
    <d v="1899-12-30T02:57:00"/>
    <x v="0"/>
  </r>
  <r>
    <n v="12"/>
    <s v="Cliente_631"/>
    <n v="1"/>
    <x v="47"/>
    <d v="2023-04-01T03:02:00"/>
    <x v="3"/>
    <x v="2"/>
    <x v="2"/>
    <x v="50"/>
    <s v="Reservada"/>
    <x v="50"/>
    <x v="0"/>
    <s v="Plato_14, Plato_11, Plato_5, Plato_4"/>
    <n v="225"/>
    <x v="0"/>
    <x v="47"/>
    <s v="03:02"/>
    <d v="1899-12-30T01:20:00"/>
    <d v="1899-12-30T02:44:00"/>
    <d v="1899-12-30T00:00:00"/>
    <x v="1"/>
  </r>
  <r>
    <n v="7"/>
    <s v="Cliente_894"/>
    <n v="4"/>
    <x v="4"/>
    <d v="2023-04-01T01:11:00"/>
    <x v="0"/>
    <x v="0"/>
    <x v="2"/>
    <x v="51"/>
    <s v="Libre"/>
    <x v="51"/>
    <x v="3"/>
    <s v="Plato_11, Plato_17, Plato_18"/>
    <n v="263"/>
    <x v="0"/>
    <x v="4"/>
    <s v="01:11"/>
    <d v="1899-12-30T01:10:00"/>
    <d v="1899-12-30T01:02:00"/>
    <d v="1899-12-30T00:08:00"/>
    <x v="0"/>
  </r>
  <r>
    <n v="16"/>
    <s v="Cliente_63"/>
    <n v="5"/>
    <x v="23"/>
    <d v="2023-04-01T04:44:00"/>
    <x v="3"/>
    <x v="0"/>
    <x v="0"/>
    <x v="52"/>
    <s v="Libre"/>
    <x v="52"/>
    <x v="3"/>
    <s v="Plato_14, Plato_2, Plato_19"/>
    <n v="267"/>
    <x v="0"/>
    <x v="23"/>
    <s v="04:44"/>
    <d v="1899-12-30T01:43:00"/>
    <d v="1899-12-30T01:52:00"/>
    <d v="1899-12-30T00:00:00"/>
    <x v="1"/>
  </r>
  <r>
    <n v="6"/>
    <s v="Cliente_144"/>
    <n v="6"/>
    <x v="48"/>
    <d v="2023-04-01T04:14:00"/>
    <x v="4"/>
    <x v="2"/>
    <x v="2"/>
    <x v="53"/>
    <s v="Reservada"/>
    <x v="53"/>
    <x v="6"/>
    <s v="Plato_8, Plato_17, Plato_4, Plato_11"/>
    <n v="187"/>
    <x v="0"/>
    <x v="48"/>
    <s v="04:14"/>
    <d v="1899-12-30T03:34:00"/>
    <d v="1899-12-30T03:23:00"/>
    <d v="1899-12-30T00:11:00"/>
    <x v="0"/>
  </r>
  <r>
    <n v="20"/>
    <s v="Cliente_390"/>
    <n v="5"/>
    <x v="49"/>
    <d v="2023-04-01T05:00:00"/>
    <x v="4"/>
    <x v="2"/>
    <x v="2"/>
    <x v="54"/>
    <s v="Ocupada"/>
    <x v="54"/>
    <x v="4"/>
    <s v="Plato_11, Plato_7, Plato_19, Plato_15"/>
    <n v="255"/>
    <x v="0"/>
    <x v="49"/>
    <s v="05:00"/>
    <d v="1899-12-30T03:45:00"/>
    <d v="1899-12-30T01:36:00"/>
    <d v="1899-12-30T02:09:00"/>
    <x v="0"/>
  </r>
  <r>
    <n v="1"/>
    <s v="Cliente_728"/>
    <n v="3"/>
    <x v="50"/>
    <d v="2023-04-01T04:57:00"/>
    <x v="3"/>
    <x v="0"/>
    <x v="0"/>
    <x v="55"/>
    <s v="Libre"/>
    <x v="55"/>
    <x v="8"/>
    <s v="Plato_9, Plato_12"/>
    <n v="48"/>
    <x v="0"/>
    <x v="50"/>
    <s v="04:57"/>
    <d v="1899-12-30T03:37:00"/>
    <d v="1899-12-30T01:18:00"/>
    <d v="1899-12-30T02:19:00"/>
    <x v="0"/>
  </r>
  <r>
    <n v="18"/>
    <s v="Cliente_886"/>
    <n v="2"/>
    <x v="51"/>
    <d v="2023-04-01T04:52:00"/>
    <x v="2"/>
    <x v="0"/>
    <x v="2"/>
    <x v="56"/>
    <s v="Libre"/>
    <x v="56"/>
    <x v="1"/>
    <s v="Plato_8, Plato_20, Plato_5, Plato_19"/>
    <n v="169"/>
    <x v="0"/>
    <x v="51"/>
    <s v="04:52"/>
    <d v="1899-12-30T01:48:00"/>
    <d v="1899-12-30T01:08:00"/>
    <d v="1899-12-30T00:40:00"/>
    <x v="0"/>
  </r>
  <r>
    <n v="8"/>
    <s v="Cliente_510"/>
    <n v="3"/>
    <x v="52"/>
    <d v="2023-04-01T04:21:00"/>
    <x v="1"/>
    <x v="2"/>
    <x v="2"/>
    <x v="57"/>
    <s v="Reservada"/>
    <x v="57"/>
    <x v="2"/>
    <s v="Plato_5, Plato_3"/>
    <n v="82"/>
    <x v="0"/>
    <x v="52"/>
    <s v="04:21"/>
    <d v="1899-12-30T02:50:00"/>
    <d v="1899-12-30T01:13:00"/>
    <d v="1899-12-30T01:37:00"/>
    <x v="0"/>
  </r>
  <r>
    <n v="8"/>
    <s v="Cliente_878"/>
    <n v="4"/>
    <x v="53"/>
    <d v="2023-04-01T05:04:00"/>
    <x v="1"/>
    <x v="0"/>
    <x v="1"/>
    <x v="58"/>
    <s v="Libre"/>
    <x v="58"/>
    <x v="1"/>
    <s v="Plato_12, Plato_14, Plato_4, Plato_20"/>
    <n v="160"/>
    <x v="0"/>
    <x v="53"/>
    <s v="05:04"/>
    <d v="1899-12-30T03:43:00"/>
    <d v="1899-12-30T00:48:00"/>
    <d v="1899-12-30T02:55:00"/>
    <x v="0"/>
  </r>
  <r>
    <n v="6"/>
    <s v="Cliente_977"/>
    <n v="1"/>
    <x v="54"/>
    <d v="2023-04-01T05:46:00"/>
    <x v="1"/>
    <x v="0"/>
    <x v="2"/>
    <x v="59"/>
    <s v="Reservada"/>
    <x v="59"/>
    <x v="6"/>
    <s v="Plato_4, Plato_11"/>
    <n v="102"/>
    <x v="0"/>
    <x v="54"/>
    <s v="05:46"/>
    <d v="1899-12-30T03:37:00"/>
    <d v="1899-12-30T00:43:00"/>
    <d v="1899-12-30T02:54:00"/>
    <x v="0"/>
  </r>
  <r>
    <n v="10"/>
    <s v="Cliente_553"/>
    <n v="5"/>
    <x v="55"/>
    <d v="2023-04-01T06:22:00"/>
    <x v="2"/>
    <x v="0"/>
    <x v="2"/>
    <x v="60"/>
    <s v="Ocupada"/>
    <x v="60"/>
    <x v="9"/>
    <s v="Plato_20, Plato_4, Plato_2, Plato_16"/>
    <n v="242"/>
    <x v="0"/>
    <x v="55"/>
    <s v="06:22"/>
    <d v="1899-12-30T02:48:00"/>
    <d v="1899-12-30T02:39:00"/>
    <d v="1899-12-30T00:09:00"/>
    <x v="0"/>
  </r>
  <r>
    <n v="2"/>
    <s v="Cliente_792"/>
    <n v="1"/>
    <x v="56"/>
    <d v="2023-04-01T06:24:00"/>
    <x v="1"/>
    <x v="2"/>
    <x v="2"/>
    <x v="61"/>
    <s v="Ocupada"/>
    <x v="61"/>
    <x v="10"/>
    <s v="Plato_2, Plato_12, Plato_17"/>
    <n v="148"/>
    <x v="0"/>
    <x v="56"/>
    <s v="06:24"/>
    <d v="1899-12-30T03:52:00"/>
    <d v="1899-12-30T02:35:00"/>
    <d v="1899-12-30T01:17:00"/>
    <x v="0"/>
  </r>
  <r>
    <n v="17"/>
    <s v="Cliente_881"/>
    <n v="4"/>
    <x v="57"/>
    <d v="2023-04-01T04:06:00"/>
    <x v="4"/>
    <x v="0"/>
    <x v="2"/>
    <x v="62"/>
    <s v="Reservada"/>
    <x v="62"/>
    <x v="1"/>
    <s v="Plato_3, Plato_8"/>
    <n v="55"/>
    <x v="0"/>
    <x v="57"/>
    <s v="04:06"/>
    <d v="1899-12-30T03:25:00"/>
    <d v="1899-12-30T00:30:00"/>
    <d v="1899-12-30T02:55:00"/>
    <x v="0"/>
  </r>
  <r>
    <n v="3"/>
    <s v="Cliente_265"/>
    <n v="3"/>
    <x v="58"/>
    <d v="2023-04-01T04:02:00"/>
    <x v="3"/>
    <x v="1"/>
    <x v="1"/>
    <x v="63"/>
    <s v="Reservada"/>
    <x v="63"/>
    <x v="4"/>
    <s v="Plato_3, Plato_20, Plato_19"/>
    <n v="288"/>
    <x v="0"/>
    <x v="58"/>
    <s v="04:02"/>
    <d v="1899-12-30T02:22:00"/>
    <d v="1899-12-30T01:22:00"/>
    <d v="1899-12-30T01:00:00"/>
    <x v="0"/>
  </r>
  <r>
    <n v="5"/>
    <s v="Cliente_946"/>
    <n v="1"/>
    <x v="59"/>
    <d v="2023-04-01T03:03:00"/>
    <x v="0"/>
    <x v="0"/>
    <x v="0"/>
    <x v="64"/>
    <s v="Ocupada"/>
    <x v="64"/>
    <x v="6"/>
    <s v="Plato_16, Plato_17, Plato_12, Plato_20"/>
    <n v="196"/>
    <x v="0"/>
    <x v="59"/>
    <s v="03:03"/>
    <d v="1899-12-30T01:24:00"/>
    <d v="1899-12-30T02:35:00"/>
    <d v="1899-12-30T00:00:00"/>
    <x v="1"/>
  </r>
  <r>
    <n v="18"/>
    <s v="Cliente_614"/>
    <n v="2"/>
    <x v="60"/>
    <d v="2023-04-01T06:18:00"/>
    <x v="3"/>
    <x v="0"/>
    <x v="2"/>
    <x v="65"/>
    <s v="Reservada"/>
    <x v="65"/>
    <x v="0"/>
    <s v="Plato_19, Plato_20, Plato_4"/>
    <n v="210"/>
    <x v="0"/>
    <x v="60"/>
    <s v="06:18"/>
    <d v="1899-12-30T03:50:00"/>
    <d v="1899-12-30T01:54:00"/>
    <d v="1899-12-30T01:56:00"/>
    <x v="0"/>
  </r>
  <r>
    <n v="2"/>
    <s v="Cliente_352"/>
    <n v="6"/>
    <x v="61"/>
    <d v="2023-04-01T05:10:00"/>
    <x v="2"/>
    <x v="0"/>
    <x v="0"/>
    <x v="66"/>
    <s v="Reservada"/>
    <x v="66"/>
    <x v="4"/>
    <s v="Plato_20, Plato_19, Plato_10, Plato_2"/>
    <n v="256"/>
    <x v="0"/>
    <x v="61"/>
    <s v="05:10"/>
    <d v="1899-12-30T01:25:00"/>
    <d v="1899-12-30T02:11:00"/>
    <d v="1899-12-30T00:00:00"/>
    <x v="1"/>
  </r>
  <r>
    <n v="8"/>
    <s v="Cliente_784"/>
    <n v="4"/>
    <x v="9"/>
    <d v="2023-04-01T03:15:00"/>
    <x v="3"/>
    <x v="2"/>
    <x v="2"/>
    <x v="67"/>
    <s v="Ocupada"/>
    <x v="67"/>
    <x v="2"/>
    <s v="Plato_14, Plato_16, Plato_15, Plato_1"/>
    <n v="218"/>
    <x v="0"/>
    <x v="9"/>
    <s v="03:15"/>
    <d v="1899-12-30T03:28:00"/>
    <d v="1899-12-30T02:25:00"/>
    <d v="1899-12-30T01:03:00"/>
    <x v="0"/>
  </r>
  <r>
    <n v="5"/>
    <s v="Cliente_118"/>
    <n v="4"/>
    <x v="62"/>
    <d v="2023-04-01T03:57:00"/>
    <x v="2"/>
    <x v="0"/>
    <x v="2"/>
    <x v="68"/>
    <s v="Libre"/>
    <x v="68"/>
    <x v="4"/>
    <s v="Plato_13, Plato_7, Plato_11"/>
    <n v="234"/>
    <x v="0"/>
    <x v="62"/>
    <s v="03:57"/>
    <d v="1899-12-30T01:55:00"/>
    <d v="1899-12-30T01:32:00"/>
    <d v="1899-12-30T00:23:00"/>
    <x v="0"/>
  </r>
  <r>
    <n v="17"/>
    <s v="Cliente_61"/>
    <n v="4"/>
    <x v="63"/>
    <d v="2023-04-01T01:22:00"/>
    <x v="4"/>
    <x v="0"/>
    <x v="0"/>
    <x v="69"/>
    <s v="Libre"/>
    <x v="69"/>
    <x v="3"/>
    <s v="Plato_1, Plato_18"/>
    <n v="118"/>
    <x v="0"/>
    <x v="63"/>
    <s v="01:22"/>
    <d v="1899-12-30T01:11:00"/>
    <d v="1899-12-30T00:40:00"/>
    <d v="1899-12-30T00:31:00"/>
    <x v="0"/>
  </r>
  <r>
    <n v="18"/>
    <s v="Cliente_440"/>
    <n v="4"/>
    <x v="6"/>
    <d v="2023-04-01T05:56:00"/>
    <x v="0"/>
    <x v="0"/>
    <x v="2"/>
    <x v="70"/>
    <s v="Ocupada"/>
    <x v="70"/>
    <x v="3"/>
    <s v="Plato_2, Plato_14"/>
    <n v="136"/>
    <x v="0"/>
    <x v="6"/>
    <s v="05:56"/>
    <d v="1899-12-30T04:14:00"/>
    <d v="1899-12-30T00:49:00"/>
    <d v="1899-12-30T03:25:00"/>
    <x v="0"/>
  </r>
  <r>
    <n v="17"/>
    <s v="Cliente_258"/>
    <n v="1"/>
    <x v="64"/>
    <d v="2023-04-01T05:51:00"/>
    <x v="2"/>
    <x v="0"/>
    <x v="2"/>
    <x v="71"/>
    <s v="Reservada"/>
    <x v="71"/>
    <x v="4"/>
    <s v="Plato_13, Plato_4"/>
    <n v="75"/>
    <x v="0"/>
    <x v="64"/>
    <s v="05:51"/>
    <d v="1899-12-30T03:09:00"/>
    <d v="1899-12-30T00:54:00"/>
    <d v="1899-12-30T02:15:00"/>
    <x v="0"/>
  </r>
  <r>
    <s v="1"/>
    <s v="Cliente_742"/>
    <n v="4"/>
    <x v="65"/>
    <d v="2023-04-01T06:09:00"/>
    <x v="4"/>
    <x v="1"/>
    <x v="2"/>
    <x v="72"/>
    <s v="Libre"/>
    <x v="72"/>
    <x v="10"/>
    <s v="Plato_6"/>
    <n v="81"/>
    <x v="0"/>
    <x v="65"/>
    <s v="06:09"/>
    <d v="1899-12-30T03:30:00"/>
    <d v="1899-12-30T00:20:00"/>
    <d v="1899-12-30T03:10:00"/>
    <x v="0"/>
  </r>
  <r>
    <n v="19"/>
    <s v="Cliente_865"/>
    <n v="4"/>
    <x v="66"/>
    <d v="2023-04-01T04:13:00"/>
    <x v="4"/>
    <x v="0"/>
    <x v="2"/>
    <x v="73"/>
    <s v="Libre"/>
    <x v="73"/>
    <x v="2"/>
    <s v="Plato_10, Plato_18, Plato_15"/>
    <n v="218"/>
    <x v="0"/>
    <x v="66"/>
    <s v="04:13"/>
    <d v="1899-12-30T03:09:00"/>
    <d v="1899-12-30T01:40:00"/>
    <d v="1899-12-30T01:29:00"/>
    <x v="0"/>
  </r>
  <r>
    <n v="19"/>
    <s v="Cliente_79"/>
    <n v="5"/>
    <x v="67"/>
    <d v="2023-04-01T04:49:00"/>
    <x v="3"/>
    <x v="0"/>
    <x v="2"/>
    <x v="74"/>
    <s v="Ocupada"/>
    <x v="74"/>
    <x v="5"/>
    <s v="Plato_20, Plato_14"/>
    <n v="109"/>
    <x v="0"/>
    <x v="67"/>
    <s v="04:49"/>
    <d v="1899-12-30T01:28:00"/>
    <d v="1899-12-30T00:51:00"/>
    <d v="1899-12-30T00:37:00"/>
    <x v="0"/>
  </r>
  <r>
    <n v="17"/>
    <s v="Cliente_42"/>
    <n v="3"/>
    <x v="68"/>
    <d v="2023-04-01T05:24:00"/>
    <x v="1"/>
    <x v="0"/>
    <x v="2"/>
    <x v="75"/>
    <s v="Reservada"/>
    <x v="75"/>
    <x v="10"/>
    <s v="Plato_2, Plato_4, Plato_7, Plato_10"/>
    <n v="158"/>
    <x v="0"/>
    <x v="68"/>
    <s v="05:24"/>
    <d v="1899-12-30T02:27:00"/>
    <d v="1899-12-30T01:37:00"/>
    <d v="1899-12-30T00:50:00"/>
    <x v="0"/>
  </r>
  <r>
    <n v="3"/>
    <s v="Cliente_374"/>
    <n v="1"/>
    <x v="69"/>
    <d v="2023-04-01T06:15:00"/>
    <x v="0"/>
    <x v="2"/>
    <x v="2"/>
    <x v="76"/>
    <s v="Libre"/>
    <x v="76"/>
    <x v="6"/>
    <s v="Plato_4, Plato_7, Plato_11"/>
    <n v="99"/>
    <x v="0"/>
    <x v="69"/>
    <s v="06:15"/>
    <d v="1899-12-30T03:29:00"/>
    <d v="1899-12-30T01:37:00"/>
    <d v="1899-12-30T01:52:00"/>
    <x v="0"/>
  </r>
  <r>
    <s v="7"/>
    <s v="Cliente_636"/>
    <n v="4"/>
    <x v="70"/>
    <d v="2023-04-01T03:03:00"/>
    <x v="0"/>
    <x v="0"/>
    <x v="2"/>
    <x v="77"/>
    <s v="Libre"/>
    <x v="77"/>
    <x v="1"/>
    <s v="Plato_12"/>
    <n v="57"/>
    <x v="0"/>
    <x v="70"/>
    <s v="03:03"/>
    <d v="1899-12-30T01:29:00"/>
    <d v="1899-12-30T00:54:00"/>
    <d v="1899-12-30T00:35:00"/>
    <x v="0"/>
  </r>
  <r>
    <n v="16"/>
    <s v="Cliente_753"/>
    <n v="2"/>
    <x v="70"/>
    <d v="2023-04-01T05:08:00"/>
    <x v="0"/>
    <x v="0"/>
    <x v="2"/>
    <x v="78"/>
    <s v="Libre"/>
    <x v="78"/>
    <x v="5"/>
    <s v="Plato_9, Plato_11, Plato_3, Plato_13"/>
    <n v="309"/>
    <x v="0"/>
    <x v="70"/>
    <s v="05:08"/>
    <d v="1899-12-30T03:34:00"/>
    <d v="1899-12-30T01:36:00"/>
    <d v="1899-12-30T01:58:00"/>
    <x v="0"/>
  </r>
  <r>
    <n v="18"/>
    <s v="Cliente_632"/>
    <n v="6"/>
    <x v="37"/>
    <d v="2023-04-01T03:46:00"/>
    <x v="4"/>
    <x v="0"/>
    <x v="2"/>
    <x v="79"/>
    <s v="Libre"/>
    <x v="79"/>
    <x v="5"/>
    <s v="Plato_5, Plato_9, Plato_7"/>
    <n v="121"/>
    <x v="0"/>
    <x v="37"/>
    <s v="03:46"/>
    <d v="1899-12-30T01:32:00"/>
    <d v="1899-12-30T01:07:00"/>
    <d v="1899-12-30T00:25:00"/>
    <x v="0"/>
  </r>
  <r>
    <s v="17"/>
    <s v="Cliente_969"/>
    <n v="4"/>
    <x v="71"/>
    <d v="2023-04-01T06:31:00"/>
    <x v="3"/>
    <x v="2"/>
    <x v="2"/>
    <x v="80"/>
    <s v="Ocupada"/>
    <x v="80"/>
    <x v="7"/>
    <s v="Plato_17"/>
    <n v="62"/>
    <x v="0"/>
    <x v="71"/>
    <s v="06:31"/>
    <d v="1899-12-30T03:06:00"/>
    <d v="1899-12-30T00:59:00"/>
    <d v="1899-12-30T02:07:00"/>
    <x v="0"/>
  </r>
  <r>
    <n v="16"/>
    <s v="Cliente_574"/>
    <n v="3"/>
    <x v="72"/>
    <d v="2023-04-01T07:10:00"/>
    <x v="3"/>
    <x v="1"/>
    <x v="2"/>
    <x v="81"/>
    <s v="Libre"/>
    <x v="81"/>
    <x v="3"/>
    <s v="Plato_1, Plato_2"/>
    <n v="80"/>
    <x v="0"/>
    <x v="72"/>
    <s v="07:10"/>
    <d v="1899-12-30T03:45:00"/>
    <d v="1899-12-30T00:19:00"/>
    <d v="1899-12-30T03:26:00"/>
    <x v="0"/>
  </r>
  <r>
    <n v="15"/>
    <s v="Cliente_292"/>
    <n v="1"/>
    <x v="73"/>
    <d v="2023-04-01T06:39:00"/>
    <x v="1"/>
    <x v="2"/>
    <x v="2"/>
    <x v="82"/>
    <s v="Ocupada"/>
    <x v="82"/>
    <x v="10"/>
    <s v="Plato_6, Plato_3, Plato_15"/>
    <n v="170"/>
    <x v="0"/>
    <x v="73"/>
    <s v="06:39"/>
    <d v="1899-12-30T03:12:00"/>
    <d v="1899-12-30T01:34:00"/>
    <d v="1899-12-30T01:38:00"/>
    <x v="0"/>
  </r>
  <r>
    <s v="19"/>
    <s v="Cliente_148"/>
    <n v="5"/>
    <x v="47"/>
    <d v="2023-04-01T03:18:00"/>
    <x v="4"/>
    <x v="0"/>
    <x v="2"/>
    <x v="83"/>
    <s v="Ocupada"/>
    <x v="83"/>
    <x v="4"/>
    <s v="Plato_2"/>
    <n v="60"/>
    <x v="0"/>
    <x v="47"/>
    <s v="03:18"/>
    <d v="1899-12-30T01:51:00"/>
    <d v="1899-12-30T00:10:00"/>
    <d v="1899-12-30T01:41:00"/>
    <x v="0"/>
  </r>
  <r>
    <n v="8"/>
    <s v="Cliente_747"/>
    <n v="3"/>
    <x v="74"/>
    <d v="2023-04-01T04:31:00"/>
    <x v="2"/>
    <x v="2"/>
    <x v="2"/>
    <x v="84"/>
    <s v="Libre"/>
    <x v="84"/>
    <x v="8"/>
    <s v="Plato_16, Plato_19, Plato_3, Plato_15"/>
    <n v="208"/>
    <x v="0"/>
    <x v="74"/>
    <s v="04:31"/>
    <d v="1899-12-30T01:56:00"/>
    <d v="1899-12-30T02:22:00"/>
    <d v="1899-12-30T00:00:00"/>
    <x v="1"/>
  </r>
  <r>
    <s v="20"/>
    <s v="Cliente_501"/>
    <n v="3"/>
    <x v="9"/>
    <d v="2023-04-01T02:08:00"/>
    <x v="3"/>
    <x v="0"/>
    <x v="0"/>
    <x v="85"/>
    <s v="Libre"/>
    <x v="85"/>
    <x v="0"/>
    <s v="Plato_1"/>
    <n v="50"/>
    <x v="0"/>
    <x v="9"/>
    <s v="02:08"/>
    <d v="1899-12-30T02:06:00"/>
    <d v="1899-12-30T00:08:00"/>
    <d v="1899-12-30T01:58:00"/>
    <x v="0"/>
  </r>
  <r>
    <n v="3"/>
    <s v="Cliente_733"/>
    <n v="2"/>
    <x v="75"/>
    <d v="2023-04-01T03:18:00"/>
    <x v="4"/>
    <x v="0"/>
    <x v="2"/>
    <x v="86"/>
    <s v="Ocupada"/>
    <x v="86"/>
    <x v="5"/>
    <s v="Plato_4, Plato_15, Plato_17"/>
    <n v="99"/>
    <x v="0"/>
    <x v="75"/>
    <s v="03:18"/>
    <d v="1899-12-30T01:47:00"/>
    <d v="1899-12-30T01:11:00"/>
    <d v="1899-12-30T00:36:00"/>
    <x v="0"/>
  </r>
  <r>
    <n v="18"/>
    <s v="Cliente_36"/>
    <n v="1"/>
    <x v="43"/>
    <d v="2023-04-01T06:40:00"/>
    <x v="4"/>
    <x v="0"/>
    <x v="0"/>
    <x v="87"/>
    <s v="Reservada"/>
    <x v="87"/>
    <x v="8"/>
    <s v="Plato_20, Plato_12, Plato_10"/>
    <n v="123"/>
    <x v="0"/>
    <x v="43"/>
    <s v="06:40"/>
    <d v="1899-12-30T03:10:00"/>
    <d v="1899-12-30T01:57:00"/>
    <d v="1899-12-30T01:13:00"/>
    <x v="0"/>
  </r>
  <r>
    <n v="11"/>
    <s v="Cliente_553"/>
    <n v="4"/>
    <x v="76"/>
    <d v="2023-04-01T02:19:00"/>
    <x v="3"/>
    <x v="1"/>
    <x v="0"/>
    <x v="88"/>
    <s v="Libre"/>
    <x v="88"/>
    <x v="7"/>
    <s v="Plato_14, Plato_18, Plato_5"/>
    <n v="159"/>
    <x v="0"/>
    <x v="76"/>
    <s v="02:19"/>
    <d v="1899-12-30T01:37:00"/>
    <d v="1899-12-30T02:22:00"/>
    <d v="1899-12-30T00:00:00"/>
    <x v="1"/>
  </r>
  <r>
    <s v="6"/>
    <s v="Cliente_1000"/>
    <n v="3"/>
    <x v="77"/>
    <d v="2023-04-01T03:13:00"/>
    <x v="3"/>
    <x v="0"/>
    <x v="0"/>
    <x v="89"/>
    <s v="Reservada"/>
    <x v="89"/>
    <x v="8"/>
    <s v="Plato_18"/>
    <n v="34"/>
    <x v="0"/>
    <x v="77"/>
    <s v="03:13"/>
    <d v="1899-12-30T01:56:00"/>
    <d v="1899-12-30T00:48:00"/>
    <d v="1899-12-30T01:08:00"/>
    <x v="0"/>
  </r>
  <r>
    <n v="1"/>
    <s v="Cliente_607"/>
    <n v="5"/>
    <x v="78"/>
    <d v="2023-04-01T05:24:00"/>
    <x v="3"/>
    <x v="0"/>
    <x v="2"/>
    <x v="90"/>
    <s v="Reservada"/>
    <x v="90"/>
    <x v="0"/>
    <s v="Plato_8, Plato_13, Plato_5, Plato_6"/>
    <n v="293"/>
    <x v="0"/>
    <x v="78"/>
    <s v="05:24"/>
    <d v="1899-12-30T01:46:00"/>
    <d v="1899-12-30T02:12:00"/>
    <d v="1899-12-30T00:00:00"/>
    <x v="1"/>
  </r>
  <r>
    <n v="6"/>
    <s v="Cliente_378"/>
    <n v="2"/>
    <x v="79"/>
    <d v="2023-04-01T06:09:00"/>
    <x v="2"/>
    <x v="1"/>
    <x v="2"/>
    <x v="91"/>
    <s v="Libre"/>
    <x v="91"/>
    <x v="5"/>
    <s v="Plato_9, Plato_7"/>
    <n v="82"/>
    <x v="0"/>
    <x v="79"/>
    <s v="06:09"/>
    <d v="1899-12-30T02:34:00"/>
    <d v="1899-12-30T00:42:00"/>
    <d v="1899-12-30T01:52:00"/>
    <x v="0"/>
  </r>
  <r>
    <s v="2"/>
    <s v="Cliente_612"/>
    <n v="2"/>
    <x v="80"/>
    <d v="2023-04-01T03:48:00"/>
    <x v="2"/>
    <x v="0"/>
    <x v="2"/>
    <x v="92"/>
    <s v="Libre"/>
    <x v="92"/>
    <x v="4"/>
    <s v="Plato_9"/>
    <n v="29"/>
    <x v="0"/>
    <x v="80"/>
    <s v="03:48"/>
    <d v="1899-12-30T02:09:00"/>
    <d v="1899-12-30T00:18:00"/>
    <d v="1899-12-30T01:51:00"/>
    <x v="0"/>
  </r>
  <r>
    <n v="12"/>
    <s v="Cliente_452"/>
    <n v="1"/>
    <x v="81"/>
    <d v="2023-04-01T04:53:00"/>
    <x v="4"/>
    <x v="0"/>
    <x v="2"/>
    <x v="93"/>
    <s v="Ocupada"/>
    <x v="93"/>
    <x v="9"/>
    <s v="Plato_2, Plato_15, Plato_11"/>
    <n v="253"/>
    <x v="0"/>
    <x v="81"/>
    <s v="04:53"/>
    <d v="1899-12-30T03:16:00"/>
    <d v="1899-12-30T02:09:00"/>
    <d v="1899-12-30T01:07:00"/>
    <x v="0"/>
  </r>
  <r>
    <n v="12"/>
    <s v="Cliente_244"/>
    <n v="5"/>
    <x v="82"/>
    <d v="2023-04-01T06:07:00"/>
    <x v="2"/>
    <x v="2"/>
    <x v="2"/>
    <x v="94"/>
    <s v="Ocupada"/>
    <x v="94"/>
    <x v="0"/>
    <s v="Plato_12, Plato_15"/>
    <n v="153"/>
    <x v="0"/>
    <x v="82"/>
    <s v="06:07"/>
    <d v="1899-12-30T03:03:00"/>
    <d v="1899-12-30T00:41:00"/>
    <d v="1899-12-30T02:22:00"/>
    <x v="0"/>
  </r>
  <r>
    <n v="16"/>
    <s v="Cliente_840"/>
    <n v="5"/>
    <x v="83"/>
    <d v="2023-04-01T05:26:00"/>
    <x v="4"/>
    <x v="1"/>
    <x v="2"/>
    <x v="95"/>
    <s v="Libre"/>
    <x v="95"/>
    <x v="6"/>
    <s v="Plato_11, Plato_12, Plato_7"/>
    <n v="176"/>
    <x v="0"/>
    <x v="83"/>
    <s v="05:26"/>
    <d v="1899-12-30T03:27:00"/>
    <d v="1899-12-30T01:16:00"/>
    <d v="1899-12-30T02:11:00"/>
    <x v="0"/>
  </r>
  <r>
    <n v="14"/>
    <s v="Cliente_993"/>
    <n v="2"/>
    <x v="75"/>
    <d v="2023-04-01T03:03:00"/>
    <x v="2"/>
    <x v="2"/>
    <x v="2"/>
    <x v="96"/>
    <s v="Ocupada"/>
    <x v="96"/>
    <x v="8"/>
    <s v="Plato_10, Plato_3, Plato_18"/>
    <n v="188"/>
    <x v="0"/>
    <x v="75"/>
    <s v="03:03"/>
    <d v="1899-12-30T01:32:00"/>
    <d v="1899-12-30T01:19:00"/>
    <d v="1899-12-30T00:13:00"/>
    <x v="0"/>
  </r>
  <r>
    <n v="7"/>
    <s v="Cliente_29"/>
    <n v="3"/>
    <x v="84"/>
    <d v="2023-04-01T03:22:00"/>
    <x v="3"/>
    <x v="0"/>
    <x v="2"/>
    <x v="97"/>
    <s v="Ocupada"/>
    <x v="97"/>
    <x v="6"/>
    <s v="Plato_3, Plato_9, Plato_12"/>
    <n v="166"/>
    <x v="0"/>
    <x v="84"/>
    <s v="03:22"/>
    <d v="1899-12-30T02:36:00"/>
    <d v="1899-12-30T02:20:00"/>
    <d v="1899-12-30T00:16:00"/>
    <x v="0"/>
  </r>
  <r>
    <n v="2"/>
    <s v="Cliente_873"/>
    <n v="6"/>
    <x v="85"/>
    <d v="2023-04-01T06:18:00"/>
    <x v="2"/>
    <x v="0"/>
    <x v="2"/>
    <x v="98"/>
    <s v="Ocupada"/>
    <x v="98"/>
    <x v="9"/>
    <s v="Plato_2, Plato_17, Plato_12, Plato_9"/>
    <n v="139"/>
    <x v="0"/>
    <x v="85"/>
    <s v="06:18"/>
    <d v="1899-12-30T04:11:00"/>
    <d v="1899-12-30T01:26:00"/>
    <d v="1899-12-30T02:45:00"/>
    <x v="0"/>
  </r>
  <r>
    <n v="18"/>
    <s v="Cliente_965"/>
    <n v="1"/>
    <x v="86"/>
    <d v="2023-04-01T06:45:00"/>
    <x v="1"/>
    <x v="0"/>
    <x v="2"/>
    <x v="99"/>
    <s v="Reservada"/>
    <x v="99"/>
    <x v="3"/>
    <s v="Plato_7, Plato_5, Plato_1"/>
    <n v="166"/>
    <x v="0"/>
    <x v="86"/>
    <s v="06:45"/>
    <d v="1899-12-30T03:13:00"/>
    <d v="1899-12-30T01:43:00"/>
    <d v="1899-12-30T01:30:00"/>
    <x v="0"/>
  </r>
  <r>
    <n v="1"/>
    <s v="Cliente_313"/>
    <n v="5"/>
    <x v="87"/>
    <d v="2023-04-01T02:15:00"/>
    <x v="4"/>
    <x v="0"/>
    <x v="2"/>
    <x v="100"/>
    <s v="Libre"/>
    <x v="100"/>
    <x v="5"/>
    <s v="Plato_17, Plato_1, Plato_5, Plato_8"/>
    <n v="138"/>
    <x v="0"/>
    <x v="87"/>
    <s v="02:15"/>
    <d v="1899-12-30T02:01:00"/>
    <d v="1899-12-30T02:14:00"/>
    <d v="1899-12-30T00:00:00"/>
    <x v="1"/>
  </r>
  <r>
    <n v="19"/>
    <s v="Cliente_520"/>
    <n v="2"/>
    <x v="88"/>
    <d v="2023-04-01T04:14:00"/>
    <x v="0"/>
    <x v="0"/>
    <x v="2"/>
    <x v="101"/>
    <s v="Reservada"/>
    <x v="101"/>
    <x v="5"/>
    <s v="Plato_16, Plato_9"/>
    <n v="171"/>
    <x v="0"/>
    <x v="88"/>
    <s v="04:14"/>
    <d v="1899-12-30T02:41:00"/>
    <d v="1899-12-30T00:46:00"/>
    <d v="1899-12-30T01:55:00"/>
    <x v="0"/>
  </r>
  <r>
    <n v="13"/>
    <s v="Cliente_388"/>
    <n v="3"/>
    <x v="47"/>
    <d v="2023-04-01T05:10:00"/>
    <x v="4"/>
    <x v="0"/>
    <x v="0"/>
    <x v="102"/>
    <s v="Reservada"/>
    <x v="102"/>
    <x v="2"/>
    <s v="Plato_13, Plato_18, Plato_4"/>
    <n v="73"/>
    <x v="0"/>
    <x v="47"/>
    <s v="05:10"/>
    <d v="1899-12-30T03:28:00"/>
    <d v="1899-12-30T01:39:00"/>
    <d v="1899-12-30T01:49:00"/>
    <x v="0"/>
  </r>
  <r>
    <n v="14"/>
    <s v="Cliente_384"/>
    <n v="4"/>
    <x v="1"/>
    <d v="2023-04-01T02:44:00"/>
    <x v="0"/>
    <x v="1"/>
    <x v="0"/>
    <x v="103"/>
    <s v="Reservada"/>
    <x v="103"/>
    <x v="7"/>
    <s v="Plato_14, Plato_17"/>
    <n v="77"/>
    <x v="0"/>
    <x v="1"/>
    <s v="02:44"/>
    <d v="1899-12-30T01:16:00"/>
    <d v="1899-12-30T00:55:00"/>
    <d v="1899-12-30T00:21:00"/>
    <x v="0"/>
  </r>
  <r>
    <n v="14"/>
    <s v="Cliente_517"/>
    <n v="6"/>
    <x v="89"/>
    <d v="2023-04-01T04:00:00"/>
    <x v="0"/>
    <x v="0"/>
    <x v="2"/>
    <x v="104"/>
    <s v="Libre"/>
    <x v="104"/>
    <x v="2"/>
    <s v="Plato_3, Plato_6"/>
    <n v="141"/>
    <x v="0"/>
    <x v="89"/>
    <s v="04:00"/>
    <d v="1899-12-30T02:42:00"/>
    <d v="1899-12-30T00:43:00"/>
    <d v="1899-12-30T01:59:00"/>
    <x v="0"/>
  </r>
  <r>
    <s v="15"/>
    <s v="Cliente_711"/>
    <n v="3"/>
    <x v="36"/>
    <d v="2023-04-01T05:08:00"/>
    <x v="4"/>
    <x v="1"/>
    <x v="1"/>
    <x v="105"/>
    <s v="Libre"/>
    <x v="105"/>
    <x v="7"/>
    <s v="Plato_18"/>
    <n v="68"/>
    <x v="0"/>
    <x v="36"/>
    <s v="05:08"/>
    <d v="1899-12-30T03:08:00"/>
    <d v="1899-12-30T00:29:00"/>
    <d v="1899-12-30T02:39:00"/>
    <x v="0"/>
  </r>
  <r>
    <n v="11"/>
    <s v="Cliente_651"/>
    <n v="5"/>
    <x v="90"/>
    <d v="2023-04-01T02:58:00"/>
    <x v="2"/>
    <x v="0"/>
    <x v="0"/>
    <x v="106"/>
    <s v="Reservada"/>
    <x v="106"/>
    <x v="6"/>
    <s v="Plato_15, Plato_9, Plato_18"/>
    <n v="253"/>
    <x v="0"/>
    <x v="90"/>
    <s v="02:58"/>
    <d v="1899-12-30T01:29:00"/>
    <d v="1899-12-30T02:21:00"/>
    <d v="1899-12-30T00:00:00"/>
    <x v="1"/>
  </r>
  <r>
    <n v="3"/>
    <s v="Cliente_545"/>
    <n v="3"/>
    <x v="91"/>
    <d v="2023-04-01T03:37:00"/>
    <x v="4"/>
    <x v="1"/>
    <x v="0"/>
    <x v="107"/>
    <s v="Reservada"/>
    <x v="107"/>
    <x v="3"/>
    <s v="Plato_9, Plato_4, Plato_3, Plato_16"/>
    <n v="124"/>
    <x v="0"/>
    <x v="91"/>
    <s v="03:37"/>
    <d v="1899-12-30T02:05:00"/>
    <d v="1899-12-30T01:55:00"/>
    <d v="1899-12-30T00:10:00"/>
    <x v="0"/>
  </r>
  <r>
    <n v="10"/>
    <s v="Cliente_116"/>
    <n v="2"/>
    <x v="19"/>
    <d v="2023-04-01T02:26:00"/>
    <x v="4"/>
    <x v="1"/>
    <x v="2"/>
    <x v="108"/>
    <s v="Libre"/>
    <x v="108"/>
    <x v="8"/>
    <s v="Plato_18, Plato_14, Plato_5"/>
    <n v="169"/>
    <x v="0"/>
    <x v="19"/>
    <s v="02:26"/>
    <d v="1899-12-30T01:01:00"/>
    <d v="1899-12-30T01:58:00"/>
    <d v="1899-12-30T00:00:00"/>
    <x v="1"/>
  </r>
  <r>
    <n v="5"/>
    <s v="Cliente_170"/>
    <n v="1"/>
    <x v="86"/>
    <d v="2023-04-01T06:37:00"/>
    <x v="1"/>
    <x v="0"/>
    <x v="2"/>
    <x v="109"/>
    <s v="Reservada"/>
    <x v="109"/>
    <x v="3"/>
    <s v="Plato_9, Plato_10, Plato_6"/>
    <n v="163"/>
    <x v="0"/>
    <x v="86"/>
    <s v="06:37"/>
    <d v="1899-12-30T03:05:00"/>
    <d v="1899-12-30T02:01:00"/>
    <d v="1899-12-30T01:04:00"/>
    <x v="0"/>
  </r>
  <r>
    <n v="3"/>
    <s v="Cliente_92"/>
    <n v="2"/>
    <x v="92"/>
    <d v="2023-04-01T05:07:00"/>
    <x v="0"/>
    <x v="1"/>
    <x v="2"/>
    <x v="110"/>
    <s v="Reservada"/>
    <x v="110"/>
    <x v="8"/>
    <s v="Plato_15, Plato_5, Plato_7, Plato_9"/>
    <n v="204"/>
    <x v="0"/>
    <x v="92"/>
    <s v="05:07"/>
    <d v="1899-12-30T03:19:00"/>
    <d v="1899-12-30T02:17:00"/>
    <d v="1899-12-30T01:02:00"/>
    <x v="0"/>
  </r>
  <r>
    <s v="6"/>
    <s v="Cliente_552"/>
    <n v="2"/>
    <x v="93"/>
    <d v="2023-04-01T04:01:00"/>
    <x v="2"/>
    <x v="2"/>
    <x v="1"/>
    <x v="111"/>
    <s v="Ocupada"/>
    <x v="111"/>
    <x v="4"/>
    <s v="Plato_3"/>
    <n v="20"/>
    <x v="0"/>
    <x v="93"/>
    <s v="04:01"/>
    <d v="1899-12-30T02:27:00"/>
    <d v="1899-12-30T00:16:00"/>
    <d v="1899-12-30T02:11:00"/>
    <x v="0"/>
  </r>
  <r>
    <s v="4"/>
    <s v="Cliente_627"/>
    <n v="2"/>
    <x v="94"/>
    <d v="2023-04-01T04:21:00"/>
    <x v="0"/>
    <x v="0"/>
    <x v="2"/>
    <x v="112"/>
    <s v="Ocupada"/>
    <x v="112"/>
    <x v="2"/>
    <s v="Plato_18"/>
    <n v="68"/>
    <x v="0"/>
    <x v="94"/>
    <s v="04:21"/>
    <d v="1899-12-30T03:24:00"/>
    <d v="1899-12-30T00:51:00"/>
    <d v="1899-12-30T02:33:00"/>
    <x v="0"/>
  </r>
  <r>
    <n v="7"/>
    <s v="Cliente_588"/>
    <n v="6"/>
    <x v="26"/>
    <d v="2023-04-01T03:30:00"/>
    <x v="1"/>
    <x v="0"/>
    <x v="2"/>
    <x v="113"/>
    <s v="Ocupada"/>
    <x v="113"/>
    <x v="9"/>
    <s v="Plato_2, Plato_9, Plato_4, Plato_5"/>
    <n v="253"/>
    <x v="0"/>
    <x v="26"/>
    <s v="03:30"/>
    <d v="1899-12-30T02:56:00"/>
    <d v="1899-12-30T02:11:00"/>
    <d v="1899-12-30T00:45:00"/>
    <x v="0"/>
  </r>
  <r>
    <n v="12"/>
    <s v="Cliente_313"/>
    <n v="6"/>
    <x v="95"/>
    <d v="2023-04-01T06:26:00"/>
    <x v="1"/>
    <x v="2"/>
    <x v="0"/>
    <x v="114"/>
    <s v="Ocupada"/>
    <x v="114"/>
    <x v="7"/>
    <s v="Plato_6, Plato_2, Plato_15"/>
    <n v="237"/>
    <x v="0"/>
    <x v="95"/>
    <s v="06:26"/>
    <d v="1899-12-30T02:58:00"/>
    <d v="1899-12-30T01:38:00"/>
    <d v="1899-12-30T01:20:00"/>
    <x v="0"/>
  </r>
  <r>
    <n v="8"/>
    <s v="Cliente_949"/>
    <n v="5"/>
    <x v="96"/>
    <d v="2023-04-01T06:33:00"/>
    <x v="1"/>
    <x v="0"/>
    <x v="2"/>
    <x v="115"/>
    <s v="Ocupada"/>
    <x v="115"/>
    <x v="9"/>
    <s v="Plato_15, Plato_8, Plato_19, Plato_18"/>
    <n v="269"/>
    <x v="0"/>
    <x v="96"/>
    <s v="06:33"/>
    <d v="1899-12-30T03:33:00"/>
    <d v="1899-12-30T02:09:00"/>
    <d v="1899-12-30T01:24:00"/>
    <x v="0"/>
  </r>
  <r>
    <s v="8"/>
    <s v="Cliente_863"/>
    <n v="4"/>
    <x v="28"/>
    <d v="2023-04-01T05:45:00"/>
    <x v="0"/>
    <x v="1"/>
    <x v="2"/>
    <x v="116"/>
    <s v="Ocupada"/>
    <x v="116"/>
    <x v="9"/>
    <s v="Plato_8"/>
    <n v="70"/>
    <x v="0"/>
    <x v="28"/>
    <s v="05:45"/>
    <d v="1899-12-30T03:05:00"/>
    <d v="1899-12-30T00:08:00"/>
    <d v="1899-12-30T02:57:00"/>
    <x v="0"/>
  </r>
  <r>
    <n v="13"/>
    <s v="Cliente_140"/>
    <n v="1"/>
    <x v="97"/>
    <d v="2023-04-01T01:45:00"/>
    <x v="3"/>
    <x v="2"/>
    <x v="0"/>
    <x v="117"/>
    <s v="Libre"/>
    <x v="117"/>
    <x v="6"/>
    <s v="Plato_4, Plato_14, Plato_6, Plato_15"/>
    <n v="209"/>
    <x v="0"/>
    <x v="97"/>
    <s v="01:45"/>
    <d v="1899-12-30T01:11:00"/>
    <d v="1899-12-30T02:16:00"/>
    <d v="1899-12-30T00:00:00"/>
    <x v="1"/>
  </r>
  <r>
    <n v="17"/>
    <s v="Cliente_523"/>
    <n v="3"/>
    <x v="98"/>
    <d v="2023-04-02T05:03:00"/>
    <x v="2"/>
    <x v="1"/>
    <x v="2"/>
    <x v="118"/>
    <s v="Reservada"/>
    <x v="118"/>
    <x v="4"/>
    <s v="Plato_10, Plato_19, Plato_4"/>
    <n v="134"/>
    <x v="1"/>
    <x v="14"/>
    <s v="05:03"/>
    <d v="1899-12-30T01:39:00"/>
    <d v="1899-12-30T00:54:00"/>
    <d v="1899-12-30T00:45:00"/>
    <x v="0"/>
  </r>
  <r>
    <n v="4"/>
    <s v="Cliente_916"/>
    <n v="2"/>
    <x v="99"/>
    <d v="2023-04-02T01:42:00"/>
    <x v="1"/>
    <x v="0"/>
    <x v="1"/>
    <x v="119"/>
    <s v="Reservada"/>
    <x v="119"/>
    <x v="7"/>
    <s v="Plato_17, Plato_10"/>
    <n v="145"/>
    <x v="1"/>
    <x v="98"/>
    <s v="01:42"/>
    <d v="1899-12-30T01:04:00"/>
    <d v="1899-12-30T01:37:00"/>
    <d v="1899-12-30T00:00:00"/>
    <x v="1"/>
  </r>
  <r>
    <s v="5"/>
    <s v="Cliente_416"/>
    <n v="4"/>
    <x v="100"/>
    <d v="2023-04-02T06:13:00"/>
    <x v="4"/>
    <x v="0"/>
    <x v="2"/>
    <x v="120"/>
    <s v="Reservada"/>
    <x v="120"/>
    <x v="3"/>
    <s v="Plato_10"/>
    <n v="52"/>
    <x v="1"/>
    <x v="61"/>
    <s v="06:13"/>
    <d v="1899-12-30T02:28:00"/>
    <d v="1899-12-30T00:38:00"/>
    <d v="1899-12-30T01:50:00"/>
    <x v="0"/>
  </r>
  <r>
    <s v="6"/>
    <s v="Cliente_346"/>
    <n v="6"/>
    <x v="101"/>
    <d v="2023-04-02T02:48:00"/>
    <x v="1"/>
    <x v="0"/>
    <x v="0"/>
    <x v="121"/>
    <s v="Ocupada"/>
    <x v="121"/>
    <x v="1"/>
    <s v="Plato_8"/>
    <n v="105"/>
    <x v="1"/>
    <x v="99"/>
    <s v="02:48"/>
    <d v="1899-12-30T01:40:00"/>
    <d v="1899-12-30T00:32:00"/>
    <d v="1899-12-30T01:08:00"/>
    <x v="0"/>
  </r>
  <r>
    <s v="16"/>
    <s v="Cliente_381"/>
    <n v="6"/>
    <x v="102"/>
    <d v="2023-04-02T04:10:00"/>
    <x v="4"/>
    <x v="0"/>
    <x v="0"/>
    <x v="122"/>
    <s v="Reservada"/>
    <x v="122"/>
    <x v="10"/>
    <s v="Plato_7"/>
    <n v="24"/>
    <x v="1"/>
    <x v="12"/>
    <s v="04:10"/>
    <d v="1899-12-30T01:01:00"/>
    <d v="1899-12-30T00:33:00"/>
    <d v="1899-12-30T00:28:00"/>
    <x v="0"/>
  </r>
  <r>
    <n v="16"/>
    <s v="Cliente_791"/>
    <n v="5"/>
    <x v="103"/>
    <d v="2023-04-02T05:22:00"/>
    <x v="0"/>
    <x v="0"/>
    <x v="0"/>
    <x v="123"/>
    <s v="Libre"/>
    <x v="123"/>
    <x v="0"/>
    <s v="Plato_3, Plato_1, Plato_11, Plato_9"/>
    <n v="222"/>
    <x v="1"/>
    <x v="20"/>
    <s v="05:22"/>
    <d v="1899-12-30T01:43:00"/>
    <d v="1899-12-30T02:18:00"/>
    <d v="1899-12-30T00:00:00"/>
    <x v="1"/>
  </r>
  <r>
    <n v="14"/>
    <s v="Cliente_697"/>
    <n v="2"/>
    <x v="104"/>
    <d v="2023-04-02T06:13:00"/>
    <x v="0"/>
    <x v="0"/>
    <x v="2"/>
    <x v="124"/>
    <s v="Libre"/>
    <x v="124"/>
    <x v="6"/>
    <s v="Plato_16, Plato_18, Plato_3"/>
    <n v="184"/>
    <x v="1"/>
    <x v="100"/>
    <s v="06:13"/>
    <d v="1899-12-30T03:17:00"/>
    <d v="1899-12-30T01:24:00"/>
    <d v="1899-12-30T01:53:00"/>
    <x v="0"/>
  </r>
  <r>
    <n v="18"/>
    <s v="Cliente_516"/>
    <n v="3"/>
    <x v="105"/>
    <d v="2023-04-02T05:12:00"/>
    <x v="1"/>
    <x v="0"/>
    <x v="2"/>
    <x v="125"/>
    <s v="Libre"/>
    <x v="125"/>
    <x v="4"/>
    <s v="Plato_16, Plato_8, Plato_7, Plato_2"/>
    <n v="165"/>
    <x v="1"/>
    <x v="101"/>
    <s v="05:12"/>
    <d v="1899-12-30T02:27:00"/>
    <d v="1899-12-30T02:19:00"/>
    <d v="1899-12-30T00:08:00"/>
    <x v="0"/>
  </r>
  <r>
    <s v="6"/>
    <s v="Cliente_541"/>
    <n v="4"/>
    <x v="106"/>
    <d v="2023-04-02T02:28:00"/>
    <x v="4"/>
    <x v="0"/>
    <x v="2"/>
    <x v="126"/>
    <s v="Libre"/>
    <x v="126"/>
    <x v="10"/>
    <s v="Plato_19"/>
    <n v="72"/>
    <x v="1"/>
    <x v="76"/>
    <s v="02:28"/>
    <d v="1899-12-30T01:46:00"/>
    <d v="1899-12-30T00:30:00"/>
    <d v="1899-12-30T01:16:00"/>
    <x v="0"/>
  </r>
  <r>
    <n v="2"/>
    <s v="Cliente_830"/>
    <n v="5"/>
    <x v="107"/>
    <d v="2023-04-02T03:28:00"/>
    <x v="2"/>
    <x v="0"/>
    <x v="1"/>
    <x v="127"/>
    <s v="Ocupada"/>
    <x v="127"/>
    <x v="7"/>
    <s v="Plato_1, Plato_4, Plato_7, Plato_17"/>
    <n v="239"/>
    <x v="1"/>
    <x v="52"/>
    <s v="03:28"/>
    <d v="1899-12-30T02:12:00"/>
    <d v="1899-12-30T02:52:00"/>
    <d v="1899-12-30T00:00:00"/>
    <x v="1"/>
  </r>
  <r>
    <n v="16"/>
    <s v="Cliente_656"/>
    <n v="5"/>
    <x v="108"/>
    <d v="2023-04-02T02:41:00"/>
    <x v="2"/>
    <x v="0"/>
    <x v="2"/>
    <x v="128"/>
    <s v="Reservada"/>
    <x v="128"/>
    <x v="4"/>
    <s v="Plato_12, Plato_3, Plato_9"/>
    <n v="106"/>
    <x v="1"/>
    <x v="57"/>
    <s v="02:41"/>
    <d v="1899-12-30T02:00:00"/>
    <d v="1899-12-30T01:20:00"/>
    <d v="1899-12-30T00:40:00"/>
    <x v="0"/>
  </r>
  <r>
    <s v="10"/>
    <s v="Cliente_486"/>
    <n v="4"/>
    <x v="109"/>
    <d v="2023-04-02T01:32:00"/>
    <x v="2"/>
    <x v="0"/>
    <x v="2"/>
    <x v="129"/>
    <s v="Libre"/>
    <x v="129"/>
    <x v="1"/>
    <s v="Plato_8"/>
    <n v="35"/>
    <x v="1"/>
    <x v="102"/>
    <s v="01:32"/>
    <d v="1899-12-30T01:06:00"/>
    <d v="1899-12-30T00:25:00"/>
    <d v="1899-12-30T00:41:00"/>
    <x v="0"/>
  </r>
  <r>
    <n v="7"/>
    <s v="Cliente_728"/>
    <n v="5"/>
    <x v="110"/>
    <d v="2023-04-02T04:18:00"/>
    <x v="4"/>
    <x v="0"/>
    <x v="2"/>
    <x v="130"/>
    <s v="Ocupada"/>
    <x v="130"/>
    <x v="8"/>
    <s v="Plato_20, Plato_4, Plato_13"/>
    <n v="157"/>
    <x v="1"/>
    <x v="103"/>
    <s v="04:18"/>
    <d v="1899-12-30T03:50:00"/>
    <d v="1899-12-30T02:00:00"/>
    <d v="1899-12-30T01:50:00"/>
    <x v="0"/>
  </r>
  <r>
    <n v="9"/>
    <s v="Cliente_774"/>
    <n v="2"/>
    <x v="111"/>
    <d v="2023-04-02T02:43:00"/>
    <x v="0"/>
    <x v="2"/>
    <x v="0"/>
    <x v="131"/>
    <s v="Reservada"/>
    <x v="131"/>
    <x v="6"/>
    <s v="Plato_14, Plato_19, Plato_13, Plato_8"/>
    <n v="206"/>
    <x v="1"/>
    <x v="104"/>
    <s v="02:43"/>
    <d v="1899-12-30T01:17:00"/>
    <d v="1899-12-30T01:42:00"/>
    <d v="1899-12-30T00:00:00"/>
    <x v="1"/>
  </r>
  <r>
    <n v="20"/>
    <s v="Cliente_26"/>
    <n v="6"/>
    <x v="112"/>
    <d v="2023-04-02T03:52:00"/>
    <x v="2"/>
    <x v="0"/>
    <x v="2"/>
    <x v="132"/>
    <s v="Ocupada"/>
    <x v="132"/>
    <x v="9"/>
    <s v="Plato_15, Plato_18, Plato_17, Plato_4"/>
    <n v="182"/>
    <x v="1"/>
    <x v="105"/>
    <s v="03:52"/>
    <d v="1899-12-30T03:13:00"/>
    <d v="1899-12-30T01:47:00"/>
    <d v="1899-12-30T01:26:00"/>
    <x v="0"/>
  </r>
  <r>
    <n v="3"/>
    <s v="Cliente_273"/>
    <n v="6"/>
    <x v="113"/>
    <d v="2023-04-02T03:52:00"/>
    <x v="1"/>
    <x v="2"/>
    <x v="2"/>
    <x v="133"/>
    <s v="Libre"/>
    <x v="133"/>
    <x v="7"/>
    <s v="Plato_7, Plato_15"/>
    <n v="120"/>
    <x v="1"/>
    <x v="106"/>
    <s v="03:52"/>
    <d v="1899-12-30T03:45:00"/>
    <d v="1899-12-30T00:48:00"/>
    <d v="1899-12-30T02:57:00"/>
    <x v="0"/>
  </r>
  <r>
    <n v="11"/>
    <s v="Cliente_798"/>
    <n v="1"/>
    <x v="114"/>
    <d v="2023-04-02T03:01:00"/>
    <x v="3"/>
    <x v="2"/>
    <x v="2"/>
    <x v="134"/>
    <s v="Ocupada"/>
    <x v="134"/>
    <x v="2"/>
    <s v="Plato_17, Plato_20, Plato_9"/>
    <n v="260"/>
    <x v="1"/>
    <x v="107"/>
    <s v="03:01"/>
    <d v="1899-12-30T02:16:00"/>
    <d v="1899-12-30T01:28:00"/>
    <d v="1899-12-30T00:48:00"/>
    <x v="0"/>
  </r>
  <r>
    <s v="6"/>
    <s v="Cliente_8"/>
    <n v="1"/>
    <x v="115"/>
    <d v="2023-04-02T05:01:00"/>
    <x v="1"/>
    <x v="0"/>
    <x v="2"/>
    <x v="135"/>
    <s v="Ocupada"/>
    <x v="135"/>
    <x v="6"/>
    <s v="Plato_20"/>
    <n v="80"/>
    <x v="1"/>
    <x v="108"/>
    <s v="05:01"/>
    <d v="1899-12-30T03:26:00"/>
    <d v="1899-12-30T00:13:00"/>
    <d v="1899-12-30T03:13:00"/>
    <x v="0"/>
  </r>
  <r>
    <s v="13"/>
    <s v="Cliente_31"/>
    <n v="3"/>
    <x v="116"/>
    <d v="2023-04-02T04:11:00"/>
    <x v="4"/>
    <x v="1"/>
    <x v="2"/>
    <x v="136"/>
    <s v="Ocupada"/>
    <x v="136"/>
    <x v="1"/>
    <s v="Plato_13"/>
    <n v="63"/>
    <x v="1"/>
    <x v="53"/>
    <s v="04:11"/>
    <d v="1899-12-30T03:05:00"/>
    <d v="1899-12-30T00:41:00"/>
    <d v="1899-12-30T02:24:00"/>
    <x v="0"/>
  </r>
  <r>
    <n v="6"/>
    <s v="Cliente_658"/>
    <n v="2"/>
    <x v="117"/>
    <d v="2023-04-02T05:09:00"/>
    <x v="2"/>
    <x v="1"/>
    <x v="0"/>
    <x v="137"/>
    <s v="Ocupada"/>
    <x v="137"/>
    <x v="5"/>
    <s v="Plato_17, Plato_12, Plato_10, Plato_2"/>
    <n v="238"/>
    <x v="1"/>
    <x v="109"/>
    <s v="05:09"/>
    <d v="1899-12-30T01:36:00"/>
    <d v="1899-12-30T01:37:00"/>
    <d v="1899-12-30T00:00:00"/>
    <x v="1"/>
  </r>
  <r>
    <s v="16"/>
    <s v="Cliente_773"/>
    <n v="3"/>
    <x v="118"/>
    <d v="2023-04-02T04:39:00"/>
    <x v="2"/>
    <x v="0"/>
    <x v="2"/>
    <x v="138"/>
    <s v="Libre"/>
    <x v="138"/>
    <x v="9"/>
    <s v="Plato_8"/>
    <n v="35"/>
    <x v="1"/>
    <x v="48"/>
    <s v="04:39"/>
    <d v="1899-12-30T03:59:00"/>
    <d v="1899-12-30T00:26:00"/>
    <d v="1899-12-30T03:33:00"/>
    <x v="0"/>
  </r>
  <r>
    <n v="11"/>
    <s v="Cliente_158"/>
    <n v="4"/>
    <x v="119"/>
    <d v="2023-04-02T06:29:00"/>
    <x v="2"/>
    <x v="0"/>
    <x v="1"/>
    <x v="139"/>
    <s v="Libre"/>
    <x v="139"/>
    <x v="3"/>
    <s v="Plato_1, Plato_8, Plato_4"/>
    <n v="191"/>
    <x v="1"/>
    <x v="55"/>
    <s v="06:29"/>
    <d v="1899-12-30T02:40:00"/>
    <d v="1899-12-30T01:58:00"/>
    <d v="1899-12-30T00:42:00"/>
    <x v="0"/>
  </r>
  <r>
    <s v="4"/>
    <s v="Cliente_569"/>
    <n v="4"/>
    <x v="120"/>
    <d v="2023-04-02T05:45:00"/>
    <x v="0"/>
    <x v="1"/>
    <x v="2"/>
    <x v="140"/>
    <s v="Reservada"/>
    <x v="140"/>
    <x v="8"/>
    <s v="Plato_13"/>
    <n v="21"/>
    <x v="1"/>
    <x v="110"/>
    <s v="05:45"/>
    <d v="1899-12-30T03:47:00"/>
    <d v="1899-12-30T00:28:00"/>
    <d v="1899-12-30T03:19:00"/>
    <x v="0"/>
  </r>
  <r>
    <n v="14"/>
    <s v="Cliente_286"/>
    <n v="3"/>
    <x v="121"/>
    <d v="2023-04-02T04:05:00"/>
    <x v="4"/>
    <x v="0"/>
    <x v="2"/>
    <x v="141"/>
    <s v="Ocupada"/>
    <x v="141"/>
    <x v="10"/>
    <s v="Plato_7, Plato_14, Plato_20"/>
    <n v="181"/>
    <x v="1"/>
    <x v="111"/>
    <s v="04:05"/>
    <d v="1899-12-30T02:15:00"/>
    <d v="1899-12-30T01:10:00"/>
    <d v="1899-12-30T01:05:00"/>
    <x v="0"/>
  </r>
  <r>
    <s v="9"/>
    <s v="Cliente_199"/>
    <n v="4"/>
    <x v="122"/>
    <d v="2023-04-02T04:30:00"/>
    <x v="4"/>
    <x v="0"/>
    <x v="1"/>
    <x v="142"/>
    <s v="Libre"/>
    <x v="142"/>
    <x v="4"/>
    <s v="Plato_1"/>
    <n v="50"/>
    <x v="1"/>
    <x v="112"/>
    <s v="04:30"/>
    <d v="1899-12-30T03:58:00"/>
    <d v="1899-12-30T00:16:00"/>
    <d v="1899-12-30T03:42:00"/>
    <x v="0"/>
  </r>
  <r>
    <n v="18"/>
    <s v="Cliente_712"/>
    <n v="1"/>
    <x v="123"/>
    <d v="2023-04-02T05:32:00"/>
    <x v="4"/>
    <x v="2"/>
    <x v="2"/>
    <x v="143"/>
    <s v="Ocupada"/>
    <x v="143"/>
    <x v="4"/>
    <s v="Plato_19, Plato_12, Plato_9, Plato_18"/>
    <n v="185"/>
    <x v="1"/>
    <x v="113"/>
    <s v="05:32"/>
    <d v="1899-12-30T02:49:00"/>
    <d v="1899-12-30T02:30:00"/>
    <d v="1899-12-30T00:19:00"/>
    <x v="0"/>
  </r>
  <r>
    <n v="2"/>
    <s v="Cliente_56"/>
    <n v="5"/>
    <x v="124"/>
    <d v="2023-04-02T01:42:00"/>
    <x v="2"/>
    <x v="2"/>
    <x v="2"/>
    <x v="144"/>
    <s v="Ocupada"/>
    <x v="144"/>
    <x v="5"/>
    <s v="Plato_5, Plato_2"/>
    <n v="126"/>
    <x v="1"/>
    <x v="114"/>
    <s v="01:42"/>
    <d v="1899-12-30T01:20:00"/>
    <d v="1899-12-30T01:46:00"/>
    <d v="1899-12-30T00:00:00"/>
    <x v="1"/>
  </r>
  <r>
    <s v="8"/>
    <s v="Cliente_670"/>
    <n v="6"/>
    <x v="125"/>
    <d v="2023-04-02T02:54:00"/>
    <x v="0"/>
    <x v="0"/>
    <x v="2"/>
    <x v="145"/>
    <s v="Reservada"/>
    <x v="145"/>
    <x v="3"/>
    <s v="Plato_17"/>
    <n v="62"/>
    <x v="1"/>
    <x v="58"/>
    <s v="02:54"/>
    <d v="1899-12-30T01:14:00"/>
    <d v="1899-12-30T00:47:00"/>
    <d v="1899-12-30T00:27:00"/>
    <x v="0"/>
  </r>
  <r>
    <n v="5"/>
    <s v="Cliente_909"/>
    <n v="4"/>
    <x v="126"/>
    <d v="2023-04-02T04:58:00"/>
    <x v="0"/>
    <x v="1"/>
    <x v="2"/>
    <x v="146"/>
    <s v="Reservada"/>
    <x v="146"/>
    <x v="1"/>
    <s v="Plato_20, Plato_5"/>
    <n v="84"/>
    <x v="1"/>
    <x v="32"/>
    <s v="04:58"/>
    <d v="1899-12-30T01:40:00"/>
    <d v="1899-12-30T00:33:00"/>
    <d v="1899-12-30T01:07:00"/>
    <x v="0"/>
  </r>
  <r>
    <n v="10"/>
    <s v="Cliente_402"/>
    <n v="6"/>
    <x v="127"/>
    <d v="2023-04-02T05:59:00"/>
    <x v="0"/>
    <x v="0"/>
    <x v="0"/>
    <x v="147"/>
    <s v="Ocupada"/>
    <x v="147"/>
    <x v="1"/>
    <s v="Plato_9, Plato_18, Plato_3, Plato_10"/>
    <n v="212"/>
    <x v="1"/>
    <x v="115"/>
    <s v="05:59"/>
    <d v="1899-12-30T02:22:00"/>
    <d v="1899-12-30T02:39:00"/>
    <d v="1899-12-30T00:00:00"/>
    <x v="1"/>
  </r>
  <r>
    <n v="18"/>
    <s v="Cliente_709"/>
    <n v="4"/>
    <x v="128"/>
    <d v="2023-04-02T04:50:00"/>
    <x v="3"/>
    <x v="1"/>
    <x v="2"/>
    <x v="148"/>
    <s v="Ocupada"/>
    <x v="148"/>
    <x v="2"/>
    <s v="Plato_18, Plato_2, Plato_4, Plato_9"/>
    <n v="226"/>
    <x v="1"/>
    <x v="116"/>
    <s v="04:50"/>
    <d v="1899-12-30T03:30:00"/>
    <d v="1899-12-30T02:19:00"/>
    <d v="1899-12-30T01:11:00"/>
    <x v="0"/>
  </r>
  <r>
    <n v="18"/>
    <s v="Cliente_533"/>
    <n v="6"/>
    <x v="124"/>
    <d v="2023-04-02T03:10:00"/>
    <x v="1"/>
    <x v="0"/>
    <x v="0"/>
    <x v="149"/>
    <s v="Libre"/>
    <x v="149"/>
    <x v="10"/>
    <s v="Plato_5, Plato_11, Plato_3"/>
    <n v="150"/>
    <x v="1"/>
    <x v="114"/>
    <s v="03:10"/>
    <d v="1899-12-30T02:33:00"/>
    <d v="1899-12-30T01:46:00"/>
    <d v="1899-12-30T00:47:00"/>
    <x v="0"/>
  </r>
  <r>
    <n v="6"/>
    <s v="Cliente_953"/>
    <n v="2"/>
    <x v="129"/>
    <d v="2023-04-02T06:53:00"/>
    <x v="4"/>
    <x v="2"/>
    <x v="2"/>
    <x v="150"/>
    <s v="Ocupada"/>
    <x v="150"/>
    <x v="8"/>
    <s v="Plato_14, Plato_13"/>
    <n v="132"/>
    <x v="1"/>
    <x v="96"/>
    <s v="06:53"/>
    <d v="1899-12-30T03:53:00"/>
    <d v="1899-12-30T00:19:00"/>
    <d v="1899-12-30T03:34:00"/>
    <x v="0"/>
  </r>
  <r>
    <s v="5"/>
    <s v="Cliente_380"/>
    <n v="6"/>
    <x v="130"/>
    <d v="2023-04-02T02:52:00"/>
    <x v="4"/>
    <x v="0"/>
    <x v="0"/>
    <x v="151"/>
    <s v="Reservada"/>
    <x v="151"/>
    <x v="8"/>
    <s v="Plato_16"/>
    <n v="56"/>
    <x v="1"/>
    <x v="117"/>
    <s v="02:52"/>
    <d v="1899-12-30T01:38:00"/>
    <d v="1899-12-30T00:12:00"/>
    <d v="1899-12-30T01:26:00"/>
    <x v="0"/>
  </r>
  <r>
    <n v="10"/>
    <s v="Cliente_870"/>
    <n v="1"/>
    <x v="131"/>
    <d v="2023-04-02T05:26:00"/>
    <x v="2"/>
    <x v="1"/>
    <x v="0"/>
    <x v="152"/>
    <s v="Ocupada"/>
    <x v="152"/>
    <x v="3"/>
    <s v="Plato_11, Plato_7, Plato_20"/>
    <n v="203"/>
    <x v="1"/>
    <x v="40"/>
    <s v="05:26"/>
    <d v="1899-12-30T02:35:00"/>
    <d v="1899-12-30T01:29:00"/>
    <d v="1899-12-30T01:06:00"/>
    <x v="0"/>
  </r>
  <r>
    <n v="11"/>
    <s v="Cliente_964"/>
    <n v="6"/>
    <x v="132"/>
    <d v="2023-04-02T03:36:00"/>
    <x v="1"/>
    <x v="1"/>
    <x v="2"/>
    <x v="153"/>
    <s v="Libre"/>
    <x v="153"/>
    <x v="8"/>
    <s v="Plato_19, Plato_4"/>
    <n v="144"/>
    <x v="1"/>
    <x v="54"/>
    <s v="03:36"/>
    <d v="1899-12-30T01:27:00"/>
    <d v="1899-12-30T01:22:00"/>
    <d v="1899-12-30T00:05:00"/>
    <x v="0"/>
  </r>
  <r>
    <n v="7"/>
    <s v="Cliente_939"/>
    <n v="2"/>
    <x v="133"/>
    <d v="2023-04-02T04:44:00"/>
    <x v="3"/>
    <x v="0"/>
    <x v="2"/>
    <x v="154"/>
    <s v="Reservada"/>
    <x v="154"/>
    <x v="5"/>
    <s v="Plato_6, Plato_17, Plato_3"/>
    <n v="136"/>
    <x v="1"/>
    <x v="118"/>
    <s v="04:44"/>
    <d v="1899-12-30T02:51:00"/>
    <d v="1899-12-30T01:40:00"/>
    <d v="1899-12-30T01:11:00"/>
    <x v="0"/>
  </r>
  <r>
    <s v="6"/>
    <s v="Cliente_536"/>
    <n v="4"/>
    <x v="118"/>
    <d v="2023-04-02T04:17:00"/>
    <x v="0"/>
    <x v="2"/>
    <x v="2"/>
    <x v="155"/>
    <s v="Libre"/>
    <x v="155"/>
    <x v="0"/>
    <s v="Plato_16"/>
    <n v="56"/>
    <x v="1"/>
    <x v="48"/>
    <s v="04:17"/>
    <d v="1899-12-30T03:37:00"/>
    <d v="1899-12-30T00:06:00"/>
    <d v="1899-12-30T03:31:00"/>
    <x v="0"/>
  </r>
  <r>
    <n v="13"/>
    <s v="Cliente_5"/>
    <n v="5"/>
    <x v="134"/>
    <d v="2023-04-02T06:15:00"/>
    <x v="0"/>
    <x v="1"/>
    <x v="2"/>
    <x v="156"/>
    <s v="Ocupada"/>
    <x v="156"/>
    <x v="4"/>
    <s v="Plato_1, Plato_16, Plato_2, Plato_19"/>
    <n v="271"/>
    <x v="1"/>
    <x v="119"/>
    <s v="06:15"/>
    <d v="1899-12-30T03:08:00"/>
    <d v="1899-12-30T02:30:00"/>
    <d v="1899-12-30T00:38:00"/>
    <x v="0"/>
  </r>
  <r>
    <n v="5"/>
    <s v="Cliente_115"/>
    <n v="5"/>
    <x v="105"/>
    <d v="2023-04-02T03:59:00"/>
    <x v="0"/>
    <x v="0"/>
    <x v="2"/>
    <x v="157"/>
    <s v="Libre"/>
    <x v="157"/>
    <x v="9"/>
    <s v="Plato_12, Plato_10, Plato_19, Plato_8"/>
    <n v="310"/>
    <x v="1"/>
    <x v="101"/>
    <s v="03:59"/>
    <d v="1899-12-30T01:14:00"/>
    <d v="1899-12-30T02:15:00"/>
    <d v="1899-12-30T00:00:00"/>
    <x v="1"/>
  </r>
  <r>
    <n v="16"/>
    <s v="Cliente_580"/>
    <n v="1"/>
    <x v="135"/>
    <d v="2023-04-02T01:15:00"/>
    <x v="0"/>
    <x v="1"/>
    <x v="2"/>
    <x v="158"/>
    <s v="Ocupada"/>
    <x v="158"/>
    <x v="2"/>
    <s v="Plato_9, Plato_17, Plato_4, Plato_11"/>
    <n v="253"/>
    <x v="1"/>
    <x v="120"/>
    <s v="01:15"/>
    <d v="1899-12-30T01:20:00"/>
    <d v="1899-12-30T01:14:00"/>
    <d v="1899-12-30T00:06:00"/>
    <x v="0"/>
  </r>
  <r>
    <n v="19"/>
    <s v="Cliente_788"/>
    <n v="6"/>
    <x v="136"/>
    <d v="2023-04-02T04:33:00"/>
    <x v="2"/>
    <x v="0"/>
    <x v="2"/>
    <x v="159"/>
    <s v="Reservada"/>
    <x v="159"/>
    <x v="1"/>
    <s v="Plato_19, Plato_7"/>
    <n v="156"/>
    <x v="1"/>
    <x v="121"/>
    <s v="04:33"/>
    <d v="1899-12-30T03:27:00"/>
    <d v="1899-12-30T01:07:00"/>
    <d v="1899-12-30T02:20:00"/>
    <x v="0"/>
  </r>
  <r>
    <s v="13"/>
    <s v="Cliente_892"/>
    <n v="6"/>
    <x v="137"/>
    <d v="2023-04-02T04:23:00"/>
    <x v="2"/>
    <x v="0"/>
    <x v="2"/>
    <x v="160"/>
    <s v="Reservada"/>
    <x v="160"/>
    <x v="3"/>
    <s v="Plato_16"/>
    <n v="84"/>
    <x v="1"/>
    <x v="122"/>
    <s v="04:23"/>
    <d v="1899-12-30T03:38:00"/>
    <d v="1899-12-30T00:57:00"/>
    <d v="1899-12-30T02:41:00"/>
    <x v="0"/>
  </r>
  <r>
    <s v="14"/>
    <s v="Cliente_406"/>
    <n v="4"/>
    <x v="138"/>
    <d v="2023-04-02T02:34:00"/>
    <x v="1"/>
    <x v="0"/>
    <x v="2"/>
    <x v="161"/>
    <s v="Reservada"/>
    <x v="161"/>
    <x v="3"/>
    <s v="Plato_7"/>
    <n v="72"/>
    <x v="1"/>
    <x v="123"/>
    <s v="02:34"/>
    <d v="1899-12-30T01:37:00"/>
    <d v="1899-12-30T00:25:00"/>
    <d v="1899-12-30T01:12:00"/>
    <x v="0"/>
  </r>
  <r>
    <n v="6"/>
    <s v="Cliente_295"/>
    <n v="1"/>
    <x v="128"/>
    <d v="2023-04-02T04:09:00"/>
    <x v="3"/>
    <x v="0"/>
    <x v="2"/>
    <x v="162"/>
    <s v="Ocupada"/>
    <x v="162"/>
    <x v="9"/>
    <s v="Plato_17, Plato_2, Plato_11, Plato_5"/>
    <n v="271"/>
    <x v="1"/>
    <x v="116"/>
    <s v="04:09"/>
    <d v="1899-12-30T02:49:00"/>
    <d v="1899-12-30T01:11:00"/>
    <d v="1899-12-30T01:38:00"/>
    <x v="0"/>
  </r>
  <r>
    <n v="8"/>
    <s v="Cliente_547"/>
    <n v="2"/>
    <x v="139"/>
    <d v="2023-04-02T06:02:00"/>
    <x v="4"/>
    <x v="2"/>
    <x v="2"/>
    <x v="163"/>
    <s v="Reservada"/>
    <x v="163"/>
    <x v="1"/>
    <s v="Plato_5, Plato_19, Plato_15, Plato_7"/>
    <n v="170"/>
    <x v="1"/>
    <x v="124"/>
    <s v="06:02"/>
    <d v="1899-12-30T03:28:00"/>
    <d v="1899-12-30T01:45:00"/>
    <d v="1899-12-30T01:43:00"/>
    <x v="0"/>
  </r>
  <r>
    <n v="10"/>
    <s v="Cliente_156"/>
    <n v="3"/>
    <x v="140"/>
    <d v="2023-04-02T05:12:00"/>
    <x v="0"/>
    <x v="2"/>
    <x v="2"/>
    <x v="164"/>
    <s v="Ocupada"/>
    <x v="164"/>
    <x v="4"/>
    <s v="Plato_7, Plato_13"/>
    <n v="90"/>
    <x v="1"/>
    <x v="125"/>
    <s v="05:12"/>
    <d v="1899-12-30T03:06:00"/>
    <d v="1899-12-30T00:56:00"/>
    <d v="1899-12-30T02:10:00"/>
    <x v="0"/>
  </r>
  <r>
    <s v="12"/>
    <s v="Cliente_768"/>
    <n v="1"/>
    <x v="141"/>
    <d v="2023-04-02T02:44:00"/>
    <x v="4"/>
    <x v="0"/>
    <x v="1"/>
    <x v="165"/>
    <s v="Ocupada"/>
    <x v="165"/>
    <x v="4"/>
    <s v="Plato_14"/>
    <n v="46"/>
    <x v="1"/>
    <x v="89"/>
    <s v="02:44"/>
    <d v="1899-12-30T01:41:00"/>
    <d v="1899-12-30T00:22:00"/>
    <d v="1899-12-30T01:19:00"/>
    <x v="0"/>
  </r>
  <r>
    <n v="5"/>
    <s v="Cliente_359"/>
    <n v="6"/>
    <x v="142"/>
    <d v="2023-04-02T02:46:00"/>
    <x v="2"/>
    <x v="0"/>
    <x v="0"/>
    <x v="166"/>
    <s v="Reservada"/>
    <x v="166"/>
    <x v="10"/>
    <s v="Plato_12, Plato_18, Plato_17"/>
    <n v="152"/>
    <x v="1"/>
    <x v="25"/>
    <s v="02:46"/>
    <d v="1899-12-30T01:27:00"/>
    <d v="1899-12-30T01:16:00"/>
    <d v="1899-12-30T00:11:00"/>
    <x v="0"/>
  </r>
  <r>
    <s v="17"/>
    <s v="Cliente_131"/>
    <n v="4"/>
    <x v="121"/>
    <d v="2023-04-02T03:23:00"/>
    <x v="1"/>
    <x v="0"/>
    <x v="2"/>
    <x v="167"/>
    <s v="Reservada"/>
    <x v="167"/>
    <x v="5"/>
    <s v="Plato_5"/>
    <n v="44"/>
    <x v="1"/>
    <x v="111"/>
    <s v="03:23"/>
    <d v="1899-12-30T01:18:00"/>
    <d v="1899-12-30T00:07:00"/>
    <d v="1899-12-30T01:11:00"/>
    <x v="0"/>
  </r>
  <r>
    <n v="19"/>
    <s v="Cliente_485"/>
    <n v="1"/>
    <x v="143"/>
    <d v="2023-04-02T05:14:00"/>
    <x v="0"/>
    <x v="0"/>
    <x v="0"/>
    <x v="168"/>
    <s v="Libre"/>
    <x v="168"/>
    <x v="3"/>
    <s v="Plato_13, Plato_18, Plato_5"/>
    <n v="154"/>
    <x v="1"/>
    <x v="126"/>
    <s v="05:14"/>
    <d v="1899-12-30T03:18:00"/>
    <d v="1899-12-30T01:50:00"/>
    <d v="1899-12-30T01:28:00"/>
    <x v="0"/>
  </r>
  <r>
    <n v="12"/>
    <s v="Cliente_493"/>
    <n v="2"/>
    <x v="144"/>
    <d v="2023-04-02T05:26:00"/>
    <x v="2"/>
    <x v="2"/>
    <x v="2"/>
    <x v="169"/>
    <s v="Libre"/>
    <x v="169"/>
    <x v="1"/>
    <s v="Plato_3, Plato_9, Plato_19, Plato_2"/>
    <n v="243"/>
    <x v="1"/>
    <x v="127"/>
    <s v="05:26"/>
    <d v="1899-12-30T02:49:00"/>
    <d v="1899-12-30T01:13:00"/>
    <d v="1899-12-30T01:36:00"/>
    <x v="0"/>
  </r>
  <r>
    <n v="16"/>
    <s v="Cliente_282"/>
    <n v="6"/>
    <x v="133"/>
    <d v="2023-04-02T03:04:00"/>
    <x v="2"/>
    <x v="2"/>
    <x v="2"/>
    <x v="170"/>
    <s v="Libre"/>
    <x v="170"/>
    <x v="2"/>
    <s v="Plato_10, Plato_9"/>
    <n v="139"/>
    <x v="1"/>
    <x v="118"/>
    <s v="03:04"/>
    <d v="1899-12-30T01:11:00"/>
    <d v="1899-12-30T00:51:00"/>
    <d v="1899-12-30T00:20:00"/>
    <x v="0"/>
  </r>
  <r>
    <s v="12"/>
    <s v="Cliente_850"/>
    <n v="3"/>
    <x v="145"/>
    <d v="2023-04-02T06:06:00"/>
    <x v="1"/>
    <x v="0"/>
    <x v="2"/>
    <x v="171"/>
    <s v="Ocupada"/>
    <x v="171"/>
    <x v="6"/>
    <s v="Plato_18"/>
    <n v="68"/>
    <x v="1"/>
    <x v="128"/>
    <s v="06:06"/>
    <d v="1899-12-30T03:32:00"/>
    <d v="1899-12-30T00:27:00"/>
    <d v="1899-12-30T03:05:00"/>
    <x v="0"/>
  </r>
  <r>
    <n v="11"/>
    <s v="Cliente_301"/>
    <n v="3"/>
    <x v="146"/>
    <d v="2023-04-02T03:43:00"/>
    <x v="4"/>
    <x v="0"/>
    <x v="2"/>
    <x v="172"/>
    <s v="Ocupada"/>
    <x v="172"/>
    <x v="9"/>
    <s v="Plato_6, Plato_15"/>
    <n v="177"/>
    <x v="1"/>
    <x v="13"/>
    <s v="03:43"/>
    <d v="1899-12-30T03:40:00"/>
    <d v="1899-12-30T01:07:00"/>
    <d v="1899-12-30T02:33:00"/>
    <x v="0"/>
  </r>
  <r>
    <s v="10"/>
    <s v="Cliente_124"/>
    <n v="5"/>
    <x v="147"/>
    <d v="2023-04-02T01:12:00"/>
    <x v="4"/>
    <x v="0"/>
    <x v="2"/>
    <x v="173"/>
    <s v="Reservada"/>
    <x v="173"/>
    <x v="5"/>
    <s v="Plato_2"/>
    <n v="60"/>
    <x v="1"/>
    <x v="16"/>
    <s v="01:12"/>
    <d v="1899-12-30T01:03:00"/>
    <d v="1899-12-30T00:12:00"/>
    <d v="1899-12-30T00:51:00"/>
    <x v="0"/>
  </r>
  <r>
    <n v="14"/>
    <s v="Cliente_747"/>
    <n v="3"/>
    <x v="148"/>
    <d v="2023-04-02T03:04:00"/>
    <x v="0"/>
    <x v="0"/>
    <x v="2"/>
    <x v="174"/>
    <s v="Reservada"/>
    <x v="174"/>
    <x v="1"/>
    <s v="Plato_15, Plato_7"/>
    <n v="144"/>
    <x v="1"/>
    <x v="129"/>
    <s v="03:04"/>
    <d v="1899-12-30T01:37:00"/>
    <d v="1899-12-30T00:47:00"/>
    <d v="1899-12-30T00:50:00"/>
    <x v="0"/>
  </r>
  <r>
    <s v="20"/>
    <s v="Cliente_741"/>
    <n v="4"/>
    <x v="149"/>
    <d v="2023-04-02T04:32:00"/>
    <x v="2"/>
    <x v="0"/>
    <x v="2"/>
    <x v="175"/>
    <s v="Ocupada"/>
    <x v="175"/>
    <x v="9"/>
    <s v="Plato_13"/>
    <n v="63"/>
    <x v="1"/>
    <x v="130"/>
    <s v="04:32"/>
    <d v="1899-12-30T02:20:00"/>
    <d v="1899-12-30T00:48:00"/>
    <d v="1899-12-30T01:32:00"/>
    <x v="0"/>
  </r>
  <r>
    <n v="4"/>
    <s v="Cliente_610"/>
    <n v="1"/>
    <x v="150"/>
    <d v="2023-04-02T01:14:00"/>
    <x v="4"/>
    <x v="2"/>
    <x v="2"/>
    <x v="176"/>
    <s v="Ocupada"/>
    <x v="176"/>
    <x v="4"/>
    <s v="Plato_7, Plato_10, Plato_13, Plato_12"/>
    <n v="173"/>
    <x v="1"/>
    <x v="87"/>
    <s v="01:14"/>
    <d v="1899-12-30T01:15:00"/>
    <d v="1899-12-30T02:22:00"/>
    <d v="1899-12-30T00:00:00"/>
    <x v="1"/>
  </r>
  <r>
    <n v="11"/>
    <s v="Cliente_681"/>
    <n v="6"/>
    <x v="133"/>
    <d v="2023-04-02T05:18:00"/>
    <x v="0"/>
    <x v="2"/>
    <x v="2"/>
    <x v="177"/>
    <s v="Reservada"/>
    <x v="177"/>
    <x v="5"/>
    <s v="Plato_2, Plato_8, Plato_5, Plato_11"/>
    <n v="208"/>
    <x v="1"/>
    <x v="118"/>
    <s v="05:18"/>
    <d v="1899-12-30T03:25:00"/>
    <d v="1899-12-30T02:26:00"/>
    <d v="1899-12-30T00:59:00"/>
    <x v="0"/>
  </r>
  <r>
    <s v="12"/>
    <s v="Cliente_173"/>
    <n v="2"/>
    <x v="151"/>
    <d v="2023-04-02T03:08:00"/>
    <x v="4"/>
    <x v="1"/>
    <x v="2"/>
    <x v="178"/>
    <s v="Reservada"/>
    <x v="178"/>
    <x v="1"/>
    <s v="Plato_17"/>
    <n v="62"/>
    <x v="1"/>
    <x v="131"/>
    <s v="03:08"/>
    <d v="1899-12-30T02:24:00"/>
    <d v="1899-12-30T00:26:00"/>
    <d v="1899-12-30T01:58:00"/>
    <x v="0"/>
  </r>
  <r>
    <n v="10"/>
    <s v="Cliente_55"/>
    <n v="1"/>
    <x v="140"/>
    <d v="2023-04-02T05:09:00"/>
    <x v="2"/>
    <x v="2"/>
    <x v="2"/>
    <x v="179"/>
    <s v="Reservada"/>
    <x v="179"/>
    <x v="2"/>
    <s v="Plato_9, Plato_2, Plato_3, Plato_6"/>
    <n v="166"/>
    <x v="1"/>
    <x v="125"/>
    <s v="05:09"/>
    <d v="1899-12-30T02:48:00"/>
    <d v="1899-12-30T02:41:00"/>
    <d v="1899-12-30T00:07:00"/>
    <x v="0"/>
  </r>
  <r>
    <s v="15"/>
    <s v="Cliente_653"/>
    <n v="1"/>
    <x v="105"/>
    <d v="2023-04-02T03:54:00"/>
    <x v="1"/>
    <x v="2"/>
    <x v="2"/>
    <x v="180"/>
    <s v="Ocupada"/>
    <x v="180"/>
    <x v="3"/>
    <s v="Plato_6"/>
    <n v="27"/>
    <x v="1"/>
    <x v="101"/>
    <s v="03:54"/>
    <d v="1899-12-30T01:24:00"/>
    <d v="1899-12-30T00:55:00"/>
    <d v="1899-12-30T00:29:00"/>
    <x v="0"/>
  </r>
  <r>
    <s v="18"/>
    <s v="Cliente_628"/>
    <n v="2"/>
    <x v="152"/>
    <d v="2023-04-02T06:30:00"/>
    <x v="0"/>
    <x v="0"/>
    <x v="0"/>
    <x v="181"/>
    <s v="Libre"/>
    <x v="181"/>
    <x v="3"/>
    <s v="Plato_12"/>
    <n v="38"/>
    <x v="1"/>
    <x v="132"/>
    <s v="06:30"/>
    <d v="1899-12-30T02:37:00"/>
    <d v="1899-12-30T00:11:00"/>
    <d v="1899-12-30T02:26:00"/>
    <x v="0"/>
  </r>
  <r>
    <n v="18"/>
    <s v="Cliente_715"/>
    <n v="1"/>
    <x v="153"/>
    <d v="2023-04-02T06:28:00"/>
    <x v="1"/>
    <x v="0"/>
    <x v="2"/>
    <x v="182"/>
    <s v="Ocupada"/>
    <x v="182"/>
    <x v="7"/>
    <s v="Plato_15, Plato_10, Plato_3, Plato_8"/>
    <n v="255"/>
    <x v="1"/>
    <x v="69"/>
    <s v="06:28"/>
    <d v="1899-12-30T03:57:00"/>
    <d v="1899-12-30T02:46:00"/>
    <d v="1899-12-30T01:11:00"/>
    <x v="0"/>
  </r>
  <r>
    <n v="4"/>
    <s v="Cliente_321"/>
    <n v="6"/>
    <x v="154"/>
    <d v="2023-04-02T07:01:00"/>
    <x v="3"/>
    <x v="0"/>
    <x v="2"/>
    <x v="183"/>
    <s v="Ocupada"/>
    <x v="183"/>
    <x v="9"/>
    <s v="Plato_16, Plato_6, Plato_3"/>
    <n v="205"/>
    <x v="1"/>
    <x v="133"/>
    <s v="07:01"/>
    <d v="1899-12-30T03:21:00"/>
    <d v="1899-12-30T00:29:00"/>
    <d v="1899-12-30T02:52:00"/>
    <x v="0"/>
  </r>
  <r>
    <n v="16"/>
    <s v="Cliente_670"/>
    <n v="2"/>
    <x v="155"/>
    <d v="2023-04-02T06:26:00"/>
    <x v="1"/>
    <x v="1"/>
    <x v="2"/>
    <x v="184"/>
    <s v="Libre"/>
    <x v="184"/>
    <x v="7"/>
    <s v="Plato_13, Plato_16"/>
    <n v="91"/>
    <x v="1"/>
    <x v="56"/>
    <s v="06:26"/>
    <d v="1899-12-30T03:39:00"/>
    <d v="1899-12-30T00:40:00"/>
    <d v="1899-12-30T02:59:00"/>
    <x v="0"/>
  </r>
  <r>
    <n v="13"/>
    <s v="Cliente_442"/>
    <n v="6"/>
    <x v="118"/>
    <d v="2023-04-02T04:14:00"/>
    <x v="1"/>
    <x v="0"/>
    <x v="2"/>
    <x v="185"/>
    <s v="Reservada"/>
    <x v="185"/>
    <x v="1"/>
    <s v="Plato_6, Plato_15, Plato_17"/>
    <n v="270"/>
    <x v="1"/>
    <x v="48"/>
    <s v="04:14"/>
    <d v="1899-12-30T03:34:00"/>
    <d v="1899-12-30T01:33:00"/>
    <d v="1899-12-30T02:01:00"/>
    <x v="0"/>
  </r>
  <r>
    <n v="5"/>
    <s v="Cliente_752"/>
    <n v="1"/>
    <x v="156"/>
    <d v="2023-04-02T05:28:00"/>
    <x v="4"/>
    <x v="0"/>
    <x v="2"/>
    <x v="186"/>
    <s v="Libre"/>
    <x v="186"/>
    <x v="5"/>
    <s v="Plato_18, Plato_10, Plato_9, Plato_6"/>
    <n v="208"/>
    <x v="1"/>
    <x v="134"/>
    <s v="05:28"/>
    <d v="1899-12-30T03:05:00"/>
    <d v="1899-12-30T02:06:00"/>
    <d v="1899-12-30T00:59:00"/>
    <x v="0"/>
  </r>
  <r>
    <n v="20"/>
    <s v="Cliente_727"/>
    <n v="4"/>
    <x v="157"/>
    <d v="2023-04-02T05:21:00"/>
    <x v="0"/>
    <x v="1"/>
    <x v="2"/>
    <x v="187"/>
    <s v="Reservada"/>
    <x v="187"/>
    <x v="1"/>
    <s v="Plato_17, Plato_10"/>
    <n v="83"/>
    <x v="1"/>
    <x v="71"/>
    <s v="05:21"/>
    <d v="1899-12-30T01:41:00"/>
    <d v="1899-12-30T01:45:00"/>
    <d v="1899-12-30T00:00:00"/>
    <x v="1"/>
  </r>
  <r>
    <n v="11"/>
    <s v="Cliente_548"/>
    <n v="4"/>
    <x v="117"/>
    <d v="2023-04-02T06:10:00"/>
    <x v="2"/>
    <x v="0"/>
    <x v="2"/>
    <x v="188"/>
    <s v="Reservada"/>
    <x v="188"/>
    <x v="0"/>
    <s v="Plato_18, Plato_10, Plato_7"/>
    <n v="192"/>
    <x v="1"/>
    <x v="109"/>
    <s v="06:10"/>
    <d v="1899-12-30T02:22:00"/>
    <d v="1899-12-30T01:57:00"/>
    <d v="1899-12-30T00:25:00"/>
    <x v="0"/>
  </r>
  <r>
    <n v="5"/>
    <s v="Cliente_709"/>
    <n v="2"/>
    <x v="107"/>
    <d v="2023-04-02T03:22:00"/>
    <x v="2"/>
    <x v="0"/>
    <x v="2"/>
    <x v="189"/>
    <s v="Libre"/>
    <x v="189"/>
    <x v="1"/>
    <s v="Plato_4, Plato_20, Plato_8, Plato_14"/>
    <n v="202"/>
    <x v="1"/>
    <x v="52"/>
    <s v="03:22"/>
    <d v="1899-12-30T01:51:00"/>
    <d v="1899-12-30T01:42:00"/>
    <d v="1899-12-30T00:09:00"/>
    <x v="0"/>
  </r>
  <r>
    <n v="12"/>
    <s v="Cliente_30"/>
    <n v="6"/>
    <x v="158"/>
    <d v="2023-04-02T02:36:00"/>
    <x v="2"/>
    <x v="0"/>
    <x v="2"/>
    <x v="190"/>
    <s v="Ocupada"/>
    <x v="190"/>
    <x v="3"/>
    <s v="Plato_1, Plato_9"/>
    <n v="162"/>
    <x v="1"/>
    <x v="135"/>
    <s v="02:36"/>
    <d v="1899-12-30T02:51:00"/>
    <d v="1899-12-30T01:27:00"/>
    <d v="1899-12-30T01:24:00"/>
    <x v="0"/>
  </r>
  <r>
    <s v="17"/>
    <s v="Cliente_412"/>
    <n v="4"/>
    <x v="159"/>
    <d v="2023-04-02T04:53:00"/>
    <x v="2"/>
    <x v="1"/>
    <x v="1"/>
    <x v="191"/>
    <s v="Libre"/>
    <x v="191"/>
    <x v="9"/>
    <s v="Plato_1"/>
    <n v="75"/>
    <x v="1"/>
    <x v="136"/>
    <s v="04:53"/>
    <d v="1899-12-30T02:17:00"/>
    <d v="1899-12-30T00:26:00"/>
    <d v="1899-12-30T01:51:00"/>
    <x v="0"/>
  </r>
  <r>
    <n v="3"/>
    <s v="Cliente_646"/>
    <n v="5"/>
    <x v="160"/>
    <d v="2023-04-02T03:04:00"/>
    <x v="3"/>
    <x v="1"/>
    <x v="2"/>
    <x v="192"/>
    <s v="Reservada"/>
    <x v="192"/>
    <x v="10"/>
    <s v="Plato_10, Plato_19, Plato_6, Plato_14"/>
    <n v="220"/>
    <x v="1"/>
    <x v="137"/>
    <s v="03:04"/>
    <d v="1899-12-30T02:52:00"/>
    <d v="1899-12-30T02:51:00"/>
    <d v="1899-12-30T00:01:00"/>
    <x v="0"/>
  </r>
  <r>
    <n v="3"/>
    <s v="Cliente_151"/>
    <n v="6"/>
    <x v="161"/>
    <d v="2023-04-02T03:56:00"/>
    <x v="3"/>
    <x v="0"/>
    <x v="0"/>
    <x v="193"/>
    <s v="Reservada"/>
    <x v="193"/>
    <x v="4"/>
    <s v="Plato_11, Plato_2"/>
    <n v="96"/>
    <x v="1"/>
    <x v="138"/>
    <s v="03:56"/>
    <d v="1899-12-30T01:16:00"/>
    <d v="1899-12-30T01:08:00"/>
    <d v="1899-12-30T00:08:00"/>
    <x v="0"/>
  </r>
  <r>
    <s v="2"/>
    <s v="Cliente_318"/>
    <n v="1"/>
    <x v="162"/>
    <d v="2023-04-02T04:09:00"/>
    <x v="0"/>
    <x v="0"/>
    <x v="0"/>
    <x v="194"/>
    <s v="Ocupada"/>
    <x v="194"/>
    <x v="1"/>
    <s v="Plato_1"/>
    <n v="50"/>
    <x v="1"/>
    <x v="51"/>
    <s v="04:09"/>
    <d v="1899-12-30T01:20:00"/>
    <d v="1899-12-30T00:51:00"/>
    <d v="1899-12-30T00:29:00"/>
    <x v="0"/>
  </r>
  <r>
    <n v="4"/>
    <s v="Cliente_965"/>
    <n v="3"/>
    <x v="163"/>
    <d v="2023-04-02T04:10:00"/>
    <x v="2"/>
    <x v="0"/>
    <x v="2"/>
    <x v="195"/>
    <s v="Reservada"/>
    <x v="195"/>
    <x v="0"/>
    <s v="Plato_3, Plato_14, Plato_9, Plato_16"/>
    <n v="191"/>
    <x v="1"/>
    <x v="63"/>
    <s v="04:10"/>
    <d v="1899-12-30T03:59:00"/>
    <d v="1899-12-30T02:56:00"/>
    <d v="1899-12-30T01:03:00"/>
    <x v="0"/>
  </r>
  <r>
    <n v="5"/>
    <s v="Cliente_336"/>
    <n v="6"/>
    <x v="153"/>
    <d v="2023-04-02T04:54:00"/>
    <x v="2"/>
    <x v="1"/>
    <x v="0"/>
    <x v="196"/>
    <s v="Ocupada"/>
    <x v="196"/>
    <x v="1"/>
    <s v="Plato_18, Plato_6"/>
    <n v="129"/>
    <x v="1"/>
    <x v="69"/>
    <s v="04:54"/>
    <d v="1899-12-30T02:23:00"/>
    <d v="1899-12-30T01:12:00"/>
    <d v="1899-12-30T01:11:00"/>
    <x v="0"/>
  </r>
  <r>
    <s v="9"/>
    <s v="Cliente_560"/>
    <n v="4"/>
    <x v="164"/>
    <d v="2023-04-02T03:05:00"/>
    <x v="1"/>
    <x v="0"/>
    <x v="2"/>
    <x v="197"/>
    <s v="Reservada"/>
    <x v="197"/>
    <x v="0"/>
    <s v="Plato_6"/>
    <n v="54"/>
    <x v="1"/>
    <x v="139"/>
    <s v="03:05"/>
    <d v="1899-12-30T02:29:00"/>
    <d v="1899-12-30T00:33:00"/>
    <d v="1899-12-30T01:56:00"/>
    <x v="0"/>
  </r>
  <r>
    <n v="11"/>
    <s v="Cliente_367"/>
    <n v="5"/>
    <x v="143"/>
    <d v="2023-04-02T05:40:00"/>
    <x v="2"/>
    <x v="2"/>
    <x v="0"/>
    <x v="198"/>
    <s v="Libre"/>
    <x v="198"/>
    <x v="3"/>
    <s v="Plato_9, Plato_8, Plato_13, Plato_6"/>
    <n v="261"/>
    <x v="1"/>
    <x v="126"/>
    <s v="05:40"/>
    <d v="1899-12-30T03:44:00"/>
    <d v="1899-12-30T02:22:00"/>
    <d v="1899-12-30T01:22:00"/>
    <x v="0"/>
  </r>
  <r>
    <n v="11"/>
    <s v="Cliente_765"/>
    <n v="4"/>
    <x v="165"/>
    <d v="2023-04-02T05:26:00"/>
    <x v="0"/>
    <x v="0"/>
    <x v="2"/>
    <x v="172"/>
    <s v="Reservada"/>
    <x v="199"/>
    <x v="1"/>
    <s v="Plato_12, Plato_1"/>
    <n v="88"/>
    <x v="1"/>
    <x v="74"/>
    <s v="05:26"/>
    <d v="1899-12-30T02:51:00"/>
    <d v="1899-12-30T01:07:00"/>
    <d v="1899-12-30T01:44:00"/>
    <x v="0"/>
  </r>
  <r>
    <s v="3"/>
    <s v="Cliente_679"/>
    <n v="5"/>
    <x v="146"/>
    <d v="2023-04-02T01:50:00"/>
    <x v="1"/>
    <x v="2"/>
    <x v="2"/>
    <x v="199"/>
    <s v="Reservada"/>
    <x v="200"/>
    <x v="4"/>
    <s v="Plato_7"/>
    <n v="72"/>
    <x v="1"/>
    <x v="13"/>
    <s v="01:50"/>
    <d v="1899-12-30T01:32:00"/>
    <d v="1899-12-30T00:58:00"/>
    <d v="1899-12-30T00:34:00"/>
    <x v="0"/>
  </r>
  <r>
    <n v="16"/>
    <s v="Cliente_512"/>
    <n v="5"/>
    <x v="166"/>
    <d v="2023-04-02T02:00:00"/>
    <x v="0"/>
    <x v="0"/>
    <x v="2"/>
    <x v="200"/>
    <s v="Ocupada"/>
    <x v="201"/>
    <x v="6"/>
    <s v="Plato_19, Plato_20, Plato_7, Plato_2"/>
    <n v="206"/>
    <x v="1"/>
    <x v="140"/>
    <s v="02:00"/>
    <d v="1899-12-30T01:17:00"/>
    <d v="1899-12-30T02:36:00"/>
    <d v="1899-12-30T00:00:00"/>
    <x v="1"/>
  </r>
  <r>
    <n v="5"/>
    <s v="Cliente_701"/>
    <n v="2"/>
    <x v="167"/>
    <d v="2023-04-02T05:21:00"/>
    <x v="1"/>
    <x v="0"/>
    <x v="2"/>
    <x v="201"/>
    <s v="Libre"/>
    <x v="202"/>
    <x v="4"/>
    <s v="Plato_17, Plato_13"/>
    <n v="156"/>
    <x v="1"/>
    <x v="141"/>
    <s v="05:21"/>
    <d v="1899-12-30T01:24:00"/>
    <d v="1899-12-30T01:25:00"/>
    <d v="1899-12-30T00:00:00"/>
    <x v="1"/>
  </r>
  <r>
    <s v="16"/>
    <s v="Cliente_331"/>
    <n v="5"/>
    <x v="168"/>
    <d v="2023-04-02T02:25:00"/>
    <x v="1"/>
    <x v="0"/>
    <x v="1"/>
    <x v="202"/>
    <s v="Libre"/>
    <x v="203"/>
    <x v="7"/>
    <s v="Plato_7"/>
    <n v="48"/>
    <x v="1"/>
    <x v="142"/>
    <s v="02:25"/>
    <d v="1899-12-30T02:08:00"/>
    <d v="1899-12-30T00:21:00"/>
    <d v="1899-12-30T01:47:00"/>
    <x v="0"/>
  </r>
  <r>
    <n v="14"/>
    <s v="Cliente_83"/>
    <n v="1"/>
    <x v="169"/>
    <d v="2023-04-02T06:14:00"/>
    <x v="2"/>
    <x v="0"/>
    <x v="0"/>
    <x v="203"/>
    <s v="Libre"/>
    <x v="204"/>
    <x v="9"/>
    <s v="Plato_15, Plato_9"/>
    <n v="61"/>
    <x v="1"/>
    <x v="41"/>
    <s v="06:14"/>
    <d v="1899-12-30T03:59:00"/>
    <d v="1899-12-30T01:26:00"/>
    <d v="1899-12-30T02:33:00"/>
    <x v="0"/>
  </r>
  <r>
    <s v="4"/>
    <s v="Cliente_339"/>
    <n v="6"/>
    <x v="170"/>
    <d v="2023-04-02T06:09:00"/>
    <x v="4"/>
    <x v="0"/>
    <x v="2"/>
    <x v="204"/>
    <s v="Ocupada"/>
    <x v="205"/>
    <x v="6"/>
    <s v="Plato_2"/>
    <n v="30"/>
    <x v="1"/>
    <x v="33"/>
    <s v="06:09"/>
    <d v="1899-12-30T02:57:00"/>
    <d v="1899-12-30T00:58:00"/>
    <d v="1899-12-30T01:59:00"/>
    <x v="0"/>
  </r>
  <r>
    <n v="20"/>
    <s v="Cliente_323"/>
    <n v="3"/>
    <x v="145"/>
    <d v="2023-04-02T04:02:00"/>
    <x v="3"/>
    <x v="2"/>
    <x v="2"/>
    <x v="205"/>
    <s v="Reservada"/>
    <x v="206"/>
    <x v="2"/>
    <s v="Plato_10, Plato_8, Plato_17"/>
    <n v="180"/>
    <x v="1"/>
    <x v="128"/>
    <s v="04:02"/>
    <d v="1899-12-30T01:13:00"/>
    <d v="1899-12-30T01:51:00"/>
    <d v="1899-12-30T00:00:00"/>
    <x v="1"/>
  </r>
  <r>
    <n v="16"/>
    <s v="Cliente_678"/>
    <n v="4"/>
    <x v="171"/>
    <d v="2023-04-02T06:36:00"/>
    <x v="1"/>
    <x v="0"/>
    <x v="0"/>
    <x v="206"/>
    <s v="Ocupada"/>
    <x v="207"/>
    <x v="4"/>
    <s v="Plato_15, Plato_19, Plato_3"/>
    <n v="180"/>
    <x v="1"/>
    <x v="31"/>
    <s v="06:36"/>
    <d v="1899-12-30T03:18:00"/>
    <d v="1899-12-30T01:40:00"/>
    <d v="1899-12-30T01:38:00"/>
    <x v="0"/>
  </r>
  <r>
    <n v="9"/>
    <s v="Cliente_74"/>
    <n v="6"/>
    <x v="107"/>
    <d v="2023-04-02T04:06:00"/>
    <x v="1"/>
    <x v="2"/>
    <x v="1"/>
    <x v="207"/>
    <s v="Reservada"/>
    <x v="208"/>
    <x v="6"/>
    <s v="Plato_14, Plato_18, Plato_1, Plato_10"/>
    <n v="214"/>
    <x v="1"/>
    <x v="52"/>
    <s v="04:06"/>
    <d v="1899-12-30T02:35:00"/>
    <d v="1899-12-30T02:51:00"/>
    <d v="1899-12-30T00:00:00"/>
    <x v="1"/>
  </r>
  <r>
    <n v="10"/>
    <s v="Cliente_146"/>
    <n v="4"/>
    <x v="172"/>
    <d v="2023-04-02T04:29:00"/>
    <x v="2"/>
    <x v="1"/>
    <x v="2"/>
    <x v="208"/>
    <s v="Libre"/>
    <x v="209"/>
    <x v="5"/>
    <s v="Plato_13, Plato_2, Plato_7, Plato_20"/>
    <n v="195"/>
    <x v="1"/>
    <x v="143"/>
    <s v="04:29"/>
    <d v="1899-12-30T01:46:00"/>
    <d v="1899-12-30T02:38:00"/>
    <d v="1899-12-30T00:00:00"/>
    <x v="1"/>
  </r>
  <r>
    <n v="1"/>
    <s v="Cliente_212"/>
    <n v="2"/>
    <x v="157"/>
    <d v="2023-04-02T05:26:00"/>
    <x v="1"/>
    <x v="0"/>
    <x v="0"/>
    <x v="209"/>
    <s v="Reservada"/>
    <x v="210"/>
    <x v="10"/>
    <s v="Plato_13, Plato_4, Plato_1, Plato_3"/>
    <n v="169"/>
    <x v="1"/>
    <x v="71"/>
    <s v="05:26"/>
    <d v="1899-12-30T01:46:00"/>
    <d v="1899-12-30T02:15:00"/>
    <d v="1899-12-30T00:00:00"/>
    <x v="1"/>
  </r>
  <r>
    <n v="14"/>
    <s v="Cliente_36"/>
    <n v="6"/>
    <x v="165"/>
    <d v="2023-04-02T03:40:00"/>
    <x v="4"/>
    <x v="0"/>
    <x v="0"/>
    <x v="210"/>
    <s v="Ocupada"/>
    <x v="211"/>
    <x v="4"/>
    <s v="Plato_2, Plato_10, Plato_13, Plato_16"/>
    <n v="245"/>
    <x v="1"/>
    <x v="74"/>
    <s v="03:40"/>
    <d v="1899-12-30T01:20:00"/>
    <d v="1899-12-30T02:44:00"/>
    <d v="1899-12-30T00:00:00"/>
    <x v="1"/>
  </r>
  <r>
    <n v="13"/>
    <s v="Cliente_3"/>
    <n v="6"/>
    <x v="173"/>
    <d v="2023-04-02T04:58:00"/>
    <x v="3"/>
    <x v="0"/>
    <x v="2"/>
    <x v="211"/>
    <s v="Libre"/>
    <x v="212"/>
    <x v="4"/>
    <s v="Plato_6, Plato_2"/>
    <n v="87"/>
    <x v="1"/>
    <x v="75"/>
    <s v="04:58"/>
    <d v="1899-12-30T03:12:00"/>
    <d v="1899-12-30T01:40:00"/>
    <d v="1899-12-30T01:32:00"/>
    <x v="0"/>
  </r>
  <r>
    <n v="2"/>
    <s v="Cliente_176"/>
    <n v="4"/>
    <x v="126"/>
    <d v="2023-04-02T05:09:00"/>
    <x v="1"/>
    <x v="0"/>
    <x v="0"/>
    <x v="212"/>
    <s v="Ocupada"/>
    <x v="213"/>
    <x v="10"/>
    <s v="Plato_18, Plato_20, Plato_3"/>
    <n v="228"/>
    <x v="1"/>
    <x v="32"/>
    <s v="05:09"/>
    <d v="1899-12-30T02:06:00"/>
    <d v="1899-12-30T00:38:00"/>
    <d v="1899-12-30T01:28:00"/>
    <x v="0"/>
  </r>
  <r>
    <n v="6"/>
    <s v="Cliente_551"/>
    <n v="4"/>
    <x v="127"/>
    <d v="2023-04-02T06:25:00"/>
    <x v="0"/>
    <x v="0"/>
    <x v="0"/>
    <x v="213"/>
    <s v="Ocupada"/>
    <x v="214"/>
    <x v="7"/>
    <s v="Plato_18, Plato_2"/>
    <n v="158"/>
    <x v="1"/>
    <x v="115"/>
    <s v="06:25"/>
    <d v="1899-12-30T02:48:00"/>
    <d v="1899-12-30T00:46:00"/>
    <d v="1899-12-30T02:02:00"/>
    <x v="0"/>
  </r>
  <r>
    <n v="17"/>
    <s v="Cliente_240"/>
    <n v="6"/>
    <x v="173"/>
    <d v="2023-04-02T05:36:00"/>
    <x v="2"/>
    <x v="0"/>
    <x v="2"/>
    <x v="214"/>
    <s v="Libre"/>
    <x v="215"/>
    <x v="7"/>
    <s v="Plato_1, Plato_13, Plato_6"/>
    <n v="142"/>
    <x v="1"/>
    <x v="75"/>
    <s v="05:36"/>
    <d v="1899-12-30T03:50:00"/>
    <d v="1899-12-30T02:00:00"/>
    <d v="1899-12-30T01:50:00"/>
    <x v="0"/>
  </r>
  <r>
    <s v="1"/>
    <s v="Cliente_124"/>
    <n v="2"/>
    <x v="112"/>
    <d v="2023-04-02T04:45:00"/>
    <x v="0"/>
    <x v="2"/>
    <x v="2"/>
    <x v="215"/>
    <s v="Ocupada"/>
    <x v="216"/>
    <x v="1"/>
    <s v="Plato_15"/>
    <n v="96"/>
    <x v="1"/>
    <x v="105"/>
    <s v="04:45"/>
    <d v="1899-12-30T04:06:00"/>
    <d v="1899-12-30T00:13:00"/>
    <d v="1899-12-30T03:53:00"/>
    <x v="0"/>
  </r>
  <r>
    <n v="13"/>
    <s v="Cliente_759"/>
    <n v="3"/>
    <x v="174"/>
    <d v="2023-04-02T03:41:00"/>
    <x v="3"/>
    <x v="0"/>
    <x v="2"/>
    <x v="216"/>
    <s v="Ocupada"/>
    <x v="217"/>
    <x v="10"/>
    <s v="Plato_12, Plato_6, Plato_14"/>
    <n v="184"/>
    <x v="1"/>
    <x v="144"/>
    <s v="03:41"/>
    <d v="1899-12-30T03:29:00"/>
    <d v="1899-12-30T00:46:00"/>
    <d v="1899-12-30T02:43:00"/>
    <x v="0"/>
  </r>
  <r>
    <n v="1"/>
    <s v="Cliente_959"/>
    <n v="5"/>
    <x v="175"/>
    <d v="2023-04-02T04:49:00"/>
    <x v="0"/>
    <x v="0"/>
    <x v="2"/>
    <x v="217"/>
    <s v="Libre"/>
    <x v="218"/>
    <x v="5"/>
    <s v="Plato_14, Plato_17"/>
    <n v="139"/>
    <x v="1"/>
    <x v="145"/>
    <s v="04:49"/>
    <d v="1899-12-30T02:16:00"/>
    <d v="1899-12-30T00:23:00"/>
    <d v="1899-12-30T01:53:00"/>
    <x v="0"/>
  </r>
  <r>
    <s v="15"/>
    <s v="Cliente_151"/>
    <n v="6"/>
    <x v="176"/>
    <d v="2023-04-02T04:57:00"/>
    <x v="3"/>
    <x v="0"/>
    <x v="2"/>
    <x v="218"/>
    <s v="Reservada"/>
    <x v="219"/>
    <x v="8"/>
    <s v="Plato_7"/>
    <n v="24"/>
    <x v="1"/>
    <x v="84"/>
    <s v="04:57"/>
    <d v="1899-12-30T03:56:00"/>
    <d v="1899-12-30T00:13:00"/>
    <d v="1899-12-30T03:43:00"/>
    <x v="0"/>
  </r>
  <r>
    <n v="16"/>
    <s v="Cliente_744"/>
    <n v="1"/>
    <x v="177"/>
    <d v="2023-04-02T03:05:00"/>
    <x v="0"/>
    <x v="0"/>
    <x v="2"/>
    <x v="219"/>
    <s v="Libre"/>
    <x v="220"/>
    <x v="9"/>
    <s v="Plato_15, Plato_18, Plato_9"/>
    <n v="193"/>
    <x v="1"/>
    <x v="146"/>
    <s v="03:05"/>
    <d v="1899-12-30T01:14:00"/>
    <d v="1899-12-30T01:48:00"/>
    <d v="1899-12-30T00:00:00"/>
    <x v="1"/>
  </r>
  <r>
    <n v="3"/>
    <s v="Cliente_189"/>
    <n v="3"/>
    <x v="178"/>
    <d v="2023-04-02T06:42:00"/>
    <x v="3"/>
    <x v="2"/>
    <x v="0"/>
    <x v="220"/>
    <s v="Libre"/>
    <x v="221"/>
    <x v="8"/>
    <s v="Plato_14, Plato_16"/>
    <n v="97"/>
    <x v="1"/>
    <x v="78"/>
    <s v="06:42"/>
    <d v="1899-12-30T03:04:00"/>
    <d v="1899-12-30T01:25:00"/>
    <d v="1899-12-30T01:39:00"/>
    <x v="0"/>
  </r>
  <r>
    <s v="19"/>
    <s v="Cliente_576"/>
    <n v="2"/>
    <x v="179"/>
    <d v="2023-04-02T02:50:00"/>
    <x v="3"/>
    <x v="2"/>
    <x v="2"/>
    <x v="221"/>
    <s v="Reservada"/>
    <x v="222"/>
    <x v="10"/>
    <s v="Plato_15"/>
    <n v="32"/>
    <x v="1"/>
    <x v="147"/>
    <s v="02:50"/>
    <d v="1899-12-30T01:34:00"/>
    <d v="1899-12-30T00:53:00"/>
    <d v="1899-12-30T00:41:00"/>
    <x v="0"/>
  </r>
  <r>
    <s v="7"/>
    <s v="Cliente_474"/>
    <n v="6"/>
    <x v="180"/>
    <d v="2023-04-02T05:47:00"/>
    <x v="0"/>
    <x v="0"/>
    <x v="2"/>
    <x v="222"/>
    <s v="Ocupada"/>
    <x v="223"/>
    <x v="6"/>
    <s v="Plato_10"/>
    <n v="52"/>
    <x v="1"/>
    <x v="148"/>
    <s v="05:47"/>
    <d v="1899-12-30T03:55:00"/>
    <d v="1899-12-30T00:20:00"/>
    <d v="1899-12-30T03:35:00"/>
    <x v="0"/>
  </r>
  <r>
    <n v="19"/>
    <s v="Cliente_990"/>
    <n v="4"/>
    <x v="150"/>
    <d v="2023-04-02T01:24:00"/>
    <x v="0"/>
    <x v="1"/>
    <x v="2"/>
    <x v="223"/>
    <s v="Reservada"/>
    <x v="224"/>
    <x v="4"/>
    <s v="Plato_11, Plato_14"/>
    <n v="168"/>
    <x v="1"/>
    <x v="87"/>
    <s v="01:24"/>
    <d v="1899-12-30T01:10:00"/>
    <d v="1899-12-30T01:34:00"/>
    <d v="1899-12-30T00:00:00"/>
    <x v="1"/>
  </r>
  <r>
    <n v="7"/>
    <s v="Cliente_67"/>
    <n v="6"/>
    <x v="166"/>
    <d v="2023-04-02T04:09:00"/>
    <x v="1"/>
    <x v="2"/>
    <x v="2"/>
    <x v="224"/>
    <s v="Reservada"/>
    <x v="225"/>
    <x v="5"/>
    <s v="Plato_3, Plato_13, Plato_6, Plato_9"/>
    <n v="171"/>
    <x v="1"/>
    <x v="140"/>
    <s v="04:09"/>
    <d v="1899-12-30T03:11:00"/>
    <d v="1899-12-30T02:26:00"/>
    <d v="1899-12-30T00:45:00"/>
    <x v="0"/>
  </r>
  <r>
    <n v="17"/>
    <s v="Cliente_378"/>
    <n v="6"/>
    <x v="181"/>
    <d v="2023-04-02T04:52:00"/>
    <x v="3"/>
    <x v="0"/>
    <x v="2"/>
    <x v="225"/>
    <s v="Libre"/>
    <x v="226"/>
    <x v="9"/>
    <s v="Plato_7, Plato_17, Plato_16, Plato_11"/>
    <n v="211"/>
    <x v="1"/>
    <x v="93"/>
    <s v="04:52"/>
    <d v="1899-12-30T03:03:00"/>
    <d v="1899-12-30T01:59:00"/>
    <d v="1899-12-30T01:04:00"/>
    <x v="0"/>
  </r>
  <r>
    <s v="16"/>
    <s v="Cliente_445"/>
    <n v="4"/>
    <x v="125"/>
    <d v="2023-04-02T04:02:00"/>
    <x v="0"/>
    <x v="0"/>
    <x v="2"/>
    <x v="226"/>
    <s v="Ocupada"/>
    <x v="227"/>
    <x v="8"/>
    <s v="Plato_14"/>
    <n v="69"/>
    <x v="1"/>
    <x v="58"/>
    <s v="04:02"/>
    <d v="1899-12-30T02:37:00"/>
    <d v="1899-12-30T00:35:00"/>
    <d v="1899-12-30T02:02:00"/>
    <x v="0"/>
  </r>
  <r>
    <n v="14"/>
    <s v="Cliente_984"/>
    <n v="3"/>
    <x v="139"/>
    <d v="2023-04-02T04:30:00"/>
    <x v="2"/>
    <x v="2"/>
    <x v="2"/>
    <x v="227"/>
    <s v="Reservada"/>
    <x v="228"/>
    <x v="6"/>
    <s v="Plato_1, Plato_8, Plato_19, Plato_16"/>
    <n v="124"/>
    <x v="1"/>
    <x v="124"/>
    <s v="04:30"/>
    <d v="1899-12-30T01:56:00"/>
    <d v="1899-12-30T01:57:00"/>
    <d v="1899-12-30T00:00:00"/>
    <x v="1"/>
  </r>
  <r>
    <n v="5"/>
    <s v="Cliente_167"/>
    <n v="5"/>
    <x v="169"/>
    <d v="2023-04-02T04:48:00"/>
    <x v="2"/>
    <x v="0"/>
    <x v="2"/>
    <x v="228"/>
    <s v="Libre"/>
    <x v="229"/>
    <x v="5"/>
    <s v="Plato_15, Plato_16, Plato_17"/>
    <n v="214"/>
    <x v="1"/>
    <x v="41"/>
    <s v="04:48"/>
    <d v="1899-12-30T02:33:00"/>
    <d v="1899-12-30T01:31:00"/>
    <d v="1899-12-30T01:02:00"/>
    <x v="0"/>
  </r>
  <r>
    <n v="8"/>
    <s v="Cliente_877"/>
    <n v="2"/>
    <x v="182"/>
    <d v="2023-04-02T03:10:00"/>
    <x v="2"/>
    <x v="0"/>
    <x v="2"/>
    <x v="229"/>
    <s v="Ocupada"/>
    <x v="230"/>
    <x v="4"/>
    <s v="Plato_13, Plato_18, Plato_17, Plato_11"/>
    <n v="208"/>
    <x v="1"/>
    <x v="94"/>
    <s v="03:10"/>
    <d v="1899-12-30T02:13:00"/>
    <d v="1899-12-30T02:30:00"/>
    <d v="1899-12-30T00:00:00"/>
    <x v="1"/>
  </r>
  <r>
    <n v="2"/>
    <s v="Cliente_494"/>
    <n v="2"/>
    <x v="183"/>
    <d v="2023-04-02T03:25:00"/>
    <x v="1"/>
    <x v="0"/>
    <x v="2"/>
    <x v="230"/>
    <s v="Reservada"/>
    <x v="231"/>
    <x v="10"/>
    <s v="Plato_7, Plato_6, Plato_2, Plato_10"/>
    <n v="190"/>
    <x v="1"/>
    <x v="24"/>
    <s v="03:25"/>
    <d v="1899-12-30T01:21:00"/>
    <d v="1899-12-30T02:19:00"/>
    <d v="1899-12-30T00:00:00"/>
    <x v="1"/>
  </r>
  <r>
    <s v="8"/>
    <s v="Cliente_881"/>
    <n v="1"/>
    <x v="184"/>
    <d v="2023-04-02T02:39:00"/>
    <x v="2"/>
    <x v="1"/>
    <x v="0"/>
    <x v="231"/>
    <s v="Libre"/>
    <x v="232"/>
    <x v="10"/>
    <s v="Plato_12"/>
    <n v="38"/>
    <x v="1"/>
    <x v="149"/>
    <s v="02:39"/>
    <d v="1899-12-30T01:47:00"/>
    <d v="1899-12-30T00:31:00"/>
    <d v="1899-12-30T01:16:00"/>
    <x v="0"/>
  </r>
  <r>
    <n v="17"/>
    <s v="Cliente_264"/>
    <n v="6"/>
    <x v="153"/>
    <d v="2023-04-02T05:28:00"/>
    <x v="0"/>
    <x v="1"/>
    <x v="2"/>
    <x v="232"/>
    <s v="Libre"/>
    <x v="233"/>
    <x v="2"/>
    <s v="Plato_2, Plato_7, Plato_17"/>
    <n v="225"/>
    <x v="1"/>
    <x v="69"/>
    <s v="05:28"/>
    <d v="1899-12-30T02:42:00"/>
    <d v="1899-12-30T01:39:00"/>
    <d v="1899-12-30T01:03:00"/>
    <x v="0"/>
  </r>
  <r>
    <s v="13"/>
    <s v="Cliente_230"/>
    <n v="5"/>
    <x v="185"/>
    <d v="2023-04-02T02:48:00"/>
    <x v="0"/>
    <x v="2"/>
    <x v="2"/>
    <x v="233"/>
    <s v="Reservada"/>
    <x v="234"/>
    <x v="0"/>
    <s v="Plato_11"/>
    <n v="33"/>
    <x v="1"/>
    <x v="150"/>
    <s v="02:48"/>
    <d v="1899-12-30T02:26:00"/>
    <d v="1899-12-30T00:25:00"/>
    <d v="1899-12-30T02:01:00"/>
    <x v="0"/>
  </r>
  <r>
    <n v="12"/>
    <s v="Cliente_142"/>
    <n v="2"/>
    <x v="184"/>
    <d v="2023-04-02T02:26:00"/>
    <x v="0"/>
    <x v="0"/>
    <x v="2"/>
    <x v="234"/>
    <s v="Libre"/>
    <x v="235"/>
    <x v="10"/>
    <s v="Plato_11, Plato_5, Plato_8, Plato_15"/>
    <n v="255"/>
    <x v="1"/>
    <x v="149"/>
    <s v="02:26"/>
    <d v="1899-12-30T01:34:00"/>
    <d v="1899-12-30T01:41:00"/>
    <d v="1899-12-30T00:00:00"/>
    <x v="1"/>
  </r>
  <r>
    <n v="4"/>
    <s v="Cliente_55"/>
    <n v="6"/>
    <x v="105"/>
    <d v="2023-04-02T06:00:00"/>
    <x v="2"/>
    <x v="0"/>
    <x v="2"/>
    <x v="235"/>
    <s v="Ocupada"/>
    <x v="236"/>
    <x v="4"/>
    <s v="Plato_14, Plato_2"/>
    <n v="106"/>
    <x v="1"/>
    <x v="101"/>
    <s v="06:00"/>
    <d v="1899-12-30T03:30:00"/>
    <d v="1899-12-30T00:37:00"/>
    <d v="1899-12-30T02:53:00"/>
    <x v="0"/>
  </r>
  <r>
    <s v="13"/>
    <s v="Cliente_599"/>
    <n v="6"/>
    <x v="186"/>
    <d v="2023-04-02T04:56:00"/>
    <x v="2"/>
    <x v="1"/>
    <x v="2"/>
    <x v="236"/>
    <s v="Libre"/>
    <x v="237"/>
    <x v="2"/>
    <s v="Plato_19"/>
    <n v="72"/>
    <x v="1"/>
    <x v="151"/>
    <s v="04:56"/>
    <d v="1899-12-30T02:39:00"/>
    <d v="1899-12-30T00:45:00"/>
    <d v="1899-12-30T01:54:00"/>
    <x v="0"/>
  </r>
  <r>
    <n v="12"/>
    <s v="Cliente_856"/>
    <n v="6"/>
    <x v="153"/>
    <d v="2023-04-02T06:07:00"/>
    <x v="4"/>
    <x v="0"/>
    <x v="1"/>
    <x v="237"/>
    <s v="Reservada"/>
    <x v="238"/>
    <x v="2"/>
    <s v="Plato_10, Plato_7"/>
    <n v="74"/>
    <x v="1"/>
    <x v="69"/>
    <s v="06:07"/>
    <d v="1899-12-30T03:21:00"/>
    <d v="1899-12-30T01:13:00"/>
    <d v="1899-12-30T02:08:00"/>
    <x v="0"/>
  </r>
  <r>
    <n v="9"/>
    <s v="Cliente_722"/>
    <n v="1"/>
    <x v="187"/>
    <d v="2023-04-02T03:10:00"/>
    <x v="0"/>
    <x v="0"/>
    <x v="0"/>
    <x v="238"/>
    <s v="Libre"/>
    <x v="239"/>
    <x v="4"/>
    <s v="Plato_17, Plato_14, Plato_4, Plato_15"/>
    <n v="294"/>
    <x v="1"/>
    <x v="152"/>
    <s v="03:10"/>
    <d v="1899-12-30T02:54:00"/>
    <d v="1899-12-30T02:09:00"/>
    <d v="1899-12-30T00:45:00"/>
    <x v="0"/>
  </r>
  <r>
    <s v="12"/>
    <s v="Cliente_935"/>
    <n v="4"/>
    <x v="188"/>
    <d v="2023-04-02T01:04:00"/>
    <x v="3"/>
    <x v="0"/>
    <x v="2"/>
    <x v="239"/>
    <s v="Ocupada"/>
    <x v="240"/>
    <x v="2"/>
    <s v="Plato_4"/>
    <n v="18"/>
    <x v="1"/>
    <x v="11"/>
    <s v="01:04"/>
    <d v="1899-12-30T01:15:00"/>
    <d v="1899-12-30T00:11:00"/>
    <d v="1899-12-30T01:04:00"/>
    <x v="0"/>
  </r>
  <r>
    <n v="12"/>
    <s v="Cliente_961"/>
    <n v="2"/>
    <x v="189"/>
    <d v="2023-04-02T05:09:00"/>
    <x v="2"/>
    <x v="0"/>
    <x v="2"/>
    <x v="240"/>
    <s v="Reservada"/>
    <x v="241"/>
    <x v="5"/>
    <s v="Plato_10, Plato_1, Plato_11"/>
    <n v="134"/>
    <x v="1"/>
    <x v="73"/>
    <s v="05:09"/>
    <d v="1899-12-30T01:27:00"/>
    <d v="1899-12-30T01:39:00"/>
    <d v="1899-12-30T00:00:00"/>
    <x v="1"/>
  </r>
  <r>
    <s v="4"/>
    <s v="Cliente_924"/>
    <n v="4"/>
    <x v="106"/>
    <d v="2023-04-02T04:11:00"/>
    <x v="2"/>
    <x v="0"/>
    <x v="2"/>
    <x v="241"/>
    <s v="Libre"/>
    <x v="242"/>
    <x v="0"/>
    <s v="Plato_20"/>
    <n v="120"/>
    <x v="1"/>
    <x v="76"/>
    <s v="04:11"/>
    <d v="1899-12-30T03:29:00"/>
    <d v="1899-12-30T00:22:00"/>
    <d v="1899-12-30T03:07:00"/>
    <x v="0"/>
  </r>
  <r>
    <n v="17"/>
    <s v="Cliente_390"/>
    <n v="6"/>
    <x v="190"/>
    <d v="2023-04-02T06:01:00"/>
    <x v="0"/>
    <x v="0"/>
    <x v="1"/>
    <x v="242"/>
    <s v="Reservada"/>
    <x v="243"/>
    <x v="4"/>
    <s v="Plato_20, Plato_12"/>
    <n v="158"/>
    <x v="1"/>
    <x v="153"/>
    <s v="06:01"/>
    <d v="1899-12-30T02:17:00"/>
    <d v="1899-12-30T01:29:00"/>
    <d v="1899-12-30T00:48:00"/>
    <x v="0"/>
  </r>
  <r>
    <n v="11"/>
    <s v="Cliente_579"/>
    <n v="1"/>
    <x v="191"/>
    <d v="2023-04-02T06:57:00"/>
    <x v="1"/>
    <x v="0"/>
    <x v="2"/>
    <x v="243"/>
    <s v="Reservada"/>
    <x v="244"/>
    <x v="6"/>
    <s v="Plato_4, Plato_17, Plato_20, Plato_19"/>
    <n v="273"/>
    <x v="1"/>
    <x v="154"/>
    <s v="06:57"/>
    <d v="1899-12-30T03:26:00"/>
    <d v="1899-12-30T01:56:00"/>
    <d v="1899-12-30T01:30:00"/>
    <x v="0"/>
  </r>
  <r>
    <n v="2"/>
    <s v="Cliente_961"/>
    <n v="6"/>
    <x v="115"/>
    <d v="2023-04-02T04:09:00"/>
    <x v="2"/>
    <x v="0"/>
    <x v="2"/>
    <x v="244"/>
    <s v="Libre"/>
    <x v="245"/>
    <x v="6"/>
    <s v="Plato_6, Plato_7, Plato_8, Plato_17"/>
    <n v="327"/>
    <x v="1"/>
    <x v="108"/>
    <s v="04:09"/>
    <d v="1899-12-30T02:19:00"/>
    <d v="1899-12-30T02:26:00"/>
    <d v="1899-12-30T00:00:00"/>
    <x v="1"/>
  </r>
  <r>
    <s v="11"/>
    <s v="Cliente_788"/>
    <n v="6"/>
    <x v="139"/>
    <d v="2023-04-02T05:21:00"/>
    <x v="2"/>
    <x v="0"/>
    <x v="2"/>
    <x v="245"/>
    <s v="Ocupada"/>
    <x v="246"/>
    <x v="8"/>
    <s v="Plato_11"/>
    <n v="66"/>
    <x v="1"/>
    <x v="124"/>
    <s v="05:21"/>
    <d v="1899-12-30T03:02:00"/>
    <d v="1899-12-30T00:59:00"/>
    <d v="1899-12-30T02:03:00"/>
    <x v="0"/>
  </r>
  <r>
    <n v="12"/>
    <s v="Cliente_567"/>
    <n v="6"/>
    <x v="109"/>
    <d v="2023-04-02T02:18:00"/>
    <x v="2"/>
    <x v="0"/>
    <x v="0"/>
    <x v="246"/>
    <s v="Ocupada"/>
    <x v="247"/>
    <x v="9"/>
    <s v="Plato_18, Plato_9, Plato_6, Plato_1"/>
    <n v="225"/>
    <x v="1"/>
    <x v="102"/>
    <s v="02:18"/>
    <d v="1899-12-30T02:07:00"/>
    <d v="1899-12-30T02:00:00"/>
    <d v="1899-12-30T00:07:00"/>
    <x v="0"/>
  </r>
  <r>
    <n v="8"/>
    <s v="Cliente_927"/>
    <n v="6"/>
    <x v="166"/>
    <d v="2023-04-02T03:55:00"/>
    <x v="2"/>
    <x v="2"/>
    <x v="2"/>
    <x v="247"/>
    <s v="Ocupada"/>
    <x v="248"/>
    <x v="0"/>
    <s v="Plato_5, Plato_4"/>
    <n v="80"/>
    <x v="1"/>
    <x v="140"/>
    <s v="03:55"/>
    <d v="1899-12-30T03:12:00"/>
    <d v="1899-12-30T01:49:00"/>
    <d v="1899-12-30T01:23:00"/>
    <x v="0"/>
  </r>
  <r>
    <s v="8"/>
    <s v="Cliente_539"/>
    <n v="2"/>
    <x v="104"/>
    <d v="2023-04-02T06:33:00"/>
    <x v="4"/>
    <x v="0"/>
    <x v="2"/>
    <x v="248"/>
    <s v="Libre"/>
    <x v="249"/>
    <x v="0"/>
    <s v="Plato_3"/>
    <n v="20"/>
    <x v="1"/>
    <x v="100"/>
    <s v="06:33"/>
    <d v="1899-12-30T03:37:00"/>
    <d v="1899-12-30T00:29:00"/>
    <d v="1899-12-30T03:08:00"/>
    <x v="0"/>
  </r>
  <r>
    <n v="12"/>
    <s v="Cliente_872"/>
    <n v="6"/>
    <x v="192"/>
    <d v="2023-04-02T04:24:00"/>
    <x v="1"/>
    <x v="0"/>
    <x v="2"/>
    <x v="249"/>
    <s v="Ocupada"/>
    <x v="250"/>
    <x v="7"/>
    <s v="Plato_10, Plato_5, Plato_14, Plato_12"/>
    <n v="109"/>
    <x v="1"/>
    <x v="50"/>
    <s v="04:24"/>
    <d v="1899-12-30T03:19:00"/>
    <d v="1899-12-30T02:02:00"/>
    <d v="1899-12-30T01:17:00"/>
    <x v="0"/>
  </r>
  <r>
    <n v="4"/>
    <s v="Cliente_425"/>
    <n v="3"/>
    <x v="193"/>
    <d v="2023-04-02T04:24:00"/>
    <x v="4"/>
    <x v="0"/>
    <x v="2"/>
    <x v="250"/>
    <s v="Libre"/>
    <x v="251"/>
    <x v="1"/>
    <s v="Plato_1, Plato_10"/>
    <n v="102"/>
    <x v="1"/>
    <x v="155"/>
    <s v="04:24"/>
    <d v="1899-12-30T03:45:00"/>
    <d v="1899-12-30T01:24:00"/>
    <d v="1899-12-30T02:21:00"/>
    <x v="0"/>
  </r>
  <r>
    <n v="8"/>
    <s v="Cliente_700"/>
    <n v="2"/>
    <x v="112"/>
    <d v="2023-04-02T03:45:00"/>
    <x v="0"/>
    <x v="2"/>
    <x v="2"/>
    <x v="251"/>
    <s v="Ocupada"/>
    <x v="252"/>
    <x v="10"/>
    <s v="Plato_1, Plato_13, Plato_9"/>
    <n v="154"/>
    <x v="1"/>
    <x v="105"/>
    <s v="03:45"/>
    <d v="1899-12-30T03:06:00"/>
    <d v="1899-12-30T00:55:00"/>
    <d v="1899-12-30T02:11:00"/>
    <x v="0"/>
  </r>
  <r>
    <n v="10"/>
    <s v="Cliente_665"/>
    <n v="6"/>
    <x v="194"/>
    <d v="2023-04-02T05:47:00"/>
    <x v="1"/>
    <x v="2"/>
    <x v="2"/>
    <x v="252"/>
    <s v="Reservada"/>
    <x v="253"/>
    <x v="3"/>
    <s v="Plato_17, Plato_10, Plato_18, Plato_16"/>
    <n v="297"/>
    <x v="1"/>
    <x v="156"/>
    <s v="05:47"/>
    <d v="1899-12-30T02:42:00"/>
    <d v="1899-12-30T02:21:00"/>
    <d v="1899-12-30T00:21:00"/>
    <x v="0"/>
  </r>
  <r>
    <s v="8"/>
    <s v="Cliente_978"/>
    <n v="4"/>
    <x v="156"/>
    <d v="2023-04-02T03:59:00"/>
    <x v="2"/>
    <x v="2"/>
    <x v="1"/>
    <x v="253"/>
    <s v="Reservada"/>
    <x v="254"/>
    <x v="7"/>
    <s v="Plato_1"/>
    <n v="25"/>
    <x v="1"/>
    <x v="134"/>
    <s v="03:59"/>
    <d v="1899-12-30T01:36:00"/>
    <d v="1899-12-30T00:37:00"/>
    <d v="1899-12-30T00:59:00"/>
    <x v="0"/>
  </r>
  <r>
    <s v="5"/>
    <s v="Cliente_577"/>
    <n v="2"/>
    <x v="195"/>
    <d v="2023-04-02T03:27:00"/>
    <x v="3"/>
    <x v="1"/>
    <x v="1"/>
    <x v="254"/>
    <s v="Reservada"/>
    <x v="255"/>
    <x v="10"/>
    <s v="Plato_13"/>
    <n v="21"/>
    <x v="1"/>
    <x v="157"/>
    <s v="03:27"/>
    <d v="1899-12-30T03:04:00"/>
    <d v="1899-12-30T00:16:00"/>
    <d v="1899-12-30T02:48:00"/>
    <x v="0"/>
  </r>
  <r>
    <s v="12"/>
    <s v="Cliente_429"/>
    <n v="5"/>
    <x v="196"/>
    <d v="2023-04-02T03:17:00"/>
    <x v="2"/>
    <x v="0"/>
    <x v="2"/>
    <x v="255"/>
    <s v="Reservada"/>
    <x v="256"/>
    <x v="8"/>
    <s v="Plato_14"/>
    <n v="46"/>
    <x v="1"/>
    <x v="158"/>
    <s v="03:17"/>
    <d v="1899-12-30T01:09:00"/>
    <d v="1899-12-30T00:28:00"/>
    <d v="1899-12-30T00:41:00"/>
    <x v="0"/>
  </r>
  <r>
    <n v="12"/>
    <s v="Cliente_811"/>
    <n v="1"/>
    <x v="193"/>
    <d v="2023-04-02T04:32:00"/>
    <x v="2"/>
    <x v="1"/>
    <x v="2"/>
    <x v="256"/>
    <s v="Reservada"/>
    <x v="257"/>
    <x v="6"/>
    <s v="Plato_1, Plato_3, Plato_15, Plato_20"/>
    <n v="117"/>
    <x v="1"/>
    <x v="155"/>
    <s v="04:32"/>
    <d v="1899-12-30T03:53:00"/>
    <d v="1899-12-30T01:45:00"/>
    <d v="1899-12-30T02:08:00"/>
    <x v="0"/>
  </r>
  <r>
    <s v="10"/>
    <s v="Cliente_553"/>
    <n v="5"/>
    <x v="170"/>
    <d v="2023-04-02T06:16:00"/>
    <x v="1"/>
    <x v="0"/>
    <x v="2"/>
    <x v="257"/>
    <s v="Ocupada"/>
    <x v="258"/>
    <x v="5"/>
    <s v="Plato_6"/>
    <n v="81"/>
    <x v="1"/>
    <x v="33"/>
    <s v="06:16"/>
    <d v="1899-12-30T03:04:00"/>
    <d v="1899-12-30T00:11:00"/>
    <d v="1899-12-30T02:53:00"/>
    <x v="0"/>
  </r>
  <r>
    <s v="20"/>
    <s v="Cliente_228"/>
    <n v="6"/>
    <x v="101"/>
    <d v="2023-04-02T04:38:00"/>
    <x v="3"/>
    <x v="0"/>
    <x v="1"/>
    <x v="258"/>
    <s v="Ocupada"/>
    <x v="259"/>
    <x v="7"/>
    <s v="Plato_14"/>
    <n v="69"/>
    <x v="1"/>
    <x v="99"/>
    <s v="04:38"/>
    <d v="1899-12-30T03:30:00"/>
    <d v="1899-12-30T00:49:00"/>
    <d v="1899-12-30T02:41:00"/>
    <x v="0"/>
  </r>
  <r>
    <n v="8"/>
    <s v="Cliente_249"/>
    <n v="1"/>
    <x v="197"/>
    <d v="2023-04-02T02:55:00"/>
    <x v="4"/>
    <x v="0"/>
    <x v="2"/>
    <x v="259"/>
    <s v="Ocupada"/>
    <x v="260"/>
    <x v="9"/>
    <s v="Plato_15, Plato_9"/>
    <n v="154"/>
    <x v="1"/>
    <x v="159"/>
    <s v="02:55"/>
    <d v="1899-12-30T02:02:00"/>
    <d v="1899-12-30T00:55:00"/>
    <d v="1899-12-30T01:07:00"/>
    <x v="0"/>
  </r>
  <r>
    <n v="18"/>
    <s v="Cliente_326"/>
    <n v="4"/>
    <x v="190"/>
    <d v="2023-04-02T07:21:00"/>
    <x v="2"/>
    <x v="0"/>
    <x v="2"/>
    <x v="260"/>
    <s v="Ocupada"/>
    <x v="261"/>
    <x v="5"/>
    <s v="Plato_5, Plato_17"/>
    <n v="115"/>
    <x v="1"/>
    <x v="153"/>
    <s v="07:21"/>
    <d v="1899-12-30T03:52:00"/>
    <d v="1899-12-30T00:48:00"/>
    <d v="1899-12-30T03:04:00"/>
    <x v="0"/>
  </r>
  <r>
    <n v="5"/>
    <s v="Cliente_697"/>
    <n v="1"/>
    <x v="198"/>
    <d v="2023-04-02T05:26:00"/>
    <x v="1"/>
    <x v="1"/>
    <x v="2"/>
    <x v="261"/>
    <s v="Libre"/>
    <x v="262"/>
    <x v="7"/>
    <s v="Plato_15, Plato_8, Plato_2, Plato_7"/>
    <n v="121"/>
    <x v="1"/>
    <x v="160"/>
    <s v="05:26"/>
    <d v="1899-12-30T02:33:00"/>
    <d v="1899-12-30T02:29:00"/>
    <d v="1899-12-30T00:04:00"/>
    <x v="0"/>
  </r>
  <r>
    <n v="2"/>
    <s v="Cliente_281"/>
    <n v="1"/>
    <x v="199"/>
    <d v="2023-04-02T04:26:00"/>
    <x v="1"/>
    <x v="0"/>
    <x v="2"/>
    <x v="262"/>
    <s v="Libre"/>
    <x v="263"/>
    <x v="6"/>
    <s v="Plato_8, Plato_15, Plato_2, Plato_1"/>
    <n v="182"/>
    <x v="1"/>
    <x v="161"/>
    <s v="04:26"/>
    <d v="1899-12-30T01:15:00"/>
    <d v="1899-12-30T01:57:00"/>
    <d v="1899-12-30T00:00:00"/>
    <x v="1"/>
  </r>
  <r>
    <n v="6"/>
    <s v="Cliente_686"/>
    <n v="1"/>
    <x v="200"/>
    <d v="2023-04-02T06:15:00"/>
    <x v="2"/>
    <x v="1"/>
    <x v="0"/>
    <x v="263"/>
    <s v="Libre"/>
    <x v="264"/>
    <x v="9"/>
    <s v="Plato_14, Plato_17, Plato_6, Plato_2"/>
    <n v="171"/>
    <x v="1"/>
    <x v="162"/>
    <s v="06:15"/>
    <d v="1899-12-30T03:21:00"/>
    <d v="1899-12-30T02:15:00"/>
    <d v="1899-12-30T01:06:00"/>
    <x v="0"/>
  </r>
  <r>
    <n v="4"/>
    <s v="Cliente_418"/>
    <n v="4"/>
    <x v="201"/>
    <d v="2023-04-02T02:04:00"/>
    <x v="2"/>
    <x v="0"/>
    <x v="2"/>
    <x v="264"/>
    <s v="Reservada"/>
    <x v="265"/>
    <x v="3"/>
    <s v="Plato_7, Plato_1"/>
    <n v="99"/>
    <x v="1"/>
    <x v="163"/>
    <s v="02:04"/>
    <d v="1899-12-30T01:34:00"/>
    <d v="1899-12-30T01:46:00"/>
    <d v="1899-12-30T00:00:00"/>
    <x v="1"/>
  </r>
  <r>
    <n v="7"/>
    <s v="Cliente_397"/>
    <n v="5"/>
    <x v="202"/>
    <d v="2023-04-03T03:48:00"/>
    <x v="2"/>
    <x v="2"/>
    <x v="2"/>
    <x v="265"/>
    <s v="Ocupada"/>
    <x v="266"/>
    <x v="0"/>
    <s v="Plato_15, Plato_16, Plato_2"/>
    <n v="118"/>
    <x v="2"/>
    <x v="148"/>
    <s v="03:48"/>
    <d v="1899-12-30T01:56:00"/>
    <d v="1899-12-30T01:36:00"/>
    <d v="1899-12-30T00:20:00"/>
    <x v="0"/>
  </r>
  <r>
    <n v="14"/>
    <s v="Cliente_477"/>
    <n v="1"/>
    <x v="203"/>
    <d v="2023-04-03T03:44:00"/>
    <x v="0"/>
    <x v="0"/>
    <x v="0"/>
    <x v="266"/>
    <s v="Libre"/>
    <x v="267"/>
    <x v="7"/>
    <s v="Plato_7, Plato_5"/>
    <n v="68"/>
    <x v="2"/>
    <x v="164"/>
    <s v="03:44"/>
    <d v="1899-12-30T02:58:00"/>
    <d v="1899-12-30T01:23:00"/>
    <d v="1899-12-30T01:35:00"/>
    <x v="0"/>
  </r>
  <r>
    <n v="11"/>
    <s v="Cliente_300"/>
    <n v="2"/>
    <x v="204"/>
    <d v="2023-04-03T04:15:00"/>
    <x v="2"/>
    <x v="0"/>
    <x v="0"/>
    <x v="267"/>
    <s v="Libre"/>
    <x v="268"/>
    <x v="5"/>
    <s v="Plato_19, Plato_20, Plato_18"/>
    <n v="250"/>
    <x v="2"/>
    <x v="113"/>
    <s v="04:15"/>
    <d v="1899-12-30T01:17:00"/>
    <d v="1899-12-30T01:41:00"/>
    <d v="1899-12-30T00:00:00"/>
    <x v="1"/>
  </r>
  <r>
    <s v="10"/>
    <s v="Cliente_775"/>
    <n v="1"/>
    <x v="205"/>
    <d v="2023-04-03T04:59:00"/>
    <x v="4"/>
    <x v="0"/>
    <x v="2"/>
    <x v="268"/>
    <s v="Libre"/>
    <x v="269"/>
    <x v="8"/>
    <s v="Plato_18"/>
    <n v="102"/>
    <x v="2"/>
    <x v="165"/>
    <s v="04:59"/>
    <d v="1899-12-30T03:48:00"/>
    <d v="1899-12-30T00:26:00"/>
    <d v="1899-12-30T03:22:00"/>
    <x v="0"/>
  </r>
  <r>
    <s v="3"/>
    <s v="Cliente_928"/>
    <n v="3"/>
    <x v="206"/>
    <d v="2023-04-03T05:10:00"/>
    <x v="0"/>
    <x v="0"/>
    <x v="2"/>
    <x v="269"/>
    <s v="Ocupada"/>
    <x v="270"/>
    <x v="6"/>
    <s v="Plato_5"/>
    <n v="44"/>
    <x v="2"/>
    <x v="58"/>
    <s v="05:10"/>
    <d v="1899-12-30T03:45:00"/>
    <d v="1899-12-30T00:55:00"/>
    <d v="1899-12-30T02:50:00"/>
    <x v="0"/>
  </r>
  <r>
    <n v="7"/>
    <s v="Cliente_132"/>
    <n v="1"/>
    <x v="207"/>
    <d v="2023-04-03T04:24:00"/>
    <x v="4"/>
    <x v="0"/>
    <x v="2"/>
    <x v="270"/>
    <s v="Reservada"/>
    <x v="271"/>
    <x v="0"/>
    <s v="Plato_7, Plato_8"/>
    <n v="83"/>
    <x v="2"/>
    <x v="97"/>
    <s v="04:24"/>
    <d v="1899-12-30T03:50:00"/>
    <d v="1899-12-30T01:23:00"/>
    <d v="1899-12-30T02:27:00"/>
    <x v="0"/>
  </r>
  <r>
    <n v="20"/>
    <s v="Cliente_709"/>
    <n v="5"/>
    <x v="208"/>
    <d v="2023-04-03T03:29:00"/>
    <x v="2"/>
    <x v="0"/>
    <x v="1"/>
    <x v="271"/>
    <s v="Ocupada"/>
    <x v="272"/>
    <x v="1"/>
    <s v="Plato_15, Plato_5, Plato_1"/>
    <n v="123"/>
    <x v="2"/>
    <x v="42"/>
    <s v="03:29"/>
    <d v="1899-12-30T01:57:00"/>
    <d v="1899-12-30T01:07:00"/>
    <d v="1899-12-30T00:50:00"/>
    <x v="0"/>
  </r>
  <r>
    <n v="7"/>
    <s v="Cliente_53"/>
    <n v="1"/>
    <x v="209"/>
    <d v="2023-04-03T05:52:00"/>
    <x v="1"/>
    <x v="0"/>
    <x v="0"/>
    <x v="272"/>
    <s v="Ocupada"/>
    <x v="273"/>
    <x v="2"/>
    <s v="Plato_10, Plato_12"/>
    <n v="116"/>
    <x v="2"/>
    <x v="96"/>
    <s v="05:52"/>
    <d v="1899-12-30T02:52:00"/>
    <d v="1899-12-30T01:15:00"/>
    <d v="1899-12-30T01:37:00"/>
    <x v="0"/>
  </r>
  <r>
    <n v="5"/>
    <s v="Cliente_765"/>
    <n v="3"/>
    <x v="210"/>
    <d v="2023-04-03T05:58:00"/>
    <x v="2"/>
    <x v="0"/>
    <x v="2"/>
    <x v="273"/>
    <s v="Reservada"/>
    <x v="274"/>
    <x v="6"/>
    <s v="Plato_11, Plato_17, Plato_10"/>
    <n v="121"/>
    <x v="2"/>
    <x v="166"/>
    <s v="05:58"/>
    <d v="1899-12-30T03:45:00"/>
    <d v="1899-12-30T02:02:00"/>
    <d v="1899-12-30T01:43:00"/>
    <x v="0"/>
  </r>
  <r>
    <n v="15"/>
    <s v="Cliente_673"/>
    <n v="6"/>
    <x v="211"/>
    <d v="2023-04-03T05:34:00"/>
    <x v="4"/>
    <x v="0"/>
    <x v="0"/>
    <x v="274"/>
    <s v="Reservada"/>
    <x v="275"/>
    <x v="8"/>
    <s v="Plato_5, Plato_10"/>
    <n v="70"/>
    <x v="2"/>
    <x v="74"/>
    <s v="05:34"/>
    <d v="1899-12-30T02:59:00"/>
    <d v="1899-12-30T01:25:00"/>
    <d v="1899-12-30T01:34:00"/>
    <x v="0"/>
  </r>
  <r>
    <s v="4"/>
    <s v="Cliente_243"/>
    <n v="2"/>
    <x v="212"/>
    <d v="2023-04-03T03:56:00"/>
    <x v="3"/>
    <x v="0"/>
    <x v="2"/>
    <x v="275"/>
    <s v="Libre"/>
    <x v="276"/>
    <x v="0"/>
    <s v="Plato_17"/>
    <n v="93"/>
    <x v="2"/>
    <x v="1"/>
    <s v="03:56"/>
    <d v="1899-12-30T02:28:00"/>
    <d v="1899-12-30T00:29:00"/>
    <d v="1899-12-30T01:59:00"/>
    <x v="0"/>
  </r>
  <r>
    <n v="5"/>
    <s v="Cliente_999"/>
    <n v="4"/>
    <x v="213"/>
    <d v="2023-04-03T05:12:00"/>
    <x v="0"/>
    <x v="0"/>
    <x v="1"/>
    <x v="276"/>
    <s v="Libre"/>
    <x v="277"/>
    <x v="5"/>
    <s v="Plato_17, Plato_7"/>
    <n v="141"/>
    <x v="2"/>
    <x v="167"/>
    <s v="05:12"/>
    <d v="1899-12-30T02:02:00"/>
    <d v="1899-12-30T01:01:00"/>
    <d v="1899-12-30T01:01:00"/>
    <x v="0"/>
  </r>
  <r>
    <n v="11"/>
    <s v="Cliente_510"/>
    <n v="5"/>
    <x v="214"/>
    <d v="2023-04-03T02:35:00"/>
    <x v="2"/>
    <x v="2"/>
    <x v="2"/>
    <x v="277"/>
    <s v="Libre"/>
    <x v="278"/>
    <x v="5"/>
    <s v="Plato_20, Plato_8, Plato_4, Plato_16"/>
    <n v="201"/>
    <x v="2"/>
    <x v="168"/>
    <s v="02:35"/>
    <d v="1899-12-30T02:20:00"/>
    <d v="1899-12-30T02:22:00"/>
    <d v="1899-12-30T00:00:00"/>
    <x v="1"/>
  </r>
  <r>
    <n v="14"/>
    <s v="Cliente_730"/>
    <n v="6"/>
    <x v="215"/>
    <d v="2023-04-03T02:41:00"/>
    <x v="3"/>
    <x v="0"/>
    <x v="2"/>
    <x v="278"/>
    <s v="Reservada"/>
    <x v="279"/>
    <x v="8"/>
    <s v="Plato_7, Plato_14"/>
    <n v="117"/>
    <x v="2"/>
    <x v="163"/>
    <s v="02:41"/>
    <d v="1899-12-30T02:11:00"/>
    <d v="1899-12-30T01:26:00"/>
    <d v="1899-12-30T00:45:00"/>
    <x v="0"/>
  </r>
  <r>
    <s v="18"/>
    <s v="Cliente_617"/>
    <n v="2"/>
    <x v="216"/>
    <d v="2023-04-03T07:50:00"/>
    <x v="4"/>
    <x v="1"/>
    <x v="1"/>
    <x v="279"/>
    <s v="Ocupada"/>
    <x v="280"/>
    <x v="4"/>
    <s v="Plato_11"/>
    <n v="66"/>
    <x v="2"/>
    <x v="115"/>
    <s v="07:50"/>
    <d v="1899-12-30T04:13:00"/>
    <d v="1899-12-30T00:09:00"/>
    <d v="1899-12-30T04:04:00"/>
    <x v="0"/>
  </r>
  <r>
    <n v="6"/>
    <s v="Cliente_827"/>
    <n v="1"/>
    <x v="205"/>
    <d v="2023-04-03T05:02:00"/>
    <x v="4"/>
    <x v="0"/>
    <x v="2"/>
    <x v="280"/>
    <s v="Libre"/>
    <x v="281"/>
    <x v="7"/>
    <s v="Plato_4, Plato_3"/>
    <n v="74"/>
    <x v="2"/>
    <x v="165"/>
    <s v="05:02"/>
    <d v="1899-12-30T03:51:00"/>
    <d v="1899-12-30T01:54:00"/>
    <d v="1899-12-30T01:57:00"/>
    <x v="0"/>
  </r>
  <r>
    <s v="19"/>
    <s v="Cliente_184"/>
    <n v="5"/>
    <x v="217"/>
    <d v="2023-04-03T04:48:00"/>
    <x v="3"/>
    <x v="2"/>
    <x v="2"/>
    <x v="281"/>
    <s v="Libre"/>
    <x v="282"/>
    <x v="2"/>
    <s v="Plato_10"/>
    <n v="78"/>
    <x v="2"/>
    <x v="66"/>
    <s v="04:48"/>
    <d v="1899-12-30T03:44:00"/>
    <d v="1899-12-30T00:06:00"/>
    <d v="1899-12-30T03:38:00"/>
    <x v="0"/>
  </r>
  <r>
    <n v="11"/>
    <s v="Cliente_345"/>
    <n v="4"/>
    <x v="218"/>
    <d v="2023-04-03T04:37:00"/>
    <x v="3"/>
    <x v="0"/>
    <x v="0"/>
    <x v="282"/>
    <s v="Ocupada"/>
    <x v="283"/>
    <x v="4"/>
    <s v="Plato_3, Plato_6, Plato_12, Plato_11"/>
    <n v="158"/>
    <x v="2"/>
    <x v="60"/>
    <s v="04:37"/>
    <d v="1899-12-30T02:24:00"/>
    <d v="1899-12-30T03:15:00"/>
    <d v="1899-12-30T00:00:00"/>
    <x v="1"/>
  </r>
  <r>
    <s v="18"/>
    <s v="Cliente_277"/>
    <n v="6"/>
    <x v="219"/>
    <d v="2023-04-03T06:05:00"/>
    <x v="4"/>
    <x v="0"/>
    <x v="0"/>
    <x v="283"/>
    <s v="Reservada"/>
    <x v="284"/>
    <x v="0"/>
    <s v="Plato_13"/>
    <n v="42"/>
    <x v="2"/>
    <x v="3"/>
    <s v="06:05"/>
    <d v="1899-12-30T03:02:00"/>
    <d v="1899-12-30T00:12:00"/>
    <d v="1899-12-30T02:50:00"/>
    <x v="0"/>
  </r>
  <r>
    <s v="15"/>
    <s v="Cliente_244"/>
    <n v="6"/>
    <x v="220"/>
    <d v="2023-04-03T02:28:00"/>
    <x v="0"/>
    <x v="0"/>
    <x v="2"/>
    <x v="284"/>
    <s v="Ocupada"/>
    <x v="285"/>
    <x v="10"/>
    <s v="Plato_18"/>
    <n v="68"/>
    <x v="2"/>
    <x v="150"/>
    <s v="02:28"/>
    <d v="1899-12-30T02:21:00"/>
    <d v="1899-12-30T00:25:00"/>
    <d v="1899-12-30T01:56:00"/>
    <x v="0"/>
  </r>
  <r>
    <n v="20"/>
    <s v="Cliente_286"/>
    <n v="2"/>
    <x v="221"/>
    <d v="2023-04-03T04:44:00"/>
    <x v="3"/>
    <x v="0"/>
    <x v="0"/>
    <x v="285"/>
    <s v="Reservada"/>
    <x v="286"/>
    <x v="1"/>
    <s v="Plato_15, Plato_14, Plato_2"/>
    <n v="202"/>
    <x v="2"/>
    <x v="169"/>
    <s v="04:44"/>
    <d v="1899-12-30T01:07:00"/>
    <d v="1899-12-30T02:01:00"/>
    <d v="1899-12-30T00:00:00"/>
    <x v="1"/>
  </r>
  <r>
    <n v="15"/>
    <s v="Cliente_981"/>
    <n v="3"/>
    <x v="222"/>
    <d v="2023-04-03T05:33:00"/>
    <x v="3"/>
    <x v="2"/>
    <x v="2"/>
    <x v="286"/>
    <s v="Reservada"/>
    <x v="287"/>
    <x v="7"/>
    <s v="Plato_7, Plato_12"/>
    <n v="86"/>
    <x v="2"/>
    <x v="158"/>
    <s v="05:33"/>
    <d v="1899-12-30T03:25:00"/>
    <d v="1899-12-30T00:38:00"/>
    <d v="1899-12-30T02:47:00"/>
    <x v="0"/>
  </r>
  <r>
    <n v="15"/>
    <s v="Cliente_24"/>
    <n v="5"/>
    <x v="223"/>
    <d v="2023-04-03T06:23:00"/>
    <x v="3"/>
    <x v="0"/>
    <x v="0"/>
    <x v="287"/>
    <s v="Libre"/>
    <x v="288"/>
    <x v="0"/>
    <s v="Plato_3, Plato_10"/>
    <n v="138"/>
    <x v="2"/>
    <x v="30"/>
    <s v="06:23"/>
    <d v="1899-12-30T03:15:00"/>
    <d v="1899-12-30T01:08:00"/>
    <d v="1899-12-30T02:07:00"/>
    <x v="0"/>
  </r>
  <r>
    <s v="19"/>
    <s v="Cliente_26"/>
    <n v="3"/>
    <x v="224"/>
    <d v="2023-04-03T04:33:00"/>
    <x v="0"/>
    <x v="0"/>
    <x v="2"/>
    <x v="288"/>
    <s v="Ocupada"/>
    <x v="289"/>
    <x v="0"/>
    <s v="Plato_20"/>
    <n v="40"/>
    <x v="2"/>
    <x v="17"/>
    <s v="04:33"/>
    <d v="1899-12-30T02:42:00"/>
    <d v="1899-12-30T00:57:00"/>
    <d v="1899-12-30T01:45:00"/>
    <x v="0"/>
  </r>
  <r>
    <n v="2"/>
    <s v="Cliente_463"/>
    <n v="6"/>
    <x v="225"/>
    <d v="2023-04-03T06:09:00"/>
    <x v="2"/>
    <x v="1"/>
    <x v="1"/>
    <x v="289"/>
    <s v="Ocupada"/>
    <x v="290"/>
    <x v="6"/>
    <s v="Plato_18, Plato_1, Plato_8, Plato_17"/>
    <n v="260"/>
    <x v="2"/>
    <x v="32"/>
    <s v="06:09"/>
    <d v="1899-12-30T03:06:00"/>
    <d v="1899-12-30T01:35:00"/>
    <d v="1899-12-30T01:31:00"/>
    <x v="0"/>
  </r>
  <r>
    <s v="10"/>
    <s v="Cliente_746"/>
    <n v="3"/>
    <x v="226"/>
    <d v="2023-04-03T01:51:00"/>
    <x v="0"/>
    <x v="2"/>
    <x v="0"/>
    <x v="290"/>
    <s v="Reservada"/>
    <x v="291"/>
    <x v="10"/>
    <s v="Plato_16"/>
    <n v="84"/>
    <x v="2"/>
    <x v="16"/>
    <s v="01:51"/>
    <d v="1899-12-30T01:42:00"/>
    <d v="1899-12-30T00:23:00"/>
    <d v="1899-12-30T01:19:00"/>
    <x v="0"/>
  </r>
  <r>
    <n v="16"/>
    <s v="Cliente_409"/>
    <n v="4"/>
    <x v="227"/>
    <d v="2023-04-03T04:35:00"/>
    <x v="0"/>
    <x v="0"/>
    <x v="0"/>
    <x v="291"/>
    <s v="Reservada"/>
    <x v="292"/>
    <x v="10"/>
    <s v="Plato_16, Plato_2, Plato_19"/>
    <n v="216"/>
    <x v="2"/>
    <x v="28"/>
    <s v="04:35"/>
    <d v="1899-12-30T01:40:00"/>
    <d v="1899-12-30T02:00:00"/>
    <d v="1899-12-30T00:00:00"/>
    <x v="1"/>
  </r>
  <r>
    <n v="17"/>
    <s v="Cliente_339"/>
    <n v="6"/>
    <x v="228"/>
    <d v="2023-04-03T03:57:00"/>
    <x v="2"/>
    <x v="1"/>
    <x v="2"/>
    <x v="292"/>
    <s v="Libre"/>
    <x v="293"/>
    <x v="1"/>
    <s v="Plato_17, Plato_19, Plato_4, Plato_18"/>
    <n v="326"/>
    <x v="2"/>
    <x v="102"/>
    <s v="03:57"/>
    <d v="1899-12-30T03:31:00"/>
    <d v="1899-12-30T01:26:00"/>
    <d v="1899-12-30T02:05:00"/>
    <x v="0"/>
  </r>
  <r>
    <n v="3"/>
    <s v="Cliente_729"/>
    <n v="1"/>
    <x v="229"/>
    <d v="2023-04-03T02:01:00"/>
    <x v="2"/>
    <x v="0"/>
    <x v="2"/>
    <x v="293"/>
    <s v="Reservada"/>
    <x v="294"/>
    <x v="7"/>
    <s v="Plato_15, Plato_2, Plato_17, Plato_13"/>
    <n v="247"/>
    <x v="2"/>
    <x v="120"/>
    <s v="02:01"/>
    <d v="1899-12-30T01:51:00"/>
    <d v="1899-12-30T02:57:00"/>
    <d v="1899-12-30T00:00:00"/>
    <x v="1"/>
  </r>
  <r>
    <n v="14"/>
    <s v="Cliente_565"/>
    <n v="1"/>
    <x v="230"/>
    <d v="2023-04-03T05:58:00"/>
    <x v="2"/>
    <x v="2"/>
    <x v="2"/>
    <x v="294"/>
    <s v="Ocupada"/>
    <x v="295"/>
    <x v="0"/>
    <s v="Plato_14, Plato_19"/>
    <n v="59"/>
    <x v="2"/>
    <x v="128"/>
    <s v="05:58"/>
    <d v="1899-12-30T03:24:00"/>
    <d v="1899-12-30T00:46:00"/>
    <d v="1899-12-30T02:38:00"/>
    <x v="0"/>
  </r>
  <r>
    <n v="4"/>
    <s v="Cliente_873"/>
    <n v="3"/>
    <x v="231"/>
    <d v="2023-04-03T04:27:00"/>
    <x v="1"/>
    <x v="0"/>
    <x v="2"/>
    <x v="295"/>
    <s v="Ocupada"/>
    <x v="296"/>
    <x v="0"/>
    <s v="Plato_9, Plato_4, Plato_13"/>
    <n v="175"/>
    <x v="2"/>
    <x v="170"/>
    <s v="04:27"/>
    <d v="1899-12-30T03:39:00"/>
    <d v="1899-12-30T01:52:00"/>
    <d v="1899-12-30T01:47:00"/>
    <x v="0"/>
  </r>
  <r>
    <n v="11"/>
    <s v="Cliente_195"/>
    <n v="4"/>
    <x v="232"/>
    <d v="2023-04-03T05:29:00"/>
    <x v="3"/>
    <x v="1"/>
    <x v="2"/>
    <x v="296"/>
    <s v="Reservada"/>
    <x v="297"/>
    <x v="6"/>
    <s v="Plato_6, Plato_19, Plato_5"/>
    <n v="255"/>
    <x v="2"/>
    <x v="171"/>
    <s v="05:29"/>
    <d v="1899-12-30T02:15:00"/>
    <d v="1899-12-30T02:21:00"/>
    <d v="1899-12-30T00:00:00"/>
    <x v="1"/>
  </r>
  <r>
    <n v="6"/>
    <s v="Cliente_211"/>
    <n v="1"/>
    <x v="233"/>
    <d v="2023-04-03T02:45:00"/>
    <x v="3"/>
    <x v="2"/>
    <x v="1"/>
    <x v="297"/>
    <s v="Ocupada"/>
    <x v="298"/>
    <x v="7"/>
    <s v="Plato_3, Plato_19, Plato_7, Plato_4"/>
    <n v="182"/>
    <x v="2"/>
    <x v="25"/>
    <s v="02:45"/>
    <d v="1899-12-30T01:41:00"/>
    <d v="1899-12-30T01:53:00"/>
    <d v="1899-12-30T00:00:00"/>
    <x v="1"/>
  </r>
  <r>
    <n v="18"/>
    <s v="Cliente_516"/>
    <n v="6"/>
    <x v="234"/>
    <d v="2023-04-03T04:19:00"/>
    <x v="2"/>
    <x v="1"/>
    <x v="2"/>
    <x v="298"/>
    <s v="Reservada"/>
    <x v="299"/>
    <x v="3"/>
    <s v="Plato_20, Plato_4, Plato_10, Plato_2"/>
    <n v="290"/>
    <x v="2"/>
    <x v="151"/>
    <s v="04:19"/>
    <d v="1899-12-30T02:02:00"/>
    <d v="1899-12-30T01:58:00"/>
    <d v="1899-12-30T00:04:00"/>
    <x v="0"/>
  </r>
  <r>
    <n v="8"/>
    <s v="Cliente_385"/>
    <n v="6"/>
    <x v="235"/>
    <d v="2023-04-03T04:08:00"/>
    <x v="3"/>
    <x v="0"/>
    <x v="2"/>
    <x v="299"/>
    <s v="Reservada"/>
    <x v="300"/>
    <x v="7"/>
    <s v="Plato_17, Plato_10, Plato_9, Plato_3"/>
    <n v="223"/>
    <x v="2"/>
    <x v="37"/>
    <s v="04:08"/>
    <d v="1899-12-30T01:54:00"/>
    <d v="1899-12-30T03:03:00"/>
    <d v="1899-12-30T00:00:00"/>
    <x v="1"/>
  </r>
  <r>
    <s v="5"/>
    <s v="Cliente_929"/>
    <n v="2"/>
    <x v="236"/>
    <d v="2023-04-03T04:56:00"/>
    <x v="1"/>
    <x v="1"/>
    <x v="2"/>
    <x v="300"/>
    <s v="Reservada"/>
    <x v="301"/>
    <x v="1"/>
    <s v="Plato_15"/>
    <n v="96"/>
    <x v="2"/>
    <x v="50"/>
    <s v="04:56"/>
    <d v="1899-12-30T03:36:00"/>
    <d v="1899-12-30T00:15:00"/>
    <d v="1899-12-30T03:21:00"/>
    <x v="0"/>
  </r>
  <r>
    <n v="14"/>
    <s v="Cliente_986"/>
    <n v="5"/>
    <x v="237"/>
    <d v="2023-04-03T06:24:00"/>
    <x v="3"/>
    <x v="1"/>
    <x v="0"/>
    <x v="301"/>
    <s v="Ocupada"/>
    <x v="302"/>
    <x v="2"/>
    <s v="Plato_3, Plato_20, Plato_10, Plato_7"/>
    <n v="210"/>
    <x v="2"/>
    <x v="78"/>
    <s v="06:24"/>
    <d v="1899-12-30T03:01:00"/>
    <d v="1899-12-30T01:32:00"/>
    <d v="1899-12-30T01:29:00"/>
    <x v="0"/>
  </r>
  <r>
    <n v="6"/>
    <s v="Cliente_994"/>
    <n v="4"/>
    <x v="238"/>
    <d v="2023-04-03T04:40:00"/>
    <x v="1"/>
    <x v="0"/>
    <x v="2"/>
    <x v="302"/>
    <s v="Reservada"/>
    <x v="303"/>
    <x v="1"/>
    <s v="Plato_15, Plato_13, Plato_20, Plato_17"/>
    <n v="279"/>
    <x v="2"/>
    <x v="14"/>
    <s v="04:40"/>
    <d v="1899-12-30T01:16:00"/>
    <d v="1899-12-30T01:25:00"/>
    <d v="1899-12-30T00:00:00"/>
    <x v="1"/>
  </r>
  <r>
    <n v="1"/>
    <s v="Cliente_648"/>
    <n v="2"/>
    <x v="239"/>
    <d v="2023-04-03T04:13:00"/>
    <x v="1"/>
    <x v="0"/>
    <x v="2"/>
    <x v="303"/>
    <s v="Reservada"/>
    <x v="304"/>
    <x v="9"/>
    <s v="Plato_8, Plato_14"/>
    <n v="128"/>
    <x v="2"/>
    <x v="122"/>
    <s v="04:13"/>
    <d v="1899-12-30T03:28:00"/>
    <d v="1899-12-30T01:05:00"/>
    <d v="1899-12-30T02:23:00"/>
    <x v="0"/>
  </r>
  <r>
    <s v="7"/>
    <s v="Cliente_702"/>
    <n v="4"/>
    <x v="240"/>
    <d v="2023-04-03T02:32:00"/>
    <x v="3"/>
    <x v="0"/>
    <x v="2"/>
    <x v="304"/>
    <s v="Ocupada"/>
    <x v="305"/>
    <x v="9"/>
    <s v="Plato_15"/>
    <n v="32"/>
    <x v="2"/>
    <x v="172"/>
    <s v="02:32"/>
    <d v="1899-12-30T02:44:00"/>
    <d v="1899-12-30T00:21:00"/>
    <d v="1899-12-30T02:23:00"/>
    <x v="0"/>
  </r>
  <r>
    <s v="20"/>
    <s v="Cliente_175"/>
    <n v="5"/>
    <x v="241"/>
    <d v="2023-04-03T05:39:00"/>
    <x v="1"/>
    <x v="0"/>
    <x v="1"/>
    <x v="305"/>
    <s v="Libre"/>
    <x v="306"/>
    <x v="4"/>
    <s v="Plato_13"/>
    <n v="63"/>
    <x v="2"/>
    <x v="12"/>
    <s v="05:39"/>
    <d v="1899-12-30T02:30:00"/>
    <d v="1899-12-30T00:39:00"/>
    <d v="1899-12-30T01:51:00"/>
    <x v="0"/>
  </r>
  <r>
    <n v="14"/>
    <s v="Cliente_846"/>
    <n v="6"/>
    <x v="242"/>
    <d v="2023-04-03T04:39:00"/>
    <x v="2"/>
    <x v="0"/>
    <x v="2"/>
    <x v="306"/>
    <s v="Reservada"/>
    <x v="307"/>
    <x v="7"/>
    <s v="Plato_18, Plato_8, Plato_17, Plato_16"/>
    <n v="222"/>
    <x v="2"/>
    <x v="173"/>
    <s v="04:39"/>
    <d v="1899-12-30T02:44:00"/>
    <d v="1899-12-30T03:06:00"/>
    <d v="1899-12-30T00:00:00"/>
    <x v="1"/>
  </r>
  <r>
    <n v="9"/>
    <s v="Cliente_620"/>
    <n v="3"/>
    <x v="243"/>
    <d v="2023-04-03T04:05:00"/>
    <x v="1"/>
    <x v="0"/>
    <x v="2"/>
    <x v="307"/>
    <s v="Reservada"/>
    <x v="308"/>
    <x v="10"/>
    <s v="Plato_20, Plato_17, Plato_8"/>
    <n v="172"/>
    <x v="2"/>
    <x v="44"/>
    <s v="04:05"/>
    <d v="1899-12-30T03:37:00"/>
    <d v="1899-12-30T02:03:00"/>
    <d v="1899-12-30T01:34:00"/>
    <x v="0"/>
  </r>
  <r>
    <n v="17"/>
    <s v="Cliente_672"/>
    <n v="3"/>
    <x v="244"/>
    <d v="2023-04-03T06:23:00"/>
    <x v="3"/>
    <x v="2"/>
    <x v="2"/>
    <x v="308"/>
    <s v="Libre"/>
    <x v="309"/>
    <x v="7"/>
    <s v="Plato_10, Plato_2"/>
    <n v="138"/>
    <x v="2"/>
    <x v="51"/>
    <s v="06:23"/>
    <d v="1899-12-30T03:19:00"/>
    <d v="1899-12-30T01:37:00"/>
    <d v="1899-12-30T01:42:00"/>
    <x v="0"/>
  </r>
  <r>
    <n v="6"/>
    <s v="Cliente_735"/>
    <n v="4"/>
    <x v="206"/>
    <d v="2023-04-03T02:43:00"/>
    <x v="0"/>
    <x v="1"/>
    <x v="1"/>
    <x v="309"/>
    <s v="Ocupada"/>
    <x v="310"/>
    <x v="3"/>
    <s v="Plato_7, Plato_9"/>
    <n v="53"/>
    <x v="2"/>
    <x v="58"/>
    <s v="02:43"/>
    <d v="1899-12-30T01:18:00"/>
    <d v="1899-12-30T01:14:00"/>
    <d v="1899-12-30T00:04:00"/>
    <x v="0"/>
  </r>
  <r>
    <n v="2"/>
    <s v="Cliente_268"/>
    <n v="4"/>
    <x v="245"/>
    <d v="2023-04-03T06:12:00"/>
    <x v="0"/>
    <x v="0"/>
    <x v="2"/>
    <x v="310"/>
    <s v="Reservada"/>
    <x v="311"/>
    <x v="7"/>
    <s v="Plato_15, Plato_8"/>
    <n v="134"/>
    <x v="2"/>
    <x v="174"/>
    <s v="06:12"/>
    <d v="1899-12-30T03:05:00"/>
    <d v="1899-12-30T00:55:00"/>
    <d v="1899-12-30T02:10:00"/>
    <x v="0"/>
  </r>
  <r>
    <n v="10"/>
    <s v="Cliente_974"/>
    <n v="3"/>
    <x v="246"/>
    <d v="2023-04-03T05:46:00"/>
    <x v="1"/>
    <x v="1"/>
    <x v="0"/>
    <x v="311"/>
    <s v="Reservada"/>
    <x v="312"/>
    <x v="0"/>
    <s v="Plato_12, Plato_17, Plato_19, Plato_7"/>
    <n v="232"/>
    <x v="2"/>
    <x v="134"/>
    <s v="05:46"/>
    <d v="1899-12-30T03:23:00"/>
    <d v="1899-12-30T01:46:00"/>
    <d v="1899-12-30T01:37:00"/>
    <x v="0"/>
  </r>
  <r>
    <s v="20"/>
    <s v="Cliente_161"/>
    <n v="5"/>
    <x v="203"/>
    <d v="2023-04-03T03:53:00"/>
    <x v="4"/>
    <x v="0"/>
    <x v="0"/>
    <x v="312"/>
    <s v="Ocupada"/>
    <x v="313"/>
    <x v="9"/>
    <s v="Plato_6"/>
    <n v="27"/>
    <x v="2"/>
    <x v="164"/>
    <s v="03:53"/>
    <d v="1899-12-30T03:22:00"/>
    <d v="1899-12-30T00:05:00"/>
    <d v="1899-12-30T03:17:00"/>
    <x v="0"/>
  </r>
  <r>
    <n v="14"/>
    <s v="Cliente_600"/>
    <n v="1"/>
    <x v="247"/>
    <d v="2023-04-03T03:29:00"/>
    <x v="2"/>
    <x v="0"/>
    <x v="2"/>
    <x v="313"/>
    <s v="Libre"/>
    <x v="314"/>
    <x v="9"/>
    <s v="Plato_1, Plato_16, Plato_9, Plato_13"/>
    <n v="161"/>
    <x v="2"/>
    <x v="137"/>
    <s v="03:29"/>
    <d v="1899-12-30T03:17:00"/>
    <d v="1899-12-30T02:06:00"/>
    <d v="1899-12-30T01:11:00"/>
    <x v="0"/>
  </r>
  <r>
    <n v="2"/>
    <s v="Cliente_654"/>
    <n v="2"/>
    <x v="248"/>
    <d v="2023-04-03T05:32:00"/>
    <x v="3"/>
    <x v="1"/>
    <x v="2"/>
    <x v="314"/>
    <s v="Reservada"/>
    <x v="315"/>
    <x v="4"/>
    <s v="Plato_4, Plato_13, Plato_6, Plato_20"/>
    <n v="160"/>
    <x v="2"/>
    <x v="175"/>
    <s v="05:32"/>
    <d v="1899-12-30T03:54:00"/>
    <d v="1899-12-30T02:38:00"/>
    <d v="1899-12-30T01:16:00"/>
    <x v="0"/>
  </r>
  <r>
    <n v="17"/>
    <s v="Cliente_440"/>
    <n v="2"/>
    <x v="249"/>
    <d v="2023-04-03T06:16:00"/>
    <x v="2"/>
    <x v="1"/>
    <x v="1"/>
    <x v="315"/>
    <s v="Libre"/>
    <x v="316"/>
    <x v="7"/>
    <s v="Plato_5, Plato_18, Plato_15"/>
    <n v="178"/>
    <x v="2"/>
    <x v="176"/>
    <s v="06:16"/>
    <d v="1899-12-30T03:51:00"/>
    <d v="1899-12-30T01:28:00"/>
    <d v="1899-12-30T02:23:00"/>
    <x v="0"/>
  </r>
  <r>
    <s v="13"/>
    <s v="Cliente_269"/>
    <n v="3"/>
    <x v="250"/>
    <d v="2023-04-03T05:09:00"/>
    <x v="0"/>
    <x v="2"/>
    <x v="2"/>
    <x v="316"/>
    <s v="Reservada"/>
    <x v="317"/>
    <x v="5"/>
    <s v="Plato_9"/>
    <n v="29"/>
    <x v="2"/>
    <x v="31"/>
    <s v="05:09"/>
    <d v="1899-12-30T01:36:00"/>
    <d v="1899-12-30T00:39:00"/>
    <d v="1899-12-30T00:57:00"/>
    <x v="0"/>
  </r>
  <r>
    <n v="1"/>
    <s v="Cliente_12"/>
    <n v="1"/>
    <x v="251"/>
    <d v="2023-04-03T03:59:00"/>
    <x v="1"/>
    <x v="0"/>
    <x v="1"/>
    <x v="317"/>
    <s v="Libre"/>
    <x v="318"/>
    <x v="6"/>
    <s v="Plato_15, Plato_8, Plato_20, Plato_17"/>
    <n v="268"/>
    <x v="2"/>
    <x v="177"/>
    <s v="03:59"/>
    <d v="1899-12-30T03:11:00"/>
    <d v="1899-12-30T02:06:00"/>
    <d v="1899-12-30T01:05:00"/>
    <x v="0"/>
  </r>
  <r>
    <n v="9"/>
    <s v="Cliente_294"/>
    <n v="1"/>
    <x v="252"/>
    <d v="2023-04-03T04:17:00"/>
    <x v="0"/>
    <x v="0"/>
    <x v="0"/>
    <x v="318"/>
    <s v="Reservada"/>
    <x v="319"/>
    <x v="0"/>
    <s v="Plato_13, Plato_5, Plato_18"/>
    <n v="98"/>
    <x v="2"/>
    <x v="49"/>
    <s v="04:17"/>
    <d v="1899-12-30T02:47:00"/>
    <d v="1899-12-30T02:10:00"/>
    <d v="1899-12-30T00:37:00"/>
    <x v="0"/>
  </r>
  <r>
    <n v="18"/>
    <s v="Cliente_659"/>
    <n v="5"/>
    <x v="253"/>
    <d v="2023-04-03T04:18:00"/>
    <x v="1"/>
    <x v="0"/>
    <x v="2"/>
    <x v="319"/>
    <s v="Libre"/>
    <x v="320"/>
    <x v="5"/>
    <s v="Plato_16, Plato_5, Plato_14"/>
    <n v="141"/>
    <x v="2"/>
    <x v="24"/>
    <s v="04:18"/>
    <d v="1899-12-30T02:14:00"/>
    <d v="1899-12-30T01:35:00"/>
    <d v="1899-12-30T00:39:00"/>
    <x v="0"/>
  </r>
  <r>
    <n v="12"/>
    <s v="Cliente_47"/>
    <n v="1"/>
    <x v="254"/>
    <d v="2023-04-03T05:47:00"/>
    <x v="2"/>
    <x v="2"/>
    <x v="2"/>
    <x v="320"/>
    <s v="Ocupada"/>
    <x v="321"/>
    <x v="8"/>
    <s v="Plato_15, Plato_13"/>
    <n v="85"/>
    <x v="2"/>
    <x v="35"/>
    <s v="05:47"/>
    <d v="1899-12-30T02:21:00"/>
    <d v="1899-12-30T01:00:00"/>
    <d v="1899-12-30T01:21:00"/>
    <x v="0"/>
  </r>
  <r>
    <n v="8"/>
    <s v="Cliente_544"/>
    <n v="1"/>
    <x v="255"/>
    <d v="2023-04-03T04:19:00"/>
    <x v="3"/>
    <x v="1"/>
    <x v="1"/>
    <x v="321"/>
    <s v="Libre"/>
    <x v="322"/>
    <x v="9"/>
    <s v="Plato_5, Plato_9, Plato_7, Plato_4"/>
    <n v="208"/>
    <x v="2"/>
    <x v="99"/>
    <s v="04:19"/>
    <d v="1899-12-30T02:56:00"/>
    <d v="1899-12-30T02:02:00"/>
    <d v="1899-12-30T00:54:00"/>
    <x v="0"/>
  </r>
  <r>
    <n v="9"/>
    <s v="Cliente_633"/>
    <n v="6"/>
    <x v="256"/>
    <d v="2023-04-03T01:51:00"/>
    <x v="1"/>
    <x v="2"/>
    <x v="2"/>
    <x v="322"/>
    <s v="Libre"/>
    <x v="323"/>
    <x v="4"/>
    <s v="Plato_2, Plato_6, Plato_10"/>
    <n v="137"/>
    <x v="2"/>
    <x v="103"/>
    <s v="01:51"/>
    <d v="1899-12-30T01:08:00"/>
    <d v="1899-12-30T01:30:00"/>
    <d v="1899-12-30T00:00:00"/>
    <x v="1"/>
  </r>
  <r>
    <n v="18"/>
    <s v="Cliente_154"/>
    <n v="1"/>
    <x v="257"/>
    <d v="2023-04-03T02:18:00"/>
    <x v="2"/>
    <x v="0"/>
    <x v="2"/>
    <x v="323"/>
    <s v="Reservada"/>
    <x v="324"/>
    <x v="4"/>
    <s v="Plato_13, Plato_17, Plato_8, Plato_15"/>
    <n v="154"/>
    <x v="2"/>
    <x v="107"/>
    <s v="02:18"/>
    <d v="1899-12-30T01:18:00"/>
    <d v="1899-12-30T01:11:00"/>
    <d v="1899-12-30T00:07:00"/>
    <x v="0"/>
  </r>
  <r>
    <n v="14"/>
    <s v="Cliente_489"/>
    <n v="4"/>
    <x v="258"/>
    <d v="2023-04-04T05:34:00"/>
    <x v="1"/>
    <x v="1"/>
    <x v="0"/>
    <x v="324"/>
    <s v="Ocupada"/>
    <x v="325"/>
    <x v="4"/>
    <s v="Plato_8, Plato_4, Plato_16"/>
    <n v="81"/>
    <x v="3"/>
    <x v="80"/>
    <s v="05:34"/>
    <d v="1899-12-30T04:10:00"/>
    <d v="1899-12-30T01:31:00"/>
    <d v="1899-12-30T02:39:00"/>
    <x v="0"/>
  </r>
  <r>
    <n v="12"/>
    <s v="Cliente_336"/>
    <n v="5"/>
    <x v="259"/>
    <d v="2023-04-04T04:36:00"/>
    <x v="3"/>
    <x v="2"/>
    <x v="2"/>
    <x v="325"/>
    <s v="Reservada"/>
    <x v="326"/>
    <x v="1"/>
    <s v="Plato_18, Plato_4, Plato_6"/>
    <n v="147"/>
    <x v="3"/>
    <x v="178"/>
    <s v="04:36"/>
    <d v="1899-12-30T01:37:00"/>
    <d v="1899-12-30T01:14:00"/>
    <d v="1899-12-30T00:23:00"/>
    <x v="0"/>
  </r>
  <r>
    <s v="4"/>
    <s v="Cliente_350"/>
    <n v="3"/>
    <x v="260"/>
    <d v="2023-04-04T04:07:00"/>
    <x v="2"/>
    <x v="2"/>
    <x v="2"/>
    <x v="326"/>
    <s v="Reservada"/>
    <x v="327"/>
    <x v="9"/>
    <s v="Plato_8"/>
    <n v="35"/>
    <x v="3"/>
    <x v="45"/>
    <s v="04:07"/>
    <d v="1899-12-30T02:23:00"/>
    <d v="1899-12-30T00:21:00"/>
    <d v="1899-12-30T02:02:00"/>
    <x v="0"/>
  </r>
  <r>
    <n v="13"/>
    <s v="Cliente_797"/>
    <n v="1"/>
    <x v="261"/>
    <d v="2023-04-04T02:41:00"/>
    <x v="2"/>
    <x v="0"/>
    <x v="2"/>
    <x v="327"/>
    <s v="Ocupada"/>
    <x v="328"/>
    <x v="6"/>
    <s v="Plato_13, Plato_20, Plato_17, Plato_14"/>
    <n v="207"/>
    <x v="3"/>
    <x v="102"/>
    <s v="02:41"/>
    <d v="1899-12-30T02:30:00"/>
    <d v="1899-12-30T02:19:00"/>
    <d v="1899-12-30T00:11:00"/>
    <x v="0"/>
  </r>
  <r>
    <n v="10"/>
    <s v="Cliente_436"/>
    <n v="6"/>
    <x v="262"/>
    <d v="2023-04-04T03:57:00"/>
    <x v="0"/>
    <x v="1"/>
    <x v="2"/>
    <x v="328"/>
    <s v="Ocupada"/>
    <x v="329"/>
    <x v="6"/>
    <s v="Plato_1, Plato_16, Plato_14, Plato_13"/>
    <n v="217"/>
    <x v="3"/>
    <x v="108"/>
    <s v="03:57"/>
    <d v="1899-12-30T02:22:00"/>
    <d v="1899-12-30T02:20:00"/>
    <d v="1899-12-30T00:02:00"/>
    <x v="0"/>
  </r>
  <r>
    <n v="20"/>
    <s v="Cliente_597"/>
    <n v="3"/>
    <x v="263"/>
    <d v="2023-04-04T06:17:00"/>
    <x v="4"/>
    <x v="2"/>
    <x v="0"/>
    <x v="329"/>
    <s v="Reservada"/>
    <x v="330"/>
    <x v="3"/>
    <s v="Plato_12, Plato_8, Plato_7, Plato_1"/>
    <n v="173"/>
    <x v="3"/>
    <x v="40"/>
    <s v="06:17"/>
    <d v="1899-12-30T03:11:00"/>
    <d v="1899-12-30T02:01:00"/>
    <d v="1899-12-30T01:10:00"/>
    <x v="0"/>
  </r>
  <r>
    <s v="6"/>
    <s v="Cliente_823"/>
    <n v="1"/>
    <x v="264"/>
    <d v="2023-04-04T01:29:00"/>
    <x v="2"/>
    <x v="0"/>
    <x v="0"/>
    <x v="330"/>
    <s v="Reservada"/>
    <x v="331"/>
    <x v="10"/>
    <s v="Plato_20"/>
    <n v="120"/>
    <x v="3"/>
    <x v="87"/>
    <s v="01:29"/>
    <d v="1899-12-30T01:15:00"/>
    <d v="1899-12-30T00:17:00"/>
    <d v="1899-12-30T00:58:00"/>
    <x v="0"/>
  </r>
  <r>
    <n v="6"/>
    <s v="Cliente_690"/>
    <n v="1"/>
    <x v="265"/>
    <d v="2023-04-04T04:29:00"/>
    <x v="4"/>
    <x v="2"/>
    <x v="2"/>
    <x v="331"/>
    <s v="Libre"/>
    <x v="332"/>
    <x v="3"/>
    <s v="Plato_19, Plato_4"/>
    <n v="72"/>
    <x v="3"/>
    <x v="167"/>
    <s v="04:29"/>
    <d v="1899-12-30T01:19:00"/>
    <d v="1899-12-30T01:01:00"/>
    <d v="1899-12-30T00:18:00"/>
    <x v="0"/>
  </r>
  <r>
    <n v="12"/>
    <s v="Cliente_216"/>
    <n v="4"/>
    <x v="266"/>
    <d v="2023-04-04T06:31:00"/>
    <x v="1"/>
    <x v="1"/>
    <x v="2"/>
    <x v="332"/>
    <s v="Libre"/>
    <x v="333"/>
    <x v="10"/>
    <s v="Plato_13, Plato_14, Plato_7, Plato_2"/>
    <n v="173"/>
    <x v="3"/>
    <x v="29"/>
    <s v="06:31"/>
    <d v="1899-12-30T03:40:00"/>
    <d v="1899-12-30T02:36:00"/>
    <d v="1899-12-30T01:04:00"/>
    <x v="0"/>
  </r>
  <r>
    <n v="14"/>
    <s v="Cliente_546"/>
    <n v="3"/>
    <x v="267"/>
    <d v="2023-04-04T03:09:00"/>
    <x v="4"/>
    <x v="0"/>
    <x v="0"/>
    <x v="333"/>
    <s v="Libre"/>
    <x v="334"/>
    <x v="2"/>
    <s v="Plato_2, Plato_16"/>
    <n v="114"/>
    <x v="3"/>
    <x v="126"/>
    <s v="03:09"/>
    <d v="1899-12-30T01:13:00"/>
    <d v="1899-12-30T01:09:00"/>
    <d v="1899-12-30T00:04:00"/>
    <x v="0"/>
  </r>
  <r>
    <n v="4"/>
    <s v="Cliente_524"/>
    <n v="5"/>
    <x v="268"/>
    <d v="2023-04-04T04:51:00"/>
    <x v="2"/>
    <x v="2"/>
    <x v="2"/>
    <x v="334"/>
    <s v="Libre"/>
    <x v="335"/>
    <x v="10"/>
    <s v="Plato_13, Plato_12, Plato_10"/>
    <n v="158"/>
    <x v="3"/>
    <x v="116"/>
    <s v="04:51"/>
    <d v="1899-12-30T03:16:00"/>
    <d v="1899-12-30T01:05:00"/>
    <d v="1899-12-30T02:11:00"/>
    <x v="0"/>
  </r>
  <r>
    <n v="11"/>
    <s v="Cliente_193"/>
    <n v="2"/>
    <x v="269"/>
    <d v="2023-04-04T04:31:00"/>
    <x v="3"/>
    <x v="2"/>
    <x v="2"/>
    <x v="335"/>
    <s v="Reservada"/>
    <x v="336"/>
    <x v="2"/>
    <s v="Plato_7, Plato_16"/>
    <n v="100"/>
    <x v="3"/>
    <x v="175"/>
    <s v="04:31"/>
    <d v="1899-12-30T02:53:00"/>
    <d v="1899-12-30T00:58:00"/>
    <d v="1899-12-30T01:55:00"/>
    <x v="0"/>
  </r>
  <r>
    <n v="18"/>
    <s v="Cliente_794"/>
    <n v="2"/>
    <x v="270"/>
    <d v="2023-04-04T03:30:00"/>
    <x v="3"/>
    <x v="0"/>
    <x v="0"/>
    <x v="336"/>
    <s v="Reservada"/>
    <x v="337"/>
    <x v="8"/>
    <s v="Plato_18, Plato_13, Plato_15, Plato_3"/>
    <n v="279"/>
    <x v="3"/>
    <x v="112"/>
    <s v="03:30"/>
    <d v="1899-12-30T02:58:00"/>
    <d v="1899-12-30T02:23:00"/>
    <d v="1899-12-30T00:35:00"/>
    <x v="0"/>
  </r>
  <r>
    <n v="13"/>
    <s v="Cliente_602"/>
    <n v="2"/>
    <x v="271"/>
    <d v="2023-04-04T02:01:00"/>
    <x v="0"/>
    <x v="1"/>
    <x v="0"/>
    <x v="337"/>
    <s v="Reservada"/>
    <x v="338"/>
    <x v="4"/>
    <s v="Plato_9, Plato_14"/>
    <n v="104"/>
    <x v="3"/>
    <x v="135"/>
    <s v="02:01"/>
    <d v="1899-12-30T02:01:00"/>
    <d v="1899-12-30T00:46:00"/>
    <d v="1899-12-30T01:15:00"/>
    <x v="0"/>
  </r>
  <r>
    <n v="15"/>
    <s v="Cliente_296"/>
    <n v="1"/>
    <x v="272"/>
    <d v="2023-04-04T04:38:00"/>
    <x v="0"/>
    <x v="0"/>
    <x v="2"/>
    <x v="338"/>
    <s v="Libre"/>
    <x v="339"/>
    <x v="0"/>
    <s v="Plato_20, Plato_16"/>
    <n v="164"/>
    <x v="3"/>
    <x v="94"/>
    <s v="04:38"/>
    <d v="1899-12-30T03:26:00"/>
    <d v="1899-12-30T01:31:00"/>
    <d v="1899-12-30T01:55:00"/>
    <x v="0"/>
  </r>
  <r>
    <n v="14"/>
    <s v="Cliente_568"/>
    <n v="5"/>
    <x v="273"/>
    <d v="2023-04-04T04:19:00"/>
    <x v="0"/>
    <x v="1"/>
    <x v="2"/>
    <x v="339"/>
    <s v="Libre"/>
    <x v="340"/>
    <x v="4"/>
    <s v="Plato_16, Plato_5, Plato_8"/>
    <n v="177"/>
    <x v="3"/>
    <x v="111"/>
    <s v="04:19"/>
    <d v="1899-12-30T02:14:00"/>
    <d v="1899-12-30T01:28:00"/>
    <d v="1899-12-30T00:46:00"/>
    <x v="0"/>
  </r>
  <r>
    <n v="19"/>
    <s v="Cliente_897"/>
    <n v="5"/>
    <x v="274"/>
    <d v="2023-04-04T06:11:00"/>
    <x v="0"/>
    <x v="1"/>
    <x v="2"/>
    <x v="340"/>
    <s v="Libre"/>
    <x v="341"/>
    <x v="6"/>
    <s v="Plato_14, Plato_16"/>
    <n v="102"/>
    <x v="3"/>
    <x v="179"/>
    <s v="06:11"/>
    <d v="1899-12-30T03:41:00"/>
    <d v="1899-12-30T00:54:00"/>
    <d v="1899-12-30T02:47:00"/>
    <x v="0"/>
  </r>
  <r>
    <n v="12"/>
    <s v="Cliente_816"/>
    <n v="1"/>
    <x v="275"/>
    <d v="2023-04-04T05:45:00"/>
    <x v="3"/>
    <x v="0"/>
    <x v="2"/>
    <x v="341"/>
    <s v="Ocupada"/>
    <x v="342"/>
    <x v="4"/>
    <s v="Plato_18, Plato_14"/>
    <n v="137"/>
    <x v="3"/>
    <x v="180"/>
    <s v="05:45"/>
    <d v="1899-12-30T02:04:00"/>
    <d v="1899-12-30T01:41:00"/>
    <d v="1899-12-30T00:23:00"/>
    <x v="0"/>
  </r>
  <r>
    <n v="15"/>
    <s v="Cliente_221"/>
    <n v="3"/>
    <x v="276"/>
    <d v="2023-04-04T02:04:00"/>
    <x v="2"/>
    <x v="0"/>
    <x v="2"/>
    <x v="342"/>
    <s v="Ocupada"/>
    <x v="343"/>
    <x v="9"/>
    <s v="Plato_8, Plato_17, Plato_15, Plato_5"/>
    <n v="183"/>
    <x v="3"/>
    <x v="164"/>
    <s v="02:04"/>
    <d v="1899-12-30T01:33:00"/>
    <d v="1899-12-30T01:26:00"/>
    <d v="1899-12-30T00:07:00"/>
    <x v="0"/>
  </r>
  <r>
    <s v="16"/>
    <s v="Cliente_755"/>
    <n v="3"/>
    <x v="277"/>
    <d v="2023-04-04T04:19:00"/>
    <x v="4"/>
    <x v="0"/>
    <x v="2"/>
    <x v="343"/>
    <s v="Ocupada"/>
    <x v="344"/>
    <x v="9"/>
    <s v="Plato_12"/>
    <n v="38"/>
    <x v="3"/>
    <x v="89"/>
    <s v="04:19"/>
    <d v="1899-12-30T03:16:00"/>
    <d v="1899-12-30T00:18:00"/>
    <d v="1899-12-30T02:58:00"/>
    <x v="0"/>
  </r>
  <r>
    <s v="1"/>
    <s v="Cliente_289"/>
    <n v="5"/>
    <x v="278"/>
    <d v="2023-04-04T03:56:00"/>
    <x v="3"/>
    <x v="0"/>
    <x v="0"/>
    <x v="344"/>
    <s v="Reservada"/>
    <x v="345"/>
    <x v="10"/>
    <s v="Plato_19"/>
    <n v="72"/>
    <x v="3"/>
    <x v="48"/>
    <s v="03:56"/>
    <d v="1899-12-30T03:16:00"/>
    <d v="1899-12-30T00:22:00"/>
    <d v="1899-12-30T02:54:00"/>
    <x v="0"/>
  </r>
  <r>
    <s v="7"/>
    <s v="Cliente_476"/>
    <n v="4"/>
    <x v="279"/>
    <d v="2023-04-04T04:34:00"/>
    <x v="4"/>
    <x v="0"/>
    <x v="2"/>
    <x v="345"/>
    <s v="Reservada"/>
    <x v="346"/>
    <x v="9"/>
    <s v="Plato_8"/>
    <n v="70"/>
    <x v="3"/>
    <x v="93"/>
    <s v="04:34"/>
    <d v="1899-12-30T02:45:00"/>
    <d v="1899-12-30T00:44:00"/>
    <d v="1899-12-30T02:01:00"/>
    <x v="0"/>
  </r>
  <r>
    <n v="16"/>
    <s v="Cliente_940"/>
    <n v="2"/>
    <x v="280"/>
    <d v="2023-04-04T04:59:00"/>
    <x v="2"/>
    <x v="0"/>
    <x v="2"/>
    <x v="346"/>
    <s v="Ocupada"/>
    <x v="347"/>
    <x v="3"/>
    <s v="Plato_10, Plato_3"/>
    <n v="86"/>
    <x v="3"/>
    <x v="77"/>
    <s v="04:59"/>
    <d v="1899-12-30T03:57:00"/>
    <d v="1899-12-30T01:28:00"/>
    <d v="1899-12-30T02:29:00"/>
    <x v="0"/>
  </r>
  <r>
    <n v="13"/>
    <s v="Cliente_707"/>
    <n v="1"/>
    <x v="281"/>
    <d v="2023-04-04T07:31:00"/>
    <x v="3"/>
    <x v="1"/>
    <x v="2"/>
    <x v="347"/>
    <s v="Ocupada"/>
    <x v="348"/>
    <x v="2"/>
    <s v="Plato_2, Plato_12, Plato_8"/>
    <n v="152"/>
    <x v="3"/>
    <x v="109"/>
    <s v="07:31"/>
    <d v="1899-12-30T03:58:00"/>
    <d v="1899-12-30T01:25:00"/>
    <d v="1899-12-30T02:33:00"/>
    <x v="0"/>
  </r>
  <r>
    <n v="2"/>
    <s v="Cliente_644"/>
    <n v="6"/>
    <x v="282"/>
    <d v="2023-04-04T02:59:00"/>
    <x v="3"/>
    <x v="1"/>
    <x v="0"/>
    <x v="348"/>
    <s v="Reservada"/>
    <x v="349"/>
    <x v="1"/>
    <s v="Plato_17, Plato_6"/>
    <n v="143"/>
    <x v="3"/>
    <x v="18"/>
    <s v="02:59"/>
    <d v="1899-12-30T02:24:00"/>
    <d v="1899-12-30T01:49:00"/>
    <d v="1899-12-30T00:35:00"/>
    <x v="0"/>
  </r>
  <r>
    <n v="1"/>
    <s v="Cliente_619"/>
    <n v="6"/>
    <x v="283"/>
    <d v="2023-04-04T06:09:00"/>
    <x v="1"/>
    <x v="1"/>
    <x v="2"/>
    <x v="349"/>
    <s v="Libre"/>
    <x v="350"/>
    <x v="2"/>
    <s v="Plato_15, Plato_8"/>
    <n v="201"/>
    <x v="3"/>
    <x v="115"/>
    <s v="06:09"/>
    <d v="1899-12-30T02:17:00"/>
    <d v="1899-12-30T00:25:00"/>
    <d v="1899-12-30T01:52:00"/>
    <x v="0"/>
  </r>
  <r>
    <s v="1"/>
    <s v="Cliente_780"/>
    <n v="3"/>
    <x v="284"/>
    <d v="2023-04-04T02:53:00"/>
    <x v="0"/>
    <x v="1"/>
    <x v="1"/>
    <x v="161"/>
    <s v="Reservada"/>
    <x v="351"/>
    <x v="3"/>
    <s v="Plato_11"/>
    <n v="99"/>
    <x v="3"/>
    <x v="142"/>
    <s v="02:53"/>
    <d v="1899-12-30T02:36:00"/>
    <d v="1899-12-30T00:07:00"/>
    <d v="1899-12-30T02:29:00"/>
    <x v="0"/>
  </r>
  <r>
    <n v="7"/>
    <s v="Cliente_833"/>
    <n v="5"/>
    <x v="285"/>
    <d v="2023-04-04T07:36:00"/>
    <x v="3"/>
    <x v="2"/>
    <x v="2"/>
    <x v="350"/>
    <s v="Reservada"/>
    <x v="352"/>
    <x v="2"/>
    <s v="Plato_5, Plato_2, Plato_8, Plato_18"/>
    <n v="212"/>
    <x v="3"/>
    <x v="10"/>
    <s v="07:36"/>
    <d v="1899-12-30T03:50:00"/>
    <d v="1899-12-30T02:08:00"/>
    <d v="1899-12-30T01:42:00"/>
    <x v="0"/>
  </r>
  <r>
    <n v="12"/>
    <s v="Cliente_899"/>
    <n v="6"/>
    <x v="261"/>
    <d v="2023-04-04T03:24:00"/>
    <x v="3"/>
    <x v="1"/>
    <x v="2"/>
    <x v="351"/>
    <s v="Ocupada"/>
    <x v="353"/>
    <x v="3"/>
    <s v="Plato_12, Plato_15, Plato_4, Plato_7"/>
    <n v="181"/>
    <x v="3"/>
    <x v="102"/>
    <s v="03:24"/>
    <d v="1899-12-30T03:13:00"/>
    <d v="1899-12-30T02:17:00"/>
    <d v="1899-12-30T00:56:00"/>
    <x v="0"/>
  </r>
  <r>
    <s v="4"/>
    <s v="Cliente_523"/>
    <n v="4"/>
    <x v="286"/>
    <d v="2023-04-04T05:07:00"/>
    <x v="3"/>
    <x v="1"/>
    <x v="2"/>
    <x v="352"/>
    <s v="Reservada"/>
    <x v="354"/>
    <x v="0"/>
    <s v="Plato_10"/>
    <n v="26"/>
    <x v="3"/>
    <x v="181"/>
    <s v="05:07"/>
    <d v="1899-12-30T03:26:00"/>
    <d v="1899-12-30T00:07:00"/>
    <d v="1899-12-30T03:19:00"/>
    <x v="0"/>
  </r>
  <r>
    <s v="1"/>
    <s v="Cliente_498"/>
    <n v="1"/>
    <x v="287"/>
    <d v="2023-04-04T02:18:00"/>
    <x v="0"/>
    <x v="1"/>
    <x v="2"/>
    <x v="353"/>
    <s v="Ocupada"/>
    <x v="355"/>
    <x v="2"/>
    <s v="Plato_4"/>
    <n v="36"/>
    <x v="3"/>
    <x v="137"/>
    <s v="02:18"/>
    <d v="1899-12-30T02:21:00"/>
    <d v="1899-12-30T00:07:00"/>
    <d v="1899-12-30T02:14:00"/>
    <x v="0"/>
  </r>
  <r>
    <n v="17"/>
    <s v="Cliente_470"/>
    <n v="2"/>
    <x v="288"/>
    <d v="2023-04-04T04:26:00"/>
    <x v="0"/>
    <x v="1"/>
    <x v="0"/>
    <x v="354"/>
    <s v="Ocupada"/>
    <x v="356"/>
    <x v="9"/>
    <s v="Plato_1, Plato_3, Plato_6, Plato_5"/>
    <n v="168"/>
    <x v="3"/>
    <x v="25"/>
    <s v="04:26"/>
    <d v="1899-12-30T03:22:00"/>
    <d v="1899-12-30T01:36:00"/>
    <d v="1899-12-30T01:46:00"/>
    <x v="0"/>
  </r>
  <r>
    <n v="13"/>
    <s v="Cliente_827"/>
    <n v="5"/>
    <x v="289"/>
    <d v="2023-04-04T05:57:00"/>
    <x v="3"/>
    <x v="2"/>
    <x v="2"/>
    <x v="355"/>
    <s v="Reservada"/>
    <x v="357"/>
    <x v="7"/>
    <s v="Plato_10, Plato_4, Plato_3"/>
    <n v="166"/>
    <x v="3"/>
    <x v="127"/>
    <s v="05:57"/>
    <d v="1899-12-30T03:20:00"/>
    <d v="1899-12-30T02:32:00"/>
    <d v="1899-12-30T00:48:00"/>
    <x v="0"/>
  </r>
  <r>
    <n v="11"/>
    <s v="Cliente_92"/>
    <n v="2"/>
    <x v="290"/>
    <d v="2023-04-04T04:10:00"/>
    <x v="2"/>
    <x v="0"/>
    <x v="2"/>
    <x v="356"/>
    <s v="Reservada"/>
    <x v="358"/>
    <x v="4"/>
    <s v="Plato_5, Plato_16, Plato_9, Plato_10"/>
    <n v="190"/>
    <x v="3"/>
    <x v="57"/>
    <s v="04:10"/>
    <d v="1899-12-30T03:29:00"/>
    <d v="1899-12-30T02:25:00"/>
    <d v="1899-12-30T01:04:00"/>
    <x v="0"/>
  </r>
  <r>
    <n v="16"/>
    <s v="Cliente_191"/>
    <n v="3"/>
    <x v="291"/>
    <d v="2023-04-04T04:58:00"/>
    <x v="0"/>
    <x v="0"/>
    <x v="2"/>
    <x v="357"/>
    <s v="Ocupada"/>
    <x v="359"/>
    <x v="4"/>
    <s v="Plato_13, Plato_2, Plato_10, Plato_15"/>
    <n v="233"/>
    <x v="3"/>
    <x v="182"/>
    <s v="04:58"/>
    <d v="1899-12-30T04:03:00"/>
    <d v="1899-12-30T02:39:00"/>
    <d v="1899-12-30T01:24:00"/>
    <x v="0"/>
  </r>
  <r>
    <n v="16"/>
    <s v="Cliente_183"/>
    <n v="1"/>
    <x v="292"/>
    <d v="2023-04-04T05:28:00"/>
    <x v="2"/>
    <x v="2"/>
    <x v="1"/>
    <x v="358"/>
    <s v="Libre"/>
    <x v="360"/>
    <x v="1"/>
    <s v="Plato_9, Plato_7"/>
    <n v="101"/>
    <x v="3"/>
    <x v="118"/>
    <s v="05:28"/>
    <d v="1899-12-30T03:35:00"/>
    <d v="1899-12-30T01:52:00"/>
    <d v="1899-12-30T01:43:00"/>
    <x v="0"/>
  </r>
  <r>
    <n v="15"/>
    <s v="Cliente_681"/>
    <n v="2"/>
    <x v="293"/>
    <d v="2023-04-04T05:59:00"/>
    <x v="1"/>
    <x v="0"/>
    <x v="2"/>
    <x v="359"/>
    <s v="Libre"/>
    <x v="361"/>
    <x v="7"/>
    <s v="Plato_3, Plato_7, Plato_4"/>
    <n v="62"/>
    <x v="3"/>
    <x v="8"/>
    <s v="05:59"/>
    <d v="1899-12-30T03:56:00"/>
    <d v="1899-12-30T02:03:00"/>
    <d v="1899-12-30T01:53:00"/>
    <x v="0"/>
  </r>
  <r>
    <n v="5"/>
    <s v="Cliente_499"/>
    <n v="2"/>
    <x v="294"/>
    <d v="2023-04-04T03:29:00"/>
    <x v="0"/>
    <x v="0"/>
    <x v="2"/>
    <x v="360"/>
    <s v="Ocupada"/>
    <x v="362"/>
    <x v="2"/>
    <s v="Plato_2, Plato_7, Plato_19, Plato_11"/>
    <n v="240"/>
    <x v="3"/>
    <x v="75"/>
    <s v="03:29"/>
    <d v="1899-12-30T01:58:00"/>
    <d v="1899-12-30T02:29:00"/>
    <d v="1899-12-30T00:00:00"/>
    <x v="1"/>
  </r>
  <r>
    <n v="15"/>
    <s v="Cliente_495"/>
    <n v="2"/>
    <x v="295"/>
    <d v="2023-04-04T07:10:00"/>
    <x v="3"/>
    <x v="0"/>
    <x v="0"/>
    <x v="361"/>
    <s v="Reservada"/>
    <x v="363"/>
    <x v="2"/>
    <s v="Plato_16, Plato_5, Plato_1, Plato_9"/>
    <n v="157"/>
    <x v="3"/>
    <x v="183"/>
    <s v="07:10"/>
    <d v="1899-12-30T03:20:00"/>
    <d v="1899-12-30T01:52:00"/>
    <d v="1899-12-30T01:28:00"/>
    <x v="0"/>
  </r>
  <r>
    <s v="4"/>
    <s v="Cliente_54"/>
    <n v="1"/>
    <x v="296"/>
    <d v="2023-04-04T04:33:00"/>
    <x v="0"/>
    <x v="0"/>
    <x v="1"/>
    <x v="362"/>
    <s v="Ocupada"/>
    <x v="364"/>
    <x v="9"/>
    <s v="Plato_19"/>
    <n v="108"/>
    <x v="3"/>
    <x v="170"/>
    <s v="04:33"/>
    <d v="1899-12-30T03:45:00"/>
    <d v="1899-12-30T00:25:00"/>
    <d v="1899-12-30T03:20:00"/>
    <x v="0"/>
  </r>
  <r>
    <n v="17"/>
    <s v="Cliente_923"/>
    <n v="5"/>
    <x v="297"/>
    <d v="2023-04-04T04:46:00"/>
    <x v="0"/>
    <x v="0"/>
    <x v="1"/>
    <x v="363"/>
    <s v="Reservada"/>
    <x v="365"/>
    <x v="9"/>
    <s v="Plato_6, Plato_8, Plato_20"/>
    <n v="239"/>
    <x v="3"/>
    <x v="88"/>
    <s v="04:46"/>
    <d v="1899-12-30T03:13:00"/>
    <d v="1899-12-30T01:30:00"/>
    <d v="1899-12-30T01:43:00"/>
    <x v="0"/>
  </r>
  <r>
    <n v="12"/>
    <s v="Cliente_453"/>
    <n v="2"/>
    <x v="298"/>
    <d v="2023-04-04T03:45:00"/>
    <x v="0"/>
    <x v="2"/>
    <x v="2"/>
    <x v="364"/>
    <s v="Libre"/>
    <x v="366"/>
    <x v="9"/>
    <s v="Plato_10, Plato_9, Plato_3"/>
    <n v="101"/>
    <x v="3"/>
    <x v="184"/>
    <s v="03:45"/>
    <d v="1899-12-30T02:52:00"/>
    <d v="1899-12-30T01:13:00"/>
    <d v="1899-12-30T01:39:00"/>
    <x v="0"/>
  </r>
  <r>
    <n v="13"/>
    <s v="Cliente_14"/>
    <n v="1"/>
    <x v="299"/>
    <d v="2023-04-04T05:33:00"/>
    <x v="1"/>
    <x v="1"/>
    <x v="0"/>
    <x v="365"/>
    <s v="Ocupada"/>
    <x v="367"/>
    <x v="1"/>
    <s v="Plato_11, Plato_7"/>
    <n v="123"/>
    <x v="3"/>
    <x v="14"/>
    <s v="05:33"/>
    <d v="1899-12-30T02:24:00"/>
    <d v="1899-12-30T01:25:00"/>
    <d v="1899-12-30T00:59:00"/>
    <x v="0"/>
  </r>
  <r>
    <n v="20"/>
    <s v="Cliente_611"/>
    <n v="2"/>
    <x v="300"/>
    <d v="2023-04-04T05:54:00"/>
    <x v="3"/>
    <x v="0"/>
    <x v="2"/>
    <x v="366"/>
    <s v="Libre"/>
    <x v="368"/>
    <x v="7"/>
    <s v="Plato_17, Plato_14, Plato_16, Plato_10"/>
    <n v="242"/>
    <x v="3"/>
    <x v="7"/>
    <s v="05:54"/>
    <d v="1899-12-30T03:43:00"/>
    <d v="1899-12-30T00:42:00"/>
    <d v="1899-12-30T03:01:00"/>
    <x v="0"/>
  </r>
  <r>
    <s v="13"/>
    <s v="Cliente_666"/>
    <n v="6"/>
    <x v="301"/>
    <d v="2023-04-04T03:23:00"/>
    <x v="0"/>
    <x v="0"/>
    <x v="2"/>
    <x v="367"/>
    <s v="Libre"/>
    <x v="369"/>
    <x v="7"/>
    <s v="Plato_19"/>
    <n v="72"/>
    <x v="3"/>
    <x v="185"/>
    <s v="03:23"/>
    <d v="1899-12-30T01:03:00"/>
    <d v="1899-12-30T00:33:00"/>
    <d v="1899-12-30T00:30:00"/>
    <x v="0"/>
  </r>
  <r>
    <n v="4"/>
    <s v="Cliente_505"/>
    <n v="3"/>
    <x v="302"/>
    <d v="2023-04-04T04:31:00"/>
    <x v="4"/>
    <x v="2"/>
    <x v="2"/>
    <x v="368"/>
    <s v="Ocupada"/>
    <x v="370"/>
    <x v="8"/>
    <s v="Plato_17, Plato_19, Plato_16, Plato_14"/>
    <n v="200"/>
    <x v="3"/>
    <x v="147"/>
    <s v="04:31"/>
    <d v="1899-12-30T03:30:00"/>
    <d v="1899-12-30T00:49:00"/>
    <d v="1899-12-30T02:41:00"/>
    <x v="0"/>
  </r>
  <r>
    <s v="14"/>
    <s v="Cliente_858"/>
    <n v="5"/>
    <x v="303"/>
    <d v="2023-04-04T06:14:00"/>
    <x v="2"/>
    <x v="0"/>
    <x v="2"/>
    <x v="369"/>
    <s v="Reservada"/>
    <x v="371"/>
    <x v="2"/>
    <s v="Plato_4"/>
    <n v="36"/>
    <x v="3"/>
    <x v="69"/>
    <s v="06:14"/>
    <d v="1899-12-30T03:28:00"/>
    <d v="1899-12-30T00:22:00"/>
    <d v="1899-12-30T03:06:00"/>
    <x v="0"/>
  </r>
  <r>
    <n v="19"/>
    <s v="Cliente_882"/>
    <n v="2"/>
    <x v="304"/>
    <d v="2023-04-04T03:11:00"/>
    <x v="3"/>
    <x v="1"/>
    <x v="0"/>
    <x v="370"/>
    <s v="Ocupada"/>
    <x v="372"/>
    <x v="10"/>
    <s v="Plato_13, Plato_8, Plato_5, Plato_3"/>
    <n v="160"/>
    <x v="3"/>
    <x v="114"/>
    <s v="03:11"/>
    <d v="1899-12-30T02:49:00"/>
    <d v="1899-12-30T01:56:00"/>
    <d v="1899-12-30T00:53:00"/>
    <x v="0"/>
  </r>
  <r>
    <s v="18"/>
    <s v="Cliente_275"/>
    <n v="3"/>
    <x v="305"/>
    <d v="2023-04-04T04:24:00"/>
    <x v="2"/>
    <x v="0"/>
    <x v="2"/>
    <x v="371"/>
    <s v="Libre"/>
    <x v="373"/>
    <x v="3"/>
    <s v="Plato_8"/>
    <n v="35"/>
    <x v="3"/>
    <x v="82"/>
    <s v="04:24"/>
    <d v="1899-12-30T01:05:00"/>
    <d v="1899-12-30T00:09:00"/>
    <d v="1899-12-30T00:56:00"/>
    <x v="0"/>
  </r>
  <r>
    <s v="18"/>
    <s v="Cliente_871"/>
    <n v="1"/>
    <x v="284"/>
    <d v="2023-04-04T03:09:00"/>
    <x v="0"/>
    <x v="0"/>
    <x v="2"/>
    <x v="372"/>
    <s v="Reservada"/>
    <x v="374"/>
    <x v="0"/>
    <s v="Plato_17"/>
    <n v="93"/>
    <x v="3"/>
    <x v="142"/>
    <s v="03:09"/>
    <d v="1899-12-30T02:52:00"/>
    <d v="1899-12-30T00:27:00"/>
    <d v="1899-12-30T02:25:00"/>
    <x v="0"/>
  </r>
  <r>
    <s v="16"/>
    <s v="Cliente_183"/>
    <n v="4"/>
    <x v="306"/>
    <d v="2023-04-04T05:12:00"/>
    <x v="1"/>
    <x v="0"/>
    <x v="1"/>
    <x v="373"/>
    <s v="Ocupada"/>
    <x v="375"/>
    <x v="8"/>
    <s v="Plato_14"/>
    <n v="46"/>
    <x v="3"/>
    <x v="160"/>
    <s v="05:12"/>
    <d v="1899-12-30T02:34:00"/>
    <d v="1899-12-30T00:05:00"/>
    <d v="1899-12-30T02:29:00"/>
    <x v="0"/>
  </r>
  <r>
    <n v="5"/>
    <s v="Cliente_841"/>
    <n v="1"/>
    <x v="277"/>
    <d v="2023-04-04T04:46:00"/>
    <x v="4"/>
    <x v="0"/>
    <x v="2"/>
    <x v="374"/>
    <s v="Libre"/>
    <x v="376"/>
    <x v="3"/>
    <s v="Plato_18, Plato_15"/>
    <n v="100"/>
    <x v="3"/>
    <x v="89"/>
    <s v="04:46"/>
    <d v="1899-12-30T03:28:00"/>
    <d v="1899-12-30T00:46:00"/>
    <d v="1899-12-30T02:42:00"/>
    <x v="0"/>
  </r>
  <r>
    <n v="3"/>
    <s v="Cliente_789"/>
    <n v="1"/>
    <x v="307"/>
    <d v="2023-04-04T05:18:00"/>
    <x v="1"/>
    <x v="0"/>
    <x v="1"/>
    <x v="375"/>
    <s v="Libre"/>
    <x v="377"/>
    <x v="4"/>
    <s v="Plato_2, Plato_12"/>
    <n v="49"/>
    <x v="3"/>
    <x v="133"/>
    <s v="05:18"/>
    <d v="1899-12-30T01:23:00"/>
    <d v="1899-12-30T00:21:00"/>
    <d v="1899-12-30T01:02:00"/>
    <x v="0"/>
  </r>
  <r>
    <s v="4"/>
    <s v="Cliente_442"/>
    <n v="2"/>
    <x v="308"/>
    <d v="2023-04-04T03:57:00"/>
    <x v="0"/>
    <x v="1"/>
    <x v="2"/>
    <x v="376"/>
    <s v="Ocupada"/>
    <x v="378"/>
    <x v="9"/>
    <s v="Plato_8"/>
    <n v="70"/>
    <x v="3"/>
    <x v="52"/>
    <s v="03:57"/>
    <d v="1899-12-30T02:41:00"/>
    <d v="1899-12-30T00:06:00"/>
    <d v="1899-12-30T02:35:00"/>
    <x v="0"/>
  </r>
  <r>
    <n v="5"/>
    <s v="Cliente_964"/>
    <n v="1"/>
    <x v="309"/>
    <d v="2023-04-04T04:33:00"/>
    <x v="0"/>
    <x v="2"/>
    <x v="0"/>
    <x v="377"/>
    <s v="Libre"/>
    <x v="379"/>
    <x v="10"/>
    <s v="Plato_11, Plato_12"/>
    <n v="137"/>
    <x v="3"/>
    <x v="140"/>
    <s v="04:33"/>
    <d v="1899-12-30T03:35:00"/>
    <d v="1899-12-30T01:33:00"/>
    <d v="1899-12-30T02:02:00"/>
    <x v="0"/>
  </r>
  <r>
    <n v="4"/>
    <s v="Cliente_141"/>
    <n v="1"/>
    <x v="310"/>
    <d v="2023-04-04T04:32:00"/>
    <x v="1"/>
    <x v="1"/>
    <x v="0"/>
    <x v="378"/>
    <s v="Libre"/>
    <x v="380"/>
    <x v="7"/>
    <s v="Plato_10, Plato_11"/>
    <n v="144"/>
    <x v="3"/>
    <x v="123"/>
    <s v="04:32"/>
    <d v="1899-12-30T03:35:00"/>
    <d v="1899-12-30T00:47:00"/>
    <d v="1899-12-30T02:48:00"/>
    <x v="0"/>
  </r>
  <r>
    <s v="20"/>
    <s v="Cliente_742"/>
    <n v="6"/>
    <x v="311"/>
    <d v="2023-04-04T06:27:00"/>
    <x v="2"/>
    <x v="2"/>
    <x v="0"/>
    <x v="379"/>
    <s v="Reservada"/>
    <x v="381"/>
    <x v="8"/>
    <s v="Plato_9"/>
    <n v="87"/>
    <x v="3"/>
    <x v="12"/>
    <s v="06:27"/>
    <d v="1899-12-30T03:18:00"/>
    <d v="1899-12-30T00:54:00"/>
    <d v="1899-12-30T02:24:00"/>
    <x v="0"/>
  </r>
  <r>
    <s v="6"/>
    <s v="Cliente_992"/>
    <n v="6"/>
    <x v="312"/>
    <d v="2023-04-04T06:33:00"/>
    <x v="4"/>
    <x v="0"/>
    <x v="2"/>
    <x v="380"/>
    <s v="Libre"/>
    <x v="382"/>
    <x v="9"/>
    <s v="Plato_19"/>
    <n v="108"/>
    <x v="3"/>
    <x v="186"/>
    <s v="06:33"/>
    <d v="1899-12-30T03:04:00"/>
    <d v="1899-12-30T00:09:00"/>
    <d v="1899-12-30T02:55:00"/>
    <x v="0"/>
  </r>
  <r>
    <n v="1"/>
    <s v="Cliente_622"/>
    <n v="5"/>
    <x v="313"/>
    <d v="2023-04-04T02:33:00"/>
    <x v="1"/>
    <x v="1"/>
    <x v="0"/>
    <x v="381"/>
    <s v="Reservada"/>
    <x v="383"/>
    <x v="5"/>
    <s v="Plato_4, Plato_12, Plato_6"/>
    <n v="120"/>
    <x v="3"/>
    <x v="63"/>
    <s v="02:33"/>
    <d v="1899-12-30T02:22:00"/>
    <d v="1899-12-30T01:50:00"/>
    <d v="1899-12-30T00:32:00"/>
    <x v="0"/>
  </r>
  <r>
    <s v="6"/>
    <s v="Cliente_508"/>
    <n v="6"/>
    <x v="314"/>
    <d v="2023-04-05T06:43:00"/>
    <x v="0"/>
    <x v="1"/>
    <x v="2"/>
    <x v="382"/>
    <s v="Ocupada"/>
    <x v="384"/>
    <x v="0"/>
    <s v="Plato_2"/>
    <n v="60"/>
    <x v="4"/>
    <x v="169"/>
    <s v="06:43"/>
    <d v="1899-12-30T03:21:00"/>
    <d v="1899-12-30T00:22:00"/>
    <d v="1899-12-30T02:59:00"/>
    <x v="0"/>
  </r>
  <r>
    <s v="5"/>
    <s v="Cliente_436"/>
    <n v="2"/>
    <x v="315"/>
    <d v="2023-04-05T02:58:00"/>
    <x v="4"/>
    <x v="0"/>
    <x v="0"/>
    <x v="383"/>
    <s v="Ocupada"/>
    <x v="385"/>
    <x v="5"/>
    <s v="Plato_11"/>
    <n v="99"/>
    <x v="4"/>
    <x v="187"/>
    <s v="02:58"/>
    <d v="1899-12-30T02:40:00"/>
    <d v="1899-12-30T00:40:00"/>
    <d v="1899-12-30T02:00:00"/>
    <x v="0"/>
  </r>
  <r>
    <s v="6"/>
    <s v="Cliente_676"/>
    <n v="5"/>
    <x v="316"/>
    <d v="2023-04-05T06:10:00"/>
    <x v="3"/>
    <x v="0"/>
    <x v="1"/>
    <x v="384"/>
    <s v="Ocupada"/>
    <x v="386"/>
    <x v="5"/>
    <s v="Plato_17"/>
    <n v="93"/>
    <x v="4"/>
    <x v="12"/>
    <s v="06:10"/>
    <d v="1899-12-30T03:16:00"/>
    <d v="1899-12-30T00:18:00"/>
    <d v="1899-12-30T02:58:00"/>
    <x v="0"/>
  </r>
  <r>
    <n v="18"/>
    <s v="Cliente_768"/>
    <n v="2"/>
    <x v="315"/>
    <d v="2023-04-05T03:35:00"/>
    <x v="2"/>
    <x v="0"/>
    <x v="2"/>
    <x v="385"/>
    <s v="Libre"/>
    <x v="387"/>
    <x v="0"/>
    <s v="Plato_17, Plato_19, Plato_9, Plato_11"/>
    <n v="291"/>
    <x v="4"/>
    <x v="187"/>
    <s v="03:35"/>
    <d v="1899-12-30T03:02:00"/>
    <d v="1899-12-30T02:51:00"/>
    <d v="1899-12-30T00:11:00"/>
    <x v="0"/>
  </r>
  <r>
    <s v="19"/>
    <s v="Cliente_667"/>
    <n v="5"/>
    <x v="317"/>
    <d v="2023-04-05T02:15:00"/>
    <x v="0"/>
    <x v="0"/>
    <x v="2"/>
    <x v="386"/>
    <s v="Reservada"/>
    <x v="388"/>
    <x v="5"/>
    <s v="Plato_11"/>
    <n v="33"/>
    <x v="4"/>
    <x v="9"/>
    <s v="02:15"/>
    <d v="1899-12-30T02:13:00"/>
    <d v="1899-12-30T00:24:00"/>
    <d v="1899-12-30T01:49:00"/>
    <x v="0"/>
  </r>
  <r>
    <n v="9"/>
    <s v="Cliente_874"/>
    <n v="2"/>
    <x v="318"/>
    <d v="2023-04-05T05:19:00"/>
    <x v="0"/>
    <x v="0"/>
    <x v="2"/>
    <x v="387"/>
    <s v="Reservada"/>
    <x v="389"/>
    <x v="9"/>
    <s v="Plato_5, Plato_10, Plato_13"/>
    <n v="143"/>
    <x v="4"/>
    <x v="178"/>
    <s v="05:19"/>
    <d v="1899-12-30T02:20:00"/>
    <d v="1899-12-30T01:33:00"/>
    <d v="1899-12-30T00:47:00"/>
    <x v="0"/>
  </r>
  <r>
    <s v="15"/>
    <s v="Cliente_609"/>
    <n v="1"/>
    <x v="319"/>
    <d v="2023-04-05T04:09:00"/>
    <x v="0"/>
    <x v="0"/>
    <x v="2"/>
    <x v="388"/>
    <s v="Reservada"/>
    <x v="390"/>
    <x v="8"/>
    <s v="Plato_5"/>
    <n v="22"/>
    <x v="4"/>
    <x v="111"/>
    <s v="04:09"/>
    <d v="1899-12-30T02:04:00"/>
    <d v="1899-12-30T00:35:00"/>
    <d v="1899-12-30T01:29:00"/>
    <x v="0"/>
  </r>
  <r>
    <n v="14"/>
    <s v="Cliente_471"/>
    <n v="3"/>
    <x v="315"/>
    <d v="2023-04-05T04:08:00"/>
    <x v="2"/>
    <x v="0"/>
    <x v="2"/>
    <x v="389"/>
    <s v="Ocupada"/>
    <x v="391"/>
    <x v="6"/>
    <s v="Plato_15, Plato_7"/>
    <n v="120"/>
    <x v="4"/>
    <x v="187"/>
    <s v="04:08"/>
    <d v="1899-12-30T03:50:00"/>
    <d v="1899-12-30T00:54:00"/>
    <d v="1899-12-30T02:56:00"/>
    <x v="0"/>
  </r>
  <r>
    <n v="13"/>
    <s v="Cliente_196"/>
    <n v="3"/>
    <x v="320"/>
    <d v="2023-04-05T05:17:00"/>
    <x v="4"/>
    <x v="0"/>
    <x v="2"/>
    <x v="390"/>
    <s v="Ocupada"/>
    <x v="392"/>
    <x v="1"/>
    <s v="Plato_12, Plato_8, Plato_13, Plato_5"/>
    <n v="208"/>
    <x v="4"/>
    <x v="145"/>
    <s v="05:17"/>
    <d v="1899-12-30T02:59:00"/>
    <d v="1899-12-30T01:49:00"/>
    <d v="1899-12-30T01:10:00"/>
    <x v="0"/>
  </r>
  <r>
    <n v="17"/>
    <s v="Cliente_740"/>
    <n v="1"/>
    <x v="321"/>
    <d v="2023-04-05T07:02:00"/>
    <x v="0"/>
    <x v="0"/>
    <x v="2"/>
    <x v="391"/>
    <s v="Ocupada"/>
    <x v="393"/>
    <x v="2"/>
    <s v="Plato_7, Plato_9"/>
    <n v="77"/>
    <x v="4"/>
    <x v="188"/>
    <s v="07:02"/>
    <d v="1899-12-30T03:51:00"/>
    <d v="1899-12-30T00:47:00"/>
    <d v="1899-12-30T03:04:00"/>
    <x v="0"/>
  </r>
  <r>
    <s v="2"/>
    <s v="Cliente_563"/>
    <n v="1"/>
    <x v="322"/>
    <d v="2023-04-05T05:34:00"/>
    <x v="2"/>
    <x v="0"/>
    <x v="0"/>
    <x v="392"/>
    <s v="Libre"/>
    <x v="394"/>
    <x v="8"/>
    <s v="Plato_12"/>
    <n v="38"/>
    <x v="4"/>
    <x v="189"/>
    <s v="05:34"/>
    <d v="1899-12-30T03:57:00"/>
    <d v="1899-12-30T00:08:00"/>
    <d v="1899-12-30T03:49:00"/>
    <x v="0"/>
  </r>
  <r>
    <n v="11"/>
    <s v="Cliente_991"/>
    <n v="1"/>
    <x v="323"/>
    <d v="2023-04-05T03:36:00"/>
    <x v="2"/>
    <x v="2"/>
    <x v="1"/>
    <x v="393"/>
    <s v="Libre"/>
    <x v="395"/>
    <x v="4"/>
    <s v="Plato_3, Plato_13"/>
    <n v="83"/>
    <x v="4"/>
    <x v="112"/>
    <s v="03:36"/>
    <d v="1899-12-30T03:04:00"/>
    <d v="1899-12-30T00:57:00"/>
    <d v="1899-12-30T02:07:00"/>
    <x v="0"/>
  </r>
  <r>
    <n v="4"/>
    <s v="Cliente_289"/>
    <n v="2"/>
    <x v="324"/>
    <d v="2023-04-05T01:34:00"/>
    <x v="4"/>
    <x v="1"/>
    <x v="0"/>
    <x v="394"/>
    <s v="Libre"/>
    <x v="396"/>
    <x v="9"/>
    <s v="Plato_6, Plato_17"/>
    <n v="147"/>
    <x v="4"/>
    <x v="190"/>
    <s v="01:34"/>
    <d v="1899-12-30T01:14:00"/>
    <d v="1899-12-30T01:09:00"/>
    <d v="1899-12-30T00:05:00"/>
    <x v="0"/>
  </r>
  <r>
    <n v="9"/>
    <s v="Cliente_330"/>
    <n v="5"/>
    <x v="325"/>
    <d v="2023-04-05T07:05:00"/>
    <x v="1"/>
    <x v="1"/>
    <x v="2"/>
    <x v="395"/>
    <s v="Libre"/>
    <x v="397"/>
    <x v="4"/>
    <s v="Plato_16, Plato_11"/>
    <n v="122"/>
    <x v="4"/>
    <x v="167"/>
    <s v="07:05"/>
    <d v="1899-12-30T03:55:00"/>
    <d v="1899-12-30T01:11:00"/>
    <d v="1899-12-30T02:44:00"/>
    <x v="0"/>
  </r>
  <r>
    <n v="7"/>
    <s v="Cliente_943"/>
    <n v="6"/>
    <x v="326"/>
    <d v="2023-04-05T05:40:00"/>
    <x v="3"/>
    <x v="0"/>
    <x v="2"/>
    <x v="396"/>
    <s v="Libre"/>
    <x v="398"/>
    <x v="0"/>
    <s v="Plato_11, Plato_19"/>
    <n v="207"/>
    <x v="4"/>
    <x v="191"/>
    <s v="05:40"/>
    <d v="1899-12-30T02:52:00"/>
    <d v="1899-12-30T01:31:00"/>
    <d v="1899-12-30T01:21:00"/>
    <x v="0"/>
  </r>
  <r>
    <n v="9"/>
    <s v="Cliente_285"/>
    <n v="4"/>
    <x v="327"/>
    <d v="2023-04-05T04:14:00"/>
    <x v="4"/>
    <x v="0"/>
    <x v="2"/>
    <x v="261"/>
    <s v="Reservada"/>
    <x v="399"/>
    <x v="2"/>
    <s v="Plato_20, Plato_16, Plato_17"/>
    <n v="198"/>
    <x v="4"/>
    <x v="7"/>
    <s v="04:14"/>
    <d v="1899-12-30T02:03:00"/>
    <d v="1899-12-30T01:19:00"/>
    <d v="1899-12-30T00:44:00"/>
    <x v="0"/>
  </r>
  <r>
    <s v="16"/>
    <s v="Cliente_12"/>
    <n v="2"/>
    <x v="328"/>
    <d v="2023-04-05T06:57:00"/>
    <x v="2"/>
    <x v="0"/>
    <x v="2"/>
    <x v="397"/>
    <s v="Ocupada"/>
    <x v="400"/>
    <x v="3"/>
    <s v="Plato_13"/>
    <n v="42"/>
    <x v="4"/>
    <x v="192"/>
    <s v="06:57"/>
    <d v="1899-12-30T03:21:00"/>
    <d v="1899-12-30T00:20:00"/>
    <d v="1899-12-30T03:01:00"/>
    <x v="0"/>
  </r>
  <r>
    <n v="18"/>
    <s v="Cliente_905"/>
    <n v="1"/>
    <x v="329"/>
    <d v="2023-04-05T05:08:00"/>
    <x v="0"/>
    <x v="0"/>
    <x v="2"/>
    <x v="398"/>
    <s v="Reservada"/>
    <x v="401"/>
    <x v="1"/>
    <s v="Plato_1, Plato_12, Plato_5"/>
    <n v="151"/>
    <x v="4"/>
    <x v="193"/>
    <s v="05:08"/>
    <d v="1899-12-30T02:27:00"/>
    <d v="1899-12-30T01:06:00"/>
    <d v="1899-12-30T01:21:00"/>
    <x v="0"/>
  </r>
  <r>
    <n v="14"/>
    <s v="Cliente_543"/>
    <n v="5"/>
    <x v="330"/>
    <d v="2023-04-05T05:15:00"/>
    <x v="1"/>
    <x v="0"/>
    <x v="2"/>
    <x v="399"/>
    <s v="Libre"/>
    <x v="402"/>
    <x v="9"/>
    <s v="Plato_5, Plato_4, Plato_15, Plato_7"/>
    <n v="190"/>
    <x v="4"/>
    <x v="41"/>
    <s v="05:15"/>
    <d v="1899-12-30T03:00:00"/>
    <d v="1899-12-30T01:25:00"/>
    <d v="1899-12-30T01:35:00"/>
    <x v="0"/>
  </r>
  <r>
    <n v="17"/>
    <s v="Cliente_897"/>
    <n v="2"/>
    <x v="331"/>
    <d v="2023-04-05T04:29:00"/>
    <x v="3"/>
    <x v="0"/>
    <x v="2"/>
    <x v="400"/>
    <s v="Libre"/>
    <x v="403"/>
    <x v="0"/>
    <s v="Plato_13, Plato_3, Plato_20"/>
    <n v="182"/>
    <x v="4"/>
    <x v="98"/>
    <s v="04:29"/>
    <d v="1899-12-30T03:51:00"/>
    <d v="1899-12-30T01:42:00"/>
    <d v="1899-12-30T02:09:00"/>
    <x v="0"/>
  </r>
  <r>
    <n v="5"/>
    <s v="Cliente_239"/>
    <n v="6"/>
    <x v="332"/>
    <d v="2023-04-05T04:59:00"/>
    <x v="2"/>
    <x v="2"/>
    <x v="2"/>
    <x v="401"/>
    <s v="Reservada"/>
    <x v="404"/>
    <x v="10"/>
    <s v="Plato_10, Plato_20, Plato_3"/>
    <n v="106"/>
    <x v="4"/>
    <x v="65"/>
    <s v="04:59"/>
    <d v="1899-12-30T02:20:00"/>
    <d v="1899-12-30T01:38:00"/>
    <d v="1899-12-30T00:42:00"/>
    <x v="0"/>
  </r>
  <r>
    <n v="14"/>
    <s v="Cliente_927"/>
    <n v="5"/>
    <x v="333"/>
    <d v="2023-04-05T02:37:00"/>
    <x v="2"/>
    <x v="2"/>
    <x v="1"/>
    <x v="402"/>
    <s v="Ocupada"/>
    <x v="405"/>
    <x v="0"/>
    <s v="Plato_3, Plato_8, Plato_1"/>
    <n v="155"/>
    <x v="4"/>
    <x v="2"/>
    <s v="02:37"/>
    <d v="1899-12-30T02:23:00"/>
    <d v="1899-12-30T01:57:00"/>
    <d v="1899-12-30T00:26:00"/>
    <x v="0"/>
  </r>
  <r>
    <n v="4"/>
    <s v="Cliente_315"/>
    <n v="1"/>
    <x v="334"/>
    <d v="2023-04-05T04:51:00"/>
    <x v="4"/>
    <x v="1"/>
    <x v="0"/>
    <x v="403"/>
    <s v="Reservada"/>
    <x v="406"/>
    <x v="8"/>
    <s v="Plato_3, Plato_8"/>
    <n v="95"/>
    <x v="4"/>
    <x v="166"/>
    <s v="04:51"/>
    <d v="1899-12-30T02:38:00"/>
    <d v="1899-12-30T00:50:00"/>
    <d v="1899-12-30T01:48:00"/>
    <x v="0"/>
  </r>
  <r>
    <n v="17"/>
    <s v="Cliente_195"/>
    <n v="3"/>
    <x v="335"/>
    <d v="2023-04-05T04:05:00"/>
    <x v="2"/>
    <x v="0"/>
    <x v="2"/>
    <x v="404"/>
    <s v="Ocupada"/>
    <x v="407"/>
    <x v="9"/>
    <s v="Plato_1, Plato_7, Plato_18"/>
    <n v="131"/>
    <x v="4"/>
    <x v="194"/>
    <s v="04:05"/>
    <d v="1899-12-30T03:24:00"/>
    <d v="1899-12-30T01:46:00"/>
    <d v="1899-12-30T01:38:00"/>
    <x v="0"/>
  </r>
  <r>
    <n v="15"/>
    <s v="Cliente_166"/>
    <n v="5"/>
    <x v="336"/>
    <d v="2023-04-05T03:01:00"/>
    <x v="1"/>
    <x v="0"/>
    <x v="2"/>
    <x v="405"/>
    <s v="Reservada"/>
    <x v="408"/>
    <x v="9"/>
    <s v="Plato_13, Plato_20, Plato_16, Plato_7"/>
    <n v="203"/>
    <x v="4"/>
    <x v="173"/>
    <s v="03:01"/>
    <d v="1899-12-30T01:06:00"/>
    <d v="1899-12-30T02:43:00"/>
    <d v="1899-12-30T00:00:00"/>
    <x v="1"/>
  </r>
  <r>
    <n v="1"/>
    <s v="Cliente_157"/>
    <n v="3"/>
    <x v="337"/>
    <d v="2023-04-05T05:23:00"/>
    <x v="4"/>
    <x v="2"/>
    <x v="2"/>
    <x v="406"/>
    <s v="Reservada"/>
    <x v="409"/>
    <x v="4"/>
    <s v="Plato_3, Plato_19"/>
    <n v="56"/>
    <x v="4"/>
    <x v="56"/>
    <s v="05:23"/>
    <d v="1899-12-30T02:36:00"/>
    <d v="1899-12-30T01:31:00"/>
    <d v="1899-12-30T01:05:00"/>
    <x v="0"/>
  </r>
  <r>
    <n v="3"/>
    <s v="Cliente_212"/>
    <n v="3"/>
    <x v="327"/>
    <d v="2023-04-05T05:04:00"/>
    <x v="1"/>
    <x v="0"/>
    <x v="0"/>
    <x v="407"/>
    <s v="Ocupada"/>
    <x v="410"/>
    <x v="1"/>
    <s v="Plato_20, Plato_4, Plato_6"/>
    <n v="219"/>
    <x v="4"/>
    <x v="7"/>
    <s v="05:04"/>
    <d v="1899-12-30T03:08:00"/>
    <d v="1899-12-30T01:18:00"/>
    <d v="1899-12-30T01:50:00"/>
    <x v="0"/>
  </r>
  <r>
    <s v="11"/>
    <s v="Cliente_912"/>
    <n v="4"/>
    <x v="338"/>
    <d v="2023-04-05T02:03:00"/>
    <x v="3"/>
    <x v="2"/>
    <x v="2"/>
    <x v="408"/>
    <s v="Ocupada"/>
    <x v="411"/>
    <x v="4"/>
    <s v="Plato_17"/>
    <n v="93"/>
    <x v="4"/>
    <x v="150"/>
    <s v="02:03"/>
    <d v="1899-12-30T01:56:00"/>
    <d v="1899-12-30T00:57:00"/>
    <d v="1899-12-30T00:59:00"/>
    <x v="0"/>
  </r>
  <r>
    <s v="13"/>
    <s v="Cliente_736"/>
    <n v="3"/>
    <x v="339"/>
    <d v="2023-04-05T04:58:00"/>
    <x v="4"/>
    <x v="2"/>
    <x v="2"/>
    <x v="409"/>
    <s v="Ocupada"/>
    <x v="412"/>
    <x v="10"/>
    <s v="Plato_8"/>
    <n v="35"/>
    <x v="4"/>
    <x v="136"/>
    <s v="04:58"/>
    <d v="1899-12-30T02:37:00"/>
    <d v="1899-12-30T00:12:00"/>
    <d v="1899-12-30T02:25:00"/>
    <x v="0"/>
  </r>
  <r>
    <s v="14"/>
    <s v="Cliente_328"/>
    <n v="6"/>
    <x v="340"/>
    <d v="2023-04-05T07:12:00"/>
    <x v="3"/>
    <x v="1"/>
    <x v="2"/>
    <x v="410"/>
    <s v="Reservada"/>
    <x v="413"/>
    <x v="0"/>
    <s v="Plato_11"/>
    <n v="33"/>
    <x v="4"/>
    <x v="95"/>
    <s v="07:12"/>
    <d v="1899-12-30T03:29:00"/>
    <d v="1899-12-30T00:38:00"/>
    <d v="1899-12-30T02:51:00"/>
    <x v="0"/>
  </r>
  <r>
    <n v="14"/>
    <s v="Cliente_919"/>
    <n v="4"/>
    <x v="341"/>
    <d v="2023-04-05T04:35:00"/>
    <x v="4"/>
    <x v="2"/>
    <x v="2"/>
    <x v="411"/>
    <s v="Ocupada"/>
    <x v="414"/>
    <x v="2"/>
    <s v="Plato_6, Plato_18, Plato_19"/>
    <n v="158"/>
    <x v="4"/>
    <x v="155"/>
    <s v="04:35"/>
    <d v="1899-12-30T04:11:00"/>
    <d v="1899-12-30T01:27:00"/>
    <d v="1899-12-30T02:44:00"/>
    <x v="0"/>
  </r>
  <r>
    <s v="20"/>
    <s v="Cliente_958"/>
    <n v="2"/>
    <x v="342"/>
    <d v="2023-04-05T06:37:00"/>
    <x v="1"/>
    <x v="2"/>
    <x v="2"/>
    <x v="412"/>
    <s v="Reservada"/>
    <x v="415"/>
    <x v="7"/>
    <s v="Plato_1"/>
    <n v="25"/>
    <x v="4"/>
    <x v="3"/>
    <s v="06:37"/>
    <d v="1899-12-30T03:34:00"/>
    <d v="1899-12-30T00:09:00"/>
    <d v="1899-12-30T03:25:00"/>
    <x v="0"/>
  </r>
  <r>
    <n v="7"/>
    <s v="Cliente_395"/>
    <n v="2"/>
    <x v="343"/>
    <d v="2023-04-05T04:33:00"/>
    <x v="2"/>
    <x v="2"/>
    <x v="2"/>
    <x v="413"/>
    <s v="Libre"/>
    <x v="416"/>
    <x v="5"/>
    <s v="Plato_9, Plato_20, Plato_12, Plato_6"/>
    <n v="142"/>
    <x v="4"/>
    <x v="72"/>
    <s v="04:33"/>
    <d v="1899-12-30T01:08:00"/>
    <d v="1899-12-30T01:30:00"/>
    <d v="1899-12-30T00:00:00"/>
    <x v="1"/>
  </r>
  <r>
    <n v="17"/>
    <s v="Cliente_287"/>
    <n v="4"/>
    <x v="344"/>
    <d v="2023-04-05T03:31:00"/>
    <x v="0"/>
    <x v="2"/>
    <x v="2"/>
    <x v="414"/>
    <s v="Reservada"/>
    <x v="417"/>
    <x v="0"/>
    <s v="Plato_1, Plato_17"/>
    <n v="118"/>
    <x v="4"/>
    <x v="149"/>
    <s v="03:31"/>
    <d v="1899-12-30T02:39:00"/>
    <d v="1899-12-30T01:40:00"/>
    <d v="1899-12-30T00:59:00"/>
    <x v="0"/>
  </r>
  <r>
    <n v="11"/>
    <s v="Cliente_479"/>
    <n v="4"/>
    <x v="345"/>
    <d v="2023-04-05T05:43:00"/>
    <x v="3"/>
    <x v="0"/>
    <x v="2"/>
    <x v="415"/>
    <s v="Ocupada"/>
    <x v="418"/>
    <x v="10"/>
    <s v="Plato_18, Plato_11"/>
    <n v="67"/>
    <x v="4"/>
    <x v="171"/>
    <s v="05:43"/>
    <d v="1899-12-30T02:44:00"/>
    <d v="1899-12-30T01:04:00"/>
    <d v="1899-12-30T01:40:00"/>
    <x v="0"/>
  </r>
  <r>
    <n v="18"/>
    <s v="Cliente_33"/>
    <n v="6"/>
    <x v="346"/>
    <d v="2023-04-05T05:29:00"/>
    <x v="2"/>
    <x v="0"/>
    <x v="2"/>
    <x v="68"/>
    <s v="Ocupada"/>
    <x v="419"/>
    <x v="6"/>
    <s v="Plato_18, Plato_3, Plato_1, Plato_15"/>
    <n v="242"/>
    <x v="4"/>
    <x v="195"/>
    <s v="05:29"/>
    <d v="1899-12-30T03:26:00"/>
    <d v="1899-12-30T01:45:00"/>
    <d v="1899-12-30T01:41:00"/>
    <x v="0"/>
  </r>
  <r>
    <n v="10"/>
    <s v="Cliente_160"/>
    <n v="1"/>
    <x v="322"/>
    <d v="2023-04-05T04:07:00"/>
    <x v="1"/>
    <x v="0"/>
    <x v="2"/>
    <x v="416"/>
    <s v="Ocupada"/>
    <x v="420"/>
    <x v="9"/>
    <s v="Plato_17, Plato_4"/>
    <n v="85"/>
    <x v="4"/>
    <x v="189"/>
    <s v="04:07"/>
    <d v="1899-12-30T02:45:00"/>
    <d v="1899-12-30T01:11:00"/>
    <d v="1899-12-30T01:34:00"/>
    <x v="0"/>
  </r>
  <r>
    <n v="12"/>
    <s v="Cliente_109"/>
    <n v="6"/>
    <x v="347"/>
    <d v="2023-04-05T03:09:00"/>
    <x v="2"/>
    <x v="0"/>
    <x v="2"/>
    <x v="417"/>
    <s v="Reservada"/>
    <x v="421"/>
    <x v="0"/>
    <s v="Plato_10, Plato_19"/>
    <n v="88"/>
    <x v="4"/>
    <x v="139"/>
    <s v="03:09"/>
    <d v="1899-12-30T02:33:00"/>
    <d v="1899-12-30T00:34:00"/>
    <d v="1899-12-30T01:59:00"/>
    <x v="0"/>
  </r>
  <r>
    <n v="4"/>
    <s v="Cliente_151"/>
    <n v="2"/>
    <x v="348"/>
    <d v="2023-04-05T04:57:00"/>
    <x v="1"/>
    <x v="0"/>
    <x v="1"/>
    <x v="418"/>
    <s v="Libre"/>
    <x v="422"/>
    <x v="8"/>
    <s v="Plato_16, Plato_15"/>
    <n v="152"/>
    <x v="4"/>
    <x v="124"/>
    <s v="04:57"/>
    <d v="1899-12-30T02:23:00"/>
    <d v="1899-12-30T00:31:00"/>
    <d v="1899-12-30T01:52:00"/>
    <x v="0"/>
  </r>
  <r>
    <n v="13"/>
    <s v="Cliente_342"/>
    <n v="3"/>
    <x v="349"/>
    <d v="2023-04-05T03:17:00"/>
    <x v="2"/>
    <x v="2"/>
    <x v="1"/>
    <x v="419"/>
    <s v="Reservada"/>
    <x v="423"/>
    <x v="1"/>
    <s v="Plato_5, Plato_6"/>
    <n v="147"/>
    <x v="4"/>
    <x v="159"/>
    <s v="03:17"/>
    <d v="1899-12-30T02:09:00"/>
    <d v="1899-12-30T01:28:00"/>
    <d v="1899-12-30T00:41:00"/>
    <x v="0"/>
  </r>
  <r>
    <s v="18"/>
    <s v="Cliente_332"/>
    <n v="3"/>
    <x v="350"/>
    <d v="2023-04-05T03:45:00"/>
    <x v="2"/>
    <x v="0"/>
    <x v="2"/>
    <x v="420"/>
    <s v="Reservada"/>
    <x v="424"/>
    <x v="4"/>
    <s v="Plato_12"/>
    <n v="19"/>
    <x v="4"/>
    <x v="5"/>
    <s v="03:45"/>
    <d v="1899-12-30T02:21:00"/>
    <d v="1899-12-30T00:28:00"/>
    <d v="1899-12-30T01:53:00"/>
    <x v="0"/>
  </r>
  <r>
    <n v="5"/>
    <s v="Cliente_689"/>
    <n v="2"/>
    <x v="351"/>
    <d v="2023-04-05T05:02:00"/>
    <x v="4"/>
    <x v="0"/>
    <x v="2"/>
    <x v="421"/>
    <s v="Reservada"/>
    <x v="425"/>
    <x v="2"/>
    <s v="Plato_11, Plato_16, Plato_1, Plato_19"/>
    <n v="247"/>
    <x v="4"/>
    <x v="161"/>
    <s v="05:02"/>
    <d v="1899-12-30T01:51:00"/>
    <d v="1899-12-30T01:56:00"/>
    <d v="1899-12-30T00:00:00"/>
    <x v="1"/>
  </r>
  <r>
    <n v="2"/>
    <s v="Cliente_953"/>
    <n v="4"/>
    <x v="348"/>
    <d v="2023-04-05T03:43:00"/>
    <x v="2"/>
    <x v="0"/>
    <x v="1"/>
    <x v="422"/>
    <s v="Libre"/>
    <x v="426"/>
    <x v="6"/>
    <s v="Plato_1, Plato_8, Plato_14, Plato_12"/>
    <n v="206"/>
    <x v="4"/>
    <x v="124"/>
    <s v="03:43"/>
    <d v="1899-12-30T01:09:00"/>
    <d v="1899-12-30T02:46:00"/>
    <d v="1899-12-30T00:00:00"/>
    <x v="1"/>
  </r>
  <r>
    <n v="7"/>
    <s v="Cliente_518"/>
    <n v="5"/>
    <x v="352"/>
    <d v="2023-04-05T06:03:00"/>
    <x v="4"/>
    <x v="1"/>
    <x v="2"/>
    <x v="423"/>
    <s v="Reservada"/>
    <x v="427"/>
    <x v="8"/>
    <s v="Plato_20, Plato_14, Plato_1, Plato_17"/>
    <n v="175"/>
    <x v="4"/>
    <x v="32"/>
    <s v="06:03"/>
    <d v="1899-12-30T02:45:00"/>
    <d v="1899-12-30T02:59:00"/>
    <d v="1899-12-30T00:00:00"/>
    <x v="1"/>
  </r>
  <r>
    <s v="8"/>
    <s v="Cliente_348"/>
    <n v="1"/>
    <x v="353"/>
    <d v="2023-04-05T03:46:00"/>
    <x v="4"/>
    <x v="0"/>
    <x v="2"/>
    <x v="424"/>
    <s v="Reservada"/>
    <x v="428"/>
    <x v="2"/>
    <s v="Plato_10"/>
    <n v="78"/>
    <x v="4"/>
    <x v="120"/>
    <s v="03:46"/>
    <d v="1899-12-30T03:36:00"/>
    <d v="1899-12-30T00:27:00"/>
    <d v="1899-12-30T03:09:00"/>
    <x v="0"/>
  </r>
  <r>
    <s v="7"/>
    <s v="Cliente_259"/>
    <n v="3"/>
    <x v="354"/>
    <d v="2023-04-05T03:59:00"/>
    <x v="4"/>
    <x v="0"/>
    <x v="0"/>
    <x v="425"/>
    <s v="Reservada"/>
    <x v="429"/>
    <x v="5"/>
    <s v="Plato_1"/>
    <n v="25"/>
    <x v="4"/>
    <x v="125"/>
    <s v="03:59"/>
    <d v="1899-12-30T01:38:00"/>
    <d v="1899-12-30T00:49:00"/>
    <d v="1899-12-30T00:49:00"/>
    <x v="0"/>
  </r>
  <r>
    <s v="15"/>
    <s v="Cliente_243"/>
    <n v="5"/>
    <x v="355"/>
    <d v="2023-04-05T07:25:00"/>
    <x v="3"/>
    <x v="0"/>
    <x v="2"/>
    <x v="426"/>
    <s v="Libre"/>
    <x v="430"/>
    <x v="10"/>
    <s v="Plato_2"/>
    <n v="60"/>
    <x v="4"/>
    <x v="31"/>
    <s v="07:25"/>
    <d v="1899-12-30T03:52:00"/>
    <d v="1899-12-30T00:20:00"/>
    <d v="1899-12-30T03:32:00"/>
    <x v="0"/>
  </r>
  <r>
    <n v="10"/>
    <s v="Cliente_869"/>
    <n v="2"/>
    <x v="356"/>
    <d v="2023-04-05T05:54:00"/>
    <x v="4"/>
    <x v="2"/>
    <x v="2"/>
    <x v="427"/>
    <s v="Libre"/>
    <x v="431"/>
    <x v="1"/>
    <s v="Plato_3, Plato_13, Plato_16"/>
    <n v="109"/>
    <x v="4"/>
    <x v="154"/>
    <s v="05:54"/>
    <d v="1899-12-30T02:23:00"/>
    <d v="1899-12-30T01:14:00"/>
    <d v="1899-12-30T01:09:00"/>
    <x v="0"/>
  </r>
  <r>
    <n v="10"/>
    <s v="Cliente_306"/>
    <n v="4"/>
    <x v="357"/>
    <d v="2023-04-05T03:09:00"/>
    <x v="4"/>
    <x v="0"/>
    <x v="2"/>
    <x v="428"/>
    <s v="Reservada"/>
    <x v="432"/>
    <x v="6"/>
    <s v="Plato_2, Plato_7"/>
    <n v="102"/>
    <x v="4"/>
    <x v="117"/>
    <s v="03:09"/>
    <d v="1899-12-30T01:55:00"/>
    <d v="1899-12-30T01:14:00"/>
    <d v="1899-12-30T00:41:00"/>
    <x v="0"/>
  </r>
  <r>
    <n v="15"/>
    <s v="Cliente_842"/>
    <n v="4"/>
    <x v="358"/>
    <d v="2023-04-05T03:55:00"/>
    <x v="4"/>
    <x v="0"/>
    <x v="2"/>
    <x v="429"/>
    <s v="Reservada"/>
    <x v="433"/>
    <x v="6"/>
    <s v="Plato_10, Plato_5"/>
    <n v="96"/>
    <x v="4"/>
    <x v="168"/>
    <s v="03:55"/>
    <d v="1899-12-30T03:40:00"/>
    <d v="1899-12-30T00:58:00"/>
    <d v="1899-12-30T02:42:00"/>
    <x v="0"/>
  </r>
  <r>
    <n v="17"/>
    <s v="Cliente_349"/>
    <n v="6"/>
    <x v="359"/>
    <d v="2023-04-05T06:01:00"/>
    <x v="3"/>
    <x v="0"/>
    <x v="2"/>
    <x v="430"/>
    <s v="Ocupada"/>
    <x v="434"/>
    <x v="0"/>
    <s v="Plato_10, Plato_13, Plato_2"/>
    <n v="154"/>
    <x v="4"/>
    <x v="132"/>
    <s v="06:01"/>
    <d v="1899-12-30T02:23:00"/>
    <d v="1899-12-30T01:51:00"/>
    <d v="1899-12-30T00:32:00"/>
    <x v="0"/>
  </r>
  <r>
    <s v="10"/>
    <s v="Cliente_316"/>
    <n v="3"/>
    <x v="360"/>
    <d v="2023-04-05T04:04:00"/>
    <x v="3"/>
    <x v="0"/>
    <x v="2"/>
    <x v="431"/>
    <s v="Ocupada"/>
    <x v="435"/>
    <x v="2"/>
    <s v="Plato_16"/>
    <n v="56"/>
    <x v="4"/>
    <x v="137"/>
    <s v="04:04"/>
    <d v="1899-12-30T04:07:00"/>
    <d v="1899-12-30T00:45:00"/>
    <d v="1899-12-30T03:22:00"/>
    <x v="0"/>
  </r>
  <r>
    <s v="16"/>
    <s v="Cliente_600"/>
    <n v="6"/>
    <x v="361"/>
    <d v="2023-04-05T05:25:00"/>
    <x v="0"/>
    <x v="0"/>
    <x v="2"/>
    <x v="432"/>
    <s v="Reservada"/>
    <x v="436"/>
    <x v="3"/>
    <s v="Plato_8"/>
    <n v="70"/>
    <x v="4"/>
    <x v="27"/>
    <s v="05:25"/>
    <d v="1899-12-30T02:23:00"/>
    <d v="1899-12-30T00:51:00"/>
    <d v="1899-12-30T01:32:00"/>
    <x v="0"/>
  </r>
  <r>
    <s v="2"/>
    <s v="Cliente_732"/>
    <n v="1"/>
    <x v="362"/>
    <d v="2023-04-05T07:33:00"/>
    <x v="1"/>
    <x v="0"/>
    <x v="2"/>
    <x v="433"/>
    <s v="Libre"/>
    <x v="437"/>
    <x v="10"/>
    <s v="Plato_11"/>
    <n v="33"/>
    <x v="4"/>
    <x v="196"/>
    <s v="07:33"/>
    <d v="1899-12-30T03:35:00"/>
    <d v="1899-12-30T00:51:00"/>
    <d v="1899-12-30T02:44:00"/>
    <x v="0"/>
  </r>
  <r>
    <n v="15"/>
    <s v="Cliente_807"/>
    <n v="1"/>
    <x v="363"/>
    <d v="2023-04-05T01:23:00"/>
    <x v="0"/>
    <x v="2"/>
    <x v="2"/>
    <x v="434"/>
    <s v="Libre"/>
    <x v="438"/>
    <x v="6"/>
    <s v="Plato_11, Plato_10"/>
    <n v="177"/>
    <x v="4"/>
    <x v="135"/>
    <s v="01:23"/>
    <d v="1899-12-30T01:23:00"/>
    <d v="1899-12-30T01:04:00"/>
    <d v="1899-12-30T00:19:00"/>
    <x v="0"/>
  </r>
  <r>
    <n v="13"/>
    <s v="Cliente_900"/>
    <n v="1"/>
    <x v="364"/>
    <d v="2023-04-05T05:48:00"/>
    <x v="2"/>
    <x v="0"/>
    <x v="2"/>
    <x v="435"/>
    <s v="Ocupada"/>
    <x v="439"/>
    <x v="10"/>
    <s v="Plato_14, Plato_12"/>
    <n v="84"/>
    <x v="4"/>
    <x v="83"/>
    <s v="05:48"/>
    <d v="1899-12-30T04:04:00"/>
    <d v="1899-12-30T00:45:00"/>
    <d v="1899-12-30T03:19:00"/>
    <x v="0"/>
  </r>
  <r>
    <n v="13"/>
    <s v="Cliente_143"/>
    <n v="6"/>
    <x v="365"/>
    <d v="2023-04-05T03:23:00"/>
    <x v="2"/>
    <x v="0"/>
    <x v="1"/>
    <x v="436"/>
    <s v="Ocupada"/>
    <x v="440"/>
    <x v="0"/>
    <s v="Plato_8, Plato_10"/>
    <n v="183"/>
    <x v="4"/>
    <x v="66"/>
    <s v="03:23"/>
    <d v="1899-12-30T02:34:00"/>
    <d v="1899-12-30T01:30:00"/>
    <d v="1899-12-30T01:04:00"/>
    <x v="0"/>
  </r>
  <r>
    <n v="15"/>
    <s v="Cliente_405"/>
    <n v="3"/>
    <x v="366"/>
    <d v="2023-04-05T03:18:00"/>
    <x v="4"/>
    <x v="2"/>
    <x v="2"/>
    <x v="437"/>
    <s v="Ocupada"/>
    <x v="441"/>
    <x v="7"/>
    <s v="Plato_18, Plato_1, Plato_19"/>
    <n v="235"/>
    <x v="4"/>
    <x v="24"/>
    <s v="03:18"/>
    <d v="1899-12-30T01:29:00"/>
    <d v="1899-12-30T02:11:00"/>
    <d v="1899-12-30T00:00:00"/>
    <x v="1"/>
  </r>
  <r>
    <n v="4"/>
    <s v="Cliente_332"/>
    <n v="2"/>
    <x v="367"/>
    <d v="2023-04-05T03:14:00"/>
    <x v="2"/>
    <x v="0"/>
    <x v="0"/>
    <x v="438"/>
    <s v="Libre"/>
    <x v="442"/>
    <x v="5"/>
    <s v="Plato_14, Plato_15, Plato_10, Plato_16"/>
    <n v="217"/>
    <x v="4"/>
    <x v="197"/>
    <s v="03:14"/>
    <d v="1899-12-30T01:59:00"/>
    <d v="1899-12-30T02:35:00"/>
    <d v="1899-12-30T00:00:00"/>
    <x v="1"/>
  </r>
  <r>
    <n v="8"/>
    <s v="Cliente_894"/>
    <n v="5"/>
    <x v="368"/>
    <d v="2023-04-05T06:08:00"/>
    <x v="1"/>
    <x v="0"/>
    <x v="2"/>
    <x v="439"/>
    <s v="Libre"/>
    <x v="443"/>
    <x v="10"/>
    <s v="Plato_14, Plato_7"/>
    <n v="95"/>
    <x v="4"/>
    <x v="198"/>
    <s v="06:08"/>
    <d v="1899-12-30T02:45:00"/>
    <d v="1899-12-30T01:21:00"/>
    <d v="1899-12-30T01:24:00"/>
    <x v="0"/>
  </r>
  <r>
    <s v="6"/>
    <s v="Cliente_473"/>
    <n v="5"/>
    <x v="369"/>
    <d v="2023-04-05T03:09:00"/>
    <x v="1"/>
    <x v="1"/>
    <x v="2"/>
    <x v="440"/>
    <s v="Libre"/>
    <x v="444"/>
    <x v="3"/>
    <s v="Plato_6"/>
    <n v="81"/>
    <x v="4"/>
    <x v="84"/>
    <s v="03:09"/>
    <d v="1899-12-30T02:08:00"/>
    <d v="1899-12-30T00:26:00"/>
    <d v="1899-12-30T01:42:00"/>
    <x v="0"/>
  </r>
  <r>
    <s v="12"/>
    <s v="Cliente_606"/>
    <n v="2"/>
    <x v="326"/>
    <d v="2023-04-05T06:13:00"/>
    <x v="1"/>
    <x v="0"/>
    <x v="2"/>
    <x v="441"/>
    <s v="Libre"/>
    <x v="445"/>
    <x v="8"/>
    <s v="Plato_13"/>
    <n v="21"/>
    <x v="4"/>
    <x v="191"/>
    <s v="06:13"/>
    <d v="1899-12-30T03:25:00"/>
    <d v="1899-12-30T00:08:00"/>
    <d v="1899-12-30T03:17:00"/>
    <x v="0"/>
  </r>
  <r>
    <n v="8"/>
    <s v="Cliente_404"/>
    <n v="2"/>
    <x v="359"/>
    <d v="2023-04-05T07:24:00"/>
    <x v="4"/>
    <x v="2"/>
    <x v="2"/>
    <x v="442"/>
    <s v="Libre"/>
    <x v="446"/>
    <x v="0"/>
    <s v="Plato_3, Plato_12, Plato_16"/>
    <n v="181"/>
    <x v="4"/>
    <x v="132"/>
    <s v="07:24"/>
    <d v="1899-12-30T03:31:00"/>
    <d v="1899-12-30T01:26:00"/>
    <d v="1899-12-30T02:05:00"/>
    <x v="0"/>
  </r>
  <r>
    <n v="4"/>
    <s v="Cliente_216"/>
    <n v="5"/>
    <x v="370"/>
    <d v="2023-04-05T03:35:00"/>
    <x v="4"/>
    <x v="2"/>
    <x v="2"/>
    <x v="443"/>
    <s v="Ocupada"/>
    <x v="447"/>
    <x v="5"/>
    <s v="Plato_12, Plato_11"/>
    <n v="137"/>
    <x v="4"/>
    <x v="106"/>
    <s v="03:35"/>
    <d v="1899-12-30T03:43:00"/>
    <d v="1899-12-30T01:06:00"/>
    <d v="1899-12-30T02:37:00"/>
    <x v="0"/>
  </r>
  <r>
    <s v="3"/>
    <s v="Cliente_717"/>
    <n v="3"/>
    <x v="343"/>
    <d v="2023-04-05T05:02:00"/>
    <x v="0"/>
    <x v="0"/>
    <x v="1"/>
    <x v="444"/>
    <s v="Ocupada"/>
    <x v="448"/>
    <x v="2"/>
    <s v="Plato_15"/>
    <n v="64"/>
    <x v="4"/>
    <x v="72"/>
    <s v="05:02"/>
    <d v="1899-12-30T01:52:00"/>
    <d v="1899-12-30T00:33:00"/>
    <d v="1899-12-30T01:19:00"/>
    <x v="0"/>
  </r>
  <r>
    <n v="9"/>
    <s v="Cliente_783"/>
    <n v="6"/>
    <x v="328"/>
    <d v="2023-04-05T05:01:00"/>
    <x v="0"/>
    <x v="0"/>
    <x v="2"/>
    <x v="445"/>
    <s v="Ocupada"/>
    <x v="449"/>
    <x v="6"/>
    <s v="Plato_4, Plato_19"/>
    <n v="72"/>
    <x v="4"/>
    <x v="192"/>
    <s v="05:01"/>
    <d v="1899-12-30T01:25:00"/>
    <d v="1899-12-30T00:34:00"/>
    <d v="1899-12-30T00:51:00"/>
    <x v="0"/>
  </r>
  <r>
    <n v="3"/>
    <s v="Cliente_240"/>
    <n v="1"/>
    <x v="371"/>
    <d v="2023-04-05T02:26:00"/>
    <x v="3"/>
    <x v="1"/>
    <x v="2"/>
    <x v="446"/>
    <s v="Libre"/>
    <x v="450"/>
    <x v="6"/>
    <s v="Plato_8, Plato_14, Plato_18"/>
    <n v="92"/>
    <x v="4"/>
    <x v="77"/>
    <s v="02:26"/>
    <d v="1899-12-30T01:09:00"/>
    <d v="1899-12-30T01:43:00"/>
    <d v="1899-12-30T00:00:00"/>
    <x v="1"/>
  </r>
  <r>
    <n v="9"/>
    <s v="Cliente_589"/>
    <n v="1"/>
    <x v="372"/>
    <d v="2023-04-05T05:19:00"/>
    <x v="4"/>
    <x v="0"/>
    <x v="2"/>
    <x v="447"/>
    <s v="Reservada"/>
    <x v="451"/>
    <x v="7"/>
    <s v="Plato_17, Plato_5, Plato_13"/>
    <n v="158"/>
    <x v="4"/>
    <x v="160"/>
    <s v="05:19"/>
    <d v="1899-12-30T02:26:00"/>
    <d v="1899-12-30T02:03:00"/>
    <d v="1899-12-30T00:23:00"/>
    <x v="0"/>
  </r>
  <r>
    <n v="6"/>
    <s v="Cliente_284"/>
    <n v="1"/>
    <x v="373"/>
    <d v="2023-04-05T05:07:00"/>
    <x v="2"/>
    <x v="1"/>
    <x v="2"/>
    <x v="448"/>
    <s v="Libre"/>
    <x v="452"/>
    <x v="9"/>
    <s v="Plato_18, Plato_15"/>
    <n v="130"/>
    <x v="4"/>
    <x v="73"/>
    <s v="05:07"/>
    <d v="1899-12-30T01:25:00"/>
    <d v="1899-12-30T01:40:00"/>
    <d v="1899-12-30T00:00:00"/>
    <x v="1"/>
  </r>
  <r>
    <n v="1"/>
    <s v="Cliente_342"/>
    <n v="3"/>
    <x v="321"/>
    <d v="2023-04-05T04:53:00"/>
    <x v="1"/>
    <x v="0"/>
    <x v="2"/>
    <x v="449"/>
    <s v="Libre"/>
    <x v="453"/>
    <x v="1"/>
    <s v="Plato_6, Plato_12, Plato_19, Plato_1"/>
    <n v="233"/>
    <x v="4"/>
    <x v="188"/>
    <s v="04:53"/>
    <d v="1899-12-30T01:27:00"/>
    <d v="1899-12-30T02:33:00"/>
    <d v="1899-12-30T00:00:00"/>
    <x v="1"/>
  </r>
  <r>
    <s v="12"/>
    <s v="Cliente_665"/>
    <n v="6"/>
    <x v="362"/>
    <d v="2023-04-05T05:54:00"/>
    <x v="3"/>
    <x v="1"/>
    <x v="0"/>
    <x v="450"/>
    <s v="Reservada"/>
    <x v="454"/>
    <x v="1"/>
    <s v="Plato_7"/>
    <n v="48"/>
    <x v="4"/>
    <x v="196"/>
    <s v="05:54"/>
    <d v="1899-12-30T01:56:00"/>
    <d v="1899-12-30T00:11:00"/>
    <d v="1899-12-30T01:45:00"/>
    <x v="0"/>
  </r>
  <r>
    <n v="13"/>
    <s v="Cliente_207"/>
    <n v="6"/>
    <x v="374"/>
    <d v="2023-04-05T05:15:00"/>
    <x v="4"/>
    <x v="0"/>
    <x v="2"/>
    <x v="451"/>
    <s v="Libre"/>
    <x v="455"/>
    <x v="10"/>
    <s v="Plato_20, Plato_18"/>
    <n v="148"/>
    <x v="4"/>
    <x v="199"/>
    <s v="05:15"/>
    <d v="1899-12-30T03:03:00"/>
    <d v="1899-12-30T01:11:00"/>
    <d v="1899-12-30T01:52:00"/>
    <x v="0"/>
  </r>
  <r>
    <n v="18"/>
    <s v="Cliente_531"/>
    <n v="6"/>
    <x v="375"/>
    <d v="2023-04-05T07:32:00"/>
    <x v="2"/>
    <x v="0"/>
    <x v="1"/>
    <x v="452"/>
    <s v="Reservada"/>
    <x v="456"/>
    <x v="6"/>
    <s v="Plato_11, Plato_12"/>
    <n v="137"/>
    <x v="4"/>
    <x v="109"/>
    <s v="07:32"/>
    <d v="1899-12-30T03:44:00"/>
    <d v="1899-12-30T00:58:00"/>
    <d v="1899-12-30T02:46:00"/>
    <x v="0"/>
  </r>
  <r>
    <n v="4"/>
    <s v="Cliente_420"/>
    <n v="3"/>
    <x v="329"/>
    <d v="2023-04-05T04:21:00"/>
    <x v="4"/>
    <x v="0"/>
    <x v="2"/>
    <x v="453"/>
    <s v="Ocupada"/>
    <x v="457"/>
    <x v="6"/>
    <s v="Plato_16, Plato_18, Plato_11, Plato_5"/>
    <n v="268"/>
    <x v="4"/>
    <x v="193"/>
    <s v="04:21"/>
    <d v="1899-12-30T01:55:00"/>
    <d v="1899-12-30T01:29:00"/>
    <d v="1899-12-30T00:26:00"/>
    <x v="0"/>
  </r>
  <r>
    <s v="20"/>
    <s v="Cliente_989"/>
    <n v="1"/>
    <x v="376"/>
    <d v="2023-04-05T02:12:00"/>
    <x v="1"/>
    <x v="0"/>
    <x v="2"/>
    <x v="454"/>
    <s v="Ocupada"/>
    <x v="458"/>
    <x v="10"/>
    <s v="Plato_16"/>
    <n v="84"/>
    <x v="4"/>
    <x v="200"/>
    <s v="02:12"/>
    <d v="1899-12-30T02:03:00"/>
    <d v="1899-12-30T00:30:00"/>
    <d v="1899-12-30T01:33:00"/>
    <x v="0"/>
  </r>
  <r>
    <n v="19"/>
    <s v="Cliente_964"/>
    <n v="6"/>
    <x v="377"/>
    <d v="2023-04-05T06:56:00"/>
    <x v="4"/>
    <x v="2"/>
    <x v="2"/>
    <x v="455"/>
    <s v="Libre"/>
    <x v="459"/>
    <x v="8"/>
    <s v="Plato_16, Plato_10, Plato_1, Plato_7"/>
    <n v="176"/>
    <x v="4"/>
    <x v="33"/>
    <s v="06:56"/>
    <d v="1899-12-30T03:29:00"/>
    <d v="1899-12-30T02:04:00"/>
    <d v="1899-12-30T01:25:00"/>
    <x v="0"/>
  </r>
  <r>
    <n v="4"/>
    <s v="Cliente_421"/>
    <n v="3"/>
    <x v="378"/>
    <d v="2023-04-05T05:55:00"/>
    <x v="3"/>
    <x v="2"/>
    <x v="1"/>
    <x v="456"/>
    <s v="Libre"/>
    <x v="460"/>
    <x v="4"/>
    <s v="Plato_8, Plato_9"/>
    <n v="99"/>
    <x v="4"/>
    <x v="143"/>
    <s v="05:55"/>
    <d v="1899-12-30T03:12:00"/>
    <d v="1899-12-30T01:06:00"/>
    <d v="1899-12-30T02:06:00"/>
    <x v="0"/>
  </r>
  <r>
    <s v="9"/>
    <s v="Cliente_27"/>
    <n v="2"/>
    <x v="374"/>
    <d v="2023-04-05T04:27:00"/>
    <x v="2"/>
    <x v="0"/>
    <x v="2"/>
    <x v="457"/>
    <s v="Reservada"/>
    <x v="461"/>
    <x v="0"/>
    <s v="Plato_11"/>
    <n v="99"/>
    <x v="4"/>
    <x v="199"/>
    <s v="04:27"/>
    <d v="1899-12-30T02:15:00"/>
    <d v="1899-12-30T00:11:00"/>
    <d v="1899-12-30T02:04:00"/>
    <x v="0"/>
  </r>
  <r>
    <s v="7"/>
    <s v="Cliente_194"/>
    <n v="2"/>
    <x v="379"/>
    <d v="2023-04-05T03:13:00"/>
    <x v="2"/>
    <x v="0"/>
    <x v="0"/>
    <x v="458"/>
    <s v="Ocupada"/>
    <x v="462"/>
    <x v="3"/>
    <s v="Plato_17"/>
    <n v="93"/>
    <x v="4"/>
    <x v="184"/>
    <s v="03:13"/>
    <d v="1899-12-30T02:35:00"/>
    <d v="1899-12-30T00:14:00"/>
    <d v="1899-12-30T02:21:00"/>
    <x v="0"/>
  </r>
  <r>
    <n v="16"/>
    <s v="Cliente_440"/>
    <n v="1"/>
    <x v="380"/>
    <d v="2023-04-05T04:39:00"/>
    <x v="4"/>
    <x v="0"/>
    <x v="2"/>
    <x v="459"/>
    <s v="Reservada"/>
    <x v="463"/>
    <x v="9"/>
    <s v="Plato_10, Plato_6, Plato_5"/>
    <n v="154"/>
    <x v="4"/>
    <x v="53"/>
    <s v="04:39"/>
    <d v="1899-12-30T03:18:00"/>
    <d v="1899-12-30T01:24:00"/>
    <d v="1899-12-30T01:54:00"/>
    <x v="0"/>
  </r>
  <r>
    <n v="4"/>
    <s v="Cliente_876"/>
    <n v="2"/>
    <x v="381"/>
    <d v="2023-04-05T03:38:00"/>
    <x v="1"/>
    <x v="0"/>
    <x v="2"/>
    <x v="460"/>
    <s v="Ocupada"/>
    <x v="464"/>
    <x v="7"/>
    <s v="Plato_1, Plato_14"/>
    <n v="121"/>
    <x v="4"/>
    <x v="165"/>
    <s v="03:38"/>
    <d v="1899-12-30T02:42:00"/>
    <d v="1899-12-30T01:00:00"/>
    <d v="1899-12-30T01:42:00"/>
    <x v="0"/>
  </r>
  <r>
    <n v="4"/>
    <s v="Cliente_365"/>
    <n v="1"/>
    <x v="382"/>
    <d v="2023-04-05T04:20:00"/>
    <x v="1"/>
    <x v="0"/>
    <x v="2"/>
    <x v="461"/>
    <s v="Libre"/>
    <x v="465"/>
    <x v="6"/>
    <s v="Plato_5, Plato_2, Plato_16"/>
    <n v="140"/>
    <x v="4"/>
    <x v="59"/>
    <s v="04:20"/>
    <d v="1899-12-30T02:26:00"/>
    <d v="1899-12-30T02:25:00"/>
    <d v="1899-12-30T00:01:00"/>
    <x v="0"/>
  </r>
  <r>
    <n v="15"/>
    <s v="Cliente_185"/>
    <n v="3"/>
    <x v="383"/>
    <d v="2023-04-05T04:14:00"/>
    <x v="1"/>
    <x v="0"/>
    <x v="0"/>
    <x v="462"/>
    <s v="Reservada"/>
    <x v="466"/>
    <x v="4"/>
    <s v="Plato_11, Plato_5"/>
    <n v="143"/>
    <x v="4"/>
    <x v="64"/>
    <s v="04:14"/>
    <d v="1899-12-30T01:32:00"/>
    <d v="1899-12-30T01:12:00"/>
    <d v="1899-12-30T00:20:00"/>
    <x v="0"/>
  </r>
  <r>
    <n v="14"/>
    <s v="Cliente_558"/>
    <n v="6"/>
    <x v="318"/>
    <d v="2023-04-05T05:45:00"/>
    <x v="2"/>
    <x v="1"/>
    <x v="2"/>
    <x v="463"/>
    <s v="Reservada"/>
    <x v="467"/>
    <x v="10"/>
    <s v="Plato_12, Plato_3, Plato_16"/>
    <n v="106"/>
    <x v="4"/>
    <x v="178"/>
    <s v="05:45"/>
    <d v="1899-12-30T02:46:00"/>
    <d v="1899-12-30T01:03:00"/>
    <d v="1899-12-30T01:43:00"/>
    <x v="0"/>
  </r>
  <r>
    <n v="1"/>
    <s v="Cliente_535"/>
    <n v="2"/>
    <x v="384"/>
    <d v="2023-04-05T05:22:00"/>
    <x v="1"/>
    <x v="2"/>
    <x v="2"/>
    <x v="439"/>
    <s v="Reservada"/>
    <x v="468"/>
    <x v="1"/>
    <s v="Plato_8, Plato_15"/>
    <n v="137"/>
    <x v="4"/>
    <x v="68"/>
    <s v="05:22"/>
    <d v="1899-12-30T02:25:00"/>
    <d v="1899-12-30T01:06:00"/>
    <d v="1899-12-30T01:19:00"/>
    <x v="0"/>
  </r>
  <r>
    <n v="17"/>
    <s v="Cliente_18"/>
    <n v="3"/>
    <x v="385"/>
    <d v="2023-04-05T04:17:00"/>
    <x v="4"/>
    <x v="0"/>
    <x v="2"/>
    <x v="464"/>
    <s v="Ocupada"/>
    <x v="469"/>
    <x v="7"/>
    <s v="Plato_7, Plato_4"/>
    <n v="78"/>
    <x v="4"/>
    <x v="181"/>
    <s v="04:17"/>
    <d v="1899-12-30T02:51:00"/>
    <d v="1899-12-30T01:12:00"/>
    <d v="1899-12-30T01:39:00"/>
    <x v="0"/>
  </r>
  <r>
    <s v="7"/>
    <s v="Cliente_696"/>
    <n v="6"/>
    <x v="386"/>
    <d v="2023-04-05T05:38:00"/>
    <x v="4"/>
    <x v="1"/>
    <x v="0"/>
    <x v="465"/>
    <s v="Reservada"/>
    <x v="470"/>
    <x v="4"/>
    <s v="Plato_8"/>
    <n v="105"/>
    <x v="4"/>
    <x v="67"/>
    <s v="05:38"/>
    <d v="1899-12-30T02:02:00"/>
    <d v="1899-12-30T00:57:00"/>
    <d v="1899-12-30T01:05:00"/>
    <x v="0"/>
  </r>
  <r>
    <n v="20"/>
    <s v="Cliente_704"/>
    <n v="2"/>
    <x v="387"/>
    <d v="2023-04-05T06:52:00"/>
    <x v="2"/>
    <x v="0"/>
    <x v="1"/>
    <x v="466"/>
    <s v="Ocupada"/>
    <x v="471"/>
    <x v="7"/>
    <s v="Plato_8, Plato_5"/>
    <n v="114"/>
    <x v="4"/>
    <x v="141"/>
    <s v="06:52"/>
    <d v="1899-12-30T03:10:00"/>
    <d v="1899-12-30T01:13:00"/>
    <d v="1899-12-30T01:57:00"/>
    <x v="0"/>
  </r>
  <r>
    <n v="13"/>
    <s v="Cliente_720"/>
    <n v="4"/>
    <x v="388"/>
    <d v="2023-04-06T07:04:00"/>
    <x v="2"/>
    <x v="0"/>
    <x v="0"/>
    <x v="467"/>
    <s v="Ocupada"/>
    <x v="472"/>
    <x v="3"/>
    <s v="Plato_5, Plato_8"/>
    <n v="79"/>
    <x v="5"/>
    <x v="67"/>
    <s v="07:04"/>
    <d v="1899-12-30T03:43:00"/>
    <d v="1899-12-30T01:01:00"/>
    <d v="1899-12-30T02:42:00"/>
    <x v="0"/>
  </r>
  <r>
    <n v="2"/>
    <s v="Cliente_624"/>
    <n v="6"/>
    <x v="389"/>
    <d v="2023-04-06T03:32:00"/>
    <x v="4"/>
    <x v="0"/>
    <x v="2"/>
    <x v="468"/>
    <s v="Libre"/>
    <x v="473"/>
    <x v="4"/>
    <s v="Plato_18, Plato_9, Plato_17, Plato_16"/>
    <n v="178"/>
    <x v="5"/>
    <x v="81"/>
    <s v="03:32"/>
    <d v="1899-12-30T01:40:00"/>
    <d v="1899-12-30T02:41:00"/>
    <d v="1899-12-30T00:00:00"/>
    <x v="1"/>
  </r>
  <r>
    <n v="18"/>
    <s v="Cliente_289"/>
    <n v="4"/>
    <x v="390"/>
    <d v="2023-04-06T05:50:00"/>
    <x v="3"/>
    <x v="2"/>
    <x v="0"/>
    <x v="469"/>
    <s v="Ocupada"/>
    <x v="474"/>
    <x v="3"/>
    <s v="Plato_7, Plato_18"/>
    <n v="174"/>
    <x v="5"/>
    <x v="201"/>
    <s v="05:50"/>
    <d v="1899-12-30T02:48:00"/>
    <d v="1899-12-30T00:35:00"/>
    <d v="1899-12-30T02:13:00"/>
    <x v="0"/>
  </r>
  <r>
    <n v="13"/>
    <s v="Cliente_434"/>
    <n v="2"/>
    <x v="391"/>
    <d v="2023-04-06T01:47:00"/>
    <x v="0"/>
    <x v="1"/>
    <x v="0"/>
    <x v="277"/>
    <s v="Ocupada"/>
    <x v="475"/>
    <x v="3"/>
    <s v="Plato_7, Plato_18, Plato_15, Plato_20"/>
    <n v="218"/>
    <x v="5"/>
    <x v="172"/>
    <s v="01:47"/>
    <d v="1899-12-30T01:59:00"/>
    <d v="1899-12-30T01:55:00"/>
    <d v="1899-12-30T00:04:00"/>
    <x v="0"/>
  </r>
  <r>
    <n v="8"/>
    <s v="Cliente_149"/>
    <n v="6"/>
    <x v="392"/>
    <d v="2023-04-06T02:58:00"/>
    <x v="4"/>
    <x v="1"/>
    <x v="2"/>
    <x v="470"/>
    <s v="Reservada"/>
    <x v="476"/>
    <x v="1"/>
    <s v="Plato_18, Plato_14, Plato_7, Plato_13"/>
    <n v="204"/>
    <x v="5"/>
    <x v="80"/>
    <s v="02:58"/>
    <d v="1899-12-30T01:19:00"/>
    <d v="1899-12-30T01:55:00"/>
    <d v="1899-12-30T00:00:00"/>
    <x v="1"/>
  </r>
  <r>
    <n v="7"/>
    <s v="Cliente_29"/>
    <n v="5"/>
    <x v="393"/>
    <d v="2023-04-06T03:28:00"/>
    <x v="1"/>
    <x v="0"/>
    <x v="1"/>
    <x v="471"/>
    <s v="Ocupada"/>
    <x v="477"/>
    <x v="6"/>
    <s v="Plato_2, Plato_9"/>
    <n v="118"/>
    <x v="5"/>
    <x v="4"/>
    <s v="03:28"/>
    <d v="1899-12-30T03:42:00"/>
    <d v="1899-12-30T01:30:00"/>
    <d v="1899-12-30T02:12:00"/>
    <x v="0"/>
  </r>
  <r>
    <n v="1"/>
    <s v="Cliente_708"/>
    <n v="3"/>
    <x v="394"/>
    <d v="2023-04-06T04:30:00"/>
    <x v="0"/>
    <x v="0"/>
    <x v="0"/>
    <x v="472"/>
    <s v="Reservada"/>
    <x v="478"/>
    <x v="10"/>
    <s v="Plato_4, Plato_18"/>
    <n v="52"/>
    <x v="5"/>
    <x v="76"/>
    <s v="04:30"/>
    <d v="1899-12-30T03:48:00"/>
    <d v="1899-12-30T01:23:00"/>
    <d v="1899-12-30T02:25:00"/>
    <x v="0"/>
  </r>
  <r>
    <n v="1"/>
    <s v="Cliente_125"/>
    <n v="5"/>
    <x v="395"/>
    <d v="2023-04-06T07:19:00"/>
    <x v="3"/>
    <x v="1"/>
    <x v="1"/>
    <x v="473"/>
    <s v="Reservada"/>
    <x v="479"/>
    <x v="7"/>
    <s v="Plato_8, Plato_6"/>
    <n v="159"/>
    <x v="5"/>
    <x v="188"/>
    <s v="07:19"/>
    <d v="1899-12-30T03:53:00"/>
    <d v="1899-12-30T01:05:00"/>
    <d v="1899-12-30T02:48:00"/>
    <x v="0"/>
  </r>
  <r>
    <s v="9"/>
    <s v="Cliente_618"/>
    <n v="4"/>
    <x v="396"/>
    <d v="2023-04-06T04:43:00"/>
    <x v="1"/>
    <x v="0"/>
    <x v="2"/>
    <x v="474"/>
    <s v="Reservada"/>
    <x v="480"/>
    <x v="4"/>
    <s v="Plato_10"/>
    <n v="52"/>
    <x v="5"/>
    <x v="6"/>
    <s v="04:43"/>
    <d v="1899-12-30T02:46:00"/>
    <d v="1899-12-30T00:58:00"/>
    <d v="1899-12-30T01:48:00"/>
    <x v="0"/>
  </r>
  <r>
    <s v="9"/>
    <s v="Cliente_115"/>
    <n v="4"/>
    <x v="397"/>
    <d v="2023-04-06T02:59:00"/>
    <x v="0"/>
    <x v="1"/>
    <x v="2"/>
    <x v="475"/>
    <s v="Libre"/>
    <x v="481"/>
    <x v="1"/>
    <s v="Plato_13"/>
    <n v="63"/>
    <x v="5"/>
    <x v="57"/>
    <s v="02:59"/>
    <d v="1899-12-30T02:18:00"/>
    <d v="1899-12-30T00:21:00"/>
    <d v="1899-12-30T01:57:00"/>
    <x v="0"/>
  </r>
  <r>
    <s v="2"/>
    <s v="Cliente_527"/>
    <n v="4"/>
    <x v="398"/>
    <d v="2023-04-06T07:01:00"/>
    <x v="1"/>
    <x v="0"/>
    <x v="2"/>
    <x v="476"/>
    <s v="Reservada"/>
    <x v="482"/>
    <x v="8"/>
    <s v="Plato_6"/>
    <n v="81"/>
    <x v="5"/>
    <x v="183"/>
    <s v="07:01"/>
    <d v="1899-12-30T03:11:00"/>
    <d v="1899-12-30T00:53:00"/>
    <d v="1899-12-30T02:18:00"/>
    <x v="0"/>
  </r>
  <r>
    <s v="18"/>
    <s v="Cliente_71"/>
    <n v="2"/>
    <x v="399"/>
    <d v="2023-04-06T04:31:00"/>
    <x v="4"/>
    <x v="0"/>
    <x v="2"/>
    <x v="477"/>
    <s v="Libre"/>
    <x v="483"/>
    <x v="9"/>
    <s v="Plato_1"/>
    <n v="75"/>
    <x v="5"/>
    <x v="88"/>
    <s v="04:31"/>
    <d v="1899-12-30T02:58:00"/>
    <d v="1899-12-30T00:34:00"/>
    <d v="1899-12-30T02:24:00"/>
    <x v="0"/>
  </r>
  <r>
    <n v="6"/>
    <s v="Cliente_524"/>
    <n v="5"/>
    <x v="400"/>
    <d v="2023-04-06T02:52:00"/>
    <x v="3"/>
    <x v="2"/>
    <x v="2"/>
    <x v="478"/>
    <s v="Reservada"/>
    <x v="484"/>
    <x v="6"/>
    <s v="Plato_7, Plato_19"/>
    <n v="144"/>
    <x v="5"/>
    <x v="107"/>
    <s v="02:52"/>
    <d v="1899-12-30T01:52:00"/>
    <d v="1899-12-30T01:19:00"/>
    <d v="1899-12-30T00:33:00"/>
    <x v="0"/>
  </r>
  <r>
    <n v="15"/>
    <s v="Cliente_437"/>
    <n v="3"/>
    <x v="401"/>
    <d v="2023-04-06T06:12:00"/>
    <x v="1"/>
    <x v="1"/>
    <x v="0"/>
    <x v="479"/>
    <s v="Ocupada"/>
    <x v="485"/>
    <x v="1"/>
    <s v="Plato_19, Plato_3, Plato_18, Plato_7"/>
    <n v="150"/>
    <x v="5"/>
    <x v="56"/>
    <s v="06:12"/>
    <d v="1899-12-30T03:40:00"/>
    <d v="1899-12-30T00:59:00"/>
    <d v="1899-12-30T02:41:00"/>
    <x v="0"/>
  </r>
  <r>
    <n v="17"/>
    <s v="Cliente_946"/>
    <n v="1"/>
    <x v="402"/>
    <d v="2023-04-06T03:50:00"/>
    <x v="1"/>
    <x v="0"/>
    <x v="2"/>
    <x v="480"/>
    <s v="Ocupada"/>
    <x v="486"/>
    <x v="3"/>
    <s v="Plato_18, Plato_17, Plato_5"/>
    <n v="152"/>
    <x v="5"/>
    <x v="70"/>
    <s v="03:50"/>
    <d v="1899-12-30T02:31:00"/>
    <d v="1899-12-30T01:32:00"/>
    <d v="1899-12-30T00:59:00"/>
    <x v="0"/>
  </r>
  <r>
    <n v="10"/>
    <s v="Cliente_719"/>
    <n v="4"/>
    <x v="403"/>
    <d v="2023-04-06T01:58:00"/>
    <x v="0"/>
    <x v="0"/>
    <x v="0"/>
    <x v="481"/>
    <s v="Libre"/>
    <x v="487"/>
    <x v="10"/>
    <s v="Plato_4, Plato_14, Plato_17"/>
    <n v="185"/>
    <x v="5"/>
    <x v="135"/>
    <s v="01:58"/>
    <d v="1899-12-30T01:58:00"/>
    <d v="1899-12-30T02:04:00"/>
    <d v="1899-12-30T00:00:00"/>
    <x v="1"/>
  </r>
  <r>
    <n v="3"/>
    <s v="Cliente_354"/>
    <n v="1"/>
    <x v="404"/>
    <d v="2023-04-06T05:27:00"/>
    <x v="0"/>
    <x v="1"/>
    <x v="2"/>
    <x v="482"/>
    <s v="Ocupada"/>
    <x v="488"/>
    <x v="10"/>
    <s v="Plato_20, Plato_14"/>
    <n v="149"/>
    <x v="5"/>
    <x v="68"/>
    <s v="05:27"/>
    <d v="1899-12-30T02:45:00"/>
    <d v="1899-12-30T00:34:00"/>
    <d v="1899-12-30T02:11:00"/>
    <x v="0"/>
  </r>
  <r>
    <n v="1"/>
    <s v="Cliente_194"/>
    <n v="2"/>
    <x v="405"/>
    <d v="2023-04-06T04:57:00"/>
    <x v="3"/>
    <x v="0"/>
    <x v="2"/>
    <x v="483"/>
    <s v="Libre"/>
    <x v="489"/>
    <x v="1"/>
    <s v="Plato_10, Plato_15, Plato_18"/>
    <n v="212"/>
    <x v="5"/>
    <x v="202"/>
    <s v="04:57"/>
    <d v="1899-12-30T01:37:00"/>
    <d v="1899-12-30T02:11:00"/>
    <d v="1899-12-30T00:00:00"/>
    <x v="1"/>
  </r>
  <r>
    <n v="7"/>
    <s v="Cliente_160"/>
    <n v="4"/>
    <x v="406"/>
    <d v="2023-04-06T02:37:00"/>
    <x v="4"/>
    <x v="1"/>
    <x v="2"/>
    <x v="3"/>
    <s v="Ocupada"/>
    <x v="490"/>
    <x v="0"/>
    <s v="Plato_9, Plato_2"/>
    <n v="118"/>
    <x v="5"/>
    <x v="106"/>
    <s v="02:37"/>
    <d v="1899-12-30T02:45:00"/>
    <d v="1899-12-30T00:41:00"/>
    <d v="1899-12-30T02:04:00"/>
    <x v="0"/>
  </r>
  <r>
    <n v="4"/>
    <s v="Cliente_363"/>
    <n v="4"/>
    <x v="407"/>
    <d v="2023-04-06T04:36:00"/>
    <x v="1"/>
    <x v="0"/>
    <x v="2"/>
    <x v="168"/>
    <s v="Reservada"/>
    <x v="491"/>
    <x v="1"/>
    <s v="Plato_11, Plato_13, Plato_7"/>
    <n v="210"/>
    <x v="5"/>
    <x v="170"/>
    <s v="04:36"/>
    <d v="1899-12-30T03:33:00"/>
    <d v="1899-12-30T00:49:00"/>
    <d v="1899-12-30T02:44:00"/>
    <x v="0"/>
  </r>
  <r>
    <s v="2"/>
    <s v="Cliente_140"/>
    <n v="2"/>
    <x v="408"/>
    <d v="2023-04-06T01:46:00"/>
    <x v="3"/>
    <x v="0"/>
    <x v="2"/>
    <x v="484"/>
    <s v="Ocupada"/>
    <x v="492"/>
    <x v="4"/>
    <s v="Plato_4"/>
    <n v="54"/>
    <x v="5"/>
    <x v="203"/>
    <s v="01:46"/>
    <d v="1899-12-30T01:30:00"/>
    <d v="1899-12-30T00:08:00"/>
    <d v="1899-12-30T01:22:00"/>
    <x v="0"/>
  </r>
  <r>
    <n v="20"/>
    <s v="Cliente_546"/>
    <n v="5"/>
    <x v="409"/>
    <d v="2023-04-06T04:49:00"/>
    <x v="1"/>
    <x v="1"/>
    <x v="2"/>
    <x v="485"/>
    <s v="Reservada"/>
    <x v="493"/>
    <x v="3"/>
    <s v="Plato_15, Plato_19"/>
    <n v="172"/>
    <x v="5"/>
    <x v="1"/>
    <s v="04:49"/>
    <d v="1899-12-30T03:21:00"/>
    <d v="1899-12-30T00:31:00"/>
    <d v="1899-12-30T02:50:00"/>
    <x v="0"/>
  </r>
  <r>
    <n v="11"/>
    <s v="Cliente_778"/>
    <n v="6"/>
    <x v="410"/>
    <d v="2023-04-06T06:50:00"/>
    <x v="2"/>
    <x v="1"/>
    <x v="2"/>
    <x v="486"/>
    <s v="Libre"/>
    <x v="494"/>
    <x v="5"/>
    <s v="Plato_20, Plato_6, Plato_16, Plato_11"/>
    <n v="263"/>
    <x v="5"/>
    <x v="23"/>
    <s v="06:50"/>
    <d v="1899-12-30T03:49:00"/>
    <d v="1899-12-30T01:42:00"/>
    <d v="1899-12-30T02:07:00"/>
    <x v="0"/>
  </r>
  <r>
    <n v="1"/>
    <s v="Cliente_402"/>
    <n v="3"/>
    <x v="411"/>
    <d v="2023-04-06T06:22:00"/>
    <x v="1"/>
    <x v="0"/>
    <x v="2"/>
    <x v="487"/>
    <s v="Reservada"/>
    <x v="495"/>
    <x v="10"/>
    <s v="Plato_11, Plato_18, Plato_12, Plato_17"/>
    <n v="223"/>
    <x v="5"/>
    <x v="124"/>
    <s v="06:22"/>
    <d v="1899-12-30T03:48:00"/>
    <d v="1899-12-30T02:13:00"/>
    <d v="1899-12-30T01:35:00"/>
    <x v="0"/>
  </r>
  <r>
    <n v="13"/>
    <s v="Cliente_784"/>
    <n v="6"/>
    <x v="412"/>
    <d v="2023-04-06T06:58:00"/>
    <x v="0"/>
    <x v="0"/>
    <x v="0"/>
    <x v="488"/>
    <s v="Reservada"/>
    <x v="496"/>
    <x v="10"/>
    <s v="Plato_2, Plato_20"/>
    <n v="150"/>
    <x v="5"/>
    <x v="43"/>
    <s v="06:58"/>
    <d v="1899-12-30T03:28:00"/>
    <d v="1899-12-30T00:38:00"/>
    <d v="1899-12-30T02:50:00"/>
    <x v="0"/>
  </r>
  <r>
    <s v="20"/>
    <s v="Cliente_259"/>
    <n v="3"/>
    <x v="413"/>
    <d v="2023-04-06T03:46:00"/>
    <x v="0"/>
    <x v="0"/>
    <x v="2"/>
    <x v="489"/>
    <s v="Libre"/>
    <x v="497"/>
    <x v="0"/>
    <s v="Plato_12"/>
    <n v="19"/>
    <x v="5"/>
    <x v="142"/>
    <s v="03:46"/>
    <d v="1899-12-30T03:29:00"/>
    <d v="1899-12-30T00:32:00"/>
    <d v="1899-12-30T02:57:00"/>
    <x v="0"/>
  </r>
  <r>
    <n v="5"/>
    <s v="Cliente_919"/>
    <n v="5"/>
    <x v="414"/>
    <d v="2023-04-06T04:28:00"/>
    <x v="2"/>
    <x v="2"/>
    <x v="0"/>
    <x v="490"/>
    <s v="Reservada"/>
    <x v="498"/>
    <x v="2"/>
    <s v="Plato_10, Plato_2, Plato_1"/>
    <n v="158"/>
    <x v="5"/>
    <x v="53"/>
    <s v="04:28"/>
    <d v="1899-12-30T03:07:00"/>
    <d v="1899-12-30T02:10:00"/>
    <d v="1899-12-30T00:57:00"/>
    <x v="0"/>
  </r>
  <r>
    <n v="4"/>
    <s v="Cliente_354"/>
    <n v="5"/>
    <x v="415"/>
    <d v="2023-04-06T05:15:00"/>
    <x v="4"/>
    <x v="1"/>
    <x v="0"/>
    <x v="491"/>
    <s v="Ocupada"/>
    <x v="499"/>
    <x v="10"/>
    <s v="Plato_6, Plato_5"/>
    <n v="93"/>
    <x v="5"/>
    <x v="77"/>
    <s v="05:15"/>
    <d v="1899-12-30T04:13:00"/>
    <d v="1899-12-30T00:42:00"/>
    <d v="1899-12-30T03:31:00"/>
    <x v="0"/>
  </r>
  <r>
    <n v="7"/>
    <s v="Cliente_637"/>
    <n v="1"/>
    <x v="416"/>
    <d v="2023-04-06T06:31:00"/>
    <x v="1"/>
    <x v="2"/>
    <x v="2"/>
    <x v="492"/>
    <s v="Ocupada"/>
    <x v="500"/>
    <x v="5"/>
    <s v="Plato_20, Plato_13, Plato_16"/>
    <n v="138"/>
    <x v="5"/>
    <x v="153"/>
    <s v="06:31"/>
    <d v="1899-12-30T03:02:00"/>
    <d v="1899-12-30T00:39:00"/>
    <d v="1899-12-30T02:23:00"/>
    <x v="0"/>
  </r>
  <r>
    <n v="5"/>
    <s v="Cliente_759"/>
    <n v="2"/>
    <x v="417"/>
    <d v="2023-04-06T01:57:00"/>
    <x v="3"/>
    <x v="0"/>
    <x v="2"/>
    <x v="493"/>
    <s v="Reservada"/>
    <x v="501"/>
    <x v="6"/>
    <s v="Plato_5, Plato_4, Plato_11"/>
    <n v="139"/>
    <x v="5"/>
    <x v="122"/>
    <s v="01:57"/>
    <d v="1899-12-30T01:12:00"/>
    <d v="1899-12-30T01:13:00"/>
    <d v="1899-12-30T00:00:00"/>
    <x v="1"/>
  </r>
  <r>
    <n v="3"/>
    <s v="Cliente_948"/>
    <n v="1"/>
    <x v="418"/>
    <d v="2023-04-06T04:02:00"/>
    <x v="0"/>
    <x v="0"/>
    <x v="2"/>
    <x v="494"/>
    <s v="Reservada"/>
    <x v="502"/>
    <x v="0"/>
    <s v="Plato_20, Plato_12"/>
    <n v="137"/>
    <x v="5"/>
    <x v="185"/>
    <s v="04:02"/>
    <d v="1899-12-30T01:42:00"/>
    <d v="1899-12-30T01:25:00"/>
    <d v="1899-12-30T00:17:00"/>
    <x v="0"/>
  </r>
  <r>
    <s v="2"/>
    <s v="Cliente_172"/>
    <n v="5"/>
    <x v="419"/>
    <d v="2023-04-06T04:48:00"/>
    <x v="3"/>
    <x v="2"/>
    <x v="1"/>
    <x v="495"/>
    <s v="Reservada"/>
    <x v="503"/>
    <x v="2"/>
    <s v="Plato_6"/>
    <n v="54"/>
    <x v="5"/>
    <x v="204"/>
    <s v="04:48"/>
    <d v="1899-12-30T02:38:00"/>
    <d v="1899-12-30T00:19:00"/>
    <d v="1899-12-30T02:19:00"/>
    <x v="0"/>
  </r>
  <r>
    <n v="5"/>
    <s v="Cliente_70"/>
    <n v="1"/>
    <x v="420"/>
    <d v="2023-04-06T06:07:00"/>
    <x v="2"/>
    <x v="2"/>
    <x v="2"/>
    <x v="496"/>
    <s v="Reservada"/>
    <x v="504"/>
    <x v="1"/>
    <s v="Plato_20, Plato_1"/>
    <n v="155"/>
    <x v="5"/>
    <x v="34"/>
    <s v="06:07"/>
    <d v="1899-12-30T03:29:00"/>
    <d v="1899-12-30T01:55:00"/>
    <d v="1899-12-30T01:34:00"/>
    <x v="0"/>
  </r>
  <r>
    <s v="18"/>
    <s v="Cliente_835"/>
    <n v="2"/>
    <x v="421"/>
    <d v="2023-04-06T04:02:00"/>
    <x v="0"/>
    <x v="2"/>
    <x v="2"/>
    <x v="116"/>
    <s v="Ocupada"/>
    <x v="505"/>
    <x v="3"/>
    <s v="Plato_8"/>
    <n v="70"/>
    <x v="5"/>
    <x v="205"/>
    <s v="04:02"/>
    <d v="1899-12-30T02:16:00"/>
    <d v="1899-12-30T00:05:00"/>
    <d v="1899-12-30T02:11:00"/>
    <x v="0"/>
  </r>
  <r>
    <n v="18"/>
    <s v="Cliente_989"/>
    <n v="4"/>
    <x v="395"/>
    <d v="2023-04-06T04:30:00"/>
    <x v="2"/>
    <x v="1"/>
    <x v="2"/>
    <x v="497"/>
    <s v="Libre"/>
    <x v="506"/>
    <x v="6"/>
    <s v="Plato_18, Plato_19"/>
    <n v="210"/>
    <x v="5"/>
    <x v="188"/>
    <s v="04:30"/>
    <d v="1899-12-30T01:04:00"/>
    <d v="1899-12-30T01:09:00"/>
    <d v="1899-12-30T00:00:00"/>
    <x v="1"/>
  </r>
  <r>
    <s v="6"/>
    <s v="Cliente_821"/>
    <n v="1"/>
    <x v="422"/>
    <d v="2023-04-06T06:35:00"/>
    <x v="3"/>
    <x v="0"/>
    <x v="2"/>
    <x v="498"/>
    <s v="Reservada"/>
    <x v="507"/>
    <x v="2"/>
    <s v="Plato_15"/>
    <n v="32"/>
    <x v="5"/>
    <x v="206"/>
    <s v="06:35"/>
    <d v="1899-12-30T03:45:00"/>
    <d v="1899-12-30T00:34:00"/>
    <d v="1899-12-30T03:11:00"/>
    <x v="0"/>
  </r>
  <r>
    <s v="5"/>
    <s v="Cliente_977"/>
    <n v="3"/>
    <x v="423"/>
    <d v="2023-04-06T06:02:00"/>
    <x v="1"/>
    <x v="1"/>
    <x v="2"/>
    <x v="499"/>
    <s v="Ocupada"/>
    <x v="508"/>
    <x v="2"/>
    <s v="Plato_20"/>
    <n v="80"/>
    <x v="5"/>
    <x v="207"/>
    <s v="06:02"/>
    <d v="1899-12-30T03:05:00"/>
    <d v="1899-12-30T00:47:00"/>
    <d v="1899-12-30T02:18:00"/>
    <x v="0"/>
  </r>
  <r>
    <s v="6"/>
    <s v="Cliente_509"/>
    <n v="4"/>
    <x v="424"/>
    <d v="2023-04-06T04:33:00"/>
    <x v="4"/>
    <x v="0"/>
    <x v="2"/>
    <x v="500"/>
    <s v="Libre"/>
    <x v="509"/>
    <x v="3"/>
    <s v="Plato_19"/>
    <n v="36"/>
    <x v="5"/>
    <x v="86"/>
    <s v="04:33"/>
    <d v="1899-12-30T01:01:00"/>
    <d v="1899-12-30T00:48:00"/>
    <d v="1899-12-30T00:13:00"/>
    <x v="0"/>
  </r>
  <r>
    <n v="2"/>
    <s v="Cliente_951"/>
    <n v="1"/>
    <x v="425"/>
    <d v="2023-04-06T03:23:00"/>
    <x v="1"/>
    <x v="0"/>
    <x v="2"/>
    <x v="501"/>
    <s v="Libre"/>
    <x v="510"/>
    <x v="10"/>
    <s v="Plato_14, Plato_18"/>
    <n v="137"/>
    <x v="5"/>
    <x v="175"/>
    <s v="03:23"/>
    <d v="1899-12-30T01:45:00"/>
    <d v="1899-12-30T00:38:00"/>
    <d v="1899-12-30T01:07:00"/>
    <x v="0"/>
  </r>
  <r>
    <n v="2"/>
    <s v="Cliente_285"/>
    <n v="1"/>
    <x v="426"/>
    <d v="2023-04-06T02:26:00"/>
    <x v="3"/>
    <x v="0"/>
    <x v="2"/>
    <x v="502"/>
    <s v="Ocupada"/>
    <x v="511"/>
    <x v="0"/>
    <s v="Plato_3, Plato_19"/>
    <n v="128"/>
    <x v="5"/>
    <x v="25"/>
    <s v="02:26"/>
    <d v="1899-12-30T01:22:00"/>
    <d v="1899-12-30T00:59:00"/>
    <d v="1899-12-30T00:23:00"/>
    <x v="0"/>
  </r>
  <r>
    <s v="8"/>
    <s v="Cliente_873"/>
    <n v="6"/>
    <x v="409"/>
    <d v="2023-04-06T04:51:00"/>
    <x v="0"/>
    <x v="1"/>
    <x v="2"/>
    <x v="503"/>
    <s v="Ocupada"/>
    <x v="512"/>
    <x v="6"/>
    <s v="Plato_4"/>
    <n v="54"/>
    <x v="5"/>
    <x v="1"/>
    <s v="04:51"/>
    <d v="1899-12-30T03:38:00"/>
    <d v="1899-12-30T00:56:00"/>
    <d v="1899-12-30T02:42:00"/>
    <x v="0"/>
  </r>
  <r>
    <n v="18"/>
    <s v="Cliente_819"/>
    <n v="5"/>
    <x v="426"/>
    <d v="2023-04-06T04:36:00"/>
    <x v="4"/>
    <x v="0"/>
    <x v="2"/>
    <x v="504"/>
    <s v="Libre"/>
    <x v="513"/>
    <x v="9"/>
    <s v="Plato_10, Plato_12, Plato_3, Plato_15"/>
    <n v="174"/>
    <x v="5"/>
    <x v="25"/>
    <s v="04:36"/>
    <d v="1899-12-30T03:17:00"/>
    <d v="1899-12-30T01:52:00"/>
    <d v="1899-12-30T01:25:00"/>
    <x v="0"/>
  </r>
  <r>
    <s v="19"/>
    <s v="Cliente_690"/>
    <n v="2"/>
    <x v="427"/>
    <d v="2023-04-06T02:03:00"/>
    <x v="2"/>
    <x v="0"/>
    <x v="2"/>
    <x v="505"/>
    <s v="Ocupada"/>
    <x v="514"/>
    <x v="9"/>
    <s v="Plato_4"/>
    <n v="18"/>
    <x v="5"/>
    <x v="140"/>
    <s v="02:03"/>
    <d v="1899-12-30T01:20:00"/>
    <d v="1899-12-30T00:13:00"/>
    <d v="1899-12-30T01:07:00"/>
    <x v="0"/>
  </r>
  <r>
    <n v="7"/>
    <s v="Cliente_334"/>
    <n v="2"/>
    <x v="428"/>
    <d v="2023-04-06T04:59:00"/>
    <x v="4"/>
    <x v="0"/>
    <x v="2"/>
    <x v="506"/>
    <s v="Reservada"/>
    <x v="515"/>
    <x v="3"/>
    <s v="Plato_12, Plato_14, Plato_3"/>
    <n v="146"/>
    <x v="5"/>
    <x v="133"/>
    <s v="04:59"/>
    <d v="1899-12-30T01:04:00"/>
    <d v="1899-12-30T01:37:00"/>
    <d v="1899-12-30T00:00:00"/>
    <x v="1"/>
  </r>
  <r>
    <n v="4"/>
    <s v="Cliente_508"/>
    <n v="5"/>
    <x v="429"/>
    <d v="2023-04-06T05:30:00"/>
    <x v="4"/>
    <x v="0"/>
    <x v="1"/>
    <x v="507"/>
    <s v="Reservada"/>
    <x v="516"/>
    <x v="8"/>
    <s v="Plato_7, Plato_12, Plato_5"/>
    <n v="103"/>
    <x v="5"/>
    <x v="116"/>
    <s v="05:30"/>
    <d v="1899-12-30T03:55:00"/>
    <d v="1899-12-30T01:05:00"/>
    <d v="1899-12-30T02:50:00"/>
    <x v="0"/>
  </r>
  <r>
    <n v="5"/>
    <s v="Cliente_830"/>
    <n v="6"/>
    <x v="430"/>
    <d v="2023-04-06T06:02:00"/>
    <x v="4"/>
    <x v="1"/>
    <x v="2"/>
    <x v="508"/>
    <s v="Ocupada"/>
    <x v="517"/>
    <x v="1"/>
    <s v="Plato_11, Plato_5"/>
    <n v="77"/>
    <x v="5"/>
    <x v="158"/>
    <s v="06:02"/>
    <d v="1899-12-30T04:09:00"/>
    <d v="1899-12-30T00:53:00"/>
    <d v="1899-12-30T03:16:00"/>
    <x v="0"/>
  </r>
  <r>
    <n v="6"/>
    <s v="Cliente_787"/>
    <n v="2"/>
    <x v="431"/>
    <d v="2023-04-06T03:49:00"/>
    <x v="3"/>
    <x v="0"/>
    <x v="2"/>
    <x v="509"/>
    <s v="Libre"/>
    <x v="518"/>
    <x v="3"/>
    <s v="Plato_6, Plato_20, Plato_5"/>
    <n v="245"/>
    <x v="5"/>
    <x v="177"/>
    <s v="03:49"/>
    <d v="1899-12-30T03:01:00"/>
    <d v="1899-12-30T02:36:00"/>
    <d v="1899-12-30T00:25:00"/>
    <x v="0"/>
  </r>
  <r>
    <n v="4"/>
    <s v="Cliente_616"/>
    <n v="4"/>
    <x v="432"/>
    <d v="2023-04-06T06:23:00"/>
    <x v="4"/>
    <x v="2"/>
    <x v="2"/>
    <x v="510"/>
    <s v="Libre"/>
    <x v="519"/>
    <x v="1"/>
    <s v="Plato_9, Plato_18, Plato_17, Plato_2"/>
    <n v="280"/>
    <x v="5"/>
    <x v="79"/>
    <s v="06:23"/>
    <d v="1899-12-30T02:48:00"/>
    <d v="1899-12-30T02:01:00"/>
    <d v="1899-12-30T00:47:00"/>
    <x v="0"/>
  </r>
  <r>
    <n v="18"/>
    <s v="Cliente_422"/>
    <n v="2"/>
    <x v="433"/>
    <d v="2023-04-06T02:54:00"/>
    <x v="4"/>
    <x v="0"/>
    <x v="2"/>
    <x v="511"/>
    <s v="Libre"/>
    <x v="520"/>
    <x v="6"/>
    <s v="Plato_1, Plato_9, Plato_18"/>
    <n v="210"/>
    <x v="5"/>
    <x v="103"/>
    <s v="02:54"/>
    <d v="1899-12-30T02:11:00"/>
    <d v="1899-12-30T01:31:00"/>
    <d v="1899-12-30T00:40:00"/>
    <x v="0"/>
  </r>
  <r>
    <s v="2"/>
    <s v="Cliente_740"/>
    <n v="5"/>
    <x v="425"/>
    <d v="2023-04-06T04:26:00"/>
    <x v="4"/>
    <x v="0"/>
    <x v="1"/>
    <x v="512"/>
    <s v="Libre"/>
    <x v="521"/>
    <x v="7"/>
    <s v="Plato_16"/>
    <n v="84"/>
    <x v="5"/>
    <x v="175"/>
    <s v="04:26"/>
    <d v="1899-12-30T02:48:00"/>
    <d v="1899-12-30T00:47:00"/>
    <d v="1899-12-30T02:01:00"/>
    <x v="0"/>
  </r>
  <r>
    <s v="4"/>
    <s v="Cliente_930"/>
    <n v="3"/>
    <x v="392"/>
    <d v="2023-04-06T04:42:00"/>
    <x v="3"/>
    <x v="0"/>
    <x v="2"/>
    <x v="513"/>
    <s v="Ocupada"/>
    <x v="522"/>
    <x v="10"/>
    <s v="Plato_6"/>
    <n v="81"/>
    <x v="5"/>
    <x v="80"/>
    <s v="04:42"/>
    <d v="1899-12-30T03:18:00"/>
    <d v="1899-12-30T00:51:00"/>
    <d v="1899-12-30T02:27:00"/>
    <x v="0"/>
  </r>
  <r>
    <n v="16"/>
    <s v="Cliente_218"/>
    <n v="4"/>
    <x v="391"/>
    <d v="2023-04-06T02:32:00"/>
    <x v="0"/>
    <x v="0"/>
    <x v="2"/>
    <x v="514"/>
    <s v="Ocupada"/>
    <x v="523"/>
    <x v="4"/>
    <s v="Plato_5, Plato_6"/>
    <n v="76"/>
    <x v="5"/>
    <x v="172"/>
    <s v="02:32"/>
    <d v="1899-12-30T02:44:00"/>
    <d v="1899-12-30T01:01:00"/>
    <d v="1899-12-30T01:43:00"/>
    <x v="0"/>
  </r>
  <r>
    <n v="16"/>
    <s v="Cliente_318"/>
    <n v="3"/>
    <x v="434"/>
    <d v="2023-04-06T07:14:00"/>
    <x v="0"/>
    <x v="0"/>
    <x v="2"/>
    <x v="515"/>
    <s v="Ocupada"/>
    <x v="524"/>
    <x v="5"/>
    <s v="Plato_14, Plato_8, Plato_17"/>
    <n v="197"/>
    <x v="5"/>
    <x v="33"/>
    <s v="07:14"/>
    <d v="1899-12-30T04:02:00"/>
    <d v="1899-12-30T01:17:00"/>
    <d v="1899-12-30T02:45:00"/>
    <x v="0"/>
  </r>
  <r>
    <s v="4"/>
    <s v="Cliente_257"/>
    <n v="6"/>
    <x v="416"/>
    <d v="2023-04-06T05:41:00"/>
    <x v="4"/>
    <x v="2"/>
    <x v="0"/>
    <x v="516"/>
    <s v="Libre"/>
    <x v="525"/>
    <x v="6"/>
    <s v="Plato_11"/>
    <n v="33"/>
    <x v="5"/>
    <x v="153"/>
    <s v="05:41"/>
    <d v="1899-12-30T01:57:00"/>
    <d v="1899-12-30T00:22:00"/>
    <d v="1899-12-30T01:35:00"/>
    <x v="0"/>
  </r>
  <r>
    <s v="19"/>
    <s v="Cliente_112"/>
    <n v="4"/>
    <x v="435"/>
    <d v="2023-04-06T05:55:00"/>
    <x v="1"/>
    <x v="1"/>
    <x v="1"/>
    <x v="517"/>
    <s v="Ocupada"/>
    <x v="526"/>
    <x v="0"/>
    <s v="Plato_6"/>
    <n v="54"/>
    <x v="5"/>
    <x v="35"/>
    <s v="05:55"/>
    <d v="1899-12-30T02:29:00"/>
    <d v="1899-12-30T00:31:00"/>
    <d v="1899-12-30T01:58:00"/>
    <x v="0"/>
  </r>
  <r>
    <n v="14"/>
    <s v="Cliente_95"/>
    <n v="2"/>
    <x v="436"/>
    <d v="2023-04-06T03:48:00"/>
    <x v="2"/>
    <x v="0"/>
    <x v="0"/>
    <x v="518"/>
    <s v="Reservada"/>
    <x v="527"/>
    <x v="6"/>
    <s v="Plato_3, Plato_20, Plato_4"/>
    <n v="78"/>
    <x v="5"/>
    <x v="42"/>
    <s v="03:48"/>
    <d v="1899-12-30T02:01:00"/>
    <d v="1899-12-30T02:01:00"/>
    <d v="1899-12-30T00:00:00"/>
    <x v="1"/>
  </r>
  <r>
    <n v="1"/>
    <s v="Cliente_866"/>
    <n v="2"/>
    <x v="437"/>
    <d v="2023-04-06T04:42:00"/>
    <x v="0"/>
    <x v="0"/>
    <x v="2"/>
    <x v="519"/>
    <s v="Ocupada"/>
    <x v="528"/>
    <x v="0"/>
    <s v="Plato_18, Plato_19, Plato_14, Plato_16"/>
    <n v="208"/>
    <x v="5"/>
    <x v="110"/>
    <s v="04:42"/>
    <d v="1899-12-30T02:59:00"/>
    <d v="1899-12-30T02:37:00"/>
    <d v="1899-12-30T00:22:00"/>
    <x v="0"/>
  </r>
  <r>
    <n v="7"/>
    <s v="Cliente_232"/>
    <n v="5"/>
    <x v="438"/>
    <d v="2023-04-06T06:07:00"/>
    <x v="3"/>
    <x v="0"/>
    <x v="2"/>
    <x v="520"/>
    <s v="Ocupada"/>
    <x v="529"/>
    <x v="3"/>
    <s v="Plato_4, Plato_16, Plato_1"/>
    <n v="160"/>
    <x v="5"/>
    <x v="166"/>
    <s v="06:07"/>
    <d v="1899-12-30T04:09:00"/>
    <d v="1899-12-30T01:46:00"/>
    <d v="1899-12-30T02:23:00"/>
    <x v="0"/>
  </r>
  <r>
    <n v="9"/>
    <s v="Cliente_882"/>
    <n v="6"/>
    <x v="439"/>
    <d v="2023-04-06T05:04:00"/>
    <x v="2"/>
    <x v="2"/>
    <x v="1"/>
    <x v="521"/>
    <s v="Libre"/>
    <x v="530"/>
    <x v="3"/>
    <s v="Plato_13, Plato_20, Plato_4, Plato_9"/>
    <n v="244"/>
    <x v="5"/>
    <x v="3"/>
    <s v="05:04"/>
    <d v="1899-12-30T02:01:00"/>
    <d v="1899-12-30T03:19:00"/>
    <d v="1899-12-30T00:00:00"/>
    <x v="1"/>
  </r>
  <r>
    <n v="13"/>
    <s v="Cliente_63"/>
    <n v="3"/>
    <x v="440"/>
    <d v="2023-04-06T05:26:00"/>
    <x v="0"/>
    <x v="1"/>
    <x v="0"/>
    <x v="522"/>
    <s v="Reservada"/>
    <x v="531"/>
    <x v="10"/>
    <s v="Plato_13, Plato_10, Plato_15"/>
    <n v="137"/>
    <x v="5"/>
    <x v="92"/>
    <s v="05:26"/>
    <d v="1899-12-30T03:38:00"/>
    <d v="1899-12-30T00:59:00"/>
    <d v="1899-12-30T02:39:00"/>
    <x v="0"/>
  </r>
  <r>
    <n v="1"/>
    <s v="Cliente_336"/>
    <n v="3"/>
    <x v="441"/>
    <d v="2023-04-06T05:20:00"/>
    <x v="3"/>
    <x v="2"/>
    <x v="0"/>
    <x v="523"/>
    <s v="Libre"/>
    <x v="532"/>
    <x v="8"/>
    <s v="Plato_3, Plato_13"/>
    <n v="41"/>
    <x v="5"/>
    <x v="171"/>
    <s v="05:20"/>
    <d v="1899-12-30T02:06:00"/>
    <d v="1899-12-30T00:48:00"/>
    <d v="1899-12-30T01:18:00"/>
    <x v="0"/>
  </r>
  <r>
    <n v="1"/>
    <s v="Cliente_113"/>
    <n v="6"/>
    <x v="442"/>
    <d v="2023-04-06T04:29:00"/>
    <x v="4"/>
    <x v="2"/>
    <x v="2"/>
    <x v="319"/>
    <s v="Reservada"/>
    <x v="533"/>
    <x v="2"/>
    <s v="Plato_7, Plato_9, Plato_8"/>
    <n v="147"/>
    <x v="5"/>
    <x v="39"/>
    <s v="04:29"/>
    <d v="1899-12-30T03:27:00"/>
    <d v="1899-12-30T01:16:00"/>
    <d v="1899-12-30T02:11:00"/>
    <x v="0"/>
  </r>
  <r>
    <n v="15"/>
    <s v="Cliente_711"/>
    <n v="3"/>
    <x v="443"/>
    <d v="2023-04-06T03:32:00"/>
    <x v="1"/>
    <x v="1"/>
    <x v="2"/>
    <x v="524"/>
    <s v="Libre"/>
    <x v="534"/>
    <x v="9"/>
    <s v="Plato_20, Plato_9, Plato_7, Plato_13"/>
    <n v="276"/>
    <x v="5"/>
    <x v="123"/>
    <s v="03:32"/>
    <d v="1899-12-30T02:35:00"/>
    <d v="1899-12-30T01:53:00"/>
    <d v="1899-12-30T00:42:00"/>
    <x v="0"/>
  </r>
  <r>
    <n v="9"/>
    <s v="Cliente_785"/>
    <n v="2"/>
    <x v="444"/>
    <d v="2023-04-06T04:39:00"/>
    <x v="4"/>
    <x v="0"/>
    <x v="2"/>
    <x v="525"/>
    <s v="Reservada"/>
    <x v="535"/>
    <x v="9"/>
    <s v="Plato_4, Plato_9, Plato_14, Plato_2"/>
    <n v="212"/>
    <x v="5"/>
    <x v="15"/>
    <s v="04:39"/>
    <d v="1899-12-30T02:08:00"/>
    <d v="1899-12-30T02:32:00"/>
    <d v="1899-12-30T00:00:00"/>
    <x v="1"/>
  </r>
  <r>
    <s v="18"/>
    <s v="Cliente_486"/>
    <n v="6"/>
    <x v="445"/>
    <d v="2023-04-06T02:09:00"/>
    <x v="0"/>
    <x v="1"/>
    <x v="0"/>
    <x v="526"/>
    <s v="Ocupada"/>
    <x v="536"/>
    <x v="4"/>
    <s v="Plato_13"/>
    <n v="63"/>
    <x v="5"/>
    <x v="200"/>
    <s v="02:09"/>
    <d v="1899-12-30T02:00:00"/>
    <d v="1899-12-30T00:21:00"/>
    <d v="1899-12-30T01:39:00"/>
    <x v="0"/>
  </r>
  <r>
    <n v="14"/>
    <s v="Cliente_397"/>
    <n v="4"/>
    <x v="446"/>
    <d v="2023-04-06T05:33:00"/>
    <x v="4"/>
    <x v="2"/>
    <x v="0"/>
    <x v="527"/>
    <s v="Libre"/>
    <x v="537"/>
    <x v="1"/>
    <s v="Plato_2, Plato_14, Plato_11, Plato_16"/>
    <n v="142"/>
    <x v="5"/>
    <x v="82"/>
    <s v="05:33"/>
    <d v="1899-12-30T02:14:00"/>
    <d v="1899-12-30T03:18:00"/>
    <d v="1899-12-30T00:00:00"/>
    <x v="1"/>
  </r>
  <r>
    <n v="18"/>
    <s v="Cliente_554"/>
    <n v="3"/>
    <x v="447"/>
    <d v="2023-04-06T07:00:00"/>
    <x v="2"/>
    <x v="1"/>
    <x v="1"/>
    <x v="528"/>
    <s v="Libre"/>
    <x v="538"/>
    <x v="1"/>
    <s v="Plato_2, Plato_6, Plato_9, Plato_4"/>
    <n v="240"/>
    <x v="5"/>
    <x v="192"/>
    <s v="07:00"/>
    <d v="1899-12-30T03:09:00"/>
    <d v="1899-12-30T02:09:00"/>
    <d v="1899-12-30T01:00:00"/>
    <x v="0"/>
  </r>
  <r>
    <n v="6"/>
    <s v="Cliente_320"/>
    <n v="4"/>
    <x v="448"/>
    <d v="2023-04-06T06:56:00"/>
    <x v="1"/>
    <x v="0"/>
    <x v="2"/>
    <x v="529"/>
    <s v="Reservada"/>
    <x v="539"/>
    <x v="7"/>
    <s v="Plato_4, Plato_8"/>
    <n v="124"/>
    <x v="5"/>
    <x v="10"/>
    <s v="06:56"/>
    <d v="1899-12-30T03:10:00"/>
    <d v="1899-12-30T01:22:00"/>
    <d v="1899-12-30T01:48:00"/>
    <x v="0"/>
  </r>
  <r>
    <n v="19"/>
    <s v="Cliente_427"/>
    <n v="2"/>
    <x v="449"/>
    <d v="2023-04-06T04:32:00"/>
    <x v="1"/>
    <x v="1"/>
    <x v="0"/>
    <x v="530"/>
    <s v="Reservada"/>
    <x v="540"/>
    <x v="1"/>
    <s v="Plato_12, Plato_11, Plato_9, Plato_14"/>
    <n v="202"/>
    <x v="5"/>
    <x v="187"/>
    <s v="04:32"/>
    <d v="1899-12-30T03:59:00"/>
    <d v="1899-12-30T02:04:00"/>
    <d v="1899-12-30T01:55:00"/>
    <x v="0"/>
  </r>
  <r>
    <n v="9"/>
    <s v="Cliente_791"/>
    <n v="5"/>
    <x v="401"/>
    <d v="2023-04-06T04:43:00"/>
    <x v="0"/>
    <x v="1"/>
    <x v="2"/>
    <x v="531"/>
    <s v="Reservada"/>
    <x v="541"/>
    <x v="9"/>
    <s v="Plato_18, Plato_10, Plato_6"/>
    <n v="148"/>
    <x v="5"/>
    <x v="56"/>
    <s v="04:43"/>
    <d v="1899-12-30T01:56:00"/>
    <d v="1899-12-30T01:55:00"/>
    <d v="1899-12-30T00:01:00"/>
    <x v="0"/>
  </r>
  <r>
    <n v="19"/>
    <s v="Cliente_996"/>
    <n v="5"/>
    <x v="450"/>
    <d v="2023-04-06T03:37:00"/>
    <x v="4"/>
    <x v="2"/>
    <x v="2"/>
    <x v="532"/>
    <s v="Reservada"/>
    <x v="542"/>
    <x v="3"/>
    <s v="Plato_16, Plato_6, Plato_15"/>
    <n v="206"/>
    <x v="5"/>
    <x v="208"/>
    <s v="03:37"/>
    <d v="1899-12-30T02:50:00"/>
    <d v="1899-12-30T01:14:00"/>
    <d v="1899-12-30T01:36:00"/>
    <x v="0"/>
  </r>
  <r>
    <s v="7"/>
    <s v="Cliente_392"/>
    <n v="4"/>
    <x v="390"/>
    <d v="2023-04-06T04:45:00"/>
    <x v="3"/>
    <x v="0"/>
    <x v="2"/>
    <x v="533"/>
    <s v="Ocupada"/>
    <x v="543"/>
    <x v="8"/>
    <s v="Plato_8"/>
    <n v="70"/>
    <x v="5"/>
    <x v="201"/>
    <s v="04:45"/>
    <d v="1899-12-30T01:43:00"/>
    <d v="1899-12-30T00:48:00"/>
    <d v="1899-12-30T00:55:00"/>
    <x v="0"/>
  </r>
  <r>
    <n v="20"/>
    <s v="Cliente_615"/>
    <n v="5"/>
    <x v="451"/>
    <d v="2023-04-06T04:26:00"/>
    <x v="2"/>
    <x v="0"/>
    <x v="1"/>
    <x v="534"/>
    <s v="Ocupada"/>
    <x v="544"/>
    <x v="9"/>
    <s v="Plato_11, Plato_17"/>
    <n v="130"/>
    <x v="5"/>
    <x v="65"/>
    <s v="04:26"/>
    <d v="1899-12-30T02:02:00"/>
    <d v="1899-12-30T01:39:00"/>
    <d v="1899-12-30T00:23:00"/>
    <x v="0"/>
  </r>
  <r>
    <n v="5"/>
    <s v="Cliente_968"/>
    <n v="2"/>
    <x v="441"/>
    <d v="2023-04-06T05:29:00"/>
    <x v="4"/>
    <x v="0"/>
    <x v="0"/>
    <x v="158"/>
    <s v="Reservada"/>
    <x v="545"/>
    <x v="6"/>
    <s v="Plato_15, Plato_16"/>
    <n v="92"/>
    <x v="5"/>
    <x v="171"/>
    <s v="05:29"/>
    <d v="1899-12-30T02:15:00"/>
    <d v="1899-12-30T01:31:00"/>
    <d v="1899-12-30T00:44:00"/>
    <x v="0"/>
  </r>
  <r>
    <n v="9"/>
    <s v="Cliente_206"/>
    <n v="3"/>
    <x v="452"/>
    <d v="2023-04-06T04:36:00"/>
    <x v="3"/>
    <x v="2"/>
    <x v="2"/>
    <x v="535"/>
    <s v="Ocupada"/>
    <x v="546"/>
    <x v="1"/>
    <s v="Plato_17, Plato_11, Plato_8"/>
    <n v="227"/>
    <x v="5"/>
    <x v="143"/>
    <s v="04:36"/>
    <d v="1899-12-30T02:08:00"/>
    <d v="1899-12-30T01:37:00"/>
    <d v="1899-12-30T00:31:00"/>
    <x v="0"/>
  </r>
  <r>
    <n v="4"/>
    <s v="Cliente_669"/>
    <n v="2"/>
    <x v="453"/>
    <d v="2023-04-06T04:03:00"/>
    <x v="2"/>
    <x v="0"/>
    <x v="2"/>
    <x v="536"/>
    <s v="Libre"/>
    <x v="547"/>
    <x v="9"/>
    <s v="Plato_18, Plato_17"/>
    <n v="96"/>
    <x v="5"/>
    <x v="209"/>
    <s v="04:03"/>
    <d v="1899-12-30T03:08:00"/>
    <d v="1899-12-30T01:46:00"/>
    <d v="1899-12-30T01:22:00"/>
    <x v="0"/>
  </r>
  <r>
    <n v="12"/>
    <s v="Cliente_195"/>
    <n v="2"/>
    <x v="399"/>
    <d v="2023-04-06T05:26:00"/>
    <x v="1"/>
    <x v="0"/>
    <x v="2"/>
    <x v="537"/>
    <s v="Libre"/>
    <x v="548"/>
    <x v="1"/>
    <s v="Plato_1, Plato_8, Plato_18"/>
    <n v="162"/>
    <x v="5"/>
    <x v="88"/>
    <s v="05:26"/>
    <d v="1899-12-30T03:53:00"/>
    <d v="1899-12-30T01:38:00"/>
    <d v="1899-12-30T02:15:00"/>
    <x v="0"/>
  </r>
  <r>
    <n v="1"/>
    <s v="Cliente_900"/>
    <n v="6"/>
    <x v="454"/>
    <d v="2023-04-06T02:39:00"/>
    <x v="0"/>
    <x v="0"/>
    <x v="2"/>
    <x v="538"/>
    <s v="Ocupada"/>
    <x v="549"/>
    <x v="2"/>
    <s v="Plato_2, Plato_7, Plato_3"/>
    <n v="124"/>
    <x v="5"/>
    <x v="159"/>
    <s v="02:39"/>
    <d v="1899-12-30T01:46:00"/>
    <d v="1899-12-30T00:57:00"/>
    <d v="1899-12-30T00:49:00"/>
    <x v="0"/>
  </r>
  <r>
    <n v="4"/>
    <s v="Cliente_705"/>
    <n v="2"/>
    <x v="455"/>
    <d v="2023-04-06T04:10:00"/>
    <x v="0"/>
    <x v="1"/>
    <x v="2"/>
    <x v="539"/>
    <s v="Reservada"/>
    <x v="550"/>
    <x v="3"/>
    <s v="Plato_2, Plato_3, Plato_4, Plato_13"/>
    <n v="171"/>
    <x v="5"/>
    <x v="113"/>
    <s v="04:10"/>
    <d v="1899-12-30T01:12:00"/>
    <d v="1899-12-30T02:03:00"/>
    <d v="1899-12-30T00:00:00"/>
    <x v="1"/>
  </r>
  <r>
    <n v="11"/>
    <s v="Cliente_462"/>
    <n v="6"/>
    <x v="456"/>
    <d v="2023-04-06T03:54:00"/>
    <x v="0"/>
    <x v="2"/>
    <x v="0"/>
    <x v="540"/>
    <s v="Libre"/>
    <x v="551"/>
    <x v="0"/>
    <s v="Plato_20, Plato_13, Plato_3"/>
    <n v="243"/>
    <x v="5"/>
    <x v="102"/>
    <s v="03:54"/>
    <d v="1899-12-30T03:28:00"/>
    <d v="1899-12-30T01:55:00"/>
    <d v="1899-12-30T01:33:00"/>
    <x v="0"/>
  </r>
  <r>
    <n v="14"/>
    <s v="Cliente_809"/>
    <n v="2"/>
    <x v="457"/>
    <d v="2023-04-06T05:24:00"/>
    <x v="0"/>
    <x v="0"/>
    <x v="2"/>
    <x v="541"/>
    <s v="Libre"/>
    <x v="552"/>
    <x v="2"/>
    <s v="Plato_2, Plato_1, Plato_5, Plato_12"/>
    <n v="203"/>
    <x v="5"/>
    <x v="101"/>
    <s v="05:24"/>
    <d v="1899-12-30T02:39:00"/>
    <d v="1899-12-30T02:58:00"/>
    <d v="1899-12-30T00:00:00"/>
    <x v="1"/>
  </r>
  <r>
    <n v="10"/>
    <s v="Cliente_21"/>
    <n v="6"/>
    <x v="458"/>
    <d v="2023-04-06T02:55:00"/>
    <x v="0"/>
    <x v="0"/>
    <x v="0"/>
    <x v="337"/>
    <s v="Ocupada"/>
    <x v="553"/>
    <x v="0"/>
    <s v="Plato_14, Plato_20"/>
    <n v="166"/>
    <x v="5"/>
    <x v="49"/>
    <s v="02:55"/>
    <d v="1899-12-30T01:40:00"/>
    <d v="1899-12-30T01:11:00"/>
    <d v="1899-12-30T00:29:00"/>
    <x v="0"/>
  </r>
  <r>
    <s v="20"/>
    <s v="Cliente_110"/>
    <n v="1"/>
    <x v="459"/>
    <d v="2023-04-06T05:02:00"/>
    <x v="2"/>
    <x v="1"/>
    <x v="1"/>
    <x v="542"/>
    <s v="Libre"/>
    <x v="554"/>
    <x v="2"/>
    <s v="Plato_2"/>
    <n v="30"/>
    <x v="5"/>
    <x v="83"/>
    <s v="05:02"/>
    <d v="1899-12-30T03:03:00"/>
    <d v="1899-12-30T00:46:00"/>
    <d v="1899-12-30T02:17:00"/>
    <x v="0"/>
  </r>
  <r>
    <n v="9"/>
    <s v="Cliente_814"/>
    <n v="6"/>
    <x v="460"/>
    <d v="2023-04-06T07:41:00"/>
    <x v="2"/>
    <x v="0"/>
    <x v="0"/>
    <x v="415"/>
    <s v="Libre"/>
    <x v="555"/>
    <x v="3"/>
    <s v="Plato_5, Plato_4"/>
    <n v="76"/>
    <x v="5"/>
    <x v="141"/>
    <s v="07:41"/>
    <d v="1899-12-30T03:44:00"/>
    <d v="1899-12-30T01:06:00"/>
    <d v="1899-12-30T02:38:00"/>
    <x v="0"/>
  </r>
  <r>
    <n v="7"/>
    <s v="Cliente_381"/>
    <n v="5"/>
    <x v="461"/>
    <d v="2023-04-06T07:39:00"/>
    <x v="2"/>
    <x v="0"/>
    <x v="1"/>
    <x v="543"/>
    <s v="Ocupada"/>
    <x v="556"/>
    <x v="8"/>
    <s v="Plato_15, Plato_13, Plato_1"/>
    <n v="177"/>
    <x v="5"/>
    <x v="115"/>
    <s v="07:39"/>
    <d v="1899-12-30T04:02:00"/>
    <d v="1899-12-30T01:47:00"/>
    <d v="1899-12-30T02:15:00"/>
    <x v="0"/>
  </r>
  <r>
    <n v="6"/>
    <s v="Cliente_284"/>
    <n v="4"/>
    <x v="462"/>
    <d v="2023-04-06T03:06:00"/>
    <x v="1"/>
    <x v="0"/>
    <x v="2"/>
    <x v="544"/>
    <s v="Reservada"/>
    <x v="557"/>
    <x v="3"/>
    <s v="Plato_15, Plato_1, Plato_11"/>
    <n v="179"/>
    <x v="5"/>
    <x v="13"/>
    <s v="03:06"/>
    <d v="1899-12-30T02:48:00"/>
    <d v="1899-12-30T02:47:00"/>
    <d v="1899-12-30T00:01:00"/>
    <x v="0"/>
  </r>
  <r>
    <s v="11"/>
    <s v="Cliente_728"/>
    <n v="1"/>
    <x v="463"/>
    <d v="2023-04-06T03:59:00"/>
    <x v="2"/>
    <x v="0"/>
    <x v="2"/>
    <x v="545"/>
    <s v="Reservada"/>
    <x v="558"/>
    <x v="7"/>
    <s v="Plato_11"/>
    <n v="99"/>
    <x v="5"/>
    <x v="87"/>
    <s v="03:59"/>
    <d v="1899-12-30T03:45:00"/>
    <d v="1899-12-30T00:41:00"/>
    <d v="1899-12-30T03:04:00"/>
    <x v="0"/>
  </r>
  <r>
    <n v="6"/>
    <s v="Cliente_610"/>
    <n v="6"/>
    <x v="464"/>
    <d v="2023-04-06T03:17:00"/>
    <x v="3"/>
    <x v="2"/>
    <x v="0"/>
    <x v="546"/>
    <s v="Reservada"/>
    <x v="559"/>
    <x v="10"/>
    <s v="Plato_4, Plato_1"/>
    <n v="111"/>
    <x v="5"/>
    <x v="168"/>
    <s v="03:17"/>
    <d v="1899-12-30T03:02:00"/>
    <d v="1899-12-30T00:48:00"/>
    <d v="1899-12-30T02:14:00"/>
    <x v="0"/>
  </r>
  <r>
    <n v="4"/>
    <s v="Cliente_190"/>
    <n v="2"/>
    <x v="465"/>
    <d v="2023-04-06T03:39:00"/>
    <x v="1"/>
    <x v="0"/>
    <x v="2"/>
    <x v="547"/>
    <s v="Reservada"/>
    <x v="560"/>
    <x v="9"/>
    <s v="Plato_4, Plato_14"/>
    <n v="64"/>
    <x v="5"/>
    <x v="210"/>
    <s v="03:39"/>
    <d v="1899-12-30T02:26:00"/>
    <d v="1899-12-30T01:04:00"/>
    <d v="1899-12-30T01:22:00"/>
    <x v="0"/>
  </r>
  <r>
    <n v="20"/>
    <s v="Cliente_454"/>
    <n v="3"/>
    <x v="466"/>
    <d v="2023-04-06T06:20:00"/>
    <x v="1"/>
    <x v="2"/>
    <x v="2"/>
    <x v="548"/>
    <s v="Libre"/>
    <x v="561"/>
    <x v="5"/>
    <s v="Plato_20, Plato_9, Plato_7, Plato_17"/>
    <n v="288"/>
    <x v="5"/>
    <x v="136"/>
    <s v="06:20"/>
    <d v="1899-12-30T03:44:00"/>
    <d v="1899-12-30T01:52:00"/>
    <d v="1899-12-30T01:52:00"/>
    <x v="0"/>
  </r>
  <r>
    <s v="12"/>
    <s v="Cliente_865"/>
    <n v="3"/>
    <x v="467"/>
    <d v="2023-04-06T04:43:00"/>
    <x v="3"/>
    <x v="1"/>
    <x v="1"/>
    <x v="549"/>
    <s v="Ocupada"/>
    <x v="562"/>
    <x v="10"/>
    <s v="Plato_6"/>
    <n v="54"/>
    <x v="5"/>
    <x v="51"/>
    <s v="04:43"/>
    <d v="1899-12-30T01:54:00"/>
    <d v="1899-12-30T00:37:00"/>
    <d v="1899-12-30T01:17:00"/>
    <x v="0"/>
  </r>
  <r>
    <n v="9"/>
    <s v="Cliente_825"/>
    <n v="3"/>
    <x v="408"/>
    <d v="2023-04-06T02:23:00"/>
    <x v="3"/>
    <x v="2"/>
    <x v="1"/>
    <x v="550"/>
    <s v="Reservada"/>
    <x v="563"/>
    <x v="5"/>
    <s v="Plato_19, Plato_20, Plato_3"/>
    <n v="156"/>
    <x v="5"/>
    <x v="203"/>
    <s v="02:23"/>
    <d v="1899-12-30T01:52:00"/>
    <d v="1899-12-30T00:54:00"/>
    <d v="1899-12-30T00:58:00"/>
    <x v="0"/>
  </r>
  <r>
    <n v="3"/>
    <s v="Cliente_134"/>
    <n v="6"/>
    <x v="451"/>
    <d v="2023-04-06T05:29:00"/>
    <x v="1"/>
    <x v="0"/>
    <x v="2"/>
    <x v="551"/>
    <s v="Libre"/>
    <x v="564"/>
    <x v="5"/>
    <s v="Plato_15, Plato_4, Plato_11, Plato_8"/>
    <n v="251"/>
    <x v="5"/>
    <x v="65"/>
    <s v="05:29"/>
    <d v="1899-12-30T02:50:00"/>
    <d v="1899-12-30T01:38:00"/>
    <d v="1899-12-30T01:12:00"/>
    <x v="0"/>
  </r>
  <r>
    <s v="4"/>
    <s v="Cliente_88"/>
    <n v="3"/>
    <x v="468"/>
    <d v="2023-04-06T04:57:00"/>
    <x v="0"/>
    <x v="0"/>
    <x v="2"/>
    <x v="552"/>
    <s v="Libre"/>
    <x v="565"/>
    <x v="7"/>
    <s v="Plato_10"/>
    <n v="78"/>
    <x v="5"/>
    <x v="211"/>
    <s v="04:57"/>
    <d v="1899-12-30T03:12:00"/>
    <d v="1899-12-30T00:56:00"/>
    <d v="1899-12-30T02:16:00"/>
    <x v="0"/>
  </r>
  <r>
    <n v="15"/>
    <s v="Cliente_789"/>
    <n v="4"/>
    <x v="459"/>
    <d v="2023-04-06T05:16:00"/>
    <x v="4"/>
    <x v="0"/>
    <x v="0"/>
    <x v="260"/>
    <s v="Ocupada"/>
    <x v="566"/>
    <x v="9"/>
    <s v="Plato_16, Plato_11, Plato_18, Plato_13"/>
    <n v="253"/>
    <x v="5"/>
    <x v="83"/>
    <s v="05:16"/>
    <d v="1899-12-30T03:32:00"/>
    <d v="1899-12-30T01:42:00"/>
    <d v="1899-12-30T01:50:00"/>
    <x v="0"/>
  </r>
  <r>
    <n v="5"/>
    <s v="Cliente_63"/>
    <n v="1"/>
    <x v="392"/>
    <d v="2023-04-06T03:28:00"/>
    <x v="4"/>
    <x v="0"/>
    <x v="0"/>
    <x v="553"/>
    <s v="Ocupada"/>
    <x v="567"/>
    <x v="1"/>
    <s v="Plato_18, Plato_20"/>
    <n v="182"/>
    <x v="5"/>
    <x v="80"/>
    <s v="03:28"/>
    <d v="1899-12-30T02:04:00"/>
    <d v="1899-12-30T01:24:00"/>
    <d v="1899-12-30T00:40:00"/>
    <x v="0"/>
  </r>
  <r>
    <n v="12"/>
    <s v="Cliente_555"/>
    <n v="5"/>
    <x v="409"/>
    <d v="2023-04-06T03:05:00"/>
    <x v="1"/>
    <x v="0"/>
    <x v="2"/>
    <x v="554"/>
    <s v="Reservada"/>
    <x v="568"/>
    <x v="6"/>
    <s v="Plato_18, Plato_13"/>
    <n v="131"/>
    <x v="5"/>
    <x v="1"/>
    <s v="03:05"/>
    <d v="1899-12-30T01:37:00"/>
    <d v="1899-12-30T00:58:00"/>
    <d v="1899-12-30T00:39:00"/>
    <x v="0"/>
  </r>
  <r>
    <n v="1"/>
    <s v="Cliente_887"/>
    <n v="6"/>
    <x v="469"/>
    <d v="2023-04-06T04:27:00"/>
    <x v="3"/>
    <x v="0"/>
    <x v="2"/>
    <x v="555"/>
    <s v="Libre"/>
    <x v="569"/>
    <x v="1"/>
    <s v="Plato_11, Plato_10"/>
    <n v="85"/>
    <x v="5"/>
    <x v="138"/>
    <s v="04:27"/>
    <d v="1899-12-30T01:47:00"/>
    <d v="1899-12-30T00:46:00"/>
    <d v="1899-12-30T01:01:00"/>
    <x v="0"/>
  </r>
  <r>
    <s v="15"/>
    <s v="Cliente_710"/>
    <n v="2"/>
    <x v="414"/>
    <d v="2023-04-06T02:54:00"/>
    <x v="3"/>
    <x v="0"/>
    <x v="2"/>
    <x v="556"/>
    <s v="Libre"/>
    <x v="570"/>
    <x v="4"/>
    <s v="Plato_6"/>
    <n v="54"/>
    <x v="5"/>
    <x v="53"/>
    <s v="02:54"/>
    <d v="1899-12-30T01:33:00"/>
    <d v="1899-12-30T00:26:00"/>
    <d v="1899-12-30T01:07:00"/>
    <x v="0"/>
  </r>
  <r>
    <n v="19"/>
    <s v="Cliente_913"/>
    <n v="3"/>
    <x v="470"/>
    <d v="2023-04-06T06:27:00"/>
    <x v="4"/>
    <x v="0"/>
    <x v="1"/>
    <x v="557"/>
    <s v="Ocupada"/>
    <x v="571"/>
    <x v="2"/>
    <s v="Plato_2, Plato_5"/>
    <n v="74"/>
    <x v="5"/>
    <x v="160"/>
    <s v="06:27"/>
    <d v="1899-12-30T03:49:00"/>
    <d v="1899-12-30T00:44:00"/>
    <d v="1899-12-30T03:05:00"/>
    <x v="0"/>
  </r>
  <r>
    <n v="7"/>
    <s v="Cliente_41"/>
    <n v="3"/>
    <x v="423"/>
    <d v="2023-04-06T07:09:00"/>
    <x v="0"/>
    <x v="0"/>
    <x v="2"/>
    <x v="558"/>
    <s v="Ocupada"/>
    <x v="572"/>
    <x v="9"/>
    <s v="Plato_13, Plato_18"/>
    <n v="165"/>
    <x v="5"/>
    <x v="207"/>
    <s v="07:09"/>
    <d v="1899-12-30T04:12:00"/>
    <d v="1899-12-30T01:09:00"/>
    <d v="1899-12-30T03:03:00"/>
    <x v="0"/>
  </r>
  <r>
    <n v="20"/>
    <s v="Cliente_738"/>
    <n v="3"/>
    <x v="408"/>
    <d v="2023-04-06T03:08:00"/>
    <x v="3"/>
    <x v="0"/>
    <x v="2"/>
    <x v="559"/>
    <s v="Libre"/>
    <x v="573"/>
    <x v="2"/>
    <s v="Plato_10, Plato_19, Plato_4, Plato_13"/>
    <n v="207"/>
    <x v="5"/>
    <x v="203"/>
    <s v="03:08"/>
    <d v="1899-12-30T02:37:00"/>
    <d v="1899-12-30T02:48:00"/>
    <d v="1899-12-30T00:00:00"/>
    <x v="1"/>
  </r>
  <r>
    <s v="15"/>
    <s v="Cliente_268"/>
    <n v="4"/>
    <x v="471"/>
    <d v="2023-04-06T04:44:00"/>
    <x v="4"/>
    <x v="0"/>
    <x v="2"/>
    <x v="560"/>
    <s v="Libre"/>
    <x v="574"/>
    <x v="3"/>
    <s v="Plato_4"/>
    <n v="18"/>
    <x v="5"/>
    <x v="212"/>
    <s v="04:44"/>
    <d v="1899-12-30T03:08:00"/>
    <d v="1899-12-30T00:44:00"/>
    <d v="1899-12-30T02:24:00"/>
    <x v="0"/>
  </r>
  <r>
    <n v="9"/>
    <s v="Cliente_280"/>
    <n v="1"/>
    <x v="460"/>
    <d v="2023-04-06T07:06:00"/>
    <x v="4"/>
    <x v="2"/>
    <x v="1"/>
    <x v="561"/>
    <s v="Reservada"/>
    <x v="575"/>
    <x v="7"/>
    <s v="Plato_11, Plato_17, Plato_19"/>
    <n v="234"/>
    <x v="5"/>
    <x v="141"/>
    <s v="07:06"/>
    <d v="1899-12-30T03:09:00"/>
    <d v="1899-12-30T01:55:00"/>
    <d v="1899-12-30T01:14:00"/>
    <x v="0"/>
  </r>
  <r>
    <n v="5"/>
    <s v="Cliente_117"/>
    <n v="4"/>
    <x v="472"/>
    <d v="2023-04-06T06:40:00"/>
    <x v="4"/>
    <x v="0"/>
    <x v="2"/>
    <x v="562"/>
    <s v="Libre"/>
    <x v="576"/>
    <x v="4"/>
    <s v="Plato_4, Plato_5"/>
    <n v="40"/>
    <x v="5"/>
    <x v="213"/>
    <s v="06:40"/>
    <d v="1899-12-30T03:27:00"/>
    <d v="1899-12-30T00:25:00"/>
    <d v="1899-12-30T03:02:00"/>
    <x v="0"/>
  </r>
  <r>
    <s v="11"/>
    <s v="Cliente_83"/>
    <n v="6"/>
    <x v="473"/>
    <d v="2023-04-06T04:24:00"/>
    <x v="0"/>
    <x v="0"/>
    <x v="2"/>
    <x v="563"/>
    <s v="Ocupada"/>
    <x v="577"/>
    <x v="0"/>
    <s v="Plato_2"/>
    <n v="90"/>
    <x v="5"/>
    <x v="7"/>
    <s v="04:24"/>
    <d v="1899-12-30T02:28:00"/>
    <d v="1899-12-30T00:44:00"/>
    <d v="1899-12-30T01:44:00"/>
    <x v="0"/>
  </r>
  <r>
    <s v="9"/>
    <s v="Cliente_988"/>
    <n v="2"/>
    <x v="474"/>
    <d v="2023-04-06T02:17:00"/>
    <x v="0"/>
    <x v="0"/>
    <x v="2"/>
    <x v="564"/>
    <s v="Libre"/>
    <x v="578"/>
    <x v="3"/>
    <s v="Plato_1"/>
    <n v="50"/>
    <x v="5"/>
    <x v="120"/>
    <s v="02:17"/>
    <d v="1899-12-30T02:07:00"/>
    <d v="1899-12-30T00:48:00"/>
    <d v="1899-12-30T01:19:00"/>
    <x v="0"/>
  </r>
  <r>
    <s v="10"/>
    <s v="Cliente_606"/>
    <n v="5"/>
    <x v="475"/>
    <d v="2023-04-06T01:18:00"/>
    <x v="4"/>
    <x v="0"/>
    <x v="0"/>
    <x v="565"/>
    <s v="Libre"/>
    <x v="579"/>
    <x v="7"/>
    <s v="Plato_11"/>
    <n v="33"/>
    <x v="5"/>
    <x v="214"/>
    <s v="01:18"/>
    <d v="1899-12-30T01:12:00"/>
    <d v="1899-12-30T00:30:00"/>
    <d v="1899-12-30T00:42:00"/>
    <x v="0"/>
  </r>
  <r>
    <n v="18"/>
    <s v="Cliente_384"/>
    <n v="5"/>
    <x v="476"/>
    <d v="2023-04-06T05:08:00"/>
    <x v="4"/>
    <x v="0"/>
    <x v="2"/>
    <x v="566"/>
    <s v="Ocupada"/>
    <x v="580"/>
    <x v="4"/>
    <s v="Plato_11, Plato_2"/>
    <n v="123"/>
    <x v="5"/>
    <x v="31"/>
    <s v="05:08"/>
    <d v="1899-12-30T01:50:00"/>
    <d v="1899-12-30T00:55:00"/>
    <d v="1899-12-30T00:55:00"/>
    <x v="0"/>
  </r>
  <r>
    <s v="3"/>
    <s v="Cliente_372"/>
    <n v="1"/>
    <x v="477"/>
    <d v="2023-04-06T05:09:00"/>
    <x v="2"/>
    <x v="0"/>
    <x v="2"/>
    <x v="567"/>
    <s v="Reservada"/>
    <x v="581"/>
    <x v="7"/>
    <s v="Plato_6"/>
    <n v="54"/>
    <x v="5"/>
    <x v="109"/>
    <s v="05:09"/>
    <d v="1899-12-30T01:21:00"/>
    <d v="1899-12-30T00:42:00"/>
    <d v="1899-12-30T00:39:00"/>
    <x v="0"/>
  </r>
  <r>
    <n v="9"/>
    <s v="Cliente_429"/>
    <n v="2"/>
    <x v="478"/>
    <d v="2023-04-06T03:34:00"/>
    <x v="2"/>
    <x v="2"/>
    <x v="0"/>
    <x v="568"/>
    <s v="Libre"/>
    <x v="582"/>
    <x v="2"/>
    <s v="Plato_12, Plato_4, Plato_7, Plato_20"/>
    <n v="243"/>
    <x v="5"/>
    <x v="181"/>
    <s v="03:34"/>
    <d v="1899-12-30T01:53:00"/>
    <d v="1899-12-30T01:45:00"/>
    <d v="1899-12-30T00:08:00"/>
    <x v="0"/>
  </r>
  <r>
    <n v="9"/>
    <s v="Cliente_283"/>
    <n v="4"/>
    <x v="432"/>
    <d v="2023-04-06T06:59:00"/>
    <x v="0"/>
    <x v="0"/>
    <x v="0"/>
    <x v="569"/>
    <s v="Reservada"/>
    <x v="583"/>
    <x v="9"/>
    <s v="Plato_13, Plato_17, Plato_16"/>
    <n v="139"/>
    <x v="5"/>
    <x v="79"/>
    <s v="06:59"/>
    <d v="1899-12-30T03:24:00"/>
    <d v="1899-12-30T01:54:00"/>
    <d v="1899-12-30T01:30:00"/>
    <x v="0"/>
  </r>
  <r>
    <n v="3"/>
    <s v="Cliente_876"/>
    <n v="5"/>
    <x v="479"/>
    <d v="2023-04-06T02:37:00"/>
    <x v="0"/>
    <x v="1"/>
    <x v="2"/>
    <x v="570"/>
    <s v="Libre"/>
    <x v="584"/>
    <x v="8"/>
    <s v="Plato_15, Plato_8, Plato_4, Plato_1"/>
    <n v="128"/>
    <x v="5"/>
    <x v="99"/>
    <s v="02:37"/>
    <d v="1899-12-30T01:14:00"/>
    <d v="1899-12-30T01:35:00"/>
    <d v="1899-12-30T00:00:00"/>
    <x v="1"/>
  </r>
  <r>
    <n v="17"/>
    <s v="Cliente_857"/>
    <n v="5"/>
    <x v="480"/>
    <d v="2023-04-06T03:55:00"/>
    <x v="0"/>
    <x v="2"/>
    <x v="1"/>
    <x v="137"/>
    <s v="Ocupada"/>
    <x v="585"/>
    <x v="5"/>
    <s v="Plato_11, Plato_7"/>
    <n v="171"/>
    <x v="5"/>
    <x v="131"/>
    <s v="03:55"/>
    <d v="1899-12-30T03:26:00"/>
    <d v="1899-12-30T01:32:00"/>
    <d v="1899-12-30T01:54:00"/>
    <x v="0"/>
  </r>
  <r>
    <s v="7"/>
    <s v="Cliente_208"/>
    <n v="4"/>
    <x v="481"/>
    <d v="2023-04-06T04:42:00"/>
    <x v="0"/>
    <x v="1"/>
    <x v="2"/>
    <x v="571"/>
    <s v="Ocupada"/>
    <x v="586"/>
    <x v="7"/>
    <s v="Plato_7"/>
    <n v="48"/>
    <x v="5"/>
    <x v="78"/>
    <s v="04:42"/>
    <d v="1899-12-30T01:19:00"/>
    <d v="1899-12-30T00:43:00"/>
    <d v="1899-12-30T00:36:00"/>
    <x v="0"/>
  </r>
  <r>
    <n v="15"/>
    <s v="Cliente_21"/>
    <n v="2"/>
    <x v="418"/>
    <d v="2023-04-06T05:58:00"/>
    <x v="0"/>
    <x v="2"/>
    <x v="1"/>
    <x v="572"/>
    <s v="Libre"/>
    <x v="587"/>
    <x v="3"/>
    <s v="Plato_10, Plato_1"/>
    <n v="101"/>
    <x v="5"/>
    <x v="185"/>
    <s v="05:58"/>
    <d v="1899-12-30T03:38:00"/>
    <d v="1899-12-30T00:37:00"/>
    <d v="1899-12-30T03:01:00"/>
    <x v="0"/>
  </r>
  <r>
    <n v="10"/>
    <s v="Cliente_443"/>
    <n v="4"/>
    <x v="441"/>
    <d v="2023-04-06T05:57:00"/>
    <x v="4"/>
    <x v="0"/>
    <x v="0"/>
    <x v="573"/>
    <s v="Libre"/>
    <x v="588"/>
    <x v="7"/>
    <s v="Plato_14, Plato_18, Plato_13, Plato_15"/>
    <n v="284"/>
    <x v="5"/>
    <x v="171"/>
    <s v="05:57"/>
    <d v="1899-12-30T02:43:00"/>
    <d v="1899-12-30T02:00:00"/>
    <d v="1899-12-30T00:43:00"/>
    <x v="0"/>
  </r>
  <r>
    <n v="3"/>
    <s v="Cliente_240"/>
    <n v="6"/>
    <x v="457"/>
    <d v="2023-04-06T04:27:00"/>
    <x v="2"/>
    <x v="1"/>
    <x v="2"/>
    <x v="574"/>
    <s v="Ocupada"/>
    <x v="589"/>
    <x v="5"/>
    <s v="Plato_18, Plato_3"/>
    <n v="122"/>
    <x v="5"/>
    <x v="101"/>
    <s v="04:27"/>
    <d v="1899-12-30T01:57:00"/>
    <d v="1899-12-30T01:04:00"/>
    <d v="1899-12-30T00:53:00"/>
    <x v="0"/>
  </r>
  <r>
    <s v="11"/>
    <s v="Cliente_138"/>
    <n v="6"/>
    <x v="416"/>
    <d v="2023-04-06T06:19:00"/>
    <x v="0"/>
    <x v="1"/>
    <x v="2"/>
    <x v="575"/>
    <s v="Libre"/>
    <x v="590"/>
    <x v="6"/>
    <s v="Plato_20"/>
    <n v="120"/>
    <x v="5"/>
    <x v="153"/>
    <s v="06:19"/>
    <d v="1899-12-30T02:35:00"/>
    <d v="1899-12-30T00:51:00"/>
    <d v="1899-12-30T01:44:00"/>
    <x v="0"/>
  </r>
  <r>
    <n v="5"/>
    <s v="Cliente_177"/>
    <n v="1"/>
    <x v="431"/>
    <d v="2023-04-06T02:40:00"/>
    <x v="2"/>
    <x v="0"/>
    <x v="2"/>
    <x v="576"/>
    <s v="Reservada"/>
    <x v="591"/>
    <x v="8"/>
    <s v="Plato_5, Plato_1"/>
    <n v="94"/>
    <x v="5"/>
    <x v="177"/>
    <s v="02:40"/>
    <d v="1899-12-30T01:52:00"/>
    <d v="1899-12-30T01:41:00"/>
    <d v="1899-12-30T00:11:00"/>
    <x v="0"/>
  </r>
  <r>
    <n v="17"/>
    <s v="Cliente_832"/>
    <n v="5"/>
    <x v="482"/>
    <d v="2023-04-06T02:17:00"/>
    <x v="4"/>
    <x v="0"/>
    <x v="0"/>
    <x v="577"/>
    <s v="Reservada"/>
    <x v="592"/>
    <x v="0"/>
    <s v="Plato_20, Plato_17, Plato_11, Plato_19"/>
    <n v="209"/>
    <x v="5"/>
    <x v="38"/>
    <s v="02:17"/>
    <d v="1899-12-30T01:52:00"/>
    <d v="1899-12-30T00:48:00"/>
    <d v="1899-12-30T01:04:00"/>
    <x v="0"/>
  </r>
  <r>
    <n v="17"/>
    <s v="Cliente_480"/>
    <n v="1"/>
    <x v="405"/>
    <d v="2023-04-06T04:49:00"/>
    <x v="0"/>
    <x v="0"/>
    <x v="0"/>
    <x v="578"/>
    <s v="Libre"/>
    <x v="593"/>
    <x v="6"/>
    <s v="Plato_11, Plato_5, Plato_3"/>
    <n v="139"/>
    <x v="5"/>
    <x v="202"/>
    <s v="04:49"/>
    <d v="1899-12-30T01:29:00"/>
    <d v="1899-12-30T01:38:00"/>
    <d v="1899-12-30T00:00:00"/>
    <x v="1"/>
  </r>
  <r>
    <n v="9"/>
    <s v="Cliente_290"/>
    <n v="5"/>
    <x v="439"/>
    <d v="2023-04-06T05:27:00"/>
    <x v="2"/>
    <x v="0"/>
    <x v="2"/>
    <x v="579"/>
    <s v="Ocupada"/>
    <x v="594"/>
    <x v="3"/>
    <s v="Plato_13, Plato_2"/>
    <n v="72"/>
    <x v="5"/>
    <x v="3"/>
    <s v="05:27"/>
    <d v="1899-12-30T02:39:00"/>
    <d v="1899-12-30T00:49:00"/>
    <d v="1899-12-30T01:50:00"/>
    <x v="0"/>
  </r>
  <r>
    <n v="18"/>
    <s v="Cliente_351"/>
    <n v="2"/>
    <x v="414"/>
    <d v="2023-04-06T03:39:00"/>
    <x v="2"/>
    <x v="0"/>
    <x v="0"/>
    <x v="580"/>
    <s v="Ocupada"/>
    <x v="595"/>
    <x v="8"/>
    <s v="Plato_14, Plato_7, Plato_15, Plato_1"/>
    <n v="240"/>
    <x v="5"/>
    <x v="53"/>
    <s v="03:39"/>
    <d v="1899-12-30T02:33:00"/>
    <d v="1899-12-30T02:38:00"/>
    <d v="1899-12-30T00:00:00"/>
    <x v="1"/>
  </r>
  <r>
    <n v="16"/>
    <s v="Cliente_354"/>
    <n v="1"/>
    <x v="483"/>
    <d v="2023-04-06T03:51:00"/>
    <x v="1"/>
    <x v="0"/>
    <x v="2"/>
    <x v="581"/>
    <s v="Ocupada"/>
    <x v="596"/>
    <x v="6"/>
    <s v="Plato_16, Plato_4, Plato_20, Plato_7"/>
    <n v="150"/>
    <x v="5"/>
    <x v="215"/>
    <s v="03:51"/>
    <d v="1899-12-30T03:15:00"/>
    <d v="1899-12-30T02:21:00"/>
    <d v="1899-12-30T00:54:00"/>
    <x v="0"/>
  </r>
  <r>
    <n v="9"/>
    <s v="Cliente_344"/>
    <n v="6"/>
    <x v="484"/>
    <d v="2023-04-06T06:59:00"/>
    <x v="3"/>
    <x v="0"/>
    <x v="2"/>
    <x v="582"/>
    <s v="Reservada"/>
    <x v="597"/>
    <x v="0"/>
    <s v="Plato_10, Plato_15, Plato_17"/>
    <n v="209"/>
    <x v="5"/>
    <x v="216"/>
    <s v="06:59"/>
    <d v="1899-12-30T03:43:00"/>
    <d v="1899-12-30T01:21:00"/>
    <d v="1899-12-30T02:22:00"/>
    <x v="0"/>
  </r>
  <r>
    <n v="11"/>
    <s v="Cliente_564"/>
    <n v="3"/>
    <x v="485"/>
    <d v="2023-04-06T04:21:00"/>
    <x v="2"/>
    <x v="0"/>
    <x v="2"/>
    <x v="583"/>
    <s v="Libre"/>
    <x v="598"/>
    <x v="3"/>
    <s v="Plato_18, Plato_17, Plato_8"/>
    <n v="169"/>
    <x v="5"/>
    <x v="97"/>
    <s v="04:21"/>
    <d v="1899-12-30T03:47:00"/>
    <d v="1899-12-30T01:48:00"/>
    <d v="1899-12-30T01:59:00"/>
    <x v="0"/>
  </r>
  <r>
    <n v="14"/>
    <s v="Cliente_782"/>
    <n v="4"/>
    <x v="486"/>
    <d v="2023-04-06T05:01:00"/>
    <x v="0"/>
    <x v="0"/>
    <x v="0"/>
    <x v="527"/>
    <s v="Ocupada"/>
    <x v="599"/>
    <x v="9"/>
    <s v="Plato_16, Plato_2"/>
    <n v="144"/>
    <x v="5"/>
    <x v="196"/>
    <s v="05:01"/>
    <d v="1899-12-30T01:18:00"/>
    <d v="1899-12-30T01:05:00"/>
    <d v="1899-12-30T00:13:00"/>
    <x v="0"/>
  </r>
  <r>
    <n v="13"/>
    <s v="Cliente_88"/>
    <n v="1"/>
    <x v="452"/>
    <d v="2023-04-06T06:15:00"/>
    <x v="4"/>
    <x v="2"/>
    <x v="2"/>
    <x v="584"/>
    <s v="Libre"/>
    <x v="600"/>
    <x v="4"/>
    <s v="Plato_20, Plato_16, Plato_14, Plato_8"/>
    <n v="292"/>
    <x v="5"/>
    <x v="143"/>
    <s v="06:15"/>
    <d v="1899-12-30T03:32:00"/>
    <d v="1899-12-30T01:55:00"/>
    <d v="1899-12-30T01:37:00"/>
    <x v="0"/>
  </r>
  <r>
    <n v="12"/>
    <s v="Cliente_165"/>
    <n v="3"/>
    <x v="461"/>
    <d v="2023-04-06T07:00:00"/>
    <x v="2"/>
    <x v="0"/>
    <x v="1"/>
    <x v="585"/>
    <s v="Reservada"/>
    <x v="601"/>
    <x v="0"/>
    <s v="Plato_8, Plato_5, Plato_2, Plato_20"/>
    <n v="266"/>
    <x v="5"/>
    <x v="115"/>
    <s v="07:00"/>
    <d v="1899-12-30T03:08:00"/>
    <d v="1899-12-30T02:42:00"/>
    <d v="1899-12-30T00:26:00"/>
    <x v="0"/>
  </r>
  <r>
    <s v="19"/>
    <s v="Cliente_798"/>
    <n v="6"/>
    <x v="483"/>
    <d v="2023-04-06T04:21:00"/>
    <x v="1"/>
    <x v="0"/>
    <x v="2"/>
    <x v="586"/>
    <s v="Libre"/>
    <x v="602"/>
    <x v="7"/>
    <s v="Plato_17"/>
    <n v="62"/>
    <x v="5"/>
    <x v="215"/>
    <s v="04:21"/>
    <d v="1899-12-30T03:30:00"/>
    <d v="1899-12-30T00:17:00"/>
    <d v="1899-12-30T03:13:00"/>
    <x v="0"/>
  </r>
  <r>
    <s v="14"/>
    <s v="Cliente_959"/>
    <n v="5"/>
    <x v="487"/>
    <d v="2023-04-06T05:16:00"/>
    <x v="2"/>
    <x v="0"/>
    <x v="2"/>
    <x v="587"/>
    <s v="Ocupada"/>
    <x v="603"/>
    <x v="8"/>
    <s v="Plato_8"/>
    <n v="105"/>
    <x v="5"/>
    <x v="89"/>
    <s v="05:16"/>
    <d v="1899-12-30T04:13:00"/>
    <d v="1899-12-30T00:42:00"/>
    <d v="1899-12-30T03:31:00"/>
    <x v="0"/>
  </r>
  <r>
    <n v="19"/>
    <s v="Cliente_608"/>
    <n v="2"/>
    <x v="488"/>
    <d v="2023-04-06T06:24:00"/>
    <x v="0"/>
    <x v="0"/>
    <x v="1"/>
    <x v="588"/>
    <s v="Ocupada"/>
    <x v="604"/>
    <x v="7"/>
    <s v="Plato_3, Plato_20, Plato_8, Plato_2"/>
    <n v="220"/>
    <x v="5"/>
    <x v="128"/>
    <s v="06:24"/>
    <d v="1899-12-30T03:50:00"/>
    <d v="1899-12-30T02:56:00"/>
    <d v="1899-12-30T00:54:00"/>
    <x v="0"/>
  </r>
  <r>
    <n v="1"/>
    <s v="Cliente_434"/>
    <n v="2"/>
    <x v="441"/>
    <d v="2023-04-06T06:06:00"/>
    <x v="3"/>
    <x v="0"/>
    <x v="2"/>
    <x v="589"/>
    <s v="Ocupada"/>
    <x v="605"/>
    <x v="5"/>
    <s v="Plato_1, Plato_6, Plato_10"/>
    <n v="183"/>
    <x v="5"/>
    <x v="171"/>
    <s v="06:06"/>
    <d v="1899-12-30T03:07:00"/>
    <d v="1899-12-30T02:25:00"/>
    <d v="1899-12-30T00:42:00"/>
    <x v="0"/>
  </r>
  <r>
    <n v="10"/>
    <s v="Cliente_377"/>
    <n v="1"/>
    <x v="489"/>
    <d v="2023-04-06T03:29:00"/>
    <x v="3"/>
    <x v="0"/>
    <x v="2"/>
    <x v="590"/>
    <s v="Ocupada"/>
    <x v="606"/>
    <x v="3"/>
    <s v="Plato_20, Plato_16"/>
    <n v="68"/>
    <x v="5"/>
    <x v="5"/>
    <s v="03:29"/>
    <d v="1899-12-30T02:20:00"/>
    <d v="1899-12-30T01:09:00"/>
    <d v="1899-12-30T01:11:00"/>
    <x v="0"/>
  </r>
  <r>
    <s v="7"/>
    <s v="Cliente_657"/>
    <n v="6"/>
    <x v="486"/>
    <d v="2023-04-06T07:20:00"/>
    <x v="0"/>
    <x v="0"/>
    <x v="2"/>
    <x v="591"/>
    <s v="Reservada"/>
    <x v="607"/>
    <x v="0"/>
    <s v="Plato_9"/>
    <n v="29"/>
    <x v="5"/>
    <x v="196"/>
    <s v="07:20"/>
    <d v="1899-12-30T03:22:00"/>
    <d v="1899-12-30T00:45:00"/>
    <d v="1899-12-30T02:37:00"/>
    <x v="0"/>
  </r>
  <r>
    <s v="1"/>
    <s v="Cliente_331"/>
    <n v="4"/>
    <x v="490"/>
    <d v="2023-04-06T07:02:00"/>
    <x v="1"/>
    <x v="0"/>
    <x v="2"/>
    <x v="592"/>
    <s v="Reservada"/>
    <x v="608"/>
    <x v="8"/>
    <s v="Plato_15"/>
    <n v="32"/>
    <x v="5"/>
    <x v="198"/>
    <s v="07:02"/>
    <d v="1899-12-30T03:39:00"/>
    <d v="1899-12-30T00:27:00"/>
    <d v="1899-12-30T03:12:00"/>
    <x v="0"/>
  </r>
  <r>
    <n v="19"/>
    <s v="Cliente_728"/>
    <n v="4"/>
    <x v="491"/>
    <d v="2023-04-06T04:11:00"/>
    <x v="3"/>
    <x v="2"/>
    <x v="2"/>
    <x v="593"/>
    <s v="Ocupada"/>
    <x v="609"/>
    <x v="3"/>
    <s v="Plato_10, Plato_4"/>
    <n v="44"/>
    <x v="5"/>
    <x v="199"/>
    <s v="04:11"/>
    <d v="1899-12-30T02:14:00"/>
    <d v="1899-12-30T00:47:00"/>
    <d v="1899-12-30T01:27:00"/>
    <x v="0"/>
  </r>
  <r>
    <n v="13"/>
    <s v="Cliente_224"/>
    <n v="1"/>
    <x v="428"/>
    <d v="2023-04-06T07:43:00"/>
    <x v="1"/>
    <x v="0"/>
    <x v="2"/>
    <x v="594"/>
    <s v="Ocupada"/>
    <x v="610"/>
    <x v="2"/>
    <s v="Plato_13, Plato_19"/>
    <n v="78"/>
    <x v="5"/>
    <x v="133"/>
    <s v="07:43"/>
    <d v="1899-12-30T04:03:00"/>
    <d v="1899-12-30T01:23:00"/>
    <d v="1899-12-30T02:40:00"/>
    <x v="0"/>
  </r>
  <r>
    <n v="11"/>
    <s v="Cliente_680"/>
    <n v="4"/>
    <x v="492"/>
    <d v="2023-04-06T05:00:00"/>
    <x v="3"/>
    <x v="0"/>
    <x v="2"/>
    <x v="595"/>
    <s v="Reservada"/>
    <x v="611"/>
    <x v="3"/>
    <s v="Plato_6, Plato_19, Plato_16, Plato_3"/>
    <n v="231"/>
    <x v="5"/>
    <x v="94"/>
    <s v="05:00"/>
    <d v="1899-12-30T03:48:00"/>
    <d v="1899-12-30T02:09:00"/>
    <d v="1899-12-30T01:39:00"/>
    <x v="0"/>
  </r>
  <r>
    <n v="1"/>
    <s v="Cliente_230"/>
    <n v="5"/>
    <x v="396"/>
    <d v="2023-04-06T03:35:00"/>
    <x v="2"/>
    <x v="1"/>
    <x v="1"/>
    <x v="596"/>
    <s v="Reservada"/>
    <x v="612"/>
    <x v="0"/>
    <s v="Plato_12, Plato_14, Plato_4, Plato_8"/>
    <n v="285"/>
    <x v="5"/>
    <x v="6"/>
    <s v="03:35"/>
    <d v="1899-12-30T01:38:00"/>
    <d v="1899-12-30T02:32:00"/>
    <d v="1899-12-30T00:00:00"/>
    <x v="1"/>
  </r>
  <r>
    <s v="19"/>
    <s v="Cliente_823"/>
    <n v="6"/>
    <x v="493"/>
    <d v="2023-04-06T04:37:00"/>
    <x v="1"/>
    <x v="1"/>
    <x v="0"/>
    <x v="597"/>
    <s v="Reservada"/>
    <x v="613"/>
    <x v="5"/>
    <s v="Plato_7"/>
    <n v="72"/>
    <x v="5"/>
    <x v="217"/>
    <s v="04:37"/>
    <d v="1899-12-30T02:05:00"/>
    <d v="1899-12-30T00:50:00"/>
    <d v="1899-12-30T01:15:00"/>
    <x v="0"/>
  </r>
  <r>
    <n v="7"/>
    <s v="Cliente_513"/>
    <n v="1"/>
    <x v="494"/>
    <d v="2023-04-06T01:53:00"/>
    <x v="3"/>
    <x v="2"/>
    <x v="2"/>
    <x v="598"/>
    <s v="Ocupada"/>
    <x v="614"/>
    <x v="8"/>
    <s v="Plato_17, Plato_14, Plato_1, Plato_15"/>
    <n v="333"/>
    <x v="5"/>
    <x v="164"/>
    <s v="01:53"/>
    <d v="1899-12-30T01:22:00"/>
    <d v="1899-12-30T02:36:00"/>
    <d v="1899-12-30T00:00:00"/>
    <x v="1"/>
  </r>
  <r>
    <n v="4"/>
    <s v="Cliente_608"/>
    <n v="4"/>
    <x v="463"/>
    <d v="2023-04-06T03:36:00"/>
    <x v="3"/>
    <x v="2"/>
    <x v="2"/>
    <x v="599"/>
    <s v="Ocupada"/>
    <x v="615"/>
    <x v="5"/>
    <s v="Plato_7, Plato_2"/>
    <n v="132"/>
    <x v="5"/>
    <x v="87"/>
    <s v="03:36"/>
    <d v="1899-12-30T03:37:00"/>
    <d v="1899-12-30T00:47:00"/>
    <d v="1899-12-30T02:50:00"/>
    <x v="0"/>
  </r>
  <r>
    <n v="13"/>
    <s v="Cliente_27"/>
    <n v="5"/>
    <x v="495"/>
    <d v="2023-04-06T05:17:00"/>
    <x v="2"/>
    <x v="0"/>
    <x v="2"/>
    <x v="23"/>
    <s v="Libre"/>
    <x v="616"/>
    <x v="7"/>
    <s v="Plato_10, Plato_2"/>
    <n v="142"/>
    <x v="5"/>
    <x v="50"/>
    <s v="05:17"/>
    <d v="1899-12-30T03:57:00"/>
    <d v="1899-12-30T00:51:00"/>
    <d v="1899-12-30T03:06:00"/>
    <x v="0"/>
  </r>
  <r>
    <n v="3"/>
    <s v="Cliente_973"/>
    <n v="5"/>
    <x v="496"/>
    <d v="2023-04-06T03:12:00"/>
    <x v="4"/>
    <x v="1"/>
    <x v="2"/>
    <x v="600"/>
    <s v="Libre"/>
    <x v="617"/>
    <x v="9"/>
    <s v="Plato_15, Plato_17, Plato_4, Plato_19"/>
    <n v="319"/>
    <x v="5"/>
    <x v="194"/>
    <s v="03:12"/>
    <d v="1899-12-30T02:16:00"/>
    <d v="1899-12-30T01:58:00"/>
    <d v="1899-12-30T00:18:00"/>
    <x v="0"/>
  </r>
  <r>
    <n v="6"/>
    <s v="Cliente_619"/>
    <n v="4"/>
    <x v="497"/>
    <d v="2023-04-06T02:41:00"/>
    <x v="3"/>
    <x v="2"/>
    <x v="2"/>
    <x v="601"/>
    <s v="Reservada"/>
    <x v="618"/>
    <x v="8"/>
    <s v="Plato_6, Plato_10"/>
    <n v="132"/>
    <x v="5"/>
    <x v="152"/>
    <s v="02:41"/>
    <d v="1899-12-30T02:25:00"/>
    <d v="1899-12-30T01:36:00"/>
    <d v="1899-12-30T00:49:00"/>
    <x v="0"/>
  </r>
  <r>
    <s v="16"/>
    <s v="Cliente_592"/>
    <n v="3"/>
    <x v="488"/>
    <d v="2023-04-06T06:07:00"/>
    <x v="4"/>
    <x v="0"/>
    <x v="2"/>
    <x v="602"/>
    <s v="Reservada"/>
    <x v="619"/>
    <x v="3"/>
    <s v="Plato_12"/>
    <n v="57"/>
    <x v="5"/>
    <x v="128"/>
    <s v="06:07"/>
    <d v="1899-12-30T03:18:00"/>
    <d v="1899-12-30T00:40:00"/>
    <d v="1899-12-30T02:38:00"/>
    <x v="0"/>
  </r>
  <r>
    <s v="5"/>
    <s v="Cliente_575"/>
    <n v="2"/>
    <x v="454"/>
    <d v="2023-04-06T02:27:00"/>
    <x v="2"/>
    <x v="0"/>
    <x v="2"/>
    <x v="603"/>
    <s v="Ocupada"/>
    <x v="620"/>
    <x v="8"/>
    <s v="Plato_8"/>
    <n v="105"/>
    <x v="5"/>
    <x v="159"/>
    <s v="02:27"/>
    <d v="1899-12-30T01:34:00"/>
    <d v="1899-12-30T00:08:00"/>
    <d v="1899-12-30T01:26:00"/>
    <x v="0"/>
  </r>
  <r>
    <n v="7"/>
    <s v="Cliente_117"/>
    <n v="5"/>
    <x v="498"/>
    <d v="2023-04-06T05:31:00"/>
    <x v="0"/>
    <x v="2"/>
    <x v="2"/>
    <x v="308"/>
    <s v="Reservada"/>
    <x v="621"/>
    <x v="10"/>
    <s v="Plato_17, Plato_16"/>
    <n v="121"/>
    <x v="5"/>
    <x v="148"/>
    <s v="05:31"/>
    <d v="1899-12-30T03:24:00"/>
    <d v="1899-12-30T01:18:00"/>
    <d v="1899-12-30T02:06:00"/>
    <x v="0"/>
  </r>
  <r>
    <n v="13"/>
    <s v="Cliente_395"/>
    <n v="1"/>
    <x v="417"/>
    <d v="2023-04-06T03:10:00"/>
    <x v="0"/>
    <x v="0"/>
    <x v="1"/>
    <x v="302"/>
    <s v="Libre"/>
    <x v="622"/>
    <x v="7"/>
    <s v="Plato_5, Plato_8, Plato_1, Plato_15"/>
    <n v="235"/>
    <x v="5"/>
    <x v="122"/>
    <s v="03:10"/>
    <d v="1899-12-30T02:25:00"/>
    <d v="1899-12-30T02:25:00"/>
    <d v="1899-12-30T00:00:00"/>
    <x v="1"/>
  </r>
  <r>
    <n v="1"/>
    <s v="Cliente_833"/>
    <n v="4"/>
    <x v="499"/>
    <d v="2023-04-06T03:26:00"/>
    <x v="1"/>
    <x v="2"/>
    <x v="2"/>
    <x v="604"/>
    <s v="Reservada"/>
    <x v="623"/>
    <x v="10"/>
    <s v="Plato_19, Plato_7, Plato_13"/>
    <n v="102"/>
    <x v="5"/>
    <x v="126"/>
    <s v="03:26"/>
    <d v="1899-12-30T01:30:00"/>
    <d v="1899-12-30T01:19:00"/>
    <d v="1899-12-30T00:11:00"/>
    <x v="0"/>
  </r>
  <r>
    <n v="5"/>
    <s v="Cliente_511"/>
    <n v="4"/>
    <x v="500"/>
    <d v="2023-04-06T03:22:00"/>
    <x v="4"/>
    <x v="2"/>
    <x v="2"/>
    <x v="358"/>
    <s v="Ocupada"/>
    <x v="624"/>
    <x v="9"/>
    <s v="Plato_4, Plato_20, Plato_13"/>
    <n v="139"/>
    <x v="5"/>
    <x v="16"/>
    <s v="03:22"/>
    <d v="1899-12-30T03:28:00"/>
    <d v="1899-12-30T01:37:00"/>
    <d v="1899-12-30T01:51:00"/>
    <x v="0"/>
  </r>
  <r>
    <n v="14"/>
    <s v="Cliente_772"/>
    <n v="4"/>
    <x v="457"/>
    <d v="2023-04-06T04:10:00"/>
    <x v="4"/>
    <x v="1"/>
    <x v="2"/>
    <x v="605"/>
    <s v="Libre"/>
    <x v="625"/>
    <x v="10"/>
    <s v="Plato_2, Plato_7, Plato_9"/>
    <n v="137"/>
    <x v="5"/>
    <x v="101"/>
    <s v="04:10"/>
    <d v="1899-12-30T01:25:00"/>
    <d v="1899-12-30T00:58:00"/>
    <d v="1899-12-30T00:27:00"/>
    <x v="0"/>
  </r>
  <r>
    <s v="4"/>
    <s v="Cliente_336"/>
    <n v="3"/>
    <x v="501"/>
    <d v="2023-04-06T04:13:00"/>
    <x v="0"/>
    <x v="0"/>
    <x v="2"/>
    <x v="606"/>
    <s v="Ocupada"/>
    <x v="626"/>
    <x v="8"/>
    <s v="Plato_13"/>
    <n v="21"/>
    <x v="5"/>
    <x v="134"/>
    <s v="04:13"/>
    <d v="1899-12-30T02:05:00"/>
    <d v="1899-12-30T00:37:00"/>
    <d v="1899-12-30T01:28:00"/>
    <x v="0"/>
  </r>
  <r>
    <n v="2"/>
    <s v="Cliente_124"/>
    <n v="1"/>
    <x v="500"/>
    <d v="2023-04-06T01:37:00"/>
    <x v="0"/>
    <x v="1"/>
    <x v="2"/>
    <x v="607"/>
    <s v="Reservada"/>
    <x v="627"/>
    <x v="9"/>
    <s v="Plato_7, Plato_20"/>
    <n v="168"/>
    <x v="5"/>
    <x v="16"/>
    <s v="01:37"/>
    <d v="1899-12-30T01:28:00"/>
    <d v="1899-12-30T00:43:00"/>
    <d v="1899-12-30T00:45:00"/>
    <x v="0"/>
  </r>
  <r>
    <n v="17"/>
    <s v="Cliente_828"/>
    <n v="2"/>
    <x v="498"/>
    <d v="2023-04-06T05:55:00"/>
    <x v="4"/>
    <x v="2"/>
    <x v="0"/>
    <x v="608"/>
    <s v="Ocupada"/>
    <x v="628"/>
    <x v="10"/>
    <s v="Plato_18, Plato_3, Plato_4"/>
    <n v="130"/>
    <x v="5"/>
    <x v="148"/>
    <s v="05:55"/>
    <d v="1899-12-30T04:03:00"/>
    <d v="1899-12-30T01:24:00"/>
    <d v="1899-12-30T02:39:00"/>
    <x v="0"/>
  </r>
  <r>
    <n v="2"/>
    <s v="Cliente_385"/>
    <n v="2"/>
    <x v="502"/>
    <d v="2023-04-06T02:49:00"/>
    <x v="3"/>
    <x v="0"/>
    <x v="0"/>
    <x v="609"/>
    <s v="Libre"/>
    <x v="629"/>
    <x v="6"/>
    <s v="Plato_17, Plato_20"/>
    <n v="182"/>
    <x v="5"/>
    <x v="9"/>
    <s v="02:49"/>
    <d v="1899-12-30T02:47:00"/>
    <d v="1899-12-30T01:15:00"/>
    <d v="1899-12-30T01:32:00"/>
    <x v="0"/>
  </r>
  <r>
    <s v="6"/>
    <s v="Cliente_841"/>
    <n v="1"/>
    <x v="503"/>
    <d v="2023-04-06T02:51:00"/>
    <x v="3"/>
    <x v="2"/>
    <x v="2"/>
    <x v="610"/>
    <s v="Reservada"/>
    <x v="630"/>
    <x v="1"/>
    <s v="Plato_5"/>
    <n v="66"/>
    <x v="5"/>
    <x v="218"/>
    <s v="02:51"/>
    <d v="1899-12-30T02:30:00"/>
    <d v="1899-12-30T00:46:00"/>
    <d v="1899-12-30T01:44:00"/>
    <x v="0"/>
  </r>
  <r>
    <n v="16"/>
    <s v="Cliente_605"/>
    <n v="2"/>
    <x v="464"/>
    <d v="2023-04-06T02:55:00"/>
    <x v="0"/>
    <x v="1"/>
    <x v="2"/>
    <x v="611"/>
    <s v="Libre"/>
    <x v="631"/>
    <x v="8"/>
    <s v="Plato_15, Plato_11"/>
    <n v="129"/>
    <x v="5"/>
    <x v="168"/>
    <s v="02:55"/>
    <d v="1899-12-30T02:40:00"/>
    <d v="1899-12-30T01:28:00"/>
    <d v="1899-12-30T01:12:00"/>
    <x v="0"/>
  </r>
  <r>
    <n v="16"/>
    <s v="Cliente_197"/>
    <n v="5"/>
    <x v="504"/>
    <d v="2023-04-06T05:28:00"/>
    <x v="0"/>
    <x v="0"/>
    <x v="2"/>
    <x v="612"/>
    <s v="Reservada"/>
    <x v="632"/>
    <x v="6"/>
    <s v="Plato_2, Plato_7, Plato_5, Plato_4"/>
    <n v="236"/>
    <x v="5"/>
    <x v="95"/>
    <s v="05:28"/>
    <d v="1899-12-30T01:45:00"/>
    <d v="1899-12-30T02:29:00"/>
    <d v="1899-12-30T00:00:00"/>
    <x v="1"/>
  </r>
  <r>
    <n v="2"/>
    <s v="Cliente_285"/>
    <n v="1"/>
    <x v="391"/>
    <d v="2023-04-06T03:36:00"/>
    <x v="1"/>
    <x v="1"/>
    <x v="2"/>
    <x v="613"/>
    <s v="Reservada"/>
    <x v="633"/>
    <x v="5"/>
    <s v="Plato_5, Plato_20, Plato_1, Plato_8"/>
    <n v="344"/>
    <x v="5"/>
    <x v="172"/>
    <s v="03:36"/>
    <d v="1899-12-30T03:33:00"/>
    <d v="1899-12-30T02:37:00"/>
    <d v="1899-12-30T00:56:00"/>
    <x v="0"/>
  </r>
  <r>
    <s v="5"/>
    <s v="Cliente_19"/>
    <n v="2"/>
    <x v="413"/>
    <d v="2023-04-06T03:04:00"/>
    <x v="2"/>
    <x v="0"/>
    <x v="2"/>
    <x v="614"/>
    <s v="Libre"/>
    <x v="634"/>
    <x v="4"/>
    <s v="Plato_9"/>
    <n v="58"/>
    <x v="5"/>
    <x v="142"/>
    <s v="03:04"/>
    <d v="1899-12-30T02:47:00"/>
    <d v="1899-12-30T00:25:00"/>
    <d v="1899-12-30T02:22:00"/>
    <x v="0"/>
  </r>
  <r>
    <n v="14"/>
    <s v="Cliente_586"/>
    <n v="3"/>
    <x v="432"/>
    <d v="2023-04-06T05:48:00"/>
    <x v="3"/>
    <x v="2"/>
    <x v="0"/>
    <x v="615"/>
    <s v="Libre"/>
    <x v="635"/>
    <x v="8"/>
    <s v="Plato_7, Plato_12, Plato_13"/>
    <n v="126"/>
    <x v="5"/>
    <x v="79"/>
    <s v="05:48"/>
    <d v="1899-12-30T02:13:00"/>
    <d v="1899-12-30T02:31:00"/>
    <d v="1899-12-30T00:00:00"/>
    <x v="1"/>
  </r>
  <r>
    <n v="6"/>
    <s v="Cliente_687"/>
    <n v="3"/>
    <x v="505"/>
    <d v="2023-04-06T04:32:00"/>
    <x v="4"/>
    <x v="0"/>
    <x v="2"/>
    <x v="616"/>
    <s v="Reservada"/>
    <x v="636"/>
    <x v="8"/>
    <s v="Plato_11, Plato_18, Plato_1"/>
    <n v="117"/>
    <x v="5"/>
    <x v="173"/>
    <s v="04:32"/>
    <d v="1899-12-30T02:37:00"/>
    <d v="1899-12-30T01:01:00"/>
    <d v="1899-12-30T01:36:00"/>
    <x v="0"/>
  </r>
  <r>
    <s v="16"/>
    <s v="Cliente_406"/>
    <n v="6"/>
    <x v="506"/>
    <d v="2023-04-06T02:16:00"/>
    <x v="0"/>
    <x v="2"/>
    <x v="2"/>
    <x v="617"/>
    <s v="Ocupada"/>
    <x v="637"/>
    <x v="10"/>
    <s v="Plato_2"/>
    <n v="90"/>
    <x v="5"/>
    <x v="105"/>
    <s v="02:16"/>
    <d v="1899-12-30T01:37:00"/>
    <d v="1899-12-30T00:44:00"/>
    <d v="1899-12-30T00:53:00"/>
    <x v="0"/>
  </r>
  <r>
    <n v="8"/>
    <s v="Cliente_415"/>
    <n v="4"/>
    <x v="507"/>
    <d v="2023-04-06T05:19:00"/>
    <x v="2"/>
    <x v="2"/>
    <x v="2"/>
    <x v="618"/>
    <s v="Reservada"/>
    <x v="638"/>
    <x v="0"/>
    <s v="Plato_10, Plato_17, Plato_12"/>
    <n v="152"/>
    <x v="5"/>
    <x v="151"/>
    <s v="05:19"/>
    <d v="1899-12-30T03:02:00"/>
    <d v="1899-12-30T02:16:00"/>
    <d v="1899-12-30T00:46:00"/>
    <x v="0"/>
  </r>
  <r>
    <n v="14"/>
    <s v="Cliente_456"/>
    <n v="3"/>
    <x v="397"/>
    <d v="2023-04-06T01:50:00"/>
    <x v="0"/>
    <x v="0"/>
    <x v="0"/>
    <x v="619"/>
    <s v="Libre"/>
    <x v="639"/>
    <x v="5"/>
    <s v="Plato_10, Plato_13, Plato_11"/>
    <n v="219"/>
    <x v="5"/>
    <x v="57"/>
    <s v="01:50"/>
    <d v="1899-12-30T01:09:00"/>
    <d v="1899-12-30T01:15:00"/>
    <d v="1899-12-30T00:00:00"/>
    <x v="1"/>
  </r>
  <r>
    <n v="2"/>
    <s v="Cliente_820"/>
    <n v="4"/>
    <x v="454"/>
    <d v="2023-04-06T03:52:00"/>
    <x v="1"/>
    <x v="0"/>
    <x v="0"/>
    <x v="620"/>
    <s v="Reservada"/>
    <x v="640"/>
    <x v="8"/>
    <s v="Plato_9, Plato_1, Plato_14"/>
    <n v="208"/>
    <x v="5"/>
    <x v="159"/>
    <s v="03:52"/>
    <d v="1899-12-30T02:44:00"/>
    <d v="1899-12-30T01:14:00"/>
    <d v="1899-12-30T01:30:00"/>
    <x v="0"/>
  </r>
  <r>
    <n v="15"/>
    <s v="Cliente_698"/>
    <n v="1"/>
    <x v="466"/>
    <d v="2023-04-06T05:24:00"/>
    <x v="2"/>
    <x v="0"/>
    <x v="2"/>
    <x v="621"/>
    <s v="Ocupada"/>
    <x v="641"/>
    <x v="10"/>
    <s v="Plato_13, Plato_10, Plato_9"/>
    <n v="176"/>
    <x v="5"/>
    <x v="136"/>
    <s v="05:24"/>
    <d v="1899-12-30T03:03:00"/>
    <d v="1899-12-30T01:21:00"/>
    <d v="1899-12-30T01:42:00"/>
    <x v="0"/>
  </r>
  <r>
    <s v="17"/>
    <s v="Cliente_59"/>
    <n v="2"/>
    <x v="413"/>
    <d v="2023-04-06T01:56:00"/>
    <x v="2"/>
    <x v="1"/>
    <x v="0"/>
    <x v="622"/>
    <s v="Ocupada"/>
    <x v="642"/>
    <x v="7"/>
    <s v="Plato_11"/>
    <n v="33"/>
    <x v="5"/>
    <x v="142"/>
    <s v="01:56"/>
    <d v="1899-12-30T01:54:00"/>
    <d v="1899-12-30T00:18:00"/>
    <d v="1899-12-30T01:36:00"/>
    <x v="0"/>
  </r>
  <r>
    <s v="9"/>
    <s v="Cliente_799"/>
    <n v="6"/>
    <x v="416"/>
    <d v="2023-04-06T07:10:00"/>
    <x v="1"/>
    <x v="0"/>
    <x v="0"/>
    <x v="623"/>
    <s v="Reservada"/>
    <x v="643"/>
    <x v="8"/>
    <s v="Plato_17"/>
    <n v="93"/>
    <x v="5"/>
    <x v="153"/>
    <s v="07:10"/>
    <d v="1899-12-30T03:26:00"/>
    <d v="1899-12-30T00:51:00"/>
    <d v="1899-12-30T02:35:00"/>
    <x v="0"/>
  </r>
  <r>
    <n v="6"/>
    <s v="Cliente_196"/>
    <n v="6"/>
    <x v="422"/>
    <d v="2023-04-06T06:25:00"/>
    <x v="0"/>
    <x v="2"/>
    <x v="1"/>
    <x v="624"/>
    <s v="Libre"/>
    <x v="644"/>
    <x v="6"/>
    <s v="Plato_11, Plato_6"/>
    <n v="180"/>
    <x v="5"/>
    <x v="206"/>
    <s v="06:25"/>
    <d v="1899-12-30T03:35:00"/>
    <d v="1899-12-30T01:37:00"/>
    <d v="1899-12-30T01:58:00"/>
    <x v="0"/>
  </r>
  <r>
    <s v="12"/>
    <s v="Cliente_623"/>
    <n v="2"/>
    <x v="508"/>
    <d v="2023-04-06T06:38:00"/>
    <x v="2"/>
    <x v="0"/>
    <x v="0"/>
    <x v="625"/>
    <s v="Libre"/>
    <x v="645"/>
    <x v="6"/>
    <s v="Plato_8"/>
    <n v="70"/>
    <x v="5"/>
    <x v="219"/>
    <s v="06:38"/>
    <d v="1899-12-30T02:39:00"/>
    <d v="1899-12-30T00:36:00"/>
    <d v="1899-12-30T02:03:00"/>
    <x v="0"/>
  </r>
  <r>
    <n v="12"/>
    <s v="Cliente_52"/>
    <n v="2"/>
    <x v="509"/>
    <d v="2023-04-06T06:25:00"/>
    <x v="2"/>
    <x v="0"/>
    <x v="2"/>
    <x v="626"/>
    <s v="Reservada"/>
    <x v="646"/>
    <x v="6"/>
    <s v="Plato_4, Plato_17"/>
    <n v="98"/>
    <x v="5"/>
    <x v="28"/>
    <s v="06:25"/>
    <d v="1899-12-30T03:30:00"/>
    <d v="1899-12-30T00:39:00"/>
    <d v="1899-12-30T02:51:00"/>
    <x v="0"/>
  </r>
  <r>
    <s v="9"/>
    <s v="Cliente_946"/>
    <n v="1"/>
    <x v="510"/>
    <d v="2023-04-06T04:55:00"/>
    <x v="2"/>
    <x v="2"/>
    <x v="2"/>
    <x v="627"/>
    <s v="Libre"/>
    <x v="647"/>
    <x v="2"/>
    <s v="Plato_16"/>
    <n v="56"/>
    <x v="5"/>
    <x v="178"/>
    <s v="04:55"/>
    <d v="1899-12-30T01:56:00"/>
    <d v="1899-12-30T00:47:00"/>
    <d v="1899-12-30T01:09:00"/>
    <x v="0"/>
  </r>
  <r>
    <n v="9"/>
    <s v="Cliente_278"/>
    <n v="1"/>
    <x v="453"/>
    <d v="2023-04-06T03:45:00"/>
    <x v="3"/>
    <x v="0"/>
    <x v="1"/>
    <x v="628"/>
    <s v="Ocupada"/>
    <x v="648"/>
    <x v="3"/>
    <s v="Plato_9, Plato_16, Plato_1, Plato_3"/>
    <n v="256"/>
    <x v="5"/>
    <x v="209"/>
    <s v="03:45"/>
    <d v="1899-12-30T03:05:00"/>
    <d v="1899-12-30T01:49:00"/>
    <d v="1899-12-30T01:16:00"/>
    <x v="0"/>
  </r>
  <r>
    <n v="11"/>
    <s v="Cliente_232"/>
    <n v="3"/>
    <x v="511"/>
    <d v="2023-04-07T05:02:00"/>
    <x v="0"/>
    <x v="0"/>
    <x v="0"/>
    <x v="629"/>
    <s v="Libre"/>
    <x v="649"/>
    <x v="10"/>
    <s v="Plato_13, Plato_9, Plato_15, Plato_8"/>
    <n v="237"/>
    <x v="6"/>
    <x v="31"/>
    <s v="05:02"/>
    <d v="1899-12-30T01:29:00"/>
    <d v="1899-12-30T01:16:00"/>
    <d v="1899-12-30T00:13:00"/>
    <x v="0"/>
  </r>
  <r>
    <n v="16"/>
    <s v="Cliente_595"/>
    <n v="4"/>
    <x v="512"/>
    <d v="2023-04-07T05:44:00"/>
    <x v="4"/>
    <x v="2"/>
    <x v="2"/>
    <x v="630"/>
    <s v="Libre"/>
    <x v="650"/>
    <x v="10"/>
    <s v="Plato_20, Plato_13, Plato_11"/>
    <n v="209"/>
    <x v="6"/>
    <x v="24"/>
    <s v="05:44"/>
    <d v="1899-12-30T03:40:00"/>
    <d v="1899-12-30T01:28:00"/>
    <d v="1899-12-30T02:12:00"/>
    <x v="0"/>
  </r>
  <r>
    <n v="14"/>
    <s v="Cliente_968"/>
    <n v="5"/>
    <x v="513"/>
    <d v="2023-04-07T02:26:00"/>
    <x v="2"/>
    <x v="0"/>
    <x v="0"/>
    <x v="107"/>
    <s v="Ocupada"/>
    <x v="651"/>
    <x v="7"/>
    <s v="Plato_17, Plato_19"/>
    <n v="170"/>
    <x v="6"/>
    <x v="214"/>
    <s v="02:26"/>
    <d v="1899-12-30T02:35:00"/>
    <d v="1899-12-30T00:50:00"/>
    <d v="1899-12-30T01:45:00"/>
    <x v="0"/>
  </r>
  <r>
    <n v="13"/>
    <s v="Cliente_2"/>
    <n v="5"/>
    <x v="514"/>
    <d v="2023-04-07T04:20:00"/>
    <x v="1"/>
    <x v="0"/>
    <x v="2"/>
    <x v="631"/>
    <s v="Libre"/>
    <x v="652"/>
    <x v="5"/>
    <s v="Plato_16, Plato_2, Plato_8"/>
    <n v="244"/>
    <x v="6"/>
    <x v="15"/>
    <s v="04:20"/>
    <d v="1899-12-30T01:49:00"/>
    <d v="1899-12-30T02:30:00"/>
    <d v="1899-12-30T00:00:00"/>
    <x v="1"/>
  </r>
  <r>
    <n v="12"/>
    <s v="Cliente_880"/>
    <n v="5"/>
    <x v="515"/>
    <d v="2023-04-07T01:44:00"/>
    <x v="3"/>
    <x v="2"/>
    <x v="2"/>
    <x v="632"/>
    <s v="Ocupada"/>
    <x v="653"/>
    <x v="7"/>
    <s v="Plato_5, Plato_3"/>
    <n v="42"/>
    <x v="6"/>
    <x v="9"/>
    <s v="01:44"/>
    <d v="1899-12-30T01:57:00"/>
    <d v="1899-12-30T00:44:00"/>
    <d v="1899-12-30T01:13:00"/>
    <x v="0"/>
  </r>
  <r>
    <s v="5"/>
    <s v="Cliente_626"/>
    <n v="4"/>
    <x v="516"/>
    <d v="2023-04-07T04:49:00"/>
    <x v="3"/>
    <x v="0"/>
    <x v="1"/>
    <x v="633"/>
    <s v="Reservada"/>
    <x v="654"/>
    <x v="2"/>
    <s v="Plato_17"/>
    <n v="93"/>
    <x v="6"/>
    <x v="197"/>
    <s v="04:49"/>
    <d v="1899-12-30T03:34:00"/>
    <d v="1899-12-30T00:36:00"/>
    <d v="1899-12-30T02:58:00"/>
    <x v="0"/>
  </r>
  <r>
    <n v="19"/>
    <s v="Cliente_411"/>
    <n v="6"/>
    <x v="517"/>
    <d v="2023-04-07T06:40:00"/>
    <x v="1"/>
    <x v="2"/>
    <x v="2"/>
    <x v="634"/>
    <s v="Reservada"/>
    <x v="655"/>
    <x v="10"/>
    <s v="Plato_14, Plato_3, Plato_12, Plato_19"/>
    <n v="157"/>
    <x v="6"/>
    <x v="67"/>
    <s v="06:40"/>
    <d v="1899-12-30T03:04:00"/>
    <d v="1899-12-30T01:50:00"/>
    <d v="1899-12-30T01:14:00"/>
    <x v="0"/>
  </r>
  <r>
    <n v="1"/>
    <s v="Cliente_123"/>
    <n v="2"/>
    <x v="518"/>
    <d v="2023-04-07T04:07:00"/>
    <x v="1"/>
    <x v="0"/>
    <x v="1"/>
    <x v="635"/>
    <s v="Reservada"/>
    <x v="656"/>
    <x v="9"/>
    <s v="Plato_20, Plato_14, Plato_8"/>
    <n v="196"/>
    <x v="6"/>
    <x v="215"/>
    <s v="04:07"/>
    <d v="1899-12-30T03:16:00"/>
    <d v="1899-12-30T02:14:00"/>
    <d v="1899-12-30T01:02:00"/>
    <x v="0"/>
  </r>
  <r>
    <n v="19"/>
    <s v="Cliente_910"/>
    <n v="5"/>
    <x v="519"/>
    <d v="2023-04-07T05:02:00"/>
    <x v="3"/>
    <x v="1"/>
    <x v="1"/>
    <x v="636"/>
    <s v="Reservada"/>
    <x v="657"/>
    <x v="2"/>
    <s v="Plato_15, Plato_6"/>
    <n v="86"/>
    <x v="6"/>
    <x v="220"/>
    <s v="05:02"/>
    <d v="1899-12-30T03:19:00"/>
    <d v="1899-12-30T00:48:00"/>
    <d v="1899-12-30T02:31:00"/>
    <x v="0"/>
  </r>
  <r>
    <s v="9"/>
    <s v="Cliente_539"/>
    <n v="4"/>
    <x v="520"/>
    <d v="2023-04-07T04:03:00"/>
    <x v="4"/>
    <x v="0"/>
    <x v="2"/>
    <x v="441"/>
    <s v="Ocupada"/>
    <x v="658"/>
    <x v="4"/>
    <s v="Plato_9"/>
    <n v="87"/>
    <x v="6"/>
    <x v="206"/>
    <s v="04:03"/>
    <d v="1899-12-30T01:28:00"/>
    <d v="1899-12-30T00:31:00"/>
    <d v="1899-12-30T00:57:00"/>
    <x v="0"/>
  </r>
  <r>
    <n v="19"/>
    <s v="Cliente_483"/>
    <n v="4"/>
    <x v="521"/>
    <d v="2023-04-07T05:51:00"/>
    <x v="2"/>
    <x v="1"/>
    <x v="2"/>
    <x v="637"/>
    <s v="Reservada"/>
    <x v="659"/>
    <x v="2"/>
    <s v="Plato_12, Plato_2, Plato_20"/>
    <n v="208"/>
    <x v="6"/>
    <x v="126"/>
    <s v="05:51"/>
    <d v="1899-12-30T03:55:00"/>
    <d v="1899-12-30T00:45:00"/>
    <d v="1899-12-30T03:10:00"/>
    <x v="0"/>
  </r>
  <r>
    <n v="16"/>
    <s v="Cliente_949"/>
    <n v="4"/>
    <x v="522"/>
    <d v="2023-04-07T06:52:00"/>
    <x v="4"/>
    <x v="2"/>
    <x v="2"/>
    <x v="638"/>
    <s v="Ocupada"/>
    <x v="660"/>
    <x v="10"/>
    <s v="Plato_14, Plato_17, Plato_1, Plato_16"/>
    <n v="206"/>
    <x v="6"/>
    <x v="119"/>
    <s v="06:52"/>
    <d v="1899-12-30T03:45:00"/>
    <d v="1899-12-30T02:15:00"/>
    <d v="1899-12-30T01:30:00"/>
    <x v="0"/>
  </r>
  <r>
    <n v="15"/>
    <s v="Cliente_642"/>
    <n v="4"/>
    <x v="523"/>
    <d v="2023-04-07T05:02:00"/>
    <x v="1"/>
    <x v="0"/>
    <x v="2"/>
    <x v="639"/>
    <s v="Libre"/>
    <x v="661"/>
    <x v="6"/>
    <s v="Plato_7, Plato_1, Plato_19"/>
    <n v="133"/>
    <x v="6"/>
    <x v="205"/>
    <s v="05:02"/>
    <d v="1899-12-30T03:01:00"/>
    <d v="1899-12-30T01:25:00"/>
    <d v="1899-12-30T01:36:00"/>
    <x v="0"/>
  </r>
  <r>
    <n v="3"/>
    <s v="Cliente_962"/>
    <n v="1"/>
    <x v="524"/>
    <d v="2023-04-07T03:47:00"/>
    <x v="1"/>
    <x v="0"/>
    <x v="1"/>
    <x v="640"/>
    <s v="Ocupada"/>
    <x v="662"/>
    <x v="0"/>
    <s v="Plato_4, Plato_9, Plato_3"/>
    <n v="114"/>
    <x v="6"/>
    <x v="221"/>
    <s v="03:47"/>
    <d v="1899-12-30T02:53:00"/>
    <d v="1899-12-30T01:27:00"/>
    <d v="1899-12-30T01:26:00"/>
    <x v="0"/>
  </r>
  <r>
    <n v="20"/>
    <s v="Cliente_883"/>
    <n v="6"/>
    <x v="525"/>
    <d v="2023-04-07T03:53:00"/>
    <x v="4"/>
    <x v="1"/>
    <x v="0"/>
    <x v="636"/>
    <s v="Reservada"/>
    <x v="663"/>
    <x v="1"/>
    <s v="Plato_4, Plato_12, Plato_5"/>
    <n v="122"/>
    <x v="6"/>
    <x v="116"/>
    <s v="03:53"/>
    <d v="1899-12-30T02:18:00"/>
    <d v="1899-12-30T01:39:00"/>
    <d v="1899-12-30T00:39:00"/>
    <x v="0"/>
  </r>
  <r>
    <n v="6"/>
    <s v="Cliente_425"/>
    <n v="1"/>
    <x v="526"/>
    <d v="2023-04-07T05:56:00"/>
    <x v="3"/>
    <x v="0"/>
    <x v="2"/>
    <x v="641"/>
    <s v="Ocupada"/>
    <x v="664"/>
    <x v="6"/>
    <s v="Plato_1, Plato_6"/>
    <n v="129"/>
    <x v="6"/>
    <x v="111"/>
    <s v="05:56"/>
    <d v="1899-12-30T04:06:00"/>
    <d v="1899-12-30T00:40:00"/>
    <d v="1899-12-30T03:26:00"/>
    <x v="0"/>
  </r>
  <r>
    <s v="8"/>
    <s v="Cliente_593"/>
    <n v="4"/>
    <x v="527"/>
    <d v="2023-04-07T04:57:00"/>
    <x v="2"/>
    <x v="0"/>
    <x v="2"/>
    <x v="642"/>
    <s v="Libre"/>
    <x v="665"/>
    <x v="3"/>
    <s v="Plato_3"/>
    <n v="40"/>
    <x v="6"/>
    <x v="66"/>
    <s v="04:57"/>
    <d v="1899-12-30T03:53:00"/>
    <d v="1899-12-30T00:27:00"/>
    <d v="1899-12-30T03:26:00"/>
    <x v="0"/>
  </r>
  <r>
    <s v="6"/>
    <s v="Cliente_368"/>
    <n v="5"/>
    <x v="528"/>
    <d v="2023-04-07T07:07:00"/>
    <x v="0"/>
    <x v="0"/>
    <x v="2"/>
    <x v="643"/>
    <s v="Reservada"/>
    <x v="666"/>
    <x v="4"/>
    <s v="Plato_19"/>
    <n v="36"/>
    <x v="6"/>
    <x v="20"/>
    <s v="07:07"/>
    <d v="1899-12-30T03:28:00"/>
    <d v="1899-12-30T00:12:00"/>
    <d v="1899-12-30T03:16:00"/>
    <x v="0"/>
  </r>
  <r>
    <n v="12"/>
    <s v="Cliente_418"/>
    <n v="4"/>
    <x v="519"/>
    <d v="2023-04-07T04:41:00"/>
    <x v="1"/>
    <x v="1"/>
    <x v="2"/>
    <x v="644"/>
    <s v="Reservada"/>
    <x v="667"/>
    <x v="6"/>
    <s v="Plato_10, Plato_7, Plato_1"/>
    <n v="201"/>
    <x v="6"/>
    <x v="220"/>
    <s v="04:41"/>
    <d v="1899-12-30T02:58:00"/>
    <d v="1899-12-30T01:55:00"/>
    <d v="1899-12-30T01:03:00"/>
    <x v="0"/>
  </r>
  <r>
    <n v="10"/>
    <s v="Cliente_693"/>
    <n v="4"/>
    <x v="529"/>
    <d v="2023-04-07T04:34:00"/>
    <x v="0"/>
    <x v="0"/>
    <x v="2"/>
    <x v="645"/>
    <s v="Libre"/>
    <x v="668"/>
    <x v="5"/>
    <s v="Plato_17, Plato_6, Plato_15"/>
    <n v="181"/>
    <x v="6"/>
    <x v="84"/>
    <s v="04:34"/>
    <d v="1899-12-30T03:33:00"/>
    <d v="1899-12-30T01:09:00"/>
    <d v="1899-12-30T02:24:00"/>
    <x v="0"/>
  </r>
  <r>
    <n v="16"/>
    <s v="Cliente_226"/>
    <n v="6"/>
    <x v="530"/>
    <d v="2023-04-07T03:12:00"/>
    <x v="2"/>
    <x v="0"/>
    <x v="1"/>
    <x v="61"/>
    <s v="Ocupada"/>
    <x v="669"/>
    <x v="6"/>
    <s v="Plato_14, Plato_8, Plato_19"/>
    <n v="94"/>
    <x v="6"/>
    <x v="81"/>
    <s v="03:12"/>
    <d v="1899-12-30T01:35:00"/>
    <d v="1899-12-30T01:15:00"/>
    <d v="1899-12-30T00:20:00"/>
    <x v="0"/>
  </r>
  <r>
    <n v="17"/>
    <s v="Cliente_759"/>
    <n v="3"/>
    <x v="531"/>
    <d v="2023-04-07T03:30:00"/>
    <x v="0"/>
    <x v="0"/>
    <x v="1"/>
    <x v="646"/>
    <s v="Reservada"/>
    <x v="670"/>
    <x v="6"/>
    <s v="Plato_8, Plato_1, Plato_15"/>
    <n v="184"/>
    <x v="6"/>
    <x v="195"/>
    <s v="03:30"/>
    <d v="1899-12-30T01:12:00"/>
    <d v="1899-12-30T01:35:00"/>
    <d v="1899-12-30T00:00:00"/>
    <x v="1"/>
  </r>
  <r>
    <n v="12"/>
    <s v="Cliente_517"/>
    <n v="6"/>
    <x v="532"/>
    <d v="2023-04-07T03:51:00"/>
    <x v="4"/>
    <x v="2"/>
    <x v="2"/>
    <x v="647"/>
    <s v="Reservada"/>
    <x v="671"/>
    <x v="9"/>
    <s v="Plato_15, Plato_13, Plato_12"/>
    <n v="157"/>
    <x v="6"/>
    <x v="5"/>
    <s v="03:51"/>
    <d v="1899-12-30T02:27:00"/>
    <d v="1899-12-30T01:18:00"/>
    <d v="1899-12-30T01:09:00"/>
    <x v="0"/>
  </r>
  <r>
    <n v="20"/>
    <s v="Cliente_485"/>
    <n v="6"/>
    <x v="533"/>
    <d v="2023-04-07T02:52:00"/>
    <x v="3"/>
    <x v="0"/>
    <x v="2"/>
    <x v="648"/>
    <s v="Reservada"/>
    <x v="672"/>
    <x v="5"/>
    <s v="Plato_20, Plato_8, Plato_2, Plato_1"/>
    <n v="265"/>
    <x v="6"/>
    <x v="114"/>
    <s v="02:52"/>
    <d v="1899-12-30T02:15:00"/>
    <d v="1899-12-30T01:33:00"/>
    <d v="1899-12-30T00:42:00"/>
    <x v="0"/>
  </r>
  <r>
    <n v="1"/>
    <s v="Cliente_834"/>
    <n v="3"/>
    <x v="534"/>
    <d v="2023-04-07T01:30:00"/>
    <x v="3"/>
    <x v="2"/>
    <x v="2"/>
    <x v="649"/>
    <s v="Libre"/>
    <x v="673"/>
    <x v="3"/>
    <s v="Plato_12, Plato_4, Plato_17, Plato_13"/>
    <n v="207"/>
    <x v="6"/>
    <x v="172"/>
    <s v="01:30"/>
    <d v="1899-12-30T01:27:00"/>
    <d v="1899-12-30T01:05:00"/>
    <d v="1899-12-30T00:22:00"/>
    <x v="0"/>
  </r>
  <r>
    <n v="5"/>
    <s v="Cliente_104"/>
    <n v="2"/>
    <x v="535"/>
    <d v="2023-04-07T04:33:00"/>
    <x v="2"/>
    <x v="2"/>
    <x v="1"/>
    <x v="650"/>
    <s v="Reservada"/>
    <x v="674"/>
    <x v="8"/>
    <s v="Plato_1, Plato_3, Plato_19"/>
    <n v="193"/>
    <x v="6"/>
    <x v="105"/>
    <s v="04:33"/>
    <d v="1899-12-30T03:39:00"/>
    <d v="1899-12-30T02:01:00"/>
    <d v="1899-12-30T01:38:00"/>
    <x v="0"/>
  </r>
  <r>
    <n v="7"/>
    <s v="Cliente_494"/>
    <n v="6"/>
    <x v="536"/>
    <d v="2023-04-07T03:45:00"/>
    <x v="0"/>
    <x v="0"/>
    <x v="2"/>
    <x v="651"/>
    <s v="Ocupada"/>
    <x v="675"/>
    <x v="8"/>
    <s v="Plato_17, Plato_14, Plato_16, Plato_13"/>
    <n v="124"/>
    <x v="6"/>
    <x v="44"/>
    <s v="03:45"/>
    <d v="1899-12-30T03:32:00"/>
    <d v="1899-12-30T02:01:00"/>
    <d v="1899-12-30T01:31:00"/>
    <x v="0"/>
  </r>
  <r>
    <n v="14"/>
    <s v="Cliente_331"/>
    <n v="6"/>
    <x v="537"/>
    <d v="2023-04-07T02:37:00"/>
    <x v="2"/>
    <x v="0"/>
    <x v="2"/>
    <x v="652"/>
    <s v="Ocupada"/>
    <x v="676"/>
    <x v="6"/>
    <s v="Plato_3, Plato_8, Plato_18"/>
    <n v="144"/>
    <x v="6"/>
    <x v="97"/>
    <s v="02:37"/>
    <d v="1899-12-30T02:18:00"/>
    <d v="1899-12-30T02:28:00"/>
    <d v="1899-12-30T00:00:00"/>
    <x v="1"/>
  </r>
  <r>
    <n v="19"/>
    <s v="Cliente_483"/>
    <n v="1"/>
    <x v="538"/>
    <d v="2023-04-07T05:22:00"/>
    <x v="0"/>
    <x v="0"/>
    <x v="2"/>
    <x v="653"/>
    <s v="Ocupada"/>
    <x v="677"/>
    <x v="9"/>
    <s v="Plato_9, Plato_12, Plato_8, Plato_7"/>
    <n v="204"/>
    <x v="6"/>
    <x v="23"/>
    <s v="05:22"/>
    <d v="1899-12-30T02:36:00"/>
    <d v="1899-12-30T02:01:00"/>
    <d v="1899-12-30T00:35:00"/>
    <x v="0"/>
  </r>
  <r>
    <n v="9"/>
    <s v="Cliente_26"/>
    <n v="4"/>
    <x v="515"/>
    <d v="2023-04-07T03:03:00"/>
    <x v="2"/>
    <x v="0"/>
    <x v="2"/>
    <x v="252"/>
    <s v="Ocupada"/>
    <x v="678"/>
    <x v="9"/>
    <s v="Plato_13, Plato_10, Plato_16, Plato_1"/>
    <n v="199"/>
    <x v="6"/>
    <x v="9"/>
    <s v="03:03"/>
    <d v="1899-12-30T03:16:00"/>
    <d v="1899-12-30T01:46:00"/>
    <d v="1899-12-30T01:30:00"/>
    <x v="0"/>
  </r>
  <r>
    <n v="5"/>
    <s v="Cliente_35"/>
    <n v="4"/>
    <x v="539"/>
    <d v="2023-04-07T05:20:00"/>
    <x v="0"/>
    <x v="0"/>
    <x v="1"/>
    <x v="654"/>
    <s v="Reservada"/>
    <x v="679"/>
    <x v="3"/>
    <s v="Plato_4, Plato_3, Plato_11"/>
    <n v="162"/>
    <x v="6"/>
    <x v="99"/>
    <s v="05:20"/>
    <d v="1899-12-30T03:57:00"/>
    <d v="1899-12-30T01:51:00"/>
    <d v="1899-12-30T02:06:00"/>
    <x v="0"/>
  </r>
  <r>
    <n v="2"/>
    <s v="Cliente_840"/>
    <n v="4"/>
    <x v="540"/>
    <d v="2023-04-07T06:50:00"/>
    <x v="4"/>
    <x v="0"/>
    <x v="0"/>
    <x v="655"/>
    <s v="Libre"/>
    <x v="680"/>
    <x v="3"/>
    <s v="Plato_11, Plato_13"/>
    <n v="75"/>
    <x v="6"/>
    <x v="100"/>
    <s v="06:50"/>
    <d v="1899-12-30T03:54:00"/>
    <d v="1899-12-30T01:05:00"/>
    <d v="1899-12-30T02:49:00"/>
    <x v="0"/>
  </r>
  <r>
    <s v="1"/>
    <s v="Cliente_36"/>
    <n v="5"/>
    <x v="541"/>
    <d v="2023-04-07T04:05:00"/>
    <x v="3"/>
    <x v="1"/>
    <x v="2"/>
    <x v="656"/>
    <s v="Ocupada"/>
    <x v="681"/>
    <x v="5"/>
    <s v="Plato_14"/>
    <n v="23"/>
    <x v="6"/>
    <x v="104"/>
    <s v="04:05"/>
    <d v="1899-12-30T02:54:00"/>
    <d v="1899-12-30T00:43:00"/>
    <d v="1899-12-30T02:11:00"/>
    <x v="0"/>
  </r>
  <r>
    <n v="2"/>
    <s v="Cliente_837"/>
    <n v="6"/>
    <x v="542"/>
    <d v="2023-04-07T06:22:00"/>
    <x v="3"/>
    <x v="0"/>
    <x v="2"/>
    <x v="657"/>
    <s v="Ocupada"/>
    <x v="682"/>
    <x v="1"/>
    <s v="Plato_5, Plato_3, Plato_20, Plato_17"/>
    <n v="164"/>
    <x v="6"/>
    <x v="180"/>
    <s v="06:22"/>
    <d v="1899-12-30T02:41:00"/>
    <d v="1899-12-30T01:22:00"/>
    <d v="1899-12-30T01:19:00"/>
    <x v="0"/>
  </r>
  <r>
    <n v="10"/>
    <s v="Cliente_514"/>
    <n v="6"/>
    <x v="543"/>
    <d v="2023-04-07T04:40:00"/>
    <x v="4"/>
    <x v="2"/>
    <x v="2"/>
    <x v="658"/>
    <s v="Ocupada"/>
    <x v="683"/>
    <x v="9"/>
    <s v="Plato_19, Plato_17, Plato_10, Plato_9"/>
    <n v="180"/>
    <x v="6"/>
    <x v="186"/>
    <s v="04:40"/>
    <d v="1899-12-30T01:26:00"/>
    <d v="1899-12-30T01:50:00"/>
    <d v="1899-12-30T00:00:00"/>
    <x v="1"/>
  </r>
  <r>
    <s v="5"/>
    <s v="Cliente_485"/>
    <n v="5"/>
    <x v="536"/>
    <d v="2023-04-07T01:43:00"/>
    <x v="2"/>
    <x v="0"/>
    <x v="0"/>
    <x v="659"/>
    <s v="Libre"/>
    <x v="684"/>
    <x v="0"/>
    <s v="Plato_6"/>
    <n v="54"/>
    <x v="6"/>
    <x v="44"/>
    <s v="01:43"/>
    <d v="1899-12-30T01:15:00"/>
    <d v="1899-12-30T00:17:00"/>
    <d v="1899-12-30T00:58:00"/>
    <x v="0"/>
  </r>
  <r>
    <n v="10"/>
    <s v="Cliente_832"/>
    <n v="6"/>
    <x v="544"/>
    <d v="2023-04-07T03:39:00"/>
    <x v="1"/>
    <x v="0"/>
    <x v="1"/>
    <x v="660"/>
    <s v="Reservada"/>
    <x v="685"/>
    <x v="3"/>
    <s v="Plato_17, Plato_3"/>
    <n v="102"/>
    <x v="6"/>
    <x v="94"/>
    <s v="03:39"/>
    <d v="1899-12-30T02:27:00"/>
    <d v="1899-12-30T00:58:00"/>
    <d v="1899-12-30T01:29:00"/>
    <x v="0"/>
  </r>
  <r>
    <s v="2"/>
    <s v="Cliente_778"/>
    <n v="6"/>
    <x v="545"/>
    <d v="2023-04-07T05:39:00"/>
    <x v="4"/>
    <x v="0"/>
    <x v="1"/>
    <x v="661"/>
    <s v="Libre"/>
    <x v="686"/>
    <x v="0"/>
    <s v="Plato_19"/>
    <n v="72"/>
    <x v="6"/>
    <x v="59"/>
    <s v="05:39"/>
    <d v="1899-12-30T03:45:00"/>
    <d v="1899-12-30T00:29:00"/>
    <d v="1899-12-30T03:16:00"/>
    <x v="0"/>
  </r>
  <r>
    <s v="3"/>
    <s v="Cliente_725"/>
    <n v="1"/>
    <x v="546"/>
    <d v="2023-04-07T05:03:00"/>
    <x v="1"/>
    <x v="0"/>
    <x v="2"/>
    <x v="662"/>
    <s v="Ocupada"/>
    <x v="687"/>
    <x v="10"/>
    <s v="Plato_9"/>
    <n v="29"/>
    <x v="6"/>
    <x v="188"/>
    <s v="05:03"/>
    <d v="1899-12-30T01:52:00"/>
    <d v="1899-12-30T00:14:00"/>
    <d v="1899-12-30T01:38:00"/>
    <x v="0"/>
  </r>
  <r>
    <n v="14"/>
    <s v="Cliente_114"/>
    <n v="1"/>
    <x v="547"/>
    <d v="2023-04-07T02:22:00"/>
    <x v="1"/>
    <x v="0"/>
    <x v="2"/>
    <x v="663"/>
    <s v="Ocupada"/>
    <x v="688"/>
    <x v="3"/>
    <s v="Plato_14, Plato_1, Plato_13"/>
    <n v="165"/>
    <x v="6"/>
    <x v="139"/>
    <s v="02:22"/>
    <d v="1899-12-30T02:01:00"/>
    <d v="1899-12-30T00:29:00"/>
    <d v="1899-12-30T01:32:00"/>
    <x v="0"/>
  </r>
  <r>
    <n v="15"/>
    <s v="Cliente_95"/>
    <n v="4"/>
    <x v="548"/>
    <d v="2023-04-07T05:43:00"/>
    <x v="3"/>
    <x v="2"/>
    <x v="0"/>
    <x v="664"/>
    <s v="Reservada"/>
    <x v="689"/>
    <x v="0"/>
    <s v="Plato_20, Plato_17, Plato_16, Plato_11"/>
    <n v="191"/>
    <x v="6"/>
    <x v="143"/>
    <s v="05:43"/>
    <d v="1899-12-30T03:00:00"/>
    <d v="1899-12-30T02:23:00"/>
    <d v="1899-12-30T00:37:00"/>
    <x v="0"/>
  </r>
  <r>
    <s v="19"/>
    <s v="Cliente_103"/>
    <n v="4"/>
    <x v="519"/>
    <d v="2023-04-07T05:17:00"/>
    <x v="0"/>
    <x v="2"/>
    <x v="0"/>
    <x v="665"/>
    <s v="Ocupada"/>
    <x v="690"/>
    <x v="1"/>
    <s v="Plato_5"/>
    <n v="66"/>
    <x v="6"/>
    <x v="220"/>
    <s v="05:17"/>
    <d v="1899-12-30T03:49:00"/>
    <d v="1899-12-30T00:34:00"/>
    <d v="1899-12-30T03:15:00"/>
    <x v="0"/>
  </r>
  <r>
    <n v="9"/>
    <s v="Cliente_30"/>
    <n v="2"/>
    <x v="549"/>
    <d v="2023-04-07T04:26:00"/>
    <x v="1"/>
    <x v="2"/>
    <x v="2"/>
    <x v="666"/>
    <s v="Reservada"/>
    <x v="691"/>
    <x v="10"/>
    <s v="Plato_8, Plato_2, Plato_4, Plato_3"/>
    <n v="173"/>
    <x v="6"/>
    <x v="184"/>
    <s v="04:26"/>
    <d v="1899-12-30T03:33:00"/>
    <d v="1899-12-30T01:40:00"/>
    <d v="1899-12-30T01:53:00"/>
    <x v="0"/>
  </r>
  <r>
    <n v="15"/>
    <s v="Cliente_330"/>
    <n v="4"/>
    <x v="550"/>
    <d v="2023-04-07T07:31:00"/>
    <x v="0"/>
    <x v="0"/>
    <x v="2"/>
    <x v="667"/>
    <s v="Libre"/>
    <x v="692"/>
    <x v="8"/>
    <s v="Plato_19, Plato_13"/>
    <n v="78"/>
    <x v="6"/>
    <x v="153"/>
    <s v="07:31"/>
    <d v="1899-12-30T03:47:00"/>
    <d v="1899-12-30T00:44:00"/>
    <d v="1899-12-30T03:03:00"/>
    <x v="0"/>
  </r>
  <r>
    <n v="5"/>
    <s v="Cliente_88"/>
    <n v="4"/>
    <x v="551"/>
    <d v="2023-04-07T05:13:00"/>
    <x v="2"/>
    <x v="0"/>
    <x v="2"/>
    <x v="668"/>
    <s v="Libre"/>
    <x v="693"/>
    <x v="5"/>
    <s v="Plato_3, Plato_4, Plato_20, Plato_13"/>
    <n v="157"/>
    <x v="6"/>
    <x v="146"/>
    <s v="05:13"/>
    <d v="1899-12-30T03:22:00"/>
    <d v="1899-12-30T02:08:00"/>
    <d v="1899-12-30T01:14:00"/>
    <x v="0"/>
  </r>
  <r>
    <n v="9"/>
    <s v="Cliente_211"/>
    <n v="1"/>
    <x v="552"/>
    <d v="2023-04-07T05:32:00"/>
    <x v="0"/>
    <x v="0"/>
    <x v="2"/>
    <x v="669"/>
    <s v="Ocupada"/>
    <x v="694"/>
    <x v="5"/>
    <s v="Plato_16, Plato_2"/>
    <n v="116"/>
    <x v="6"/>
    <x v="62"/>
    <s v="05:32"/>
    <d v="1899-12-30T03:45:00"/>
    <d v="1899-12-30T00:37:00"/>
    <d v="1899-12-30T03:08:00"/>
    <x v="0"/>
  </r>
  <r>
    <s v="2"/>
    <s v="Cliente_282"/>
    <n v="6"/>
    <x v="553"/>
    <d v="2023-04-07T06:11:00"/>
    <x v="1"/>
    <x v="2"/>
    <x v="2"/>
    <x v="670"/>
    <s v="Ocupada"/>
    <x v="695"/>
    <x v="4"/>
    <s v="Plato_14"/>
    <n v="46"/>
    <x v="6"/>
    <x v="21"/>
    <s v="06:11"/>
    <d v="1899-12-30T04:10:00"/>
    <d v="1899-12-30T00:23:00"/>
    <d v="1899-12-30T03:47:00"/>
    <x v="0"/>
  </r>
  <r>
    <n v="4"/>
    <s v="Cliente_90"/>
    <n v="1"/>
    <x v="554"/>
    <d v="2023-04-07T06:42:00"/>
    <x v="2"/>
    <x v="0"/>
    <x v="2"/>
    <x v="671"/>
    <s v="Reservada"/>
    <x v="696"/>
    <x v="7"/>
    <s v="Plato_14, Plato_11, Plato_2, Plato_6"/>
    <n v="199"/>
    <x v="6"/>
    <x v="109"/>
    <s v="06:42"/>
    <d v="1899-12-30T02:54:00"/>
    <d v="1899-12-30T01:47:00"/>
    <d v="1899-12-30T01:07:00"/>
    <x v="0"/>
  </r>
  <r>
    <n v="19"/>
    <s v="Cliente_115"/>
    <n v="4"/>
    <x v="555"/>
    <d v="2023-04-07T06:25:00"/>
    <x v="1"/>
    <x v="2"/>
    <x v="2"/>
    <x v="672"/>
    <s v="Libre"/>
    <x v="697"/>
    <x v="6"/>
    <s v="Plato_6, Plato_10, Plato_14, Plato_13"/>
    <n v="185"/>
    <x v="6"/>
    <x v="179"/>
    <s v="06:25"/>
    <d v="1899-12-30T03:55:00"/>
    <d v="1899-12-30T01:41:00"/>
    <d v="1899-12-30T02:14:00"/>
    <x v="0"/>
  </r>
  <r>
    <s v="8"/>
    <s v="Cliente_143"/>
    <n v="6"/>
    <x v="525"/>
    <d v="2023-04-07T02:56:00"/>
    <x v="2"/>
    <x v="0"/>
    <x v="2"/>
    <x v="673"/>
    <s v="Reservada"/>
    <x v="698"/>
    <x v="0"/>
    <s v="Plato_9"/>
    <n v="58"/>
    <x v="6"/>
    <x v="116"/>
    <s v="02:56"/>
    <d v="1899-12-30T01:21:00"/>
    <d v="1899-12-30T00:11:00"/>
    <d v="1899-12-30T01:10:00"/>
    <x v="0"/>
  </r>
  <r>
    <n v="8"/>
    <s v="Cliente_496"/>
    <n v="2"/>
    <x v="556"/>
    <d v="2023-04-07T02:50:00"/>
    <x v="2"/>
    <x v="0"/>
    <x v="2"/>
    <x v="468"/>
    <s v="Reservada"/>
    <x v="699"/>
    <x v="10"/>
    <s v="Plato_18, Plato_10, Plato_6"/>
    <n v="234"/>
    <x v="6"/>
    <x v="157"/>
    <s v="02:50"/>
    <d v="1899-12-30T02:27:00"/>
    <d v="1899-12-30T01:26:00"/>
    <d v="1899-12-30T01:01:00"/>
    <x v="0"/>
  </r>
  <r>
    <n v="19"/>
    <s v="Cliente_58"/>
    <n v="5"/>
    <x v="557"/>
    <d v="2023-04-07T05:45:00"/>
    <x v="4"/>
    <x v="0"/>
    <x v="2"/>
    <x v="674"/>
    <s v="Libre"/>
    <x v="700"/>
    <x v="6"/>
    <s v="Plato_11, Plato_4"/>
    <n v="102"/>
    <x v="6"/>
    <x v="202"/>
    <s v="05:45"/>
    <d v="1899-12-30T02:25:00"/>
    <d v="1899-12-30T01:37:00"/>
    <d v="1899-12-30T00:48:00"/>
    <x v="0"/>
  </r>
  <r>
    <n v="13"/>
    <s v="Cliente_468"/>
    <n v="2"/>
    <x v="555"/>
    <d v="2023-04-07T05:15:00"/>
    <x v="0"/>
    <x v="2"/>
    <x v="2"/>
    <x v="675"/>
    <s v="Libre"/>
    <x v="701"/>
    <x v="2"/>
    <s v="Plato_4, Plato_13, Plato_6, Plato_16"/>
    <n v="195"/>
    <x v="6"/>
    <x v="179"/>
    <s v="05:15"/>
    <d v="1899-12-30T02:45:00"/>
    <d v="1899-12-30T02:35:00"/>
    <d v="1899-12-30T00:10:00"/>
    <x v="0"/>
  </r>
  <r>
    <s v="9"/>
    <s v="Cliente_714"/>
    <n v="5"/>
    <x v="558"/>
    <d v="2023-04-07T02:19:00"/>
    <x v="1"/>
    <x v="0"/>
    <x v="2"/>
    <x v="676"/>
    <s v="Ocupada"/>
    <x v="702"/>
    <x v="5"/>
    <s v="Plato_13"/>
    <n v="63"/>
    <x v="6"/>
    <x v="142"/>
    <s v="02:19"/>
    <d v="1899-12-30T02:17:00"/>
    <d v="1899-12-30T00:29:00"/>
    <d v="1899-12-30T01:48:00"/>
    <x v="0"/>
  </r>
  <r>
    <s v="13"/>
    <s v="Cliente_950"/>
    <n v="6"/>
    <x v="559"/>
    <d v="2023-04-07T04:29:00"/>
    <x v="2"/>
    <x v="2"/>
    <x v="2"/>
    <x v="677"/>
    <s v="Reservada"/>
    <x v="703"/>
    <x v="6"/>
    <s v="Plato_4"/>
    <n v="18"/>
    <x v="6"/>
    <x v="58"/>
    <s v="04:29"/>
    <d v="1899-12-30T02:49:00"/>
    <d v="1899-12-30T00:38:00"/>
    <d v="1899-12-30T02:11:00"/>
    <x v="0"/>
  </r>
  <r>
    <n v="12"/>
    <s v="Cliente_372"/>
    <n v="3"/>
    <x v="560"/>
    <d v="2023-04-07T02:53:00"/>
    <x v="2"/>
    <x v="0"/>
    <x v="2"/>
    <x v="678"/>
    <s v="Libre"/>
    <x v="704"/>
    <x v="5"/>
    <s v="Plato_3, Plato_10"/>
    <n v="112"/>
    <x v="6"/>
    <x v="92"/>
    <s v="02:53"/>
    <d v="1899-12-30T01:05:00"/>
    <d v="1899-12-30T00:33:00"/>
    <d v="1899-12-30T00:32:00"/>
    <x v="0"/>
  </r>
  <r>
    <s v="20"/>
    <s v="Cliente_663"/>
    <n v="6"/>
    <x v="561"/>
    <d v="2023-04-07T04:54:00"/>
    <x v="1"/>
    <x v="0"/>
    <x v="2"/>
    <x v="679"/>
    <s v="Ocupada"/>
    <x v="705"/>
    <x v="10"/>
    <s v="Plato_4"/>
    <n v="54"/>
    <x v="6"/>
    <x v="117"/>
    <s v="04:54"/>
    <d v="1899-12-30T03:55:00"/>
    <d v="1899-12-30T00:33:00"/>
    <d v="1899-12-30T03:22:00"/>
    <x v="0"/>
  </r>
  <r>
    <n v="15"/>
    <s v="Cliente_801"/>
    <n v="1"/>
    <x v="562"/>
    <d v="2023-04-07T05:23:00"/>
    <x v="2"/>
    <x v="1"/>
    <x v="2"/>
    <x v="680"/>
    <s v="Reservada"/>
    <x v="706"/>
    <x v="7"/>
    <s v="Plato_15, Plato_13, Plato_2, Plato_19"/>
    <n v="185"/>
    <x v="6"/>
    <x v="156"/>
    <s v="05:23"/>
    <d v="1899-12-30T02:18:00"/>
    <d v="1899-12-30T02:17:00"/>
    <d v="1899-12-30T00:01:00"/>
    <x v="0"/>
  </r>
  <r>
    <s v="5"/>
    <s v="Cliente_804"/>
    <n v="2"/>
    <x v="517"/>
    <d v="2023-04-07T07:24:00"/>
    <x v="0"/>
    <x v="2"/>
    <x v="2"/>
    <x v="681"/>
    <s v="Ocupada"/>
    <x v="707"/>
    <x v="0"/>
    <s v="Plato_6"/>
    <n v="54"/>
    <x v="6"/>
    <x v="67"/>
    <s v="07:24"/>
    <d v="1899-12-30T04:03:00"/>
    <d v="1899-12-30T00:24:00"/>
    <d v="1899-12-30T03:39:00"/>
    <x v="0"/>
  </r>
  <r>
    <n v="8"/>
    <s v="Cliente_208"/>
    <n v="4"/>
    <x v="563"/>
    <d v="2023-04-07T03:40:00"/>
    <x v="2"/>
    <x v="0"/>
    <x v="1"/>
    <x v="682"/>
    <s v="Ocupada"/>
    <x v="708"/>
    <x v="8"/>
    <s v="Plato_13, Plato_8, Plato_11, Plato_1"/>
    <n v="193"/>
    <x v="6"/>
    <x v="173"/>
    <s v="03:40"/>
    <d v="1899-12-30T02:00:00"/>
    <d v="1899-12-30T01:38:00"/>
    <d v="1899-12-30T00:22:00"/>
    <x v="0"/>
  </r>
  <r>
    <n v="18"/>
    <s v="Cliente_716"/>
    <n v="1"/>
    <x v="564"/>
    <d v="2023-04-07T03:38:00"/>
    <x v="3"/>
    <x v="0"/>
    <x v="2"/>
    <x v="683"/>
    <s v="Ocupada"/>
    <x v="709"/>
    <x v="0"/>
    <s v="Plato_3, Plato_12, Plato_4, Plato_14"/>
    <n v="138"/>
    <x v="6"/>
    <x v="60"/>
    <s v="03:38"/>
    <d v="1899-12-30T01:25:00"/>
    <d v="1899-12-30T02:20:00"/>
    <d v="1899-12-30T00:00:00"/>
    <x v="1"/>
  </r>
  <r>
    <n v="20"/>
    <s v="Cliente_27"/>
    <n v="6"/>
    <x v="551"/>
    <d v="2023-04-07T05:18:00"/>
    <x v="1"/>
    <x v="0"/>
    <x v="0"/>
    <x v="684"/>
    <s v="Ocupada"/>
    <x v="710"/>
    <x v="7"/>
    <s v="Plato_18, Plato_15"/>
    <n v="166"/>
    <x v="6"/>
    <x v="146"/>
    <s v="05:18"/>
    <d v="1899-12-30T03:42:00"/>
    <d v="1899-12-30T00:59:00"/>
    <d v="1899-12-30T02:43:00"/>
    <x v="0"/>
  </r>
  <r>
    <s v="10"/>
    <s v="Cliente_786"/>
    <n v="5"/>
    <x v="513"/>
    <d v="2023-04-07T02:27:00"/>
    <x v="2"/>
    <x v="1"/>
    <x v="1"/>
    <x v="685"/>
    <s v="Reservada"/>
    <x v="711"/>
    <x v="4"/>
    <s v="Plato_7"/>
    <n v="48"/>
    <x v="6"/>
    <x v="214"/>
    <s v="02:27"/>
    <d v="1899-12-30T02:21:00"/>
    <d v="1899-12-30T00:49:00"/>
    <d v="1899-12-30T01:32:00"/>
    <x v="0"/>
  </r>
  <r>
    <n v="6"/>
    <s v="Cliente_594"/>
    <n v="4"/>
    <x v="565"/>
    <d v="2023-04-07T02:52:00"/>
    <x v="1"/>
    <x v="2"/>
    <x v="2"/>
    <x v="686"/>
    <s v="Libre"/>
    <x v="712"/>
    <x v="7"/>
    <s v="Plato_11, Plato_9, Plato_15, Plato_10"/>
    <n v="360"/>
    <x v="6"/>
    <x v="168"/>
    <s v="02:52"/>
    <d v="1899-12-30T02:37:00"/>
    <d v="1899-12-30T02:05:00"/>
    <d v="1899-12-30T00:32:00"/>
    <x v="0"/>
  </r>
  <r>
    <n v="19"/>
    <s v="Cliente_281"/>
    <n v="2"/>
    <x v="566"/>
    <d v="2023-04-07T04:05:00"/>
    <x v="3"/>
    <x v="0"/>
    <x v="2"/>
    <x v="687"/>
    <s v="Libre"/>
    <x v="713"/>
    <x v="1"/>
    <s v="Plato_18, Plato_2, Plato_11"/>
    <n v="225"/>
    <x v="6"/>
    <x v="125"/>
    <s v="04:05"/>
    <d v="1899-12-30T01:44:00"/>
    <d v="1899-12-30T01:03:00"/>
    <d v="1899-12-30T00:41:00"/>
    <x v="0"/>
  </r>
  <r>
    <n v="12"/>
    <s v="Cliente_396"/>
    <n v="6"/>
    <x v="567"/>
    <d v="2023-04-07T04:15:00"/>
    <x v="0"/>
    <x v="0"/>
    <x v="0"/>
    <x v="688"/>
    <s v="Ocupada"/>
    <x v="714"/>
    <x v="4"/>
    <s v="Plato_2, Plato_6, Plato_1, Plato_4"/>
    <n v="246"/>
    <x v="6"/>
    <x v="211"/>
    <s v="04:15"/>
    <d v="1899-12-30T02:45:00"/>
    <d v="1899-12-30T02:16:00"/>
    <d v="1899-12-30T00:29:00"/>
    <x v="0"/>
  </r>
  <r>
    <n v="12"/>
    <s v="Cliente_707"/>
    <n v="4"/>
    <x v="568"/>
    <d v="2023-04-07T04:44:00"/>
    <x v="2"/>
    <x v="2"/>
    <x v="2"/>
    <x v="689"/>
    <s v="Ocupada"/>
    <x v="715"/>
    <x v="2"/>
    <s v="Plato_13, Plato_1, Plato_17"/>
    <n v="231"/>
    <x v="6"/>
    <x v="42"/>
    <s v="04:44"/>
    <d v="1899-12-30T03:12:00"/>
    <d v="1899-12-30T01:30:00"/>
    <d v="1899-12-30T01:42:00"/>
    <x v="0"/>
  </r>
  <r>
    <n v="8"/>
    <s v="Cliente_392"/>
    <n v="5"/>
    <x v="542"/>
    <d v="2023-04-07T06:03:00"/>
    <x v="1"/>
    <x v="0"/>
    <x v="2"/>
    <x v="690"/>
    <s v="Libre"/>
    <x v="716"/>
    <x v="6"/>
    <s v="Plato_5, Plato_2, Plato_6"/>
    <n v="155"/>
    <x v="6"/>
    <x v="180"/>
    <s v="06:03"/>
    <d v="1899-12-30T02:07:00"/>
    <d v="1899-12-30T01:12:00"/>
    <d v="1899-12-30T00:55:00"/>
    <x v="0"/>
  </r>
  <r>
    <s v="7"/>
    <s v="Cliente_489"/>
    <n v="6"/>
    <x v="569"/>
    <d v="2023-04-07T07:06:00"/>
    <x v="2"/>
    <x v="1"/>
    <x v="2"/>
    <x v="691"/>
    <s v="Libre"/>
    <x v="717"/>
    <x v="5"/>
    <s v="Plato_3"/>
    <n v="20"/>
    <x v="6"/>
    <x v="32"/>
    <s v="07:06"/>
    <d v="1899-12-30T03:48:00"/>
    <d v="1899-12-30T00:58:00"/>
    <d v="1899-12-30T02:50:00"/>
    <x v="0"/>
  </r>
  <r>
    <n v="16"/>
    <s v="Cliente_954"/>
    <n v="3"/>
    <x v="570"/>
    <d v="2023-04-07T02:49:00"/>
    <x v="1"/>
    <x v="0"/>
    <x v="0"/>
    <x v="692"/>
    <s v="Libre"/>
    <x v="718"/>
    <x v="1"/>
    <s v="Plato_20, Plato_12, Plato_9"/>
    <n v="107"/>
    <x v="6"/>
    <x v="89"/>
    <s v="02:49"/>
    <d v="1899-12-30T01:31:00"/>
    <d v="1899-12-30T01:10:00"/>
    <d v="1899-12-30T00:21:00"/>
    <x v="0"/>
  </r>
  <r>
    <n v="4"/>
    <s v="Cliente_263"/>
    <n v="5"/>
    <x v="571"/>
    <d v="2023-04-07T05:46:00"/>
    <x v="0"/>
    <x v="0"/>
    <x v="2"/>
    <x v="693"/>
    <s v="Reservada"/>
    <x v="719"/>
    <x v="3"/>
    <s v="Plato_11, Plato_9, Plato_7"/>
    <n v="168"/>
    <x v="6"/>
    <x v="166"/>
    <s v="05:46"/>
    <d v="1899-12-30T03:33:00"/>
    <d v="1899-12-30T02:13:00"/>
    <d v="1899-12-30T01:20:00"/>
    <x v="0"/>
  </r>
  <r>
    <n v="6"/>
    <s v="Cliente_733"/>
    <n v="2"/>
    <x v="572"/>
    <d v="2023-04-07T07:01:00"/>
    <x v="2"/>
    <x v="1"/>
    <x v="2"/>
    <x v="694"/>
    <s v="Libre"/>
    <x v="720"/>
    <x v="3"/>
    <s v="Plato_9, Plato_19, Plato_7, Plato_6"/>
    <n v="218"/>
    <x v="6"/>
    <x v="132"/>
    <s v="07:01"/>
    <d v="1899-12-30T03:08:00"/>
    <d v="1899-12-30T02:13:00"/>
    <d v="1899-12-30T00:55:00"/>
    <x v="0"/>
  </r>
  <r>
    <n v="13"/>
    <s v="Cliente_438"/>
    <n v="5"/>
    <x v="573"/>
    <d v="2023-04-07T04:08:00"/>
    <x v="2"/>
    <x v="0"/>
    <x v="2"/>
    <x v="695"/>
    <s v="Libre"/>
    <x v="721"/>
    <x v="8"/>
    <s v="Plato_13, Plato_5"/>
    <n v="85"/>
    <x v="6"/>
    <x v="29"/>
    <s v="04:08"/>
    <d v="1899-12-30T01:17:00"/>
    <d v="1899-12-30T00:59:00"/>
    <d v="1899-12-30T00:18:00"/>
    <x v="0"/>
  </r>
  <r>
    <n v="12"/>
    <s v="Cliente_116"/>
    <n v="2"/>
    <x v="525"/>
    <d v="2023-04-07T04:49:00"/>
    <x v="4"/>
    <x v="1"/>
    <x v="1"/>
    <x v="696"/>
    <s v="Libre"/>
    <x v="722"/>
    <x v="9"/>
    <s v="Plato_16, Plato_8"/>
    <n v="126"/>
    <x v="6"/>
    <x v="116"/>
    <s v="04:49"/>
    <d v="1899-12-30T03:14:00"/>
    <d v="1899-12-30T00:31:00"/>
    <d v="1899-12-30T02:43:00"/>
    <x v="0"/>
  </r>
  <r>
    <s v="8"/>
    <s v="Cliente_929"/>
    <n v="6"/>
    <x v="540"/>
    <d v="2023-04-07T04:15:00"/>
    <x v="3"/>
    <x v="2"/>
    <x v="1"/>
    <x v="697"/>
    <s v="Libre"/>
    <x v="723"/>
    <x v="5"/>
    <s v="Plato_5"/>
    <n v="66"/>
    <x v="6"/>
    <x v="100"/>
    <s v="04:15"/>
    <d v="1899-12-30T01:19:00"/>
    <d v="1899-12-30T00:56:00"/>
    <d v="1899-12-30T00:23:00"/>
    <x v="0"/>
  </r>
  <r>
    <n v="10"/>
    <s v="Cliente_353"/>
    <n v="4"/>
    <x v="560"/>
    <d v="2023-04-07T03:20:00"/>
    <x v="4"/>
    <x v="0"/>
    <x v="1"/>
    <x v="698"/>
    <s v="Ocupada"/>
    <x v="724"/>
    <x v="9"/>
    <s v="Plato_18, Plato_5"/>
    <n v="168"/>
    <x v="6"/>
    <x v="92"/>
    <s v="03:20"/>
    <d v="1899-12-30T01:47:00"/>
    <d v="1899-12-30T01:25:00"/>
    <d v="1899-12-30T00:22:00"/>
    <x v="0"/>
  </r>
  <r>
    <n v="11"/>
    <s v="Cliente_715"/>
    <n v="2"/>
    <x v="564"/>
    <d v="2023-04-07T05:43:00"/>
    <x v="3"/>
    <x v="1"/>
    <x v="2"/>
    <x v="699"/>
    <s v="Reservada"/>
    <x v="725"/>
    <x v="0"/>
    <s v="Plato_5, Plato_19, Plato_14"/>
    <n v="126"/>
    <x v="6"/>
    <x v="60"/>
    <s v="05:43"/>
    <d v="1899-12-30T03:15:00"/>
    <d v="1899-12-30T01:14:00"/>
    <d v="1899-12-30T02:01:00"/>
    <x v="0"/>
  </r>
  <r>
    <s v="17"/>
    <s v="Cliente_117"/>
    <n v="6"/>
    <x v="574"/>
    <d v="2023-04-07T03:02:00"/>
    <x v="2"/>
    <x v="2"/>
    <x v="0"/>
    <x v="700"/>
    <s v="Reservada"/>
    <x v="726"/>
    <x v="1"/>
    <s v="Plato_3"/>
    <n v="40"/>
    <x v="6"/>
    <x v="203"/>
    <s v="03:02"/>
    <d v="1899-12-30T02:31:00"/>
    <d v="1899-12-30T00:21:00"/>
    <d v="1899-12-30T02:10:00"/>
    <x v="0"/>
  </r>
  <r>
    <n v="9"/>
    <s v="Cliente_654"/>
    <n v="6"/>
    <x v="575"/>
    <d v="2023-04-07T04:29:00"/>
    <x v="1"/>
    <x v="1"/>
    <x v="0"/>
    <x v="701"/>
    <s v="Ocupada"/>
    <x v="727"/>
    <x v="10"/>
    <s v="Plato_4, Plato_6, Plato_15"/>
    <n v="195"/>
    <x v="6"/>
    <x v="17"/>
    <s v="04:29"/>
    <d v="1899-12-30T02:38:00"/>
    <d v="1899-12-30T01:12:00"/>
    <d v="1899-12-30T01:26:00"/>
    <x v="0"/>
  </r>
  <r>
    <n v="20"/>
    <s v="Cliente_264"/>
    <n v="2"/>
    <x v="576"/>
    <d v="2023-04-07T06:05:00"/>
    <x v="3"/>
    <x v="1"/>
    <x v="2"/>
    <x v="618"/>
    <s v="Ocupada"/>
    <x v="728"/>
    <x v="7"/>
    <s v="Plato_18, Plato_3"/>
    <n v="128"/>
    <x v="6"/>
    <x v="128"/>
    <s v="06:05"/>
    <d v="1899-12-30T03:31:00"/>
    <d v="1899-12-30T01:05:00"/>
    <d v="1899-12-30T02:26:00"/>
    <x v="0"/>
  </r>
  <r>
    <n v="8"/>
    <s v="Cliente_443"/>
    <n v="3"/>
    <x v="577"/>
    <d v="2023-04-07T02:33:00"/>
    <x v="0"/>
    <x v="0"/>
    <x v="2"/>
    <x v="702"/>
    <s v="Ocupada"/>
    <x v="729"/>
    <x v="0"/>
    <s v="Plato_2, Plato_7"/>
    <n v="114"/>
    <x v="6"/>
    <x v="2"/>
    <s v="02:33"/>
    <d v="1899-12-30T02:19:00"/>
    <d v="1899-12-30T01:19:00"/>
    <d v="1899-12-30T01:00:00"/>
    <x v="0"/>
  </r>
  <r>
    <s v="17"/>
    <s v="Cliente_239"/>
    <n v="3"/>
    <x v="578"/>
    <d v="2023-04-07T06:25:00"/>
    <x v="2"/>
    <x v="0"/>
    <x v="2"/>
    <x v="703"/>
    <s v="Reservada"/>
    <x v="730"/>
    <x v="9"/>
    <s v="Plato_15"/>
    <n v="64"/>
    <x v="6"/>
    <x v="216"/>
    <s v="06:25"/>
    <d v="1899-12-30T03:09:00"/>
    <d v="1899-12-30T00:47:00"/>
    <d v="1899-12-30T02:22:00"/>
    <x v="0"/>
  </r>
  <r>
    <n v="12"/>
    <s v="Cliente_770"/>
    <n v="3"/>
    <x v="579"/>
    <d v="2023-04-07T07:13:00"/>
    <x v="4"/>
    <x v="0"/>
    <x v="2"/>
    <x v="704"/>
    <s v="Reservada"/>
    <x v="731"/>
    <x v="2"/>
    <s v="Plato_20, Plato_10, Plato_19"/>
    <n v="306"/>
    <x v="6"/>
    <x v="201"/>
    <s v="07:13"/>
    <d v="1899-12-30T03:56:00"/>
    <d v="1899-12-30T02:01:00"/>
    <d v="1899-12-30T01:55:00"/>
    <x v="0"/>
  </r>
  <r>
    <n v="14"/>
    <s v="Cliente_359"/>
    <n v="6"/>
    <x v="580"/>
    <d v="2023-04-07T05:28:00"/>
    <x v="4"/>
    <x v="2"/>
    <x v="2"/>
    <x v="705"/>
    <s v="Libre"/>
    <x v="732"/>
    <x v="10"/>
    <s v="Plato_19, Plato_7, Plato_6"/>
    <n v="186"/>
    <x v="6"/>
    <x v="71"/>
    <s v="05:28"/>
    <d v="1899-12-30T01:48:00"/>
    <d v="1899-12-30T01:14:00"/>
    <d v="1899-12-30T00:34:00"/>
    <x v="0"/>
  </r>
  <r>
    <n v="14"/>
    <s v="Cliente_888"/>
    <n v="2"/>
    <x v="581"/>
    <d v="2023-04-07T04:57:00"/>
    <x v="2"/>
    <x v="0"/>
    <x v="1"/>
    <x v="706"/>
    <s v="Libre"/>
    <x v="733"/>
    <x v="5"/>
    <s v="Plato_15, Plato_7, Plato_12"/>
    <n v="139"/>
    <x v="6"/>
    <x v="130"/>
    <s v="04:57"/>
    <d v="1899-12-30T02:30:00"/>
    <d v="1899-12-30T00:52:00"/>
    <d v="1899-12-30T01:38:00"/>
    <x v="0"/>
  </r>
  <r>
    <n v="20"/>
    <s v="Cliente_154"/>
    <n v="4"/>
    <x v="530"/>
    <d v="2023-04-07T03:47:00"/>
    <x v="0"/>
    <x v="1"/>
    <x v="2"/>
    <x v="707"/>
    <s v="Libre"/>
    <x v="734"/>
    <x v="0"/>
    <s v="Plato_14, Plato_15"/>
    <n v="142"/>
    <x v="6"/>
    <x v="81"/>
    <s v="03:47"/>
    <d v="1899-12-30T01:55:00"/>
    <d v="1899-12-30T01:27:00"/>
    <d v="1899-12-30T00:28:00"/>
    <x v="0"/>
  </r>
  <r>
    <n v="17"/>
    <s v="Cliente_301"/>
    <n v="2"/>
    <x v="582"/>
    <d v="2023-04-07T03:24:00"/>
    <x v="4"/>
    <x v="1"/>
    <x v="2"/>
    <x v="519"/>
    <s v="Ocupada"/>
    <x v="735"/>
    <x v="0"/>
    <s v="Plato_5, Plato_16, Plato_17"/>
    <n v="215"/>
    <x v="6"/>
    <x v="159"/>
    <s v="03:24"/>
    <d v="1899-12-30T02:31:00"/>
    <d v="1899-12-30T01:32:00"/>
    <d v="1899-12-30T00:59:00"/>
    <x v="0"/>
  </r>
  <r>
    <n v="6"/>
    <s v="Cliente_635"/>
    <n v="1"/>
    <x v="583"/>
    <d v="2023-04-07T03:06:00"/>
    <x v="2"/>
    <x v="1"/>
    <x v="0"/>
    <x v="708"/>
    <s v="Reservada"/>
    <x v="736"/>
    <x v="3"/>
    <s v="Plato_9, Plato_2"/>
    <n v="118"/>
    <x v="6"/>
    <x v="155"/>
    <s v="03:06"/>
    <d v="1899-12-30T02:27:00"/>
    <d v="1899-12-30T00:22:00"/>
    <d v="1899-12-30T02:05:00"/>
    <x v="0"/>
  </r>
  <r>
    <n v="15"/>
    <s v="Cliente_70"/>
    <n v="1"/>
    <x v="518"/>
    <d v="2023-04-07T02:04:00"/>
    <x v="0"/>
    <x v="0"/>
    <x v="2"/>
    <x v="709"/>
    <s v="Ocupada"/>
    <x v="737"/>
    <x v="0"/>
    <s v="Plato_10, Plato_16, Plato_4"/>
    <n v="134"/>
    <x v="6"/>
    <x v="215"/>
    <s v="02:04"/>
    <d v="1899-12-30T01:28:00"/>
    <d v="1899-12-30T01:34:00"/>
    <d v="1899-12-30T00:00:00"/>
    <x v="1"/>
  </r>
  <r>
    <s v="10"/>
    <s v="Cliente_484"/>
    <n v="5"/>
    <x v="572"/>
    <d v="2023-04-07T06:10:00"/>
    <x v="2"/>
    <x v="0"/>
    <x v="0"/>
    <x v="710"/>
    <s v="Reservada"/>
    <x v="738"/>
    <x v="1"/>
    <s v="Plato_14"/>
    <n v="46"/>
    <x v="6"/>
    <x v="132"/>
    <s v="06:10"/>
    <d v="1899-12-30T02:17:00"/>
    <d v="1899-12-30T00:54:00"/>
    <d v="1899-12-30T01:23:00"/>
    <x v="0"/>
  </r>
  <r>
    <n v="16"/>
    <s v="Cliente_297"/>
    <n v="6"/>
    <x v="584"/>
    <d v="2023-04-07T06:24:00"/>
    <x v="1"/>
    <x v="0"/>
    <x v="0"/>
    <x v="711"/>
    <s v="Reservada"/>
    <x v="739"/>
    <x v="8"/>
    <s v="Plato_16, Plato_15, Plato_19, Plato_14"/>
    <n v="293"/>
    <x v="6"/>
    <x v="55"/>
    <s v="06:24"/>
    <d v="1899-12-30T02:35:00"/>
    <d v="1899-12-30T01:53:00"/>
    <d v="1899-12-30T00:42:00"/>
    <x v="0"/>
  </r>
  <r>
    <n v="14"/>
    <s v="Cliente_196"/>
    <n v="4"/>
    <x v="577"/>
    <d v="2023-04-07T04:23:00"/>
    <x v="2"/>
    <x v="0"/>
    <x v="0"/>
    <x v="375"/>
    <s v="Ocupada"/>
    <x v="740"/>
    <x v="7"/>
    <s v="Plato_7, Plato_9, Plato_11, Plato_16"/>
    <n v="285"/>
    <x v="6"/>
    <x v="2"/>
    <s v="04:23"/>
    <d v="1899-12-30T04:09:00"/>
    <d v="1899-12-30T02:45:00"/>
    <d v="1899-12-30T01:24:00"/>
    <x v="0"/>
  </r>
  <r>
    <n v="20"/>
    <s v="Cliente_320"/>
    <n v="4"/>
    <x v="547"/>
    <d v="2023-04-07T02:22:00"/>
    <x v="2"/>
    <x v="1"/>
    <x v="2"/>
    <x v="712"/>
    <s v="Reservada"/>
    <x v="741"/>
    <x v="1"/>
    <s v="Plato_17, Plato_2, Plato_10, Plato_12"/>
    <n v="166"/>
    <x v="6"/>
    <x v="139"/>
    <s v="02:22"/>
    <d v="1899-12-30T01:46:00"/>
    <d v="1899-12-30T02:25:00"/>
    <d v="1899-12-30T00:00:00"/>
    <x v="1"/>
  </r>
  <r>
    <n v="19"/>
    <s v="Cliente_597"/>
    <n v="2"/>
    <x v="585"/>
    <d v="2023-04-07T07:44:00"/>
    <x v="0"/>
    <x v="0"/>
    <x v="0"/>
    <x v="713"/>
    <s v="Ocupada"/>
    <x v="742"/>
    <x v="2"/>
    <s v="Plato_10, Plato_4, Plato_14"/>
    <n v="134"/>
    <x v="6"/>
    <x v="222"/>
    <s v="07:44"/>
    <d v="1899-12-30T04:12:00"/>
    <d v="1899-12-30T02:23:00"/>
    <d v="1899-12-30T01:49:00"/>
    <x v="0"/>
  </r>
  <r>
    <n v="11"/>
    <s v="Cliente_974"/>
    <n v="1"/>
    <x v="586"/>
    <d v="2023-04-07T05:49:00"/>
    <x v="1"/>
    <x v="0"/>
    <x v="2"/>
    <x v="714"/>
    <s v="Libre"/>
    <x v="743"/>
    <x v="0"/>
    <s v="Plato_4, Plato_9"/>
    <n v="76"/>
    <x v="6"/>
    <x v="83"/>
    <s v="05:49"/>
    <d v="1899-12-30T03:50:00"/>
    <d v="1899-12-30T01:07:00"/>
    <d v="1899-12-30T02:43:00"/>
    <x v="0"/>
  </r>
  <r>
    <n v="3"/>
    <s v="Cliente_90"/>
    <n v="1"/>
    <x v="587"/>
    <d v="2023-04-07T04:52:00"/>
    <x v="3"/>
    <x v="0"/>
    <x v="1"/>
    <x v="715"/>
    <s v="Libre"/>
    <x v="744"/>
    <x v="6"/>
    <s v="Plato_8, Plato_7, Plato_1, Plato_6"/>
    <n v="284"/>
    <x v="6"/>
    <x v="124"/>
    <s v="04:52"/>
    <d v="1899-12-30T02:18:00"/>
    <d v="1899-12-30T01:13:00"/>
    <d v="1899-12-30T01:05:00"/>
    <x v="0"/>
  </r>
  <r>
    <n v="13"/>
    <s v="Cliente_950"/>
    <n v="2"/>
    <x v="588"/>
    <d v="2023-04-07T06:27:00"/>
    <x v="1"/>
    <x v="0"/>
    <x v="2"/>
    <x v="460"/>
    <s v="Ocupada"/>
    <x v="745"/>
    <x v="9"/>
    <s v="Plato_8, Plato_15"/>
    <n v="201"/>
    <x v="6"/>
    <x v="167"/>
    <s v="06:27"/>
    <d v="1899-12-30T03:32:00"/>
    <d v="1899-12-30T01:17:00"/>
    <d v="1899-12-30T02:15:00"/>
    <x v="0"/>
  </r>
  <r>
    <s v="16"/>
    <s v="Cliente_446"/>
    <n v="3"/>
    <x v="589"/>
    <d v="2023-04-07T04:49:00"/>
    <x v="1"/>
    <x v="1"/>
    <x v="0"/>
    <x v="716"/>
    <s v="Reservada"/>
    <x v="746"/>
    <x v="7"/>
    <s v="Plato_1"/>
    <n v="25"/>
    <x v="6"/>
    <x v="160"/>
    <s v="04:49"/>
    <d v="1899-12-30T01:56:00"/>
    <d v="1899-12-30T00:28:00"/>
    <d v="1899-12-30T01:28:00"/>
    <x v="0"/>
  </r>
  <r>
    <n v="2"/>
    <s v="Cliente_298"/>
    <n v="4"/>
    <x v="590"/>
    <d v="2023-04-07T05:58:00"/>
    <x v="2"/>
    <x v="0"/>
    <x v="2"/>
    <x v="717"/>
    <s v="Reservada"/>
    <x v="747"/>
    <x v="5"/>
    <s v="Plato_15, Plato_10"/>
    <n v="110"/>
    <x v="6"/>
    <x v="217"/>
    <s v="05:58"/>
    <d v="1899-12-30T03:26:00"/>
    <d v="1899-12-30T00:37:00"/>
    <d v="1899-12-30T02:49:00"/>
    <x v="0"/>
  </r>
  <r>
    <s v="1"/>
    <s v="Cliente_446"/>
    <n v="2"/>
    <x v="591"/>
    <d v="2023-04-07T02:52:00"/>
    <x v="4"/>
    <x v="0"/>
    <x v="0"/>
    <x v="718"/>
    <s v="Ocupada"/>
    <x v="748"/>
    <x v="4"/>
    <s v="Plato_8"/>
    <n v="70"/>
    <x v="6"/>
    <x v="53"/>
    <s v="02:52"/>
    <d v="1899-12-30T01:46:00"/>
    <d v="1899-12-30T00:08:00"/>
    <d v="1899-12-30T01:38:00"/>
    <x v="0"/>
  </r>
  <r>
    <n v="6"/>
    <s v="Cliente_304"/>
    <n v="4"/>
    <x v="592"/>
    <d v="2023-04-07T03:00:00"/>
    <x v="1"/>
    <x v="0"/>
    <x v="2"/>
    <x v="719"/>
    <s v="Libre"/>
    <x v="749"/>
    <x v="6"/>
    <s v="Plato_17, Plato_10"/>
    <n v="119"/>
    <x v="6"/>
    <x v="75"/>
    <s v="03:00"/>
    <d v="1899-12-30T01:14:00"/>
    <d v="1899-12-30T01:26:00"/>
    <d v="1899-12-30T00:00:00"/>
    <x v="1"/>
  </r>
  <r>
    <n v="17"/>
    <s v="Cliente_157"/>
    <n v="6"/>
    <x v="593"/>
    <d v="2023-04-07T03:10:00"/>
    <x v="2"/>
    <x v="1"/>
    <x v="2"/>
    <x v="720"/>
    <s v="Libre"/>
    <x v="750"/>
    <x v="2"/>
    <s v="Plato_9, Plato_1, Plato_5"/>
    <n v="170"/>
    <x v="6"/>
    <x v="91"/>
    <s v="03:10"/>
    <d v="1899-12-30T01:38:00"/>
    <d v="1899-12-30T01:27:00"/>
    <d v="1899-12-30T00:11:00"/>
    <x v="0"/>
  </r>
  <r>
    <s v="3"/>
    <s v="Cliente_736"/>
    <n v="5"/>
    <x v="526"/>
    <d v="2023-04-07T04:23:00"/>
    <x v="0"/>
    <x v="0"/>
    <x v="2"/>
    <x v="721"/>
    <s v="Libre"/>
    <x v="751"/>
    <x v="4"/>
    <s v="Plato_2"/>
    <n v="60"/>
    <x v="6"/>
    <x v="111"/>
    <s v="04:23"/>
    <d v="1899-12-30T02:18:00"/>
    <d v="1899-12-30T00:30:00"/>
    <d v="1899-12-30T01:48:00"/>
    <x v="0"/>
  </r>
  <r>
    <n v="11"/>
    <s v="Cliente_827"/>
    <n v="4"/>
    <x v="581"/>
    <d v="2023-04-07T04:38:00"/>
    <x v="4"/>
    <x v="0"/>
    <x v="0"/>
    <x v="722"/>
    <s v="Libre"/>
    <x v="752"/>
    <x v="9"/>
    <s v="Plato_15, Plato_14, Plato_7, Plato_19"/>
    <n v="163"/>
    <x v="6"/>
    <x v="130"/>
    <s v="04:38"/>
    <d v="1899-12-30T02:11:00"/>
    <d v="1899-12-30T02:08:00"/>
    <d v="1899-12-30T00:03:00"/>
    <x v="0"/>
  </r>
  <r>
    <n v="8"/>
    <s v="Cliente_871"/>
    <n v="3"/>
    <x v="594"/>
    <d v="2023-04-07T04:36:00"/>
    <x v="0"/>
    <x v="0"/>
    <x v="2"/>
    <x v="166"/>
    <s v="Reservada"/>
    <x v="753"/>
    <x v="0"/>
    <s v="Plato_7, Plato_6, Plato_16"/>
    <n v="237"/>
    <x v="6"/>
    <x v="223"/>
    <s v="04:36"/>
    <d v="1899-12-30T01:15:00"/>
    <d v="1899-12-30T01:29:00"/>
    <d v="1899-12-30T00:00:00"/>
    <x v="1"/>
  </r>
  <r>
    <n v="12"/>
    <s v="Cliente_743"/>
    <n v="3"/>
    <x v="523"/>
    <d v="2023-04-07T04:27:00"/>
    <x v="2"/>
    <x v="0"/>
    <x v="2"/>
    <x v="723"/>
    <s v="Ocupada"/>
    <x v="754"/>
    <x v="2"/>
    <s v="Plato_13, Plato_1, Plato_12, Plato_9"/>
    <n v="211"/>
    <x v="6"/>
    <x v="205"/>
    <s v="04:27"/>
    <d v="1899-12-30T02:41:00"/>
    <d v="1899-12-30T01:49:00"/>
    <d v="1899-12-30T00:52:00"/>
    <x v="0"/>
  </r>
  <r>
    <n v="11"/>
    <s v="Cliente_428"/>
    <n v="1"/>
    <x v="572"/>
    <d v="2023-04-07T07:51:00"/>
    <x v="1"/>
    <x v="2"/>
    <x v="2"/>
    <x v="724"/>
    <s v="Libre"/>
    <x v="755"/>
    <x v="4"/>
    <s v="Plato_17, Plato_12"/>
    <n v="50"/>
    <x v="6"/>
    <x v="132"/>
    <s v="07:51"/>
    <d v="1899-12-30T03:58:00"/>
    <d v="1899-12-30T00:34:00"/>
    <d v="1899-12-30T03:24:00"/>
    <x v="0"/>
  </r>
  <r>
    <s v="3"/>
    <s v="Cliente_750"/>
    <n v="6"/>
    <x v="568"/>
    <d v="2023-04-07T04:42:00"/>
    <x v="2"/>
    <x v="0"/>
    <x v="0"/>
    <x v="725"/>
    <s v="Reservada"/>
    <x v="756"/>
    <x v="2"/>
    <s v="Plato_2"/>
    <n v="60"/>
    <x v="6"/>
    <x v="42"/>
    <s v="04:42"/>
    <d v="1899-12-30T02:55:00"/>
    <d v="1899-12-30T00:40:00"/>
    <d v="1899-12-30T02:15:00"/>
    <x v="0"/>
  </r>
  <r>
    <n v="18"/>
    <s v="Cliente_808"/>
    <n v="4"/>
    <x v="558"/>
    <d v="2023-04-07T02:10:00"/>
    <x v="0"/>
    <x v="1"/>
    <x v="1"/>
    <x v="726"/>
    <s v="Reservada"/>
    <x v="757"/>
    <x v="4"/>
    <s v="Plato_2, Plato_5"/>
    <n v="52"/>
    <x v="6"/>
    <x v="142"/>
    <s v="02:10"/>
    <d v="1899-12-30T01:53:00"/>
    <d v="1899-12-30T00:41:00"/>
    <d v="1899-12-30T01:12:00"/>
    <x v="0"/>
  </r>
  <r>
    <n v="20"/>
    <s v="Cliente_376"/>
    <n v="5"/>
    <x v="595"/>
    <d v="2023-04-07T03:45:00"/>
    <x v="1"/>
    <x v="0"/>
    <x v="2"/>
    <x v="727"/>
    <s v="Reservada"/>
    <x v="758"/>
    <x v="10"/>
    <s v="Plato_11, Plato_6, Plato_1, Plato_9"/>
    <n v="342"/>
    <x v="6"/>
    <x v="48"/>
    <s v="03:45"/>
    <d v="1899-12-30T03:05:00"/>
    <d v="1899-12-30T03:16:00"/>
    <d v="1899-12-30T00:00:00"/>
    <x v="1"/>
  </r>
  <r>
    <s v="5"/>
    <s v="Cliente_721"/>
    <n v="6"/>
    <x v="596"/>
    <d v="2023-04-07T01:40:00"/>
    <x v="4"/>
    <x v="0"/>
    <x v="2"/>
    <x v="728"/>
    <s v="Libre"/>
    <x v="759"/>
    <x v="10"/>
    <s v="Plato_8"/>
    <n v="105"/>
    <x v="6"/>
    <x v="38"/>
    <s v="01:40"/>
    <d v="1899-12-30T01:15:00"/>
    <d v="1899-12-30T00:20:00"/>
    <d v="1899-12-30T00:55:00"/>
    <x v="0"/>
  </r>
  <r>
    <n v="4"/>
    <s v="Cliente_782"/>
    <n v="4"/>
    <x v="597"/>
    <d v="2023-04-07T03:42:00"/>
    <x v="0"/>
    <x v="1"/>
    <x v="2"/>
    <x v="729"/>
    <s v="Libre"/>
    <x v="760"/>
    <x v="0"/>
    <s v="Plato_7, Plato_16, Plato_14"/>
    <n v="174"/>
    <x v="6"/>
    <x v="65"/>
    <s v="03:42"/>
    <d v="1899-12-30T01:03:00"/>
    <d v="1899-12-30T01:42:00"/>
    <d v="1899-12-30T00:00:00"/>
    <x v="1"/>
  </r>
  <r>
    <n v="4"/>
    <s v="Cliente_729"/>
    <n v="3"/>
    <x v="570"/>
    <d v="2023-04-07T03:25:00"/>
    <x v="3"/>
    <x v="1"/>
    <x v="2"/>
    <x v="730"/>
    <s v="Reservada"/>
    <x v="761"/>
    <x v="7"/>
    <s v="Plato_13, Plato_10"/>
    <n v="99"/>
    <x v="6"/>
    <x v="89"/>
    <s v="03:25"/>
    <d v="1899-12-30T02:07:00"/>
    <d v="1899-12-30T00:29:00"/>
    <d v="1899-12-30T01:38:00"/>
    <x v="0"/>
  </r>
  <r>
    <n v="18"/>
    <s v="Cliente_351"/>
    <n v="3"/>
    <x v="584"/>
    <d v="2023-04-07T05:12:00"/>
    <x v="4"/>
    <x v="0"/>
    <x v="2"/>
    <x v="731"/>
    <s v="Reservada"/>
    <x v="762"/>
    <x v="10"/>
    <s v="Plato_11, Plato_12"/>
    <n v="104"/>
    <x v="6"/>
    <x v="55"/>
    <s v="05:12"/>
    <d v="1899-12-30T01:23:00"/>
    <d v="1899-12-30T00:32:00"/>
    <d v="1899-12-30T00:51:00"/>
    <x v="0"/>
  </r>
  <r>
    <n v="20"/>
    <s v="Cliente_227"/>
    <n v="1"/>
    <x v="598"/>
    <d v="2023-04-07T05:46:00"/>
    <x v="4"/>
    <x v="2"/>
    <x v="2"/>
    <x v="732"/>
    <s v="Ocupada"/>
    <x v="763"/>
    <x v="1"/>
    <s v="Plato_6, Plato_18, Plato_7"/>
    <n v="85"/>
    <x v="6"/>
    <x v="43"/>
    <s v="05:46"/>
    <d v="1899-12-30T02:31:00"/>
    <d v="1899-12-30T01:52:00"/>
    <d v="1899-12-30T00:39:00"/>
    <x v="0"/>
  </r>
  <r>
    <n v="20"/>
    <s v="Cliente_825"/>
    <n v="4"/>
    <x v="599"/>
    <d v="2023-04-07T01:37:00"/>
    <x v="0"/>
    <x v="2"/>
    <x v="2"/>
    <x v="733"/>
    <s v="Libre"/>
    <x v="764"/>
    <x v="9"/>
    <s v="Plato_10, Plato_16, Plato_13, Plato_19"/>
    <n v="233"/>
    <x v="6"/>
    <x v="200"/>
    <s v="01:37"/>
    <d v="1899-12-30T01:13:00"/>
    <d v="1899-12-30T02:44:00"/>
    <d v="1899-12-30T00:00:00"/>
    <x v="1"/>
  </r>
  <r>
    <n v="17"/>
    <s v="Cliente_175"/>
    <n v="6"/>
    <x v="600"/>
    <d v="2023-04-07T04:50:00"/>
    <x v="2"/>
    <x v="2"/>
    <x v="2"/>
    <x v="652"/>
    <s v="Reservada"/>
    <x v="765"/>
    <x v="10"/>
    <s v="Plato_2, Plato_12, Plato_3, Plato_14"/>
    <n v="185"/>
    <x v="6"/>
    <x v="70"/>
    <s v="04:50"/>
    <d v="1899-12-30T03:16:00"/>
    <d v="1899-12-30T02:14:00"/>
    <d v="1899-12-30T01:02:00"/>
    <x v="0"/>
  </r>
  <r>
    <n v="10"/>
    <s v="Cliente_757"/>
    <n v="3"/>
    <x v="582"/>
    <d v="2023-04-07T03:57:00"/>
    <x v="2"/>
    <x v="1"/>
    <x v="2"/>
    <x v="628"/>
    <s v="Reservada"/>
    <x v="766"/>
    <x v="8"/>
    <s v="Plato_9, Plato_7, Plato_13"/>
    <n v="169"/>
    <x v="6"/>
    <x v="159"/>
    <s v="03:57"/>
    <d v="1899-12-30T02:49:00"/>
    <d v="1899-12-30T01:25:00"/>
    <d v="1899-12-30T01:2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d v="2023-04-01T03:50:00"/>
    <s v="Mesero_3"/>
    <s v="Almuerzo"/>
    <x v="0"/>
    <s v="48.55"/>
    <s v="Reservada"/>
    <x v="0"/>
    <s v="España"/>
    <s v="Plato_7, Plato_2"/>
    <n v="138"/>
    <s v="2023-04-01"/>
    <s v="01:07"/>
    <s v="03:50"/>
    <d v="1899-12-30T02:43:00"/>
    <d v="1899-12-30T00:57:00"/>
    <d v="1899-12-30T01:46:00"/>
    <s v="Si"/>
  </r>
  <r>
    <d v="2023-04-01T03:49:00"/>
    <s v="Mesero_1"/>
    <s v="Desayuno"/>
    <x v="1"/>
    <s v="43.3"/>
    <s v="Reservada"/>
    <x v="1"/>
    <s v="Colombia"/>
    <s v="Plato_17, Plato_6"/>
    <n v="58"/>
    <s v="2023-04-01"/>
    <s v="01:28"/>
    <s v="03:49"/>
    <d v="1899-12-30T02:21:00"/>
    <d v="1899-12-30T01:25:00"/>
    <d v="1899-12-30T00:56:00"/>
    <s v="Si"/>
  </r>
  <r>
    <d v="2023-04-01T03:56:00"/>
    <s v="Mesero_2"/>
    <s v="Desayuno"/>
    <x v="2"/>
    <s v="30.87"/>
    <s v="Libre"/>
    <x v="2"/>
    <s v="Brasil"/>
    <s v="Plato_20, Plato_17, Plato_19, Plato_9"/>
    <n v="165"/>
    <s v="2023-04-01"/>
    <s v="00:29"/>
    <s v="03:56"/>
    <d v="1899-12-30T03:27:00"/>
    <d v="1899-12-30T02:06:00"/>
    <d v="1899-12-30T01:21:00"/>
    <s v="Si"/>
  </r>
  <r>
    <d v="2023-04-01T04:31:00"/>
    <s v="Mesero_5"/>
    <s v="Almuerzo"/>
    <x v="2"/>
    <s v="34.68"/>
    <s v="Libre"/>
    <x v="3"/>
    <s v="Paraguay"/>
    <s v="Plato_11, Plato_16"/>
    <n v="183"/>
    <s v="2023-04-01"/>
    <s v="03:03"/>
    <s v="04:31"/>
    <d v="1899-12-30T01:28:00"/>
    <d v="1899-12-30T00:40:00"/>
    <d v="1899-12-30T00:48:00"/>
    <s v="Si"/>
  </r>
  <r>
    <d v="2023-04-01T02:06:00"/>
    <s v="Mesero_4"/>
    <s v="Almuerzo"/>
    <x v="2"/>
    <s v="24.33"/>
    <s v="Libre"/>
    <x v="4"/>
    <s v="Perú"/>
    <s v="Plato_12, Plato_7"/>
    <n v="67"/>
    <s v="2023-04-01"/>
    <s v="00:01"/>
    <s v="02:06"/>
    <d v="1899-12-30T02:05:00"/>
    <d v="1899-12-30T00:17:00"/>
    <d v="1899-12-30T01:48:00"/>
    <s v="Si"/>
  </r>
  <r>
    <d v="2023-04-01T03:32:00"/>
    <s v="Mesero_4"/>
    <s v="Cena"/>
    <x v="2"/>
    <n v="2657"/>
    <s v="Libre"/>
    <x v="5"/>
    <s v="Perú"/>
    <s v="Plato_8"/>
    <n v="70"/>
    <s v="2023-04-01"/>
    <s v="01:24"/>
    <s v="03:32"/>
    <d v="1899-12-30T02:08:00"/>
    <d v="1899-12-30T00:11:00"/>
    <d v="1899-12-30T01:57:00"/>
    <s v="Si"/>
  </r>
  <r>
    <d v="2023-04-01T04:22:00"/>
    <s v="Mesero_2"/>
    <s v="Cena"/>
    <x v="2"/>
    <s v="10.54"/>
    <s v="Ocupada"/>
    <x v="6"/>
    <s v="Venezuela"/>
    <s v="Plato_15, Plato_19"/>
    <n v="172"/>
    <s v="2023-04-01"/>
    <s v="01:57"/>
    <s v="04:22"/>
    <d v="1899-12-30T02:40:00"/>
    <d v="1899-12-30T00:41:00"/>
    <d v="1899-12-30T01:59:00"/>
    <s v="Si"/>
  </r>
  <r>
    <d v="2023-04-01T04:49:00"/>
    <s v="Mesero_2"/>
    <s v="Desayuno"/>
    <x v="2"/>
    <s v="49.18"/>
    <s v="Reservada"/>
    <x v="7"/>
    <s v="Paraguay"/>
    <s v="Plato_5, Plato_16, Plato_20"/>
    <n v="242"/>
    <s v="2023-04-01"/>
    <s v="02:11"/>
    <s v="04:49"/>
    <d v="1899-12-30T02:38:00"/>
    <d v="1899-12-30T00:55:00"/>
    <d v="1899-12-30T01:43:00"/>
    <s v="Si"/>
  </r>
  <r>
    <d v="2023-04-01T04:25:00"/>
    <s v="Mesero_2"/>
    <s v="Almuerzo"/>
    <x v="0"/>
    <s v="46.85"/>
    <s v="Libre"/>
    <x v="8"/>
    <s v="Bolivia"/>
    <s v="Plato_2, Plato_7, Plato_12, Plato_15"/>
    <n v="169"/>
    <s v="2023-04-01"/>
    <s v="02:03"/>
    <s v="04:25"/>
    <d v="1899-12-30T02:22:00"/>
    <d v="1899-12-30T02:26:00"/>
    <d v="1899-12-30T00:00:00"/>
    <s v="No"/>
  </r>
  <r>
    <d v="2023-04-01T01:53:00"/>
    <s v="Mesero_4"/>
    <s v="Almuerzo"/>
    <x v="2"/>
    <s v="16.6"/>
    <s v="Ocupada"/>
    <x v="9"/>
    <s v="Uruguay"/>
    <s v="Plato_18, Plato_20"/>
    <n v="148"/>
    <s v="2023-04-01"/>
    <s v="00:02"/>
    <s v="01:53"/>
    <d v="1899-12-30T02:06:00"/>
    <d v="1899-12-30T00:29:00"/>
    <d v="1899-12-30T01:37:00"/>
    <s v="Si"/>
  </r>
  <r>
    <d v="2023-04-01T06:33:00"/>
    <s v="Mesero_1"/>
    <s v="Almuerzo"/>
    <x v="2"/>
    <s v="32.89"/>
    <s v="Libre"/>
    <x v="10"/>
    <s v="Perú"/>
    <s v="Plato_16, Plato_2"/>
    <n v="88"/>
    <s v="2023-04-01"/>
    <s v="03:46"/>
    <s v="06:33"/>
    <d v="1899-12-30T02:47:00"/>
    <d v="1899-12-30T00:56:00"/>
    <d v="1899-12-30T01:51:00"/>
    <s v="Si"/>
  </r>
  <r>
    <d v="2023-04-01T03:23:00"/>
    <s v="Mesero_4"/>
    <s v="Cena"/>
    <x v="2"/>
    <s v="45.27"/>
    <s v="Ocupada"/>
    <x v="11"/>
    <s v="Colombia"/>
    <s v="Plato_16, Plato_19, Plato_8, Plato_20"/>
    <n v="326"/>
    <s v="2023-04-01"/>
    <s v="00:04"/>
    <s v="03:23"/>
    <d v="1899-12-30T03:34:00"/>
    <d v="1899-12-30T01:35:00"/>
    <d v="1899-12-30T01:59:00"/>
    <s v="Si"/>
  </r>
  <r>
    <d v="2023-04-01T05:32:00"/>
    <s v="Mesero_5"/>
    <s v="Almuerzo"/>
    <x v="1"/>
    <n v="2206"/>
    <s v="Ocupada"/>
    <x v="12"/>
    <s v="Brasil"/>
    <s v="Plato_9"/>
    <n v="87"/>
    <s v="2023-04-01"/>
    <s v="03:09"/>
    <s v="05:32"/>
    <d v="1899-12-30T02:38:00"/>
    <d v="1899-12-30T00:59:00"/>
    <d v="1899-12-30T01:39:00"/>
    <s v="Si"/>
  </r>
  <r>
    <d v="2023-04-01T01:58:00"/>
    <s v="Mesero_2"/>
    <s v="Almuerzo"/>
    <x v="1"/>
    <s v="48.76"/>
    <s v="Libre"/>
    <x v="13"/>
    <s v="Perú"/>
    <s v="Plato_3, Plato_11, Plato_14, Plato_2"/>
    <n v="129"/>
    <s v="2023-04-01"/>
    <s v="00:18"/>
    <s v="01:58"/>
    <d v="1899-12-30T01:40:00"/>
    <d v="1899-12-30T02:34:00"/>
    <d v="1899-12-30T00:00:00"/>
    <s v="No"/>
  </r>
  <r>
    <d v="2023-04-01T04:59:00"/>
    <s v="Mesero_1"/>
    <s v="Desayuno"/>
    <x v="2"/>
    <s v="28.77"/>
    <s v="Ocupada"/>
    <x v="14"/>
    <s v="Uruguay"/>
    <s v="Plato_16, Plato_13, Plato_8"/>
    <n v="224"/>
    <s v="2023-04-01"/>
    <s v="03:24"/>
    <s v="04:59"/>
    <d v="1899-12-30T01:50:00"/>
    <d v="1899-12-30T01:43:00"/>
    <d v="1899-12-30T00:07:00"/>
    <s v="Si"/>
  </r>
  <r>
    <d v="2023-04-01T04:24:00"/>
    <s v="Mesero_4"/>
    <s v="Almuerzo"/>
    <x v="1"/>
    <n v="379"/>
    <s v="Reservada"/>
    <x v="15"/>
    <s v="Bolivia"/>
    <s v="Plato_16"/>
    <n v="28"/>
    <s v="2023-04-01"/>
    <s v="02:31"/>
    <s v="04:24"/>
    <d v="1899-12-30T01:53:00"/>
    <d v="1899-12-30T00:38:00"/>
    <d v="1899-12-30T01:15:00"/>
    <s v="Si"/>
  </r>
  <r>
    <d v="2023-04-01T03:27:00"/>
    <s v="Mesero_2"/>
    <s v="Desayuno"/>
    <x v="2"/>
    <s v="12.17"/>
    <s v="Libre"/>
    <x v="16"/>
    <s v="Ecuador"/>
    <s v="Plato_8, Plato_4, Plato_5"/>
    <n v="137"/>
    <s v="2023-04-01"/>
    <s v="00:09"/>
    <s v="03:27"/>
    <d v="1899-12-30T03:18:00"/>
    <d v="1899-12-30T02:38:00"/>
    <d v="1899-12-30T00:40:00"/>
    <s v="Si"/>
  </r>
  <r>
    <d v="2023-04-01T04:26:00"/>
    <s v="Mesero_2"/>
    <s v="Desayuno"/>
    <x v="2"/>
    <s v="33.09"/>
    <s v="Libre"/>
    <x v="17"/>
    <s v="Colombia"/>
    <s v="Plato_9, Plato_20, Plato_10, Plato_15"/>
    <n v="251"/>
    <s v="2023-04-01"/>
    <s v="02:06"/>
    <s v="04:26"/>
    <d v="1899-12-30T02:20:00"/>
    <d v="1899-12-30T02:14:00"/>
    <d v="1899-12-30T00:06:00"/>
    <s v="Si"/>
  </r>
  <r>
    <d v="2023-04-01T03:29:00"/>
    <s v="Mesero_2"/>
    <s v="Almuerzo"/>
    <x v="2"/>
    <n v="1745"/>
    <s v="Libre"/>
    <x v="18"/>
    <s v="Chile"/>
    <s v="Plato_20"/>
    <n v="80"/>
    <s v="2023-04-01"/>
    <s v="00:35"/>
    <s v="03:29"/>
    <d v="1899-12-30T02:54:00"/>
    <d v="1899-12-30T00:44:00"/>
    <d v="1899-12-30T02:10:00"/>
    <s v="Si"/>
  </r>
  <r>
    <d v="2023-04-01T05:12:00"/>
    <s v="Mesero_3"/>
    <s v="Almuerzo"/>
    <x v="2"/>
    <s v="31.7"/>
    <s v="Reservada"/>
    <x v="19"/>
    <s v="Chile"/>
    <s v="Plato_8, Plato_1, Plato_14"/>
    <n v="178"/>
    <s v="2023-04-01"/>
    <s v="01:25"/>
    <s v="05:12"/>
    <d v="1899-12-30T03:47:00"/>
    <d v="1899-12-30T01:10:00"/>
    <d v="1899-12-30T02:37:00"/>
    <s v="Si"/>
  </r>
  <r>
    <d v="2023-04-01T05:52:00"/>
    <s v="Mesero_3"/>
    <s v="Almuerzo"/>
    <x v="2"/>
    <s v="20.53"/>
    <s v="Reservada"/>
    <x v="20"/>
    <s v="Uruguay"/>
    <s v="Plato_20, Plato_3, Plato_15, Plato_1"/>
    <n v="274"/>
    <s v="2023-04-01"/>
    <s v="03:39"/>
    <s v="05:52"/>
    <d v="1899-12-30T02:13:00"/>
    <d v="1899-12-30T02:32:00"/>
    <d v="1899-12-30T00:00:00"/>
    <s v="No"/>
  </r>
  <r>
    <d v="2023-04-01T04:47:00"/>
    <s v="Mesero_4"/>
    <s v="Almuerzo"/>
    <x v="2"/>
    <s v="45.41"/>
    <s v="Libre"/>
    <x v="21"/>
    <s v="Ecuador"/>
    <s v="Plato_4, Plato_18, Plato_9, Plato_8"/>
    <n v="213"/>
    <s v="2023-04-01"/>
    <s v="02:16"/>
    <s v="04:47"/>
    <d v="1899-12-30T02:31:00"/>
    <d v="1899-12-30T02:03:00"/>
    <d v="1899-12-30T00:28:00"/>
    <s v="Si"/>
  </r>
  <r>
    <d v="2023-04-01T04:09:00"/>
    <s v="Mesero_5"/>
    <s v="Cena"/>
    <x v="2"/>
    <s v="38.46"/>
    <s v="Libre"/>
    <x v="22"/>
    <s v="Chile"/>
    <s v="Plato_12, Plato_6"/>
    <n v="138"/>
    <s v="2023-04-01"/>
    <s v="02:44"/>
    <s v="04:09"/>
    <d v="1899-12-30T01:25:00"/>
    <d v="1899-12-30T01:03:00"/>
    <d v="1899-12-30T00:22:00"/>
    <s v="Si"/>
  </r>
  <r>
    <d v="2023-04-01T06:20:00"/>
    <s v="Mesero_3"/>
    <s v="Almuerzo"/>
    <x v="2"/>
    <s v="38.18"/>
    <s v="Ocupada"/>
    <x v="23"/>
    <s v="Venezuela"/>
    <s v="Plato_10, Plato_9, Plato_14, Plato_20"/>
    <n v="233"/>
    <s v="2023-04-01"/>
    <s v="03:01"/>
    <s v="06:20"/>
    <d v="1899-12-30T03:34:00"/>
    <d v="1899-12-30T03:00:00"/>
    <d v="1899-12-30T00:34:00"/>
    <s v="Si"/>
  </r>
  <r>
    <d v="2023-04-01T04:59:00"/>
    <s v="Mesero_5"/>
    <s v="Cena"/>
    <x v="0"/>
    <n v="4615"/>
    <s v="Ocupada"/>
    <x v="24"/>
    <s v="Colombia"/>
    <s v="Plato_18"/>
    <n v="34"/>
    <s v="2023-04-01"/>
    <s v="03:01"/>
    <s v="04:59"/>
    <d v="1899-12-30T02:13:00"/>
    <d v="1899-12-30T00:35:00"/>
    <d v="1899-12-30T01:38:00"/>
    <s v="Si"/>
  </r>
  <r>
    <d v="2023-04-01T05:47:00"/>
    <s v="Mesero_5"/>
    <s v="Desayuno"/>
    <x v="2"/>
    <s v="10.37"/>
    <s v="Ocupada"/>
    <x v="25"/>
    <s v="Uruguay"/>
    <s v="Plato_4, Plato_13, Plato_7"/>
    <n v="126"/>
    <s v="2023-04-01"/>
    <s v="02:04"/>
    <s v="05:47"/>
    <d v="1899-12-30T03:58:00"/>
    <d v="1899-12-30T01:49:00"/>
    <d v="1899-12-30T02:09:00"/>
    <s v="Si"/>
  </r>
  <r>
    <d v="2023-04-01T02:27:00"/>
    <s v="Mesero_5"/>
    <s v="Almuerzo"/>
    <x v="2"/>
    <s v="19.27"/>
    <s v="Ocupada"/>
    <x v="26"/>
    <s v="Brasil"/>
    <s v="Plato_8, Plato_10"/>
    <n v="61"/>
    <s v="2023-04-01"/>
    <s v="01:19"/>
    <s v="02:27"/>
    <d v="1899-12-30T01:23:00"/>
    <d v="1899-12-30T00:55:00"/>
    <d v="1899-12-30T00:28:00"/>
    <s v="Si"/>
  </r>
  <r>
    <d v="2023-04-01T03:16:00"/>
    <s v="Mesero_4"/>
    <s v="Cena"/>
    <x v="2"/>
    <s v="41.22"/>
    <s v="Reservada"/>
    <x v="27"/>
    <s v="Argentina"/>
    <s v="Plato_4, Plato_9"/>
    <n v="94"/>
    <s v="2023-04-01"/>
    <s v="00:49"/>
    <s v="03:16"/>
    <d v="1899-12-30T02:27:00"/>
    <d v="1899-12-30T00:56:00"/>
    <d v="1899-12-30T01:31:00"/>
    <s v="Si"/>
  </r>
  <r>
    <d v="2023-04-01T06:10:00"/>
    <s v="Mesero_2"/>
    <s v="Almuerzo"/>
    <x v="2"/>
    <s v="14.83"/>
    <s v="Ocupada"/>
    <x v="28"/>
    <s v="Ecuador"/>
    <s v="Plato_1, Plato_4, Plato_17"/>
    <n v="173"/>
    <s v="2023-04-01"/>
    <s v="03:02"/>
    <s v="06:10"/>
    <d v="1899-12-30T03:23:00"/>
    <d v="1899-12-30T01:11:00"/>
    <d v="1899-12-30T02:12:00"/>
    <s v="Si"/>
  </r>
  <r>
    <d v="2023-04-01T06:13:00"/>
    <s v="Mesero_4"/>
    <s v="Almuerzo"/>
    <x v="1"/>
    <s v="26.29"/>
    <s v="Libre"/>
    <x v="29"/>
    <s v="Venezuela"/>
    <s v="Plato_10, Plato_3"/>
    <n v="112"/>
    <s v="2023-04-01"/>
    <s v="02:55"/>
    <s v="06:13"/>
    <d v="1899-12-30T03:18:00"/>
    <d v="1899-12-30T01:09:00"/>
    <d v="1899-12-30T02:09:00"/>
    <s v="Si"/>
  </r>
  <r>
    <d v="2023-04-01T06:02:00"/>
    <s v="Mesero_2"/>
    <s v="Desayuno"/>
    <x v="2"/>
    <s v="19.81"/>
    <s v="Ocupada"/>
    <x v="30"/>
    <s v="Argentina"/>
    <s v="Plato_9, Plato_12"/>
    <n v="67"/>
    <s v="2023-04-01"/>
    <s v="02:51"/>
    <s v="06:02"/>
    <d v="1899-12-30T03:26:00"/>
    <d v="1899-12-30T01:45:00"/>
    <d v="1899-12-30T01:41:00"/>
    <s v="Si"/>
  </r>
  <r>
    <d v="2023-04-01T06:49:00"/>
    <s v="Mesero_1"/>
    <s v="Almuerzo"/>
    <x v="2"/>
    <s v="28.25"/>
    <s v="Ocupada"/>
    <x v="31"/>
    <s v="Uruguay"/>
    <s v="Plato_15, Plato_11, Plato_10, Plato_4"/>
    <n v="211"/>
    <s v="2023-04-01"/>
    <s v="03:08"/>
    <s v="06:49"/>
    <d v="1899-12-30T03:56:00"/>
    <d v="1899-12-30T02:08:00"/>
    <d v="1899-12-30T01:48:00"/>
    <s v="Si"/>
  </r>
  <r>
    <d v="2023-04-01T06:21:00"/>
    <s v="Mesero_4"/>
    <s v="Cena"/>
    <x v="0"/>
    <s v="20.38"/>
    <s v="Ocupada"/>
    <x v="32"/>
    <s v="Perú"/>
    <s v="Plato_8, Plato_6, Plato_15, Plato_10"/>
    <n v="306"/>
    <s v="2023-04-01"/>
    <s v="03:33"/>
    <s v="06:21"/>
    <d v="1899-12-30T03:03:00"/>
    <d v="1899-12-30T02:10:00"/>
    <d v="1899-12-30T00:53:00"/>
    <s v="Si"/>
  </r>
  <r>
    <d v="2023-04-01T06:07:00"/>
    <s v="Mesero_4"/>
    <s v="Desayuno"/>
    <x v="2"/>
    <s v="13.08"/>
    <s v="Libre"/>
    <x v="33"/>
    <s v="Perú"/>
    <s v="Plato_18, Plato_10"/>
    <n v="112"/>
    <s v="2023-04-01"/>
    <s v="02:16"/>
    <s v="06:07"/>
    <d v="1899-12-30T03:51:00"/>
    <d v="1899-12-30T01:05:00"/>
    <d v="1899-12-30T02:46:00"/>
    <s v="Si"/>
  </r>
  <r>
    <d v="2023-04-01T05:55:00"/>
    <s v="Mesero_3"/>
    <s v="Almuerzo"/>
    <x v="2"/>
    <s v="15.75"/>
    <s v="Ocupada"/>
    <x v="34"/>
    <s v="Perú"/>
    <s v="Plato_2, Plato_9, Plato_11, Plato_17"/>
    <n v="214"/>
    <s v="2023-04-01"/>
    <s v="03:18"/>
    <s v="05:55"/>
    <d v="1899-12-30T02:52:00"/>
    <d v="1899-12-30T01:05:00"/>
    <d v="1899-12-30T01:47:00"/>
    <s v="Si"/>
  </r>
  <r>
    <d v="2023-04-01T06:26:00"/>
    <s v="Mesero_2"/>
    <s v="Almuerzo"/>
    <x v="2"/>
    <n v="4528"/>
    <s v="Ocupada"/>
    <x v="35"/>
    <s v="Bolivia"/>
    <s v="Plato_2"/>
    <n v="30"/>
    <s v="2023-04-01"/>
    <s v="03:27"/>
    <s v="06:26"/>
    <d v="1899-12-30T03:14:00"/>
    <d v="1899-12-30T00:38:00"/>
    <d v="1899-12-30T02:36:00"/>
    <s v="Si"/>
  </r>
  <r>
    <d v="2023-04-01T06:02:00"/>
    <s v="Mesero_5"/>
    <s v="Cena"/>
    <x v="2"/>
    <n v="1039"/>
    <s v="Ocupada"/>
    <x v="36"/>
    <s v="Brasil"/>
    <s v="Plato_13"/>
    <n v="21"/>
    <s v="2023-04-01"/>
    <s v="03:24"/>
    <s v="06:02"/>
    <d v="1899-12-30T02:53:00"/>
    <d v="1899-12-30T00:47:00"/>
    <d v="1899-12-30T02:06:00"/>
    <s v="Si"/>
  </r>
  <r>
    <d v="2023-04-01T03:53:00"/>
    <s v="Mesero_4"/>
    <s v="Almuerzo"/>
    <x v="0"/>
    <s v="16.31"/>
    <s v="Reservada"/>
    <x v="37"/>
    <s v="Chile"/>
    <s v="Plato_17, Plato_8, Plato_19"/>
    <n v="235"/>
    <s v="2023-04-01"/>
    <s v="02:38"/>
    <s v="03:53"/>
    <d v="1899-12-30T01:15:00"/>
    <d v="1899-12-30T01:38:00"/>
    <d v="1899-12-30T00:00:00"/>
    <s v="No"/>
  </r>
  <r>
    <d v="2023-04-01T07:39:00"/>
    <s v="Mesero_2"/>
    <s v="Cena"/>
    <x v="1"/>
    <n v="4836"/>
    <s v="Ocupada"/>
    <x v="38"/>
    <s v="Bolivia"/>
    <s v="Plato_19"/>
    <n v="108"/>
    <s v="2023-04-01"/>
    <s v="03:41"/>
    <s v="07:39"/>
    <d v="1899-12-30T04:13:00"/>
    <d v="1899-12-30T00:57:00"/>
    <d v="1899-12-30T03:16:00"/>
    <s v="Si"/>
  </r>
  <r>
    <d v="2023-04-01T04:05:00"/>
    <s v="Mesero_3"/>
    <s v="Almuerzo"/>
    <x v="1"/>
    <s v="13.68"/>
    <s v="Libre"/>
    <x v="39"/>
    <s v="Argentina"/>
    <s v="Plato_9, Plato_11, Plato_16"/>
    <n v="148"/>
    <s v="2023-04-01"/>
    <s v="02:00"/>
    <s v="04:05"/>
    <d v="1899-12-30T02:05:00"/>
    <d v="1899-12-30T01:18:00"/>
    <d v="1899-12-30T00:47:00"/>
    <s v="Si"/>
  </r>
  <r>
    <d v="2023-04-01T04:20:00"/>
    <s v="Mesero_2"/>
    <s v="Almuerzo"/>
    <x v="2"/>
    <s v="15.24"/>
    <s v="Ocupada"/>
    <x v="40"/>
    <s v="Perú"/>
    <s v="Plato_15, Plato_10, Plato_2"/>
    <n v="204"/>
    <s v="2023-04-01"/>
    <s v="02:14"/>
    <s v="04:20"/>
    <d v="1899-12-30T02:21:00"/>
    <d v="1899-12-30T01:29:00"/>
    <d v="1899-12-30T00:52:00"/>
    <s v="Si"/>
  </r>
  <r>
    <d v="2023-04-01T01:46:00"/>
    <s v="Mesero_2"/>
    <s v="Almuerzo"/>
    <x v="2"/>
    <s v="49.58"/>
    <s v="Reservada"/>
    <x v="41"/>
    <s v="Bolivia"/>
    <s v="Plato_5, Plato_20"/>
    <n v="102"/>
    <s v="2023-04-01"/>
    <s v="00:25"/>
    <s v="01:46"/>
    <d v="1899-12-30T01:21:00"/>
    <d v="1899-12-30T01:09:00"/>
    <d v="1899-12-30T00:12:00"/>
    <s v="Si"/>
  </r>
  <r>
    <d v="2023-04-01T03:14:00"/>
    <s v="Mesero_4"/>
    <s v="Almuerzo"/>
    <x v="2"/>
    <s v="32.19"/>
    <s v="Ocupada"/>
    <x v="42"/>
    <s v="Perú"/>
    <s v="Plato_15, Plato_18, Plato_7, Plato_17"/>
    <n v="203"/>
    <s v="2023-04-01"/>
    <s v="01:02"/>
    <s v="03:14"/>
    <d v="1899-12-30T02:27:00"/>
    <d v="1899-12-30T02:26:00"/>
    <d v="1899-12-30T00:01:00"/>
    <s v="Si"/>
  </r>
  <r>
    <d v="2023-04-01T06:18:00"/>
    <s v="Mesero_4"/>
    <s v="Almuerzo"/>
    <x v="2"/>
    <s v="42.6"/>
    <s v="Libre"/>
    <x v="43"/>
    <s v="España"/>
    <s v="Plato_10, Plato_1, Plato_13"/>
    <n v="122"/>
    <s v="2023-04-01"/>
    <s v="03:06"/>
    <s v="06:18"/>
    <d v="1899-12-30T03:12:00"/>
    <d v="1899-12-30T01:25:00"/>
    <d v="1899-12-30T01:47:00"/>
    <s v="Si"/>
  </r>
  <r>
    <d v="2023-04-01T04:01:00"/>
    <s v="Mesero_2"/>
    <s v="Almuerzo"/>
    <x v="2"/>
    <n v="2541"/>
    <s v="Reservada"/>
    <x v="44"/>
    <s v="Perú"/>
    <s v="Plato_4"/>
    <n v="54"/>
    <s v="2023-04-01"/>
    <s v="02:15"/>
    <s v="04:01"/>
    <d v="1899-12-30T01:46:00"/>
    <d v="1899-12-30T00:47:00"/>
    <d v="1899-12-30T00:59:00"/>
    <s v="Si"/>
  </r>
  <r>
    <d v="2023-04-01T03:39:00"/>
    <s v="Mesero_5"/>
    <s v="Almuerzo"/>
    <x v="2"/>
    <s v="27.97"/>
    <s v="Libre"/>
    <x v="45"/>
    <s v="Chile"/>
    <s v="Plato_2, Plato_18, Plato_14"/>
    <n v="140"/>
    <s v="2023-04-01"/>
    <s v="01:47"/>
    <s v="03:39"/>
    <d v="1899-12-30T01:52:00"/>
    <d v="1899-12-30T01:26:00"/>
    <d v="1899-12-30T00:26:00"/>
    <s v="Si"/>
  </r>
  <r>
    <d v="2023-04-01T07:29:00"/>
    <s v="Mesero_2"/>
    <s v="Almuerzo"/>
    <x v="2"/>
    <s v="10.98"/>
    <s v="Ocupada"/>
    <x v="46"/>
    <s v="Brasil"/>
    <s v="Plato_11, Plato_14, Plato_3"/>
    <n v="109"/>
    <s v="2023-04-01"/>
    <s v="03:30"/>
    <s v="07:29"/>
    <d v="1899-12-30T04:14:00"/>
    <d v="1899-12-30T01:27:00"/>
    <d v="1899-12-30T02:47:00"/>
    <s v="Si"/>
  </r>
  <r>
    <d v="2023-04-01T04:02:00"/>
    <s v="Mesero_3"/>
    <s v="Desayuno"/>
    <x v="2"/>
    <s v="25.31"/>
    <s v="Libre"/>
    <x v="47"/>
    <s v="Bolivia"/>
    <s v="Plato_6, Plato_5, Plato_11"/>
    <n v="158"/>
    <s v="2023-04-01"/>
    <s v="00:28"/>
    <s v="04:02"/>
    <d v="1899-12-30T03:34:00"/>
    <d v="1899-12-30T02:04:00"/>
    <d v="1899-12-30T01:30:00"/>
    <s v="Si"/>
  </r>
  <r>
    <d v="2023-04-01T05:29:00"/>
    <s v="Mesero_2"/>
    <s v="Almuerzo"/>
    <x v="2"/>
    <s v="20.92"/>
    <s v="Libre"/>
    <x v="48"/>
    <s v="Uruguay"/>
    <s v="Plato_7, Plato_15, Plato_4"/>
    <n v="186"/>
    <s v="2023-04-01"/>
    <s v="01:44"/>
    <s v="05:29"/>
    <d v="1899-12-30T03:45:00"/>
    <d v="1899-12-30T01:21:00"/>
    <d v="1899-12-30T02:24:00"/>
    <s v="Si"/>
  </r>
  <r>
    <d v="2023-04-01T06:57:00"/>
    <s v="Mesero_4"/>
    <s v="Almuerzo"/>
    <x v="0"/>
    <s v="16.74"/>
    <s v="Ocupada"/>
    <x v="49"/>
    <s v="Argentina"/>
    <s v="Plato_15, Plato_5"/>
    <n v="76"/>
    <s v="2023-04-01"/>
    <s v="03:54"/>
    <s v="06:57"/>
    <d v="1899-12-30T03:18:00"/>
    <d v="1899-12-30T00:21:00"/>
    <d v="1899-12-30T02:57:00"/>
    <s v="Si"/>
  </r>
  <r>
    <d v="2023-04-01T03:02:00"/>
    <s v="Mesero_5"/>
    <s v="Cena"/>
    <x v="2"/>
    <s v="37.08"/>
    <s v="Reservada"/>
    <x v="50"/>
    <s v="España"/>
    <s v="Plato_14, Plato_11, Plato_5, Plato_4"/>
    <n v="225"/>
    <s v="2023-04-01"/>
    <s v="01:42"/>
    <s v="03:02"/>
    <d v="1899-12-30T01:20:00"/>
    <d v="1899-12-30T02:44:00"/>
    <d v="1899-12-30T00:00:00"/>
    <s v="No"/>
  </r>
  <r>
    <d v="2023-04-01T01:11:00"/>
    <s v="Mesero_3"/>
    <s v="Almuerzo"/>
    <x v="2"/>
    <s v="46.88"/>
    <s v="Libre"/>
    <x v="51"/>
    <s v="Paraguay"/>
    <s v="Plato_11, Plato_17, Plato_18"/>
    <n v="263"/>
    <s v="2023-04-01"/>
    <s v="00:01"/>
    <s v="01:11"/>
    <d v="1899-12-30T01:10:00"/>
    <d v="1899-12-30T01:02:00"/>
    <d v="1899-12-30T00:08:00"/>
    <s v="Si"/>
  </r>
  <r>
    <d v="2023-04-01T04:44:00"/>
    <s v="Mesero_5"/>
    <s v="Almuerzo"/>
    <x v="0"/>
    <s v="36.88"/>
    <s v="Libre"/>
    <x v="52"/>
    <s v="Paraguay"/>
    <s v="Plato_14, Plato_2, Plato_19"/>
    <n v="267"/>
    <s v="2023-04-01"/>
    <s v="03:01"/>
    <s v="04:44"/>
    <d v="1899-12-30T01:43:00"/>
    <d v="1899-12-30T01:52:00"/>
    <d v="1899-12-30T00:00:00"/>
    <s v="No"/>
  </r>
  <r>
    <d v="2023-04-01T04:14:00"/>
    <s v="Mesero_4"/>
    <s v="Cena"/>
    <x v="2"/>
    <s v="23.36"/>
    <s v="Reservada"/>
    <x v="53"/>
    <s v="Bolivia"/>
    <s v="Plato_8, Plato_17, Plato_4, Plato_11"/>
    <n v="187"/>
    <s v="2023-04-01"/>
    <s v="00:40"/>
    <s v="04:14"/>
    <d v="1899-12-30T03:34:00"/>
    <d v="1899-12-30T03:23:00"/>
    <d v="1899-12-30T00:11:00"/>
    <s v="Si"/>
  </r>
  <r>
    <d v="2023-04-01T05:00:00"/>
    <s v="Mesero_4"/>
    <s v="Cena"/>
    <x v="2"/>
    <s v="45.49"/>
    <s v="Ocupada"/>
    <x v="54"/>
    <s v="Perú"/>
    <s v="Plato_11, Plato_7, Plato_19, Plato_15"/>
    <n v="255"/>
    <s v="2023-04-01"/>
    <s v="01:30"/>
    <s v="05:00"/>
    <d v="1899-12-30T03:45:00"/>
    <d v="1899-12-30T01:36:00"/>
    <d v="1899-12-30T02:09:00"/>
    <s v="Si"/>
  </r>
  <r>
    <d v="2023-04-01T04:57:00"/>
    <s v="Mesero_5"/>
    <s v="Almuerzo"/>
    <x v="0"/>
    <s v="43.2"/>
    <s v="Libre"/>
    <x v="55"/>
    <s v="Ecuador"/>
    <s v="Plato_9, Plato_12"/>
    <n v="48"/>
    <s v="2023-04-01"/>
    <s v="01:20"/>
    <s v="04:57"/>
    <d v="1899-12-30T03:37:00"/>
    <d v="1899-12-30T01:18:00"/>
    <d v="1899-12-30T02:19:00"/>
    <s v="Si"/>
  </r>
  <r>
    <d v="2023-04-01T04:52:00"/>
    <s v="Mesero_2"/>
    <s v="Almuerzo"/>
    <x v="2"/>
    <s v="45.45"/>
    <s v="Libre"/>
    <x v="56"/>
    <s v="Colombia"/>
    <s v="Plato_8, Plato_20, Plato_5, Plato_19"/>
    <n v="169"/>
    <s v="2023-04-01"/>
    <s v="03:04"/>
    <s v="04:52"/>
    <d v="1899-12-30T01:48:00"/>
    <d v="1899-12-30T01:08:00"/>
    <d v="1899-12-30T00:40:00"/>
    <s v="Si"/>
  </r>
  <r>
    <d v="2023-04-01T04:21:00"/>
    <s v="Mesero_1"/>
    <s v="Cena"/>
    <x v="2"/>
    <s v="30.7"/>
    <s v="Reservada"/>
    <x v="57"/>
    <s v="Brasil"/>
    <s v="Plato_5, Plato_3"/>
    <n v="82"/>
    <s v="2023-04-01"/>
    <s v="01:31"/>
    <s v="04:21"/>
    <d v="1899-12-30T02:50:00"/>
    <d v="1899-12-30T01:13:00"/>
    <d v="1899-12-30T01:37:00"/>
    <s v="Si"/>
  </r>
  <r>
    <d v="2023-04-01T05:04:00"/>
    <s v="Mesero_1"/>
    <s v="Almuerzo"/>
    <x v="1"/>
    <s v="33.89"/>
    <s v="Libre"/>
    <x v="58"/>
    <s v="Colombia"/>
    <s v="Plato_12, Plato_14, Plato_4, Plato_20"/>
    <n v="160"/>
    <s v="2023-04-01"/>
    <s v="01:21"/>
    <s v="05:04"/>
    <d v="1899-12-30T03:43:00"/>
    <d v="1899-12-30T00:48:00"/>
    <d v="1899-12-30T02:55:00"/>
    <s v="Si"/>
  </r>
  <r>
    <d v="2023-04-01T05:46:00"/>
    <s v="Mesero_1"/>
    <s v="Almuerzo"/>
    <x v="2"/>
    <s v="19.54"/>
    <s v="Reservada"/>
    <x v="59"/>
    <s v="Bolivia"/>
    <s v="Plato_4, Plato_11"/>
    <n v="102"/>
    <s v="2023-04-01"/>
    <s v="02:09"/>
    <s v="05:46"/>
    <d v="1899-12-30T03:37:00"/>
    <d v="1899-12-30T00:43:00"/>
    <d v="1899-12-30T02:54:00"/>
    <s v="Si"/>
  </r>
  <r>
    <d v="2023-04-01T06:22:00"/>
    <s v="Mesero_2"/>
    <s v="Almuerzo"/>
    <x v="2"/>
    <s v="42.87"/>
    <s v="Ocupada"/>
    <x v="60"/>
    <s v="Chile"/>
    <s v="Plato_20, Plato_4, Plato_2, Plato_16"/>
    <n v="242"/>
    <s v="2023-04-01"/>
    <s v="03:49"/>
    <s v="06:22"/>
    <d v="1899-12-30T02:48:00"/>
    <d v="1899-12-30T02:39:00"/>
    <d v="1899-12-30T00:09:00"/>
    <s v="Si"/>
  </r>
  <r>
    <d v="2023-04-01T06:24:00"/>
    <s v="Mesero_1"/>
    <s v="Cena"/>
    <x v="2"/>
    <s v="37.93"/>
    <s v="Ocupada"/>
    <x v="61"/>
    <s v="Argentina"/>
    <s v="Plato_2, Plato_12, Plato_17"/>
    <n v="148"/>
    <s v="2023-04-01"/>
    <s v="02:47"/>
    <s v="06:24"/>
    <d v="1899-12-30T03:52:00"/>
    <d v="1899-12-30T02:35:00"/>
    <d v="1899-12-30T01:17:00"/>
    <s v="Si"/>
  </r>
  <r>
    <d v="2023-04-01T04:06:00"/>
    <s v="Mesero_4"/>
    <s v="Almuerzo"/>
    <x v="2"/>
    <s v="33.34"/>
    <s v="Reservada"/>
    <x v="62"/>
    <s v="Colombia"/>
    <s v="Plato_3, Plato_8"/>
    <n v="55"/>
    <s v="2023-04-01"/>
    <s v="00:41"/>
    <s v="04:06"/>
    <d v="1899-12-30T03:25:00"/>
    <d v="1899-12-30T00:30:00"/>
    <d v="1899-12-30T02:55:00"/>
    <s v="Si"/>
  </r>
  <r>
    <d v="2023-04-01T04:02:00"/>
    <s v="Mesero_5"/>
    <s v="Desayuno"/>
    <x v="1"/>
    <s v="34.77"/>
    <s v="Reservada"/>
    <x v="63"/>
    <s v="Perú"/>
    <s v="Plato_3, Plato_20, Plato_19"/>
    <n v="288"/>
    <s v="2023-04-01"/>
    <s v="01:40"/>
    <s v="04:02"/>
    <d v="1899-12-30T02:22:00"/>
    <d v="1899-12-30T01:22:00"/>
    <d v="1899-12-30T01:00:00"/>
    <s v="Si"/>
  </r>
  <r>
    <d v="2023-04-01T03:03:00"/>
    <s v="Mesero_3"/>
    <s v="Almuerzo"/>
    <x v="0"/>
    <s v="14.0"/>
    <s v="Ocupada"/>
    <x v="64"/>
    <s v="Bolivia"/>
    <s v="Plato_16, Plato_17, Plato_12, Plato_20"/>
    <n v="196"/>
    <s v="2023-04-01"/>
    <s v="01:54"/>
    <s v="03:03"/>
    <d v="1899-12-30T01:24:00"/>
    <d v="1899-12-30T02:35:00"/>
    <d v="1899-12-30T00:00:00"/>
    <s v="No"/>
  </r>
  <r>
    <d v="2023-04-01T06:18:00"/>
    <s v="Mesero_5"/>
    <s v="Almuerzo"/>
    <x v="2"/>
    <s v="10.88"/>
    <s v="Reservada"/>
    <x v="65"/>
    <s v="España"/>
    <s v="Plato_19, Plato_20, Plato_4"/>
    <n v="210"/>
    <s v="2023-04-01"/>
    <s v="02:28"/>
    <s v="06:18"/>
    <d v="1899-12-30T03:50:00"/>
    <d v="1899-12-30T01:54:00"/>
    <d v="1899-12-30T01:56:00"/>
    <s v="Si"/>
  </r>
  <r>
    <d v="2023-04-01T05:10:00"/>
    <s v="Mesero_2"/>
    <s v="Almuerzo"/>
    <x v="0"/>
    <s v="21.25"/>
    <s v="Reservada"/>
    <x v="66"/>
    <s v="Perú"/>
    <s v="Plato_20, Plato_19, Plato_10, Plato_2"/>
    <n v="256"/>
    <s v="2023-04-01"/>
    <s v="03:45"/>
    <s v="05:10"/>
    <d v="1899-12-30T01:25:00"/>
    <d v="1899-12-30T02:11:00"/>
    <d v="1899-12-30T00:00:00"/>
    <s v="No"/>
  </r>
  <r>
    <d v="2023-04-01T03:15:00"/>
    <s v="Mesero_5"/>
    <s v="Cena"/>
    <x v="2"/>
    <s v="45.65"/>
    <s v="Ocupada"/>
    <x v="67"/>
    <s v="Brasil"/>
    <s v="Plato_14, Plato_16, Plato_15, Plato_1"/>
    <n v="218"/>
    <s v="2023-04-01"/>
    <s v="00:02"/>
    <s v="03:15"/>
    <d v="1899-12-30T03:28:00"/>
    <d v="1899-12-30T02:25:00"/>
    <d v="1899-12-30T01:03:00"/>
    <s v="Si"/>
  </r>
  <r>
    <d v="2023-04-01T03:57:00"/>
    <s v="Mesero_2"/>
    <s v="Almuerzo"/>
    <x v="2"/>
    <s v="31.49"/>
    <s v="Libre"/>
    <x v="68"/>
    <s v="Perú"/>
    <s v="Plato_13, Plato_7, Plato_11"/>
    <n v="234"/>
    <s v="2023-04-01"/>
    <s v="02:02"/>
    <s v="03:57"/>
    <d v="1899-12-30T01:55:00"/>
    <d v="1899-12-30T01:32:00"/>
    <d v="1899-12-30T00:23:00"/>
    <s v="Si"/>
  </r>
  <r>
    <d v="2023-04-01T01:22:00"/>
    <s v="Mesero_4"/>
    <s v="Almuerzo"/>
    <x v="0"/>
    <s v="28.26"/>
    <s v="Libre"/>
    <x v="69"/>
    <s v="Paraguay"/>
    <s v="Plato_1, Plato_18"/>
    <n v="118"/>
    <s v="2023-04-01"/>
    <s v="00:11"/>
    <s v="01:22"/>
    <d v="1899-12-30T01:11:00"/>
    <d v="1899-12-30T00:40:00"/>
    <d v="1899-12-30T00:31:00"/>
    <s v="Si"/>
  </r>
  <r>
    <d v="2023-04-01T05:56:00"/>
    <s v="Mesero_3"/>
    <s v="Almuerzo"/>
    <x v="2"/>
    <s v="24.01"/>
    <s v="Ocupada"/>
    <x v="70"/>
    <s v="Paraguay"/>
    <s v="Plato_2, Plato_14"/>
    <n v="136"/>
    <s v="2023-04-01"/>
    <s v="01:57"/>
    <s v="05:56"/>
    <d v="1899-12-30T04:14:00"/>
    <d v="1899-12-30T00:49:00"/>
    <d v="1899-12-30T03:25:00"/>
    <s v="Si"/>
  </r>
  <r>
    <d v="2023-04-01T05:51:00"/>
    <s v="Mesero_2"/>
    <s v="Almuerzo"/>
    <x v="2"/>
    <s v="15.28"/>
    <s v="Reservada"/>
    <x v="71"/>
    <s v="Perú"/>
    <s v="Plato_13, Plato_4"/>
    <n v="75"/>
    <s v="2023-04-01"/>
    <s v="02:42"/>
    <s v="05:51"/>
    <d v="1899-12-30T03:09:00"/>
    <d v="1899-12-30T00:54:00"/>
    <d v="1899-12-30T02:15:00"/>
    <s v="Si"/>
  </r>
  <r>
    <d v="2023-04-01T06:09:00"/>
    <s v="Mesero_4"/>
    <s v="Desayuno"/>
    <x v="2"/>
    <n v="3451"/>
    <s v="Libre"/>
    <x v="72"/>
    <s v="Argentina"/>
    <s v="Plato_6"/>
    <n v="81"/>
    <s v="2023-04-01"/>
    <s v="02:39"/>
    <s v="06:09"/>
    <d v="1899-12-30T03:30:00"/>
    <d v="1899-12-30T00:20:00"/>
    <d v="1899-12-30T03:10:00"/>
    <s v="Si"/>
  </r>
  <r>
    <d v="2023-04-01T04:13:00"/>
    <s v="Mesero_4"/>
    <s v="Almuerzo"/>
    <x v="2"/>
    <s v="30.83"/>
    <s v="Libre"/>
    <x v="73"/>
    <s v="Brasil"/>
    <s v="Plato_10, Plato_18, Plato_15"/>
    <n v="218"/>
    <s v="2023-04-01"/>
    <s v="01:04"/>
    <s v="04:13"/>
    <d v="1899-12-30T03:09:00"/>
    <d v="1899-12-30T01:40:00"/>
    <d v="1899-12-30T01:29:00"/>
    <s v="Si"/>
  </r>
  <r>
    <d v="2023-04-01T04:49:00"/>
    <s v="Mesero_5"/>
    <s v="Almuerzo"/>
    <x v="2"/>
    <s v="45.23"/>
    <s v="Ocupada"/>
    <x v="74"/>
    <s v="Venezuela"/>
    <s v="Plato_20, Plato_14"/>
    <n v="109"/>
    <s v="2023-04-01"/>
    <s v="03:36"/>
    <s v="04:49"/>
    <d v="1899-12-30T01:28:00"/>
    <d v="1899-12-30T00:51:00"/>
    <d v="1899-12-30T00:37:00"/>
    <s v="Si"/>
  </r>
  <r>
    <d v="2023-04-01T05:24:00"/>
    <s v="Mesero_1"/>
    <s v="Almuerzo"/>
    <x v="2"/>
    <s v="17.76"/>
    <s v="Reservada"/>
    <x v="75"/>
    <s v="Argentina"/>
    <s v="Plato_2, Plato_4, Plato_7, Plato_10"/>
    <n v="158"/>
    <s v="2023-04-01"/>
    <s v="02:57"/>
    <s v="05:24"/>
    <d v="1899-12-30T02:27:00"/>
    <d v="1899-12-30T01:37:00"/>
    <d v="1899-12-30T00:50:00"/>
    <s v="Si"/>
  </r>
  <r>
    <d v="2023-04-01T06:15:00"/>
    <s v="Mesero_3"/>
    <s v="Cena"/>
    <x v="2"/>
    <s v="19.88"/>
    <s v="Libre"/>
    <x v="76"/>
    <s v="Bolivia"/>
    <s v="Plato_4, Plato_7, Plato_11"/>
    <n v="99"/>
    <s v="2023-04-01"/>
    <s v="02:46"/>
    <s v="06:15"/>
    <d v="1899-12-30T03:29:00"/>
    <d v="1899-12-30T01:37:00"/>
    <d v="1899-12-30T01:52:00"/>
    <s v="Si"/>
  </r>
  <r>
    <d v="2023-04-01T03:03:00"/>
    <s v="Mesero_3"/>
    <s v="Almuerzo"/>
    <x v="2"/>
    <n v="2002"/>
    <s v="Libre"/>
    <x v="77"/>
    <s v="Colombia"/>
    <s v="Plato_12"/>
    <n v="57"/>
    <s v="2023-04-01"/>
    <s v="01:34"/>
    <s v="03:03"/>
    <d v="1899-12-30T01:29:00"/>
    <d v="1899-12-30T00:54:00"/>
    <d v="1899-12-30T00:35:00"/>
    <s v="Si"/>
  </r>
  <r>
    <d v="2023-04-01T05:08:00"/>
    <s v="Mesero_3"/>
    <s v="Almuerzo"/>
    <x v="2"/>
    <s v="34.01"/>
    <s v="Libre"/>
    <x v="78"/>
    <s v="Venezuela"/>
    <s v="Plato_9, Plato_11, Plato_3, Plato_13"/>
    <n v="309"/>
    <s v="2023-04-01"/>
    <s v="01:34"/>
    <s v="05:08"/>
    <d v="1899-12-30T03:34:00"/>
    <d v="1899-12-30T01:36:00"/>
    <d v="1899-12-30T01:58:00"/>
    <s v="Si"/>
  </r>
  <r>
    <d v="2023-04-01T03:46:00"/>
    <s v="Mesero_4"/>
    <s v="Almuerzo"/>
    <x v="2"/>
    <s v="39.05"/>
    <s v="Libre"/>
    <x v="79"/>
    <s v="Venezuela"/>
    <s v="Plato_5, Plato_9, Plato_7"/>
    <n v="121"/>
    <s v="2023-04-01"/>
    <s v="02:14"/>
    <s v="03:46"/>
    <d v="1899-12-30T01:32:00"/>
    <d v="1899-12-30T01:07:00"/>
    <d v="1899-12-30T00:25:00"/>
    <s v="Si"/>
  </r>
  <r>
    <d v="2023-04-01T06:31:00"/>
    <s v="Mesero_5"/>
    <s v="Cena"/>
    <x v="2"/>
    <n v="2369"/>
    <s v="Ocupada"/>
    <x v="80"/>
    <s v="Uruguay"/>
    <s v="Plato_17"/>
    <n v="62"/>
    <s v="2023-04-01"/>
    <s v="03:40"/>
    <s v="06:31"/>
    <d v="1899-12-30T03:06:00"/>
    <d v="1899-12-30T00:59:00"/>
    <d v="1899-12-30T02:07:00"/>
    <s v="Si"/>
  </r>
  <r>
    <d v="2023-04-01T07:10:00"/>
    <s v="Mesero_5"/>
    <s v="Desayuno"/>
    <x v="2"/>
    <s v="38.6"/>
    <s v="Libre"/>
    <x v="81"/>
    <s v="Paraguay"/>
    <s v="Plato_1, Plato_2"/>
    <n v="80"/>
    <s v="2023-04-01"/>
    <s v="03:25"/>
    <s v="07:10"/>
    <d v="1899-12-30T03:45:00"/>
    <d v="1899-12-30T00:19:00"/>
    <d v="1899-12-30T03:26:00"/>
    <s v="Si"/>
  </r>
  <r>
    <d v="2023-04-01T06:39:00"/>
    <s v="Mesero_1"/>
    <s v="Cena"/>
    <x v="2"/>
    <s v="24.94"/>
    <s v="Ocupada"/>
    <x v="82"/>
    <s v="Argentina"/>
    <s v="Plato_6, Plato_3, Plato_15"/>
    <n v="170"/>
    <s v="2023-04-01"/>
    <s v="03:42"/>
    <s v="06:39"/>
    <d v="1899-12-30T03:12:00"/>
    <d v="1899-12-30T01:34:00"/>
    <d v="1899-12-30T01:38:00"/>
    <s v="Si"/>
  </r>
  <r>
    <d v="2023-04-01T03:18:00"/>
    <s v="Mesero_4"/>
    <s v="Almuerzo"/>
    <x v="2"/>
    <n v="1511"/>
    <s v="Ocupada"/>
    <x v="83"/>
    <s v="Perú"/>
    <s v="Plato_2"/>
    <n v="60"/>
    <s v="2023-04-01"/>
    <s v="01:42"/>
    <s v="03:18"/>
    <d v="1899-12-30T01:51:00"/>
    <d v="1899-12-30T00:10:00"/>
    <d v="1899-12-30T01:41:00"/>
    <s v="Si"/>
  </r>
  <r>
    <d v="2023-04-01T04:31:00"/>
    <s v="Mesero_2"/>
    <s v="Cena"/>
    <x v="2"/>
    <s v="45.96"/>
    <s v="Libre"/>
    <x v="84"/>
    <s v="Ecuador"/>
    <s v="Plato_16, Plato_19, Plato_3, Plato_15"/>
    <n v="208"/>
    <s v="2023-04-01"/>
    <s v="02:35"/>
    <s v="04:31"/>
    <d v="1899-12-30T01:56:00"/>
    <d v="1899-12-30T02:22:00"/>
    <d v="1899-12-30T00:00:00"/>
    <s v="No"/>
  </r>
  <r>
    <d v="2023-04-01T02:08:00"/>
    <s v="Mesero_5"/>
    <s v="Almuerzo"/>
    <x v="0"/>
    <n v="1184"/>
    <s v="Libre"/>
    <x v="85"/>
    <s v="España"/>
    <s v="Plato_1"/>
    <n v="50"/>
    <s v="2023-04-01"/>
    <s v="00:02"/>
    <s v="02:08"/>
    <d v="1899-12-30T02:06:00"/>
    <d v="1899-12-30T00:08:00"/>
    <d v="1899-12-30T01:58:00"/>
    <s v="Si"/>
  </r>
  <r>
    <d v="2023-04-01T03:18:00"/>
    <s v="Mesero_4"/>
    <s v="Almuerzo"/>
    <x v="2"/>
    <s v="29.46"/>
    <s v="Ocupada"/>
    <x v="86"/>
    <s v="Venezuela"/>
    <s v="Plato_4, Plato_15, Plato_17"/>
    <n v="99"/>
    <s v="2023-04-01"/>
    <s v="01:46"/>
    <s v="03:18"/>
    <d v="1899-12-30T01:47:00"/>
    <d v="1899-12-30T01:11:00"/>
    <d v="1899-12-30T00:36:00"/>
    <s v="Si"/>
  </r>
  <r>
    <d v="2023-04-01T06:40:00"/>
    <s v="Mesero_4"/>
    <s v="Almuerzo"/>
    <x v="0"/>
    <s v="23.93"/>
    <s v="Reservada"/>
    <x v="87"/>
    <s v="Ecuador"/>
    <s v="Plato_20, Plato_12, Plato_10"/>
    <n v="123"/>
    <s v="2023-04-01"/>
    <s v="03:30"/>
    <s v="06:40"/>
    <d v="1899-12-30T03:10:00"/>
    <d v="1899-12-30T01:57:00"/>
    <d v="1899-12-30T01:13:00"/>
    <s v="Si"/>
  </r>
  <r>
    <d v="2023-04-01T02:19:00"/>
    <s v="Mesero_5"/>
    <s v="Desayuno"/>
    <x v="0"/>
    <s v="12.28"/>
    <s v="Libre"/>
    <x v="88"/>
    <s v="Uruguay"/>
    <s v="Plato_14, Plato_18, Plato_5"/>
    <n v="159"/>
    <s v="2023-04-01"/>
    <s v="00:42"/>
    <s v="02:19"/>
    <d v="1899-12-30T01:37:00"/>
    <d v="1899-12-30T02:22:00"/>
    <d v="1899-12-30T00:00:00"/>
    <s v="No"/>
  </r>
  <r>
    <d v="2023-04-01T03:13:00"/>
    <s v="Mesero_5"/>
    <s v="Almuerzo"/>
    <x v="0"/>
    <n v="3069"/>
    <s v="Reservada"/>
    <x v="89"/>
    <s v="Ecuador"/>
    <s v="Plato_18"/>
    <n v="34"/>
    <s v="2023-04-01"/>
    <s v="01:17"/>
    <s v="03:13"/>
    <d v="1899-12-30T01:56:00"/>
    <d v="1899-12-30T00:48:00"/>
    <d v="1899-12-30T01:08:00"/>
    <s v="Si"/>
  </r>
  <r>
    <d v="2023-04-01T05:24:00"/>
    <s v="Mesero_5"/>
    <s v="Almuerzo"/>
    <x v="2"/>
    <s v="39.1"/>
    <s v="Reservada"/>
    <x v="90"/>
    <s v="España"/>
    <s v="Plato_8, Plato_13, Plato_5, Plato_6"/>
    <n v="293"/>
    <s v="2023-04-01"/>
    <s v="03:38"/>
    <s v="05:24"/>
    <d v="1899-12-30T01:46:00"/>
    <d v="1899-12-30T02:12:00"/>
    <d v="1899-12-30T00:00:00"/>
    <s v="No"/>
  </r>
  <r>
    <d v="2023-04-01T06:09:00"/>
    <s v="Mesero_2"/>
    <s v="Desayuno"/>
    <x v="2"/>
    <s v="12.75"/>
    <s v="Libre"/>
    <x v="91"/>
    <s v="Venezuela"/>
    <s v="Plato_9, Plato_7"/>
    <n v="82"/>
    <s v="2023-04-01"/>
    <s v="03:35"/>
    <s v="06:09"/>
    <d v="1899-12-30T02:34:00"/>
    <d v="1899-12-30T00:42:00"/>
    <d v="1899-12-30T01:52:00"/>
    <s v="Si"/>
  </r>
  <r>
    <d v="2023-04-01T03:48:00"/>
    <s v="Mesero_2"/>
    <s v="Almuerzo"/>
    <x v="2"/>
    <n v="4566"/>
    <s v="Libre"/>
    <x v="92"/>
    <s v="Perú"/>
    <s v="Plato_9"/>
    <n v="29"/>
    <s v="2023-04-01"/>
    <s v="01:39"/>
    <s v="03:48"/>
    <d v="1899-12-30T02:09:00"/>
    <d v="1899-12-30T00:18:00"/>
    <d v="1899-12-30T01:51:00"/>
    <s v="Si"/>
  </r>
  <r>
    <d v="2023-04-01T04:53:00"/>
    <s v="Mesero_4"/>
    <s v="Almuerzo"/>
    <x v="2"/>
    <s v="28.36"/>
    <s v="Ocupada"/>
    <x v="93"/>
    <s v="Chile"/>
    <s v="Plato_2, Plato_15, Plato_11"/>
    <n v="253"/>
    <s v="2023-04-01"/>
    <s v="01:52"/>
    <s v="04:53"/>
    <d v="1899-12-30T03:16:00"/>
    <d v="1899-12-30T02:09:00"/>
    <d v="1899-12-30T01:07:00"/>
    <s v="Si"/>
  </r>
  <r>
    <d v="2023-04-01T06:07:00"/>
    <s v="Mesero_2"/>
    <s v="Cena"/>
    <x v="2"/>
    <s v="24.68"/>
    <s v="Ocupada"/>
    <x v="94"/>
    <s v="España"/>
    <s v="Plato_12, Plato_15"/>
    <n v="153"/>
    <s v="2023-04-01"/>
    <s v="03:19"/>
    <s v="06:07"/>
    <d v="1899-12-30T03:03:00"/>
    <d v="1899-12-30T00:41:00"/>
    <d v="1899-12-30T02:22:00"/>
    <s v="Si"/>
  </r>
  <r>
    <d v="2023-04-01T05:26:00"/>
    <s v="Mesero_4"/>
    <s v="Desayuno"/>
    <x v="2"/>
    <s v="33.63"/>
    <s v="Libre"/>
    <x v="95"/>
    <s v="Bolivia"/>
    <s v="Plato_11, Plato_12, Plato_7"/>
    <n v="176"/>
    <s v="2023-04-01"/>
    <s v="01:59"/>
    <s v="05:26"/>
    <d v="1899-12-30T03:27:00"/>
    <d v="1899-12-30T01:16:00"/>
    <d v="1899-12-30T02:11:00"/>
    <s v="Si"/>
  </r>
  <r>
    <d v="2023-04-01T03:03:00"/>
    <s v="Mesero_2"/>
    <s v="Cena"/>
    <x v="2"/>
    <s v="19.22"/>
    <s v="Ocupada"/>
    <x v="96"/>
    <s v="Ecuador"/>
    <s v="Plato_10, Plato_3, Plato_18"/>
    <n v="188"/>
    <s v="2023-04-01"/>
    <s v="01:46"/>
    <s v="03:03"/>
    <d v="1899-12-30T01:32:00"/>
    <d v="1899-12-30T01:19:00"/>
    <d v="1899-12-30T00:13:00"/>
    <s v="Si"/>
  </r>
  <r>
    <d v="2023-04-01T03:22:00"/>
    <s v="Mesero_5"/>
    <s v="Almuerzo"/>
    <x v="2"/>
    <s v="17.15"/>
    <s v="Ocupada"/>
    <x v="97"/>
    <s v="Bolivia"/>
    <s v="Plato_3, Plato_9, Plato_12"/>
    <n v="166"/>
    <s v="2023-04-01"/>
    <s v="01:01"/>
    <s v="03:22"/>
    <d v="1899-12-30T02:36:00"/>
    <d v="1899-12-30T02:20:00"/>
    <d v="1899-12-30T00:16:00"/>
    <s v="Si"/>
  </r>
  <r>
    <d v="2023-04-01T06:18:00"/>
    <s v="Mesero_2"/>
    <s v="Almuerzo"/>
    <x v="2"/>
    <s v="33.55"/>
    <s v="Ocupada"/>
    <x v="98"/>
    <s v="Chile"/>
    <s v="Plato_2, Plato_17, Plato_12, Plato_9"/>
    <n v="139"/>
    <s v="2023-04-01"/>
    <s v="02:22"/>
    <s v="06:18"/>
    <d v="1899-12-30T04:11:00"/>
    <d v="1899-12-30T01:26:00"/>
    <d v="1899-12-30T02:45:00"/>
    <s v="Si"/>
  </r>
  <r>
    <d v="2023-04-01T06:45:00"/>
    <s v="Mesero_1"/>
    <s v="Almuerzo"/>
    <x v="2"/>
    <s v="15.15"/>
    <s v="Reservada"/>
    <x v="99"/>
    <s v="Paraguay"/>
    <s v="Plato_7, Plato_5, Plato_1"/>
    <n v="166"/>
    <s v="2023-04-01"/>
    <s v="03:32"/>
    <s v="06:45"/>
    <d v="1899-12-30T03:13:00"/>
    <d v="1899-12-30T01:43:00"/>
    <d v="1899-12-30T01:30:00"/>
    <s v="Si"/>
  </r>
  <r>
    <d v="2023-04-01T02:15:00"/>
    <s v="Mesero_4"/>
    <s v="Almuerzo"/>
    <x v="2"/>
    <s v="15.09"/>
    <s v="Libre"/>
    <x v="100"/>
    <s v="Venezuela"/>
    <s v="Plato_17, Plato_1, Plato_5, Plato_8"/>
    <n v="138"/>
    <s v="2023-04-01"/>
    <s v="00:14"/>
    <s v="02:15"/>
    <d v="1899-12-30T02:01:00"/>
    <d v="1899-12-30T02:14:00"/>
    <d v="1899-12-30T00:00:00"/>
    <s v="No"/>
  </r>
  <r>
    <d v="2023-04-01T04:14:00"/>
    <s v="Mesero_3"/>
    <s v="Almuerzo"/>
    <x v="2"/>
    <s v="12.65"/>
    <s v="Reservada"/>
    <x v="101"/>
    <s v="Venezuela"/>
    <s v="Plato_16, Plato_9"/>
    <n v="171"/>
    <s v="2023-04-01"/>
    <s v="01:33"/>
    <s v="04:14"/>
    <d v="1899-12-30T02:41:00"/>
    <d v="1899-12-30T00:46:00"/>
    <d v="1899-12-30T01:55:00"/>
    <s v="Si"/>
  </r>
  <r>
    <d v="2023-04-01T05:10:00"/>
    <s v="Mesero_4"/>
    <s v="Almuerzo"/>
    <x v="0"/>
    <s v="26.75"/>
    <s v="Reservada"/>
    <x v="102"/>
    <s v="Brasil"/>
    <s v="Plato_13, Plato_18, Plato_4"/>
    <n v="73"/>
    <s v="2023-04-01"/>
    <s v="01:42"/>
    <s v="05:10"/>
    <d v="1899-12-30T03:28:00"/>
    <d v="1899-12-30T01:39:00"/>
    <d v="1899-12-30T01:49:00"/>
    <s v="Si"/>
  </r>
  <r>
    <d v="2023-04-01T02:44:00"/>
    <s v="Mesero_3"/>
    <s v="Desayuno"/>
    <x v="0"/>
    <s v="11.12"/>
    <s v="Reservada"/>
    <x v="103"/>
    <s v="Uruguay"/>
    <s v="Plato_14, Plato_17"/>
    <n v="77"/>
    <s v="2023-04-01"/>
    <s v="01:28"/>
    <s v="02:44"/>
    <d v="1899-12-30T01:16:00"/>
    <d v="1899-12-30T00:55:00"/>
    <d v="1899-12-30T00:21:00"/>
    <s v="Si"/>
  </r>
  <r>
    <d v="2023-04-01T04:00:00"/>
    <s v="Mesero_3"/>
    <s v="Almuerzo"/>
    <x v="2"/>
    <s v="15.64"/>
    <s v="Libre"/>
    <x v="104"/>
    <s v="Brasil"/>
    <s v="Plato_3, Plato_6"/>
    <n v="141"/>
    <s v="2023-04-01"/>
    <s v="01:18"/>
    <s v="04:00"/>
    <d v="1899-12-30T02:42:00"/>
    <d v="1899-12-30T00:43:00"/>
    <d v="1899-12-30T01:59:00"/>
    <s v="Si"/>
  </r>
  <r>
    <d v="2023-04-01T05:08:00"/>
    <s v="Mesero_4"/>
    <s v="Desayuno"/>
    <x v="1"/>
    <n v="2272"/>
    <s v="Libre"/>
    <x v="105"/>
    <s v="Uruguay"/>
    <s v="Plato_18"/>
    <n v="68"/>
    <s v="2023-04-01"/>
    <s v="02:00"/>
    <s v="05:08"/>
    <d v="1899-12-30T03:08:00"/>
    <d v="1899-12-30T00:29:00"/>
    <d v="1899-12-30T02:39:00"/>
    <s v="Si"/>
  </r>
  <r>
    <d v="2023-04-01T02:58:00"/>
    <s v="Mesero_2"/>
    <s v="Almuerzo"/>
    <x v="0"/>
    <s v="48.77"/>
    <s v="Reservada"/>
    <x v="106"/>
    <s v="Bolivia"/>
    <s v="Plato_15, Plato_9, Plato_18"/>
    <n v="253"/>
    <s v="2023-04-01"/>
    <s v="01:29"/>
    <s v="02:58"/>
    <d v="1899-12-30T01:29:00"/>
    <d v="1899-12-30T02:21:00"/>
    <d v="1899-12-30T00:00:00"/>
    <s v="No"/>
  </r>
  <r>
    <d v="2023-04-01T03:37:00"/>
    <s v="Mesero_4"/>
    <s v="Desayuno"/>
    <x v="0"/>
    <s v="23.26"/>
    <s v="Reservada"/>
    <x v="107"/>
    <s v="Paraguay"/>
    <s v="Plato_9, Plato_4, Plato_3, Plato_16"/>
    <n v="124"/>
    <s v="2023-04-01"/>
    <s v="01:32"/>
    <s v="03:37"/>
    <d v="1899-12-30T02:05:00"/>
    <d v="1899-12-30T01:55:00"/>
    <d v="1899-12-30T00:10:00"/>
    <s v="Si"/>
  </r>
  <r>
    <d v="2023-04-01T02:26:00"/>
    <s v="Mesero_4"/>
    <s v="Desayuno"/>
    <x v="2"/>
    <s v="42.95"/>
    <s v="Libre"/>
    <x v="108"/>
    <s v="Ecuador"/>
    <s v="Plato_18, Plato_14, Plato_5"/>
    <n v="169"/>
    <s v="2023-04-01"/>
    <s v="01:25"/>
    <s v="02:26"/>
    <d v="1899-12-30T01:01:00"/>
    <d v="1899-12-30T01:58:00"/>
    <d v="1899-12-30T00:00:00"/>
    <s v="No"/>
  </r>
  <r>
    <d v="2023-04-01T06:37:00"/>
    <s v="Mesero_1"/>
    <s v="Almuerzo"/>
    <x v="2"/>
    <s v="47.91"/>
    <s v="Reservada"/>
    <x v="109"/>
    <s v="Paraguay"/>
    <s v="Plato_9, Plato_10, Plato_6"/>
    <n v="163"/>
    <s v="2023-04-01"/>
    <s v="03:32"/>
    <s v="06:37"/>
    <d v="1899-12-30T03:05:00"/>
    <d v="1899-12-30T02:01:00"/>
    <d v="1899-12-30T01:04:00"/>
    <s v="Si"/>
  </r>
  <r>
    <d v="2023-04-01T05:07:00"/>
    <s v="Mesero_3"/>
    <s v="Desayuno"/>
    <x v="2"/>
    <s v="18.82"/>
    <s v="Reservada"/>
    <x v="110"/>
    <s v="Ecuador"/>
    <s v="Plato_15, Plato_5, Plato_7, Plato_9"/>
    <n v="204"/>
    <s v="2023-04-01"/>
    <s v="01:48"/>
    <s v="05:07"/>
    <d v="1899-12-30T03:19:00"/>
    <d v="1899-12-30T02:17:00"/>
    <d v="1899-12-30T01:02:00"/>
    <s v="Si"/>
  </r>
  <r>
    <d v="2023-04-01T04:01:00"/>
    <s v="Mesero_2"/>
    <s v="Cena"/>
    <x v="1"/>
    <n v="3536"/>
    <s v="Ocupada"/>
    <x v="111"/>
    <s v="Perú"/>
    <s v="Plato_3"/>
    <n v="20"/>
    <s v="2023-04-01"/>
    <s v="01:49"/>
    <s v="04:01"/>
    <d v="1899-12-30T02:27:00"/>
    <d v="1899-12-30T00:16:00"/>
    <d v="1899-12-30T02:11:00"/>
    <s v="Si"/>
  </r>
  <r>
    <d v="2023-04-01T04:21:00"/>
    <s v="Mesero_3"/>
    <s v="Almuerzo"/>
    <x v="2"/>
    <n v="2974"/>
    <s v="Ocupada"/>
    <x v="112"/>
    <s v="Brasil"/>
    <s v="Plato_18"/>
    <n v="68"/>
    <s v="2023-04-01"/>
    <s v="01:12"/>
    <s v="04:21"/>
    <d v="1899-12-30T03:24:00"/>
    <d v="1899-12-30T00:51:00"/>
    <d v="1899-12-30T02:33:00"/>
    <s v="Si"/>
  </r>
  <r>
    <d v="2023-04-01T03:30:00"/>
    <s v="Mesero_1"/>
    <s v="Almuerzo"/>
    <x v="2"/>
    <s v="38.81"/>
    <s v="Ocupada"/>
    <x v="113"/>
    <s v="Chile"/>
    <s v="Plato_2, Plato_9, Plato_4, Plato_5"/>
    <n v="253"/>
    <s v="2023-04-01"/>
    <s v="00:49"/>
    <s v="03:30"/>
    <d v="1899-12-30T02:56:00"/>
    <d v="1899-12-30T02:11:00"/>
    <d v="1899-12-30T00:45:00"/>
    <s v="Si"/>
  </r>
  <r>
    <d v="2023-04-01T06:26:00"/>
    <s v="Mesero_1"/>
    <s v="Cena"/>
    <x v="0"/>
    <s v="46.46"/>
    <s v="Ocupada"/>
    <x v="114"/>
    <s v="Uruguay"/>
    <s v="Plato_6, Plato_2, Plato_15"/>
    <n v="237"/>
    <s v="2023-04-01"/>
    <s v="03:43"/>
    <s v="06:26"/>
    <d v="1899-12-30T02:58:00"/>
    <d v="1899-12-30T01:38:00"/>
    <d v="1899-12-30T01:20:00"/>
    <s v="Si"/>
  </r>
  <r>
    <d v="2023-04-01T06:33:00"/>
    <s v="Mesero_1"/>
    <s v="Almuerzo"/>
    <x v="2"/>
    <s v="47.69"/>
    <s v="Ocupada"/>
    <x v="115"/>
    <s v="Chile"/>
    <s v="Plato_15, Plato_8, Plato_19, Plato_18"/>
    <n v="269"/>
    <s v="2023-04-01"/>
    <s v="03:15"/>
    <s v="06:33"/>
    <d v="1899-12-30T03:33:00"/>
    <d v="1899-12-30T02:09:00"/>
    <d v="1899-12-30T01:24:00"/>
    <s v="Si"/>
  </r>
  <r>
    <d v="2023-04-01T05:45:00"/>
    <s v="Mesero_3"/>
    <s v="Desayuno"/>
    <x v="2"/>
    <n v="1165"/>
    <s v="Ocupada"/>
    <x v="116"/>
    <s v="Chile"/>
    <s v="Plato_8"/>
    <n v="70"/>
    <s v="2023-04-01"/>
    <s v="02:55"/>
    <s v="05:45"/>
    <d v="1899-12-30T03:05:00"/>
    <d v="1899-12-30T00:08:00"/>
    <d v="1899-12-30T02:57:00"/>
    <s v="Si"/>
  </r>
  <r>
    <d v="2023-04-01T01:45:00"/>
    <s v="Mesero_5"/>
    <s v="Cena"/>
    <x v="0"/>
    <s v="49.32"/>
    <s v="Libre"/>
    <x v="117"/>
    <s v="Bolivia"/>
    <s v="Plato_4, Plato_14, Plato_6, Plato_15"/>
    <n v="209"/>
    <s v="2023-04-01"/>
    <s v="00:34"/>
    <s v="01:45"/>
    <d v="1899-12-30T01:11:00"/>
    <d v="1899-12-30T02:16:00"/>
    <d v="1899-12-30T00:00:00"/>
    <s v="No"/>
  </r>
  <r>
    <d v="2023-04-02T05:03:00"/>
    <s v="Mesero_2"/>
    <s v="Desayuno"/>
    <x v="2"/>
    <s v="11.5"/>
    <s v="Reservada"/>
    <x v="118"/>
    <s v="Perú"/>
    <s v="Plato_10, Plato_19, Plato_4"/>
    <n v="134"/>
    <s v="2023-04-02"/>
    <s v="03:24"/>
    <s v="05:03"/>
    <d v="1899-12-30T01:39:00"/>
    <d v="1899-12-30T00:54:00"/>
    <d v="1899-12-30T00:45:00"/>
    <s v="Si"/>
  </r>
  <r>
    <d v="2023-04-02T01:42:00"/>
    <s v="Mesero_1"/>
    <s v="Almuerzo"/>
    <x v="1"/>
    <s v="12.51"/>
    <s v="Reservada"/>
    <x v="119"/>
    <s v="Uruguay"/>
    <s v="Plato_17, Plato_10"/>
    <n v="145"/>
    <s v="2023-04-02"/>
    <s v="00:38"/>
    <s v="01:42"/>
    <d v="1899-12-30T01:04:00"/>
    <d v="1899-12-30T01:37:00"/>
    <d v="1899-12-30T00:00:00"/>
    <s v="No"/>
  </r>
  <r>
    <d v="2023-04-02T06:13:00"/>
    <s v="Mesero_4"/>
    <s v="Almuerzo"/>
    <x v="2"/>
    <n v="123"/>
    <s v="Reservada"/>
    <x v="120"/>
    <s v="Paraguay"/>
    <s v="Plato_10"/>
    <n v="52"/>
    <s v="2023-04-02"/>
    <s v="03:45"/>
    <s v="06:13"/>
    <d v="1899-12-30T02:28:00"/>
    <d v="1899-12-30T00:38:00"/>
    <d v="1899-12-30T01:50:00"/>
    <s v="Si"/>
  </r>
  <r>
    <d v="2023-04-02T02:48:00"/>
    <s v="Mesero_1"/>
    <s v="Almuerzo"/>
    <x v="0"/>
    <n v="2038"/>
    <s v="Ocupada"/>
    <x v="121"/>
    <s v="Colombia"/>
    <s v="Plato_8"/>
    <n v="105"/>
    <s v="2023-04-02"/>
    <s v="01:23"/>
    <s v="02:48"/>
    <d v="1899-12-30T01:40:00"/>
    <d v="1899-12-30T00:32:00"/>
    <d v="1899-12-30T01:08:00"/>
    <s v="Si"/>
  </r>
  <r>
    <d v="2023-04-02T04:10:00"/>
    <s v="Mesero_4"/>
    <s v="Almuerzo"/>
    <x v="0"/>
    <n v="4688"/>
    <s v="Reservada"/>
    <x v="122"/>
    <s v="Argentina"/>
    <s v="Plato_7"/>
    <n v="24"/>
    <s v="2023-04-02"/>
    <s v="03:09"/>
    <s v="04:10"/>
    <d v="1899-12-30T01:01:00"/>
    <d v="1899-12-30T00:33:00"/>
    <d v="1899-12-30T00:28:00"/>
    <s v="Si"/>
  </r>
  <r>
    <d v="2023-04-02T05:22:00"/>
    <s v="Mesero_3"/>
    <s v="Almuerzo"/>
    <x v="0"/>
    <s v="10.85"/>
    <s v="Libre"/>
    <x v="123"/>
    <s v="España"/>
    <s v="Plato_3, Plato_1, Plato_11, Plato_9"/>
    <n v="222"/>
    <s v="2023-04-02"/>
    <s v="03:39"/>
    <s v="05:22"/>
    <d v="1899-12-30T01:43:00"/>
    <d v="1899-12-30T02:18:00"/>
    <d v="1899-12-30T00:00:00"/>
    <s v="No"/>
  </r>
  <r>
    <d v="2023-04-02T06:13:00"/>
    <s v="Mesero_3"/>
    <s v="Almuerzo"/>
    <x v="2"/>
    <s v="24.66"/>
    <s v="Libre"/>
    <x v="124"/>
    <s v="Bolivia"/>
    <s v="Plato_16, Plato_18, Plato_3"/>
    <n v="184"/>
    <s v="2023-04-02"/>
    <s v="02:56"/>
    <s v="06:13"/>
    <d v="1899-12-30T03:17:00"/>
    <d v="1899-12-30T01:24:00"/>
    <d v="1899-12-30T01:53:00"/>
    <s v="Si"/>
  </r>
  <r>
    <d v="2023-04-02T05:12:00"/>
    <s v="Mesero_1"/>
    <s v="Almuerzo"/>
    <x v="2"/>
    <s v="41.82"/>
    <s v="Libre"/>
    <x v="125"/>
    <s v="Perú"/>
    <s v="Plato_16, Plato_8, Plato_7, Plato_2"/>
    <n v="165"/>
    <s v="2023-04-02"/>
    <s v="02:45"/>
    <s v="05:12"/>
    <d v="1899-12-30T02:27:00"/>
    <d v="1899-12-30T02:19:00"/>
    <d v="1899-12-30T00:08:00"/>
    <s v="Si"/>
  </r>
  <r>
    <d v="2023-04-02T02:28:00"/>
    <s v="Mesero_4"/>
    <s v="Almuerzo"/>
    <x v="2"/>
    <n v="3282"/>
    <s v="Libre"/>
    <x v="126"/>
    <s v="Argentina"/>
    <s v="Plato_19"/>
    <n v="72"/>
    <s v="2023-04-02"/>
    <s v="00:42"/>
    <s v="02:28"/>
    <d v="1899-12-30T01:46:00"/>
    <d v="1899-12-30T00:30:00"/>
    <d v="1899-12-30T01:16:00"/>
    <s v="Si"/>
  </r>
  <r>
    <d v="2023-04-02T03:28:00"/>
    <s v="Mesero_2"/>
    <s v="Almuerzo"/>
    <x v="1"/>
    <s v="49.36"/>
    <s v="Ocupada"/>
    <x v="127"/>
    <s v="Uruguay"/>
    <s v="Plato_1, Plato_4, Plato_7, Plato_17"/>
    <n v="239"/>
    <s v="2023-04-02"/>
    <s v="01:31"/>
    <s v="03:28"/>
    <d v="1899-12-30T02:12:00"/>
    <d v="1899-12-30T02:52:00"/>
    <d v="1899-12-30T00:00:00"/>
    <s v="No"/>
  </r>
  <r>
    <d v="2023-04-02T02:41:00"/>
    <s v="Mesero_2"/>
    <s v="Almuerzo"/>
    <x v="2"/>
    <s v="49.3"/>
    <s v="Reservada"/>
    <x v="128"/>
    <s v="Perú"/>
    <s v="Plato_12, Plato_3, Plato_9"/>
    <n v="106"/>
    <s v="2023-04-02"/>
    <s v="00:41"/>
    <s v="02:41"/>
    <d v="1899-12-30T02:00:00"/>
    <d v="1899-12-30T01:20:00"/>
    <d v="1899-12-30T00:40:00"/>
    <s v="Si"/>
  </r>
  <r>
    <d v="2023-04-02T01:32:00"/>
    <s v="Mesero_2"/>
    <s v="Almuerzo"/>
    <x v="2"/>
    <n v="3813"/>
    <s v="Libre"/>
    <x v="129"/>
    <s v="Colombia"/>
    <s v="Plato_8"/>
    <n v="35"/>
    <s v="2023-04-02"/>
    <s v="00:26"/>
    <s v="01:32"/>
    <d v="1899-12-30T01:06:00"/>
    <d v="1899-12-30T00:25:00"/>
    <d v="1899-12-30T00:41:00"/>
    <s v="Si"/>
  </r>
  <r>
    <d v="2023-04-02T04:18:00"/>
    <s v="Mesero_4"/>
    <s v="Almuerzo"/>
    <x v="2"/>
    <s v="42.41"/>
    <s v="Ocupada"/>
    <x v="130"/>
    <s v="Ecuador"/>
    <s v="Plato_20, Plato_4, Plato_13"/>
    <n v="157"/>
    <s v="2023-04-02"/>
    <s v="00:43"/>
    <s v="04:18"/>
    <d v="1899-12-30T03:50:00"/>
    <d v="1899-12-30T02:00:00"/>
    <d v="1899-12-30T01:50:00"/>
    <s v="Si"/>
  </r>
  <r>
    <d v="2023-04-02T02:43:00"/>
    <s v="Mesero_3"/>
    <s v="Cena"/>
    <x v="0"/>
    <s v="30.96"/>
    <s v="Reservada"/>
    <x v="131"/>
    <s v="Bolivia"/>
    <s v="Plato_14, Plato_19, Plato_13, Plato_8"/>
    <n v="206"/>
    <s v="2023-04-02"/>
    <s v="01:26"/>
    <s v="02:43"/>
    <d v="1899-12-30T01:17:00"/>
    <d v="1899-12-30T01:42:00"/>
    <d v="1899-12-30T00:00:00"/>
    <s v="No"/>
  </r>
  <r>
    <d v="2023-04-02T03:52:00"/>
    <s v="Mesero_2"/>
    <s v="Almuerzo"/>
    <x v="2"/>
    <s v="39.74"/>
    <s v="Ocupada"/>
    <x v="132"/>
    <s v="Chile"/>
    <s v="Plato_15, Plato_18, Plato_17, Plato_4"/>
    <n v="182"/>
    <s v="2023-04-02"/>
    <s v="00:54"/>
    <s v="03:52"/>
    <d v="1899-12-30T03:13:00"/>
    <d v="1899-12-30T01:47:00"/>
    <d v="1899-12-30T01:26:00"/>
    <s v="Si"/>
  </r>
  <r>
    <d v="2023-04-02T03:52:00"/>
    <s v="Mesero_1"/>
    <s v="Cena"/>
    <x v="2"/>
    <s v="30.1"/>
    <s v="Libre"/>
    <x v="133"/>
    <s v="Uruguay"/>
    <s v="Plato_7, Plato_15"/>
    <n v="120"/>
    <s v="2023-04-02"/>
    <s v="00:07"/>
    <s v="03:52"/>
    <d v="1899-12-30T03:45:00"/>
    <d v="1899-12-30T00:48:00"/>
    <d v="1899-12-30T02:57:00"/>
    <s v="Si"/>
  </r>
  <r>
    <d v="2023-04-02T03:01:00"/>
    <s v="Mesero_5"/>
    <s v="Cena"/>
    <x v="2"/>
    <s v="34.7"/>
    <s v="Ocupada"/>
    <x v="134"/>
    <s v="Brasil"/>
    <s v="Plato_17, Plato_20, Plato_9"/>
    <n v="260"/>
    <s v="2023-04-02"/>
    <s v="01:00"/>
    <s v="03:01"/>
    <d v="1899-12-30T02:16:00"/>
    <d v="1899-12-30T01:28:00"/>
    <d v="1899-12-30T00:48:00"/>
    <s v="Si"/>
  </r>
  <r>
    <d v="2023-04-02T05:01:00"/>
    <s v="Mesero_1"/>
    <s v="Almuerzo"/>
    <x v="2"/>
    <n v="3025"/>
    <s v="Ocupada"/>
    <x v="135"/>
    <s v="Bolivia"/>
    <s v="Plato_20"/>
    <n v="80"/>
    <s v="2023-04-02"/>
    <s v="01:50"/>
    <s v="05:01"/>
    <d v="1899-12-30T03:26:00"/>
    <d v="1899-12-30T00:13:00"/>
    <d v="1899-12-30T03:13:00"/>
    <s v="Si"/>
  </r>
  <r>
    <d v="2023-04-02T04:11:00"/>
    <s v="Mesero_4"/>
    <s v="Desayuno"/>
    <x v="2"/>
    <n v="124"/>
    <s v="Ocupada"/>
    <x v="136"/>
    <s v="Colombia"/>
    <s v="Plato_13"/>
    <n v="63"/>
    <s v="2023-04-02"/>
    <s v="01:21"/>
    <s v="04:11"/>
    <d v="1899-12-30T03:05:00"/>
    <d v="1899-12-30T00:41:00"/>
    <d v="1899-12-30T02:24:00"/>
    <s v="Si"/>
  </r>
  <r>
    <d v="2023-04-02T05:09:00"/>
    <s v="Mesero_2"/>
    <s v="Desayuno"/>
    <x v="0"/>
    <s v="32.79"/>
    <s v="Ocupada"/>
    <x v="137"/>
    <s v="Venezuela"/>
    <s v="Plato_17, Plato_12, Plato_10, Plato_2"/>
    <n v="238"/>
    <s v="2023-04-02"/>
    <s v="03:48"/>
    <s v="05:09"/>
    <d v="1899-12-30T01:36:00"/>
    <d v="1899-12-30T01:37:00"/>
    <d v="1899-12-30T00:00:00"/>
    <s v="No"/>
  </r>
  <r>
    <d v="2023-04-02T04:39:00"/>
    <s v="Mesero_2"/>
    <s v="Almuerzo"/>
    <x v="2"/>
    <n v="472"/>
    <s v="Libre"/>
    <x v="138"/>
    <s v="Chile"/>
    <s v="Plato_8"/>
    <n v="35"/>
    <s v="2023-04-02"/>
    <s v="00:40"/>
    <s v="04:39"/>
    <d v="1899-12-30T03:59:00"/>
    <d v="1899-12-30T00:26:00"/>
    <d v="1899-12-30T03:33:00"/>
    <s v="Si"/>
  </r>
  <r>
    <d v="2023-04-02T06:29:00"/>
    <s v="Mesero_2"/>
    <s v="Almuerzo"/>
    <x v="1"/>
    <s v="32.13"/>
    <s v="Libre"/>
    <x v="139"/>
    <s v="Paraguay"/>
    <s v="Plato_1, Plato_8, Plato_4"/>
    <n v="191"/>
    <s v="2023-04-02"/>
    <s v="03:49"/>
    <s v="06:29"/>
    <d v="1899-12-30T02:40:00"/>
    <d v="1899-12-30T01:58:00"/>
    <d v="1899-12-30T00:42:00"/>
    <s v="Si"/>
  </r>
  <r>
    <d v="2023-04-02T05:45:00"/>
    <s v="Mesero_3"/>
    <s v="Desayuno"/>
    <x v="2"/>
    <n v="4156"/>
    <s v="Reservada"/>
    <x v="140"/>
    <s v="Ecuador"/>
    <s v="Plato_13"/>
    <n v="21"/>
    <s v="2023-04-02"/>
    <s v="01:58"/>
    <s v="05:45"/>
    <d v="1899-12-30T03:47:00"/>
    <d v="1899-12-30T00:28:00"/>
    <d v="1899-12-30T03:19:00"/>
    <s v="Si"/>
  </r>
  <r>
    <d v="2023-04-02T04:05:00"/>
    <s v="Mesero_4"/>
    <s v="Almuerzo"/>
    <x v="2"/>
    <s v="16.29"/>
    <s v="Ocupada"/>
    <x v="141"/>
    <s v="Argentina"/>
    <s v="Plato_7, Plato_14, Plato_20"/>
    <n v="181"/>
    <s v="2023-04-02"/>
    <s v="02:05"/>
    <s v="04:05"/>
    <d v="1899-12-30T02:15:00"/>
    <d v="1899-12-30T01:10:00"/>
    <d v="1899-12-30T01:05:00"/>
    <s v="Si"/>
  </r>
  <r>
    <d v="2023-04-02T04:30:00"/>
    <s v="Mesero_4"/>
    <s v="Almuerzo"/>
    <x v="1"/>
    <n v="4826"/>
    <s v="Libre"/>
    <x v="142"/>
    <s v="Perú"/>
    <s v="Plato_1"/>
    <n v="50"/>
    <s v="2023-04-02"/>
    <s v="00:32"/>
    <s v="04:30"/>
    <d v="1899-12-30T03:58:00"/>
    <d v="1899-12-30T00:16:00"/>
    <d v="1899-12-30T03:42:00"/>
    <s v="Si"/>
  </r>
  <r>
    <d v="2023-04-02T05:32:00"/>
    <s v="Mesero_4"/>
    <s v="Cena"/>
    <x v="2"/>
    <s v="11.22"/>
    <s v="Ocupada"/>
    <x v="143"/>
    <s v="Perú"/>
    <s v="Plato_19, Plato_12, Plato_9, Plato_18"/>
    <n v="185"/>
    <s v="2023-04-02"/>
    <s v="02:58"/>
    <s v="05:32"/>
    <d v="1899-12-30T02:49:00"/>
    <d v="1899-12-30T02:30:00"/>
    <d v="1899-12-30T00:19:00"/>
    <s v="Si"/>
  </r>
  <r>
    <d v="2023-04-02T01:42:00"/>
    <s v="Mesero_2"/>
    <s v="Cena"/>
    <x v="2"/>
    <s v="11.32"/>
    <s v="Ocupada"/>
    <x v="144"/>
    <s v="Venezuela"/>
    <s v="Plato_5, Plato_2"/>
    <n v="126"/>
    <s v="2023-04-02"/>
    <s v="00:37"/>
    <s v="01:42"/>
    <d v="1899-12-30T01:20:00"/>
    <d v="1899-12-30T01:46:00"/>
    <d v="1899-12-30T00:00:00"/>
    <s v="No"/>
  </r>
  <r>
    <d v="2023-04-02T02:54:00"/>
    <s v="Mesero_3"/>
    <s v="Almuerzo"/>
    <x v="2"/>
    <n v="384"/>
    <s v="Reservada"/>
    <x v="145"/>
    <s v="Paraguay"/>
    <s v="Plato_17"/>
    <n v="62"/>
    <s v="2023-04-02"/>
    <s v="01:40"/>
    <s v="02:54"/>
    <d v="1899-12-30T01:14:00"/>
    <d v="1899-12-30T00:47:00"/>
    <d v="1899-12-30T00:27:00"/>
    <s v="Si"/>
  </r>
  <r>
    <d v="2023-04-02T04:58:00"/>
    <s v="Mesero_3"/>
    <s v="Desayuno"/>
    <x v="2"/>
    <s v="27.14"/>
    <s v="Reservada"/>
    <x v="146"/>
    <s v="Colombia"/>
    <s v="Plato_20, Plato_5"/>
    <n v="84"/>
    <s v="2023-04-02"/>
    <s v="03:18"/>
    <s v="04:58"/>
    <d v="1899-12-30T01:40:00"/>
    <d v="1899-12-30T00:33:00"/>
    <d v="1899-12-30T01:07:00"/>
    <s v="Si"/>
  </r>
  <r>
    <d v="2023-04-02T05:59:00"/>
    <s v="Mesero_3"/>
    <s v="Almuerzo"/>
    <x v="0"/>
    <s v="46.26"/>
    <s v="Ocupada"/>
    <x v="147"/>
    <s v="Colombia"/>
    <s v="Plato_9, Plato_18, Plato_3, Plato_10"/>
    <n v="212"/>
    <s v="2023-04-02"/>
    <s v="03:52"/>
    <s v="05:59"/>
    <d v="1899-12-30T02:22:00"/>
    <d v="1899-12-30T02:39:00"/>
    <d v="1899-12-30T00:00:00"/>
    <s v="No"/>
  </r>
  <r>
    <d v="2023-04-02T04:50:00"/>
    <s v="Mesero_5"/>
    <s v="Desayuno"/>
    <x v="2"/>
    <s v="15.92"/>
    <s v="Ocupada"/>
    <x v="148"/>
    <s v="Brasil"/>
    <s v="Plato_18, Plato_2, Plato_4, Plato_9"/>
    <n v="226"/>
    <s v="2023-04-02"/>
    <s v="01:35"/>
    <s v="04:50"/>
    <d v="1899-12-30T03:30:00"/>
    <d v="1899-12-30T02:19:00"/>
    <d v="1899-12-30T01:11:00"/>
    <s v="Si"/>
  </r>
  <r>
    <d v="2023-04-02T03:10:00"/>
    <s v="Mesero_1"/>
    <s v="Almuerzo"/>
    <x v="0"/>
    <s v="48.43"/>
    <s v="Libre"/>
    <x v="149"/>
    <s v="Argentina"/>
    <s v="Plato_5, Plato_11, Plato_3"/>
    <n v="150"/>
    <s v="2023-04-02"/>
    <s v="00:37"/>
    <s v="03:10"/>
    <d v="1899-12-30T02:33:00"/>
    <d v="1899-12-30T01:46:00"/>
    <d v="1899-12-30T00:47:00"/>
    <s v="Si"/>
  </r>
  <r>
    <d v="2023-04-02T06:53:00"/>
    <s v="Mesero_4"/>
    <s v="Cena"/>
    <x v="2"/>
    <s v="41.51"/>
    <s v="Ocupada"/>
    <x v="150"/>
    <s v="Ecuador"/>
    <s v="Plato_14, Plato_13"/>
    <n v="132"/>
    <s v="2023-04-02"/>
    <s v="03:15"/>
    <s v="06:53"/>
    <d v="1899-12-30T03:53:00"/>
    <d v="1899-12-30T00:19:00"/>
    <d v="1899-12-30T03:34:00"/>
    <s v="Si"/>
  </r>
  <r>
    <d v="2023-04-02T02:52:00"/>
    <s v="Mesero_4"/>
    <s v="Almuerzo"/>
    <x v="0"/>
    <n v="2557"/>
    <s v="Reservada"/>
    <x v="151"/>
    <s v="Ecuador"/>
    <s v="Plato_16"/>
    <n v="56"/>
    <s v="2023-04-02"/>
    <s v="01:14"/>
    <s v="02:52"/>
    <d v="1899-12-30T01:38:00"/>
    <d v="1899-12-30T00:12:00"/>
    <d v="1899-12-30T01:26:00"/>
    <s v="Si"/>
  </r>
  <r>
    <d v="2023-04-02T05:26:00"/>
    <s v="Mesero_2"/>
    <s v="Desayuno"/>
    <x v="0"/>
    <s v="42.84"/>
    <s v="Ocupada"/>
    <x v="152"/>
    <s v="Paraguay"/>
    <s v="Plato_11, Plato_7, Plato_20"/>
    <n v="203"/>
    <s v="2023-04-02"/>
    <s v="03:06"/>
    <s v="05:26"/>
    <d v="1899-12-30T02:35:00"/>
    <d v="1899-12-30T01:29:00"/>
    <d v="1899-12-30T01:06:00"/>
    <s v="Si"/>
  </r>
  <r>
    <d v="2023-04-02T03:36:00"/>
    <s v="Mesero_1"/>
    <s v="Desayuno"/>
    <x v="2"/>
    <s v="17.2"/>
    <s v="Libre"/>
    <x v="153"/>
    <s v="Ecuador"/>
    <s v="Plato_19, Plato_4"/>
    <n v="144"/>
    <s v="2023-04-02"/>
    <s v="02:09"/>
    <s v="03:36"/>
    <d v="1899-12-30T01:27:00"/>
    <d v="1899-12-30T01:22:00"/>
    <d v="1899-12-30T00:05:00"/>
    <s v="Si"/>
  </r>
  <r>
    <d v="2023-04-02T04:44:00"/>
    <s v="Mesero_5"/>
    <s v="Almuerzo"/>
    <x v="2"/>
    <s v="25.72"/>
    <s v="Reservada"/>
    <x v="154"/>
    <s v="Venezuela"/>
    <s v="Plato_6, Plato_17, Plato_3"/>
    <n v="136"/>
    <s v="2023-04-02"/>
    <s v="01:53"/>
    <s v="04:44"/>
    <d v="1899-12-30T02:51:00"/>
    <d v="1899-12-30T01:40:00"/>
    <d v="1899-12-30T01:11:00"/>
    <s v="Si"/>
  </r>
  <r>
    <d v="2023-04-02T04:17:00"/>
    <s v="Mesero_3"/>
    <s v="Cena"/>
    <x v="2"/>
    <n v="1903"/>
    <s v="Libre"/>
    <x v="155"/>
    <s v="España"/>
    <s v="Plato_16"/>
    <n v="56"/>
    <s v="2023-04-02"/>
    <s v="00:40"/>
    <s v="04:17"/>
    <d v="1899-12-30T03:37:00"/>
    <d v="1899-12-30T00:06:00"/>
    <d v="1899-12-30T03:31:00"/>
    <s v="Si"/>
  </r>
  <r>
    <d v="2023-04-02T06:15:00"/>
    <s v="Mesero_3"/>
    <s v="Desayuno"/>
    <x v="2"/>
    <s v="28.48"/>
    <s v="Ocupada"/>
    <x v="156"/>
    <s v="Perú"/>
    <s v="Plato_1, Plato_16, Plato_2, Plato_19"/>
    <n v="271"/>
    <s v="2023-04-02"/>
    <s v="03:22"/>
    <s v="06:15"/>
    <d v="1899-12-30T03:08:00"/>
    <d v="1899-12-30T02:30:00"/>
    <d v="1899-12-30T00:38:00"/>
    <s v="Si"/>
  </r>
  <r>
    <d v="2023-04-02T03:59:00"/>
    <s v="Mesero_3"/>
    <s v="Almuerzo"/>
    <x v="2"/>
    <s v="48.75"/>
    <s v="Libre"/>
    <x v="157"/>
    <s v="Chile"/>
    <s v="Plato_12, Plato_10, Plato_19, Plato_8"/>
    <n v="310"/>
    <s v="2023-04-02"/>
    <s v="02:45"/>
    <s v="03:59"/>
    <d v="1899-12-30T01:14:00"/>
    <d v="1899-12-30T02:15:00"/>
    <d v="1899-12-30T00:00:00"/>
    <s v="No"/>
  </r>
  <r>
    <d v="2023-04-02T01:15:00"/>
    <s v="Mesero_3"/>
    <s v="Desayuno"/>
    <x v="2"/>
    <s v="47.81"/>
    <s v="Ocupada"/>
    <x v="158"/>
    <s v="Brasil"/>
    <s v="Plato_9, Plato_17, Plato_4, Plato_11"/>
    <n v="253"/>
    <s v="2023-04-02"/>
    <s v="00:10"/>
    <s v="01:15"/>
    <d v="1899-12-30T01:20:00"/>
    <d v="1899-12-30T01:14:00"/>
    <d v="1899-12-30T00:06:00"/>
    <s v="Si"/>
  </r>
  <r>
    <d v="2023-04-02T04:33:00"/>
    <s v="Mesero_2"/>
    <s v="Almuerzo"/>
    <x v="2"/>
    <s v="26.02"/>
    <s v="Reservada"/>
    <x v="159"/>
    <s v="Colombia"/>
    <s v="Plato_19, Plato_7"/>
    <n v="156"/>
    <s v="2023-04-02"/>
    <s v="01:06"/>
    <s v="04:33"/>
    <d v="1899-12-30T03:27:00"/>
    <d v="1899-12-30T01:07:00"/>
    <d v="1899-12-30T02:20:00"/>
    <s v="Si"/>
  </r>
  <r>
    <d v="2023-04-02T04:23:00"/>
    <s v="Mesero_2"/>
    <s v="Almuerzo"/>
    <x v="2"/>
    <n v="1886"/>
    <s v="Reservada"/>
    <x v="160"/>
    <s v="Paraguay"/>
    <s v="Plato_16"/>
    <n v="84"/>
    <s v="2023-04-02"/>
    <s v="00:45"/>
    <s v="04:23"/>
    <d v="1899-12-30T03:38:00"/>
    <d v="1899-12-30T00:57:00"/>
    <d v="1899-12-30T02:41:00"/>
    <s v="Si"/>
  </r>
  <r>
    <d v="2023-04-02T02:34:00"/>
    <s v="Mesero_1"/>
    <s v="Almuerzo"/>
    <x v="2"/>
    <n v="1755"/>
    <s v="Reservada"/>
    <x v="161"/>
    <s v="Paraguay"/>
    <s v="Plato_7"/>
    <n v="72"/>
    <s v="2023-04-02"/>
    <s v="00:57"/>
    <s v="02:34"/>
    <d v="1899-12-30T01:37:00"/>
    <d v="1899-12-30T00:25:00"/>
    <d v="1899-12-30T01:12:00"/>
    <s v="Si"/>
  </r>
  <r>
    <d v="2023-04-02T04:09:00"/>
    <s v="Mesero_5"/>
    <s v="Almuerzo"/>
    <x v="2"/>
    <s v="14.94"/>
    <s v="Ocupada"/>
    <x v="162"/>
    <s v="Chile"/>
    <s v="Plato_17, Plato_2, Plato_11, Plato_5"/>
    <n v="271"/>
    <s v="2023-04-02"/>
    <s v="01:35"/>
    <s v="04:09"/>
    <d v="1899-12-30T02:49:00"/>
    <d v="1899-12-30T01:11:00"/>
    <d v="1899-12-30T01:38:00"/>
    <s v="Si"/>
  </r>
  <r>
    <d v="2023-04-02T06:02:00"/>
    <s v="Mesero_4"/>
    <s v="Cena"/>
    <x v="2"/>
    <s v="47.53"/>
    <s v="Reservada"/>
    <x v="163"/>
    <s v="Colombia"/>
    <s v="Plato_5, Plato_19, Plato_15, Plato_7"/>
    <n v="170"/>
    <s v="2023-04-02"/>
    <s v="02:34"/>
    <s v="06:02"/>
    <d v="1899-12-30T03:28:00"/>
    <d v="1899-12-30T01:45:00"/>
    <d v="1899-12-30T01:43:00"/>
    <s v="Si"/>
  </r>
  <r>
    <d v="2023-04-02T05:12:00"/>
    <s v="Mesero_3"/>
    <s v="Cena"/>
    <x v="2"/>
    <s v="41.9"/>
    <s v="Ocupada"/>
    <x v="164"/>
    <s v="Perú"/>
    <s v="Plato_7, Plato_13"/>
    <n v="90"/>
    <s v="2023-04-02"/>
    <s v="02:21"/>
    <s v="05:12"/>
    <d v="1899-12-30T03:06:00"/>
    <d v="1899-12-30T00:56:00"/>
    <d v="1899-12-30T02:10:00"/>
    <s v="Si"/>
  </r>
  <r>
    <d v="2023-04-02T02:44:00"/>
    <s v="Mesero_4"/>
    <s v="Almuerzo"/>
    <x v="1"/>
    <n v="4395"/>
    <s v="Ocupada"/>
    <x v="165"/>
    <s v="Perú"/>
    <s v="Plato_14"/>
    <n v="46"/>
    <s v="2023-04-02"/>
    <s v="01:18"/>
    <s v="02:44"/>
    <d v="1899-12-30T01:41:00"/>
    <d v="1899-12-30T00:22:00"/>
    <d v="1899-12-30T01:19:00"/>
    <s v="Si"/>
  </r>
  <r>
    <d v="2023-04-02T02:46:00"/>
    <s v="Mesero_2"/>
    <s v="Almuerzo"/>
    <x v="0"/>
    <s v="42.74"/>
    <s v="Reservada"/>
    <x v="166"/>
    <s v="Argentina"/>
    <s v="Plato_12, Plato_18, Plato_17"/>
    <n v="152"/>
    <s v="2023-04-02"/>
    <s v="01:19"/>
    <s v="02:46"/>
    <d v="1899-12-30T01:27:00"/>
    <d v="1899-12-30T01:16:00"/>
    <d v="1899-12-30T00:11:00"/>
    <s v="Si"/>
  </r>
  <r>
    <d v="2023-04-02T03:23:00"/>
    <s v="Mesero_1"/>
    <s v="Almuerzo"/>
    <x v="2"/>
    <n v="1709"/>
    <s v="Reservada"/>
    <x v="167"/>
    <s v="Venezuela"/>
    <s v="Plato_5"/>
    <n v="44"/>
    <s v="2023-04-02"/>
    <s v="02:05"/>
    <s v="03:23"/>
    <d v="1899-12-30T01:18:00"/>
    <d v="1899-12-30T00:07:00"/>
    <d v="1899-12-30T01:11:00"/>
    <s v="Si"/>
  </r>
  <r>
    <d v="2023-04-02T05:14:00"/>
    <s v="Mesero_3"/>
    <s v="Almuerzo"/>
    <x v="0"/>
    <s v="16.62"/>
    <s v="Libre"/>
    <x v="168"/>
    <s v="Paraguay"/>
    <s v="Plato_13, Plato_18, Plato_5"/>
    <n v="154"/>
    <s v="2023-04-02"/>
    <s v="01:56"/>
    <s v="05:14"/>
    <d v="1899-12-30T03:18:00"/>
    <d v="1899-12-30T01:50:00"/>
    <d v="1899-12-30T01:28:00"/>
    <s v="Si"/>
  </r>
  <r>
    <d v="2023-04-02T05:26:00"/>
    <s v="Mesero_2"/>
    <s v="Cena"/>
    <x v="2"/>
    <s v="25.98"/>
    <s v="Libre"/>
    <x v="169"/>
    <s v="Colombia"/>
    <s v="Plato_3, Plato_9, Plato_19, Plato_2"/>
    <n v="243"/>
    <s v="2023-04-02"/>
    <s v="02:37"/>
    <s v="05:26"/>
    <d v="1899-12-30T02:49:00"/>
    <d v="1899-12-30T01:13:00"/>
    <d v="1899-12-30T01:36:00"/>
    <s v="Si"/>
  </r>
  <r>
    <d v="2023-04-02T03:04:00"/>
    <s v="Mesero_2"/>
    <s v="Cena"/>
    <x v="2"/>
    <s v="46.56"/>
    <s v="Libre"/>
    <x v="170"/>
    <s v="Brasil"/>
    <s v="Plato_10, Plato_9"/>
    <n v="139"/>
    <s v="2023-04-02"/>
    <s v="01:53"/>
    <s v="03:04"/>
    <d v="1899-12-30T01:11:00"/>
    <d v="1899-12-30T00:51:00"/>
    <d v="1899-12-30T00:20:00"/>
    <s v="Si"/>
  </r>
  <r>
    <d v="2023-04-02T06:06:00"/>
    <s v="Mesero_1"/>
    <s v="Almuerzo"/>
    <x v="2"/>
    <n v="4517"/>
    <s v="Ocupada"/>
    <x v="171"/>
    <s v="Bolivia"/>
    <s v="Plato_18"/>
    <n v="68"/>
    <s v="2023-04-02"/>
    <s v="02:49"/>
    <s v="06:06"/>
    <d v="1899-12-30T03:32:00"/>
    <d v="1899-12-30T00:27:00"/>
    <d v="1899-12-30T03:05:00"/>
    <s v="Si"/>
  </r>
  <r>
    <d v="2023-04-02T03:43:00"/>
    <s v="Mesero_4"/>
    <s v="Almuerzo"/>
    <x v="2"/>
    <s v="48.73"/>
    <s v="Ocupada"/>
    <x v="172"/>
    <s v="Chile"/>
    <s v="Plato_6, Plato_15"/>
    <n v="177"/>
    <s v="2023-04-02"/>
    <s v="00:18"/>
    <s v="03:43"/>
    <d v="1899-12-30T03:40:00"/>
    <d v="1899-12-30T01:07:00"/>
    <d v="1899-12-30T02:33:00"/>
    <s v="Si"/>
  </r>
  <r>
    <d v="2023-04-02T01:12:00"/>
    <s v="Mesero_4"/>
    <s v="Almuerzo"/>
    <x v="2"/>
    <n v="4824"/>
    <s v="Reservada"/>
    <x v="173"/>
    <s v="Venezuela"/>
    <s v="Plato_2"/>
    <n v="60"/>
    <s v="2023-04-02"/>
    <s v="00:09"/>
    <s v="01:12"/>
    <d v="1899-12-30T01:03:00"/>
    <d v="1899-12-30T00:12:00"/>
    <d v="1899-12-30T00:51:00"/>
    <s v="Si"/>
  </r>
  <r>
    <d v="2023-04-02T03:04:00"/>
    <s v="Mesero_3"/>
    <s v="Almuerzo"/>
    <x v="2"/>
    <s v="27.94"/>
    <s v="Reservada"/>
    <x v="174"/>
    <s v="Colombia"/>
    <s v="Plato_15, Plato_7"/>
    <n v="144"/>
    <s v="2023-04-02"/>
    <s v="01:27"/>
    <s v="03:04"/>
    <d v="1899-12-30T01:37:00"/>
    <d v="1899-12-30T00:47:00"/>
    <d v="1899-12-30T00:50:00"/>
    <s v="Si"/>
  </r>
  <r>
    <d v="2023-04-02T04:32:00"/>
    <s v="Mesero_2"/>
    <s v="Almuerzo"/>
    <x v="2"/>
    <n v="305"/>
    <s v="Ocupada"/>
    <x v="175"/>
    <s v="Chile"/>
    <s v="Plato_13"/>
    <n v="63"/>
    <s v="2023-04-02"/>
    <s v="02:27"/>
    <s v="04:32"/>
    <d v="1899-12-30T02:20:00"/>
    <d v="1899-12-30T00:48:00"/>
    <d v="1899-12-30T01:32:00"/>
    <s v="Si"/>
  </r>
  <r>
    <d v="2023-04-02T01:14:00"/>
    <s v="Mesero_4"/>
    <s v="Cena"/>
    <x v="2"/>
    <s v="10.39"/>
    <s v="Ocupada"/>
    <x v="176"/>
    <s v="Perú"/>
    <s v="Plato_7, Plato_10, Plato_13, Plato_12"/>
    <n v="173"/>
    <s v="2023-04-02"/>
    <s v="00:14"/>
    <s v="01:14"/>
    <d v="1899-12-30T01:15:00"/>
    <d v="1899-12-30T02:22:00"/>
    <d v="1899-12-30T00:00:00"/>
    <s v="No"/>
  </r>
  <r>
    <d v="2023-04-02T05:18:00"/>
    <s v="Mesero_3"/>
    <s v="Cena"/>
    <x v="2"/>
    <s v="31.6"/>
    <s v="Reservada"/>
    <x v="177"/>
    <s v="Venezuela"/>
    <s v="Plato_2, Plato_8, Plato_5, Plato_11"/>
    <n v="208"/>
    <s v="2023-04-02"/>
    <s v="01:53"/>
    <s v="05:18"/>
    <d v="1899-12-30T03:25:00"/>
    <d v="1899-12-30T02:26:00"/>
    <d v="1899-12-30T00:59:00"/>
    <s v="Si"/>
  </r>
  <r>
    <d v="2023-04-02T03:08:00"/>
    <s v="Mesero_4"/>
    <s v="Desayuno"/>
    <x v="2"/>
    <n v="133"/>
    <s v="Reservada"/>
    <x v="178"/>
    <s v="Colombia"/>
    <s v="Plato_17"/>
    <n v="62"/>
    <s v="2023-04-02"/>
    <s v="00:44"/>
    <s v="03:08"/>
    <d v="1899-12-30T02:24:00"/>
    <d v="1899-12-30T00:26:00"/>
    <d v="1899-12-30T01:58:00"/>
    <s v="Si"/>
  </r>
  <r>
    <d v="2023-04-02T05:09:00"/>
    <s v="Mesero_2"/>
    <s v="Cena"/>
    <x v="2"/>
    <s v="46.61"/>
    <s v="Reservada"/>
    <x v="179"/>
    <s v="Brasil"/>
    <s v="Plato_9, Plato_2, Plato_3, Plato_6"/>
    <n v="166"/>
    <s v="2023-04-02"/>
    <s v="02:21"/>
    <s v="05:09"/>
    <d v="1899-12-30T02:48:00"/>
    <d v="1899-12-30T02:41:00"/>
    <d v="1899-12-30T00:07:00"/>
    <s v="Si"/>
  </r>
  <r>
    <d v="2023-04-02T03:54:00"/>
    <s v="Mesero_1"/>
    <s v="Cena"/>
    <x v="2"/>
    <n v="4258"/>
    <s v="Ocupada"/>
    <x v="180"/>
    <s v="Paraguay"/>
    <s v="Plato_6"/>
    <n v="27"/>
    <s v="2023-04-02"/>
    <s v="02:45"/>
    <s v="03:54"/>
    <d v="1899-12-30T01:24:00"/>
    <d v="1899-12-30T00:55:00"/>
    <d v="1899-12-30T00:29:00"/>
    <s v="Si"/>
  </r>
  <r>
    <d v="2023-04-02T06:30:00"/>
    <s v="Mesero_3"/>
    <s v="Almuerzo"/>
    <x v="0"/>
    <n v="3836"/>
    <s v="Libre"/>
    <x v="181"/>
    <s v="Paraguay"/>
    <s v="Plato_12"/>
    <n v="38"/>
    <s v="2023-04-02"/>
    <s v="03:53"/>
    <s v="06:30"/>
    <d v="1899-12-30T02:37:00"/>
    <d v="1899-12-30T00:11:00"/>
    <d v="1899-12-30T02:26:00"/>
    <s v="Si"/>
  </r>
  <r>
    <d v="2023-04-02T06:28:00"/>
    <s v="Mesero_1"/>
    <s v="Almuerzo"/>
    <x v="2"/>
    <s v="11.69"/>
    <s v="Ocupada"/>
    <x v="182"/>
    <s v="Uruguay"/>
    <s v="Plato_15, Plato_10, Plato_3, Plato_8"/>
    <n v="255"/>
    <s v="2023-04-02"/>
    <s v="02:46"/>
    <s v="06:28"/>
    <d v="1899-12-30T03:57:00"/>
    <d v="1899-12-30T02:46:00"/>
    <d v="1899-12-30T01:11:00"/>
    <s v="Si"/>
  </r>
  <r>
    <d v="2023-04-02T07:01:00"/>
    <s v="Mesero_5"/>
    <s v="Almuerzo"/>
    <x v="2"/>
    <s v="24.24"/>
    <s v="Ocupada"/>
    <x v="183"/>
    <s v="Chile"/>
    <s v="Plato_16, Plato_6, Plato_3"/>
    <n v="205"/>
    <s v="2023-04-02"/>
    <s v="03:55"/>
    <s v="07:01"/>
    <d v="1899-12-30T03:21:00"/>
    <d v="1899-12-30T00:29:00"/>
    <d v="1899-12-30T02:52:00"/>
    <s v="Si"/>
  </r>
  <r>
    <d v="2023-04-02T06:26:00"/>
    <s v="Mesero_1"/>
    <s v="Desayuno"/>
    <x v="2"/>
    <s v="28.07"/>
    <s v="Libre"/>
    <x v="184"/>
    <s v="Uruguay"/>
    <s v="Plato_13, Plato_16"/>
    <n v="91"/>
    <s v="2023-04-02"/>
    <s v="02:47"/>
    <s v="06:26"/>
    <d v="1899-12-30T03:39:00"/>
    <d v="1899-12-30T00:40:00"/>
    <d v="1899-12-30T02:59:00"/>
    <s v="Si"/>
  </r>
  <r>
    <d v="2023-04-02T04:14:00"/>
    <s v="Mesero_1"/>
    <s v="Almuerzo"/>
    <x v="2"/>
    <s v="17.55"/>
    <s v="Reservada"/>
    <x v="185"/>
    <s v="Colombia"/>
    <s v="Plato_6, Plato_15, Plato_17"/>
    <n v="270"/>
    <s v="2023-04-02"/>
    <s v="00:40"/>
    <s v="04:14"/>
    <d v="1899-12-30T03:34:00"/>
    <d v="1899-12-30T01:33:00"/>
    <d v="1899-12-30T02:01:00"/>
    <s v="Si"/>
  </r>
  <r>
    <d v="2023-04-02T05:28:00"/>
    <s v="Mesero_4"/>
    <s v="Almuerzo"/>
    <x v="2"/>
    <s v="17.4"/>
    <s v="Libre"/>
    <x v="186"/>
    <s v="Venezuela"/>
    <s v="Plato_18, Plato_10, Plato_9, Plato_6"/>
    <n v="208"/>
    <s v="2023-04-02"/>
    <s v="02:23"/>
    <s v="05:28"/>
    <d v="1899-12-30T03:05:00"/>
    <d v="1899-12-30T02:06:00"/>
    <d v="1899-12-30T00:59:00"/>
    <s v="Si"/>
  </r>
  <r>
    <d v="2023-04-02T05:21:00"/>
    <s v="Mesero_3"/>
    <s v="Desayuno"/>
    <x v="2"/>
    <s v="13.95"/>
    <s v="Reservada"/>
    <x v="187"/>
    <s v="Colombia"/>
    <s v="Plato_17, Plato_10"/>
    <n v="83"/>
    <s v="2023-04-02"/>
    <s v="03:40"/>
    <s v="05:21"/>
    <d v="1899-12-30T01:41:00"/>
    <d v="1899-12-30T01:45:00"/>
    <d v="1899-12-30T00:00:00"/>
    <s v="No"/>
  </r>
  <r>
    <d v="2023-04-02T06:10:00"/>
    <s v="Mesero_2"/>
    <s v="Almuerzo"/>
    <x v="2"/>
    <s v="41.66"/>
    <s v="Reservada"/>
    <x v="188"/>
    <s v="España"/>
    <s v="Plato_18, Plato_10, Plato_7"/>
    <n v="192"/>
    <s v="2023-04-02"/>
    <s v="03:48"/>
    <s v="06:10"/>
    <d v="1899-12-30T02:22:00"/>
    <d v="1899-12-30T01:57:00"/>
    <d v="1899-12-30T00:25:00"/>
    <s v="Si"/>
  </r>
  <r>
    <d v="2023-04-02T03:22:00"/>
    <s v="Mesero_2"/>
    <s v="Almuerzo"/>
    <x v="2"/>
    <s v="38.88"/>
    <s v="Libre"/>
    <x v="189"/>
    <s v="Colombia"/>
    <s v="Plato_4, Plato_20, Plato_8, Plato_14"/>
    <n v="202"/>
    <s v="2023-04-02"/>
    <s v="01:31"/>
    <s v="03:22"/>
    <d v="1899-12-30T01:51:00"/>
    <d v="1899-12-30T01:42:00"/>
    <d v="1899-12-30T00:09:00"/>
    <s v="Si"/>
  </r>
  <r>
    <d v="2023-04-02T02:36:00"/>
    <s v="Mesero_2"/>
    <s v="Almuerzo"/>
    <x v="2"/>
    <s v="24.36"/>
    <s v="Ocupada"/>
    <x v="190"/>
    <s v="Paraguay"/>
    <s v="Plato_1, Plato_9"/>
    <n v="162"/>
    <s v="2023-04-02"/>
    <s v="00:00"/>
    <s v="02:36"/>
    <d v="1899-12-30T02:51:00"/>
    <d v="1899-12-30T01:27:00"/>
    <d v="1899-12-30T01:24:00"/>
    <s v="Si"/>
  </r>
  <r>
    <d v="2023-04-02T04:53:00"/>
    <s v="Mesero_2"/>
    <s v="Desayuno"/>
    <x v="1"/>
    <n v="1599"/>
    <s v="Libre"/>
    <x v="191"/>
    <s v="Chile"/>
    <s v="Plato_1"/>
    <n v="75"/>
    <s v="2023-04-02"/>
    <s v="02:36"/>
    <s v="04:53"/>
    <d v="1899-12-30T02:17:00"/>
    <d v="1899-12-30T00:26:00"/>
    <d v="1899-12-30T01:51:00"/>
    <s v="Si"/>
  </r>
  <r>
    <d v="2023-04-02T03:04:00"/>
    <s v="Mesero_5"/>
    <s v="Desayuno"/>
    <x v="2"/>
    <s v="24.85"/>
    <s v="Reservada"/>
    <x v="192"/>
    <s v="Argentina"/>
    <s v="Plato_10, Plato_19, Plato_6, Plato_14"/>
    <n v="220"/>
    <s v="2023-04-02"/>
    <s v="00:12"/>
    <s v="03:04"/>
    <d v="1899-12-30T02:52:00"/>
    <d v="1899-12-30T02:51:00"/>
    <d v="1899-12-30T00:01:00"/>
    <s v="Si"/>
  </r>
  <r>
    <d v="2023-04-02T03:56:00"/>
    <s v="Mesero_5"/>
    <s v="Almuerzo"/>
    <x v="0"/>
    <s v="11.41"/>
    <s v="Reservada"/>
    <x v="193"/>
    <s v="Perú"/>
    <s v="Plato_11, Plato_2"/>
    <n v="96"/>
    <s v="2023-04-02"/>
    <s v="02:40"/>
    <s v="03:56"/>
    <d v="1899-12-30T01:16:00"/>
    <d v="1899-12-30T01:08:00"/>
    <d v="1899-12-30T00:08:00"/>
    <s v="Si"/>
  </r>
  <r>
    <d v="2023-04-02T04:09:00"/>
    <s v="Mesero_3"/>
    <s v="Almuerzo"/>
    <x v="0"/>
    <n v="1006"/>
    <s v="Ocupada"/>
    <x v="194"/>
    <s v="Colombia"/>
    <s v="Plato_1"/>
    <n v="50"/>
    <s v="2023-04-02"/>
    <s v="03:04"/>
    <s v="04:09"/>
    <d v="1899-12-30T01:20:00"/>
    <d v="1899-12-30T00:51:00"/>
    <d v="1899-12-30T00:29:00"/>
    <s v="Si"/>
  </r>
  <r>
    <d v="2023-04-02T04:10:00"/>
    <s v="Mesero_2"/>
    <s v="Almuerzo"/>
    <x v="2"/>
    <s v="42.65"/>
    <s v="Reservada"/>
    <x v="195"/>
    <s v="España"/>
    <s v="Plato_3, Plato_14, Plato_9, Plato_16"/>
    <n v="191"/>
    <s v="2023-04-02"/>
    <s v="00:11"/>
    <s v="04:10"/>
    <d v="1899-12-30T03:59:00"/>
    <d v="1899-12-30T02:56:00"/>
    <d v="1899-12-30T01:03:00"/>
    <s v="Si"/>
  </r>
  <r>
    <d v="2023-04-02T04:54:00"/>
    <s v="Mesero_2"/>
    <s v="Desayuno"/>
    <x v="0"/>
    <s v="20.11"/>
    <s v="Ocupada"/>
    <x v="196"/>
    <s v="Colombia"/>
    <s v="Plato_18, Plato_6"/>
    <n v="129"/>
    <s v="2023-04-02"/>
    <s v="02:46"/>
    <s v="04:54"/>
    <d v="1899-12-30T02:23:00"/>
    <d v="1899-12-30T01:12:00"/>
    <d v="1899-12-30T01:11:00"/>
    <s v="Si"/>
  </r>
  <r>
    <d v="2023-04-02T03:05:00"/>
    <s v="Mesero_1"/>
    <s v="Almuerzo"/>
    <x v="2"/>
    <n v="3672"/>
    <s v="Reservada"/>
    <x v="197"/>
    <s v="España"/>
    <s v="Plato_6"/>
    <n v="54"/>
    <s v="2023-04-02"/>
    <s v="00:36"/>
    <s v="03:05"/>
    <d v="1899-12-30T02:29:00"/>
    <d v="1899-12-30T00:33:00"/>
    <d v="1899-12-30T01:56:00"/>
    <s v="Si"/>
  </r>
  <r>
    <d v="2023-04-02T05:40:00"/>
    <s v="Mesero_2"/>
    <s v="Cena"/>
    <x v="0"/>
    <s v="13.26"/>
    <s v="Libre"/>
    <x v="198"/>
    <s v="Paraguay"/>
    <s v="Plato_9, Plato_8, Plato_13, Plato_6"/>
    <n v="261"/>
    <s v="2023-04-02"/>
    <s v="01:56"/>
    <s v="05:40"/>
    <d v="1899-12-30T03:44:00"/>
    <d v="1899-12-30T02:22:00"/>
    <d v="1899-12-30T01:22:00"/>
    <s v="Si"/>
  </r>
  <r>
    <d v="2023-04-02T05:26:00"/>
    <s v="Mesero_3"/>
    <s v="Almuerzo"/>
    <x v="2"/>
    <s v="48.73"/>
    <s v="Reservada"/>
    <x v="199"/>
    <s v="Colombia"/>
    <s v="Plato_12, Plato_1"/>
    <n v="88"/>
    <s v="2023-04-02"/>
    <s v="02:35"/>
    <s v="05:26"/>
    <d v="1899-12-30T02:51:00"/>
    <d v="1899-12-30T01:07:00"/>
    <d v="1899-12-30T01:44:00"/>
    <s v="Si"/>
  </r>
  <r>
    <d v="2023-04-02T01:50:00"/>
    <s v="Mesero_1"/>
    <s v="Cena"/>
    <x v="2"/>
    <n v="1984"/>
    <s v="Reservada"/>
    <x v="200"/>
    <s v="Perú"/>
    <s v="Plato_7"/>
    <n v="72"/>
    <s v="2023-04-02"/>
    <s v="00:18"/>
    <s v="01:50"/>
    <d v="1899-12-30T01:32:00"/>
    <d v="1899-12-30T00:58:00"/>
    <d v="1899-12-30T00:34:00"/>
    <s v="Si"/>
  </r>
  <r>
    <d v="2023-04-02T02:00:00"/>
    <s v="Mesero_3"/>
    <s v="Almuerzo"/>
    <x v="2"/>
    <s v="24.19"/>
    <s v="Ocupada"/>
    <x v="201"/>
    <s v="Bolivia"/>
    <s v="Plato_19, Plato_20, Plato_7, Plato_2"/>
    <n v="206"/>
    <s v="2023-04-02"/>
    <s v="00:58"/>
    <s v="02:00"/>
    <d v="1899-12-30T01:17:00"/>
    <d v="1899-12-30T02:36:00"/>
    <d v="1899-12-30T00:00:00"/>
    <s v="No"/>
  </r>
  <r>
    <d v="2023-04-02T05:21:00"/>
    <s v="Mesero_1"/>
    <s v="Almuerzo"/>
    <x v="2"/>
    <s v="40.19"/>
    <s v="Libre"/>
    <x v="202"/>
    <s v="Perú"/>
    <s v="Plato_17, Plato_13"/>
    <n v="156"/>
    <s v="2023-04-02"/>
    <s v="03:57"/>
    <s v="05:21"/>
    <d v="1899-12-30T01:24:00"/>
    <d v="1899-12-30T01:25:00"/>
    <d v="1899-12-30T00:00:00"/>
    <s v="No"/>
  </r>
  <r>
    <d v="2023-04-02T02:25:00"/>
    <s v="Mesero_1"/>
    <s v="Almuerzo"/>
    <x v="1"/>
    <n v="4956"/>
    <s v="Libre"/>
    <x v="203"/>
    <s v="Uruguay"/>
    <s v="Plato_7"/>
    <n v="48"/>
    <s v="2023-04-02"/>
    <s v="00:17"/>
    <s v="02:25"/>
    <d v="1899-12-30T02:08:00"/>
    <d v="1899-12-30T00:21:00"/>
    <d v="1899-12-30T01:47:00"/>
    <s v="Si"/>
  </r>
  <r>
    <d v="2023-04-02T06:14:00"/>
    <s v="Mesero_2"/>
    <s v="Almuerzo"/>
    <x v="0"/>
    <s v="26.49"/>
    <s v="Libre"/>
    <x v="204"/>
    <s v="Chile"/>
    <s v="Plato_15, Plato_9"/>
    <n v="61"/>
    <s v="2023-04-02"/>
    <s v="02:15"/>
    <s v="06:14"/>
    <d v="1899-12-30T03:59:00"/>
    <d v="1899-12-30T01:26:00"/>
    <d v="1899-12-30T02:33:00"/>
    <s v="Si"/>
  </r>
  <r>
    <d v="2023-04-02T06:09:00"/>
    <s v="Mesero_4"/>
    <s v="Almuerzo"/>
    <x v="2"/>
    <n v="3696"/>
    <s v="Ocupada"/>
    <x v="205"/>
    <s v="Bolivia"/>
    <s v="Plato_2"/>
    <n v="30"/>
    <s v="2023-04-02"/>
    <s v="03:27"/>
    <s v="06:09"/>
    <d v="1899-12-30T02:57:00"/>
    <d v="1899-12-30T00:58:00"/>
    <d v="1899-12-30T01:59:00"/>
    <s v="Si"/>
  </r>
  <r>
    <d v="2023-04-02T04:02:00"/>
    <s v="Mesero_5"/>
    <s v="Cena"/>
    <x v="2"/>
    <s v="46.54"/>
    <s v="Reservada"/>
    <x v="206"/>
    <s v="Brasil"/>
    <s v="Plato_10, Plato_8, Plato_17"/>
    <n v="180"/>
    <s v="2023-04-02"/>
    <s v="02:49"/>
    <s v="04:02"/>
    <d v="1899-12-30T01:13:00"/>
    <d v="1899-12-30T01:51:00"/>
    <d v="1899-12-30T00:00:00"/>
    <s v="No"/>
  </r>
  <r>
    <d v="2023-04-02T06:36:00"/>
    <s v="Mesero_1"/>
    <s v="Almuerzo"/>
    <x v="0"/>
    <s v="36.7"/>
    <s v="Ocupada"/>
    <x v="207"/>
    <s v="Perú"/>
    <s v="Plato_15, Plato_19, Plato_3"/>
    <n v="180"/>
    <s v="2023-04-02"/>
    <s v="03:33"/>
    <s v="06:36"/>
    <d v="1899-12-30T03:18:00"/>
    <d v="1899-12-30T01:40:00"/>
    <d v="1899-12-30T01:38:00"/>
    <s v="Si"/>
  </r>
  <r>
    <d v="2023-04-02T04:06:00"/>
    <s v="Mesero_1"/>
    <s v="Cena"/>
    <x v="1"/>
    <s v="34.49"/>
    <s v="Reservada"/>
    <x v="208"/>
    <s v="Bolivia"/>
    <s v="Plato_14, Plato_18, Plato_1, Plato_10"/>
    <n v="214"/>
    <s v="2023-04-02"/>
    <s v="01:31"/>
    <s v="04:06"/>
    <d v="1899-12-30T02:35:00"/>
    <d v="1899-12-30T02:51:00"/>
    <d v="1899-12-30T00:00:00"/>
    <s v="No"/>
  </r>
  <r>
    <d v="2023-04-02T04:29:00"/>
    <s v="Mesero_2"/>
    <s v="Desayuno"/>
    <x v="2"/>
    <s v="14.67"/>
    <s v="Libre"/>
    <x v="209"/>
    <s v="Venezuela"/>
    <s v="Plato_13, Plato_2, Plato_7, Plato_20"/>
    <n v="195"/>
    <s v="2023-04-02"/>
    <s v="02:43"/>
    <s v="04:29"/>
    <d v="1899-12-30T01:46:00"/>
    <d v="1899-12-30T02:38:00"/>
    <d v="1899-12-30T00:00:00"/>
    <s v="No"/>
  </r>
  <r>
    <d v="2023-04-02T05:26:00"/>
    <s v="Mesero_1"/>
    <s v="Almuerzo"/>
    <x v="0"/>
    <s v="11.13"/>
    <s v="Reservada"/>
    <x v="210"/>
    <s v="Argentina"/>
    <s v="Plato_13, Plato_4, Plato_1, Plato_3"/>
    <n v="169"/>
    <s v="2023-04-02"/>
    <s v="03:40"/>
    <s v="05:26"/>
    <d v="1899-12-30T01:46:00"/>
    <d v="1899-12-30T02:15:00"/>
    <d v="1899-12-30T00:00:00"/>
    <s v="No"/>
  </r>
  <r>
    <d v="2023-04-02T03:40:00"/>
    <s v="Mesero_4"/>
    <s v="Almuerzo"/>
    <x v="0"/>
    <s v="18.85"/>
    <s v="Ocupada"/>
    <x v="211"/>
    <s v="Perú"/>
    <s v="Plato_2, Plato_10, Plato_13, Plato_16"/>
    <n v="245"/>
    <s v="2023-04-02"/>
    <s v="02:35"/>
    <s v="03:40"/>
    <d v="1899-12-30T01:20:00"/>
    <d v="1899-12-30T02:44:00"/>
    <d v="1899-12-30T00:00:00"/>
    <s v="No"/>
  </r>
  <r>
    <d v="2023-04-02T04:58:00"/>
    <s v="Mesero_5"/>
    <s v="Almuerzo"/>
    <x v="2"/>
    <s v="28.1"/>
    <s v="Libre"/>
    <x v="212"/>
    <s v="Perú"/>
    <s v="Plato_6, Plato_2"/>
    <n v="87"/>
    <s v="2023-04-02"/>
    <s v="01:46"/>
    <s v="04:58"/>
    <d v="1899-12-30T03:12:00"/>
    <d v="1899-12-30T01:40:00"/>
    <d v="1899-12-30T01:32:00"/>
    <s v="Si"/>
  </r>
  <r>
    <d v="2023-04-02T05:09:00"/>
    <s v="Mesero_1"/>
    <s v="Almuerzo"/>
    <x v="0"/>
    <s v="33.39"/>
    <s v="Ocupada"/>
    <x v="213"/>
    <s v="Argentina"/>
    <s v="Plato_18, Plato_20, Plato_3"/>
    <n v="228"/>
    <s v="2023-04-02"/>
    <s v="03:18"/>
    <s v="05:09"/>
    <d v="1899-12-30T02:06:00"/>
    <d v="1899-12-30T00:38:00"/>
    <d v="1899-12-30T01:28:00"/>
    <s v="Si"/>
  </r>
  <r>
    <d v="2023-04-02T06:25:00"/>
    <s v="Mesero_3"/>
    <s v="Almuerzo"/>
    <x v="0"/>
    <s v="35.64"/>
    <s v="Ocupada"/>
    <x v="214"/>
    <s v="Uruguay"/>
    <s v="Plato_18, Plato_2"/>
    <n v="158"/>
    <s v="2023-04-02"/>
    <s v="03:52"/>
    <s v="06:25"/>
    <d v="1899-12-30T02:48:00"/>
    <d v="1899-12-30T00:46:00"/>
    <d v="1899-12-30T02:02:00"/>
    <s v="Si"/>
  </r>
  <r>
    <d v="2023-04-02T05:36:00"/>
    <s v="Mesero_2"/>
    <s v="Almuerzo"/>
    <x v="2"/>
    <s v="35.69"/>
    <s v="Libre"/>
    <x v="215"/>
    <s v="Uruguay"/>
    <s v="Plato_1, Plato_13, Plato_6"/>
    <n v="142"/>
    <s v="2023-04-02"/>
    <s v="01:46"/>
    <s v="05:36"/>
    <d v="1899-12-30T03:50:00"/>
    <d v="1899-12-30T02:00:00"/>
    <d v="1899-12-30T01:50:00"/>
    <s v="Si"/>
  </r>
  <r>
    <d v="2023-04-02T04:45:00"/>
    <s v="Mesero_3"/>
    <s v="Cena"/>
    <x v="2"/>
    <n v="3117"/>
    <s v="Ocupada"/>
    <x v="216"/>
    <s v="Colombia"/>
    <s v="Plato_15"/>
    <n v="96"/>
    <s v="2023-04-02"/>
    <s v="00:54"/>
    <s v="04:45"/>
    <d v="1899-12-30T04:06:00"/>
    <d v="1899-12-30T00:13:00"/>
    <d v="1899-12-30T03:53:00"/>
    <s v="Si"/>
  </r>
  <r>
    <d v="2023-04-02T03:41:00"/>
    <s v="Mesero_5"/>
    <s v="Almuerzo"/>
    <x v="2"/>
    <s v="23.34"/>
    <s v="Ocupada"/>
    <x v="217"/>
    <s v="Argentina"/>
    <s v="Plato_12, Plato_6, Plato_14"/>
    <n v="184"/>
    <s v="2023-04-02"/>
    <s v="00:27"/>
    <s v="03:41"/>
    <d v="1899-12-30T03:29:00"/>
    <d v="1899-12-30T00:46:00"/>
    <d v="1899-12-30T02:43:00"/>
    <s v="Si"/>
  </r>
  <r>
    <d v="2023-04-02T04:49:00"/>
    <s v="Mesero_3"/>
    <s v="Almuerzo"/>
    <x v="2"/>
    <s v="46.96"/>
    <s v="Libre"/>
    <x v="218"/>
    <s v="Venezuela"/>
    <s v="Plato_14, Plato_17"/>
    <n v="139"/>
    <s v="2023-04-02"/>
    <s v="02:33"/>
    <s v="04:49"/>
    <d v="1899-12-30T02:16:00"/>
    <d v="1899-12-30T00:23:00"/>
    <d v="1899-12-30T01:53:00"/>
    <s v="Si"/>
  </r>
  <r>
    <d v="2023-04-02T04:57:00"/>
    <s v="Mesero_5"/>
    <s v="Almuerzo"/>
    <x v="2"/>
    <n v="485"/>
    <s v="Reservada"/>
    <x v="219"/>
    <s v="Ecuador"/>
    <s v="Plato_7"/>
    <n v="24"/>
    <s v="2023-04-02"/>
    <s v="01:01"/>
    <s v="04:57"/>
    <d v="1899-12-30T03:56:00"/>
    <d v="1899-12-30T00:13:00"/>
    <d v="1899-12-30T03:43:00"/>
    <s v="Si"/>
  </r>
  <r>
    <d v="2023-04-02T03:05:00"/>
    <s v="Mesero_3"/>
    <s v="Almuerzo"/>
    <x v="2"/>
    <s v="17.83"/>
    <s v="Libre"/>
    <x v="220"/>
    <s v="Chile"/>
    <s v="Plato_15, Plato_18, Plato_9"/>
    <n v="193"/>
    <s v="2023-04-02"/>
    <s v="01:51"/>
    <s v="03:05"/>
    <d v="1899-12-30T01:14:00"/>
    <d v="1899-12-30T01:48:00"/>
    <d v="1899-12-30T00:00:00"/>
    <s v="No"/>
  </r>
  <r>
    <d v="2023-04-02T06:42:00"/>
    <s v="Mesero_5"/>
    <s v="Cena"/>
    <x v="0"/>
    <s v="32.58"/>
    <s v="Libre"/>
    <x v="221"/>
    <s v="Ecuador"/>
    <s v="Plato_14, Plato_16"/>
    <n v="97"/>
    <s v="2023-04-02"/>
    <s v="03:38"/>
    <s v="06:42"/>
    <d v="1899-12-30T03:04:00"/>
    <d v="1899-12-30T01:25:00"/>
    <d v="1899-12-30T01:39:00"/>
    <s v="Si"/>
  </r>
  <r>
    <d v="2023-04-02T02:50:00"/>
    <s v="Mesero_5"/>
    <s v="Cena"/>
    <x v="2"/>
    <n v="4962"/>
    <s v="Reservada"/>
    <x v="222"/>
    <s v="Argentina"/>
    <s v="Plato_15"/>
    <n v="32"/>
    <s v="2023-04-02"/>
    <s v="01:16"/>
    <s v="02:50"/>
    <d v="1899-12-30T01:34:00"/>
    <d v="1899-12-30T00:53:00"/>
    <d v="1899-12-30T00:41:00"/>
    <s v="Si"/>
  </r>
  <r>
    <d v="2023-04-02T05:47:00"/>
    <s v="Mesero_3"/>
    <s v="Almuerzo"/>
    <x v="2"/>
    <n v="1761"/>
    <s v="Ocupada"/>
    <x v="223"/>
    <s v="Bolivia"/>
    <s v="Plato_10"/>
    <n v="52"/>
    <s v="2023-04-02"/>
    <s v="02:07"/>
    <s v="05:47"/>
    <d v="1899-12-30T03:55:00"/>
    <d v="1899-12-30T00:20:00"/>
    <d v="1899-12-30T03:35:00"/>
    <s v="Si"/>
  </r>
  <r>
    <d v="2023-04-02T01:24:00"/>
    <s v="Mesero_3"/>
    <s v="Desayuno"/>
    <x v="2"/>
    <s v="35.02"/>
    <s v="Reservada"/>
    <x v="224"/>
    <s v="Perú"/>
    <s v="Plato_11, Plato_14"/>
    <n v="168"/>
    <s v="2023-04-02"/>
    <s v="00:14"/>
    <s v="01:24"/>
    <d v="1899-12-30T01:10:00"/>
    <d v="1899-12-30T01:34:00"/>
    <d v="1899-12-30T00:00:00"/>
    <s v="No"/>
  </r>
  <r>
    <d v="2023-04-02T04:09:00"/>
    <s v="Mesero_1"/>
    <s v="Cena"/>
    <x v="2"/>
    <s v="39.48"/>
    <s v="Reservada"/>
    <x v="225"/>
    <s v="Venezuela"/>
    <s v="Plato_3, Plato_13, Plato_6, Plato_9"/>
    <n v="171"/>
    <s v="2023-04-02"/>
    <s v="00:58"/>
    <s v="04:09"/>
    <d v="1899-12-30T03:11:00"/>
    <d v="1899-12-30T02:26:00"/>
    <d v="1899-12-30T00:45:00"/>
    <s v="Si"/>
  </r>
  <r>
    <d v="2023-04-02T04:52:00"/>
    <s v="Mesero_5"/>
    <s v="Almuerzo"/>
    <x v="2"/>
    <s v="41.05"/>
    <s v="Libre"/>
    <x v="226"/>
    <s v="Chile"/>
    <s v="Plato_7, Plato_17, Plato_16, Plato_11"/>
    <n v="211"/>
    <s v="2023-04-02"/>
    <s v="01:49"/>
    <s v="04:52"/>
    <d v="1899-12-30T03:03:00"/>
    <d v="1899-12-30T01:59:00"/>
    <d v="1899-12-30T01:04:00"/>
    <s v="Si"/>
  </r>
  <r>
    <d v="2023-04-02T04:02:00"/>
    <s v="Mesero_3"/>
    <s v="Almuerzo"/>
    <x v="2"/>
    <n v="1066"/>
    <s v="Ocupada"/>
    <x v="227"/>
    <s v="Ecuador"/>
    <s v="Plato_14"/>
    <n v="69"/>
    <s v="2023-04-02"/>
    <s v="01:40"/>
    <s v="04:02"/>
    <d v="1899-12-30T02:37:00"/>
    <d v="1899-12-30T00:35:00"/>
    <d v="1899-12-30T02:02:00"/>
    <s v="Si"/>
  </r>
  <r>
    <d v="2023-04-02T04:30:00"/>
    <s v="Mesero_2"/>
    <s v="Cena"/>
    <x v="2"/>
    <s v="28.58"/>
    <s v="Reservada"/>
    <x v="228"/>
    <s v="Bolivia"/>
    <s v="Plato_1, Plato_8, Plato_19, Plato_16"/>
    <n v="124"/>
    <s v="2023-04-02"/>
    <s v="02:34"/>
    <s v="04:30"/>
    <d v="1899-12-30T01:56:00"/>
    <d v="1899-12-30T01:57:00"/>
    <d v="1899-12-30T00:00:00"/>
    <s v="No"/>
  </r>
  <r>
    <d v="2023-04-02T04:48:00"/>
    <s v="Mesero_2"/>
    <s v="Almuerzo"/>
    <x v="2"/>
    <s v="15.84"/>
    <s v="Libre"/>
    <x v="229"/>
    <s v="Venezuela"/>
    <s v="Plato_15, Plato_16, Plato_17"/>
    <n v="214"/>
    <s v="2023-04-02"/>
    <s v="02:15"/>
    <s v="04:48"/>
    <d v="1899-12-30T02:33:00"/>
    <d v="1899-12-30T01:31:00"/>
    <d v="1899-12-30T01:02:00"/>
    <s v="Si"/>
  </r>
  <r>
    <d v="2023-04-02T03:10:00"/>
    <s v="Mesero_2"/>
    <s v="Almuerzo"/>
    <x v="2"/>
    <s v="49.1"/>
    <s v="Ocupada"/>
    <x v="230"/>
    <s v="Perú"/>
    <s v="Plato_13, Plato_18, Plato_17, Plato_11"/>
    <n v="208"/>
    <s v="2023-04-02"/>
    <s v="01:12"/>
    <s v="03:10"/>
    <d v="1899-12-30T02:13:00"/>
    <d v="1899-12-30T02:30:00"/>
    <d v="1899-12-30T00:00:00"/>
    <s v="No"/>
  </r>
  <r>
    <d v="2023-04-02T03:25:00"/>
    <s v="Mesero_1"/>
    <s v="Almuerzo"/>
    <x v="2"/>
    <s v="15.43"/>
    <s v="Reservada"/>
    <x v="231"/>
    <s v="Argentina"/>
    <s v="Plato_7, Plato_6, Plato_2, Plato_10"/>
    <n v="190"/>
    <s v="2023-04-02"/>
    <s v="02:04"/>
    <s v="03:25"/>
    <d v="1899-12-30T01:21:00"/>
    <d v="1899-12-30T02:19:00"/>
    <d v="1899-12-30T00:00:00"/>
    <s v="No"/>
  </r>
  <r>
    <d v="2023-04-02T02:39:00"/>
    <s v="Mesero_2"/>
    <s v="Desayuno"/>
    <x v="0"/>
    <n v="4564"/>
    <s v="Libre"/>
    <x v="232"/>
    <s v="Argentina"/>
    <s v="Plato_12"/>
    <n v="38"/>
    <s v="2023-04-02"/>
    <s v="00:52"/>
    <s v="02:39"/>
    <d v="1899-12-30T01:47:00"/>
    <d v="1899-12-30T00:31:00"/>
    <d v="1899-12-30T01:16:00"/>
    <s v="Si"/>
  </r>
  <r>
    <d v="2023-04-02T05:28:00"/>
    <s v="Mesero_3"/>
    <s v="Desayuno"/>
    <x v="2"/>
    <s v="10.22"/>
    <s v="Libre"/>
    <x v="233"/>
    <s v="Brasil"/>
    <s v="Plato_2, Plato_7, Plato_17"/>
    <n v="225"/>
    <s v="2023-04-02"/>
    <s v="02:46"/>
    <s v="05:28"/>
    <d v="1899-12-30T02:42:00"/>
    <d v="1899-12-30T01:39:00"/>
    <d v="1899-12-30T01:03:00"/>
    <s v="Si"/>
  </r>
  <r>
    <d v="2023-04-02T02:48:00"/>
    <s v="Mesero_3"/>
    <s v="Cena"/>
    <x v="2"/>
    <n v="2637"/>
    <s v="Reservada"/>
    <x v="234"/>
    <s v="España"/>
    <s v="Plato_11"/>
    <n v="33"/>
    <s v="2023-04-02"/>
    <s v="00:22"/>
    <s v="02:48"/>
    <d v="1899-12-30T02:26:00"/>
    <d v="1899-12-30T00:25:00"/>
    <d v="1899-12-30T02:01:00"/>
    <s v="Si"/>
  </r>
  <r>
    <d v="2023-04-02T02:26:00"/>
    <s v="Mesero_3"/>
    <s v="Almuerzo"/>
    <x v="2"/>
    <s v="39.81"/>
    <s v="Libre"/>
    <x v="235"/>
    <s v="Argentina"/>
    <s v="Plato_11, Plato_5, Plato_8, Plato_15"/>
    <n v="255"/>
    <s v="2023-04-02"/>
    <s v="00:52"/>
    <s v="02:26"/>
    <d v="1899-12-30T01:34:00"/>
    <d v="1899-12-30T01:41:00"/>
    <d v="1899-12-30T00:00:00"/>
    <s v="No"/>
  </r>
  <r>
    <d v="2023-04-02T06:00:00"/>
    <s v="Mesero_2"/>
    <s v="Almuerzo"/>
    <x v="2"/>
    <s v="13.15"/>
    <s v="Ocupada"/>
    <x v="236"/>
    <s v="Perú"/>
    <s v="Plato_14, Plato_2"/>
    <n v="106"/>
    <s v="2023-04-02"/>
    <s v="02:45"/>
    <s v="06:00"/>
    <d v="1899-12-30T03:30:00"/>
    <d v="1899-12-30T00:37:00"/>
    <d v="1899-12-30T02:53:00"/>
    <s v="Si"/>
  </r>
  <r>
    <d v="2023-04-02T04:56:00"/>
    <s v="Mesero_2"/>
    <s v="Desayuno"/>
    <x v="2"/>
    <n v="3302"/>
    <s v="Libre"/>
    <x v="237"/>
    <s v="Brasil"/>
    <s v="Plato_19"/>
    <n v="72"/>
    <s v="2023-04-02"/>
    <s v="02:17"/>
    <s v="04:56"/>
    <d v="1899-12-30T02:39:00"/>
    <d v="1899-12-30T00:45:00"/>
    <d v="1899-12-30T01:54:00"/>
    <s v="Si"/>
  </r>
  <r>
    <d v="2023-04-02T06:07:00"/>
    <s v="Mesero_4"/>
    <s v="Almuerzo"/>
    <x v="1"/>
    <s v="11.76"/>
    <s v="Reservada"/>
    <x v="238"/>
    <s v="Brasil"/>
    <s v="Plato_10, Plato_7"/>
    <n v="74"/>
    <s v="2023-04-02"/>
    <s v="02:46"/>
    <s v="06:07"/>
    <d v="1899-12-30T03:21:00"/>
    <d v="1899-12-30T01:13:00"/>
    <d v="1899-12-30T02:08:00"/>
    <s v="Si"/>
  </r>
  <r>
    <d v="2023-04-02T03:10:00"/>
    <s v="Mesero_3"/>
    <s v="Almuerzo"/>
    <x v="0"/>
    <s v="33.81"/>
    <s v="Libre"/>
    <x v="239"/>
    <s v="Perú"/>
    <s v="Plato_17, Plato_14, Plato_4, Plato_15"/>
    <n v="294"/>
    <s v="2023-04-02"/>
    <s v="00:16"/>
    <s v="03:10"/>
    <d v="1899-12-30T02:54:00"/>
    <d v="1899-12-30T02:09:00"/>
    <d v="1899-12-30T00:45:00"/>
    <s v="Si"/>
  </r>
  <r>
    <d v="2023-04-02T01:04:00"/>
    <s v="Mesero_5"/>
    <s v="Almuerzo"/>
    <x v="2"/>
    <n v="3897"/>
    <s v="Ocupada"/>
    <x v="240"/>
    <s v="Brasil"/>
    <s v="Plato_4"/>
    <n v="18"/>
    <s v="2023-04-02"/>
    <s v="00:04"/>
    <s v="01:04"/>
    <d v="1899-12-30T01:15:00"/>
    <d v="1899-12-30T00:11:00"/>
    <d v="1899-12-30T01:04:00"/>
    <s v="Si"/>
  </r>
  <r>
    <d v="2023-04-02T05:09:00"/>
    <s v="Mesero_2"/>
    <s v="Almuerzo"/>
    <x v="2"/>
    <s v="31.29"/>
    <s v="Reservada"/>
    <x v="241"/>
    <s v="Venezuela"/>
    <s v="Plato_10, Plato_1, Plato_11"/>
    <n v="134"/>
    <s v="2023-04-02"/>
    <s v="03:42"/>
    <s v="05:09"/>
    <d v="1899-12-30T01:27:00"/>
    <d v="1899-12-30T01:39:00"/>
    <d v="1899-12-30T00:00:00"/>
    <s v="No"/>
  </r>
  <r>
    <d v="2023-04-02T04:11:00"/>
    <s v="Mesero_2"/>
    <s v="Almuerzo"/>
    <x v="2"/>
    <n v="2145"/>
    <s v="Libre"/>
    <x v="242"/>
    <s v="España"/>
    <s v="Plato_20"/>
    <n v="120"/>
    <s v="2023-04-02"/>
    <s v="00:42"/>
    <s v="04:11"/>
    <d v="1899-12-30T03:29:00"/>
    <d v="1899-12-30T00:22:00"/>
    <d v="1899-12-30T03:07:00"/>
    <s v="Si"/>
  </r>
  <r>
    <d v="2023-04-02T06:01:00"/>
    <s v="Mesero_3"/>
    <s v="Almuerzo"/>
    <x v="1"/>
    <s v="17.65"/>
    <s v="Reservada"/>
    <x v="243"/>
    <s v="Perú"/>
    <s v="Plato_20, Plato_12"/>
    <n v="158"/>
    <s v="2023-04-02"/>
    <s v="03:44"/>
    <s v="06:01"/>
    <d v="1899-12-30T02:17:00"/>
    <d v="1899-12-30T01:29:00"/>
    <d v="1899-12-30T00:48:00"/>
    <s v="Si"/>
  </r>
  <r>
    <d v="2023-04-02T06:57:00"/>
    <s v="Mesero_1"/>
    <s v="Almuerzo"/>
    <x v="2"/>
    <s v="14.82"/>
    <s v="Reservada"/>
    <x v="244"/>
    <s v="Bolivia"/>
    <s v="Plato_4, Plato_17, Plato_20, Plato_19"/>
    <n v="273"/>
    <s v="2023-04-02"/>
    <s v="03:31"/>
    <s v="06:57"/>
    <d v="1899-12-30T03:26:00"/>
    <d v="1899-12-30T01:56:00"/>
    <d v="1899-12-30T01:30:00"/>
    <s v="Si"/>
  </r>
  <r>
    <d v="2023-04-02T04:09:00"/>
    <s v="Mesero_2"/>
    <s v="Almuerzo"/>
    <x v="2"/>
    <s v="42.75"/>
    <s v="Libre"/>
    <x v="245"/>
    <s v="Bolivia"/>
    <s v="Plato_6, Plato_7, Plato_8, Plato_17"/>
    <n v="327"/>
    <s v="2023-04-02"/>
    <s v="01:50"/>
    <s v="04:09"/>
    <d v="1899-12-30T02:19:00"/>
    <d v="1899-12-30T02:26:00"/>
    <d v="1899-12-30T00:00:00"/>
    <s v="No"/>
  </r>
  <r>
    <d v="2023-04-02T05:21:00"/>
    <s v="Mesero_2"/>
    <s v="Almuerzo"/>
    <x v="2"/>
    <n v="4907"/>
    <s v="Ocupada"/>
    <x v="246"/>
    <s v="Ecuador"/>
    <s v="Plato_11"/>
    <n v="66"/>
    <s v="2023-04-02"/>
    <s v="02:34"/>
    <s v="05:21"/>
    <d v="1899-12-30T03:02:00"/>
    <d v="1899-12-30T00:59:00"/>
    <d v="1899-12-30T02:03:00"/>
    <s v="Si"/>
  </r>
  <r>
    <d v="2023-04-02T02:18:00"/>
    <s v="Mesero_2"/>
    <s v="Almuerzo"/>
    <x v="0"/>
    <s v="18.69"/>
    <s v="Ocupada"/>
    <x v="247"/>
    <s v="Chile"/>
    <s v="Plato_18, Plato_9, Plato_6, Plato_1"/>
    <n v="225"/>
    <s v="2023-04-02"/>
    <s v="00:26"/>
    <s v="02:18"/>
    <d v="1899-12-30T02:07:00"/>
    <d v="1899-12-30T02:00:00"/>
    <d v="1899-12-30T00:07:00"/>
    <s v="Si"/>
  </r>
  <r>
    <d v="2023-04-02T03:55:00"/>
    <s v="Mesero_2"/>
    <s v="Cena"/>
    <x v="2"/>
    <s v="47.71"/>
    <s v="Ocupada"/>
    <x v="248"/>
    <s v="España"/>
    <s v="Plato_5, Plato_4"/>
    <n v="80"/>
    <s v="2023-04-02"/>
    <s v="00:58"/>
    <s v="03:55"/>
    <d v="1899-12-30T03:12:00"/>
    <d v="1899-12-30T01:49:00"/>
    <d v="1899-12-30T01:23:00"/>
    <s v="Si"/>
  </r>
  <r>
    <d v="2023-04-02T06:33:00"/>
    <s v="Mesero_4"/>
    <s v="Almuerzo"/>
    <x v="2"/>
    <n v="2321"/>
    <s v="Libre"/>
    <x v="249"/>
    <s v="España"/>
    <s v="Plato_3"/>
    <n v="20"/>
    <s v="2023-04-02"/>
    <s v="02:56"/>
    <s v="06:33"/>
    <d v="1899-12-30T03:37:00"/>
    <d v="1899-12-30T00:29:00"/>
    <d v="1899-12-30T03:08:00"/>
    <s v="Si"/>
  </r>
  <r>
    <d v="2023-04-02T04:24:00"/>
    <s v="Mesero_1"/>
    <s v="Almuerzo"/>
    <x v="2"/>
    <s v="13.69"/>
    <s v="Ocupada"/>
    <x v="250"/>
    <s v="Uruguay"/>
    <s v="Plato_10, Plato_5, Plato_14, Plato_12"/>
    <n v="109"/>
    <s v="2023-04-02"/>
    <s v="01:20"/>
    <s v="04:24"/>
    <d v="1899-12-30T03:19:00"/>
    <d v="1899-12-30T02:02:00"/>
    <d v="1899-12-30T01:17:00"/>
    <s v="Si"/>
  </r>
  <r>
    <d v="2023-04-02T04:24:00"/>
    <s v="Mesero_4"/>
    <s v="Almuerzo"/>
    <x v="2"/>
    <s v="43.81"/>
    <s v="Libre"/>
    <x v="251"/>
    <s v="Colombia"/>
    <s v="Plato_1, Plato_10"/>
    <n v="102"/>
    <s v="2023-04-02"/>
    <s v="00:39"/>
    <s v="04:24"/>
    <d v="1899-12-30T03:45:00"/>
    <d v="1899-12-30T01:24:00"/>
    <d v="1899-12-30T02:21:00"/>
    <s v="Si"/>
  </r>
  <r>
    <d v="2023-04-02T03:45:00"/>
    <s v="Mesero_3"/>
    <s v="Cena"/>
    <x v="2"/>
    <s v="34.69"/>
    <s v="Ocupada"/>
    <x v="252"/>
    <s v="Argentina"/>
    <s v="Plato_1, Plato_13, Plato_9"/>
    <n v="154"/>
    <s v="2023-04-02"/>
    <s v="00:54"/>
    <s v="03:45"/>
    <d v="1899-12-30T03:06:00"/>
    <d v="1899-12-30T00:55:00"/>
    <d v="1899-12-30T02:11:00"/>
    <s v="Si"/>
  </r>
  <r>
    <d v="2023-04-02T05:47:00"/>
    <s v="Mesero_1"/>
    <s v="Cena"/>
    <x v="2"/>
    <s v="36.43"/>
    <s v="Reservada"/>
    <x v="253"/>
    <s v="Paraguay"/>
    <s v="Plato_17, Plato_10, Plato_18, Plato_16"/>
    <n v="297"/>
    <s v="2023-04-02"/>
    <s v="03:05"/>
    <s v="05:47"/>
    <d v="1899-12-30T02:42:00"/>
    <d v="1899-12-30T02:21:00"/>
    <d v="1899-12-30T00:21:00"/>
    <s v="Si"/>
  </r>
  <r>
    <d v="2023-04-02T03:59:00"/>
    <s v="Mesero_2"/>
    <s v="Cena"/>
    <x v="1"/>
    <n v="1334"/>
    <s v="Reservada"/>
    <x v="254"/>
    <s v="Uruguay"/>
    <s v="Plato_1"/>
    <n v="25"/>
    <s v="2023-04-02"/>
    <s v="02:23"/>
    <s v="03:59"/>
    <d v="1899-12-30T01:36:00"/>
    <d v="1899-12-30T00:37:00"/>
    <d v="1899-12-30T00:59:00"/>
    <s v="Si"/>
  </r>
  <r>
    <d v="2023-04-02T03:27:00"/>
    <s v="Mesero_5"/>
    <s v="Desayuno"/>
    <x v="1"/>
    <n v="4988"/>
    <s v="Reservada"/>
    <x v="255"/>
    <s v="Argentina"/>
    <s v="Plato_13"/>
    <n v="21"/>
    <s v="2023-04-02"/>
    <s v="00:23"/>
    <s v="03:27"/>
    <d v="1899-12-30T03:04:00"/>
    <d v="1899-12-30T00:16:00"/>
    <d v="1899-12-30T02:48:00"/>
    <s v="Si"/>
  </r>
  <r>
    <d v="2023-04-02T03:17:00"/>
    <s v="Mesero_2"/>
    <s v="Almuerzo"/>
    <x v="2"/>
    <n v="2678"/>
    <s v="Reservada"/>
    <x v="256"/>
    <s v="Ecuador"/>
    <s v="Plato_14"/>
    <n v="46"/>
    <s v="2023-04-02"/>
    <s v="02:08"/>
    <s v="03:17"/>
    <d v="1899-12-30T01:09:00"/>
    <d v="1899-12-30T00:28:00"/>
    <d v="1899-12-30T00:41:00"/>
    <s v="Si"/>
  </r>
  <r>
    <d v="2023-04-02T04:32:00"/>
    <s v="Mesero_2"/>
    <s v="Desayuno"/>
    <x v="2"/>
    <s v="47.99"/>
    <s v="Reservada"/>
    <x v="257"/>
    <s v="Bolivia"/>
    <s v="Plato_1, Plato_3, Plato_15, Plato_20"/>
    <n v="117"/>
    <s v="2023-04-02"/>
    <s v="00:39"/>
    <s v="04:32"/>
    <d v="1899-12-30T03:53:00"/>
    <d v="1899-12-30T01:45:00"/>
    <d v="1899-12-30T02:08:00"/>
    <s v="Si"/>
  </r>
  <r>
    <d v="2023-04-02T06:16:00"/>
    <s v="Mesero_1"/>
    <s v="Almuerzo"/>
    <x v="2"/>
    <n v="4672"/>
    <s v="Ocupada"/>
    <x v="258"/>
    <s v="Venezuela"/>
    <s v="Plato_6"/>
    <n v="81"/>
    <s v="2023-04-02"/>
    <s v="03:27"/>
    <s v="06:16"/>
    <d v="1899-12-30T03:04:00"/>
    <d v="1899-12-30T00:11:00"/>
    <d v="1899-12-30T02:53:00"/>
    <s v="Si"/>
  </r>
  <r>
    <d v="2023-04-02T04:38:00"/>
    <s v="Mesero_5"/>
    <s v="Almuerzo"/>
    <x v="1"/>
    <n v="4755"/>
    <s v="Ocupada"/>
    <x v="259"/>
    <s v="Uruguay"/>
    <s v="Plato_14"/>
    <n v="69"/>
    <s v="2023-04-02"/>
    <s v="01:23"/>
    <s v="04:38"/>
    <d v="1899-12-30T03:30:00"/>
    <d v="1899-12-30T00:49:00"/>
    <d v="1899-12-30T02:41:00"/>
    <s v="Si"/>
  </r>
  <r>
    <d v="2023-04-02T02:55:00"/>
    <s v="Mesero_4"/>
    <s v="Almuerzo"/>
    <x v="2"/>
    <s v="32.42"/>
    <s v="Ocupada"/>
    <x v="260"/>
    <s v="Chile"/>
    <s v="Plato_15, Plato_9"/>
    <n v="154"/>
    <s v="2023-04-02"/>
    <s v="01:08"/>
    <s v="02:55"/>
    <d v="1899-12-30T02:02:00"/>
    <d v="1899-12-30T00:55:00"/>
    <d v="1899-12-30T01:07:00"/>
    <s v="Si"/>
  </r>
  <r>
    <d v="2023-04-02T07:21:00"/>
    <s v="Mesero_2"/>
    <s v="Almuerzo"/>
    <x v="2"/>
    <s v="42.83"/>
    <s v="Ocupada"/>
    <x v="261"/>
    <s v="Venezuela"/>
    <s v="Plato_5, Plato_17"/>
    <n v="115"/>
    <s v="2023-04-02"/>
    <s v="03:44"/>
    <s v="07:21"/>
    <d v="1899-12-30T03:52:00"/>
    <d v="1899-12-30T00:48:00"/>
    <d v="1899-12-30T03:04:00"/>
    <s v="Si"/>
  </r>
  <r>
    <d v="2023-04-02T05:26:00"/>
    <s v="Mesero_1"/>
    <s v="Desayuno"/>
    <x v="2"/>
    <s v="42.96"/>
    <s v="Libre"/>
    <x v="262"/>
    <s v="Uruguay"/>
    <s v="Plato_15, Plato_8, Plato_2, Plato_7"/>
    <n v="121"/>
    <s v="2023-04-02"/>
    <s v="02:53"/>
    <s v="05:26"/>
    <d v="1899-12-30T02:33:00"/>
    <d v="1899-12-30T02:29:00"/>
    <d v="1899-12-30T00:04:00"/>
    <s v="Si"/>
  </r>
  <r>
    <d v="2023-04-02T04:26:00"/>
    <s v="Mesero_1"/>
    <s v="Almuerzo"/>
    <x v="2"/>
    <s v="49.21"/>
    <s v="Libre"/>
    <x v="263"/>
    <s v="Bolivia"/>
    <s v="Plato_8, Plato_15, Plato_2, Plato_1"/>
    <n v="182"/>
    <s v="2023-04-02"/>
    <s v="03:11"/>
    <s v="04:26"/>
    <d v="1899-12-30T01:15:00"/>
    <d v="1899-12-30T01:57:00"/>
    <d v="1899-12-30T00:00:00"/>
    <s v="No"/>
  </r>
  <r>
    <d v="2023-04-02T06:15:00"/>
    <s v="Mesero_2"/>
    <s v="Desayuno"/>
    <x v="0"/>
    <s v="21.48"/>
    <s v="Libre"/>
    <x v="264"/>
    <s v="Chile"/>
    <s v="Plato_14, Plato_17, Plato_6, Plato_2"/>
    <n v="171"/>
    <s v="2023-04-02"/>
    <s v="02:54"/>
    <s v="06:15"/>
    <d v="1899-12-30T03:21:00"/>
    <d v="1899-12-30T02:15:00"/>
    <d v="1899-12-30T01:06:00"/>
    <s v="Si"/>
  </r>
  <r>
    <d v="2023-04-02T02:04:00"/>
    <s v="Mesero_2"/>
    <s v="Almuerzo"/>
    <x v="2"/>
    <s v="24.75"/>
    <s v="Reservada"/>
    <x v="265"/>
    <s v="Paraguay"/>
    <s v="Plato_7, Plato_1"/>
    <n v="99"/>
    <s v="2023-04-02"/>
    <s v="00:30"/>
    <s v="02:04"/>
    <d v="1899-12-30T01:34:00"/>
    <d v="1899-12-30T01:46:00"/>
    <d v="1899-12-30T00:00:00"/>
    <s v="No"/>
  </r>
  <r>
    <d v="2023-04-03T03:48:00"/>
    <s v="Mesero_2"/>
    <s v="Cena"/>
    <x v="2"/>
    <s v="44.66"/>
    <s v="Ocupada"/>
    <x v="266"/>
    <s v="España"/>
    <s v="Plato_15, Plato_16, Plato_2"/>
    <n v="118"/>
    <s v="2023-04-03"/>
    <s v="02:07"/>
    <s v="03:48"/>
    <d v="1899-12-30T01:56:00"/>
    <d v="1899-12-30T01:36:00"/>
    <d v="1899-12-30T00:20:00"/>
    <s v="Si"/>
  </r>
  <r>
    <d v="2023-04-03T03:44:00"/>
    <s v="Mesero_3"/>
    <s v="Almuerzo"/>
    <x v="0"/>
    <s v="23.16"/>
    <s v="Libre"/>
    <x v="267"/>
    <s v="Uruguay"/>
    <s v="Plato_7, Plato_5"/>
    <n v="68"/>
    <s v="2023-04-03"/>
    <s v="00:46"/>
    <s v="03:44"/>
    <d v="1899-12-30T02:58:00"/>
    <d v="1899-12-30T01:23:00"/>
    <d v="1899-12-30T01:35:00"/>
    <s v="Si"/>
  </r>
  <r>
    <d v="2023-04-03T04:15:00"/>
    <s v="Mesero_2"/>
    <s v="Almuerzo"/>
    <x v="0"/>
    <s v="39.17"/>
    <s v="Libre"/>
    <x v="268"/>
    <s v="Venezuela"/>
    <s v="Plato_19, Plato_20, Plato_18"/>
    <n v="250"/>
    <s v="2023-04-03"/>
    <s v="02:58"/>
    <s v="04:15"/>
    <d v="1899-12-30T01:17:00"/>
    <d v="1899-12-30T01:41:00"/>
    <d v="1899-12-30T00:00:00"/>
    <s v="No"/>
  </r>
  <r>
    <d v="2023-04-03T04:59:00"/>
    <s v="Mesero_4"/>
    <s v="Almuerzo"/>
    <x v="2"/>
    <n v="1013"/>
    <s v="Libre"/>
    <x v="269"/>
    <s v="Ecuador"/>
    <s v="Plato_18"/>
    <n v="102"/>
    <s v="2023-04-03"/>
    <s v="01:11"/>
    <s v="04:59"/>
    <d v="1899-12-30T03:48:00"/>
    <d v="1899-12-30T00:26:00"/>
    <d v="1899-12-30T03:22:00"/>
    <s v="Si"/>
  </r>
  <r>
    <d v="2023-04-03T05:10:00"/>
    <s v="Mesero_3"/>
    <s v="Almuerzo"/>
    <x v="2"/>
    <n v="1611"/>
    <s v="Ocupada"/>
    <x v="270"/>
    <s v="Bolivia"/>
    <s v="Plato_5"/>
    <n v="44"/>
    <s v="2023-04-03"/>
    <s v="01:40"/>
    <s v="05:10"/>
    <d v="1899-12-30T03:45:00"/>
    <d v="1899-12-30T00:55:00"/>
    <d v="1899-12-30T02:50:00"/>
    <s v="Si"/>
  </r>
  <r>
    <d v="2023-04-03T04:24:00"/>
    <s v="Mesero_4"/>
    <s v="Almuerzo"/>
    <x v="2"/>
    <s v="42.73"/>
    <s v="Reservada"/>
    <x v="271"/>
    <s v="España"/>
    <s v="Plato_7, Plato_8"/>
    <n v="83"/>
    <s v="2023-04-03"/>
    <s v="00:34"/>
    <s v="04:24"/>
    <d v="1899-12-30T03:50:00"/>
    <d v="1899-12-30T01:23:00"/>
    <d v="1899-12-30T02:27:00"/>
    <s v="Si"/>
  </r>
  <r>
    <d v="2023-04-03T03:29:00"/>
    <s v="Mesero_2"/>
    <s v="Almuerzo"/>
    <x v="1"/>
    <s v="36.3"/>
    <s v="Ocupada"/>
    <x v="272"/>
    <s v="Colombia"/>
    <s v="Plato_15, Plato_5, Plato_1"/>
    <n v="123"/>
    <s v="2023-04-03"/>
    <s v="01:47"/>
    <s v="03:29"/>
    <d v="1899-12-30T01:57:00"/>
    <d v="1899-12-30T01:07:00"/>
    <d v="1899-12-30T00:50:00"/>
    <s v="Si"/>
  </r>
  <r>
    <d v="2023-04-03T05:52:00"/>
    <s v="Mesero_1"/>
    <s v="Almuerzo"/>
    <x v="0"/>
    <s v="19.93"/>
    <s v="Ocupada"/>
    <x v="273"/>
    <s v="Brasil"/>
    <s v="Plato_10, Plato_12"/>
    <n v="116"/>
    <s v="2023-04-03"/>
    <s v="03:15"/>
    <s v="05:52"/>
    <d v="1899-12-30T02:52:00"/>
    <d v="1899-12-30T01:15:00"/>
    <d v="1899-12-30T01:37:00"/>
    <s v="Si"/>
  </r>
  <r>
    <d v="2023-04-03T05:58:00"/>
    <s v="Mesero_2"/>
    <s v="Almuerzo"/>
    <x v="2"/>
    <s v="49.67"/>
    <s v="Reservada"/>
    <x v="274"/>
    <s v="Bolivia"/>
    <s v="Plato_11, Plato_17, Plato_10"/>
    <n v="121"/>
    <s v="2023-04-03"/>
    <s v="02:13"/>
    <s v="05:58"/>
    <d v="1899-12-30T03:45:00"/>
    <d v="1899-12-30T02:02:00"/>
    <d v="1899-12-30T01:43:00"/>
    <s v="Si"/>
  </r>
  <r>
    <d v="2023-04-03T05:34:00"/>
    <s v="Mesero_4"/>
    <s v="Almuerzo"/>
    <x v="0"/>
    <s v="20.98"/>
    <s v="Reservada"/>
    <x v="275"/>
    <s v="Ecuador"/>
    <s v="Plato_5, Plato_10"/>
    <n v="70"/>
    <s v="2023-04-03"/>
    <s v="02:35"/>
    <s v="05:34"/>
    <d v="1899-12-30T02:59:00"/>
    <d v="1899-12-30T01:25:00"/>
    <d v="1899-12-30T01:34:00"/>
    <s v="Si"/>
  </r>
  <r>
    <d v="2023-04-03T03:56:00"/>
    <s v="Mesero_5"/>
    <s v="Almuerzo"/>
    <x v="2"/>
    <n v="1029"/>
    <s v="Libre"/>
    <x v="276"/>
    <s v="España"/>
    <s v="Plato_17"/>
    <n v="93"/>
    <s v="2023-04-03"/>
    <s v="01:28"/>
    <s v="03:56"/>
    <d v="1899-12-30T02:28:00"/>
    <d v="1899-12-30T00:29:00"/>
    <d v="1899-12-30T01:59:00"/>
    <s v="Si"/>
  </r>
  <r>
    <d v="2023-04-03T05:12:00"/>
    <s v="Mesero_3"/>
    <s v="Almuerzo"/>
    <x v="1"/>
    <s v="41.36"/>
    <s v="Libre"/>
    <x v="277"/>
    <s v="Venezuela"/>
    <s v="Plato_17, Plato_7"/>
    <n v="141"/>
    <s v="2023-04-03"/>
    <s v="03:10"/>
    <s v="05:12"/>
    <d v="1899-12-30T02:02:00"/>
    <d v="1899-12-30T01:01:00"/>
    <d v="1899-12-30T01:01:00"/>
    <s v="Si"/>
  </r>
  <r>
    <d v="2023-04-03T02:35:00"/>
    <s v="Mesero_2"/>
    <s v="Cena"/>
    <x v="2"/>
    <s v="43.53"/>
    <s v="Libre"/>
    <x v="278"/>
    <s v="Venezuela"/>
    <s v="Plato_20, Plato_8, Plato_4, Plato_16"/>
    <n v="201"/>
    <s v="2023-04-03"/>
    <s v="00:15"/>
    <s v="02:35"/>
    <d v="1899-12-30T02:20:00"/>
    <d v="1899-12-30T02:22:00"/>
    <d v="1899-12-30T00:00:00"/>
    <s v="No"/>
  </r>
  <r>
    <d v="2023-04-03T02:41:00"/>
    <s v="Mesero_5"/>
    <s v="Almuerzo"/>
    <x v="2"/>
    <s v="36.08"/>
    <s v="Reservada"/>
    <x v="279"/>
    <s v="Ecuador"/>
    <s v="Plato_7, Plato_14"/>
    <n v="117"/>
    <s v="2023-04-03"/>
    <s v="00:30"/>
    <s v="02:41"/>
    <d v="1899-12-30T02:11:00"/>
    <d v="1899-12-30T01:26:00"/>
    <d v="1899-12-30T00:45:00"/>
    <s v="Si"/>
  </r>
  <r>
    <d v="2023-04-03T07:50:00"/>
    <s v="Mesero_4"/>
    <s v="Desayuno"/>
    <x v="1"/>
    <n v="443"/>
    <s v="Ocupada"/>
    <x v="280"/>
    <s v="Perú"/>
    <s v="Plato_11"/>
    <n v="66"/>
    <s v="2023-04-03"/>
    <s v="03:52"/>
    <s v="07:50"/>
    <d v="1899-12-30T04:13:00"/>
    <d v="1899-12-30T00:09:00"/>
    <d v="1899-12-30T04:04:00"/>
    <s v="Si"/>
  </r>
  <r>
    <d v="2023-04-03T05:02:00"/>
    <s v="Mesero_4"/>
    <s v="Almuerzo"/>
    <x v="2"/>
    <s v="19.05"/>
    <s v="Libre"/>
    <x v="281"/>
    <s v="Uruguay"/>
    <s v="Plato_4, Plato_3"/>
    <n v="74"/>
    <s v="2023-04-03"/>
    <s v="01:11"/>
    <s v="05:02"/>
    <d v="1899-12-30T03:51:00"/>
    <d v="1899-12-30T01:54:00"/>
    <d v="1899-12-30T01:57:00"/>
    <s v="Si"/>
  </r>
  <r>
    <d v="2023-04-03T04:48:00"/>
    <s v="Mesero_5"/>
    <s v="Cena"/>
    <x v="2"/>
    <n v="4307"/>
    <s v="Libre"/>
    <x v="282"/>
    <s v="Brasil"/>
    <s v="Plato_10"/>
    <n v="78"/>
    <s v="2023-04-03"/>
    <s v="01:04"/>
    <s v="04:48"/>
    <d v="1899-12-30T03:44:00"/>
    <d v="1899-12-30T00:06:00"/>
    <d v="1899-12-30T03:38:00"/>
    <s v="Si"/>
  </r>
  <r>
    <d v="2023-04-03T04:37:00"/>
    <s v="Mesero_5"/>
    <s v="Almuerzo"/>
    <x v="0"/>
    <s v="29.99"/>
    <s v="Ocupada"/>
    <x v="283"/>
    <s v="Perú"/>
    <s v="Plato_3, Plato_6, Plato_12, Plato_11"/>
    <n v="158"/>
    <s v="2023-04-03"/>
    <s v="02:28"/>
    <s v="04:37"/>
    <d v="1899-12-30T02:24:00"/>
    <d v="1899-12-30T03:15:00"/>
    <d v="1899-12-30T00:00:00"/>
    <s v="No"/>
  </r>
  <r>
    <d v="2023-04-03T06:05:00"/>
    <s v="Mesero_4"/>
    <s v="Almuerzo"/>
    <x v="0"/>
    <n v="1094"/>
    <s v="Reservada"/>
    <x v="284"/>
    <s v="España"/>
    <s v="Plato_13"/>
    <n v="42"/>
    <s v="2023-04-03"/>
    <s v="03:03"/>
    <s v="06:05"/>
    <d v="1899-12-30T03:02:00"/>
    <d v="1899-12-30T00:12:00"/>
    <d v="1899-12-30T02:50:00"/>
    <s v="Si"/>
  </r>
  <r>
    <d v="2023-04-03T02:28:00"/>
    <s v="Mesero_3"/>
    <s v="Almuerzo"/>
    <x v="2"/>
    <n v="4196"/>
    <s v="Ocupada"/>
    <x v="285"/>
    <s v="Argentina"/>
    <s v="Plato_18"/>
    <n v="68"/>
    <s v="2023-04-03"/>
    <s v="00:22"/>
    <s v="02:28"/>
    <d v="1899-12-30T02:21:00"/>
    <d v="1899-12-30T00:25:00"/>
    <d v="1899-12-30T01:56:00"/>
    <s v="Si"/>
  </r>
  <r>
    <d v="2023-04-03T04:44:00"/>
    <s v="Mesero_5"/>
    <s v="Almuerzo"/>
    <x v="0"/>
    <s v="31.67"/>
    <s v="Reservada"/>
    <x v="286"/>
    <s v="Colombia"/>
    <s v="Plato_15, Plato_14, Plato_2"/>
    <n v="202"/>
    <s v="2023-04-03"/>
    <s v="03:37"/>
    <s v="04:44"/>
    <d v="1899-12-30T01:07:00"/>
    <d v="1899-12-30T02:01:00"/>
    <d v="1899-12-30T00:00:00"/>
    <s v="No"/>
  </r>
  <r>
    <d v="2023-04-03T05:33:00"/>
    <s v="Mesero_5"/>
    <s v="Cena"/>
    <x v="2"/>
    <s v="13.3"/>
    <s v="Reservada"/>
    <x v="287"/>
    <s v="Uruguay"/>
    <s v="Plato_7, Plato_12"/>
    <n v="86"/>
    <s v="2023-04-03"/>
    <s v="02:08"/>
    <s v="05:33"/>
    <d v="1899-12-30T03:25:00"/>
    <d v="1899-12-30T00:38:00"/>
    <d v="1899-12-30T02:47:00"/>
    <s v="Si"/>
  </r>
  <r>
    <d v="2023-04-03T06:23:00"/>
    <s v="Mesero_5"/>
    <s v="Almuerzo"/>
    <x v="0"/>
    <s v="26.56"/>
    <s v="Libre"/>
    <x v="288"/>
    <s v="España"/>
    <s v="Plato_3, Plato_10"/>
    <n v="138"/>
    <s v="2023-04-03"/>
    <s v="03:08"/>
    <s v="06:23"/>
    <d v="1899-12-30T03:15:00"/>
    <d v="1899-12-30T01:08:00"/>
    <d v="1899-12-30T02:07:00"/>
    <s v="Si"/>
  </r>
  <r>
    <d v="2023-04-03T04:33:00"/>
    <s v="Mesero_3"/>
    <s v="Almuerzo"/>
    <x v="2"/>
    <n v="1459"/>
    <s v="Ocupada"/>
    <x v="289"/>
    <s v="España"/>
    <s v="Plato_20"/>
    <n v="40"/>
    <s v="2023-04-03"/>
    <s v="02:06"/>
    <s v="04:33"/>
    <d v="1899-12-30T02:42:00"/>
    <d v="1899-12-30T00:57:00"/>
    <d v="1899-12-30T01:45:00"/>
    <s v="Si"/>
  </r>
  <r>
    <d v="2023-04-03T06:09:00"/>
    <s v="Mesero_2"/>
    <s v="Desayuno"/>
    <x v="1"/>
    <s v="15.44"/>
    <s v="Ocupada"/>
    <x v="290"/>
    <s v="Bolivia"/>
    <s v="Plato_18, Plato_1, Plato_8, Plato_17"/>
    <n v="260"/>
    <s v="2023-04-03"/>
    <s v="03:18"/>
    <s v="06:09"/>
    <d v="1899-12-30T03:06:00"/>
    <d v="1899-12-30T01:35:00"/>
    <d v="1899-12-30T01:31:00"/>
    <s v="Si"/>
  </r>
  <r>
    <d v="2023-04-03T01:51:00"/>
    <s v="Mesero_3"/>
    <s v="Cena"/>
    <x v="0"/>
    <n v="2972"/>
    <s v="Reservada"/>
    <x v="291"/>
    <s v="Argentina"/>
    <s v="Plato_16"/>
    <n v="84"/>
    <s v="2023-04-03"/>
    <s v="00:09"/>
    <s v="01:51"/>
    <d v="1899-12-30T01:42:00"/>
    <d v="1899-12-30T00:23:00"/>
    <d v="1899-12-30T01:19:00"/>
    <s v="Si"/>
  </r>
  <r>
    <d v="2023-04-03T04:35:00"/>
    <s v="Mesero_3"/>
    <s v="Almuerzo"/>
    <x v="0"/>
    <s v="33.11"/>
    <s v="Reservada"/>
    <x v="292"/>
    <s v="Argentina"/>
    <s v="Plato_16, Plato_2, Plato_19"/>
    <n v="216"/>
    <s v="2023-04-03"/>
    <s v="02:55"/>
    <s v="04:35"/>
    <d v="1899-12-30T01:40:00"/>
    <d v="1899-12-30T02:00:00"/>
    <d v="1899-12-30T00:00:00"/>
    <s v="No"/>
  </r>
  <r>
    <d v="2023-04-03T03:57:00"/>
    <s v="Mesero_2"/>
    <s v="Desayuno"/>
    <x v="2"/>
    <s v="20.36"/>
    <s v="Libre"/>
    <x v="293"/>
    <s v="Colombia"/>
    <s v="Plato_17, Plato_19, Plato_4, Plato_18"/>
    <n v="326"/>
    <s v="2023-04-03"/>
    <s v="00:26"/>
    <s v="03:57"/>
    <d v="1899-12-30T03:31:00"/>
    <d v="1899-12-30T01:26:00"/>
    <d v="1899-12-30T02:05:00"/>
    <s v="Si"/>
  </r>
  <r>
    <d v="2023-04-03T02:01:00"/>
    <s v="Mesero_2"/>
    <s v="Almuerzo"/>
    <x v="2"/>
    <s v="46.42"/>
    <s v="Reservada"/>
    <x v="294"/>
    <s v="Uruguay"/>
    <s v="Plato_15, Plato_2, Plato_17, Plato_13"/>
    <n v="247"/>
    <s v="2023-04-03"/>
    <s v="00:10"/>
    <s v="02:01"/>
    <d v="1899-12-30T01:51:00"/>
    <d v="1899-12-30T02:57:00"/>
    <d v="1899-12-30T00:00:00"/>
    <s v="No"/>
  </r>
  <r>
    <d v="2023-04-03T05:58:00"/>
    <s v="Mesero_2"/>
    <s v="Cena"/>
    <x v="2"/>
    <s v="29.07"/>
    <s v="Ocupada"/>
    <x v="295"/>
    <s v="España"/>
    <s v="Plato_14, Plato_19"/>
    <n v="59"/>
    <s v="2023-04-03"/>
    <s v="02:49"/>
    <s v="05:58"/>
    <d v="1899-12-30T03:24:00"/>
    <d v="1899-12-30T00:46:00"/>
    <d v="1899-12-30T02:38:00"/>
    <s v="Si"/>
  </r>
  <r>
    <d v="2023-04-03T04:27:00"/>
    <s v="Mesero_1"/>
    <s v="Almuerzo"/>
    <x v="2"/>
    <s v="43.46"/>
    <s v="Ocupada"/>
    <x v="296"/>
    <s v="España"/>
    <s v="Plato_9, Plato_4, Plato_13"/>
    <n v="175"/>
    <s v="2023-04-03"/>
    <s v="01:03"/>
    <s v="04:27"/>
    <d v="1899-12-30T03:39:00"/>
    <d v="1899-12-30T01:52:00"/>
    <d v="1899-12-30T01:47:00"/>
    <s v="Si"/>
  </r>
  <r>
    <d v="2023-04-03T05:29:00"/>
    <s v="Mesero_5"/>
    <s v="Desayuno"/>
    <x v="2"/>
    <s v="23.24"/>
    <s v="Reservada"/>
    <x v="297"/>
    <s v="Bolivia"/>
    <s v="Plato_6, Plato_19, Plato_5"/>
    <n v="255"/>
    <s v="2023-04-03"/>
    <s v="03:14"/>
    <s v="05:29"/>
    <d v="1899-12-30T02:15:00"/>
    <d v="1899-12-30T02:21:00"/>
    <d v="1899-12-30T00:00:00"/>
    <s v="No"/>
  </r>
  <r>
    <d v="2023-04-03T02:45:00"/>
    <s v="Mesero_5"/>
    <s v="Cena"/>
    <x v="1"/>
    <s v="29.68"/>
    <s v="Ocupada"/>
    <x v="298"/>
    <s v="Uruguay"/>
    <s v="Plato_3, Plato_19, Plato_7, Plato_4"/>
    <n v="182"/>
    <s v="2023-04-03"/>
    <s v="01:19"/>
    <s v="02:45"/>
    <d v="1899-12-30T01:41:00"/>
    <d v="1899-12-30T01:53:00"/>
    <d v="1899-12-30T00:00:00"/>
    <s v="No"/>
  </r>
  <r>
    <d v="2023-04-03T04:19:00"/>
    <s v="Mesero_2"/>
    <s v="Desayuno"/>
    <x v="2"/>
    <s v="38.38"/>
    <s v="Reservada"/>
    <x v="299"/>
    <s v="Paraguay"/>
    <s v="Plato_20, Plato_4, Plato_10, Plato_2"/>
    <n v="290"/>
    <s v="2023-04-03"/>
    <s v="02:17"/>
    <s v="04:19"/>
    <d v="1899-12-30T02:02:00"/>
    <d v="1899-12-30T01:58:00"/>
    <d v="1899-12-30T00:04:00"/>
    <s v="Si"/>
  </r>
  <r>
    <d v="2023-04-03T04:08:00"/>
    <s v="Mesero_5"/>
    <s v="Almuerzo"/>
    <x v="2"/>
    <s v="16.52"/>
    <s v="Reservada"/>
    <x v="300"/>
    <s v="Uruguay"/>
    <s v="Plato_17, Plato_10, Plato_9, Plato_3"/>
    <n v="223"/>
    <s v="2023-04-03"/>
    <s v="02:14"/>
    <s v="04:08"/>
    <d v="1899-12-30T01:54:00"/>
    <d v="1899-12-30T03:03:00"/>
    <d v="1899-12-30T00:00:00"/>
    <s v="No"/>
  </r>
  <r>
    <d v="2023-04-03T04:56:00"/>
    <s v="Mesero_1"/>
    <s v="Desayuno"/>
    <x v="2"/>
    <n v="3989"/>
    <s v="Reservada"/>
    <x v="301"/>
    <s v="Colombia"/>
    <s v="Plato_15"/>
    <n v="96"/>
    <s v="2023-04-03"/>
    <s v="01:20"/>
    <s v="04:56"/>
    <d v="1899-12-30T03:36:00"/>
    <d v="1899-12-30T00:15:00"/>
    <d v="1899-12-30T03:21:00"/>
    <s v="Si"/>
  </r>
  <r>
    <d v="2023-04-03T06:24:00"/>
    <s v="Mesero_5"/>
    <s v="Desayuno"/>
    <x v="0"/>
    <s v="16.49"/>
    <s v="Ocupada"/>
    <x v="302"/>
    <s v="Brasil"/>
    <s v="Plato_3, Plato_20, Plato_10, Plato_7"/>
    <n v="210"/>
    <s v="2023-04-03"/>
    <s v="03:38"/>
    <s v="06:24"/>
    <d v="1899-12-30T03:01:00"/>
    <d v="1899-12-30T01:32:00"/>
    <d v="1899-12-30T01:29:00"/>
    <s v="Si"/>
  </r>
  <r>
    <d v="2023-04-03T04:40:00"/>
    <s v="Mesero_1"/>
    <s v="Almuerzo"/>
    <x v="2"/>
    <s v="22.05"/>
    <s v="Reservada"/>
    <x v="303"/>
    <s v="Colombia"/>
    <s v="Plato_15, Plato_13, Plato_20, Plato_17"/>
    <n v="279"/>
    <s v="2023-04-03"/>
    <s v="03:24"/>
    <s v="04:40"/>
    <d v="1899-12-30T01:16:00"/>
    <d v="1899-12-30T01:25:00"/>
    <d v="1899-12-30T00:00:00"/>
    <s v="No"/>
  </r>
  <r>
    <d v="2023-04-03T04:13:00"/>
    <s v="Mesero_1"/>
    <s v="Almuerzo"/>
    <x v="2"/>
    <s v="37.92"/>
    <s v="Reservada"/>
    <x v="304"/>
    <s v="Chile"/>
    <s v="Plato_8, Plato_14"/>
    <n v="128"/>
    <s v="2023-04-03"/>
    <s v="00:45"/>
    <s v="04:13"/>
    <d v="1899-12-30T03:28:00"/>
    <d v="1899-12-30T01:05:00"/>
    <d v="1899-12-30T02:23:00"/>
    <s v="Si"/>
  </r>
  <r>
    <d v="2023-04-03T02:32:00"/>
    <s v="Mesero_5"/>
    <s v="Almuerzo"/>
    <x v="2"/>
    <n v="1696"/>
    <s v="Ocupada"/>
    <x v="305"/>
    <s v="Chile"/>
    <s v="Plato_15"/>
    <n v="32"/>
    <s v="2023-04-03"/>
    <s v="00:03"/>
    <s v="02:32"/>
    <d v="1899-12-30T02:44:00"/>
    <d v="1899-12-30T00:21:00"/>
    <d v="1899-12-30T02:23:00"/>
    <s v="Si"/>
  </r>
  <r>
    <d v="2023-04-03T05:39:00"/>
    <s v="Mesero_1"/>
    <s v="Almuerzo"/>
    <x v="1"/>
    <n v="3166"/>
    <s v="Libre"/>
    <x v="306"/>
    <s v="Perú"/>
    <s v="Plato_13"/>
    <n v="63"/>
    <s v="2023-04-03"/>
    <s v="03:09"/>
    <s v="05:39"/>
    <d v="1899-12-30T02:30:00"/>
    <d v="1899-12-30T00:39:00"/>
    <d v="1899-12-30T01:51:00"/>
    <s v="Si"/>
  </r>
  <r>
    <d v="2023-04-03T04:39:00"/>
    <s v="Mesero_2"/>
    <s v="Almuerzo"/>
    <x v="2"/>
    <s v="33.79"/>
    <s v="Reservada"/>
    <x v="307"/>
    <s v="Uruguay"/>
    <s v="Plato_18, Plato_8, Plato_17, Plato_16"/>
    <n v="222"/>
    <s v="2023-04-03"/>
    <s v="01:55"/>
    <s v="04:39"/>
    <d v="1899-12-30T02:44:00"/>
    <d v="1899-12-30T03:06:00"/>
    <d v="1899-12-30T00:00:00"/>
    <s v="No"/>
  </r>
  <r>
    <d v="2023-04-03T04:05:00"/>
    <s v="Mesero_1"/>
    <s v="Almuerzo"/>
    <x v="2"/>
    <s v="36.09"/>
    <s v="Reservada"/>
    <x v="308"/>
    <s v="Argentina"/>
    <s v="Plato_20, Plato_17, Plato_8"/>
    <n v="172"/>
    <s v="2023-04-03"/>
    <s v="00:28"/>
    <s v="04:05"/>
    <d v="1899-12-30T03:37:00"/>
    <d v="1899-12-30T02:03:00"/>
    <d v="1899-12-30T01:34:00"/>
    <s v="Si"/>
  </r>
  <r>
    <d v="2023-04-03T06:23:00"/>
    <s v="Mesero_5"/>
    <s v="Cena"/>
    <x v="2"/>
    <s v="11.47"/>
    <s v="Libre"/>
    <x v="309"/>
    <s v="Uruguay"/>
    <s v="Plato_10, Plato_2"/>
    <n v="138"/>
    <s v="2023-04-03"/>
    <s v="03:04"/>
    <s v="06:23"/>
    <d v="1899-12-30T03:19:00"/>
    <d v="1899-12-30T01:37:00"/>
    <d v="1899-12-30T01:42:00"/>
    <s v="Si"/>
  </r>
  <r>
    <d v="2023-04-03T02:43:00"/>
    <s v="Mesero_3"/>
    <s v="Desayuno"/>
    <x v="1"/>
    <s v="39.27"/>
    <s v="Ocupada"/>
    <x v="310"/>
    <s v="Paraguay"/>
    <s v="Plato_7, Plato_9"/>
    <n v="53"/>
    <s v="2023-04-03"/>
    <s v="01:40"/>
    <s v="02:43"/>
    <d v="1899-12-30T01:18:00"/>
    <d v="1899-12-30T01:14:00"/>
    <d v="1899-12-30T00:04:00"/>
    <s v="Si"/>
  </r>
  <r>
    <d v="2023-04-03T06:12:00"/>
    <s v="Mesero_3"/>
    <s v="Almuerzo"/>
    <x v="2"/>
    <s v="30.89"/>
    <s v="Reservada"/>
    <x v="311"/>
    <s v="Uruguay"/>
    <s v="Plato_15, Plato_8"/>
    <n v="134"/>
    <s v="2023-04-03"/>
    <s v="03:07"/>
    <s v="06:12"/>
    <d v="1899-12-30T03:05:00"/>
    <d v="1899-12-30T00:55:00"/>
    <d v="1899-12-30T02:10:00"/>
    <s v="Si"/>
  </r>
  <r>
    <d v="2023-04-03T05:46:00"/>
    <s v="Mesero_1"/>
    <s v="Desayuno"/>
    <x v="0"/>
    <s v="43.14"/>
    <s v="Reservada"/>
    <x v="312"/>
    <s v="España"/>
    <s v="Plato_12, Plato_17, Plato_19, Plato_7"/>
    <n v="232"/>
    <s v="2023-04-03"/>
    <s v="02:23"/>
    <s v="05:46"/>
    <d v="1899-12-30T03:23:00"/>
    <d v="1899-12-30T01:46:00"/>
    <d v="1899-12-30T01:37:00"/>
    <s v="Si"/>
  </r>
  <r>
    <d v="2023-04-03T03:53:00"/>
    <s v="Mesero_4"/>
    <s v="Almuerzo"/>
    <x v="0"/>
    <n v="3218"/>
    <s v="Ocupada"/>
    <x v="313"/>
    <s v="Chile"/>
    <s v="Plato_6"/>
    <n v="27"/>
    <s v="2023-04-03"/>
    <s v="00:46"/>
    <s v="03:53"/>
    <d v="1899-12-30T03:22:00"/>
    <d v="1899-12-30T00:05:00"/>
    <d v="1899-12-30T03:17:00"/>
    <s v="Si"/>
  </r>
  <r>
    <d v="2023-04-03T03:29:00"/>
    <s v="Mesero_2"/>
    <s v="Almuerzo"/>
    <x v="2"/>
    <s v="20.6"/>
    <s v="Libre"/>
    <x v="314"/>
    <s v="Chile"/>
    <s v="Plato_1, Plato_16, Plato_9, Plato_13"/>
    <n v="161"/>
    <s v="2023-04-03"/>
    <s v="00:12"/>
    <s v="03:29"/>
    <d v="1899-12-30T03:17:00"/>
    <d v="1899-12-30T02:06:00"/>
    <d v="1899-12-30T01:11:00"/>
    <s v="Si"/>
  </r>
  <r>
    <d v="2023-04-03T05:32:00"/>
    <s v="Mesero_5"/>
    <s v="Desayuno"/>
    <x v="2"/>
    <s v="31.13"/>
    <s v="Reservada"/>
    <x v="315"/>
    <s v="Perú"/>
    <s v="Plato_4, Plato_13, Plato_6, Plato_20"/>
    <n v="160"/>
    <s v="2023-04-03"/>
    <s v="01:38"/>
    <s v="05:32"/>
    <d v="1899-12-30T03:54:00"/>
    <d v="1899-12-30T02:38:00"/>
    <d v="1899-12-30T01:16:00"/>
    <s v="Si"/>
  </r>
  <r>
    <d v="2023-04-03T06:16:00"/>
    <s v="Mesero_2"/>
    <s v="Desayuno"/>
    <x v="1"/>
    <s v="24.55"/>
    <s v="Libre"/>
    <x v="316"/>
    <s v="Uruguay"/>
    <s v="Plato_5, Plato_18, Plato_15"/>
    <n v="178"/>
    <s v="2023-04-03"/>
    <s v="02:25"/>
    <s v="06:16"/>
    <d v="1899-12-30T03:51:00"/>
    <d v="1899-12-30T01:28:00"/>
    <d v="1899-12-30T02:23:00"/>
    <s v="Si"/>
  </r>
  <r>
    <d v="2023-04-03T05:09:00"/>
    <s v="Mesero_3"/>
    <s v="Cena"/>
    <x v="2"/>
    <n v="1008"/>
    <s v="Reservada"/>
    <x v="317"/>
    <s v="Venezuela"/>
    <s v="Plato_9"/>
    <n v="29"/>
    <s v="2023-04-03"/>
    <s v="03:33"/>
    <s v="05:09"/>
    <d v="1899-12-30T01:36:00"/>
    <d v="1899-12-30T00:39:00"/>
    <d v="1899-12-30T00:57:00"/>
    <s v="Si"/>
  </r>
  <r>
    <d v="2023-04-03T03:59:00"/>
    <s v="Mesero_1"/>
    <s v="Almuerzo"/>
    <x v="1"/>
    <s v="30.05"/>
    <s v="Libre"/>
    <x v="318"/>
    <s v="Bolivia"/>
    <s v="Plato_15, Plato_8, Plato_20, Plato_17"/>
    <n v="268"/>
    <s v="2023-04-03"/>
    <s v="00:48"/>
    <s v="03:59"/>
    <d v="1899-12-30T03:11:00"/>
    <d v="1899-12-30T02:06:00"/>
    <d v="1899-12-30T01:05:00"/>
    <s v="Si"/>
  </r>
  <r>
    <d v="2023-04-03T04:17:00"/>
    <s v="Mesero_3"/>
    <s v="Almuerzo"/>
    <x v="0"/>
    <s v="44.02"/>
    <s v="Reservada"/>
    <x v="319"/>
    <s v="España"/>
    <s v="Plato_13, Plato_5, Plato_18"/>
    <n v="98"/>
    <s v="2023-04-03"/>
    <s v="01:30"/>
    <s v="04:17"/>
    <d v="1899-12-30T02:47:00"/>
    <d v="1899-12-30T02:10:00"/>
    <d v="1899-12-30T00:37:00"/>
    <s v="Si"/>
  </r>
  <r>
    <d v="2023-04-03T04:18:00"/>
    <s v="Mesero_1"/>
    <s v="Almuerzo"/>
    <x v="2"/>
    <s v="23.59"/>
    <s v="Libre"/>
    <x v="320"/>
    <s v="Venezuela"/>
    <s v="Plato_16, Plato_5, Plato_14"/>
    <n v="141"/>
    <s v="2023-04-03"/>
    <s v="02:04"/>
    <s v="04:18"/>
    <d v="1899-12-30T02:14:00"/>
    <d v="1899-12-30T01:35:00"/>
    <d v="1899-12-30T00:39:00"/>
    <s v="Si"/>
  </r>
  <r>
    <d v="2023-04-03T05:47:00"/>
    <s v="Mesero_2"/>
    <s v="Cena"/>
    <x v="2"/>
    <s v="24.69"/>
    <s v="Ocupada"/>
    <x v="321"/>
    <s v="Ecuador"/>
    <s v="Plato_15, Plato_13"/>
    <n v="85"/>
    <s v="2023-04-03"/>
    <s v="03:41"/>
    <s v="05:47"/>
    <d v="1899-12-30T02:21:00"/>
    <d v="1899-12-30T01:00:00"/>
    <d v="1899-12-30T01:21:00"/>
    <s v="Si"/>
  </r>
  <r>
    <d v="2023-04-03T04:19:00"/>
    <s v="Mesero_5"/>
    <s v="Desayuno"/>
    <x v="1"/>
    <s v="44.3"/>
    <s v="Libre"/>
    <x v="322"/>
    <s v="Chile"/>
    <s v="Plato_5, Plato_9, Plato_7, Plato_4"/>
    <n v="208"/>
    <s v="2023-04-03"/>
    <s v="01:23"/>
    <s v="04:19"/>
    <d v="1899-12-30T02:56:00"/>
    <d v="1899-12-30T02:02:00"/>
    <d v="1899-12-30T00:54:00"/>
    <s v="Si"/>
  </r>
  <r>
    <d v="2023-04-03T01:51:00"/>
    <s v="Mesero_1"/>
    <s v="Cena"/>
    <x v="2"/>
    <s v="21.6"/>
    <s v="Libre"/>
    <x v="323"/>
    <s v="Perú"/>
    <s v="Plato_2, Plato_6, Plato_10"/>
    <n v="137"/>
    <s v="2023-04-03"/>
    <s v="00:43"/>
    <s v="01:51"/>
    <d v="1899-12-30T01:08:00"/>
    <d v="1899-12-30T01:30:00"/>
    <d v="1899-12-30T00:00:00"/>
    <s v="No"/>
  </r>
  <r>
    <d v="2023-04-03T02:18:00"/>
    <s v="Mesero_2"/>
    <s v="Almuerzo"/>
    <x v="2"/>
    <s v="32.5"/>
    <s v="Reservada"/>
    <x v="324"/>
    <s v="Perú"/>
    <s v="Plato_13, Plato_17, Plato_8, Plato_15"/>
    <n v="154"/>
    <s v="2023-04-03"/>
    <s v="01:00"/>
    <s v="02:18"/>
    <d v="1899-12-30T01:18:00"/>
    <d v="1899-12-30T01:11:00"/>
    <d v="1899-12-30T00:07:00"/>
    <s v="Si"/>
  </r>
  <r>
    <d v="2023-04-04T05:34:00"/>
    <s v="Mesero_1"/>
    <s v="Desayuno"/>
    <x v="0"/>
    <s v="13.85"/>
    <s v="Ocupada"/>
    <x v="325"/>
    <s v="Perú"/>
    <s v="Plato_8, Plato_4, Plato_16"/>
    <n v="81"/>
    <s v="2023-04-04"/>
    <s v="01:39"/>
    <s v="05:34"/>
    <d v="1899-12-30T04:10:00"/>
    <d v="1899-12-30T01:31:00"/>
    <d v="1899-12-30T02:39:00"/>
    <s v="Si"/>
  </r>
  <r>
    <d v="2023-04-04T04:36:00"/>
    <s v="Mesero_5"/>
    <s v="Cena"/>
    <x v="2"/>
    <s v="15.08"/>
    <s v="Reservada"/>
    <x v="326"/>
    <s v="Colombia"/>
    <s v="Plato_18, Plato_4, Plato_6"/>
    <n v="147"/>
    <s v="2023-04-04"/>
    <s v="02:59"/>
    <s v="04:36"/>
    <d v="1899-12-30T01:37:00"/>
    <d v="1899-12-30T01:14:00"/>
    <d v="1899-12-30T00:23:00"/>
    <s v="Si"/>
  </r>
  <r>
    <d v="2023-04-04T04:07:00"/>
    <s v="Mesero_2"/>
    <s v="Cena"/>
    <x v="2"/>
    <n v="1385"/>
    <s v="Reservada"/>
    <x v="327"/>
    <s v="Chile"/>
    <s v="Plato_8"/>
    <n v="35"/>
    <s v="2023-04-04"/>
    <s v="01:44"/>
    <s v="04:07"/>
    <d v="1899-12-30T02:23:00"/>
    <d v="1899-12-30T00:21:00"/>
    <d v="1899-12-30T02:02:00"/>
    <s v="Si"/>
  </r>
  <r>
    <d v="2023-04-04T02:41:00"/>
    <s v="Mesero_2"/>
    <s v="Almuerzo"/>
    <x v="2"/>
    <s v="38.89"/>
    <s v="Ocupada"/>
    <x v="328"/>
    <s v="Bolivia"/>
    <s v="Plato_13, Plato_20, Plato_17, Plato_14"/>
    <n v="207"/>
    <s v="2023-04-04"/>
    <s v="00:26"/>
    <s v="02:41"/>
    <d v="1899-12-30T02:30:00"/>
    <d v="1899-12-30T02:19:00"/>
    <d v="1899-12-30T00:11:00"/>
    <s v="Si"/>
  </r>
  <r>
    <d v="2023-04-04T03:57:00"/>
    <s v="Mesero_3"/>
    <s v="Desayuno"/>
    <x v="2"/>
    <s v="32.17"/>
    <s v="Ocupada"/>
    <x v="329"/>
    <s v="Bolivia"/>
    <s v="Plato_1, Plato_16, Plato_14, Plato_13"/>
    <n v="217"/>
    <s v="2023-04-04"/>
    <s v="01:50"/>
    <s v="03:57"/>
    <d v="1899-12-30T02:22:00"/>
    <d v="1899-12-30T02:20:00"/>
    <d v="1899-12-30T00:02:00"/>
    <s v="Si"/>
  </r>
  <r>
    <d v="2023-04-04T06:17:00"/>
    <s v="Mesero_4"/>
    <s v="Cena"/>
    <x v="0"/>
    <s v="36.61"/>
    <s v="Reservada"/>
    <x v="330"/>
    <s v="Paraguay"/>
    <s v="Plato_12, Plato_8, Plato_7, Plato_1"/>
    <n v="173"/>
    <s v="2023-04-04"/>
    <s v="03:06"/>
    <s v="06:17"/>
    <d v="1899-12-30T03:11:00"/>
    <d v="1899-12-30T02:01:00"/>
    <d v="1899-12-30T01:10:00"/>
    <s v="Si"/>
  </r>
  <r>
    <d v="2023-04-04T01:29:00"/>
    <s v="Mesero_2"/>
    <s v="Almuerzo"/>
    <x v="0"/>
    <n v="2521"/>
    <s v="Reservada"/>
    <x v="331"/>
    <s v="Argentina"/>
    <s v="Plato_20"/>
    <n v="120"/>
    <s v="2023-04-04"/>
    <s v="00:14"/>
    <s v="01:29"/>
    <d v="1899-12-30T01:15:00"/>
    <d v="1899-12-30T00:17:00"/>
    <d v="1899-12-30T00:58:00"/>
    <s v="Si"/>
  </r>
  <r>
    <d v="2023-04-04T04:29:00"/>
    <s v="Mesero_4"/>
    <s v="Cena"/>
    <x v="2"/>
    <s v="13.19"/>
    <s v="Libre"/>
    <x v="332"/>
    <s v="Paraguay"/>
    <s v="Plato_19, Plato_4"/>
    <n v="72"/>
    <s v="2023-04-04"/>
    <s v="03:10"/>
    <s v="04:29"/>
    <d v="1899-12-30T01:19:00"/>
    <d v="1899-12-30T01:01:00"/>
    <d v="1899-12-30T00:18:00"/>
    <s v="Si"/>
  </r>
  <r>
    <d v="2023-04-04T06:31:00"/>
    <s v="Mesero_1"/>
    <s v="Desayuno"/>
    <x v="2"/>
    <s v="17.5"/>
    <s v="Libre"/>
    <x v="333"/>
    <s v="Argentina"/>
    <s v="Plato_13, Plato_14, Plato_7, Plato_2"/>
    <n v="173"/>
    <s v="2023-04-04"/>
    <s v="02:51"/>
    <s v="06:31"/>
    <d v="1899-12-30T03:40:00"/>
    <d v="1899-12-30T02:36:00"/>
    <d v="1899-12-30T01:04:00"/>
    <s v="Si"/>
  </r>
  <r>
    <d v="2023-04-04T03:09:00"/>
    <s v="Mesero_4"/>
    <s v="Almuerzo"/>
    <x v="0"/>
    <s v="41.56"/>
    <s v="Libre"/>
    <x v="334"/>
    <s v="Brasil"/>
    <s v="Plato_2, Plato_16"/>
    <n v="114"/>
    <s v="2023-04-04"/>
    <s v="01:56"/>
    <s v="03:09"/>
    <d v="1899-12-30T01:13:00"/>
    <d v="1899-12-30T01:09:00"/>
    <d v="1899-12-30T00:04:00"/>
    <s v="Si"/>
  </r>
  <r>
    <d v="2023-04-04T04:51:00"/>
    <s v="Mesero_2"/>
    <s v="Cena"/>
    <x v="2"/>
    <s v="17.93"/>
    <s v="Libre"/>
    <x v="335"/>
    <s v="Argentina"/>
    <s v="Plato_13, Plato_12, Plato_10"/>
    <n v="158"/>
    <s v="2023-04-04"/>
    <s v="01:35"/>
    <s v="04:51"/>
    <d v="1899-12-30T03:16:00"/>
    <d v="1899-12-30T01:05:00"/>
    <d v="1899-12-30T02:11:00"/>
    <s v="Si"/>
  </r>
  <r>
    <d v="2023-04-04T04:31:00"/>
    <s v="Mesero_5"/>
    <s v="Cena"/>
    <x v="2"/>
    <s v="19.28"/>
    <s v="Reservada"/>
    <x v="336"/>
    <s v="Brasil"/>
    <s v="Plato_7, Plato_16"/>
    <n v="100"/>
    <s v="2023-04-04"/>
    <s v="01:38"/>
    <s v="04:31"/>
    <d v="1899-12-30T02:53:00"/>
    <d v="1899-12-30T00:58:00"/>
    <d v="1899-12-30T01:55:00"/>
    <s v="Si"/>
  </r>
  <r>
    <d v="2023-04-04T03:30:00"/>
    <s v="Mesero_5"/>
    <s v="Almuerzo"/>
    <x v="0"/>
    <s v="30.62"/>
    <s v="Reservada"/>
    <x v="337"/>
    <s v="Ecuador"/>
    <s v="Plato_18, Plato_13, Plato_15, Plato_3"/>
    <n v="279"/>
    <s v="2023-04-04"/>
    <s v="00:32"/>
    <s v="03:30"/>
    <d v="1899-12-30T02:58:00"/>
    <d v="1899-12-30T02:23:00"/>
    <d v="1899-12-30T00:35:00"/>
    <s v="Si"/>
  </r>
  <r>
    <d v="2023-04-04T02:01:00"/>
    <s v="Mesero_3"/>
    <s v="Desayuno"/>
    <x v="0"/>
    <s v="19.6"/>
    <s v="Reservada"/>
    <x v="338"/>
    <s v="Perú"/>
    <s v="Plato_9, Plato_14"/>
    <n v="104"/>
    <s v="2023-04-04"/>
    <s v="00:00"/>
    <s v="02:01"/>
    <d v="1899-12-30T02:01:00"/>
    <d v="1899-12-30T00:46:00"/>
    <d v="1899-12-30T01:15:00"/>
    <s v="Si"/>
  </r>
  <r>
    <d v="2023-04-04T04:38:00"/>
    <s v="Mesero_3"/>
    <s v="Almuerzo"/>
    <x v="2"/>
    <s v="38.52"/>
    <s v="Libre"/>
    <x v="339"/>
    <s v="España"/>
    <s v="Plato_20, Plato_16"/>
    <n v="164"/>
    <s v="2023-04-04"/>
    <s v="01:12"/>
    <s v="04:38"/>
    <d v="1899-12-30T03:26:00"/>
    <d v="1899-12-30T01:31:00"/>
    <d v="1899-12-30T01:55:00"/>
    <s v="Si"/>
  </r>
  <r>
    <d v="2023-04-04T04:19:00"/>
    <s v="Mesero_3"/>
    <s v="Desayuno"/>
    <x v="2"/>
    <s v="47.05"/>
    <s v="Libre"/>
    <x v="340"/>
    <s v="Perú"/>
    <s v="Plato_16, Plato_5, Plato_8"/>
    <n v="177"/>
    <s v="2023-04-04"/>
    <s v="02:05"/>
    <s v="04:19"/>
    <d v="1899-12-30T02:14:00"/>
    <d v="1899-12-30T01:28:00"/>
    <d v="1899-12-30T00:46:00"/>
    <s v="Si"/>
  </r>
  <r>
    <d v="2023-04-04T06:11:00"/>
    <s v="Mesero_3"/>
    <s v="Desayuno"/>
    <x v="2"/>
    <s v="20.06"/>
    <s v="Libre"/>
    <x v="341"/>
    <s v="Bolivia"/>
    <s v="Plato_14, Plato_16"/>
    <n v="102"/>
    <s v="2023-04-04"/>
    <s v="02:30"/>
    <s v="06:11"/>
    <d v="1899-12-30T03:41:00"/>
    <d v="1899-12-30T00:54:00"/>
    <d v="1899-12-30T02:47:00"/>
    <s v="Si"/>
  </r>
  <r>
    <d v="2023-04-04T05:45:00"/>
    <s v="Mesero_5"/>
    <s v="Almuerzo"/>
    <x v="2"/>
    <s v="23.01"/>
    <s v="Ocupada"/>
    <x v="342"/>
    <s v="Perú"/>
    <s v="Plato_18, Plato_14"/>
    <n v="137"/>
    <s v="2023-04-04"/>
    <s v="03:56"/>
    <s v="05:45"/>
    <d v="1899-12-30T02:04:00"/>
    <d v="1899-12-30T01:41:00"/>
    <d v="1899-12-30T00:23:00"/>
    <s v="Si"/>
  </r>
  <r>
    <d v="2023-04-04T02:04:00"/>
    <s v="Mesero_2"/>
    <s v="Almuerzo"/>
    <x v="2"/>
    <s v="33.01"/>
    <s v="Ocupada"/>
    <x v="343"/>
    <s v="Chile"/>
    <s v="Plato_8, Plato_17, Plato_15, Plato_5"/>
    <n v="183"/>
    <s v="2023-04-04"/>
    <s v="00:46"/>
    <s v="02:04"/>
    <d v="1899-12-30T01:33:00"/>
    <d v="1899-12-30T01:26:00"/>
    <d v="1899-12-30T00:07:00"/>
    <s v="Si"/>
  </r>
  <r>
    <d v="2023-04-04T04:19:00"/>
    <s v="Mesero_4"/>
    <s v="Almuerzo"/>
    <x v="2"/>
    <n v="1398"/>
    <s v="Ocupada"/>
    <x v="344"/>
    <s v="Chile"/>
    <s v="Plato_12"/>
    <n v="38"/>
    <s v="2023-04-04"/>
    <s v="01:18"/>
    <s v="04:19"/>
    <d v="1899-12-30T03:16:00"/>
    <d v="1899-12-30T00:18:00"/>
    <d v="1899-12-30T02:58:00"/>
    <s v="Si"/>
  </r>
  <r>
    <d v="2023-04-04T03:56:00"/>
    <s v="Mesero_5"/>
    <s v="Almuerzo"/>
    <x v="0"/>
    <n v="3593"/>
    <s v="Reservada"/>
    <x v="345"/>
    <s v="Argentina"/>
    <s v="Plato_19"/>
    <n v="72"/>
    <s v="2023-04-04"/>
    <s v="00:40"/>
    <s v="03:56"/>
    <d v="1899-12-30T03:16:00"/>
    <d v="1899-12-30T00:22:00"/>
    <d v="1899-12-30T02:54:00"/>
    <s v="Si"/>
  </r>
  <r>
    <d v="2023-04-04T04:34:00"/>
    <s v="Mesero_4"/>
    <s v="Almuerzo"/>
    <x v="2"/>
    <n v="4852"/>
    <s v="Reservada"/>
    <x v="346"/>
    <s v="Chile"/>
    <s v="Plato_8"/>
    <n v="70"/>
    <s v="2023-04-04"/>
    <s v="01:49"/>
    <s v="04:34"/>
    <d v="1899-12-30T02:45:00"/>
    <d v="1899-12-30T00:44:00"/>
    <d v="1899-12-30T02:01:00"/>
    <s v="Si"/>
  </r>
  <r>
    <d v="2023-04-04T04:59:00"/>
    <s v="Mesero_2"/>
    <s v="Almuerzo"/>
    <x v="2"/>
    <s v="30.78"/>
    <s v="Ocupada"/>
    <x v="347"/>
    <s v="Paraguay"/>
    <s v="Plato_10, Plato_3"/>
    <n v="86"/>
    <s v="2023-04-04"/>
    <s v="01:17"/>
    <s v="04:59"/>
    <d v="1899-12-30T03:57:00"/>
    <d v="1899-12-30T01:28:00"/>
    <d v="1899-12-30T02:29:00"/>
    <s v="Si"/>
  </r>
  <r>
    <d v="2023-04-04T07:31:00"/>
    <s v="Mesero_5"/>
    <s v="Desayuno"/>
    <x v="2"/>
    <s v="40.63"/>
    <s v="Ocupada"/>
    <x v="348"/>
    <s v="Brasil"/>
    <s v="Plato_2, Plato_12, Plato_8"/>
    <n v="152"/>
    <s v="2023-04-04"/>
    <s v="03:48"/>
    <s v="07:31"/>
    <d v="1899-12-30T03:58:00"/>
    <d v="1899-12-30T01:25:00"/>
    <d v="1899-12-30T02:33:00"/>
    <s v="Si"/>
  </r>
  <r>
    <d v="2023-04-04T02:59:00"/>
    <s v="Mesero_5"/>
    <s v="Desayuno"/>
    <x v="0"/>
    <s v="36.21"/>
    <s v="Reservada"/>
    <x v="349"/>
    <s v="Colombia"/>
    <s v="Plato_17, Plato_6"/>
    <n v="143"/>
    <s v="2023-04-04"/>
    <s v="00:35"/>
    <s v="02:59"/>
    <d v="1899-12-30T02:24:00"/>
    <d v="1899-12-30T01:49:00"/>
    <d v="1899-12-30T00:35:00"/>
    <s v="Si"/>
  </r>
  <r>
    <d v="2023-04-04T06:09:00"/>
    <s v="Mesero_1"/>
    <s v="Desayuno"/>
    <x v="2"/>
    <s v="48.93"/>
    <s v="Libre"/>
    <x v="350"/>
    <s v="Brasil"/>
    <s v="Plato_15, Plato_8"/>
    <n v="201"/>
    <s v="2023-04-04"/>
    <s v="03:52"/>
    <s v="06:09"/>
    <d v="1899-12-30T02:17:00"/>
    <d v="1899-12-30T00:25:00"/>
    <d v="1899-12-30T01:52:00"/>
    <s v="Si"/>
  </r>
  <r>
    <d v="2023-04-04T02:53:00"/>
    <s v="Mesero_3"/>
    <s v="Desayuno"/>
    <x v="1"/>
    <n v="1755"/>
    <s v="Reservada"/>
    <x v="351"/>
    <s v="Paraguay"/>
    <s v="Plato_11"/>
    <n v="99"/>
    <s v="2023-04-04"/>
    <s v="00:17"/>
    <s v="02:53"/>
    <d v="1899-12-30T02:36:00"/>
    <d v="1899-12-30T00:07:00"/>
    <d v="1899-12-30T02:29:00"/>
    <s v="Si"/>
  </r>
  <r>
    <d v="2023-04-04T07:36:00"/>
    <s v="Mesero_5"/>
    <s v="Cena"/>
    <x v="2"/>
    <s v="27.37"/>
    <s v="Reservada"/>
    <x v="352"/>
    <s v="Brasil"/>
    <s v="Plato_5, Plato_2, Plato_8, Plato_18"/>
    <n v="212"/>
    <s v="2023-04-04"/>
    <s v="03:46"/>
    <s v="07:36"/>
    <d v="1899-12-30T03:50:00"/>
    <d v="1899-12-30T02:08:00"/>
    <d v="1899-12-30T01:42:00"/>
    <s v="Si"/>
  </r>
  <r>
    <d v="2023-04-04T03:24:00"/>
    <s v="Mesero_5"/>
    <s v="Desayuno"/>
    <x v="2"/>
    <s v="29.58"/>
    <s v="Ocupada"/>
    <x v="353"/>
    <s v="Paraguay"/>
    <s v="Plato_12, Plato_15, Plato_4, Plato_7"/>
    <n v="181"/>
    <s v="2023-04-04"/>
    <s v="00:26"/>
    <s v="03:24"/>
    <d v="1899-12-30T03:13:00"/>
    <d v="1899-12-30T02:17:00"/>
    <d v="1899-12-30T00:56:00"/>
    <s v="Si"/>
  </r>
  <r>
    <d v="2023-04-04T05:07:00"/>
    <s v="Mesero_5"/>
    <s v="Desayuno"/>
    <x v="2"/>
    <n v="3053"/>
    <s v="Reservada"/>
    <x v="354"/>
    <s v="España"/>
    <s v="Plato_10"/>
    <n v="26"/>
    <s v="2023-04-04"/>
    <s v="01:41"/>
    <s v="05:07"/>
    <d v="1899-12-30T03:26:00"/>
    <d v="1899-12-30T00:07:00"/>
    <d v="1899-12-30T03:19:00"/>
    <s v="Si"/>
  </r>
  <r>
    <d v="2023-04-04T02:18:00"/>
    <s v="Mesero_3"/>
    <s v="Desayuno"/>
    <x v="2"/>
    <n v="2892"/>
    <s v="Ocupada"/>
    <x v="355"/>
    <s v="Brasil"/>
    <s v="Plato_4"/>
    <n v="36"/>
    <s v="2023-04-04"/>
    <s v="00:12"/>
    <s v="02:18"/>
    <d v="1899-12-30T02:21:00"/>
    <d v="1899-12-30T00:07:00"/>
    <d v="1899-12-30T02:14:00"/>
    <s v="Si"/>
  </r>
  <r>
    <d v="2023-04-04T04:26:00"/>
    <s v="Mesero_3"/>
    <s v="Desayuno"/>
    <x v="0"/>
    <s v="26.87"/>
    <s v="Ocupada"/>
    <x v="356"/>
    <s v="Chile"/>
    <s v="Plato_1, Plato_3, Plato_6, Plato_5"/>
    <n v="168"/>
    <s v="2023-04-04"/>
    <s v="01:19"/>
    <s v="04:26"/>
    <d v="1899-12-30T03:22:00"/>
    <d v="1899-12-30T01:36:00"/>
    <d v="1899-12-30T01:46:00"/>
    <s v="Si"/>
  </r>
  <r>
    <d v="2023-04-04T05:57:00"/>
    <s v="Mesero_5"/>
    <s v="Cena"/>
    <x v="2"/>
    <s v="42.1"/>
    <s v="Reservada"/>
    <x v="357"/>
    <s v="Uruguay"/>
    <s v="Plato_10, Plato_4, Plato_3"/>
    <n v="166"/>
    <s v="2023-04-04"/>
    <s v="02:37"/>
    <s v="05:57"/>
    <d v="1899-12-30T03:20:00"/>
    <d v="1899-12-30T02:32:00"/>
    <d v="1899-12-30T00:48:00"/>
    <s v="Si"/>
  </r>
  <r>
    <d v="2023-04-04T04:10:00"/>
    <s v="Mesero_2"/>
    <s v="Almuerzo"/>
    <x v="2"/>
    <s v="12.2"/>
    <s v="Reservada"/>
    <x v="358"/>
    <s v="Perú"/>
    <s v="Plato_5, Plato_16, Plato_9, Plato_10"/>
    <n v="190"/>
    <s v="2023-04-04"/>
    <s v="00:41"/>
    <s v="04:10"/>
    <d v="1899-12-30T03:29:00"/>
    <d v="1899-12-30T02:25:00"/>
    <d v="1899-12-30T01:04:00"/>
    <s v="Si"/>
  </r>
  <r>
    <d v="2023-04-04T04:58:00"/>
    <s v="Mesero_3"/>
    <s v="Almuerzo"/>
    <x v="2"/>
    <s v="39.26"/>
    <s v="Ocupada"/>
    <x v="359"/>
    <s v="Perú"/>
    <s v="Plato_13, Plato_2, Plato_10, Plato_15"/>
    <n v="233"/>
    <s v="2023-04-04"/>
    <s v="01:10"/>
    <s v="04:58"/>
    <d v="1899-12-30T04:03:00"/>
    <d v="1899-12-30T02:39:00"/>
    <d v="1899-12-30T01:24:00"/>
    <s v="Si"/>
  </r>
  <r>
    <d v="2023-04-04T05:28:00"/>
    <s v="Mesero_2"/>
    <s v="Cena"/>
    <x v="1"/>
    <s v="41.73"/>
    <s v="Libre"/>
    <x v="360"/>
    <s v="Colombia"/>
    <s v="Plato_9, Plato_7"/>
    <n v="101"/>
    <s v="2023-04-04"/>
    <s v="01:53"/>
    <s v="05:28"/>
    <d v="1899-12-30T03:35:00"/>
    <d v="1899-12-30T01:52:00"/>
    <d v="1899-12-30T01:43:00"/>
    <s v="Si"/>
  </r>
  <r>
    <d v="2023-04-04T05:59:00"/>
    <s v="Mesero_1"/>
    <s v="Almuerzo"/>
    <x v="2"/>
    <s v="47.21"/>
    <s v="Libre"/>
    <x v="361"/>
    <s v="Uruguay"/>
    <s v="Plato_3, Plato_7, Plato_4"/>
    <n v="62"/>
    <s v="2023-04-04"/>
    <s v="02:03"/>
    <s v="05:59"/>
    <d v="1899-12-30T03:56:00"/>
    <d v="1899-12-30T02:03:00"/>
    <d v="1899-12-30T01:53:00"/>
    <s v="Si"/>
  </r>
  <r>
    <d v="2023-04-04T03:29:00"/>
    <s v="Mesero_3"/>
    <s v="Almuerzo"/>
    <x v="2"/>
    <s v="49.02"/>
    <s v="Ocupada"/>
    <x v="362"/>
    <s v="Brasil"/>
    <s v="Plato_2, Plato_7, Plato_19, Plato_11"/>
    <n v="240"/>
    <s v="2023-04-04"/>
    <s v="01:46"/>
    <s v="03:29"/>
    <d v="1899-12-30T01:58:00"/>
    <d v="1899-12-30T02:29:00"/>
    <d v="1899-12-30T00:00:00"/>
    <s v="No"/>
  </r>
  <r>
    <d v="2023-04-04T07:10:00"/>
    <s v="Mesero_5"/>
    <s v="Almuerzo"/>
    <x v="0"/>
    <s v="48.28"/>
    <s v="Reservada"/>
    <x v="363"/>
    <s v="Brasil"/>
    <s v="Plato_16, Plato_5, Plato_1, Plato_9"/>
    <n v="157"/>
    <s v="2023-04-04"/>
    <s v="03:50"/>
    <s v="07:10"/>
    <d v="1899-12-30T03:20:00"/>
    <d v="1899-12-30T01:52:00"/>
    <d v="1899-12-30T01:28:00"/>
    <s v="Si"/>
  </r>
  <r>
    <d v="2023-04-04T04:33:00"/>
    <s v="Mesero_3"/>
    <s v="Almuerzo"/>
    <x v="1"/>
    <n v="3497"/>
    <s v="Ocupada"/>
    <x v="364"/>
    <s v="Chile"/>
    <s v="Plato_19"/>
    <n v="108"/>
    <s v="2023-04-04"/>
    <s v="01:03"/>
    <s v="04:33"/>
    <d v="1899-12-30T03:45:00"/>
    <d v="1899-12-30T00:25:00"/>
    <d v="1899-12-30T03:20:00"/>
    <s v="Si"/>
  </r>
  <r>
    <d v="2023-04-04T04:46:00"/>
    <s v="Mesero_3"/>
    <s v="Almuerzo"/>
    <x v="1"/>
    <s v="10.57"/>
    <s v="Reservada"/>
    <x v="365"/>
    <s v="Chile"/>
    <s v="Plato_6, Plato_8, Plato_20"/>
    <n v="239"/>
    <s v="2023-04-04"/>
    <s v="01:33"/>
    <s v="04:46"/>
    <d v="1899-12-30T03:13:00"/>
    <d v="1899-12-30T01:30:00"/>
    <d v="1899-12-30T01:43:00"/>
    <s v="Si"/>
  </r>
  <r>
    <d v="2023-04-04T03:45:00"/>
    <s v="Mesero_3"/>
    <s v="Cena"/>
    <x v="2"/>
    <s v="12.62"/>
    <s v="Libre"/>
    <x v="366"/>
    <s v="Chile"/>
    <s v="Plato_10, Plato_9, Plato_3"/>
    <n v="101"/>
    <s v="2023-04-04"/>
    <s v="00:53"/>
    <s v="03:45"/>
    <d v="1899-12-30T02:52:00"/>
    <d v="1899-12-30T01:13:00"/>
    <d v="1899-12-30T01:39:00"/>
    <s v="Si"/>
  </r>
  <r>
    <d v="2023-04-04T05:33:00"/>
    <s v="Mesero_1"/>
    <s v="Desayuno"/>
    <x v="0"/>
    <s v="37.65"/>
    <s v="Ocupada"/>
    <x v="367"/>
    <s v="Colombia"/>
    <s v="Plato_11, Plato_7"/>
    <n v="123"/>
    <s v="2023-04-04"/>
    <s v="03:24"/>
    <s v="05:33"/>
    <d v="1899-12-30T02:24:00"/>
    <d v="1899-12-30T01:25:00"/>
    <d v="1899-12-30T00:59:00"/>
    <s v="Si"/>
  </r>
  <r>
    <d v="2023-04-04T05:54:00"/>
    <s v="Mesero_5"/>
    <s v="Almuerzo"/>
    <x v="2"/>
    <s v="34.83"/>
    <s v="Libre"/>
    <x v="368"/>
    <s v="Uruguay"/>
    <s v="Plato_17, Plato_14, Plato_16, Plato_10"/>
    <n v="242"/>
    <s v="2023-04-04"/>
    <s v="02:11"/>
    <s v="05:54"/>
    <d v="1899-12-30T03:43:00"/>
    <d v="1899-12-30T00:42:00"/>
    <d v="1899-12-30T03:01:00"/>
    <s v="Si"/>
  </r>
  <r>
    <d v="2023-04-04T03:23:00"/>
    <s v="Mesero_3"/>
    <s v="Almuerzo"/>
    <x v="2"/>
    <n v="4779"/>
    <s v="Libre"/>
    <x v="369"/>
    <s v="Uruguay"/>
    <s v="Plato_19"/>
    <n v="72"/>
    <s v="2023-04-04"/>
    <s v="02:20"/>
    <s v="03:23"/>
    <d v="1899-12-30T01:03:00"/>
    <d v="1899-12-30T00:33:00"/>
    <d v="1899-12-30T00:30:00"/>
    <s v="Si"/>
  </r>
  <r>
    <d v="2023-04-04T04:31:00"/>
    <s v="Mesero_4"/>
    <s v="Cena"/>
    <x v="2"/>
    <s v="32.51"/>
    <s v="Ocupada"/>
    <x v="370"/>
    <s v="Ecuador"/>
    <s v="Plato_17, Plato_19, Plato_16, Plato_14"/>
    <n v="200"/>
    <s v="2023-04-04"/>
    <s v="01:16"/>
    <s v="04:31"/>
    <d v="1899-12-30T03:30:00"/>
    <d v="1899-12-30T00:49:00"/>
    <d v="1899-12-30T02:41:00"/>
    <s v="Si"/>
  </r>
  <r>
    <d v="2023-04-04T06:14:00"/>
    <s v="Mesero_2"/>
    <s v="Almuerzo"/>
    <x v="2"/>
    <n v="1717"/>
    <s v="Reservada"/>
    <x v="371"/>
    <s v="Brasil"/>
    <s v="Plato_4"/>
    <n v="36"/>
    <s v="2023-04-04"/>
    <s v="02:46"/>
    <s v="06:14"/>
    <d v="1899-12-30T03:28:00"/>
    <d v="1899-12-30T00:22:00"/>
    <d v="1899-12-30T03:06:00"/>
    <s v="Si"/>
  </r>
  <r>
    <d v="2023-04-04T03:11:00"/>
    <s v="Mesero_5"/>
    <s v="Desayuno"/>
    <x v="0"/>
    <s v="26.62"/>
    <s v="Ocupada"/>
    <x v="372"/>
    <s v="Argentina"/>
    <s v="Plato_13, Plato_8, Plato_5, Plato_3"/>
    <n v="160"/>
    <s v="2023-04-04"/>
    <s v="00:37"/>
    <s v="03:11"/>
    <d v="1899-12-30T02:49:00"/>
    <d v="1899-12-30T01:56:00"/>
    <d v="1899-12-30T00:53:00"/>
    <s v="Si"/>
  </r>
  <r>
    <d v="2023-04-04T04:24:00"/>
    <s v="Mesero_2"/>
    <s v="Almuerzo"/>
    <x v="2"/>
    <n v="3335"/>
    <s v="Libre"/>
    <x v="373"/>
    <s v="Paraguay"/>
    <s v="Plato_8"/>
    <n v="35"/>
    <s v="2023-04-04"/>
    <s v="03:19"/>
    <s v="04:24"/>
    <d v="1899-12-30T01:05:00"/>
    <d v="1899-12-30T00:09:00"/>
    <d v="1899-12-30T00:56:00"/>
    <s v="Si"/>
  </r>
  <r>
    <d v="2023-04-04T03:09:00"/>
    <s v="Mesero_3"/>
    <s v="Almuerzo"/>
    <x v="2"/>
    <n v="223"/>
    <s v="Reservada"/>
    <x v="374"/>
    <s v="España"/>
    <s v="Plato_17"/>
    <n v="93"/>
    <s v="2023-04-04"/>
    <s v="00:17"/>
    <s v="03:09"/>
    <d v="1899-12-30T02:52:00"/>
    <d v="1899-12-30T00:27:00"/>
    <d v="1899-12-30T02:25:00"/>
    <s v="Si"/>
  </r>
  <r>
    <d v="2023-04-04T05:12:00"/>
    <s v="Mesero_1"/>
    <s v="Almuerzo"/>
    <x v="1"/>
    <n v="2751"/>
    <s v="Ocupada"/>
    <x v="375"/>
    <s v="Ecuador"/>
    <s v="Plato_14"/>
    <n v="46"/>
    <s v="2023-04-04"/>
    <s v="02:53"/>
    <s v="05:12"/>
    <d v="1899-12-30T02:34:00"/>
    <d v="1899-12-30T00:05:00"/>
    <d v="1899-12-30T02:29:00"/>
    <s v="Si"/>
  </r>
  <r>
    <d v="2023-04-04T04:46:00"/>
    <s v="Mesero_4"/>
    <s v="Almuerzo"/>
    <x v="2"/>
    <s v="14.96"/>
    <s v="Libre"/>
    <x v="376"/>
    <s v="Paraguay"/>
    <s v="Plato_18, Plato_15"/>
    <n v="100"/>
    <s v="2023-04-04"/>
    <s v="01:18"/>
    <s v="04:46"/>
    <d v="1899-12-30T03:28:00"/>
    <d v="1899-12-30T00:46:00"/>
    <d v="1899-12-30T02:42:00"/>
    <s v="Si"/>
  </r>
  <r>
    <d v="2023-04-04T05:18:00"/>
    <s v="Mesero_1"/>
    <s v="Almuerzo"/>
    <x v="1"/>
    <s v="40.31"/>
    <s v="Libre"/>
    <x v="377"/>
    <s v="Perú"/>
    <s v="Plato_2, Plato_12"/>
    <n v="49"/>
    <s v="2023-04-04"/>
    <s v="03:55"/>
    <s v="05:18"/>
    <d v="1899-12-30T01:23:00"/>
    <d v="1899-12-30T00:21:00"/>
    <d v="1899-12-30T01:02:00"/>
    <s v="Si"/>
  </r>
  <r>
    <d v="2023-04-04T03:57:00"/>
    <s v="Mesero_3"/>
    <s v="Desayuno"/>
    <x v="2"/>
    <n v="1061"/>
    <s v="Ocupada"/>
    <x v="378"/>
    <s v="Chile"/>
    <s v="Plato_8"/>
    <n v="70"/>
    <s v="2023-04-04"/>
    <s v="01:31"/>
    <s v="03:57"/>
    <d v="1899-12-30T02:41:00"/>
    <d v="1899-12-30T00:06:00"/>
    <d v="1899-12-30T02:35:00"/>
    <s v="Si"/>
  </r>
  <r>
    <d v="2023-04-04T04:33:00"/>
    <s v="Mesero_3"/>
    <s v="Cena"/>
    <x v="0"/>
    <s v="22.53"/>
    <s v="Libre"/>
    <x v="379"/>
    <s v="Argentina"/>
    <s v="Plato_11, Plato_12"/>
    <n v="137"/>
    <s v="2023-04-04"/>
    <s v="00:58"/>
    <s v="04:33"/>
    <d v="1899-12-30T03:35:00"/>
    <d v="1899-12-30T01:33:00"/>
    <d v="1899-12-30T02:02:00"/>
    <s v="Si"/>
  </r>
  <r>
    <d v="2023-04-04T04:32:00"/>
    <s v="Mesero_1"/>
    <s v="Desayuno"/>
    <x v="0"/>
    <s v="27.69"/>
    <s v="Libre"/>
    <x v="380"/>
    <s v="Uruguay"/>
    <s v="Plato_10, Plato_11"/>
    <n v="144"/>
    <s v="2023-04-04"/>
    <s v="00:57"/>
    <s v="04:32"/>
    <d v="1899-12-30T03:35:00"/>
    <d v="1899-12-30T00:47:00"/>
    <d v="1899-12-30T02:48:00"/>
    <s v="Si"/>
  </r>
  <r>
    <d v="2023-04-04T06:27:00"/>
    <s v="Mesero_2"/>
    <s v="Cena"/>
    <x v="0"/>
    <n v="198"/>
    <s v="Reservada"/>
    <x v="381"/>
    <s v="Ecuador"/>
    <s v="Plato_9"/>
    <n v="87"/>
    <s v="2023-04-04"/>
    <s v="03:09"/>
    <s v="06:27"/>
    <d v="1899-12-30T03:18:00"/>
    <d v="1899-12-30T00:54:00"/>
    <d v="1899-12-30T02:24:00"/>
    <s v="Si"/>
  </r>
  <r>
    <d v="2023-04-04T06:33:00"/>
    <s v="Mesero_4"/>
    <s v="Almuerzo"/>
    <x v="2"/>
    <n v="3133"/>
    <s v="Libre"/>
    <x v="382"/>
    <s v="Chile"/>
    <s v="Plato_19"/>
    <n v="108"/>
    <s v="2023-04-04"/>
    <s v="03:29"/>
    <s v="06:33"/>
    <d v="1899-12-30T03:04:00"/>
    <d v="1899-12-30T00:09:00"/>
    <d v="1899-12-30T02:55:00"/>
    <s v="Si"/>
  </r>
  <r>
    <d v="2023-04-04T02:33:00"/>
    <s v="Mesero_1"/>
    <s v="Desayuno"/>
    <x v="0"/>
    <s v="39.32"/>
    <s v="Reservada"/>
    <x v="383"/>
    <s v="Venezuela"/>
    <s v="Plato_4, Plato_12, Plato_6"/>
    <n v="120"/>
    <s v="2023-04-04"/>
    <s v="00:11"/>
    <s v="02:33"/>
    <d v="1899-12-30T02:22:00"/>
    <d v="1899-12-30T01:50:00"/>
    <d v="1899-12-30T00:32:00"/>
    <s v="Si"/>
  </r>
  <r>
    <d v="2023-04-05T06:43:00"/>
    <s v="Mesero_3"/>
    <s v="Desayuno"/>
    <x v="2"/>
    <n v="1114"/>
    <s v="Ocupada"/>
    <x v="384"/>
    <s v="España"/>
    <s v="Plato_2"/>
    <n v="60"/>
    <s v="2023-04-05"/>
    <s v="03:37"/>
    <s v="06:43"/>
    <d v="1899-12-30T03:21:00"/>
    <d v="1899-12-30T00:22:00"/>
    <d v="1899-12-30T02:59:00"/>
    <s v="Si"/>
  </r>
  <r>
    <d v="2023-04-05T02:58:00"/>
    <s v="Mesero_4"/>
    <s v="Almuerzo"/>
    <x v="0"/>
    <n v="2896"/>
    <s v="Ocupada"/>
    <x v="385"/>
    <s v="Venezuela"/>
    <s v="Plato_11"/>
    <n v="99"/>
    <s v="2023-04-05"/>
    <s v="00:33"/>
    <s v="02:58"/>
    <d v="1899-12-30T02:40:00"/>
    <d v="1899-12-30T00:40:00"/>
    <d v="1899-12-30T02:00:00"/>
    <s v="Si"/>
  </r>
  <r>
    <d v="2023-04-05T06:10:00"/>
    <s v="Mesero_5"/>
    <s v="Almuerzo"/>
    <x v="1"/>
    <n v="2084"/>
    <s v="Ocupada"/>
    <x v="386"/>
    <s v="Venezuela"/>
    <s v="Plato_17"/>
    <n v="93"/>
    <s v="2023-04-05"/>
    <s v="03:09"/>
    <s v="06:10"/>
    <d v="1899-12-30T03:16:00"/>
    <d v="1899-12-30T00:18:00"/>
    <d v="1899-12-30T02:58:00"/>
    <s v="Si"/>
  </r>
  <r>
    <d v="2023-04-05T03:35:00"/>
    <s v="Mesero_2"/>
    <s v="Almuerzo"/>
    <x v="2"/>
    <s v="27.03"/>
    <s v="Libre"/>
    <x v="387"/>
    <s v="España"/>
    <s v="Plato_17, Plato_19, Plato_9, Plato_11"/>
    <n v="291"/>
    <s v="2023-04-05"/>
    <s v="00:33"/>
    <s v="03:35"/>
    <d v="1899-12-30T03:02:00"/>
    <d v="1899-12-30T02:51:00"/>
    <d v="1899-12-30T00:11:00"/>
    <s v="Si"/>
  </r>
  <r>
    <d v="2023-04-05T02:15:00"/>
    <s v="Mesero_3"/>
    <s v="Almuerzo"/>
    <x v="2"/>
    <n v="3914"/>
    <s v="Reservada"/>
    <x v="388"/>
    <s v="Venezuela"/>
    <s v="Plato_11"/>
    <n v="33"/>
    <s v="2023-04-05"/>
    <s v="00:02"/>
    <s v="02:15"/>
    <d v="1899-12-30T02:13:00"/>
    <d v="1899-12-30T00:24:00"/>
    <d v="1899-12-30T01:49:00"/>
    <s v="Si"/>
  </r>
  <r>
    <d v="2023-04-05T05:19:00"/>
    <s v="Mesero_3"/>
    <s v="Almuerzo"/>
    <x v="2"/>
    <s v="42.68"/>
    <s v="Reservada"/>
    <x v="389"/>
    <s v="Chile"/>
    <s v="Plato_5, Plato_10, Plato_13"/>
    <n v="143"/>
    <s v="2023-04-05"/>
    <s v="02:59"/>
    <s v="05:19"/>
    <d v="1899-12-30T02:20:00"/>
    <d v="1899-12-30T01:33:00"/>
    <d v="1899-12-30T00:47:00"/>
    <s v="Si"/>
  </r>
  <r>
    <d v="2023-04-05T04:09:00"/>
    <s v="Mesero_3"/>
    <s v="Almuerzo"/>
    <x v="2"/>
    <n v="486"/>
    <s v="Reservada"/>
    <x v="390"/>
    <s v="Ecuador"/>
    <s v="Plato_5"/>
    <n v="22"/>
    <s v="2023-04-05"/>
    <s v="02:05"/>
    <s v="04:09"/>
    <d v="1899-12-30T02:04:00"/>
    <d v="1899-12-30T00:35:00"/>
    <d v="1899-12-30T01:29:00"/>
    <s v="Si"/>
  </r>
  <r>
    <d v="2023-04-05T04:08:00"/>
    <s v="Mesero_2"/>
    <s v="Almuerzo"/>
    <x v="2"/>
    <s v="32.73"/>
    <s v="Ocupada"/>
    <x v="391"/>
    <s v="Bolivia"/>
    <s v="Plato_15, Plato_7"/>
    <n v="120"/>
    <s v="2023-04-05"/>
    <s v="00:33"/>
    <s v="04:08"/>
    <d v="1899-12-30T03:50:00"/>
    <d v="1899-12-30T00:54:00"/>
    <d v="1899-12-30T02:56:00"/>
    <s v="Si"/>
  </r>
  <r>
    <d v="2023-04-05T05:17:00"/>
    <s v="Mesero_4"/>
    <s v="Almuerzo"/>
    <x v="2"/>
    <s v="12.54"/>
    <s v="Ocupada"/>
    <x v="392"/>
    <s v="Colombia"/>
    <s v="Plato_12, Plato_8, Plato_13, Plato_5"/>
    <n v="208"/>
    <s v="2023-04-05"/>
    <s v="02:33"/>
    <s v="05:17"/>
    <d v="1899-12-30T02:59:00"/>
    <d v="1899-12-30T01:49:00"/>
    <d v="1899-12-30T01:10:00"/>
    <s v="Si"/>
  </r>
  <r>
    <d v="2023-04-05T07:02:00"/>
    <s v="Mesero_3"/>
    <s v="Almuerzo"/>
    <x v="2"/>
    <s v="18.05"/>
    <s v="Ocupada"/>
    <x v="393"/>
    <s v="Brasil"/>
    <s v="Plato_7, Plato_9"/>
    <n v="77"/>
    <s v="2023-04-05"/>
    <s v="03:26"/>
    <s v="07:02"/>
    <d v="1899-12-30T03:51:00"/>
    <d v="1899-12-30T00:47:00"/>
    <d v="1899-12-30T03:04:00"/>
    <s v="Si"/>
  </r>
  <r>
    <d v="2023-04-05T05:34:00"/>
    <s v="Mesero_2"/>
    <s v="Almuerzo"/>
    <x v="0"/>
    <n v="409"/>
    <s v="Libre"/>
    <x v="394"/>
    <s v="Ecuador"/>
    <s v="Plato_12"/>
    <n v="38"/>
    <s v="2023-04-05"/>
    <s v="01:37"/>
    <s v="05:34"/>
    <d v="1899-12-30T03:57:00"/>
    <d v="1899-12-30T00:08:00"/>
    <d v="1899-12-30T03:49:00"/>
    <s v="Si"/>
  </r>
  <r>
    <d v="2023-04-05T03:36:00"/>
    <s v="Mesero_2"/>
    <s v="Cena"/>
    <x v="1"/>
    <s v="34.5"/>
    <s v="Libre"/>
    <x v="395"/>
    <s v="Perú"/>
    <s v="Plato_3, Plato_13"/>
    <n v="83"/>
    <s v="2023-04-05"/>
    <s v="00:32"/>
    <s v="03:36"/>
    <d v="1899-12-30T03:04:00"/>
    <d v="1899-12-30T00:57:00"/>
    <d v="1899-12-30T02:07:00"/>
    <s v="Si"/>
  </r>
  <r>
    <d v="2023-04-05T01:34:00"/>
    <s v="Mesero_4"/>
    <s v="Desayuno"/>
    <x v="0"/>
    <s v="37.79"/>
    <s v="Libre"/>
    <x v="396"/>
    <s v="Chile"/>
    <s v="Plato_6, Plato_17"/>
    <n v="147"/>
    <s v="2023-04-05"/>
    <s v="00:20"/>
    <s v="01:34"/>
    <d v="1899-12-30T01:14:00"/>
    <d v="1899-12-30T01:09:00"/>
    <d v="1899-12-30T00:05:00"/>
    <s v="Si"/>
  </r>
  <r>
    <d v="2023-04-05T07:05:00"/>
    <s v="Mesero_1"/>
    <s v="Desayuno"/>
    <x v="2"/>
    <s v="48.96"/>
    <s v="Libre"/>
    <x v="397"/>
    <s v="Perú"/>
    <s v="Plato_16, Plato_11"/>
    <n v="122"/>
    <s v="2023-04-05"/>
    <s v="03:10"/>
    <s v="07:05"/>
    <d v="1899-12-30T03:55:00"/>
    <d v="1899-12-30T01:11:00"/>
    <d v="1899-12-30T02:44:00"/>
    <s v="Si"/>
  </r>
  <r>
    <d v="2023-04-05T05:40:00"/>
    <s v="Mesero_5"/>
    <s v="Almuerzo"/>
    <x v="2"/>
    <s v="27.32"/>
    <s v="Libre"/>
    <x v="398"/>
    <s v="España"/>
    <s v="Plato_11, Plato_19"/>
    <n v="207"/>
    <s v="2023-04-05"/>
    <s v="02:48"/>
    <s v="05:40"/>
    <d v="1899-12-30T02:52:00"/>
    <d v="1899-12-30T01:31:00"/>
    <d v="1899-12-30T01:21:00"/>
    <s v="Si"/>
  </r>
  <r>
    <d v="2023-04-05T04:14:00"/>
    <s v="Mesero_4"/>
    <s v="Almuerzo"/>
    <x v="2"/>
    <s v="42.96"/>
    <s v="Reservada"/>
    <x v="399"/>
    <s v="Brasil"/>
    <s v="Plato_20, Plato_16, Plato_17"/>
    <n v="198"/>
    <s v="2023-04-05"/>
    <s v="02:11"/>
    <s v="04:14"/>
    <d v="1899-12-30T02:03:00"/>
    <d v="1899-12-30T01:19:00"/>
    <d v="1899-12-30T00:44:00"/>
    <s v="Si"/>
  </r>
  <r>
    <d v="2023-04-05T06:57:00"/>
    <s v="Mesero_2"/>
    <s v="Almuerzo"/>
    <x v="2"/>
    <n v="1587"/>
    <s v="Ocupada"/>
    <x v="400"/>
    <s v="Paraguay"/>
    <s v="Plato_13"/>
    <n v="42"/>
    <s v="2023-04-05"/>
    <s v="03:51"/>
    <s v="06:57"/>
    <d v="1899-12-30T03:21:00"/>
    <d v="1899-12-30T00:20:00"/>
    <d v="1899-12-30T03:01:00"/>
    <s v="Si"/>
  </r>
  <r>
    <d v="2023-04-05T05:08:00"/>
    <s v="Mesero_3"/>
    <s v="Almuerzo"/>
    <x v="2"/>
    <s v="31.02"/>
    <s v="Reservada"/>
    <x v="401"/>
    <s v="Colombia"/>
    <s v="Plato_1, Plato_12, Plato_5"/>
    <n v="151"/>
    <s v="2023-04-05"/>
    <s v="02:41"/>
    <s v="05:08"/>
    <d v="1899-12-30T02:27:00"/>
    <d v="1899-12-30T01:06:00"/>
    <d v="1899-12-30T01:21:00"/>
    <s v="Si"/>
  </r>
  <r>
    <d v="2023-04-05T05:15:00"/>
    <s v="Mesero_1"/>
    <s v="Almuerzo"/>
    <x v="2"/>
    <s v="14.76"/>
    <s v="Libre"/>
    <x v="402"/>
    <s v="Chile"/>
    <s v="Plato_5, Plato_4, Plato_15, Plato_7"/>
    <n v="190"/>
    <s v="2023-04-05"/>
    <s v="02:15"/>
    <s v="05:15"/>
    <d v="1899-12-30T03:00:00"/>
    <d v="1899-12-30T01:25:00"/>
    <d v="1899-12-30T01:35:00"/>
    <s v="Si"/>
  </r>
  <r>
    <d v="2023-04-05T04:29:00"/>
    <s v="Mesero_5"/>
    <s v="Almuerzo"/>
    <x v="2"/>
    <s v="32.56"/>
    <s v="Libre"/>
    <x v="403"/>
    <s v="España"/>
    <s v="Plato_13, Plato_3, Plato_20"/>
    <n v="182"/>
    <s v="2023-04-05"/>
    <s v="00:38"/>
    <s v="04:29"/>
    <d v="1899-12-30T03:51:00"/>
    <d v="1899-12-30T01:42:00"/>
    <d v="1899-12-30T02:09:00"/>
    <s v="Si"/>
  </r>
  <r>
    <d v="2023-04-05T04:59:00"/>
    <s v="Mesero_2"/>
    <s v="Cena"/>
    <x v="2"/>
    <s v="14.56"/>
    <s v="Reservada"/>
    <x v="404"/>
    <s v="Argentina"/>
    <s v="Plato_10, Plato_20, Plato_3"/>
    <n v="106"/>
    <s v="2023-04-05"/>
    <s v="02:39"/>
    <s v="04:59"/>
    <d v="1899-12-30T02:20:00"/>
    <d v="1899-12-30T01:38:00"/>
    <d v="1899-12-30T00:42:00"/>
    <s v="Si"/>
  </r>
  <r>
    <d v="2023-04-05T02:37:00"/>
    <s v="Mesero_2"/>
    <s v="Cena"/>
    <x v="1"/>
    <s v="34.03"/>
    <s v="Ocupada"/>
    <x v="405"/>
    <s v="España"/>
    <s v="Plato_3, Plato_8, Plato_1"/>
    <n v="155"/>
    <s v="2023-04-05"/>
    <s v="00:29"/>
    <s v="02:37"/>
    <d v="1899-12-30T02:23:00"/>
    <d v="1899-12-30T01:57:00"/>
    <d v="1899-12-30T00:26:00"/>
    <s v="Si"/>
  </r>
  <r>
    <d v="2023-04-05T04:51:00"/>
    <s v="Mesero_4"/>
    <s v="Desayuno"/>
    <x v="0"/>
    <s v="22.98"/>
    <s v="Reservada"/>
    <x v="406"/>
    <s v="Ecuador"/>
    <s v="Plato_3, Plato_8"/>
    <n v="95"/>
    <s v="2023-04-05"/>
    <s v="02:13"/>
    <s v="04:51"/>
    <d v="1899-12-30T02:38:00"/>
    <d v="1899-12-30T00:50:00"/>
    <d v="1899-12-30T01:48:00"/>
    <s v="Si"/>
  </r>
  <r>
    <d v="2023-04-05T04:05:00"/>
    <s v="Mesero_2"/>
    <s v="Almuerzo"/>
    <x v="2"/>
    <s v="10.14"/>
    <s v="Ocupada"/>
    <x v="407"/>
    <s v="Chile"/>
    <s v="Plato_1, Plato_7, Plato_18"/>
    <n v="131"/>
    <s v="2023-04-05"/>
    <s v="00:56"/>
    <s v="04:05"/>
    <d v="1899-12-30T03:24:00"/>
    <d v="1899-12-30T01:46:00"/>
    <d v="1899-12-30T01:38:00"/>
    <s v="Si"/>
  </r>
  <r>
    <d v="2023-04-05T03:01:00"/>
    <s v="Mesero_1"/>
    <s v="Almuerzo"/>
    <x v="2"/>
    <s v="48.7"/>
    <s v="Reservada"/>
    <x v="408"/>
    <s v="Chile"/>
    <s v="Plato_13, Plato_20, Plato_16, Plato_7"/>
    <n v="203"/>
    <s v="2023-04-05"/>
    <s v="01:55"/>
    <s v="03:01"/>
    <d v="1899-12-30T01:06:00"/>
    <d v="1899-12-30T02:43:00"/>
    <d v="1899-12-30T00:00:00"/>
    <s v="No"/>
  </r>
  <r>
    <d v="2023-04-05T05:23:00"/>
    <s v="Mesero_4"/>
    <s v="Cena"/>
    <x v="2"/>
    <s v="43.65"/>
    <s v="Reservada"/>
    <x v="409"/>
    <s v="Perú"/>
    <s v="Plato_3, Plato_19"/>
    <n v="56"/>
    <s v="2023-04-05"/>
    <s v="02:47"/>
    <s v="05:23"/>
    <d v="1899-12-30T02:36:00"/>
    <d v="1899-12-30T01:31:00"/>
    <d v="1899-12-30T01:05:00"/>
    <s v="Si"/>
  </r>
  <r>
    <d v="2023-04-05T05:04:00"/>
    <s v="Mesero_1"/>
    <s v="Almuerzo"/>
    <x v="0"/>
    <s v="21.88"/>
    <s v="Ocupada"/>
    <x v="410"/>
    <s v="Colombia"/>
    <s v="Plato_20, Plato_4, Plato_6"/>
    <n v="219"/>
    <s v="2023-04-05"/>
    <s v="02:11"/>
    <s v="05:04"/>
    <d v="1899-12-30T03:08:00"/>
    <d v="1899-12-30T01:18:00"/>
    <d v="1899-12-30T01:50:00"/>
    <s v="Si"/>
  </r>
  <r>
    <d v="2023-04-05T02:03:00"/>
    <s v="Mesero_5"/>
    <s v="Cena"/>
    <x v="2"/>
    <n v="1294"/>
    <s v="Ocupada"/>
    <x v="411"/>
    <s v="Perú"/>
    <s v="Plato_17"/>
    <n v="93"/>
    <s v="2023-04-05"/>
    <s v="00:22"/>
    <s v="02:03"/>
    <d v="1899-12-30T01:56:00"/>
    <d v="1899-12-30T00:57:00"/>
    <d v="1899-12-30T00:59:00"/>
    <s v="Si"/>
  </r>
  <r>
    <d v="2023-04-05T04:58:00"/>
    <s v="Mesero_4"/>
    <s v="Cena"/>
    <x v="2"/>
    <n v="2301"/>
    <s v="Ocupada"/>
    <x v="412"/>
    <s v="Argentina"/>
    <s v="Plato_8"/>
    <n v="35"/>
    <s v="2023-04-05"/>
    <s v="02:36"/>
    <s v="04:58"/>
    <d v="1899-12-30T02:37:00"/>
    <d v="1899-12-30T00:12:00"/>
    <d v="1899-12-30T02:25:00"/>
    <s v="Si"/>
  </r>
  <r>
    <d v="2023-04-05T07:12:00"/>
    <s v="Mesero_5"/>
    <s v="Desayuno"/>
    <x v="2"/>
    <n v="1317"/>
    <s v="Reservada"/>
    <x v="413"/>
    <s v="España"/>
    <s v="Plato_11"/>
    <n v="33"/>
    <s v="2023-04-05"/>
    <s v="03:43"/>
    <s v="07:12"/>
    <d v="1899-12-30T03:29:00"/>
    <d v="1899-12-30T00:38:00"/>
    <d v="1899-12-30T02:51:00"/>
    <s v="Si"/>
  </r>
  <r>
    <d v="2023-04-05T04:35:00"/>
    <s v="Mesero_4"/>
    <s v="Cena"/>
    <x v="2"/>
    <s v="20.51"/>
    <s v="Ocupada"/>
    <x v="414"/>
    <s v="Brasil"/>
    <s v="Plato_6, Plato_18, Plato_19"/>
    <n v="158"/>
    <s v="2023-04-05"/>
    <s v="00:39"/>
    <s v="04:35"/>
    <d v="1899-12-30T04:11:00"/>
    <d v="1899-12-30T01:27:00"/>
    <d v="1899-12-30T02:44:00"/>
    <s v="Si"/>
  </r>
  <r>
    <d v="2023-04-05T06:37:00"/>
    <s v="Mesero_1"/>
    <s v="Cena"/>
    <x v="2"/>
    <n v="129"/>
    <s v="Reservada"/>
    <x v="415"/>
    <s v="Uruguay"/>
    <s v="Plato_1"/>
    <n v="25"/>
    <s v="2023-04-05"/>
    <s v="03:03"/>
    <s v="06:37"/>
    <d v="1899-12-30T03:34:00"/>
    <d v="1899-12-30T00:09:00"/>
    <d v="1899-12-30T03:25:00"/>
    <s v="Si"/>
  </r>
  <r>
    <d v="2023-04-05T04:33:00"/>
    <s v="Mesero_2"/>
    <s v="Cena"/>
    <x v="2"/>
    <s v="35.08"/>
    <s v="Libre"/>
    <x v="416"/>
    <s v="Venezuela"/>
    <s v="Plato_9, Plato_20, Plato_12, Plato_6"/>
    <n v="142"/>
    <s v="2023-04-05"/>
    <s v="03:25"/>
    <s v="04:33"/>
    <d v="1899-12-30T01:08:00"/>
    <d v="1899-12-30T01:30:00"/>
    <d v="1899-12-30T00:00:00"/>
    <s v="No"/>
  </r>
  <r>
    <d v="2023-04-05T03:31:00"/>
    <s v="Mesero_3"/>
    <s v="Cena"/>
    <x v="2"/>
    <s v="35.51"/>
    <s v="Reservada"/>
    <x v="417"/>
    <s v="España"/>
    <s v="Plato_1, Plato_17"/>
    <n v="118"/>
    <s v="2023-04-05"/>
    <s v="00:52"/>
    <s v="03:31"/>
    <d v="1899-12-30T02:39:00"/>
    <d v="1899-12-30T01:40:00"/>
    <d v="1899-12-30T00:59:00"/>
    <s v="Si"/>
  </r>
  <r>
    <d v="2023-04-05T05:43:00"/>
    <s v="Mesero_5"/>
    <s v="Almuerzo"/>
    <x v="2"/>
    <s v="14.09"/>
    <s v="Ocupada"/>
    <x v="418"/>
    <s v="Argentina"/>
    <s v="Plato_18, Plato_11"/>
    <n v="67"/>
    <s v="2023-04-05"/>
    <s v="03:14"/>
    <s v="05:43"/>
    <d v="1899-12-30T02:44:00"/>
    <d v="1899-12-30T01:04:00"/>
    <d v="1899-12-30T01:40:00"/>
    <s v="Si"/>
  </r>
  <r>
    <d v="2023-04-05T05:29:00"/>
    <s v="Mesero_2"/>
    <s v="Almuerzo"/>
    <x v="2"/>
    <s v="31.49"/>
    <s v="Ocupada"/>
    <x v="419"/>
    <s v="Bolivia"/>
    <s v="Plato_18, Plato_3, Plato_1, Plato_15"/>
    <n v="242"/>
    <s v="2023-04-05"/>
    <s v="02:18"/>
    <s v="05:29"/>
    <d v="1899-12-30T03:26:00"/>
    <d v="1899-12-30T01:45:00"/>
    <d v="1899-12-30T01:41:00"/>
    <s v="Si"/>
  </r>
  <r>
    <d v="2023-04-05T04:07:00"/>
    <s v="Mesero_1"/>
    <s v="Almuerzo"/>
    <x v="2"/>
    <s v="17.57"/>
    <s v="Ocupada"/>
    <x v="420"/>
    <s v="Chile"/>
    <s v="Plato_17, Plato_4"/>
    <n v="85"/>
    <s v="2023-04-05"/>
    <s v="01:37"/>
    <s v="04:07"/>
    <d v="1899-12-30T02:45:00"/>
    <d v="1899-12-30T01:11:00"/>
    <d v="1899-12-30T01:34:00"/>
    <s v="Si"/>
  </r>
  <r>
    <d v="2023-04-05T03:09:00"/>
    <s v="Mesero_2"/>
    <s v="Almuerzo"/>
    <x v="2"/>
    <s v="39.72"/>
    <s v="Reservada"/>
    <x v="421"/>
    <s v="España"/>
    <s v="Plato_10, Plato_19"/>
    <n v="88"/>
    <s v="2023-04-05"/>
    <s v="00:36"/>
    <s v="03:09"/>
    <d v="1899-12-30T02:33:00"/>
    <d v="1899-12-30T00:34:00"/>
    <d v="1899-12-30T01:59:00"/>
    <s v="Si"/>
  </r>
  <r>
    <d v="2023-04-05T04:57:00"/>
    <s v="Mesero_1"/>
    <s v="Almuerzo"/>
    <x v="1"/>
    <s v="34.13"/>
    <s v="Libre"/>
    <x v="422"/>
    <s v="Ecuador"/>
    <s v="Plato_16, Plato_15"/>
    <n v="152"/>
    <s v="2023-04-05"/>
    <s v="02:34"/>
    <s v="04:57"/>
    <d v="1899-12-30T02:23:00"/>
    <d v="1899-12-30T00:31:00"/>
    <d v="1899-12-30T01:52:00"/>
    <s v="Si"/>
  </r>
  <r>
    <d v="2023-04-05T03:17:00"/>
    <s v="Mesero_2"/>
    <s v="Cena"/>
    <x v="1"/>
    <s v="11.02"/>
    <s v="Reservada"/>
    <x v="423"/>
    <s v="Colombia"/>
    <s v="Plato_5, Plato_6"/>
    <n v="147"/>
    <s v="2023-04-05"/>
    <s v="01:08"/>
    <s v="03:17"/>
    <d v="1899-12-30T02:09:00"/>
    <d v="1899-12-30T01:28:00"/>
    <d v="1899-12-30T00:41:00"/>
    <s v="Si"/>
  </r>
  <r>
    <d v="2023-04-05T03:45:00"/>
    <s v="Mesero_2"/>
    <s v="Almuerzo"/>
    <x v="2"/>
    <n v="4943"/>
    <s v="Reservada"/>
    <x v="424"/>
    <s v="Perú"/>
    <s v="Plato_12"/>
    <n v="19"/>
    <s v="2023-04-05"/>
    <s v="01:24"/>
    <s v="03:45"/>
    <d v="1899-12-30T02:21:00"/>
    <d v="1899-12-30T00:28:00"/>
    <d v="1899-12-30T01:53:00"/>
    <s v="Si"/>
  </r>
  <r>
    <d v="2023-04-05T05:02:00"/>
    <s v="Mesero_4"/>
    <s v="Almuerzo"/>
    <x v="2"/>
    <s v="47.8"/>
    <s v="Reservada"/>
    <x v="425"/>
    <s v="Brasil"/>
    <s v="Plato_11, Plato_16, Plato_1, Plato_19"/>
    <n v="247"/>
    <s v="2023-04-05"/>
    <s v="03:11"/>
    <s v="05:02"/>
    <d v="1899-12-30T01:51:00"/>
    <d v="1899-12-30T01:56:00"/>
    <d v="1899-12-30T00:00:00"/>
    <s v="No"/>
  </r>
  <r>
    <d v="2023-04-05T03:43:00"/>
    <s v="Mesero_2"/>
    <s v="Almuerzo"/>
    <x v="1"/>
    <s v="43.74"/>
    <s v="Libre"/>
    <x v="426"/>
    <s v="Bolivia"/>
    <s v="Plato_1, Plato_8, Plato_14, Plato_12"/>
    <n v="206"/>
    <s v="2023-04-05"/>
    <s v="02:34"/>
    <s v="03:43"/>
    <d v="1899-12-30T01:09:00"/>
    <d v="1899-12-30T02:46:00"/>
    <d v="1899-12-30T00:00:00"/>
    <s v="No"/>
  </r>
  <r>
    <d v="2023-04-05T06:03:00"/>
    <s v="Mesero_4"/>
    <s v="Desayuno"/>
    <x v="2"/>
    <s v="15.6"/>
    <s v="Reservada"/>
    <x v="427"/>
    <s v="Ecuador"/>
    <s v="Plato_20, Plato_14, Plato_1, Plato_17"/>
    <n v="175"/>
    <s v="2023-04-05"/>
    <s v="03:18"/>
    <s v="06:03"/>
    <d v="1899-12-30T02:45:00"/>
    <d v="1899-12-30T02:59:00"/>
    <d v="1899-12-30T00:00:00"/>
    <s v="No"/>
  </r>
  <r>
    <d v="2023-04-05T03:46:00"/>
    <s v="Mesero_4"/>
    <s v="Almuerzo"/>
    <x v="2"/>
    <n v="1095"/>
    <s v="Reservada"/>
    <x v="428"/>
    <s v="Brasil"/>
    <s v="Plato_10"/>
    <n v="78"/>
    <s v="2023-04-05"/>
    <s v="00:10"/>
    <s v="03:46"/>
    <d v="1899-12-30T03:36:00"/>
    <d v="1899-12-30T00:27:00"/>
    <d v="1899-12-30T03:09:00"/>
    <s v="Si"/>
  </r>
  <r>
    <d v="2023-04-05T03:59:00"/>
    <s v="Mesero_4"/>
    <s v="Almuerzo"/>
    <x v="0"/>
    <n v="4209"/>
    <s v="Reservada"/>
    <x v="429"/>
    <s v="Venezuela"/>
    <s v="Plato_1"/>
    <n v="25"/>
    <s v="2023-04-05"/>
    <s v="02:21"/>
    <s v="03:59"/>
    <d v="1899-12-30T01:38:00"/>
    <d v="1899-12-30T00:49:00"/>
    <d v="1899-12-30T00:49:00"/>
    <s v="Si"/>
  </r>
  <r>
    <d v="2023-04-05T07:25:00"/>
    <s v="Mesero_5"/>
    <s v="Almuerzo"/>
    <x v="2"/>
    <n v="3982"/>
    <s v="Libre"/>
    <x v="430"/>
    <s v="Argentina"/>
    <s v="Plato_2"/>
    <n v="60"/>
    <s v="2023-04-05"/>
    <s v="03:33"/>
    <s v="07:25"/>
    <d v="1899-12-30T03:52:00"/>
    <d v="1899-12-30T00:20:00"/>
    <d v="1899-12-30T03:32:00"/>
    <s v="Si"/>
  </r>
  <r>
    <d v="2023-04-05T05:54:00"/>
    <s v="Mesero_4"/>
    <s v="Cena"/>
    <x v="2"/>
    <s v="18.71"/>
    <s v="Libre"/>
    <x v="431"/>
    <s v="Colombia"/>
    <s v="Plato_3, Plato_13, Plato_16"/>
    <n v="109"/>
    <s v="2023-04-05"/>
    <s v="03:31"/>
    <s v="05:54"/>
    <d v="1899-12-30T02:23:00"/>
    <d v="1899-12-30T01:14:00"/>
    <d v="1899-12-30T01:09:00"/>
    <s v="Si"/>
  </r>
  <r>
    <d v="2023-04-05T03:09:00"/>
    <s v="Mesero_4"/>
    <s v="Almuerzo"/>
    <x v="2"/>
    <s v="45.77"/>
    <s v="Reservada"/>
    <x v="432"/>
    <s v="Bolivia"/>
    <s v="Plato_2, Plato_7"/>
    <n v="102"/>
    <s v="2023-04-05"/>
    <s v="01:14"/>
    <s v="03:09"/>
    <d v="1899-12-30T01:55:00"/>
    <d v="1899-12-30T01:14:00"/>
    <d v="1899-12-30T00:41:00"/>
    <s v="Si"/>
  </r>
  <r>
    <d v="2023-04-05T03:55:00"/>
    <s v="Mesero_4"/>
    <s v="Almuerzo"/>
    <x v="2"/>
    <s v="37.15"/>
    <s v="Reservada"/>
    <x v="433"/>
    <s v="Bolivia"/>
    <s v="Plato_10, Plato_5"/>
    <n v="96"/>
    <s v="2023-04-05"/>
    <s v="00:15"/>
    <s v="03:55"/>
    <d v="1899-12-30T03:40:00"/>
    <d v="1899-12-30T00:58:00"/>
    <d v="1899-12-30T02:42:00"/>
    <s v="Si"/>
  </r>
  <r>
    <d v="2023-04-05T06:01:00"/>
    <s v="Mesero_5"/>
    <s v="Almuerzo"/>
    <x v="2"/>
    <s v="30.48"/>
    <s v="Ocupada"/>
    <x v="434"/>
    <s v="España"/>
    <s v="Plato_10, Plato_13, Plato_2"/>
    <n v="154"/>
    <s v="2023-04-05"/>
    <s v="03:53"/>
    <s v="06:01"/>
    <d v="1899-12-30T02:23:00"/>
    <d v="1899-12-30T01:51:00"/>
    <d v="1899-12-30T00:32:00"/>
    <s v="Si"/>
  </r>
  <r>
    <d v="2023-04-05T04:04:00"/>
    <s v="Mesero_5"/>
    <s v="Almuerzo"/>
    <x v="2"/>
    <n v="1014"/>
    <s v="Ocupada"/>
    <x v="435"/>
    <s v="Brasil"/>
    <s v="Plato_16"/>
    <n v="56"/>
    <s v="2023-04-05"/>
    <s v="00:12"/>
    <s v="04:04"/>
    <d v="1899-12-30T04:07:00"/>
    <d v="1899-12-30T00:45:00"/>
    <d v="1899-12-30T03:22:00"/>
    <s v="Si"/>
  </r>
  <r>
    <d v="2023-04-05T05:25:00"/>
    <s v="Mesero_3"/>
    <s v="Almuerzo"/>
    <x v="2"/>
    <n v="1256"/>
    <s v="Reservada"/>
    <x v="436"/>
    <s v="Paraguay"/>
    <s v="Plato_8"/>
    <n v="70"/>
    <s v="2023-04-05"/>
    <s v="03:02"/>
    <s v="05:25"/>
    <d v="1899-12-30T02:23:00"/>
    <d v="1899-12-30T00:51:00"/>
    <d v="1899-12-30T01:32:00"/>
    <s v="Si"/>
  </r>
  <r>
    <d v="2023-04-05T07:33:00"/>
    <s v="Mesero_1"/>
    <s v="Almuerzo"/>
    <x v="2"/>
    <n v="193"/>
    <s v="Libre"/>
    <x v="437"/>
    <s v="Argentina"/>
    <s v="Plato_11"/>
    <n v="33"/>
    <s v="2023-04-05"/>
    <s v="03:58"/>
    <s v="07:33"/>
    <d v="1899-12-30T03:35:00"/>
    <d v="1899-12-30T00:51:00"/>
    <d v="1899-12-30T02:44:00"/>
    <s v="Si"/>
  </r>
  <r>
    <d v="2023-04-05T01:23:00"/>
    <s v="Mesero_3"/>
    <s v="Cena"/>
    <x v="2"/>
    <s v="25.56"/>
    <s v="Libre"/>
    <x v="438"/>
    <s v="Bolivia"/>
    <s v="Plato_11, Plato_10"/>
    <n v="177"/>
    <s v="2023-04-05"/>
    <s v="00:00"/>
    <s v="01:23"/>
    <d v="1899-12-30T01:23:00"/>
    <d v="1899-12-30T01:04:00"/>
    <d v="1899-12-30T00:19:00"/>
    <s v="Si"/>
  </r>
  <r>
    <d v="2023-04-05T05:48:00"/>
    <s v="Mesero_2"/>
    <s v="Almuerzo"/>
    <x v="2"/>
    <s v="38.85"/>
    <s v="Ocupada"/>
    <x v="439"/>
    <s v="Argentina"/>
    <s v="Plato_14, Plato_12"/>
    <n v="84"/>
    <s v="2023-04-05"/>
    <s v="01:59"/>
    <s v="05:48"/>
    <d v="1899-12-30T04:04:00"/>
    <d v="1899-12-30T00:45:00"/>
    <d v="1899-12-30T03:19:00"/>
    <s v="Si"/>
  </r>
  <r>
    <d v="2023-04-05T03:23:00"/>
    <s v="Mesero_2"/>
    <s v="Almuerzo"/>
    <x v="1"/>
    <s v="23.31"/>
    <s v="Ocupada"/>
    <x v="440"/>
    <s v="España"/>
    <s v="Plato_8, Plato_10"/>
    <n v="183"/>
    <s v="2023-04-05"/>
    <s v="01:04"/>
    <s v="03:23"/>
    <d v="1899-12-30T02:34:00"/>
    <d v="1899-12-30T01:30:00"/>
    <d v="1899-12-30T01:04:00"/>
    <s v="Si"/>
  </r>
  <r>
    <d v="2023-04-05T03:18:00"/>
    <s v="Mesero_4"/>
    <s v="Cena"/>
    <x v="2"/>
    <s v="21.07"/>
    <s v="Ocupada"/>
    <x v="441"/>
    <s v="Uruguay"/>
    <s v="Plato_18, Plato_1, Plato_19"/>
    <n v="235"/>
    <s v="2023-04-05"/>
    <s v="02:04"/>
    <s v="03:18"/>
    <d v="1899-12-30T01:29:00"/>
    <d v="1899-12-30T02:11:00"/>
    <d v="1899-12-30T00:00:00"/>
    <s v="No"/>
  </r>
  <r>
    <d v="2023-04-05T03:14:00"/>
    <s v="Mesero_2"/>
    <s v="Almuerzo"/>
    <x v="0"/>
    <s v="14.48"/>
    <s v="Libre"/>
    <x v="442"/>
    <s v="Venezuela"/>
    <s v="Plato_14, Plato_15, Plato_10, Plato_16"/>
    <n v="217"/>
    <s v="2023-04-05"/>
    <s v="01:15"/>
    <s v="03:14"/>
    <d v="1899-12-30T01:59:00"/>
    <d v="1899-12-30T02:35:00"/>
    <d v="1899-12-30T00:00:00"/>
    <s v="No"/>
  </r>
  <r>
    <d v="2023-04-05T06:08:00"/>
    <s v="Mesero_1"/>
    <s v="Almuerzo"/>
    <x v="2"/>
    <s v="25.26"/>
    <s v="Libre"/>
    <x v="443"/>
    <s v="Argentina"/>
    <s v="Plato_14, Plato_7"/>
    <n v="95"/>
    <s v="2023-04-05"/>
    <s v="03:23"/>
    <s v="06:08"/>
    <d v="1899-12-30T02:45:00"/>
    <d v="1899-12-30T01:21:00"/>
    <d v="1899-12-30T01:24:00"/>
    <s v="Si"/>
  </r>
  <r>
    <d v="2023-04-05T03:09:00"/>
    <s v="Mesero_1"/>
    <s v="Desayuno"/>
    <x v="2"/>
    <n v="1428"/>
    <s v="Libre"/>
    <x v="444"/>
    <s v="Paraguay"/>
    <s v="Plato_6"/>
    <n v="81"/>
    <s v="2023-04-05"/>
    <s v="01:01"/>
    <s v="03:09"/>
    <d v="1899-12-30T02:08:00"/>
    <d v="1899-12-30T00:26:00"/>
    <d v="1899-12-30T01:42:00"/>
    <s v="Si"/>
  </r>
  <r>
    <d v="2023-04-05T06:13:00"/>
    <s v="Mesero_1"/>
    <s v="Almuerzo"/>
    <x v="2"/>
    <n v="3524"/>
    <s v="Libre"/>
    <x v="445"/>
    <s v="Ecuador"/>
    <s v="Plato_13"/>
    <n v="21"/>
    <s v="2023-04-05"/>
    <s v="02:48"/>
    <s v="06:13"/>
    <d v="1899-12-30T03:25:00"/>
    <d v="1899-12-30T00:08:00"/>
    <d v="1899-12-30T03:17:00"/>
    <s v="Si"/>
  </r>
  <r>
    <d v="2023-04-05T07:24:00"/>
    <s v="Mesero_4"/>
    <s v="Cena"/>
    <x v="2"/>
    <s v="28.68"/>
    <s v="Libre"/>
    <x v="446"/>
    <s v="España"/>
    <s v="Plato_3, Plato_12, Plato_16"/>
    <n v="181"/>
    <s v="2023-04-05"/>
    <s v="03:53"/>
    <s v="07:24"/>
    <d v="1899-12-30T03:31:00"/>
    <d v="1899-12-30T01:26:00"/>
    <d v="1899-12-30T02:05:00"/>
    <s v="Si"/>
  </r>
  <r>
    <d v="2023-04-05T03:35:00"/>
    <s v="Mesero_4"/>
    <s v="Cena"/>
    <x v="2"/>
    <s v="35.68"/>
    <s v="Ocupada"/>
    <x v="447"/>
    <s v="Venezuela"/>
    <s v="Plato_12, Plato_11"/>
    <n v="137"/>
    <s v="2023-04-05"/>
    <s v="00:07"/>
    <s v="03:35"/>
    <d v="1899-12-30T03:43:00"/>
    <d v="1899-12-30T01:06:00"/>
    <d v="1899-12-30T02:37:00"/>
    <s v="Si"/>
  </r>
  <r>
    <d v="2023-04-05T05:02:00"/>
    <s v="Mesero_3"/>
    <s v="Almuerzo"/>
    <x v="1"/>
    <n v="4225"/>
    <s v="Ocupada"/>
    <x v="448"/>
    <s v="Brasil"/>
    <s v="Plato_15"/>
    <n v="64"/>
    <s v="2023-04-05"/>
    <s v="03:25"/>
    <s v="05:02"/>
    <d v="1899-12-30T01:52:00"/>
    <d v="1899-12-30T00:33:00"/>
    <d v="1899-12-30T01:19:00"/>
    <s v="Si"/>
  </r>
  <r>
    <d v="2023-04-05T05:01:00"/>
    <s v="Mesero_3"/>
    <s v="Almuerzo"/>
    <x v="2"/>
    <s v="48.9"/>
    <s v="Ocupada"/>
    <x v="449"/>
    <s v="Bolivia"/>
    <s v="Plato_4, Plato_19"/>
    <n v="72"/>
    <s v="2023-04-05"/>
    <s v="03:51"/>
    <s v="05:01"/>
    <d v="1899-12-30T01:25:00"/>
    <d v="1899-12-30T00:34:00"/>
    <d v="1899-12-30T00:51:00"/>
    <s v="Si"/>
  </r>
  <r>
    <d v="2023-04-05T02:26:00"/>
    <s v="Mesero_5"/>
    <s v="Desayuno"/>
    <x v="2"/>
    <s v="46.37"/>
    <s v="Libre"/>
    <x v="450"/>
    <s v="Bolivia"/>
    <s v="Plato_8, Plato_14, Plato_18"/>
    <n v="92"/>
    <s v="2023-04-05"/>
    <s v="01:17"/>
    <s v="02:26"/>
    <d v="1899-12-30T01:09:00"/>
    <d v="1899-12-30T01:43:00"/>
    <d v="1899-12-30T00:00:00"/>
    <s v="No"/>
  </r>
  <r>
    <d v="2023-04-05T05:19:00"/>
    <s v="Mesero_4"/>
    <s v="Almuerzo"/>
    <x v="2"/>
    <s v="43.48"/>
    <s v="Reservada"/>
    <x v="451"/>
    <s v="Uruguay"/>
    <s v="Plato_17, Plato_5, Plato_13"/>
    <n v="158"/>
    <s v="2023-04-05"/>
    <s v="02:53"/>
    <s v="05:19"/>
    <d v="1899-12-30T02:26:00"/>
    <d v="1899-12-30T02:03:00"/>
    <d v="1899-12-30T00:23:00"/>
    <s v="Si"/>
  </r>
  <r>
    <d v="2023-04-05T05:07:00"/>
    <s v="Mesero_2"/>
    <s v="Desayuno"/>
    <x v="2"/>
    <s v="36.83"/>
    <s v="Libre"/>
    <x v="452"/>
    <s v="Chile"/>
    <s v="Plato_18, Plato_15"/>
    <n v="130"/>
    <s v="2023-04-05"/>
    <s v="03:42"/>
    <s v="05:07"/>
    <d v="1899-12-30T01:25:00"/>
    <d v="1899-12-30T01:40:00"/>
    <d v="1899-12-30T00:00:00"/>
    <s v="No"/>
  </r>
  <r>
    <d v="2023-04-05T04:53:00"/>
    <s v="Mesero_1"/>
    <s v="Almuerzo"/>
    <x v="2"/>
    <s v="39.62"/>
    <s v="Libre"/>
    <x v="453"/>
    <s v="Colombia"/>
    <s v="Plato_6, Plato_12, Plato_19, Plato_1"/>
    <n v="233"/>
    <s v="2023-04-05"/>
    <s v="03:26"/>
    <s v="04:53"/>
    <d v="1899-12-30T01:27:00"/>
    <d v="1899-12-30T02:33:00"/>
    <d v="1899-12-30T00:00:00"/>
    <s v="No"/>
  </r>
  <r>
    <d v="2023-04-05T05:54:00"/>
    <s v="Mesero_5"/>
    <s v="Desayuno"/>
    <x v="0"/>
    <n v="197"/>
    <s v="Reservada"/>
    <x v="454"/>
    <s v="Colombia"/>
    <s v="Plato_7"/>
    <n v="48"/>
    <s v="2023-04-05"/>
    <s v="03:58"/>
    <s v="05:54"/>
    <d v="1899-12-30T01:56:00"/>
    <d v="1899-12-30T00:11:00"/>
    <d v="1899-12-30T01:45:00"/>
    <s v="Si"/>
  </r>
  <r>
    <d v="2023-04-05T05:15:00"/>
    <s v="Mesero_4"/>
    <s v="Almuerzo"/>
    <x v="2"/>
    <s v="21.94"/>
    <s v="Libre"/>
    <x v="455"/>
    <s v="Argentina"/>
    <s v="Plato_20, Plato_18"/>
    <n v="148"/>
    <s v="2023-04-05"/>
    <s v="02:12"/>
    <s v="05:15"/>
    <d v="1899-12-30T03:03:00"/>
    <d v="1899-12-30T01:11:00"/>
    <d v="1899-12-30T01:52:00"/>
    <s v="Si"/>
  </r>
  <r>
    <d v="2023-04-05T07:32:00"/>
    <s v="Mesero_2"/>
    <s v="Almuerzo"/>
    <x v="1"/>
    <s v="17.26"/>
    <s v="Reservada"/>
    <x v="456"/>
    <s v="Bolivia"/>
    <s v="Plato_11, Plato_12"/>
    <n v="137"/>
    <s v="2023-04-05"/>
    <s v="03:48"/>
    <s v="07:32"/>
    <d v="1899-12-30T03:44:00"/>
    <d v="1899-12-30T00:58:00"/>
    <d v="1899-12-30T02:46:00"/>
    <s v="Si"/>
  </r>
  <r>
    <d v="2023-04-05T04:21:00"/>
    <s v="Mesero_4"/>
    <s v="Almuerzo"/>
    <x v="2"/>
    <s v="15.21"/>
    <s v="Ocupada"/>
    <x v="457"/>
    <s v="Bolivia"/>
    <s v="Plato_16, Plato_18, Plato_11, Plato_5"/>
    <n v="268"/>
    <s v="2023-04-05"/>
    <s v="02:41"/>
    <s v="04:21"/>
    <d v="1899-12-30T01:55:00"/>
    <d v="1899-12-30T01:29:00"/>
    <d v="1899-12-30T00:26:00"/>
    <s v="Si"/>
  </r>
  <r>
    <d v="2023-04-05T02:12:00"/>
    <s v="Mesero_1"/>
    <s v="Almuerzo"/>
    <x v="2"/>
    <n v="3277"/>
    <s v="Ocupada"/>
    <x v="458"/>
    <s v="Argentina"/>
    <s v="Plato_16"/>
    <n v="84"/>
    <s v="2023-04-05"/>
    <s v="00:24"/>
    <s v="02:12"/>
    <d v="1899-12-30T02:03:00"/>
    <d v="1899-12-30T00:30:00"/>
    <d v="1899-12-30T01:33:00"/>
    <s v="Si"/>
  </r>
  <r>
    <d v="2023-04-05T06:56:00"/>
    <s v="Mesero_4"/>
    <s v="Cena"/>
    <x v="2"/>
    <s v="49.6"/>
    <s v="Libre"/>
    <x v="459"/>
    <s v="Ecuador"/>
    <s v="Plato_16, Plato_10, Plato_1, Plato_7"/>
    <n v="176"/>
    <s v="2023-04-05"/>
    <s v="03:27"/>
    <s v="06:56"/>
    <d v="1899-12-30T03:29:00"/>
    <d v="1899-12-30T02:04:00"/>
    <d v="1899-12-30T01:25:00"/>
    <s v="Si"/>
  </r>
  <r>
    <d v="2023-04-05T05:55:00"/>
    <s v="Mesero_5"/>
    <s v="Cena"/>
    <x v="1"/>
    <s v="21.51"/>
    <s v="Libre"/>
    <x v="460"/>
    <s v="Perú"/>
    <s v="Plato_8, Plato_9"/>
    <n v="99"/>
    <s v="2023-04-05"/>
    <s v="02:43"/>
    <s v="05:55"/>
    <d v="1899-12-30T03:12:00"/>
    <d v="1899-12-30T01:06:00"/>
    <d v="1899-12-30T02:06:00"/>
    <s v="Si"/>
  </r>
  <r>
    <d v="2023-04-05T04:27:00"/>
    <s v="Mesero_2"/>
    <s v="Almuerzo"/>
    <x v="2"/>
    <n v="2117"/>
    <s v="Reservada"/>
    <x v="461"/>
    <s v="España"/>
    <s v="Plato_11"/>
    <n v="99"/>
    <s v="2023-04-05"/>
    <s v="02:12"/>
    <s v="04:27"/>
    <d v="1899-12-30T02:15:00"/>
    <d v="1899-12-30T00:11:00"/>
    <d v="1899-12-30T02:04:00"/>
    <s v="Si"/>
  </r>
  <r>
    <d v="2023-04-05T03:13:00"/>
    <s v="Mesero_2"/>
    <s v="Almuerzo"/>
    <x v="0"/>
    <n v="1707"/>
    <s v="Ocupada"/>
    <x v="462"/>
    <s v="Paraguay"/>
    <s v="Plato_17"/>
    <n v="93"/>
    <s v="2023-04-05"/>
    <s v="00:53"/>
    <s v="03:13"/>
    <d v="1899-12-30T02:35:00"/>
    <d v="1899-12-30T00:14:00"/>
    <d v="1899-12-30T02:21:00"/>
    <s v="Si"/>
  </r>
  <r>
    <d v="2023-04-05T04:39:00"/>
    <s v="Mesero_4"/>
    <s v="Almuerzo"/>
    <x v="2"/>
    <s v="48.5"/>
    <s v="Reservada"/>
    <x v="463"/>
    <s v="Chile"/>
    <s v="Plato_10, Plato_6, Plato_5"/>
    <n v="154"/>
    <s v="2023-04-05"/>
    <s v="01:21"/>
    <s v="04:39"/>
    <d v="1899-12-30T03:18:00"/>
    <d v="1899-12-30T01:24:00"/>
    <d v="1899-12-30T01:54:00"/>
    <s v="Si"/>
  </r>
  <r>
    <d v="2023-04-05T03:38:00"/>
    <s v="Mesero_1"/>
    <s v="Almuerzo"/>
    <x v="2"/>
    <s v="44.9"/>
    <s v="Ocupada"/>
    <x v="464"/>
    <s v="Uruguay"/>
    <s v="Plato_1, Plato_14"/>
    <n v="121"/>
    <s v="2023-04-05"/>
    <s v="01:11"/>
    <s v="03:38"/>
    <d v="1899-12-30T02:42:00"/>
    <d v="1899-12-30T01:00:00"/>
    <d v="1899-12-30T01:42:00"/>
    <s v="Si"/>
  </r>
  <r>
    <d v="2023-04-05T04:20:00"/>
    <s v="Mesero_1"/>
    <s v="Almuerzo"/>
    <x v="2"/>
    <s v="26.63"/>
    <s v="Libre"/>
    <x v="465"/>
    <s v="Bolivia"/>
    <s v="Plato_5, Plato_2, Plato_16"/>
    <n v="140"/>
    <s v="2023-04-05"/>
    <s v="01:54"/>
    <s v="04:20"/>
    <d v="1899-12-30T02:26:00"/>
    <d v="1899-12-30T02:25:00"/>
    <d v="1899-12-30T00:01:00"/>
    <s v="Si"/>
  </r>
  <r>
    <d v="2023-04-05T04:14:00"/>
    <s v="Mesero_1"/>
    <s v="Almuerzo"/>
    <x v="0"/>
    <s v="42.31"/>
    <s v="Reservada"/>
    <x v="466"/>
    <s v="Perú"/>
    <s v="Plato_11, Plato_5"/>
    <n v="143"/>
    <s v="2023-04-05"/>
    <s v="02:42"/>
    <s v="04:14"/>
    <d v="1899-12-30T01:32:00"/>
    <d v="1899-12-30T01:12:00"/>
    <d v="1899-12-30T00:20:00"/>
    <s v="Si"/>
  </r>
  <r>
    <d v="2023-04-05T05:45:00"/>
    <s v="Mesero_2"/>
    <s v="Desayuno"/>
    <x v="2"/>
    <s v="14.28"/>
    <s v="Reservada"/>
    <x v="467"/>
    <s v="Argentina"/>
    <s v="Plato_12, Plato_3, Plato_16"/>
    <n v="106"/>
    <s v="2023-04-05"/>
    <s v="02:59"/>
    <s v="05:45"/>
    <d v="1899-12-30T02:46:00"/>
    <d v="1899-12-30T01:03:00"/>
    <d v="1899-12-30T01:43:00"/>
    <s v="Si"/>
  </r>
  <r>
    <d v="2023-04-05T05:22:00"/>
    <s v="Mesero_1"/>
    <s v="Cena"/>
    <x v="2"/>
    <s v="25.26"/>
    <s v="Reservada"/>
    <x v="468"/>
    <s v="Colombia"/>
    <s v="Plato_8, Plato_15"/>
    <n v="137"/>
    <s v="2023-04-05"/>
    <s v="02:57"/>
    <s v="05:22"/>
    <d v="1899-12-30T02:25:00"/>
    <d v="1899-12-30T01:06:00"/>
    <d v="1899-12-30T01:19:00"/>
    <s v="Si"/>
  </r>
  <r>
    <d v="2023-04-05T04:17:00"/>
    <s v="Mesero_4"/>
    <s v="Almuerzo"/>
    <x v="2"/>
    <s v="47.46"/>
    <s v="Ocupada"/>
    <x v="469"/>
    <s v="Uruguay"/>
    <s v="Plato_7, Plato_4"/>
    <n v="78"/>
    <s v="2023-04-05"/>
    <s v="01:41"/>
    <s v="04:17"/>
    <d v="1899-12-30T02:51:00"/>
    <d v="1899-12-30T01:12:00"/>
    <d v="1899-12-30T01:39:00"/>
    <s v="Si"/>
  </r>
  <r>
    <d v="2023-04-05T05:38:00"/>
    <s v="Mesero_4"/>
    <s v="Desayuno"/>
    <x v="0"/>
    <n v="2849"/>
    <s v="Reservada"/>
    <x v="470"/>
    <s v="Perú"/>
    <s v="Plato_8"/>
    <n v="105"/>
    <s v="2023-04-05"/>
    <s v="03:36"/>
    <s v="05:38"/>
    <d v="1899-12-30T02:02:00"/>
    <d v="1899-12-30T00:57:00"/>
    <d v="1899-12-30T01:05:00"/>
    <s v="Si"/>
  </r>
  <r>
    <d v="2023-04-05T06:52:00"/>
    <s v="Mesero_2"/>
    <s v="Almuerzo"/>
    <x v="1"/>
    <s v="36.79"/>
    <s v="Ocupada"/>
    <x v="471"/>
    <s v="Uruguay"/>
    <s v="Plato_8, Plato_5"/>
    <n v="114"/>
    <s v="2023-04-05"/>
    <s v="03:57"/>
    <s v="06:52"/>
    <d v="1899-12-30T03:10:00"/>
    <d v="1899-12-30T01:13:00"/>
    <d v="1899-12-30T01:57:00"/>
    <s v="Si"/>
  </r>
  <r>
    <d v="2023-04-06T07:04:00"/>
    <s v="Mesero_2"/>
    <s v="Almuerzo"/>
    <x v="0"/>
    <s v="15.63"/>
    <s v="Ocupada"/>
    <x v="472"/>
    <s v="Paraguay"/>
    <s v="Plato_5, Plato_8"/>
    <n v="79"/>
    <s v="2023-04-06"/>
    <s v="03:36"/>
    <s v="07:04"/>
    <d v="1899-12-30T03:43:00"/>
    <d v="1899-12-30T01:01:00"/>
    <d v="1899-12-30T02:42:00"/>
    <s v="Si"/>
  </r>
  <r>
    <d v="2023-04-06T03:32:00"/>
    <s v="Mesero_4"/>
    <s v="Almuerzo"/>
    <x v="2"/>
    <s v="21.66"/>
    <s v="Libre"/>
    <x v="473"/>
    <s v="Perú"/>
    <s v="Plato_18, Plato_9, Plato_17, Plato_16"/>
    <n v="178"/>
    <s v="2023-04-06"/>
    <s v="01:52"/>
    <s v="03:32"/>
    <d v="1899-12-30T01:40:00"/>
    <d v="1899-12-30T02:41:00"/>
    <d v="1899-12-30T00:00:00"/>
    <s v="No"/>
  </r>
  <r>
    <d v="2023-04-06T05:50:00"/>
    <s v="Mesero_5"/>
    <s v="Cena"/>
    <x v="0"/>
    <s v="19.55"/>
    <s v="Ocupada"/>
    <x v="474"/>
    <s v="Paraguay"/>
    <s v="Plato_7, Plato_18"/>
    <n v="174"/>
    <s v="2023-04-06"/>
    <s v="03:17"/>
    <s v="05:50"/>
    <d v="1899-12-30T02:48:00"/>
    <d v="1899-12-30T00:35:00"/>
    <d v="1899-12-30T02:13:00"/>
    <s v="Si"/>
  </r>
  <r>
    <d v="2023-04-06T01:47:00"/>
    <s v="Mesero_3"/>
    <s v="Desayuno"/>
    <x v="0"/>
    <s v="43.53"/>
    <s v="Ocupada"/>
    <x v="475"/>
    <s v="Paraguay"/>
    <s v="Plato_7, Plato_18, Plato_15, Plato_20"/>
    <n v="218"/>
    <s v="2023-04-06"/>
    <s v="00:03"/>
    <s v="01:47"/>
    <d v="1899-12-30T01:59:00"/>
    <d v="1899-12-30T01:55:00"/>
    <d v="1899-12-30T00:04:00"/>
    <s v="Si"/>
  </r>
  <r>
    <d v="2023-04-06T02:58:00"/>
    <s v="Mesero_4"/>
    <s v="Desayuno"/>
    <x v="2"/>
    <s v="33.85"/>
    <s v="Reservada"/>
    <x v="476"/>
    <s v="Colombia"/>
    <s v="Plato_18, Plato_14, Plato_7, Plato_13"/>
    <n v="204"/>
    <s v="2023-04-06"/>
    <s v="01:39"/>
    <s v="02:58"/>
    <d v="1899-12-30T01:19:00"/>
    <d v="1899-12-30T01:55:00"/>
    <d v="1899-12-30T00:00:00"/>
    <s v="No"/>
  </r>
  <r>
    <d v="2023-04-06T03:28:00"/>
    <s v="Mesero_1"/>
    <s v="Almuerzo"/>
    <x v="1"/>
    <s v="32.78"/>
    <s v="Ocupada"/>
    <x v="477"/>
    <s v="Bolivia"/>
    <s v="Plato_2, Plato_9"/>
    <n v="118"/>
    <s v="2023-04-06"/>
    <s v="00:01"/>
    <s v="03:28"/>
    <d v="1899-12-30T03:42:00"/>
    <d v="1899-12-30T01:30:00"/>
    <d v="1899-12-30T02:12:00"/>
    <s v="Si"/>
  </r>
  <r>
    <d v="2023-04-06T04:30:00"/>
    <s v="Mesero_3"/>
    <s v="Almuerzo"/>
    <x v="0"/>
    <s v="39.58"/>
    <s v="Reservada"/>
    <x v="478"/>
    <s v="Argentina"/>
    <s v="Plato_4, Plato_18"/>
    <n v="52"/>
    <s v="2023-04-06"/>
    <s v="00:42"/>
    <s v="04:30"/>
    <d v="1899-12-30T03:48:00"/>
    <d v="1899-12-30T01:23:00"/>
    <d v="1899-12-30T02:25:00"/>
    <s v="Si"/>
  </r>
  <r>
    <d v="2023-04-06T07:19:00"/>
    <s v="Mesero_5"/>
    <s v="Desayuno"/>
    <x v="1"/>
    <s v="18.63"/>
    <s v="Reservada"/>
    <x v="479"/>
    <s v="Uruguay"/>
    <s v="Plato_8, Plato_6"/>
    <n v="159"/>
    <s v="2023-04-06"/>
    <s v="03:26"/>
    <s v="07:19"/>
    <d v="1899-12-30T03:53:00"/>
    <d v="1899-12-30T01:05:00"/>
    <d v="1899-12-30T02:48:00"/>
    <s v="Si"/>
  </r>
  <r>
    <d v="2023-04-06T04:43:00"/>
    <s v="Mesero_1"/>
    <s v="Almuerzo"/>
    <x v="2"/>
    <n v="4202"/>
    <s v="Reservada"/>
    <x v="480"/>
    <s v="Perú"/>
    <s v="Plato_10"/>
    <n v="52"/>
    <s v="2023-04-06"/>
    <s v="01:57"/>
    <s v="04:43"/>
    <d v="1899-12-30T02:46:00"/>
    <d v="1899-12-30T00:58:00"/>
    <d v="1899-12-30T01:48:00"/>
    <s v="Si"/>
  </r>
  <r>
    <d v="2023-04-06T02:59:00"/>
    <s v="Mesero_3"/>
    <s v="Desayuno"/>
    <x v="2"/>
    <n v="1884"/>
    <s v="Libre"/>
    <x v="481"/>
    <s v="Colombia"/>
    <s v="Plato_13"/>
    <n v="63"/>
    <s v="2023-04-06"/>
    <s v="00:41"/>
    <s v="02:59"/>
    <d v="1899-12-30T02:18:00"/>
    <d v="1899-12-30T00:21:00"/>
    <d v="1899-12-30T01:57:00"/>
    <s v="Si"/>
  </r>
  <r>
    <d v="2023-04-06T07:01:00"/>
    <s v="Mesero_1"/>
    <s v="Almuerzo"/>
    <x v="2"/>
    <n v="1274"/>
    <s v="Reservada"/>
    <x v="482"/>
    <s v="Ecuador"/>
    <s v="Plato_6"/>
    <n v="81"/>
    <s v="2023-04-06"/>
    <s v="03:50"/>
    <s v="07:01"/>
    <d v="1899-12-30T03:11:00"/>
    <d v="1899-12-30T00:53:00"/>
    <d v="1899-12-30T02:18:00"/>
    <s v="Si"/>
  </r>
  <r>
    <d v="2023-04-06T04:31:00"/>
    <s v="Mesero_4"/>
    <s v="Almuerzo"/>
    <x v="2"/>
    <n v="2276"/>
    <s v="Libre"/>
    <x v="483"/>
    <s v="Chile"/>
    <s v="Plato_1"/>
    <n v="75"/>
    <s v="2023-04-06"/>
    <s v="01:33"/>
    <s v="04:31"/>
    <d v="1899-12-30T02:58:00"/>
    <d v="1899-12-30T00:34:00"/>
    <d v="1899-12-30T02:24:00"/>
    <s v="Si"/>
  </r>
  <r>
    <d v="2023-04-06T02:52:00"/>
    <s v="Mesero_5"/>
    <s v="Cena"/>
    <x v="2"/>
    <s v="39.07"/>
    <s v="Reservada"/>
    <x v="484"/>
    <s v="Bolivia"/>
    <s v="Plato_7, Plato_19"/>
    <n v="144"/>
    <s v="2023-04-06"/>
    <s v="01:00"/>
    <s v="02:52"/>
    <d v="1899-12-30T01:52:00"/>
    <d v="1899-12-30T01:19:00"/>
    <d v="1899-12-30T00:33:00"/>
    <s v="Si"/>
  </r>
  <r>
    <d v="2023-04-06T06:12:00"/>
    <s v="Mesero_1"/>
    <s v="Desayuno"/>
    <x v="0"/>
    <s v="12.66"/>
    <s v="Ocupada"/>
    <x v="485"/>
    <s v="Colombia"/>
    <s v="Plato_19, Plato_3, Plato_18, Plato_7"/>
    <n v="150"/>
    <s v="2023-04-06"/>
    <s v="02:47"/>
    <s v="06:12"/>
    <d v="1899-12-30T03:40:00"/>
    <d v="1899-12-30T00:59:00"/>
    <d v="1899-12-30T02:41:00"/>
    <s v="Si"/>
  </r>
  <r>
    <d v="2023-04-06T03:50:00"/>
    <s v="Mesero_1"/>
    <s v="Almuerzo"/>
    <x v="2"/>
    <s v="45.76"/>
    <s v="Ocupada"/>
    <x v="486"/>
    <s v="Paraguay"/>
    <s v="Plato_18, Plato_17, Plato_5"/>
    <n v="152"/>
    <s v="2023-04-06"/>
    <s v="01:34"/>
    <s v="03:50"/>
    <d v="1899-12-30T02:31:00"/>
    <d v="1899-12-30T01:32:00"/>
    <d v="1899-12-30T00:59:00"/>
    <s v="Si"/>
  </r>
  <r>
    <d v="2023-04-06T01:58:00"/>
    <s v="Mesero_3"/>
    <s v="Almuerzo"/>
    <x v="0"/>
    <s v="37.38"/>
    <s v="Libre"/>
    <x v="487"/>
    <s v="Argentina"/>
    <s v="Plato_4, Plato_14, Plato_17"/>
    <n v="185"/>
    <s v="2023-04-06"/>
    <s v="00:00"/>
    <s v="01:58"/>
    <d v="1899-12-30T01:58:00"/>
    <d v="1899-12-30T02:04:00"/>
    <d v="1899-12-30T00:00:00"/>
    <s v="No"/>
  </r>
  <r>
    <d v="2023-04-06T05:27:00"/>
    <s v="Mesero_3"/>
    <s v="Desayuno"/>
    <x v="2"/>
    <s v="22.27"/>
    <s v="Ocupada"/>
    <x v="488"/>
    <s v="Argentina"/>
    <s v="Plato_20, Plato_14"/>
    <n v="149"/>
    <s v="2023-04-06"/>
    <s v="02:57"/>
    <s v="05:27"/>
    <d v="1899-12-30T02:45:00"/>
    <d v="1899-12-30T00:34:00"/>
    <d v="1899-12-30T02:11:00"/>
    <s v="Si"/>
  </r>
  <r>
    <d v="2023-04-06T04:57:00"/>
    <s v="Mesero_5"/>
    <s v="Almuerzo"/>
    <x v="2"/>
    <s v="26.79"/>
    <s v="Libre"/>
    <x v="489"/>
    <s v="Colombia"/>
    <s v="Plato_10, Plato_15, Plato_18"/>
    <n v="212"/>
    <s v="2023-04-06"/>
    <s v="03:20"/>
    <s v="04:57"/>
    <d v="1899-12-30T01:37:00"/>
    <d v="1899-12-30T02:11:00"/>
    <d v="1899-12-30T00:00:00"/>
    <s v="No"/>
  </r>
  <r>
    <d v="2023-04-06T02:37:00"/>
    <s v="Mesero_4"/>
    <s v="Desayuno"/>
    <x v="2"/>
    <s v="34.68"/>
    <s v="Ocupada"/>
    <x v="490"/>
    <s v="España"/>
    <s v="Plato_9, Plato_2"/>
    <n v="118"/>
    <s v="2023-04-06"/>
    <s v="00:07"/>
    <s v="02:37"/>
    <d v="1899-12-30T02:45:00"/>
    <d v="1899-12-30T00:41:00"/>
    <d v="1899-12-30T02:04:00"/>
    <s v="Si"/>
  </r>
  <r>
    <d v="2023-04-06T04:36:00"/>
    <s v="Mesero_1"/>
    <s v="Almuerzo"/>
    <x v="2"/>
    <s v="16.62"/>
    <s v="Reservada"/>
    <x v="491"/>
    <s v="Colombia"/>
    <s v="Plato_11, Plato_13, Plato_7"/>
    <n v="210"/>
    <s v="2023-04-06"/>
    <s v="01:03"/>
    <s v="04:36"/>
    <d v="1899-12-30T03:33:00"/>
    <d v="1899-12-30T00:49:00"/>
    <d v="1899-12-30T02:44:00"/>
    <s v="Si"/>
  </r>
  <r>
    <d v="2023-04-06T01:46:00"/>
    <s v="Mesero_5"/>
    <s v="Almuerzo"/>
    <x v="2"/>
    <n v="3267"/>
    <s v="Ocupada"/>
    <x v="492"/>
    <s v="Perú"/>
    <s v="Plato_4"/>
    <n v="54"/>
    <s v="2023-04-06"/>
    <s v="00:31"/>
    <s v="01:46"/>
    <d v="1899-12-30T01:30:00"/>
    <d v="1899-12-30T00:08:00"/>
    <d v="1899-12-30T01:22:00"/>
    <s v="Si"/>
  </r>
  <r>
    <d v="2023-04-06T04:49:00"/>
    <s v="Mesero_1"/>
    <s v="Desayuno"/>
    <x v="2"/>
    <s v="11.85"/>
    <s v="Reservada"/>
    <x v="493"/>
    <s v="Paraguay"/>
    <s v="Plato_15, Plato_19"/>
    <n v="172"/>
    <s v="2023-04-06"/>
    <s v="01:28"/>
    <s v="04:49"/>
    <d v="1899-12-30T03:21:00"/>
    <d v="1899-12-30T00:31:00"/>
    <d v="1899-12-30T02:50:00"/>
    <s v="Si"/>
  </r>
  <r>
    <d v="2023-04-06T06:50:00"/>
    <s v="Mesero_2"/>
    <s v="Desayuno"/>
    <x v="2"/>
    <s v="33.96"/>
    <s v="Libre"/>
    <x v="494"/>
    <s v="Venezuela"/>
    <s v="Plato_20, Plato_6, Plato_16, Plato_11"/>
    <n v="263"/>
    <s v="2023-04-06"/>
    <s v="03:01"/>
    <s v="06:50"/>
    <d v="1899-12-30T03:49:00"/>
    <d v="1899-12-30T01:42:00"/>
    <d v="1899-12-30T02:07:00"/>
    <s v="Si"/>
  </r>
  <r>
    <d v="2023-04-06T06:22:00"/>
    <s v="Mesero_1"/>
    <s v="Almuerzo"/>
    <x v="2"/>
    <s v="39.42"/>
    <s v="Reservada"/>
    <x v="495"/>
    <s v="Argentina"/>
    <s v="Plato_11, Plato_18, Plato_12, Plato_17"/>
    <n v="223"/>
    <s v="2023-04-06"/>
    <s v="02:34"/>
    <s v="06:22"/>
    <d v="1899-12-30T03:48:00"/>
    <d v="1899-12-30T02:13:00"/>
    <d v="1899-12-30T01:35:00"/>
    <s v="Si"/>
  </r>
  <r>
    <d v="2023-04-06T06:58:00"/>
    <s v="Mesero_3"/>
    <s v="Almuerzo"/>
    <x v="0"/>
    <s v="29.93"/>
    <s v="Reservada"/>
    <x v="496"/>
    <s v="Argentina"/>
    <s v="Plato_2, Plato_20"/>
    <n v="150"/>
    <s v="2023-04-06"/>
    <s v="03:30"/>
    <s v="06:58"/>
    <d v="1899-12-30T03:28:00"/>
    <d v="1899-12-30T00:38:00"/>
    <d v="1899-12-30T02:50:00"/>
    <s v="Si"/>
  </r>
  <r>
    <d v="2023-04-06T03:46:00"/>
    <s v="Mesero_3"/>
    <s v="Almuerzo"/>
    <x v="2"/>
    <n v="2199"/>
    <s v="Libre"/>
    <x v="497"/>
    <s v="España"/>
    <s v="Plato_12"/>
    <n v="19"/>
    <s v="2023-04-06"/>
    <s v="00:17"/>
    <s v="03:46"/>
    <d v="1899-12-30T03:29:00"/>
    <d v="1899-12-30T00:32:00"/>
    <d v="1899-12-30T02:57:00"/>
    <s v="Si"/>
  </r>
  <r>
    <d v="2023-04-06T04:28:00"/>
    <s v="Mesero_2"/>
    <s v="Cena"/>
    <x v="0"/>
    <s v="22.69"/>
    <s v="Reservada"/>
    <x v="498"/>
    <s v="Brasil"/>
    <s v="Plato_10, Plato_2, Plato_1"/>
    <n v="158"/>
    <s v="2023-04-06"/>
    <s v="01:21"/>
    <s v="04:28"/>
    <d v="1899-12-30T03:07:00"/>
    <d v="1899-12-30T02:10:00"/>
    <d v="1899-12-30T00:57:00"/>
    <s v="Si"/>
  </r>
  <r>
    <d v="2023-04-06T05:15:00"/>
    <s v="Mesero_4"/>
    <s v="Desayuno"/>
    <x v="0"/>
    <s v="37.62"/>
    <s v="Ocupada"/>
    <x v="499"/>
    <s v="Argentina"/>
    <s v="Plato_6, Plato_5"/>
    <n v="93"/>
    <s v="2023-04-06"/>
    <s v="01:17"/>
    <s v="05:15"/>
    <d v="1899-12-30T04:13:00"/>
    <d v="1899-12-30T00:42:00"/>
    <d v="1899-12-30T03:31:00"/>
    <s v="Si"/>
  </r>
  <r>
    <d v="2023-04-06T06:31:00"/>
    <s v="Mesero_1"/>
    <s v="Cena"/>
    <x v="2"/>
    <s v="28.38"/>
    <s v="Ocupada"/>
    <x v="500"/>
    <s v="Venezuela"/>
    <s v="Plato_20, Plato_13, Plato_16"/>
    <n v="138"/>
    <s v="2023-04-06"/>
    <s v="03:44"/>
    <s v="06:31"/>
    <d v="1899-12-30T03:02:00"/>
    <d v="1899-12-30T00:39:00"/>
    <d v="1899-12-30T02:23:00"/>
    <s v="Si"/>
  </r>
  <r>
    <d v="2023-04-06T01:57:00"/>
    <s v="Mesero_5"/>
    <s v="Almuerzo"/>
    <x v="2"/>
    <s v="32.9"/>
    <s v="Reservada"/>
    <x v="501"/>
    <s v="Bolivia"/>
    <s v="Plato_5, Plato_4, Plato_11"/>
    <n v="139"/>
    <s v="2023-04-06"/>
    <s v="00:45"/>
    <s v="01:57"/>
    <d v="1899-12-30T01:12:00"/>
    <d v="1899-12-30T01:13:00"/>
    <d v="1899-12-30T00:00:00"/>
    <s v="No"/>
  </r>
  <r>
    <d v="2023-04-06T04:02:00"/>
    <s v="Mesero_3"/>
    <s v="Almuerzo"/>
    <x v="2"/>
    <s v="35.84"/>
    <s v="Reservada"/>
    <x v="502"/>
    <s v="España"/>
    <s v="Plato_20, Plato_12"/>
    <n v="137"/>
    <s v="2023-04-06"/>
    <s v="02:20"/>
    <s v="04:02"/>
    <d v="1899-12-30T01:42:00"/>
    <d v="1899-12-30T01:25:00"/>
    <d v="1899-12-30T00:17:00"/>
    <s v="Si"/>
  </r>
  <r>
    <d v="2023-04-06T04:48:00"/>
    <s v="Mesero_5"/>
    <s v="Cena"/>
    <x v="1"/>
    <n v="3131"/>
    <s v="Reservada"/>
    <x v="503"/>
    <s v="Brasil"/>
    <s v="Plato_6"/>
    <n v="54"/>
    <s v="2023-04-06"/>
    <s v="02:10"/>
    <s v="04:48"/>
    <d v="1899-12-30T02:38:00"/>
    <d v="1899-12-30T00:19:00"/>
    <d v="1899-12-30T02:19:00"/>
    <s v="Si"/>
  </r>
  <r>
    <d v="2023-04-06T06:07:00"/>
    <s v="Mesero_2"/>
    <s v="Cena"/>
    <x v="2"/>
    <s v="25.76"/>
    <s v="Reservada"/>
    <x v="504"/>
    <s v="Colombia"/>
    <s v="Plato_20, Plato_1"/>
    <n v="155"/>
    <s v="2023-04-06"/>
    <s v="02:38"/>
    <s v="06:07"/>
    <d v="1899-12-30T03:29:00"/>
    <d v="1899-12-30T01:55:00"/>
    <d v="1899-12-30T01:34:00"/>
    <s v="Si"/>
  </r>
  <r>
    <d v="2023-04-06T04:02:00"/>
    <s v="Mesero_3"/>
    <s v="Cena"/>
    <x v="2"/>
    <n v="1165"/>
    <s v="Ocupada"/>
    <x v="505"/>
    <s v="Paraguay"/>
    <s v="Plato_8"/>
    <n v="70"/>
    <s v="2023-04-06"/>
    <s v="02:01"/>
    <s v="04:02"/>
    <d v="1899-12-30T02:16:00"/>
    <d v="1899-12-30T00:05:00"/>
    <d v="1899-12-30T02:11:00"/>
    <s v="Si"/>
  </r>
  <r>
    <d v="2023-04-06T04:30:00"/>
    <s v="Mesero_2"/>
    <s v="Desayuno"/>
    <x v="2"/>
    <s v="43.42"/>
    <s v="Libre"/>
    <x v="506"/>
    <s v="Bolivia"/>
    <s v="Plato_18, Plato_19"/>
    <n v="210"/>
    <s v="2023-04-06"/>
    <s v="03:26"/>
    <s v="04:30"/>
    <d v="1899-12-30T01:04:00"/>
    <d v="1899-12-30T01:09:00"/>
    <d v="1899-12-30T00:00:00"/>
    <s v="No"/>
  </r>
  <r>
    <d v="2023-04-06T06:35:00"/>
    <s v="Mesero_5"/>
    <s v="Almuerzo"/>
    <x v="2"/>
    <n v="428"/>
    <s v="Reservada"/>
    <x v="507"/>
    <s v="Brasil"/>
    <s v="Plato_15"/>
    <n v="32"/>
    <s v="2023-04-06"/>
    <s v="02:50"/>
    <s v="06:35"/>
    <d v="1899-12-30T03:45:00"/>
    <d v="1899-12-30T00:34:00"/>
    <d v="1899-12-30T03:11:00"/>
    <s v="Si"/>
  </r>
  <r>
    <d v="2023-04-06T06:02:00"/>
    <s v="Mesero_1"/>
    <s v="Desayuno"/>
    <x v="2"/>
    <n v="1626"/>
    <s v="Ocupada"/>
    <x v="508"/>
    <s v="Brasil"/>
    <s v="Plato_20"/>
    <n v="80"/>
    <s v="2023-04-06"/>
    <s v="03:12"/>
    <s v="06:02"/>
    <d v="1899-12-30T03:05:00"/>
    <d v="1899-12-30T00:47:00"/>
    <d v="1899-12-30T02:18:00"/>
    <s v="Si"/>
  </r>
  <r>
    <d v="2023-04-06T04:33:00"/>
    <s v="Mesero_4"/>
    <s v="Almuerzo"/>
    <x v="2"/>
    <n v="1497"/>
    <s v="Libre"/>
    <x v="509"/>
    <s v="Paraguay"/>
    <s v="Plato_19"/>
    <n v="36"/>
    <s v="2023-04-06"/>
    <s v="03:32"/>
    <s v="04:33"/>
    <d v="1899-12-30T01:01:00"/>
    <d v="1899-12-30T00:48:00"/>
    <d v="1899-12-30T00:13:00"/>
    <s v="Si"/>
  </r>
  <r>
    <d v="2023-04-06T03:23:00"/>
    <s v="Mesero_1"/>
    <s v="Almuerzo"/>
    <x v="2"/>
    <s v="35.95"/>
    <s v="Libre"/>
    <x v="510"/>
    <s v="Argentina"/>
    <s v="Plato_14, Plato_18"/>
    <n v="137"/>
    <s v="2023-04-06"/>
    <s v="01:38"/>
    <s v="03:23"/>
    <d v="1899-12-30T01:45:00"/>
    <d v="1899-12-30T00:38:00"/>
    <d v="1899-12-30T01:07:00"/>
    <s v="Si"/>
  </r>
  <r>
    <d v="2023-04-06T02:26:00"/>
    <s v="Mesero_5"/>
    <s v="Almuerzo"/>
    <x v="2"/>
    <s v="37.37"/>
    <s v="Ocupada"/>
    <x v="511"/>
    <s v="España"/>
    <s v="Plato_3, Plato_19"/>
    <n v="128"/>
    <s v="2023-04-06"/>
    <s v="01:19"/>
    <s v="02:26"/>
    <d v="1899-12-30T01:22:00"/>
    <d v="1899-12-30T00:59:00"/>
    <d v="1899-12-30T00:23:00"/>
    <s v="Si"/>
  </r>
  <r>
    <d v="2023-04-06T04:51:00"/>
    <s v="Mesero_3"/>
    <s v="Desayuno"/>
    <x v="2"/>
    <n v="2274"/>
    <s v="Ocupada"/>
    <x v="512"/>
    <s v="Bolivia"/>
    <s v="Plato_4"/>
    <n v="54"/>
    <s v="2023-04-06"/>
    <s v="01:28"/>
    <s v="04:51"/>
    <d v="1899-12-30T03:38:00"/>
    <d v="1899-12-30T00:56:00"/>
    <d v="1899-12-30T02:42:00"/>
    <s v="Si"/>
  </r>
  <r>
    <d v="2023-04-06T04:36:00"/>
    <s v="Mesero_4"/>
    <s v="Almuerzo"/>
    <x v="2"/>
    <s v="38.84"/>
    <s v="Libre"/>
    <x v="513"/>
    <s v="Chile"/>
    <s v="Plato_10, Plato_12, Plato_3, Plato_15"/>
    <n v="174"/>
    <s v="2023-04-06"/>
    <s v="01:19"/>
    <s v="04:36"/>
    <d v="1899-12-30T03:17:00"/>
    <d v="1899-12-30T01:52:00"/>
    <d v="1899-12-30T01:25:00"/>
    <s v="Si"/>
  </r>
  <r>
    <d v="2023-04-06T02:03:00"/>
    <s v="Mesero_2"/>
    <s v="Almuerzo"/>
    <x v="2"/>
    <n v="4379"/>
    <s v="Ocupada"/>
    <x v="514"/>
    <s v="Chile"/>
    <s v="Plato_4"/>
    <n v="18"/>
    <s v="2023-04-06"/>
    <s v="00:58"/>
    <s v="02:03"/>
    <d v="1899-12-30T01:20:00"/>
    <d v="1899-12-30T00:13:00"/>
    <d v="1899-12-30T01:07:00"/>
    <s v="Si"/>
  </r>
  <r>
    <d v="2023-04-06T04:59:00"/>
    <s v="Mesero_4"/>
    <s v="Almuerzo"/>
    <x v="2"/>
    <s v="20.85"/>
    <s v="Reservada"/>
    <x v="515"/>
    <s v="Paraguay"/>
    <s v="Plato_12, Plato_14, Plato_3"/>
    <n v="146"/>
    <s v="2023-04-06"/>
    <s v="03:55"/>
    <s v="04:59"/>
    <d v="1899-12-30T01:04:00"/>
    <d v="1899-12-30T01:37:00"/>
    <d v="1899-12-30T00:00:00"/>
    <s v="No"/>
  </r>
  <r>
    <d v="2023-04-06T05:30:00"/>
    <s v="Mesero_4"/>
    <s v="Almuerzo"/>
    <x v="1"/>
    <s v="23.92"/>
    <s v="Reservada"/>
    <x v="516"/>
    <s v="Ecuador"/>
    <s v="Plato_7, Plato_12, Plato_5"/>
    <n v="103"/>
    <s v="2023-04-06"/>
    <s v="01:35"/>
    <s v="05:30"/>
    <d v="1899-12-30T03:55:00"/>
    <d v="1899-12-30T01:05:00"/>
    <d v="1899-12-30T02:50:00"/>
    <s v="Si"/>
  </r>
  <r>
    <d v="2023-04-06T06:02:00"/>
    <s v="Mesero_4"/>
    <s v="Desayuno"/>
    <x v="2"/>
    <s v="18.48"/>
    <s v="Ocupada"/>
    <x v="517"/>
    <s v="Colombia"/>
    <s v="Plato_11, Plato_5"/>
    <n v="77"/>
    <s v="2023-04-06"/>
    <s v="02:08"/>
    <s v="06:02"/>
    <d v="1899-12-30T04:09:00"/>
    <d v="1899-12-30T00:53:00"/>
    <d v="1899-12-30T03:16:00"/>
    <s v="Si"/>
  </r>
  <r>
    <d v="2023-04-06T03:49:00"/>
    <s v="Mesero_5"/>
    <s v="Almuerzo"/>
    <x v="2"/>
    <s v="34.59"/>
    <s v="Libre"/>
    <x v="518"/>
    <s v="Paraguay"/>
    <s v="Plato_6, Plato_20, Plato_5"/>
    <n v="245"/>
    <s v="2023-04-06"/>
    <s v="00:48"/>
    <s v="03:49"/>
    <d v="1899-12-30T03:01:00"/>
    <d v="1899-12-30T02:36:00"/>
    <d v="1899-12-30T00:25:00"/>
    <s v="Si"/>
  </r>
  <r>
    <d v="2023-04-06T06:23:00"/>
    <s v="Mesero_4"/>
    <s v="Cena"/>
    <x v="2"/>
    <s v="43.99"/>
    <s v="Libre"/>
    <x v="519"/>
    <s v="Colombia"/>
    <s v="Plato_9, Plato_18, Plato_17, Plato_2"/>
    <n v="280"/>
    <s v="2023-04-06"/>
    <s v="03:35"/>
    <s v="06:23"/>
    <d v="1899-12-30T02:48:00"/>
    <d v="1899-12-30T02:01:00"/>
    <d v="1899-12-30T00:47:00"/>
    <s v="Si"/>
  </r>
  <r>
    <d v="2023-04-06T02:54:00"/>
    <s v="Mesero_4"/>
    <s v="Almuerzo"/>
    <x v="2"/>
    <s v="15.18"/>
    <s v="Libre"/>
    <x v="520"/>
    <s v="Bolivia"/>
    <s v="Plato_1, Plato_9, Plato_18"/>
    <n v="210"/>
    <s v="2023-04-06"/>
    <s v="00:43"/>
    <s v="02:54"/>
    <d v="1899-12-30T02:11:00"/>
    <d v="1899-12-30T01:31:00"/>
    <d v="1899-12-30T00:40:00"/>
    <s v="Si"/>
  </r>
  <r>
    <d v="2023-04-06T04:26:00"/>
    <s v="Mesero_4"/>
    <s v="Almuerzo"/>
    <x v="1"/>
    <n v="3535"/>
    <s v="Libre"/>
    <x v="521"/>
    <s v="Uruguay"/>
    <s v="Plato_16"/>
    <n v="84"/>
    <s v="2023-04-06"/>
    <s v="01:38"/>
    <s v="04:26"/>
    <d v="1899-12-30T02:48:00"/>
    <d v="1899-12-30T00:47:00"/>
    <d v="1899-12-30T02:01:00"/>
    <s v="Si"/>
  </r>
  <r>
    <d v="2023-04-06T04:42:00"/>
    <s v="Mesero_5"/>
    <s v="Almuerzo"/>
    <x v="2"/>
    <n v="4541"/>
    <s v="Ocupada"/>
    <x v="522"/>
    <s v="Argentina"/>
    <s v="Plato_6"/>
    <n v="81"/>
    <s v="2023-04-06"/>
    <s v="01:39"/>
    <s v="04:42"/>
    <d v="1899-12-30T03:18:00"/>
    <d v="1899-12-30T00:51:00"/>
    <d v="1899-12-30T02:27:00"/>
    <s v="Si"/>
  </r>
  <r>
    <d v="2023-04-06T02:32:00"/>
    <s v="Mesero_3"/>
    <s v="Almuerzo"/>
    <x v="2"/>
    <s v="26.91"/>
    <s v="Ocupada"/>
    <x v="523"/>
    <s v="Perú"/>
    <s v="Plato_5, Plato_6"/>
    <n v="76"/>
    <s v="2023-04-06"/>
    <s v="00:03"/>
    <s v="02:32"/>
    <d v="1899-12-30T02:44:00"/>
    <d v="1899-12-30T01:01:00"/>
    <d v="1899-12-30T01:43:00"/>
    <s v="Si"/>
  </r>
  <r>
    <d v="2023-04-06T07:14:00"/>
    <s v="Mesero_3"/>
    <s v="Almuerzo"/>
    <x v="2"/>
    <s v="32.87"/>
    <s v="Ocupada"/>
    <x v="524"/>
    <s v="Venezuela"/>
    <s v="Plato_14, Plato_8, Plato_17"/>
    <n v="197"/>
    <s v="2023-04-06"/>
    <s v="03:27"/>
    <s v="07:14"/>
    <d v="1899-12-30T04:02:00"/>
    <d v="1899-12-30T01:17:00"/>
    <d v="1899-12-30T02:45:00"/>
    <s v="Si"/>
  </r>
  <r>
    <d v="2023-04-06T05:41:00"/>
    <s v="Mesero_4"/>
    <s v="Cena"/>
    <x v="0"/>
    <n v="4302"/>
    <s v="Libre"/>
    <x v="525"/>
    <s v="Bolivia"/>
    <s v="Plato_11"/>
    <n v="33"/>
    <s v="2023-04-06"/>
    <s v="03:44"/>
    <s v="05:41"/>
    <d v="1899-12-30T01:57:00"/>
    <d v="1899-12-30T00:22:00"/>
    <d v="1899-12-30T01:35:00"/>
    <s v="Si"/>
  </r>
  <r>
    <d v="2023-04-06T05:55:00"/>
    <s v="Mesero_1"/>
    <s v="Desayuno"/>
    <x v="1"/>
    <n v="2295"/>
    <s v="Ocupada"/>
    <x v="526"/>
    <s v="España"/>
    <s v="Plato_6"/>
    <n v="54"/>
    <s v="2023-04-06"/>
    <s v="03:41"/>
    <s v="05:55"/>
    <d v="1899-12-30T02:29:00"/>
    <d v="1899-12-30T00:31:00"/>
    <d v="1899-12-30T01:58:00"/>
    <s v="Si"/>
  </r>
  <r>
    <d v="2023-04-06T03:48:00"/>
    <s v="Mesero_2"/>
    <s v="Almuerzo"/>
    <x v="0"/>
    <s v="15.62"/>
    <s v="Reservada"/>
    <x v="527"/>
    <s v="Bolivia"/>
    <s v="Plato_3, Plato_20, Plato_4"/>
    <n v="78"/>
    <s v="2023-04-06"/>
    <s v="01:47"/>
    <s v="03:48"/>
    <d v="1899-12-30T02:01:00"/>
    <d v="1899-12-30T02:01:00"/>
    <d v="1899-12-30T00:00:00"/>
    <s v="No"/>
  </r>
  <r>
    <d v="2023-04-06T04:42:00"/>
    <s v="Mesero_3"/>
    <s v="Almuerzo"/>
    <x v="2"/>
    <s v="25.91"/>
    <s v="Ocupada"/>
    <x v="528"/>
    <s v="España"/>
    <s v="Plato_18, Plato_19, Plato_14, Plato_16"/>
    <n v="208"/>
    <s v="2023-04-06"/>
    <s v="01:58"/>
    <s v="04:42"/>
    <d v="1899-12-30T02:59:00"/>
    <d v="1899-12-30T02:37:00"/>
    <d v="1899-12-30T00:22:00"/>
    <s v="Si"/>
  </r>
  <r>
    <d v="2023-04-06T06:07:00"/>
    <s v="Mesero_5"/>
    <s v="Almuerzo"/>
    <x v="2"/>
    <s v="30.19"/>
    <s v="Ocupada"/>
    <x v="529"/>
    <s v="Paraguay"/>
    <s v="Plato_4, Plato_16, Plato_1"/>
    <n v="160"/>
    <s v="2023-04-06"/>
    <s v="02:13"/>
    <s v="06:07"/>
    <d v="1899-12-30T04:09:00"/>
    <d v="1899-12-30T01:46:00"/>
    <d v="1899-12-30T02:23:00"/>
    <s v="Si"/>
  </r>
  <r>
    <d v="2023-04-06T05:04:00"/>
    <s v="Mesero_2"/>
    <s v="Cena"/>
    <x v="1"/>
    <s v="34.39"/>
    <s v="Libre"/>
    <x v="530"/>
    <s v="Paraguay"/>
    <s v="Plato_13, Plato_20, Plato_4, Plato_9"/>
    <n v="244"/>
    <s v="2023-04-06"/>
    <s v="03:03"/>
    <s v="05:04"/>
    <d v="1899-12-30T02:01:00"/>
    <d v="1899-12-30T03:19:00"/>
    <d v="1899-12-30T00:00:00"/>
    <s v="No"/>
  </r>
  <r>
    <d v="2023-04-06T05:26:00"/>
    <s v="Mesero_3"/>
    <s v="Desayuno"/>
    <x v="0"/>
    <s v="17.95"/>
    <s v="Reservada"/>
    <x v="531"/>
    <s v="Argentina"/>
    <s v="Plato_13, Plato_10, Plato_15"/>
    <n v="137"/>
    <s v="2023-04-06"/>
    <s v="01:48"/>
    <s v="05:26"/>
    <d v="1899-12-30T03:38:00"/>
    <d v="1899-12-30T00:59:00"/>
    <d v="1899-12-30T02:39:00"/>
    <s v="Si"/>
  </r>
  <r>
    <d v="2023-04-06T05:20:00"/>
    <s v="Mesero_5"/>
    <s v="Cena"/>
    <x v="0"/>
    <s v="20.09"/>
    <s v="Libre"/>
    <x v="532"/>
    <s v="Ecuador"/>
    <s v="Plato_3, Plato_13"/>
    <n v="41"/>
    <s v="2023-04-06"/>
    <s v="03:14"/>
    <s v="05:20"/>
    <d v="1899-12-30T02:06:00"/>
    <d v="1899-12-30T00:48:00"/>
    <d v="1899-12-30T01:18:00"/>
    <s v="Si"/>
  </r>
  <r>
    <d v="2023-04-06T04:29:00"/>
    <s v="Mesero_4"/>
    <s v="Cena"/>
    <x v="2"/>
    <s v="23.59"/>
    <s v="Reservada"/>
    <x v="533"/>
    <s v="Brasil"/>
    <s v="Plato_7, Plato_9, Plato_8"/>
    <n v="147"/>
    <s v="2023-04-06"/>
    <s v="01:02"/>
    <s v="04:29"/>
    <d v="1899-12-30T03:27:00"/>
    <d v="1899-12-30T01:16:00"/>
    <d v="1899-12-30T02:11:00"/>
    <s v="Si"/>
  </r>
  <r>
    <d v="2023-04-06T03:32:00"/>
    <s v="Mesero_1"/>
    <s v="Desayuno"/>
    <x v="2"/>
    <s v="39.45"/>
    <s v="Libre"/>
    <x v="534"/>
    <s v="Chile"/>
    <s v="Plato_20, Plato_9, Plato_7, Plato_13"/>
    <n v="276"/>
    <s v="2023-04-06"/>
    <s v="00:57"/>
    <s v="03:32"/>
    <d v="1899-12-30T02:35:00"/>
    <d v="1899-12-30T01:53:00"/>
    <d v="1899-12-30T00:42:00"/>
    <s v="Si"/>
  </r>
  <r>
    <d v="2023-04-06T04:39:00"/>
    <s v="Mesero_4"/>
    <s v="Almuerzo"/>
    <x v="2"/>
    <s v="46.0"/>
    <s v="Reservada"/>
    <x v="535"/>
    <s v="Chile"/>
    <s v="Plato_4, Plato_9, Plato_14, Plato_2"/>
    <n v="212"/>
    <s v="2023-04-06"/>
    <s v="02:31"/>
    <s v="04:39"/>
    <d v="1899-12-30T02:08:00"/>
    <d v="1899-12-30T02:32:00"/>
    <d v="1899-12-30T00:00:00"/>
    <s v="No"/>
  </r>
  <r>
    <d v="2023-04-06T02:09:00"/>
    <s v="Mesero_3"/>
    <s v="Desayuno"/>
    <x v="0"/>
    <n v="2868"/>
    <s v="Ocupada"/>
    <x v="536"/>
    <s v="Perú"/>
    <s v="Plato_13"/>
    <n v="63"/>
    <s v="2023-04-06"/>
    <s v="00:24"/>
    <s v="02:09"/>
    <d v="1899-12-30T02:00:00"/>
    <d v="1899-12-30T00:21:00"/>
    <d v="1899-12-30T01:39:00"/>
    <s v="Si"/>
  </r>
  <r>
    <d v="2023-04-06T05:33:00"/>
    <s v="Mesero_4"/>
    <s v="Cena"/>
    <x v="0"/>
    <s v="41.35"/>
    <s v="Libre"/>
    <x v="537"/>
    <s v="Colombia"/>
    <s v="Plato_2, Plato_14, Plato_11, Plato_16"/>
    <n v="142"/>
    <s v="2023-04-06"/>
    <s v="03:19"/>
    <s v="05:33"/>
    <d v="1899-12-30T02:14:00"/>
    <d v="1899-12-30T03:18:00"/>
    <d v="1899-12-30T00:00:00"/>
    <s v="No"/>
  </r>
  <r>
    <d v="2023-04-06T07:00:00"/>
    <s v="Mesero_2"/>
    <s v="Desayuno"/>
    <x v="1"/>
    <s v="20.9"/>
    <s v="Libre"/>
    <x v="538"/>
    <s v="Colombia"/>
    <s v="Plato_2, Plato_6, Plato_9, Plato_4"/>
    <n v="240"/>
    <s v="2023-04-06"/>
    <s v="03:51"/>
    <s v="07:00"/>
    <d v="1899-12-30T03:09:00"/>
    <d v="1899-12-30T02:09:00"/>
    <d v="1899-12-30T01:00:00"/>
    <s v="Si"/>
  </r>
  <r>
    <d v="2023-04-06T06:56:00"/>
    <s v="Mesero_1"/>
    <s v="Almuerzo"/>
    <x v="2"/>
    <s v="47.85"/>
    <s v="Reservada"/>
    <x v="539"/>
    <s v="Uruguay"/>
    <s v="Plato_4, Plato_8"/>
    <n v="124"/>
    <s v="2023-04-06"/>
    <s v="03:46"/>
    <s v="06:56"/>
    <d v="1899-12-30T03:10:00"/>
    <d v="1899-12-30T01:22:00"/>
    <d v="1899-12-30T01:48:00"/>
    <s v="Si"/>
  </r>
  <r>
    <d v="2023-04-06T04:32:00"/>
    <s v="Mesero_1"/>
    <s v="Desayuno"/>
    <x v="0"/>
    <s v="33.7"/>
    <s v="Reservada"/>
    <x v="540"/>
    <s v="Colombia"/>
    <s v="Plato_12, Plato_11, Plato_9, Plato_14"/>
    <n v="202"/>
    <s v="2023-04-06"/>
    <s v="00:33"/>
    <s v="04:32"/>
    <d v="1899-12-30T03:59:00"/>
    <d v="1899-12-30T02:04:00"/>
    <d v="1899-12-30T01:55:00"/>
    <s v="Si"/>
  </r>
  <r>
    <d v="2023-04-06T04:43:00"/>
    <s v="Mesero_3"/>
    <s v="Desayuno"/>
    <x v="2"/>
    <s v="49.05"/>
    <s v="Reservada"/>
    <x v="541"/>
    <s v="Chile"/>
    <s v="Plato_18, Plato_10, Plato_6"/>
    <n v="148"/>
    <s v="2023-04-06"/>
    <s v="02:47"/>
    <s v="04:43"/>
    <d v="1899-12-30T01:56:00"/>
    <d v="1899-12-30T01:55:00"/>
    <d v="1899-12-30T00:01:00"/>
    <s v="Si"/>
  </r>
  <r>
    <d v="2023-04-06T03:37:00"/>
    <s v="Mesero_4"/>
    <s v="Cena"/>
    <x v="2"/>
    <s v="49.37"/>
    <s v="Reservada"/>
    <x v="542"/>
    <s v="Paraguay"/>
    <s v="Plato_16, Plato_6, Plato_15"/>
    <n v="206"/>
    <s v="2023-04-06"/>
    <s v="00:47"/>
    <s v="03:37"/>
    <d v="1899-12-30T02:50:00"/>
    <d v="1899-12-30T01:14:00"/>
    <d v="1899-12-30T01:36:00"/>
    <s v="Si"/>
  </r>
  <r>
    <d v="2023-04-06T04:45:00"/>
    <s v="Mesero_5"/>
    <s v="Almuerzo"/>
    <x v="2"/>
    <n v="4491"/>
    <s v="Ocupada"/>
    <x v="543"/>
    <s v="Ecuador"/>
    <s v="Plato_8"/>
    <n v="70"/>
    <s v="2023-04-06"/>
    <s v="03:17"/>
    <s v="04:45"/>
    <d v="1899-12-30T01:43:00"/>
    <d v="1899-12-30T00:48:00"/>
    <d v="1899-12-30T00:55:00"/>
    <s v="Si"/>
  </r>
  <r>
    <d v="2023-04-06T04:26:00"/>
    <s v="Mesero_2"/>
    <s v="Almuerzo"/>
    <x v="1"/>
    <s v="12.18"/>
    <s v="Ocupada"/>
    <x v="544"/>
    <s v="Chile"/>
    <s v="Plato_11, Plato_17"/>
    <n v="130"/>
    <s v="2023-04-06"/>
    <s v="02:39"/>
    <s v="04:26"/>
    <d v="1899-12-30T02:02:00"/>
    <d v="1899-12-30T01:39:00"/>
    <d v="1899-12-30T00:23:00"/>
    <s v="Si"/>
  </r>
  <r>
    <d v="2023-04-06T05:29:00"/>
    <s v="Mesero_4"/>
    <s v="Almuerzo"/>
    <x v="0"/>
    <s v="47.81"/>
    <s v="Reservada"/>
    <x v="545"/>
    <s v="Bolivia"/>
    <s v="Plato_15, Plato_16"/>
    <n v="92"/>
    <s v="2023-04-06"/>
    <s v="03:14"/>
    <s v="05:29"/>
    <d v="1899-12-30T02:15:00"/>
    <d v="1899-12-30T01:31:00"/>
    <d v="1899-12-30T00:44:00"/>
    <s v="Si"/>
  </r>
  <r>
    <d v="2023-04-06T04:36:00"/>
    <s v="Mesero_5"/>
    <s v="Cena"/>
    <x v="2"/>
    <s v="20.04"/>
    <s v="Ocupada"/>
    <x v="546"/>
    <s v="Colombia"/>
    <s v="Plato_17, Plato_11, Plato_8"/>
    <n v="227"/>
    <s v="2023-04-06"/>
    <s v="02:43"/>
    <s v="04:36"/>
    <d v="1899-12-30T02:08:00"/>
    <d v="1899-12-30T01:37:00"/>
    <d v="1899-12-30T00:31:00"/>
    <s v="Si"/>
  </r>
  <r>
    <d v="2023-04-06T04:03:00"/>
    <s v="Mesero_2"/>
    <s v="Almuerzo"/>
    <x v="2"/>
    <s v="28.88"/>
    <s v="Libre"/>
    <x v="547"/>
    <s v="Chile"/>
    <s v="Plato_18, Plato_17"/>
    <n v="96"/>
    <s v="2023-04-06"/>
    <s v="00:55"/>
    <s v="04:03"/>
    <d v="1899-12-30T03:08:00"/>
    <d v="1899-12-30T01:46:00"/>
    <d v="1899-12-30T01:22:00"/>
    <s v="Si"/>
  </r>
  <r>
    <d v="2023-04-06T05:26:00"/>
    <s v="Mesero_1"/>
    <s v="Almuerzo"/>
    <x v="2"/>
    <s v="35.34"/>
    <s v="Libre"/>
    <x v="548"/>
    <s v="Colombia"/>
    <s v="Plato_1, Plato_8, Plato_18"/>
    <n v="162"/>
    <s v="2023-04-06"/>
    <s v="01:33"/>
    <s v="05:26"/>
    <d v="1899-12-30T03:53:00"/>
    <d v="1899-12-30T01:38:00"/>
    <d v="1899-12-30T02:15:00"/>
    <s v="Si"/>
  </r>
  <r>
    <d v="2023-04-06T02:39:00"/>
    <s v="Mesero_3"/>
    <s v="Almuerzo"/>
    <x v="2"/>
    <s v="28.33"/>
    <s v="Ocupada"/>
    <x v="549"/>
    <s v="Brasil"/>
    <s v="Plato_2, Plato_7, Plato_3"/>
    <n v="124"/>
    <s v="2023-04-06"/>
    <s v="01:08"/>
    <s v="02:39"/>
    <d v="1899-12-30T01:46:00"/>
    <d v="1899-12-30T00:57:00"/>
    <d v="1899-12-30T00:49:00"/>
    <s v="Si"/>
  </r>
  <r>
    <d v="2023-04-06T04:10:00"/>
    <s v="Mesero_3"/>
    <s v="Desayuno"/>
    <x v="2"/>
    <s v="17.54"/>
    <s v="Reservada"/>
    <x v="550"/>
    <s v="Paraguay"/>
    <s v="Plato_2, Plato_3, Plato_4, Plato_13"/>
    <n v="171"/>
    <s v="2023-04-06"/>
    <s v="02:58"/>
    <s v="04:10"/>
    <d v="1899-12-30T01:12:00"/>
    <d v="1899-12-30T02:03:00"/>
    <d v="1899-12-30T00:00:00"/>
    <s v="No"/>
  </r>
  <r>
    <d v="2023-04-06T03:54:00"/>
    <s v="Mesero_3"/>
    <s v="Cena"/>
    <x v="0"/>
    <s v="10.28"/>
    <s v="Libre"/>
    <x v="551"/>
    <s v="España"/>
    <s v="Plato_20, Plato_13, Plato_3"/>
    <n v="243"/>
    <s v="2023-04-06"/>
    <s v="00:26"/>
    <s v="03:54"/>
    <d v="1899-12-30T03:28:00"/>
    <d v="1899-12-30T01:55:00"/>
    <d v="1899-12-30T01:33:00"/>
    <s v="Si"/>
  </r>
  <r>
    <d v="2023-04-06T05:24:00"/>
    <s v="Mesero_3"/>
    <s v="Almuerzo"/>
    <x v="2"/>
    <s v="44.38"/>
    <s v="Libre"/>
    <x v="552"/>
    <s v="Brasil"/>
    <s v="Plato_2, Plato_1, Plato_5, Plato_12"/>
    <n v="203"/>
    <s v="2023-04-06"/>
    <s v="02:45"/>
    <s v="05:24"/>
    <d v="1899-12-30T02:39:00"/>
    <d v="1899-12-30T02:58:00"/>
    <d v="1899-12-30T00:00:00"/>
    <s v="No"/>
  </r>
  <r>
    <d v="2023-04-06T02:55:00"/>
    <s v="Mesero_3"/>
    <s v="Almuerzo"/>
    <x v="0"/>
    <s v="19.6"/>
    <s v="Ocupada"/>
    <x v="553"/>
    <s v="España"/>
    <s v="Plato_14, Plato_20"/>
    <n v="166"/>
    <s v="2023-04-06"/>
    <s v="01:30"/>
    <s v="02:55"/>
    <d v="1899-12-30T01:40:00"/>
    <d v="1899-12-30T01:11:00"/>
    <d v="1899-12-30T00:29:00"/>
    <s v="Si"/>
  </r>
  <r>
    <d v="2023-04-06T05:02:00"/>
    <s v="Mesero_2"/>
    <s v="Desayuno"/>
    <x v="1"/>
    <n v="4108"/>
    <s v="Libre"/>
    <x v="554"/>
    <s v="Brasil"/>
    <s v="Plato_2"/>
    <n v="30"/>
    <s v="2023-04-06"/>
    <s v="01:59"/>
    <s v="05:02"/>
    <d v="1899-12-30T03:03:00"/>
    <d v="1899-12-30T00:46:00"/>
    <d v="1899-12-30T02:17:00"/>
    <s v="Si"/>
  </r>
  <r>
    <d v="2023-04-06T07:41:00"/>
    <s v="Mesero_2"/>
    <s v="Almuerzo"/>
    <x v="0"/>
    <s v="14.09"/>
    <s v="Libre"/>
    <x v="555"/>
    <s v="Paraguay"/>
    <s v="Plato_5, Plato_4"/>
    <n v="76"/>
    <s v="2023-04-06"/>
    <s v="03:57"/>
    <s v="07:41"/>
    <d v="1899-12-30T03:44:00"/>
    <d v="1899-12-30T01:06:00"/>
    <d v="1899-12-30T02:38:00"/>
    <s v="Si"/>
  </r>
  <r>
    <d v="2023-04-06T07:39:00"/>
    <s v="Mesero_2"/>
    <s v="Almuerzo"/>
    <x v="1"/>
    <s v="35.88"/>
    <s v="Ocupada"/>
    <x v="556"/>
    <s v="Ecuador"/>
    <s v="Plato_15, Plato_13, Plato_1"/>
    <n v="177"/>
    <s v="2023-04-06"/>
    <s v="03:52"/>
    <s v="07:39"/>
    <d v="1899-12-30T04:02:00"/>
    <d v="1899-12-30T01:47:00"/>
    <d v="1899-12-30T02:15:00"/>
    <s v="Si"/>
  </r>
  <r>
    <d v="2023-04-06T03:06:00"/>
    <s v="Mesero_1"/>
    <s v="Almuerzo"/>
    <x v="2"/>
    <s v="45.26"/>
    <s v="Reservada"/>
    <x v="557"/>
    <s v="Paraguay"/>
    <s v="Plato_15, Plato_1, Plato_11"/>
    <n v="179"/>
    <s v="2023-04-06"/>
    <s v="00:18"/>
    <s v="03:06"/>
    <d v="1899-12-30T02:48:00"/>
    <d v="1899-12-30T02:47:00"/>
    <d v="1899-12-30T00:01:00"/>
    <s v="Si"/>
  </r>
  <r>
    <d v="2023-04-06T03:59:00"/>
    <s v="Mesero_2"/>
    <s v="Almuerzo"/>
    <x v="2"/>
    <n v="2436"/>
    <s v="Reservada"/>
    <x v="558"/>
    <s v="Uruguay"/>
    <s v="Plato_11"/>
    <n v="99"/>
    <s v="2023-04-06"/>
    <s v="00:14"/>
    <s v="03:59"/>
    <d v="1899-12-30T03:45:00"/>
    <d v="1899-12-30T00:41:00"/>
    <d v="1899-12-30T03:04:00"/>
    <s v="Si"/>
  </r>
  <r>
    <d v="2023-04-06T03:17:00"/>
    <s v="Mesero_5"/>
    <s v="Cena"/>
    <x v="0"/>
    <s v="31.53"/>
    <s v="Reservada"/>
    <x v="559"/>
    <s v="Argentina"/>
    <s v="Plato_4, Plato_1"/>
    <n v="111"/>
    <s v="2023-04-06"/>
    <s v="00:15"/>
    <s v="03:17"/>
    <d v="1899-12-30T03:02:00"/>
    <d v="1899-12-30T00:48:00"/>
    <d v="1899-12-30T02:14:00"/>
    <s v="Si"/>
  </r>
  <r>
    <d v="2023-04-06T03:39:00"/>
    <s v="Mesero_1"/>
    <s v="Almuerzo"/>
    <x v="2"/>
    <s v="44.24"/>
    <s v="Reservada"/>
    <x v="560"/>
    <s v="Chile"/>
    <s v="Plato_4, Plato_14"/>
    <n v="64"/>
    <s v="2023-04-06"/>
    <s v="01:13"/>
    <s v="03:39"/>
    <d v="1899-12-30T02:26:00"/>
    <d v="1899-12-30T01:04:00"/>
    <d v="1899-12-30T01:22:00"/>
    <s v="Si"/>
  </r>
  <r>
    <d v="2023-04-06T06:20:00"/>
    <s v="Mesero_1"/>
    <s v="Cena"/>
    <x v="2"/>
    <s v="21.49"/>
    <s v="Libre"/>
    <x v="561"/>
    <s v="Venezuela"/>
    <s v="Plato_20, Plato_9, Plato_7, Plato_17"/>
    <n v="288"/>
    <s v="2023-04-06"/>
    <s v="02:36"/>
    <s v="06:20"/>
    <d v="1899-12-30T03:44:00"/>
    <d v="1899-12-30T01:52:00"/>
    <d v="1899-12-30T01:52:00"/>
    <s v="Si"/>
  </r>
  <r>
    <d v="2023-04-06T04:43:00"/>
    <s v="Mesero_5"/>
    <s v="Desayuno"/>
    <x v="1"/>
    <n v="2007"/>
    <s v="Ocupada"/>
    <x v="562"/>
    <s v="Argentina"/>
    <s v="Plato_6"/>
    <n v="54"/>
    <s v="2023-04-06"/>
    <s v="03:04"/>
    <s v="04:43"/>
    <d v="1899-12-30T01:54:00"/>
    <d v="1899-12-30T00:37:00"/>
    <d v="1899-12-30T01:17:00"/>
    <s v="Si"/>
  </r>
  <r>
    <d v="2023-04-06T02:23:00"/>
    <s v="Mesero_5"/>
    <s v="Cena"/>
    <x v="1"/>
    <s v="33.08"/>
    <s v="Reservada"/>
    <x v="563"/>
    <s v="Venezuela"/>
    <s v="Plato_19, Plato_20, Plato_3"/>
    <n v="156"/>
    <s v="2023-04-06"/>
    <s v="00:31"/>
    <s v="02:23"/>
    <d v="1899-12-30T01:52:00"/>
    <d v="1899-12-30T00:54:00"/>
    <d v="1899-12-30T00:58:00"/>
    <s v="Si"/>
  </r>
  <r>
    <d v="2023-04-06T05:29:00"/>
    <s v="Mesero_1"/>
    <s v="Almuerzo"/>
    <x v="2"/>
    <s v="15.11"/>
    <s v="Libre"/>
    <x v="564"/>
    <s v="Venezuela"/>
    <s v="Plato_15, Plato_4, Plato_11, Plato_8"/>
    <n v="251"/>
    <s v="2023-04-06"/>
    <s v="02:39"/>
    <s v="05:29"/>
    <d v="1899-12-30T02:50:00"/>
    <d v="1899-12-30T01:38:00"/>
    <d v="1899-12-30T01:12:00"/>
    <s v="Si"/>
  </r>
  <r>
    <d v="2023-04-06T04:57:00"/>
    <s v="Mesero_3"/>
    <s v="Almuerzo"/>
    <x v="2"/>
    <n v="4262"/>
    <s v="Libre"/>
    <x v="565"/>
    <s v="Uruguay"/>
    <s v="Plato_10"/>
    <n v="78"/>
    <s v="2023-04-06"/>
    <s v="01:45"/>
    <s v="04:57"/>
    <d v="1899-12-30T03:12:00"/>
    <d v="1899-12-30T00:56:00"/>
    <d v="1899-12-30T02:16:00"/>
    <s v="Si"/>
  </r>
  <r>
    <d v="2023-04-06T05:16:00"/>
    <s v="Mesero_4"/>
    <s v="Almuerzo"/>
    <x v="0"/>
    <s v="42.83"/>
    <s v="Ocupada"/>
    <x v="566"/>
    <s v="Chile"/>
    <s v="Plato_16, Plato_11, Plato_18, Plato_13"/>
    <n v="253"/>
    <s v="2023-04-06"/>
    <s v="01:59"/>
    <s v="05:16"/>
    <d v="1899-12-30T03:32:00"/>
    <d v="1899-12-30T01:42:00"/>
    <d v="1899-12-30T01:50:00"/>
    <s v="Si"/>
  </r>
  <r>
    <d v="2023-04-06T03:28:00"/>
    <s v="Mesero_4"/>
    <s v="Almuerzo"/>
    <x v="0"/>
    <s v="21.13"/>
    <s v="Ocupada"/>
    <x v="567"/>
    <s v="Colombia"/>
    <s v="Plato_18, Plato_20"/>
    <n v="182"/>
    <s v="2023-04-06"/>
    <s v="01:39"/>
    <s v="03:28"/>
    <d v="1899-12-30T02:04:00"/>
    <d v="1899-12-30T01:24:00"/>
    <d v="1899-12-30T00:40:00"/>
    <s v="Si"/>
  </r>
  <r>
    <d v="2023-04-06T03:05:00"/>
    <s v="Mesero_1"/>
    <s v="Almuerzo"/>
    <x v="2"/>
    <s v="28.52"/>
    <s v="Reservada"/>
    <x v="568"/>
    <s v="Bolivia"/>
    <s v="Plato_18, Plato_13"/>
    <n v="131"/>
    <s v="2023-04-06"/>
    <s v="01:28"/>
    <s v="03:05"/>
    <d v="1899-12-30T01:37:00"/>
    <d v="1899-12-30T00:58:00"/>
    <d v="1899-12-30T00:39:00"/>
    <s v="Si"/>
  </r>
  <r>
    <d v="2023-04-06T04:27:00"/>
    <s v="Mesero_5"/>
    <s v="Almuerzo"/>
    <x v="2"/>
    <s v="38.4"/>
    <s v="Libre"/>
    <x v="569"/>
    <s v="Colombia"/>
    <s v="Plato_11, Plato_10"/>
    <n v="85"/>
    <s v="2023-04-06"/>
    <s v="02:40"/>
    <s v="04:27"/>
    <d v="1899-12-30T01:47:00"/>
    <d v="1899-12-30T00:46:00"/>
    <d v="1899-12-30T01:01:00"/>
    <s v="Si"/>
  </r>
  <r>
    <d v="2023-04-06T02:54:00"/>
    <s v="Mesero_5"/>
    <s v="Almuerzo"/>
    <x v="2"/>
    <n v="4954"/>
    <s v="Libre"/>
    <x v="570"/>
    <s v="Perú"/>
    <s v="Plato_6"/>
    <n v="54"/>
    <s v="2023-04-06"/>
    <s v="01:21"/>
    <s v="02:54"/>
    <d v="1899-12-30T01:33:00"/>
    <d v="1899-12-30T00:26:00"/>
    <d v="1899-12-30T01:07:00"/>
    <s v="Si"/>
  </r>
  <r>
    <d v="2023-04-06T06:27:00"/>
    <s v="Mesero_4"/>
    <s v="Almuerzo"/>
    <x v="1"/>
    <s v="46.21"/>
    <s v="Ocupada"/>
    <x v="571"/>
    <s v="Brasil"/>
    <s v="Plato_2, Plato_5"/>
    <n v="74"/>
    <s v="2023-04-06"/>
    <s v="02:53"/>
    <s v="06:27"/>
    <d v="1899-12-30T03:49:00"/>
    <d v="1899-12-30T00:44:00"/>
    <d v="1899-12-30T03:05:00"/>
    <s v="Si"/>
  </r>
  <r>
    <d v="2023-04-06T07:09:00"/>
    <s v="Mesero_3"/>
    <s v="Almuerzo"/>
    <x v="2"/>
    <s v="47.08"/>
    <s v="Ocupada"/>
    <x v="572"/>
    <s v="Chile"/>
    <s v="Plato_13, Plato_18"/>
    <n v="165"/>
    <s v="2023-04-06"/>
    <s v="03:12"/>
    <s v="07:09"/>
    <d v="1899-12-30T04:12:00"/>
    <d v="1899-12-30T01:09:00"/>
    <d v="1899-12-30T03:03:00"/>
    <s v="Si"/>
  </r>
  <r>
    <d v="2023-04-06T03:08:00"/>
    <s v="Mesero_5"/>
    <s v="Almuerzo"/>
    <x v="2"/>
    <s v="42.57"/>
    <s v="Libre"/>
    <x v="573"/>
    <s v="Brasil"/>
    <s v="Plato_10, Plato_19, Plato_4, Plato_13"/>
    <n v="207"/>
    <s v="2023-04-06"/>
    <s v="00:31"/>
    <s v="03:08"/>
    <d v="1899-12-30T02:37:00"/>
    <d v="1899-12-30T02:48:00"/>
    <d v="1899-12-30T00:00:00"/>
    <s v="No"/>
  </r>
  <r>
    <d v="2023-04-06T04:44:00"/>
    <s v="Mesero_4"/>
    <s v="Almuerzo"/>
    <x v="2"/>
    <n v="3352"/>
    <s v="Libre"/>
    <x v="574"/>
    <s v="Paraguay"/>
    <s v="Plato_4"/>
    <n v="18"/>
    <s v="2023-04-06"/>
    <s v="01:36"/>
    <s v="04:44"/>
    <d v="1899-12-30T03:08:00"/>
    <d v="1899-12-30T00:44:00"/>
    <d v="1899-12-30T02:24:00"/>
    <s v="Si"/>
  </r>
  <r>
    <d v="2023-04-06T07:06:00"/>
    <s v="Mesero_4"/>
    <s v="Cena"/>
    <x v="1"/>
    <s v="21.71"/>
    <s v="Reservada"/>
    <x v="575"/>
    <s v="Uruguay"/>
    <s v="Plato_11, Plato_17, Plato_19"/>
    <n v="234"/>
    <s v="2023-04-06"/>
    <s v="03:57"/>
    <s v="07:06"/>
    <d v="1899-12-30T03:09:00"/>
    <d v="1899-12-30T01:55:00"/>
    <d v="1899-12-30T01:14:00"/>
    <s v="Si"/>
  </r>
  <r>
    <d v="2023-04-06T06:40:00"/>
    <s v="Mesero_4"/>
    <s v="Almuerzo"/>
    <x v="2"/>
    <s v="34.12"/>
    <s v="Libre"/>
    <x v="576"/>
    <s v="Perú"/>
    <s v="Plato_4, Plato_5"/>
    <n v="40"/>
    <s v="2023-04-06"/>
    <s v="03:13"/>
    <s v="06:40"/>
    <d v="1899-12-30T03:27:00"/>
    <d v="1899-12-30T00:25:00"/>
    <d v="1899-12-30T03:02:00"/>
    <s v="Si"/>
  </r>
  <r>
    <d v="2023-04-06T04:24:00"/>
    <s v="Mesero_3"/>
    <s v="Almuerzo"/>
    <x v="2"/>
    <n v="328"/>
    <s v="Ocupada"/>
    <x v="577"/>
    <s v="España"/>
    <s v="Plato_2"/>
    <n v="90"/>
    <s v="2023-04-06"/>
    <s v="02:11"/>
    <s v="04:24"/>
    <d v="1899-12-30T02:28:00"/>
    <d v="1899-12-30T00:44:00"/>
    <d v="1899-12-30T01:44:00"/>
    <s v="Si"/>
  </r>
  <r>
    <d v="2023-04-06T02:17:00"/>
    <s v="Mesero_3"/>
    <s v="Almuerzo"/>
    <x v="2"/>
    <n v="3596"/>
    <s v="Libre"/>
    <x v="578"/>
    <s v="Paraguay"/>
    <s v="Plato_1"/>
    <n v="50"/>
    <s v="2023-04-06"/>
    <s v="00:10"/>
    <s v="02:17"/>
    <d v="1899-12-30T02:07:00"/>
    <d v="1899-12-30T00:48:00"/>
    <d v="1899-12-30T01:19:00"/>
    <s v="Si"/>
  </r>
  <r>
    <d v="2023-04-06T01:18:00"/>
    <s v="Mesero_4"/>
    <s v="Almuerzo"/>
    <x v="0"/>
    <n v="4454"/>
    <s v="Libre"/>
    <x v="579"/>
    <s v="Uruguay"/>
    <s v="Plato_11"/>
    <n v="33"/>
    <s v="2023-04-06"/>
    <s v="00:06"/>
    <s v="01:18"/>
    <d v="1899-12-30T01:12:00"/>
    <d v="1899-12-30T00:30:00"/>
    <d v="1899-12-30T00:42:00"/>
    <s v="Si"/>
  </r>
  <r>
    <d v="2023-04-06T05:08:00"/>
    <s v="Mesero_4"/>
    <s v="Almuerzo"/>
    <x v="2"/>
    <s v="13.27"/>
    <s v="Ocupada"/>
    <x v="580"/>
    <s v="Perú"/>
    <s v="Plato_11, Plato_2"/>
    <n v="123"/>
    <s v="2023-04-06"/>
    <s v="03:33"/>
    <s v="05:08"/>
    <d v="1899-12-30T01:50:00"/>
    <d v="1899-12-30T00:55:00"/>
    <d v="1899-12-30T00:55:00"/>
    <s v="Si"/>
  </r>
  <r>
    <d v="2023-04-06T05:09:00"/>
    <s v="Mesero_2"/>
    <s v="Almuerzo"/>
    <x v="2"/>
    <n v="2023"/>
    <s v="Reservada"/>
    <x v="581"/>
    <s v="Uruguay"/>
    <s v="Plato_6"/>
    <n v="54"/>
    <s v="2023-04-06"/>
    <s v="03:48"/>
    <s v="05:09"/>
    <d v="1899-12-30T01:21:00"/>
    <d v="1899-12-30T00:42:00"/>
    <d v="1899-12-30T00:39:00"/>
    <s v="Si"/>
  </r>
  <r>
    <d v="2023-04-06T03:34:00"/>
    <s v="Mesero_2"/>
    <s v="Cena"/>
    <x v="0"/>
    <s v="35.99"/>
    <s v="Libre"/>
    <x v="582"/>
    <s v="Brasil"/>
    <s v="Plato_12, Plato_4, Plato_7, Plato_20"/>
    <n v="243"/>
    <s v="2023-04-06"/>
    <s v="01:41"/>
    <s v="03:34"/>
    <d v="1899-12-30T01:53:00"/>
    <d v="1899-12-30T01:45:00"/>
    <d v="1899-12-30T00:08:00"/>
    <s v="Si"/>
  </r>
  <r>
    <d v="2023-04-06T06:59:00"/>
    <s v="Mesero_3"/>
    <s v="Almuerzo"/>
    <x v="0"/>
    <s v="36.98"/>
    <s v="Reservada"/>
    <x v="583"/>
    <s v="Chile"/>
    <s v="Plato_13, Plato_17, Plato_16"/>
    <n v="139"/>
    <s v="2023-04-06"/>
    <s v="03:35"/>
    <s v="06:59"/>
    <d v="1899-12-30T03:24:00"/>
    <d v="1899-12-30T01:54:00"/>
    <d v="1899-12-30T01:30:00"/>
    <s v="Si"/>
  </r>
  <r>
    <d v="2023-04-06T02:37:00"/>
    <s v="Mesero_3"/>
    <s v="Desayuno"/>
    <x v="2"/>
    <s v="10.07"/>
    <s v="Libre"/>
    <x v="584"/>
    <s v="Ecuador"/>
    <s v="Plato_15, Plato_8, Plato_4, Plato_1"/>
    <n v="128"/>
    <s v="2023-04-06"/>
    <s v="01:23"/>
    <s v="02:37"/>
    <d v="1899-12-30T01:14:00"/>
    <d v="1899-12-30T01:35:00"/>
    <d v="1899-12-30T00:00:00"/>
    <s v="No"/>
  </r>
  <r>
    <d v="2023-04-06T03:55:00"/>
    <s v="Mesero_3"/>
    <s v="Cena"/>
    <x v="1"/>
    <s v="32.79"/>
    <s v="Ocupada"/>
    <x v="585"/>
    <s v="Venezuela"/>
    <s v="Plato_11, Plato_7"/>
    <n v="171"/>
    <s v="2023-04-06"/>
    <s v="00:44"/>
    <s v="03:55"/>
    <d v="1899-12-30T03:26:00"/>
    <d v="1899-12-30T01:32:00"/>
    <d v="1899-12-30T01:54:00"/>
    <s v="Si"/>
  </r>
  <r>
    <d v="2023-04-06T04:42:00"/>
    <s v="Mesero_3"/>
    <s v="Desayuno"/>
    <x v="2"/>
    <n v="3503"/>
    <s v="Ocupada"/>
    <x v="586"/>
    <s v="Uruguay"/>
    <s v="Plato_7"/>
    <n v="48"/>
    <s v="2023-04-06"/>
    <s v="03:38"/>
    <s v="04:42"/>
    <d v="1899-12-30T01:19:00"/>
    <d v="1899-12-30T00:43:00"/>
    <d v="1899-12-30T00:36:00"/>
    <s v="Si"/>
  </r>
  <r>
    <d v="2023-04-06T05:58:00"/>
    <s v="Mesero_3"/>
    <s v="Cena"/>
    <x v="1"/>
    <s v="33.93"/>
    <s v="Libre"/>
    <x v="587"/>
    <s v="Paraguay"/>
    <s v="Plato_10, Plato_1"/>
    <n v="101"/>
    <s v="2023-04-06"/>
    <s v="02:20"/>
    <s v="05:58"/>
    <d v="1899-12-30T03:38:00"/>
    <d v="1899-12-30T00:37:00"/>
    <d v="1899-12-30T03:01:00"/>
    <s v="Si"/>
  </r>
  <r>
    <d v="2023-04-06T05:57:00"/>
    <s v="Mesero_4"/>
    <s v="Almuerzo"/>
    <x v="0"/>
    <s v="28.96"/>
    <s v="Libre"/>
    <x v="588"/>
    <s v="Uruguay"/>
    <s v="Plato_14, Plato_18, Plato_13, Plato_15"/>
    <n v="284"/>
    <s v="2023-04-06"/>
    <s v="03:14"/>
    <s v="05:57"/>
    <d v="1899-12-30T02:43:00"/>
    <d v="1899-12-30T02:00:00"/>
    <d v="1899-12-30T00:43:00"/>
    <s v="Si"/>
  </r>
  <r>
    <d v="2023-04-06T04:27:00"/>
    <s v="Mesero_2"/>
    <s v="Desayuno"/>
    <x v="2"/>
    <s v="40.94"/>
    <s v="Ocupada"/>
    <x v="589"/>
    <s v="Venezuela"/>
    <s v="Plato_18, Plato_3"/>
    <n v="122"/>
    <s v="2023-04-06"/>
    <s v="02:45"/>
    <s v="04:27"/>
    <d v="1899-12-30T01:57:00"/>
    <d v="1899-12-30T01:04:00"/>
    <d v="1899-12-30T00:53:00"/>
    <s v="Si"/>
  </r>
  <r>
    <d v="2023-04-06T06:19:00"/>
    <s v="Mesero_3"/>
    <s v="Desayuno"/>
    <x v="2"/>
    <n v="4433"/>
    <s v="Libre"/>
    <x v="590"/>
    <s v="Bolivia"/>
    <s v="Plato_20"/>
    <n v="120"/>
    <s v="2023-04-06"/>
    <s v="03:44"/>
    <s v="06:19"/>
    <d v="1899-12-30T02:35:00"/>
    <d v="1899-12-30T00:51:00"/>
    <d v="1899-12-30T01:44:00"/>
    <s v="Si"/>
  </r>
  <r>
    <d v="2023-04-06T02:40:00"/>
    <s v="Mesero_2"/>
    <s v="Almuerzo"/>
    <x v="2"/>
    <s v="35.67"/>
    <s v="Reservada"/>
    <x v="591"/>
    <s v="Ecuador"/>
    <s v="Plato_5, Plato_1"/>
    <n v="94"/>
    <s v="2023-04-06"/>
    <s v="00:48"/>
    <s v="02:40"/>
    <d v="1899-12-30T01:52:00"/>
    <d v="1899-12-30T01:41:00"/>
    <d v="1899-12-30T00:11:00"/>
    <s v="Si"/>
  </r>
  <r>
    <d v="2023-04-06T02:17:00"/>
    <s v="Mesero_4"/>
    <s v="Almuerzo"/>
    <x v="0"/>
    <s v="48.8"/>
    <s v="Reservada"/>
    <x v="592"/>
    <s v="España"/>
    <s v="Plato_20, Plato_17, Plato_11, Plato_19"/>
    <n v="209"/>
    <s v="2023-04-06"/>
    <s v="00:25"/>
    <s v="02:17"/>
    <d v="1899-12-30T01:52:00"/>
    <d v="1899-12-30T00:48:00"/>
    <d v="1899-12-30T01:04:00"/>
    <s v="Si"/>
  </r>
  <r>
    <d v="2023-04-06T04:49:00"/>
    <s v="Mesero_3"/>
    <s v="Almuerzo"/>
    <x v="0"/>
    <s v="46.01"/>
    <s v="Libre"/>
    <x v="593"/>
    <s v="Bolivia"/>
    <s v="Plato_11, Plato_5, Plato_3"/>
    <n v="139"/>
    <s v="2023-04-06"/>
    <s v="03:20"/>
    <s v="04:49"/>
    <d v="1899-12-30T01:29:00"/>
    <d v="1899-12-30T01:38:00"/>
    <d v="1899-12-30T00:00:00"/>
    <s v="No"/>
  </r>
  <r>
    <d v="2023-04-06T05:27:00"/>
    <s v="Mesero_2"/>
    <s v="Almuerzo"/>
    <x v="2"/>
    <s v="40.33"/>
    <s v="Ocupada"/>
    <x v="594"/>
    <s v="Paraguay"/>
    <s v="Plato_13, Plato_2"/>
    <n v="72"/>
    <s v="2023-04-06"/>
    <s v="03:03"/>
    <s v="05:27"/>
    <d v="1899-12-30T02:39:00"/>
    <d v="1899-12-30T00:49:00"/>
    <d v="1899-12-30T01:50:00"/>
    <s v="Si"/>
  </r>
  <r>
    <d v="2023-04-06T03:39:00"/>
    <s v="Mesero_2"/>
    <s v="Almuerzo"/>
    <x v="0"/>
    <s v="23.7"/>
    <s v="Ocupada"/>
    <x v="595"/>
    <s v="Ecuador"/>
    <s v="Plato_14, Plato_7, Plato_15, Plato_1"/>
    <n v="240"/>
    <s v="2023-04-06"/>
    <s v="01:21"/>
    <s v="03:39"/>
    <d v="1899-12-30T02:33:00"/>
    <d v="1899-12-30T02:38:00"/>
    <d v="1899-12-30T00:00:00"/>
    <s v="No"/>
  </r>
  <r>
    <d v="2023-04-06T03:51:00"/>
    <s v="Mesero_1"/>
    <s v="Almuerzo"/>
    <x v="2"/>
    <s v="45.46"/>
    <s v="Ocupada"/>
    <x v="596"/>
    <s v="Bolivia"/>
    <s v="Plato_16, Plato_4, Plato_20, Plato_7"/>
    <n v="150"/>
    <s v="2023-04-06"/>
    <s v="00:51"/>
    <s v="03:51"/>
    <d v="1899-12-30T03:15:00"/>
    <d v="1899-12-30T02:21:00"/>
    <d v="1899-12-30T00:54:00"/>
    <s v="Si"/>
  </r>
  <r>
    <d v="2023-04-06T06:59:00"/>
    <s v="Mesero_5"/>
    <s v="Almuerzo"/>
    <x v="2"/>
    <s v="11.31"/>
    <s v="Reservada"/>
    <x v="597"/>
    <s v="España"/>
    <s v="Plato_10, Plato_15, Plato_17"/>
    <n v="209"/>
    <s v="2023-04-06"/>
    <s v="03:16"/>
    <s v="06:59"/>
    <d v="1899-12-30T03:43:00"/>
    <d v="1899-12-30T01:21:00"/>
    <d v="1899-12-30T02:22:00"/>
    <s v="Si"/>
  </r>
  <r>
    <d v="2023-04-06T04:21:00"/>
    <s v="Mesero_2"/>
    <s v="Almuerzo"/>
    <x v="2"/>
    <s v="30.97"/>
    <s v="Libre"/>
    <x v="598"/>
    <s v="Paraguay"/>
    <s v="Plato_18, Plato_17, Plato_8"/>
    <n v="169"/>
    <s v="2023-04-06"/>
    <s v="00:34"/>
    <s v="04:21"/>
    <d v="1899-12-30T03:47:00"/>
    <d v="1899-12-30T01:48:00"/>
    <d v="1899-12-30T01:59:00"/>
    <s v="Si"/>
  </r>
  <r>
    <d v="2023-04-06T05:01:00"/>
    <s v="Mesero_3"/>
    <s v="Almuerzo"/>
    <x v="0"/>
    <s v="41.35"/>
    <s v="Ocupada"/>
    <x v="599"/>
    <s v="Chile"/>
    <s v="Plato_16, Plato_2"/>
    <n v="144"/>
    <s v="2023-04-06"/>
    <s v="03:58"/>
    <s v="05:01"/>
    <d v="1899-12-30T01:18:00"/>
    <d v="1899-12-30T01:05:00"/>
    <d v="1899-12-30T00:13:00"/>
    <s v="Si"/>
  </r>
  <r>
    <d v="2023-04-06T06:15:00"/>
    <s v="Mesero_4"/>
    <s v="Cena"/>
    <x v="2"/>
    <s v="16.81"/>
    <s v="Libre"/>
    <x v="600"/>
    <s v="Perú"/>
    <s v="Plato_20, Plato_16, Plato_14, Plato_8"/>
    <n v="292"/>
    <s v="2023-04-06"/>
    <s v="02:43"/>
    <s v="06:15"/>
    <d v="1899-12-30T03:32:00"/>
    <d v="1899-12-30T01:55:00"/>
    <d v="1899-12-30T01:37:00"/>
    <s v="Si"/>
  </r>
  <r>
    <d v="2023-04-06T07:00:00"/>
    <s v="Mesero_2"/>
    <s v="Almuerzo"/>
    <x v="1"/>
    <s v="16.5"/>
    <s v="Reservada"/>
    <x v="601"/>
    <s v="España"/>
    <s v="Plato_8, Plato_5, Plato_2, Plato_20"/>
    <n v="266"/>
    <s v="2023-04-06"/>
    <s v="03:52"/>
    <s v="07:00"/>
    <d v="1899-12-30T03:08:00"/>
    <d v="1899-12-30T02:42:00"/>
    <d v="1899-12-30T00:26:00"/>
    <s v="Si"/>
  </r>
  <r>
    <d v="2023-04-06T04:21:00"/>
    <s v="Mesero_1"/>
    <s v="Almuerzo"/>
    <x v="2"/>
    <n v="242"/>
    <s v="Libre"/>
    <x v="602"/>
    <s v="Uruguay"/>
    <s v="Plato_17"/>
    <n v="62"/>
    <s v="2023-04-06"/>
    <s v="00:51"/>
    <s v="04:21"/>
    <d v="1899-12-30T03:30:00"/>
    <d v="1899-12-30T00:17:00"/>
    <d v="1899-12-30T03:13:00"/>
    <s v="Si"/>
  </r>
  <r>
    <d v="2023-04-06T05:16:00"/>
    <s v="Mesero_2"/>
    <s v="Almuerzo"/>
    <x v="2"/>
    <n v="426"/>
    <s v="Ocupada"/>
    <x v="603"/>
    <s v="Ecuador"/>
    <s v="Plato_8"/>
    <n v="105"/>
    <s v="2023-04-06"/>
    <s v="01:18"/>
    <s v="05:16"/>
    <d v="1899-12-30T04:13:00"/>
    <d v="1899-12-30T00:42:00"/>
    <d v="1899-12-30T03:31:00"/>
    <s v="Si"/>
  </r>
  <r>
    <d v="2023-04-06T06:24:00"/>
    <s v="Mesero_3"/>
    <s v="Almuerzo"/>
    <x v="1"/>
    <s v="24.38"/>
    <s v="Ocupada"/>
    <x v="604"/>
    <s v="Uruguay"/>
    <s v="Plato_3, Plato_20, Plato_8, Plato_2"/>
    <n v="220"/>
    <s v="2023-04-06"/>
    <s v="02:49"/>
    <s v="06:24"/>
    <d v="1899-12-30T03:50:00"/>
    <d v="1899-12-30T02:56:00"/>
    <d v="1899-12-30T00:54:00"/>
    <s v="Si"/>
  </r>
  <r>
    <d v="2023-04-06T06:06:00"/>
    <s v="Mesero_5"/>
    <s v="Almuerzo"/>
    <x v="2"/>
    <s v="31.58"/>
    <s v="Ocupada"/>
    <x v="605"/>
    <s v="Venezuela"/>
    <s v="Plato_1, Plato_6, Plato_10"/>
    <n v="183"/>
    <s v="2023-04-06"/>
    <s v="03:14"/>
    <s v="06:06"/>
    <d v="1899-12-30T03:07:00"/>
    <d v="1899-12-30T02:25:00"/>
    <d v="1899-12-30T00:42:00"/>
    <s v="Si"/>
  </r>
  <r>
    <d v="2023-04-06T03:29:00"/>
    <s v="Mesero_5"/>
    <s v="Almuerzo"/>
    <x v="2"/>
    <s v="28.9"/>
    <s v="Ocupada"/>
    <x v="606"/>
    <s v="Paraguay"/>
    <s v="Plato_20, Plato_16"/>
    <n v="68"/>
    <s v="2023-04-06"/>
    <s v="01:24"/>
    <s v="03:29"/>
    <d v="1899-12-30T02:20:00"/>
    <d v="1899-12-30T01:09:00"/>
    <d v="1899-12-30T01:11:00"/>
    <s v="Si"/>
  </r>
  <r>
    <d v="2023-04-06T07:20:00"/>
    <s v="Mesero_3"/>
    <s v="Almuerzo"/>
    <x v="2"/>
    <n v="3655"/>
    <s v="Reservada"/>
    <x v="607"/>
    <s v="España"/>
    <s v="Plato_9"/>
    <n v="29"/>
    <s v="2023-04-06"/>
    <s v="03:58"/>
    <s v="07:20"/>
    <d v="1899-12-30T03:22:00"/>
    <d v="1899-12-30T00:45:00"/>
    <d v="1899-12-30T02:37:00"/>
    <s v="Si"/>
  </r>
  <r>
    <d v="2023-04-06T07:02:00"/>
    <s v="Mesero_1"/>
    <s v="Almuerzo"/>
    <x v="2"/>
    <n v="2329"/>
    <s v="Reservada"/>
    <x v="608"/>
    <s v="Ecuador"/>
    <s v="Plato_15"/>
    <n v="32"/>
    <s v="2023-04-06"/>
    <s v="03:23"/>
    <s v="07:02"/>
    <d v="1899-12-30T03:39:00"/>
    <d v="1899-12-30T00:27:00"/>
    <d v="1899-12-30T03:12:00"/>
    <s v="Si"/>
  </r>
  <r>
    <d v="2023-04-06T04:11:00"/>
    <s v="Mesero_5"/>
    <s v="Cena"/>
    <x v="2"/>
    <s v="37.9"/>
    <s v="Ocupada"/>
    <x v="609"/>
    <s v="Paraguay"/>
    <s v="Plato_10, Plato_4"/>
    <n v="44"/>
    <s v="2023-04-06"/>
    <s v="02:12"/>
    <s v="04:11"/>
    <d v="1899-12-30T02:14:00"/>
    <d v="1899-12-30T00:47:00"/>
    <d v="1899-12-30T01:27:00"/>
    <s v="Si"/>
  </r>
  <r>
    <d v="2023-04-06T07:43:00"/>
    <s v="Mesero_1"/>
    <s v="Almuerzo"/>
    <x v="2"/>
    <s v="44.28"/>
    <s v="Ocupada"/>
    <x v="610"/>
    <s v="Brasil"/>
    <s v="Plato_13, Plato_19"/>
    <n v="78"/>
    <s v="2023-04-06"/>
    <s v="03:55"/>
    <s v="07:43"/>
    <d v="1899-12-30T04:03:00"/>
    <d v="1899-12-30T01:23:00"/>
    <d v="1899-12-30T02:40:00"/>
    <s v="Si"/>
  </r>
  <r>
    <d v="2023-04-06T05:00:00"/>
    <s v="Mesero_5"/>
    <s v="Almuerzo"/>
    <x v="2"/>
    <s v="23.54"/>
    <s v="Reservada"/>
    <x v="611"/>
    <s v="Paraguay"/>
    <s v="Plato_6, Plato_19, Plato_16, Plato_3"/>
    <n v="231"/>
    <s v="2023-04-06"/>
    <s v="01:12"/>
    <s v="05:00"/>
    <d v="1899-12-30T03:48:00"/>
    <d v="1899-12-30T02:09:00"/>
    <d v="1899-12-30T01:39:00"/>
    <s v="Si"/>
  </r>
  <r>
    <d v="2023-04-06T03:35:00"/>
    <s v="Mesero_2"/>
    <s v="Desayuno"/>
    <x v="1"/>
    <s v="23.56"/>
    <s v="Reservada"/>
    <x v="612"/>
    <s v="España"/>
    <s v="Plato_12, Plato_14, Plato_4, Plato_8"/>
    <n v="285"/>
    <s v="2023-04-06"/>
    <s v="01:57"/>
    <s v="03:35"/>
    <d v="1899-12-30T01:38:00"/>
    <d v="1899-12-30T02:32:00"/>
    <d v="1899-12-30T00:00:00"/>
    <s v="No"/>
  </r>
  <r>
    <d v="2023-04-06T04:37:00"/>
    <s v="Mesero_1"/>
    <s v="Desayuno"/>
    <x v="0"/>
    <n v="2648"/>
    <s v="Reservada"/>
    <x v="613"/>
    <s v="Venezuela"/>
    <s v="Plato_7"/>
    <n v="72"/>
    <s v="2023-04-06"/>
    <s v="02:32"/>
    <s v="04:37"/>
    <d v="1899-12-30T02:05:00"/>
    <d v="1899-12-30T00:50:00"/>
    <d v="1899-12-30T01:15:00"/>
    <s v="Si"/>
  </r>
  <r>
    <d v="2023-04-06T01:53:00"/>
    <s v="Mesero_5"/>
    <s v="Cena"/>
    <x v="2"/>
    <s v="18.42"/>
    <s v="Ocupada"/>
    <x v="614"/>
    <s v="Ecuador"/>
    <s v="Plato_17, Plato_14, Plato_1, Plato_15"/>
    <n v="333"/>
    <s v="2023-04-06"/>
    <s v="00:46"/>
    <s v="01:53"/>
    <d v="1899-12-30T01:22:00"/>
    <d v="1899-12-30T02:36:00"/>
    <d v="1899-12-30T00:00:00"/>
    <s v="No"/>
  </r>
  <r>
    <d v="2023-04-06T03:36:00"/>
    <s v="Mesero_5"/>
    <s v="Cena"/>
    <x v="2"/>
    <s v="23.89"/>
    <s v="Ocupada"/>
    <x v="615"/>
    <s v="Venezuela"/>
    <s v="Plato_7, Plato_2"/>
    <n v="132"/>
    <s v="2023-04-06"/>
    <s v="00:14"/>
    <s v="03:36"/>
    <d v="1899-12-30T03:37:00"/>
    <d v="1899-12-30T00:47:00"/>
    <d v="1899-12-30T02:50:00"/>
    <s v="Si"/>
  </r>
  <r>
    <d v="2023-04-06T05:17:00"/>
    <s v="Mesero_2"/>
    <s v="Almuerzo"/>
    <x v="2"/>
    <s v="38.18"/>
    <s v="Libre"/>
    <x v="616"/>
    <s v="Uruguay"/>
    <s v="Plato_10, Plato_2"/>
    <n v="142"/>
    <s v="2023-04-06"/>
    <s v="01:20"/>
    <s v="05:17"/>
    <d v="1899-12-30T03:57:00"/>
    <d v="1899-12-30T00:51:00"/>
    <d v="1899-12-30T03:06:00"/>
    <s v="Si"/>
  </r>
  <r>
    <d v="2023-04-06T03:12:00"/>
    <s v="Mesero_4"/>
    <s v="Desayuno"/>
    <x v="2"/>
    <s v="25.93"/>
    <s v="Libre"/>
    <x v="617"/>
    <s v="Chile"/>
    <s v="Plato_15, Plato_17, Plato_4, Plato_19"/>
    <n v="319"/>
    <s v="2023-04-06"/>
    <s v="00:56"/>
    <s v="03:12"/>
    <d v="1899-12-30T02:16:00"/>
    <d v="1899-12-30T01:58:00"/>
    <d v="1899-12-30T00:18:00"/>
    <s v="Si"/>
  </r>
  <r>
    <d v="2023-04-06T02:41:00"/>
    <s v="Mesero_5"/>
    <s v="Cena"/>
    <x v="2"/>
    <s v="16.44"/>
    <s v="Reservada"/>
    <x v="618"/>
    <s v="Ecuador"/>
    <s v="Plato_6, Plato_10"/>
    <n v="132"/>
    <s v="2023-04-06"/>
    <s v="00:16"/>
    <s v="02:41"/>
    <d v="1899-12-30T02:25:00"/>
    <d v="1899-12-30T01:36:00"/>
    <d v="1899-12-30T00:49:00"/>
    <s v="Si"/>
  </r>
  <r>
    <d v="2023-04-06T06:07:00"/>
    <s v="Mesero_4"/>
    <s v="Almuerzo"/>
    <x v="2"/>
    <n v="2664"/>
    <s v="Reservada"/>
    <x v="619"/>
    <s v="Paraguay"/>
    <s v="Plato_12"/>
    <n v="57"/>
    <s v="2023-04-06"/>
    <s v="02:49"/>
    <s v="06:07"/>
    <d v="1899-12-30T03:18:00"/>
    <d v="1899-12-30T00:40:00"/>
    <d v="1899-12-30T02:38:00"/>
    <s v="Si"/>
  </r>
  <r>
    <d v="2023-04-06T02:27:00"/>
    <s v="Mesero_2"/>
    <s v="Almuerzo"/>
    <x v="2"/>
    <n v="4227"/>
    <s v="Ocupada"/>
    <x v="620"/>
    <s v="Ecuador"/>
    <s v="Plato_8"/>
    <n v="105"/>
    <s v="2023-04-06"/>
    <s v="01:08"/>
    <s v="02:27"/>
    <d v="1899-12-30T01:34:00"/>
    <d v="1899-12-30T00:08:00"/>
    <d v="1899-12-30T01:26:00"/>
    <s v="Si"/>
  </r>
  <r>
    <d v="2023-04-06T05:31:00"/>
    <s v="Mesero_3"/>
    <s v="Cena"/>
    <x v="2"/>
    <s v="11.47"/>
    <s v="Reservada"/>
    <x v="621"/>
    <s v="Argentina"/>
    <s v="Plato_17, Plato_16"/>
    <n v="121"/>
    <s v="2023-04-06"/>
    <s v="02:07"/>
    <s v="05:31"/>
    <d v="1899-12-30T03:24:00"/>
    <d v="1899-12-30T01:18:00"/>
    <d v="1899-12-30T02:06:00"/>
    <s v="Si"/>
  </r>
  <r>
    <d v="2023-04-06T03:10:00"/>
    <s v="Mesero_3"/>
    <s v="Almuerzo"/>
    <x v="1"/>
    <s v="22.05"/>
    <s v="Libre"/>
    <x v="622"/>
    <s v="Uruguay"/>
    <s v="Plato_5, Plato_8, Plato_1, Plato_15"/>
    <n v="235"/>
    <s v="2023-04-06"/>
    <s v="00:45"/>
    <s v="03:10"/>
    <d v="1899-12-30T02:25:00"/>
    <d v="1899-12-30T02:25:00"/>
    <d v="1899-12-30T00:00:00"/>
    <s v="No"/>
  </r>
  <r>
    <d v="2023-04-06T03:26:00"/>
    <s v="Mesero_1"/>
    <s v="Cena"/>
    <x v="2"/>
    <s v="38.0"/>
    <s v="Reservada"/>
    <x v="623"/>
    <s v="Argentina"/>
    <s v="Plato_19, Plato_7, Plato_13"/>
    <n v="102"/>
    <s v="2023-04-06"/>
    <s v="01:56"/>
    <s v="03:26"/>
    <d v="1899-12-30T01:30:00"/>
    <d v="1899-12-30T01:19:00"/>
    <d v="1899-12-30T00:11:00"/>
    <s v="Si"/>
  </r>
  <r>
    <d v="2023-04-06T03:22:00"/>
    <s v="Mesero_4"/>
    <s v="Cena"/>
    <x v="2"/>
    <s v="41.73"/>
    <s v="Ocupada"/>
    <x v="624"/>
    <s v="Chile"/>
    <s v="Plato_4, Plato_20, Plato_13"/>
    <n v="139"/>
    <s v="2023-04-06"/>
    <s v="00:09"/>
    <s v="03:22"/>
    <d v="1899-12-30T03:28:00"/>
    <d v="1899-12-30T01:37:00"/>
    <d v="1899-12-30T01:51:00"/>
    <s v="Si"/>
  </r>
  <r>
    <d v="2023-04-06T04:10:00"/>
    <s v="Mesero_4"/>
    <s v="Desayuno"/>
    <x v="2"/>
    <s v="19.24"/>
    <s v="Libre"/>
    <x v="625"/>
    <s v="Argentina"/>
    <s v="Plato_2, Plato_7, Plato_9"/>
    <n v="137"/>
    <s v="2023-04-06"/>
    <s v="02:45"/>
    <s v="04:10"/>
    <d v="1899-12-30T01:25:00"/>
    <d v="1899-12-30T00:58:00"/>
    <d v="1899-12-30T00:27:00"/>
    <s v="Si"/>
  </r>
  <r>
    <d v="2023-04-06T04:13:00"/>
    <s v="Mesero_3"/>
    <s v="Almuerzo"/>
    <x v="2"/>
    <n v="4424"/>
    <s v="Ocupada"/>
    <x v="626"/>
    <s v="Ecuador"/>
    <s v="Plato_13"/>
    <n v="21"/>
    <s v="2023-04-06"/>
    <s v="02:23"/>
    <s v="04:13"/>
    <d v="1899-12-30T02:05:00"/>
    <d v="1899-12-30T00:37:00"/>
    <d v="1899-12-30T01:28:00"/>
    <s v="Si"/>
  </r>
  <r>
    <d v="2023-04-06T01:37:00"/>
    <s v="Mesero_3"/>
    <s v="Desayuno"/>
    <x v="2"/>
    <s v="15.03"/>
    <s v="Reservada"/>
    <x v="627"/>
    <s v="Chile"/>
    <s v="Plato_7, Plato_20"/>
    <n v="168"/>
    <s v="2023-04-06"/>
    <s v="00:09"/>
    <s v="01:37"/>
    <d v="1899-12-30T01:28:00"/>
    <d v="1899-12-30T00:43:00"/>
    <d v="1899-12-30T00:45:00"/>
    <s v="Si"/>
  </r>
  <r>
    <d v="2023-04-06T05:55:00"/>
    <s v="Mesero_4"/>
    <s v="Cena"/>
    <x v="0"/>
    <s v="26.07"/>
    <s v="Ocupada"/>
    <x v="628"/>
    <s v="Argentina"/>
    <s v="Plato_18, Plato_3, Plato_4"/>
    <n v="130"/>
    <s v="2023-04-06"/>
    <s v="02:07"/>
    <s v="05:55"/>
    <d v="1899-12-30T04:03:00"/>
    <d v="1899-12-30T01:24:00"/>
    <d v="1899-12-30T02:39:00"/>
    <s v="Si"/>
  </r>
  <r>
    <d v="2023-04-06T02:49:00"/>
    <s v="Mesero_5"/>
    <s v="Almuerzo"/>
    <x v="0"/>
    <s v="36.62"/>
    <s v="Libre"/>
    <x v="629"/>
    <s v="Bolivia"/>
    <s v="Plato_17, Plato_20"/>
    <n v="182"/>
    <s v="2023-04-06"/>
    <s v="00:02"/>
    <s v="02:49"/>
    <d v="1899-12-30T02:47:00"/>
    <d v="1899-12-30T01:15:00"/>
    <d v="1899-12-30T01:32:00"/>
    <s v="Si"/>
  </r>
  <r>
    <d v="2023-04-06T02:51:00"/>
    <s v="Mesero_5"/>
    <s v="Cena"/>
    <x v="2"/>
    <n v="3971"/>
    <s v="Reservada"/>
    <x v="630"/>
    <s v="Colombia"/>
    <s v="Plato_5"/>
    <n v="66"/>
    <s v="2023-04-06"/>
    <s v="00:21"/>
    <s v="02:51"/>
    <d v="1899-12-30T02:30:00"/>
    <d v="1899-12-30T00:46:00"/>
    <d v="1899-12-30T01:44:00"/>
    <s v="Si"/>
  </r>
  <r>
    <d v="2023-04-06T02:55:00"/>
    <s v="Mesero_3"/>
    <s v="Desayuno"/>
    <x v="2"/>
    <s v="22.41"/>
    <s v="Libre"/>
    <x v="631"/>
    <s v="Ecuador"/>
    <s v="Plato_15, Plato_11"/>
    <n v="129"/>
    <s v="2023-04-06"/>
    <s v="00:15"/>
    <s v="02:55"/>
    <d v="1899-12-30T02:40:00"/>
    <d v="1899-12-30T01:28:00"/>
    <d v="1899-12-30T01:12:00"/>
    <s v="Si"/>
  </r>
  <r>
    <d v="2023-04-06T05:28:00"/>
    <s v="Mesero_3"/>
    <s v="Almuerzo"/>
    <x v="2"/>
    <s v="11.19"/>
    <s v="Reservada"/>
    <x v="632"/>
    <s v="Bolivia"/>
    <s v="Plato_2, Plato_7, Plato_5, Plato_4"/>
    <n v="236"/>
    <s v="2023-04-06"/>
    <s v="03:43"/>
    <s v="05:28"/>
    <d v="1899-12-30T01:45:00"/>
    <d v="1899-12-30T02:29:00"/>
    <d v="1899-12-30T00:00:00"/>
    <s v="No"/>
  </r>
  <r>
    <d v="2023-04-06T03:36:00"/>
    <s v="Mesero_1"/>
    <s v="Desayuno"/>
    <x v="2"/>
    <s v="29.25"/>
    <s v="Reservada"/>
    <x v="633"/>
    <s v="Venezuela"/>
    <s v="Plato_5, Plato_20, Plato_1, Plato_8"/>
    <n v="344"/>
    <s v="2023-04-06"/>
    <s v="00:03"/>
    <s v="03:36"/>
    <d v="1899-12-30T03:33:00"/>
    <d v="1899-12-30T02:37:00"/>
    <d v="1899-12-30T00:56:00"/>
    <s v="Si"/>
  </r>
  <r>
    <d v="2023-04-06T03:04:00"/>
    <s v="Mesero_2"/>
    <s v="Almuerzo"/>
    <x v="2"/>
    <n v="2215"/>
    <s v="Libre"/>
    <x v="634"/>
    <s v="Perú"/>
    <s v="Plato_9"/>
    <n v="58"/>
    <s v="2023-04-06"/>
    <s v="00:17"/>
    <s v="03:04"/>
    <d v="1899-12-30T02:47:00"/>
    <d v="1899-12-30T00:25:00"/>
    <d v="1899-12-30T02:22:00"/>
    <s v="Si"/>
  </r>
  <r>
    <d v="2023-04-06T05:48:00"/>
    <s v="Mesero_5"/>
    <s v="Cena"/>
    <x v="0"/>
    <s v="32.86"/>
    <s v="Libre"/>
    <x v="635"/>
    <s v="Ecuador"/>
    <s v="Plato_7, Plato_12, Plato_13"/>
    <n v="126"/>
    <s v="2023-04-06"/>
    <s v="03:35"/>
    <s v="05:48"/>
    <d v="1899-12-30T02:13:00"/>
    <d v="1899-12-30T02:31:00"/>
    <d v="1899-12-30T00:00:00"/>
    <s v="No"/>
  </r>
  <r>
    <d v="2023-04-06T04:32:00"/>
    <s v="Mesero_4"/>
    <s v="Almuerzo"/>
    <x v="2"/>
    <s v="36.58"/>
    <s v="Reservada"/>
    <x v="636"/>
    <s v="Ecuador"/>
    <s v="Plato_11, Plato_18, Plato_1"/>
    <n v="117"/>
    <s v="2023-04-06"/>
    <s v="01:55"/>
    <s v="04:32"/>
    <d v="1899-12-30T02:37:00"/>
    <d v="1899-12-30T01:01:00"/>
    <d v="1899-12-30T01:36:00"/>
    <s v="Si"/>
  </r>
  <r>
    <d v="2023-04-06T02:16:00"/>
    <s v="Mesero_3"/>
    <s v="Cena"/>
    <x v="2"/>
    <n v="3071"/>
    <s v="Ocupada"/>
    <x v="637"/>
    <s v="Argentina"/>
    <s v="Plato_2"/>
    <n v="90"/>
    <s v="2023-04-06"/>
    <s v="00:54"/>
    <s v="02:16"/>
    <d v="1899-12-30T01:37:00"/>
    <d v="1899-12-30T00:44:00"/>
    <d v="1899-12-30T00:53:00"/>
    <s v="Si"/>
  </r>
  <r>
    <d v="2023-04-06T05:19:00"/>
    <s v="Mesero_2"/>
    <s v="Cena"/>
    <x v="2"/>
    <s v="18.97"/>
    <s v="Reservada"/>
    <x v="638"/>
    <s v="España"/>
    <s v="Plato_10, Plato_17, Plato_12"/>
    <n v="152"/>
    <s v="2023-04-06"/>
    <s v="02:17"/>
    <s v="05:19"/>
    <d v="1899-12-30T03:02:00"/>
    <d v="1899-12-30T02:16:00"/>
    <d v="1899-12-30T00:46:00"/>
    <s v="Si"/>
  </r>
  <r>
    <d v="2023-04-06T01:50:00"/>
    <s v="Mesero_3"/>
    <s v="Almuerzo"/>
    <x v="0"/>
    <s v="49.29"/>
    <s v="Libre"/>
    <x v="639"/>
    <s v="Venezuela"/>
    <s v="Plato_10, Plato_13, Plato_11"/>
    <n v="219"/>
    <s v="2023-04-06"/>
    <s v="00:41"/>
    <s v="01:50"/>
    <d v="1899-12-30T01:09:00"/>
    <d v="1899-12-30T01:15:00"/>
    <d v="1899-12-30T00:00:00"/>
    <s v="No"/>
  </r>
  <r>
    <d v="2023-04-06T03:52:00"/>
    <s v="Mesero_1"/>
    <s v="Almuerzo"/>
    <x v="0"/>
    <s v="39.68"/>
    <s v="Reservada"/>
    <x v="640"/>
    <s v="Ecuador"/>
    <s v="Plato_9, Plato_1, Plato_14"/>
    <n v="208"/>
    <s v="2023-04-06"/>
    <s v="01:08"/>
    <s v="03:52"/>
    <d v="1899-12-30T02:44:00"/>
    <d v="1899-12-30T01:14:00"/>
    <d v="1899-12-30T01:30:00"/>
    <s v="Si"/>
  </r>
  <r>
    <d v="2023-04-06T05:24:00"/>
    <s v="Mesero_2"/>
    <s v="Almuerzo"/>
    <x v="2"/>
    <s v="11.11"/>
    <s v="Ocupada"/>
    <x v="641"/>
    <s v="Argentina"/>
    <s v="Plato_13, Plato_10, Plato_9"/>
    <n v="176"/>
    <s v="2023-04-06"/>
    <s v="02:36"/>
    <s v="05:24"/>
    <d v="1899-12-30T03:03:00"/>
    <d v="1899-12-30T01:21:00"/>
    <d v="1899-12-30T01:42:00"/>
    <s v="Si"/>
  </r>
  <r>
    <d v="2023-04-06T01:56:00"/>
    <s v="Mesero_2"/>
    <s v="Desayuno"/>
    <x v="0"/>
    <n v="2881"/>
    <s v="Ocupada"/>
    <x v="642"/>
    <s v="Uruguay"/>
    <s v="Plato_11"/>
    <n v="33"/>
    <s v="2023-04-06"/>
    <s v="00:17"/>
    <s v="01:56"/>
    <d v="1899-12-30T01:54:00"/>
    <d v="1899-12-30T00:18:00"/>
    <d v="1899-12-30T01:36:00"/>
    <s v="Si"/>
  </r>
  <r>
    <d v="2023-04-06T07:10:00"/>
    <s v="Mesero_1"/>
    <s v="Almuerzo"/>
    <x v="0"/>
    <n v="1386"/>
    <s v="Reservada"/>
    <x v="643"/>
    <s v="Ecuador"/>
    <s v="Plato_17"/>
    <n v="93"/>
    <s v="2023-04-06"/>
    <s v="03:44"/>
    <s v="07:10"/>
    <d v="1899-12-30T03:26:00"/>
    <d v="1899-12-30T00:51:00"/>
    <d v="1899-12-30T02:35:00"/>
    <s v="Si"/>
  </r>
  <r>
    <d v="2023-04-06T06:25:00"/>
    <s v="Mesero_3"/>
    <s v="Cena"/>
    <x v="1"/>
    <s v="40.03"/>
    <s v="Libre"/>
    <x v="644"/>
    <s v="Bolivia"/>
    <s v="Plato_11, Plato_6"/>
    <n v="180"/>
    <s v="2023-04-06"/>
    <s v="02:50"/>
    <s v="06:25"/>
    <d v="1899-12-30T03:35:00"/>
    <d v="1899-12-30T01:37:00"/>
    <d v="1899-12-30T01:58:00"/>
    <s v="Si"/>
  </r>
  <r>
    <d v="2023-04-06T06:38:00"/>
    <s v="Mesero_2"/>
    <s v="Almuerzo"/>
    <x v="0"/>
    <n v="1259"/>
    <s v="Libre"/>
    <x v="645"/>
    <s v="Bolivia"/>
    <s v="Plato_8"/>
    <n v="70"/>
    <s v="2023-04-06"/>
    <s v="03:59"/>
    <s v="06:38"/>
    <d v="1899-12-30T02:39:00"/>
    <d v="1899-12-30T00:36:00"/>
    <d v="1899-12-30T02:03:00"/>
    <s v="Si"/>
  </r>
  <r>
    <d v="2023-04-06T06:25:00"/>
    <s v="Mesero_2"/>
    <s v="Almuerzo"/>
    <x v="2"/>
    <s v="42.79"/>
    <s v="Reservada"/>
    <x v="646"/>
    <s v="Bolivia"/>
    <s v="Plato_4, Plato_17"/>
    <n v="98"/>
    <s v="2023-04-06"/>
    <s v="02:55"/>
    <s v="06:25"/>
    <d v="1899-12-30T03:30:00"/>
    <d v="1899-12-30T00:39:00"/>
    <d v="1899-12-30T02:51:00"/>
    <s v="Si"/>
  </r>
  <r>
    <d v="2023-04-06T04:55:00"/>
    <s v="Mesero_2"/>
    <s v="Cena"/>
    <x v="2"/>
    <n v="1743"/>
    <s v="Libre"/>
    <x v="647"/>
    <s v="Brasil"/>
    <s v="Plato_16"/>
    <n v="56"/>
    <s v="2023-04-06"/>
    <s v="02:59"/>
    <s v="04:55"/>
    <d v="1899-12-30T01:56:00"/>
    <d v="1899-12-30T00:47:00"/>
    <d v="1899-12-30T01:09:00"/>
    <s v="Si"/>
  </r>
  <r>
    <d v="2023-04-06T03:45:00"/>
    <s v="Mesero_5"/>
    <s v="Almuerzo"/>
    <x v="1"/>
    <s v="15.98"/>
    <s v="Ocupada"/>
    <x v="648"/>
    <s v="Paraguay"/>
    <s v="Plato_9, Plato_16, Plato_1, Plato_3"/>
    <n v="256"/>
    <s v="2023-04-06"/>
    <s v="00:55"/>
    <s v="03:45"/>
    <d v="1899-12-30T03:05:00"/>
    <d v="1899-12-30T01:49:00"/>
    <d v="1899-12-30T01:16:00"/>
    <s v="Si"/>
  </r>
  <r>
    <d v="2023-04-07T05:02:00"/>
    <s v="Mesero_3"/>
    <s v="Almuerzo"/>
    <x v="0"/>
    <s v="38.21"/>
    <s v="Libre"/>
    <x v="649"/>
    <s v="Argentina"/>
    <s v="Plato_13, Plato_9, Plato_15, Plato_8"/>
    <n v="237"/>
    <s v="2023-04-07"/>
    <s v="03:33"/>
    <s v="05:02"/>
    <d v="1899-12-30T01:29:00"/>
    <d v="1899-12-30T01:16:00"/>
    <d v="1899-12-30T00:13:00"/>
    <s v="Si"/>
  </r>
  <r>
    <d v="2023-04-07T05:44:00"/>
    <s v="Mesero_4"/>
    <s v="Cena"/>
    <x v="2"/>
    <s v="20.27"/>
    <s v="Libre"/>
    <x v="650"/>
    <s v="Argentina"/>
    <s v="Plato_20, Plato_13, Plato_11"/>
    <n v="209"/>
    <s v="2023-04-07"/>
    <s v="02:04"/>
    <s v="05:44"/>
    <d v="1899-12-30T03:40:00"/>
    <d v="1899-12-30T01:28:00"/>
    <d v="1899-12-30T02:12:00"/>
    <s v="Si"/>
  </r>
  <r>
    <d v="2023-04-07T02:26:00"/>
    <s v="Mesero_2"/>
    <s v="Almuerzo"/>
    <x v="0"/>
    <s v="23.26"/>
    <s v="Ocupada"/>
    <x v="651"/>
    <s v="Uruguay"/>
    <s v="Plato_17, Plato_19"/>
    <n v="170"/>
    <s v="2023-04-07"/>
    <s v="00:06"/>
    <s v="02:26"/>
    <d v="1899-12-30T02:35:00"/>
    <d v="1899-12-30T00:50:00"/>
    <d v="1899-12-30T01:45:00"/>
    <s v="Si"/>
  </r>
  <r>
    <d v="2023-04-07T04:20:00"/>
    <s v="Mesero_1"/>
    <s v="Almuerzo"/>
    <x v="2"/>
    <s v="34.33"/>
    <s v="Libre"/>
    <x v="652"/>
    <s v="Venezuela"/>
    <s v="Plato_16, Plato_2, Plato_8"/>
    <n v="244"/>
    <s v="2023-04-07"/>
    <s v="02:31"/>
    <s v="04:20"/>
    <d v="1899-12-30T01:49:00"/>
    <d v="1899-12-30T02:30:00"/>
    <d v="1899-12-30T00:00:00"/>
    <s v="No"/>
  </r>
  <r>
    <d v="2023-04-07T01:44:00"/>
    <s v="Mesero_5"/>
    <s v="Cena"/>
    <x v="2"/>
    <s v="23.98"/>
    <s v="Ocupada"/>
    <x v="653"/>
    <s v="Uruguay"/>
    <s v="Plato_5, Plato_3"/>
    <n v="42"/>
    <s v="2023-04-07"/>
    <s v="00:02"/>
    <s v="01:44"/>
    <d v="1899-12-30T01:57:00"/>
    <d v="1899-12-30T00:44:00"/>
    <d v="1899-12-30T01:13:00"/>
    <s v="Si"/>
  </r>
  <r>
    <d v="2023-04-07T04:49:00"/>
    <s v="Mesero_5"/>
    <s v="Almuerzo"/>
    <x v="1"/>
    <n v="217"/>
    <s v="Reservada"/>
    <x v="654"/>
    <s v="Brasil"/>
    <s v="Plato_17"/>
    <n v="93"/>
    <s v="2023-04-07"/>
    <s v="01:15"/>
    <s v="04:49"/>
    <d v="1899-12-30T03:34:00"/>
    <d v="1899-12-30T00:36:00"/>
    <d v="1899-12-30T02:58:00"/>
    <s v="Si"/>
  </r>
  <r>
    <d v="2023-04-07T06:40:00"/>
    <s v="Mesero_1"/>
    <s v="Cena"/>
    <x v="2"/>
    <s v="31.23"/>
    <s v="Reservada"/>
    <x v="655"/>
    <s v="Argentina"/>
    <s v="Plato_14, Plato_3, Plato_12, Plato_19"/>
    <n v="157"/>
    <s v="2023-04-07"/>
    <s v="03:36"/>
    <s v="06:40"/>
    <d v="1899-12-30T03:04:00"/>
    <d v="1899-12-30T01:50:00"/>
    <d v="1899-12-30T01:14:00"/>
    <s v="Si"/>
  </r>
  <r>
    <d v="2023-04-07T04:07:00"/>
    <s v="Mesero_1"/>
    <s v="Almuerzo"/>
    <x v="1"/>
    <s v="44.2"/>
    <s v="Reservada"/>
    <x v="656"/>
    <s v="Chile"/>
    <s v="Plato_20, Plato_14, Plato_8"/>
    <n v="196"/>
    <s v="2023-04-07"/>
    <s v="00:51"/>
    <s v="04:07"/>
    <d v="1899-12-30T03:16:00"/>
    <d v="1899-12-30T02:14:00"/>
    <d v="1899-12-30T01:02:00"/>
    <s v="Si"/>
  </r>
  <r>
    <d v="2023-04-07T05:02:00"/>
    <s v="Mesero_5"/>
    <s v="Desayuno"/>
    <x v="1"/>
    <s v="31.27"/>
    <s v="Reservada"/>
    <x v="657"/>
    <s v="Brasil"/>
    <s v="Plato_15, Plato_6"/>
    <n v="86"/>
    <s v="2023-04-07"/>
    <s v="01:43"/>
    <s v="05:02"/>
    <d v="1899-12-30T03:19:00"/>
    <d v="1899-12-30T00:48:00"/>
    <d v="1899-12-30T02:31:00"/>
    <s v="Si"/>
  </r>
  <r>
    <d v="2023-04-07T04:03:00"/>
    <s v="Mesero_4"/>
    <s v="Almuerzo"/>
    <x v="2"/>
    <n v="3524"/>
    <s v="Ocupada"/>
    <x v="658"/>
    <s v="Perú"/>
    <s v="Plato_9"/>
    <n v="87"/>
    <s v="2023-04-07"/>
    <s v="02:50"/>
    <s v="04:03"/>
    <d v="1899-12-30T01:28:00"/>
    <d v="1899-12-30T00:31:00"/>
    <d v="1899-12-30T00:57:00"/>
    <s v="Si"/>
  </r>
  <r>
    <d v="2023-04-07T05:51:00"/>
    <s v="Mesero_2"/>
    <s v="Desayuno"/>
    <x v="2"/>
    <s v="15.91"/>
    <s v="Reservada"/>
    <x v="659"/>
    <s v="Brasil"/>
    <s v="Plato_12, Plato_2, Plato_20"/>
    <n v="208"/>
    <s v="2023-04-07"/>
    <s v="01:56"/>
    <s v="05:51"/>
    <d v="1899-12-30T03:55:00"/>
    <d v="1899-12-30T00:45:00"/>
    <d v="1899-12-30T03:10:00"/>
    <s v="Si"/>
  </r>
  <r>
    <d v="2023-04-07T06:52:00"/>
    <s v="Mesero_4"/>
    <s v="Cena"/>
    <x v="2"/>
    <s v="32.54"/>
    <s v="Ocupada"/>
    <x v="660"/>
    <s v="Argentina"/>
    <s v="Plato_14, Plato_17, Plato_1, Plato_16"/>
    <n v="206"/>
    <s v="2023-04-07"/>
    <s v="03:22"/>
    <s v="06:52"/>
    <d v="1899-12-30T03:45:00"/>
    <d v="1899-12-30T02:15:00"/>
    <d v="1899-12-30T01:30:00"/>
    <s v="Si"/>
  </r>
  <r>
    <d v="2023-04-07T05:02:00"/>
    <s v="Mesero_1"/>
    <s v="Almuerzo"/>
    <x v="2"/>
    <s v="11.64"/>
    <s v="Libre"/>
    <x v="661"/>
    <s v="Bolivia"/>
    <s v="Plato_7, Plato_1, Plato_19"/>
    <n v="133"/>
    <s v="2023-04-07"/>
    <s v="02:01"/>
    <s v="05:02"/>
    <d v="1899-12-30T03:01:00"/>
    <d v="1899-12-30T01:25:00"/>
    <d v="1899-12-30T01:36:00"/>
    <s v="Si"/>
  </r>
  <r>
    <d v="2023-04-07T03:47:00"/>
    <s v="Mesero_1"/>
    <s v="Almuerzo"/>
    <x v="1"/>
    <s v="41.8"/>
    <s v="Ocupada"/>
    <x v="662"/>
    <s v="España"/>
    <s v="Plato_4, Plato_9, Plato_3"/>
    <n v="114"/>
    <s v="2023-04-07"/>
    <s v="01:09"/>
    <s v="03:47"/>
    <d v="1899-12-30T02:53:00"/>
    <d v="1899-12-30T01:27:00"/>
    <d v="1899-12-30T01:26:00"/>
    <s v="Si"/>
  </r>
  <r>
    <d v="2023-04-07T03:53:00"/>
    <s v="Mesero_4"/>
    <s v="Desayuno"/>
    <x v="0"/>
    <s v="31.27"/>
    <s v="Reservada"/>
    <x v="663"/>
    <s v="Colombia"/>
    <s v="Plato_4, Plato_12, Plato_5"/>
    <n v="122"/>
    <s v="2023-04-07"/>
    <s v="01:35"/>
    <s v="03:53"/>
    <d v="1899-12-30T02:18:00"/>
    <d v="1899-12-30T01:39:00"/>
    <d v="1899-12-30T00:39:00"/>
    <s v="Si"/>
  </r>
  <r>
    <d v="2023-04-07T05:56:00"/>
    <s v="Mesero_5"/>
    <s v="Almuerzo"/>
    <x v="2"/>
    <s v="25.32"/>
    <s v="Ocupada"/>
    <x v="664"/>
    <s v="Bolivia"/>
    <s v="Plato_1, Plato_6"/>
    <n v="129"/>
    <s v="2023-04-07"/>
    <s v="02:05"/>
    <s v="05:56"/>
    <d v="1899-12-30T04:06:00"/>
    <d v="1899-12-30T00:40:00"/>
    <d v="1899-12-30T03:26:00"/>
    <s v="Si"/>
  </r>
  <r>
    <d v="2023-04-07T04:57:00"/>
    <s v="Mesero_2"/>
    <s v="Almuerzo"/>
    <x v="2"/>
    <n v="1186"/>
    <s v="Libre"/>
    <x v="665"/>
    <s v="Paraguay"/>
    <s v="Plato_3"/>
    <n v="40"/>
    <s v="2023-04-07"/>
    <s v="01:04"/>
    <s v="04:57"/>
    <d v="1899-12-30T03:53:00"/>
    <d v="1899-12-30T00:27:00"/>
    <d v="1899-12-30T03:26:00"/>
    <s v="Si"/>
  </r>
  <r>
    <d v="2023-04-07T07:07:00"/>
    <s v="Mesero_3"/>
    <s v="Almuerzo"/>
    <x v="2"/>
    <n v="2049"/>
    <s v="Reservada"/>
    <x v="666"/>
    <s v="Perú"/>
    <s v="Plato_19"/>
    <n v="36"/>
    <s v="2023-04-07"/>
    <s v="03:39"/>
    <s v="07:07"/>
    <d v="1899-12-30T03:28:00"/>
    <d v="1899-12-30T00:12:00"/>
    <d v="1899-12-30T03:16:00"/>
    <s v="Si"/>
  </r>
  <r>
    <d v="2023-04-07T04:41:00"/>
    <s v="Mesero_1"/>
    <s v="Desayuno"/>
    <x v="2"/>
    <s v="18.61"/>
    <s v="Reservada"/>
    <x v="667"/>
    <s v="Bolivia"/>
    <s v="Plato_10, Plato_7, Plato_1"/>
    <n v="201"/>
    <s v="2023-04-07"/>
    <s v="01:43"/>
    <s v="04:41"/>
    <d v="1899-12-30T02:58:00"/>
    <d v="1899-12-30T01:55:00"/>
    <d v="1899-12-30T01:03:00"/>
    <s v="Si"/>
  </r>
  <r>
    <d v="2023-04-07T04:34:00"/>
    <s v="Mesero_3"/>
    <s v="Almuerzo"/>
    <x v="2"/>
    <s v="10.68"/>
    <s v="Libre"/>
    <x v="668"/>
    <s v="Venezuela"/>
    <s v="Plato_17, Plato_6, Plato_15"/>
    <n v="181"/>
    <s v="2023-04-07"/>
    <s v="01:01"/>
    <s v="04:34"/>
    <d v="1899-12-30T03:33:00"/>
    <d v="1899-12-30T01:09:00"/>
    <d v="1899-12-30T02:24:00"/>
    <s v="Si"/>
  </r>
  <r>
    <d v="2023-04-07T03:12:00"/>
    <s v="Mesero_2"/>
    <s v="Almuerzo"/>
    <x v="1"/>
    <s v="37.93"/>
    <s v="Ocupada"/>
    <x v="669"/>
    <s v="Bolivia"/>
    <s v="Plato_14, Plato_8, Plato_19"/>
    <n v="94"/>
    <s v="2023-04-07"/>
    <s v="01:52"/>
    <s v="03:12"/>
    <d v="1899-12-30T01:35:00"/>
    <d v="1899-12-30T01:15:00"/>
    <d v="1899-12-30T00:20:00"/>
    <s v="Si"/>
  </r>
  <r>
    <d v="2023-04-07T03:30:00"/>
    <s v="Mesero_3"/>
    <s v="Almuerzo"/>
    <x v="1"/>
    <s v="32.2"/>
    <s v="Reservada"/>
    <x v="670"/>
    <s v="Bolivia"/>
    <s v="Plato_8, Plato_1, Plato_15"/>
    <n v="184"/>
    <s v="2023-04-07"/>
    <s v="02:18"/>
    <s v="03:30"/>
    <d v="1899-12-30T01:12:00"/>
    <d v="1899-12-30T01:35:00"/>
    <d v="1899-12-30T00:00:00"/>
    <s v="No"/>
  </r>
  <r>
    <d v="2023-04-07T03:51:00"/>
    <s v="Mesero_4"/>
    <s v="Cena"/>
    <x v="2"/>
    <s v="29.19"/>
    <s v="Reservada"/>
    <x v="671"/>
    <s v="Chile"/>
    <s v="Plato_15, Plato_13, Plato_12"/>
    <n v="157"/>
    <s v="2023-04-07"/>
    <s v="01:24"/>
    <s v="03:51"/>
    <d v="1899-12-30T02:27:00"/>
    <d v="1899-12-30T01:18:00"/>
    <d v="1899-12-30T01:09:00"/>
    <s v="Si"/>
  </r>
  <r>
    <d v="2023-04-07T02:52:00"/>
    <s v="Mesero_5"/>
    <s v="Almuerzo"/>
    <x v="2"/>
    <s v="36.5"/>
    <s v="Reservada"/>
    <x v="672"/>
    <s v="Venezuela"/>
    <s v="Plato_20, Plato_8, Plato_2, Plato_1"/>
    <n v="265"/>
    <s v="2023-04-07"/>
    <s v="00:37"/>
    <s v="02:52"/>
    <d v="1899-12-30T02:15:00"/>
    <d v="1899-12-30T01:33:00"/>
    <d v="1899-12-30T00:42:00"/>
    <s v="Si"/>
  </r>
  <r>
    <d v="2023-04-07T01:30:00"/>
    <s v="Mesero_5"/>
    <s v="Cena"/>
    <x v="2"/>
    <s v="41.29"/>
    <s v="Libre"/>
    <x v="673"/>
    <s v="Paraguay"/>
    <s v="Plato_12, Plato_4, Plato_17, Plato_13"/>
    <n v="207"/>
    <s v="2023-04-07"/>
    <s v="00:03"/>
    <s v="01:30"/>
    <d v="1899-12-30T01:27:00"/>
    <d v="1899-12-30T01:05:00"/>
    <d v="1899-12-30T00:22:00"/>
    <s v="Si"/>
  </r>
  <r>
    <d v="2023-04-07T04:33:00"/>
    <s v="Mesero_2"/>
    <s v="Cena"/>
    <x v="1"/>
    <s v="30.74"/>
    <s v="Reservada"/>
    <x v="674"/>
    <s v="Ecuador"/>
    <s v="Plato_1, Plato_3, Plato_19"/>
    <n v="193"/>
    <s v="2023-04-07"/>
    <s v="00:54"/>
    <s v="04:33"/>
    <d v="1899-12-30T03:39:00"/>
    <d v="1899-12-30T02:01:00"/>
    <d v="1899-12-30T01:38:00"/>
    <s v="Si"/>
  </r>
  <r>
    <d v="2023-04-07T03:45:00"/>
    <s v="Mesero_3"/>
    <s v="Almuerzo"/>
    <x v="2"/>
    <s v="41.6"/>
    <s v="Ocupada"/>
    <x v="675"/>
    <s v="Ecuador"/>
    <s v="Plato_17, Plato_14, Plato_16, Plato_13"/>
    <n v="124"/>
    <s v="2023-04-07"/>
    <s v="00:28"/>
    <s v="03:45"/>
    <d v="1899-12-30T03:32:00"/>
    <d v="1899-12-30T02:01:00"/>
    <d v="1899-12-30T01:31:00"/>
    <s v="Si"/>
  </r>
  <r>
    <d v="2023-04-07T02:37:00"/>
    <s v="Mesero_2"/>
    <s v="Almuerzo"/>
    <x v="2"/>
    <s v="12.57"/>
    <s v="Ocupada"/>
    <x v="676"/>
    <s v="Bolivia"/>
    <s v="Plato_3, Plato_8, Plato_18"/>
    <n v="144"/>
    <s v="2023-04-07"/>
    <s v="00:34"/>
    <s v="02:37"/>
    <d v="1899-12-30T02:18:00"/>
    <d v="1899-12-30T02:28:00"/>
    <d v="1899-12-30T00:00:00"/>
    <s v="No"/>
  </r>
  <r>
    <d v="2023-04-07T05:22:00"/>
    <s v="Mesero_3"/>
    <s v="Almuerzo"/>
    <x v="2"/>
    <s v="26.76"/>
    <s v="Ocupada"/>
    <x v="677"/>
    <s v="Chile"/>
    <s v="Plato_9, Plato_12, Plato_8, Plato_7"/>
    <n v="204"/>
    <s v="2023-04-07"/>
    <s v="03:01"/>
    <s v="05:22"/>
    <d v="1899-12-30T02:36:00"/>
    <d v="1899-12-30T02:01:00"/>
    <d v="1899-12-30T00:35:00"/>
    <s v="Si"/>
  </r>
  <r>
    <d v="2023-04-07T03:03:00"/>
    <s v="Mesero_2"/>
    <s v="Almuerzo"/>
    <x v="2"/>
    <s v="36.43"/>
    <s v="Ocupada"/>
    <x v="678"/>
    <s v="Chile"/>
    <s v="Plato_13, Plato_10, Plato_16, Plato_1"/>
    <n v="199"/>
    <s v="2023-04-07"/>
    <s v="00:02"/>
    <s v="03:03"/>
    <d v="1899-12-30T03:16:00"/>
    <d v="1899-12-30T01:46:00"/>
    <d v="1899-12-30T01:30:00"/>
    <s v="Si"/>
  </r>
  <r>
    <d v="2023-04-07T05:20:00"/>
    <s v="Mesero_3"/>
    <s v="Almuerzo"/>
    <x v="1"/>
    <s v="12.06"/>
    <s v="Reservada"/>
    <x v="679"/>
    <s v="Paraguay"/>
    <s v="Plato_4, Plato_3, Plato_11"/>
    <n v="162"/>
    <s v="2023-04-07"/>
    <s v="01:23"/>
    <s v="05:20"/>
    <d v="1899-12-30T03:57:00"/>
    <d v="1899-12-30T01:51:00"/>
    <d v="1899-12-30T02:06:00"/>
    <s v="Si"/>
  </r>
  <r>
    <d v="2023-04-07T06:50:00"/>
    <s v="Mesero_4"/>
    <s v="Almuerzo"/>
    <x v="0"/>
    <s v="37.07"/>
    <s v="Libre"/>
    <x v="680"/>
    <s v="Paraguay"/>
    <s v="Plato_11, Plato_13"/>
    <n v="75"/>
    <s v="2023-04-07"/>
    <s v="02:56"/>
    <s v="06:50"/>
    <d v="1899-12-30T03:54:00"/>
    <d v="1899-12-30T01:05:00"/>
    <d v="1899-12-30T02:49:00"/>
    <s v="Si"/>
  </r>
  <r>
    <d v="2023-04-07T04:05:00"/>
    <s v="Mesero_5"/>
    <s v="Desayuno"/>
    <x v="2"/>
    <n v="2104"/>
    <s v="Ocupada"/>
    <x v="681"/>
    <s v="Venezuela"/>
    <s v="Plato_14"/>
    <n v="23"/>
    <s v="2023-04-07"/>
    <s v="01:26"/>
    <s v="04:05"/>
    <d v="1899-12-30T02:54:00"/>
    <d v="1899-12-30T00:43:00"/>
    <d v="1899-12-30T02:11:00"/>
    <s v="Si"/>
  </r>
  <r>
    <d v="2023-04-07T06:22:00"/>
    <s v="Mesero_5"/>
    <s v="Almuerzo"/>
    <x v="2"/>
    <s v="40.42"/>
    <s v="Ocupada"/>
    <x v="682"/>
    <s v="Colombia"/>
    <s v="Plato_5, Plato_3, Plato_20, Plato_17"/>
    <n v="164"/>
    <s v="2023-04-07"/>
    <s v="03:56"/>
    <s v="06:22"/>
    <d v="1899-12-30T02:41:00"/>
    <d v="1899-12-30T01:22:00"/>
    <d v="1899-12-30T01:19:00"/>
    <s v="Si"/>
  </r>
  <r>
    <d v="2023-04-07T04:40:00"/>
    <s v="Mesero_4"/>
    <s v="Cena"/>
    <x v="2"/>
    <s v="48.15"/>
    <s v="Ocupada"/>
    <x v="683"/>
    <s v="Chile"/>
    <s v="Plato_19, Plato_17, Plato_10, Plato_9"/>
    <n v="180"/>
    <s v="2023-04-07"/>
    <s v="03:29"/>
    <s v="04:40"/>
    <d v="1899-12-30T01:26:00"/>
    <d v="1899-12-30T01:50:00"/>
    <d v="1899-12-30T00:00:00"/>
    <s v="No"/>
  </r>
  <r>
    <d v="2023-04-07T01:43:00"/>
    <s v="Mesero_2"/>
    <s v="Almuerzo"/>
    <x v="0"/>
    <n v="1989"/>
    <s v="Libre"/>
    <x v="684"/>
    <s v="España"/>
    <s v="Plato_6"/>
    <n v="54"/>
    <s v="2023-04-07"/>
    <s v="00:28"/>
    <s v="01:43"/>
    <d v="1899-12-30T01:15:00"/>
    <d v="1899-12-30T00:17:00"/>
    <d v="1899-12-30T00:58:00"/>
    <s v="Si"/>
  </r>
  <r>
    <d v="2023-04-07T03:39:00"/>
    <s v="Mesero_1"/>
    <s v="Almuerzo"/>
    <x v="1"/>
    <s v="15.83"/>
    <s v="Reservada"/>
    <x v="685"/>
    <s v="Paraguay"/>
    <s v="Plato_17, Plato_3"/>
    <n v="102"/>
    <s v="2023-04-07"/>
    <s v="01:12"/>
    <s v="03:39"/>
    <d v="1899-12-30T02:27:00"/>
    <d v="1899-12-30T00:58:00"/>
    <d v="1899-12-30T01:29:00"/>
    <s v="Si"/>
  </r>
  <r>
    <d v="2023-04-07T05:39:00"/>
    <s v="Mesero_4"/>
    <s v="Almuerzo"/>
    <x v="1"/>
    <n v="1053"/>
    <s v="Libre"/>
    <x v="686"/>
    <s v="España"/>
    <s v="Plato_19"/>
    <n v="72"/>
    <s v="2023-04-07"/>
    <s v="01:54"/>
    <s v="05:39"/>
    <d v="1899-12-30T03:45:00"/>
    <d v="1899-12-30T00:29:00"/>
    <d v="1899-12-30T03:16:00"/>
    <s v="Si"/>
  </r>
  <r>
    <d v="2023-04-07T05:03:00"/>
    <s v="Mesero_1"/>
    <s v="Almuerzo"/>
    <x v="2"/>
    <n v="487"/>
    <s v="Ocupada"/>
    <x v="687"/>
    <s v="Argentina"/>
    <s v="Plato_9"/>
    <n v="29"/>
    <s v="2023-04-07"/>
    <s v="03:26"/>
    <s v="05:03"/>
    <d v="1899-12-30T01:52:00"/>
    <d v="1899-12-30T00:14:00"/>
    <d v="1899-12-30T01:38:00"/>
    <s v="Si"/>
  </r>
  <r>
    <d v="2023-04-07T02:22:00"/>
    <s v="Mesero_1"/>
    <s v="Almuerzo"/>
    <x v="2"/>
    <s v="10.25"/>
    <s v="Ocupada"/>
    <x v="688"/>
    <s v="Paraguay"/>
    <s v="Plato_14, Plato_1, Plato_13"/>
    <n v="165"/>
    <s v="2023-04-07"/>
    <s v="00:36"/>
    <s v="02:22"/>
    <d v="1899-12-30T02:01:00"/>
    <d v="1899-12-30T00:29:00"/>
    <d v="1899-12-30T01:32:00"/>
    <s v="Si"/>
  </r>
  <r>
    <d v="2023-04-07T05:43:00"/>
    <s v="Mesero_5"/>
    <s v="Cena"/>
    <x v="0"/>
    <s v="37.22"/>
    <s v="Reservada"/>
    <x v="689"/>
    <s v="España"/>
    <s v="Plato_20, Plato_17, Plato_16, Plato_11"/>
    <n v="191"/>
    <s v="2023-04-07"/>
    <s v="02:43"/>
    <s v="05:43"/>
    <d v="1899-12-30T03:00:00"/>
    <d v="1899-12-30T02:23:00"/>
    <d v="1899-12-30T00:37:00"/>
    <s v="Si"/>
  </r>
  <r>
    <d v="2023-04-07T05:17:00"/>
    <s v="Mesero_3"/>
    <s v="Cena"/>
    <x v="0"/>
    <n v="139"/>
    <s v="Ocupada"/>
    <x v="690"/>
    <s v="Colombia"/>
    <s v="Plato_5"/>
    <n v="66"/>
    <s v="2023-04-07"/>
    <s v="01:43"/>
    <s v="05:17"/>
    <d v="1899-12-30T03:49:00"/>
    <d v="1899-12-30T00:34:00"/>
    <d v="1899-12-30T03:15:00"/>
    <s v="Si"/>
  </r>
  <r>
    <d v="2023-04-07T04:26:00"/>
    <s v="Mesero_1"/>
    <s v="Cena"/>
    <x v="2"/>
    <s v="25.92"/>
    <s v="Reservada"/>
    <x v="691"/>
    <s v="Argentina"/>
    <s v="Plato_8, Plato_2, Plato_4, Plato_3"/>
    <n v="173"/>
    <s v="2023-04-07"/>
    <s v="00:53"/>
    <s v="04:26"/>
    <d v="1899-12-30T03:33:00"/>
    <d v="1899-12-30T01:40:00"/>
    <d v="1899-12-30T01:53:00"/>
    <s v="Si"/>
  </r>
  <r>
    <d v="2023-04-07T07:31:00"/>
    <s v="Mesero_3"/>
    <s v="Almuerzo"/>
    <x v="2"/>
    <s v="28.31"/>
    <s v="Libre"/>
    <x v="692"/>
    <s v="Ecuador"/>
    <s v="Plato_19, Plato_13"/>
    <n v="78"/>
    <s v="2023-04-07"/>
    <s v="03:44"/>
    <s v="07:31"/>
    <d v="1899-12-30T03:47:00"/>
    <d v="1899-12-30T00:44:00"/>
    <d v="1899-12-30T03:03:00"/>
    <s v="Si"/>
  </r>
  <r>
    <d v="2023-04-07T05:13:00"/>
    <s v="Mesero_2"/>
    <s v="Almuerzo"/>
    <x v="2"/>
    <s v="23.66"/>
    <s v="Libre"/>
    <x v="693"/>
    <s v="Venezuela"/>
    <s v="Plato_3, Plato_4, Plato_20, Plato_13"/>
    <n v="157"/>
    <s v="2023-04-07"/>
    <s v="01:51"/>
    <s v="05:13"/>
    <d v="1899-12-30T03:22:00"/>
    <d v="1899-12-30T02:08:00"/>
    <d v="1899-12-30T01:14:00"/>
    <s v="Si"/>
  </r>
  <r>
    <d v="2023-04-07T05:32:00"/>
    <s v="Mesero_3"/>
    <s v="Almuerzo"/>
    <x v="2"/>
    <s v="18.23"/>
    <s v="Ocupada"/>
    <x v="694"/>
    <s v="Venezuela"/>
    <s v="Plato_16, Plato_2"/>
    <n v="116"/>
    <s v="2023-04-07"/>
    <s v="02:02"/>
    <s v="05:32"/>
    <d v="1899-12-30T03:45:00"/>
    <d v="1899-12-30T00:37:00"/>
    <d v="1899-12-30T03:08:00"/>
    <s v="Si"/>
  </r>
  <r>
    <d v="2023-04-07T06:11:00"/>
    <s v="Mesero_1"/>
    <s v="Cena"/>
    <x v="2"/>
    <n v="1876"/>
    <s v="Ocupada"/>
    <x v="695"/>
    <s v="Perú"/>
    <s v="Plato_14"/>
    <n v="46"/>
    <s v="2023-04-07"/>
    <s v="02:16"/>
    <s v="06:11"/>
    <d v="1899-12-30T04:10:00"/>
    <d v="1899-12-30T00:23:00"/>
    <d v="1899-12-30T03:47:00"/>
    <s v="Si"/>
  </r>
  <r>
    <d v="2023-04-07T06:42:00"/>
    <s v="Mesero_2"/>
    <s v="Almuerzo"/>
    <x v="2"/>
    <s v="34.35"/>
    <s v="Reservada"/>
    <x v="696"/>
    <s v="Uruguay"/>
    <s v="Plato_14, Plato_11, Plato_2, Plato_6"/>
    <n v="199"/>
    <s v="2023-04-07"/>
    <s v="03:48"/>
    <s v="06:42"/>
    <d v="1899-12-30T02:54:00"/>
    <d v="1899-12-30T01:47:00"/>
    <d v="1899-12-30T01:07:00"/>
    <s v="Si"/>
  </r>
  <r>
    <d v="2023-04-07T06:25:00"/>
    <s v="Mesero_1"/>
    <s v="Cena"/>
    <x v="2"/>
    <s v="39.89"/>
    <s v="Libre"/>
    <x v="697"/>
    <s v="Bolivia"/>
    <s v="Plato_6, Plato_10, Plato_14, Plato_13"/>
    <n v="185"/>
    <s v="2023-04-07"/>
    <s v="02:30"/>
    <s v="06:25"/>
    <d v="1899-12-30T03:55:00"/>
    <d v="1899-12-30T01:41:00"/>
    <d v="1899-12-30T02:14:00"/>
    <s v="Si"/>
  </r>
  <r>
    <d v="2023-04-07T02:56:00"/>
    <s v="Mesero_2"/>
    <s v="Almuerzo"/>
    <x v="2"/>
    <n v="3844"/>
    <s v="Reservada"/>
    <x v="698"/>
    <s v="España"/>
    <s v="Plato_9"/>
    <n v="58"/>
    <s v="2023-04-07"/>
    <s v="01:35"/>
    <s v="02:56"/>
    <d v="1899-12-30T01:21:00"/>
    <d v="1899-12-30T00:11:00"/>
    <d v="1899-12-30T01:10:00"/>
    <s v="Si"/>
  </r>
  <r>
    <d v="2023-04-07T02:50:00"/>
    <s v="Mesero_2"/>
    <s v="Almuerzo"/>
    <x v="2"/>
    <s v="21.66"/>
    <s v="Reservada"/>
    <x v="699"/>
    <s v="Argentina"/>
    <s v="Plato_18, Plato_10, Plato_6"/>
    <n v="234"/>
    <s v="2023-04-07"/>
    <s v="00:23"/>
    <s v="02:50"/>
    <d v="1899-12-30T02:27:00"/>
    <d v="1899-12-30T01:26:00"/>
    <d v="1899-12-30T01:01:00"/>
    <s v="Si"/>
  </r>
  <r>
    <d v="2023-04-07T05:45:00"/>
    <s v="Mesero_4"/>
    <s v="Almuerzo"/>
    <x v="2"/>
    <s v="39.83"/>
    <s v="Libre"/>
    <x v="700"/>
    <s v="Bolivia"/>
    <s v="Plato_11, Plato_4"/>
    <n v="102"/>
    <s v="2023-04-07"/>
    <s v="03:20"/>
    <s v="05:45"/>
    <d v="1899-12-30T02:25:00"/>
    <d v="1899-12-30T01:37:00"/>
    <d v="1899-12-30T00:48:00"/>
    <s v="Si"/>
  </r>
  <r>
    <d v="2023-04-07T05:15:00"/>
    <s v="Mesero_3"/>
    <s v="Cena"/>
    <x v="2"/>
    <s v="47.07"/>
    <s v="Libre"/>
    <x v="701"/>
    <s v="Brasil"/>
    <s v="Plato_4, Plato_13, Plato_6, Plato_16"/>
    <n v="195"/>
    <s v="2023-04-07"/>
    <s v="02:30"/>
    <s v="05:15"/>
    <d v="1899-12-30T02:45:00"/>
    <d v="1899-12-30T02:35:00"/>
    <d v="1899-12-30T00:10:00"/>
    <s v="Si"/>
  </r>
  <r>
    <d v="2023-04-07T02:19:00"/>
    <s v="Mesero_1"/>
    <s v="Almuerzo"/>
    <x v="2"/>
    <n v="2224"/>
    <s v="Ocupada"/>
    <x v="702"/>
    <s v="Venezuela"/>
    <s v="Plato_13"/>
    <n v="63"/>
    <s v="2023-04-07"/>
    <s v="00:17"/>
    <s v="02:19"/>
    <d v="1899-12-30T02:17:00"/>
    <d v="1899-12-30T00:29:00"/>
    <d v="1899-12-30T01:48:00"/>
    <s v="Si"/>
  </r>
  <r>
    <d v="2023-04-07T04:29:00"/>
    <s v="Mesero_2"/>
    <s v="Cena"/>
    <x v="2"/>
    <n v="3329"/>
    <s v="Reservada"/>
    <x v="703"/>
    <s v="Bolivia"/>
    <s v="Plato_4"/>
    <n v="18"/>
    <s v="2023-04-07"/>
    <s v="01:40"/>
    <s v="04:29"/>
    <d v="1899-12-30T02:49:00"/>
    <d v="1899-12-30T00:38:00"/>
    <d v="1899-12-30T02:11:00"/>
    <s v="Si"/>
  </r>
  <r>
    <d v="2023-04-07T02:53:00"/>
    <s v="Mesero_2"/>
    <s v="Almuerzo"/>
    <x v="2"/>
    <s v="43.07"/>
    <s v="Libre"/>
    <x v="704"/>
    <s v="Venezuela"/>
    <s v="Plato_3, Plato_10"/>
    <n v="112"/>
    <s v="2023-04-07"/>
    <s v="01:48"/>
    <s v="02:53"/>
    <d v="1899-12-30T01:05:00"/>
    <d v="1899-12-30T00:33:00"/>
    <d v="1899-12-30T00:32:00"/>
    <s v="Si"/>
  </r>
  <r>
    <d v="2023-04-07T04:54:00"/>
    <s v="Mesero_1"/>
    <s v="Almuerzo"/>
    <x v="2"/>
    <n v="4445"/>
    <s v="Ocupada"/>
    <x v="705"/>
    <s v="Argentina"/>
    <s v="Plato_4"/>
    <n v="54"/>
    <s v="2023-04-07"/>
    <s v="01:14"/>
    <s v="04:54"/>
    <d v="1899-12-30T03:55:00"/>
    <d v="1899-12-30T00:33:00"/>
    <d v="1899-12-30T03:22:00"/>
    <s v="Si"/>
  </r>
  <r>
    <d v="2023-04-07T05:23:00"/>
    <s v="Mesero_2"/>
    <s v="Desayuno"/>
    <x v="2"/>
    <s v="40.39"/>
    <s v="Reservada"/>
    <x v="706"/>
    <s v="Uruguay"/>
    <s v="Plato_15, Plato_13, Plato_2, Plato_19"/>
    <n v="185"/>
    <s v="2023-04-07"/>
    <s v="03:05"/>
    <s v="05:23"/>
    <d v="1899-12-30T02:18:00"/>
    <d v="1899-12-30T02:17:00"/>
    <d v="1899-12-30T00:01:00"/>
    <s v="Si"/>
  </r>
  <r>
    <d v="2023-04-07T07:24:00"/>
    <s v="Mesero_3"/>
    <s v="Cena"/>
    <x v="2"/>
    <n v="418"/>
    <s v="Ocupada"/>
    <x v="707"/>
    <s v="España"/>
    <s v="Plato_6"/>
    <n v="54"/>
    <s v="2023-04-07"/>
    <s v="03:36"/>
    <s v="07:24"/>
    <d v="1899-12-30T04:03:00"/>
    <d v="1899-12-30T00:24:00"/>
    <d v="1899-12-30T03:39:00"/>
    <s v="Si"/>
  </r>
  <r>
    <d v="2023-04-07T03:40:00"/>
    <s v="Mesero_2"/>
    <s v="Almuerzo"/>
    <x v="1"/>
    <s v="26.15"/>
    <s v="Ocupada"/>
    <x v="708"/>
    <s v="Ecuador"/>
    <s v="Plato_13, Plato_8, Plato_11, Plato_1"/>
    <n v="193"/>
    <s v="2023-04-07"/>
    <s v="01:55"/>
    <s v="03:40"/>
    <d v="1899-12-30T02:00:00"/>
    <d v="1899-12-30T01:38:00"/>
    <d v="1899-12-30T00:22:00"/>
    <s v="Si"/>
  </r>
  <r>
    <d v="2023-04-07T03:38:00"/>
    <s v="Mesero_5"/>
    <s v="Almuerzo"/>
    <x v="2"/>
    <s v="28.43"/>
    <s v="Ocupada"/>
    <x v="709"/>
    <s v="España"/>
    <s v="Plato_3, Plato_12, Plato_4, Plato_14"/>
    <n v="138"/>
    <s v="2023-04-07"/>
    <s v="02:28"/>
    <s v="03:38"/>
    <d v="1899-12-30T01:25:00"/>
    <d v="1899-12-30T02:20:00"/>
    <d v="1899-12-30T00:00:00"/>
    <s v="No"/>
  </r>
  <r>
    <d v="2023-04-07T05:18:00"/>
    <s v="Mesero_1"/>
    <s v="Almuerzo"/>
    <x v="0"/>
    <s v="49.74"/>
    <s v="Ocupada"/>
    <x v="710"/>
    <s v="Uruguay"/>
    <s v="Plato_18, Plato_15"/>
    <n v="166"/>
    <s v="2023-04-07"/>
    <s v="01:51"/>
    <s v="05:18"/>
    <d v="1899-12-30T03:42:00"/>
    <d v="1899-12-30T00:59:00"/>
    <d v="1899-12-30T02:43:00"/>
    <s v="Si"/>
  </r>
  <r>
    <d v="2023-04-07T02:27:00"/>
    <s v="Mesero_2"/>
    <s v="Desayuno"/>
    <x v="1"/>
    <n v="4221"/>
    <s v="Reservada"/>
    <x v="711"/>
    <s v="Perú"/>
    <s v="Plato_7"/>
    <n v="48"/>
    <s v="2023-04-07"/>
    <s v="00:06"/>
    <s v="02:27"/>
    <d v="1899-12-30T02:21:00"/>
    <d v="1899-12-30T00:49:00"/>
    <d v="1899-12-30T01:32:00"/>
    <s v="Si"/>
  </r>
  <r>
    <d v="2023-04-07T02:52:00"/>
    <s v="Mesero_1"/>
    <s v="Cena"/>
    <x v="2"/>
    <s v="35.11"/>
    <s v="Libre"/>
    <x v="712"/>
    <s v="Uruguay"/>
    <s v="Plato_11, Plato_9, Plato_15, Plato_10"/>
    <n v="360"/>
    <s v="2023-04-07"/>
    <s v="00:15"/>
    <s v="02:52"/>
    <d v="1899-12-30T02:37:00"/>
    <d v="1899-12-30T02:05:00"/>
    <d v="1899-12-30T00:32:00"/>
    <s v="Si"/>
  </r>
  <r>
    <d v="2023-04-07T04:05:00"/>
    <s v="Mesero_5"/>
    <s v="Almuerzo"/>
    <x v="2"/>
    <s v="10.69"/>
    <s v="Libre"/>
    <x v="713"/>
    <s v="Colombia"/>
    <s v="Plato_18, Plato_2, Plato_11"/>
    <n v="225"/>
    <s v="2023-04-07"/>
    <s v="02:21"/>
    <s v="04:05"/>
    <d v="1899-12-30T01:44:00"/>
    <d v="1899-12-30T01:03:00"/>
    <d v="1899-12-30T00:41:00"/>
    <s v="Si"/>
  </r>
  <r>
    <d v="2023-04-07T04:15:00"/>
    <s v="Mesero_3"/>
    <s v="Almuerzo"/>
    <x v="0"/>
    <s v="39.91"/>
    <s v="Ocupada"/>
    <x v="714"/>
    <s v="Perú"/>
    <s v="Plato_2, Plato_6, Plato_1, Plato_4"/>
    <n v="246"/>
    <s v="2023-04-07"/>
    <s v="01:45"/>
    <s v="04:15"/>
    <d v="1899-12-30T02:45:00"/>
    <d v="1899-12-30T02:16:00"/>
    <d v="1899-12-30T00:29:00"/>
    <s v="Si"/>
  </r>
  <r>
    <d v="2023-04-07T04:44:00"/>
    <s v="Mesero_2"/>
    <s v="Cena"/>
    <x v="2"/>
    <s v="44.73"/>
    <s v="Ocupada"/>
    <x v="715"/>
    <s v="Brasil"/>
    <s v="Plato_13, Plato_1, Plato_17"/>
    <n v="231"/>
    <s v="2023-04-07"/>
    <s v="01:47"/>
    <s v="04:44"/>
    <d v="1899-12-30T03:12:00"/>
    <d v="1899-12-30T01:30:00"/>
    <d v="1899-12-30T01:42:00"/>
    <s v="Si"/>
  </r>
  <r>
    <d v="2023-04-07T06:03:00"/>
    <s v="Mesero_1"/>
    <s v="Almuerzo"/>
    <x v="2"/>
    <s v="23.67"/>
    <s v="Libre"/>
    <x v="716"/>
    <s v="Bolivia"/>
    <s v="Plato_5, Plato_2, Plato_6"/>
    <n v="155"/>
    <s v="2023-04-07"/>
    <s v="03:56"/>
    <s v="06:03"/>
    <d v="1899-12-30T02:07:00"/>
    <d v="1899-12-30T01:12:00"/>
    <d v="1899-12-30T00:55:00"/>
    <s v="Si"/>
  </r>
  <r>
    <d v="2023-04-07T07:06:00"/>
    <s v="Mesero_2"/>
    <s v="Desayuno"/>
    <x v="2"/>
    <n v="3721"/>
    <s v="Libre"/>
    <x v="717"/>
    <s v="Venezuela"/>
    <s v="Plato_3"/>
    <n v="20"/>
    <s v="2023-04-07"/>
    <s v="03:18"/>
    <s v="07:06"/>
    <d v="1899-12-30T03:48:00"/>
    <d v="1899-12-30T00:58:00"/>
    <d v="1899-12-30T02:50:00"/>
    <s v="Si"/>
  </r>
  <r>
    <d v="2023-04-07T02:49:00"/>
    <s v="Mesero_1"/>
    <s v="Almuerzo"/>
    <x v="0"/>
    <s v="17.23"/>
    <s v="Libre"/>
    <x v="718"/>
    <s v="Colombia"/>
    <s v="Plato_20, Plato_12, Plato_9"/>
    <n v="107"/>
    <s v="2023-04-07"/>
    <s v="01:18"/>
    <s v="02:49"/>
    <d v="1899-12-30T01:31:00"/>
    <d v="1899-12-30T01:10:00"/>
    <d v="1899-12-30T00:21:00"/>
    <s v="Si"/>
  </r>
  <r>
    <d v="2023-04-07T05:46:00"/>
    <s v="Mesero_3"/>
    <s v="Almuerzo"/>
    <x v="2"/>
    <s v="40.28"/>
    <s v="Reservada"/>
    <x v="719"/>
    <s v="Paraguay"/>
    <s v="Plato_11, Plato_9, Plato_7"/>
    <n v="168"/>
    <s v="2023-04-07"/>
    <s v="02:13"/>
    <s v="05:46"/>
    <d v="1899-12-30T03:33:00"/>
    <d v="1899-12-30T02:13:00"/>
    <d v="1899-12-30T01:20:00"/>
    <s v="Si"/>
  </r>
  <r>
    <d v="2023-04-07T07:01:00"/>
    <s v="Mesero_2"/>
    <s v="Desayuno"/>
    <x v="2"/>
    <s v="47.13"/>
    <s v="Libre"/>
    <x v="720"/>
    <s v="Paraguay"/>
    <s v="Plato_9, Plato_19, Plato_7, Plato_6"/>
    <n v="218"/>
    <s v="2023-04-07"/>
    <s v="03:53"/>
    <s v="07:01"/>
    <d v="1899-12-30T03:08:00"/>
    <d v="1899-12-30T02:13:00"/>
    <d v="1899-12-30T00:55:00"/>
    <s v="Si"/>
  </r>
  <r>
    <d v="2023-04-07T04:08:00"/>
    <s v="Mesero_2"/>
    <s v="Almuerzo"/>
    <x v="2"/>
    <s v="20.62"/>
    <s v="Libre"/>
    <x v="721"/>
    <s v="Ecuador"/>
    <s v="Plato_13, Plato_5"/>
    <n v="85"/>
    <s v="2023-04-07"/>
    <s v="02:51"/>
    <s v="04:08"/>
    <d v="1899-12-30T01:17:00"/>
    <d v="1899-12-30T00:59:00"/>
    <d v="1899-12-30T00:18:00"/>
    <s v="Si"/>
  </r>
  <r>
    <d v="2023-04-07T04:49:00"/>
    <s v="Mesero_4"/>
    <s v="Desayuno"/>
    <x v="1"/>
    <s v="27.79"/>
    <s v="Libre"/>
    <x v="722"/>
    <s v="Chile"/>
    <s v="Plato_16, Plato_8"/>
    <n v="126"/>
    <s v="2023-04-07"/>
    <s v="01:35"/>
    <s v="04:49"/>
    <d v="1899-12-30T03:14:00"/>
    <d v="1899-12-30T00:31:00"/>
    <d v="1899-12-30T02:43:00"/>
    <s v="Si"/>
  </r>
  <r>
    <d v="2023-04-07T04:15:00"/>
    <s v="Mesero_5"/>
    <s v="Cena"/>
    <x v="1"/>
    <n v="1412"/>
    <s v="Libre"/>
    <x v="723"/>
    <s v="Venezuela"/>
    <s v="Plato_5"/>
    <n v="66"/>
    <s v="2023-04-07"/>
    <s v="02:56"/>
    <s v="04:15"/>
    <d v="1899-12-30T01:19:00"/>
    <d v="1899-12-30T00:56:00"/>
    <d v="1899-12-30T00:23:00"/>
    <s v="Si"/>
  </r>
  <r>
    <d v="2023-04-07T03:20:00"/>
    <s v="Mesero_4"/>
    <s v="Almuerzo"/>
    <x v="1"/>
    <s v="18.66"/>
    <s v="Ocupada"/>
    <x v="724"/>
    <s v="Chile"/>
    <s v="Plato_18, Plato_5"/>
    <n v="168"/>
    <s v="2023-04-07"/>
    <s v="01:48"/>
    <s v="03:20"/>
    <d v="1899-12-30T01:47:00"/>
    <d v="1899-12-30T01:25:00"/>
    <d v="1899-12-30T00:22:00"/>
    <s v="Si"/>
  </r>
  <r>
    <d v="2023-04-07T05:43:00"/>
    <s v="Mesero_5"/>
    <s v="Desayuno"/>
    <x v="2"/>
    <s v="41.38"/>
    <s v="Reservada"/>
    <x v="725"/>
    <s v="España"/>
    <s v="Plato_5, Plato_19, Plato_14"/>
    <n v="126"/>
    <s v="2023-04-07"/>
    <s v="02:28"/>
    <s v="05:43"/>
    <d v="1899-12-30T03:15:00"/>
    <d v="1899-12-30T01:14:00"/>
    <d v="1899-12-30T02:01:00"/>
    <s v="Si"/>
  </r>
  <r>
    <d v="2023-04-07T03:02:00"/>
    <s v="Mesero_2"/>
    <s v="Cena"/>
    <x v="0"/>
    <n v="1324"/>
    <s v="Reservada"/>
    <x v="726"/>
    <s v="Colombia"/>
    <s v="Plato_3"/>
    <n v="40"/>
    <s v="2023-04-07"/>
    <s v="00:31"/>
    <s v="03:02"/>
    <d v="1899-12-30T02:31:00"/>
    <d v="1899-12-30T00:21:00"/>
    <d v="1899-12-30T02:10:00"/>
    <s v="Si"/>
  </r>
  <r>
    <d v="2023-04-07T04:29:00"/>
    <s v="Mesero_1"/>
    <s v="Desayuno"/>
    <x v="0"/>
    <s v="34.28"/>
    <s v="Ocupada"/>
    <x v="727"/>
    <s v="Argentina"/>
    <s v="Plato_4, Plato_6, Plato_15"/>
    <n v="195"/>
    <s v="2023-04-07"/>
    <s v="02:06"/>
    <s v="04:29"/>
    <d v="1899-12-30T02:38:00"/>
    <d v="1899-12-30T01:12:00"/>
    <d v="1899-12-30T01:26:00"/>
    <s v="Si"/>
  </r>
  <r>
    <d v="2023-04-07T06:05:00"/>
    <s v="Mesero_5"/>
    <s v="Desayuno"/>
    <x v="2"/>
    <s v="18.97"/>
    <s v="Ocupada"/>
    <x v="728"/>
    <s v="Uruguay"/>
    <s v="Plato_18, Plato_3"/>
    <n v="128"/>
    <s v="2023-04-07"/>
    <s v="02:49"/>
    <s v="06:05"/>
    <d v="1899-12-30T03:31:00"/>
    <d v="1899-12-30T01:05:00"/>
    <d v="1899-12-30T02:26:00"/>
    <s v="Si"/>
  </r>
  <r>
    <d v="2023-04-07T02:33:00"/>
    <s v="Mesero_3"/>
    <s v="Almuerzo"/>
    <x v="2"/>
    <s v="15.02"/>
    <s v="Ocupada"/>
    <x v="729"/>
    <s v="España"/>
    <s v="Plato_2, Plato_7"/>
    <n v="114"/>
    <s v="2023-04-07"/>
    <s v="00:29"/>
    <s v="02:33"/>
    <d v="1899-12-30T02:19:00"/>
    <d v="1899-12-30T01:19:00"/>
    <d v="1899-12-30T01:00:00"/>
    <s v="Si"/>
  </r>
  <r>
    <d v="2023-04-07T06:25:00"/>
    <s v="Mesero_2"/>
    <s v="Almuerzo"/>
    <x v="2"/>
    <n v="1435"/>
    <s v="Reservada"/>
    <x v="730"/>
    <s v="Chile"/>
    <s v="Plato_15"/>
    <n v="64"/>
    <s v="2023-04-07"/>
    <s v="03:16"/>
    <s v="06:25"/>
    <d v="1899-12-30T03:09:00"/>
    <d v="1899-12-30T00:47:00"/>
    <d v="1899-12-30T02:22:00"/>
    <s v="Si"/>
  </r>
  <r>
    <d v="2023-04-07T07:13:00"/>
    <s v="Mesero_4"/>
    <s v="Almuerzo"/>
    <x v="2"/>
    <s v="43.35"/>
    <s v="Reservada"/>
    <x v="731"/>
    <s v="Brasil"/>
    <s v="Plato_20, Plato_10, Plato_19"/>
    <n v="306"/>
    <s v="2023-04-07"/>
    <s v="03:17"/>
    <s v="07:13"/>
    <d v="1899-12-30T03:56:00"/>
    <d v="1899-12-30T02:01:00"/>
    <d v="1899-12-30T01:55:00"/>
    <s v="Si"/>
  </r>
  <r>
    <d v="2023-04-07T05:28:00"/>
    <s v="Mesero_4"/>
    <s v="Cena"/>
    <x v="2"/>
    <s v="35.09"/>
    <s v="Libre"/>
    <x v="732"/>
    <s v="Argentina"/>
    <s v="Plato_19, Plato_7, Plato_6"/>
    <n v="186"/>
    <s v="2023-04-07"/>
    <s v="03:40"/>
    <s v="05:28"/>
    <d v="1899-12-30T01:48:00"/>
    <d v="1899-12-30T01:14:00"/>
    <d v="1899-12-30T00:34:00"/>
    <s v="Si"/>
  </r>
  <r>
    <d v="2023-04-07T04:57:00"/>
    <s v="Mesero_2"/>
    <s v="Almuerzo"/>
    <x v="1"/>
    <s v="46.82"/>
    <s v="Libre"/>
    <x v="733"/>
    <s v="Venezuela"/>
    <s v="Plato_15, Plato_7, Plato_12"/>
    <n v="139"/>
    <s v="2023-04-07"/>
    <s v="02:27"/>
    <s v="04:57"/>
    <d v="1899-12-30T02:30:00"/>
    <d v="1899-12-30T00:52:00"/>
    <d v="1899-12-30T01:38:00"/>
    <s v="Si"/>
  </r>
  <r>
    <d v="2023-04-07T03:47:00"/>
    <s v="Mesero_3"/>
    <s v="Desayuno"/>
    <x v="2"/>
    <s v="38.43"/>
    <s v="Libre"/>
    <x v="734"/>
    <s v="España"/>
    <s v="Plato_14, Plato_15"/>
    <n v="142"/>
    <s v="2023-04-07"/>
    <s v="01:52"/>
    <s v="03:47"/>
    <d v="1899-12-30T01:55:00"/>
    <d v="1899-12-30T01:27:00"/>
    <d v="1899-12-30T00:28:00"/>
    <s v="Si"/>
  </r>
  <r>
    <d v="2023-04-07T03:24:00"/>
    <s v="Mesero_4"/>
    <s v="Desayuno"/>
    <x v="2"/>
    <s v="25.91"/>
    <s v="Ocupada"/>
    <x v="735"/>
    <s v="España"/>
    <s v="Plato_5, Plato_16, Plato_17"/>
    <n v="215"/>
    <s v="2023-04-07"/>
    <s v="01:08"/>
    <s v="03:24"/>
    <d v="1899-12-30T02:31:00"/>
    <d v="1899-12-30T01:32:00"/>
    <d v="1899-12-30T00:59:00"/>
    <s v="Si"/>
  </r>
  <r>
    <d v="2023-04-07T03:06:00"/>
    <s v="Mesero_2"/>
    <s v="Desayuno"/>
    <x v="0"/>
    <s v="24.09"/>
    <s v="Reservada"/>
    <x v="736"/>
    <s v="Paraguay"/>
    <s v="Plato_9, Plato_2"/>
    <n v="118"/>
    <s v="2023-04-07"/>
    <s v="00:39"/>
    <s v="03:06"/>
    <d v="1899-12-30T02:27:00"/>
    <d v="1899-12-30T00:22:00"/>
    <d v="1899-12-30T02:05:00"/>
    <s v="Si"/>
  </r>
  <r>
    <d v="2023-04-07T02:04:00"/>
    <s v="Mesero_3"/>
    <s v="Almuerzo"/>
    <x v="2"/>
    <s v="17.37"/>
    <s v="Ocupada"/>
    <x v="737"/>
    <s v="España"/>
    <s v="Plato_10, Plato_16, Plato_4"/>
    <n v="134"/>
    <s v="2023-04-07"/>
    <s v="00:51"/>
    <s v="02:04"/>
    <d v="1899-12-30T01:28:00"/>
    <d v="1899-12-30T01:34:00"/>
    <d v="1899-12-30T00:00:00"/>
    <s v="No"/>
  </r>
  <r>
    <d v="2023-04-07T06:10:00"/>
    <s v="Mesero_2"/>
    <s v="Almuerzo"/>
    <x v="0"/>
    <n v="3369"/>
    <s v="Reservada"/>
    <x v="738"/>
    <s v="Colombia"/>
    <s v="Plato_14"/>
    <n v="46"/>
    <s v="2023-04-07"/>
    <s v="03:53"/>
    <s v="06:10"/>
    <d v="1899-12-30T02:17:00"/>
    <d v="1899-12-30T00:54:00"/>
    <d v="1899-12-30T01:23:00"/>
    <s v="Si"/>
  </r>
  <r>
    <d v="2023-04-07T06:24:00"/>
    <s v="Mesero_1"/>
    <s v="Almuerzo"/>
    <x v="0"/>
    <s v="16.05"/>
    <s v="Reservada"/>
    <x v="739"/>
    <s v="Ecuador"/>
    <s v="Plato_16, Plato_15, Plato_19, Plato_14"/>
    <n v="293"/>
    <s v="2023-04-07"/>
    <s v="03:49"/>
    <s v="06:24"/>
    <d v="1899-12-30T02:35:00"/>
    <d v="1899-12-30T01:53:00"/>
    <d v="1899-12-30T00:42:00"/>
    <s v="Si"/>
  </r>
  <r>
    <d v="2023-04-07T04:23:00"/>
    <s v="Mesero_2"/>
    <s v="Almuerzo"/>
    <x v="0"/>
    <s v="40.31"/>
    <s v="Ocupada"/>
    <x v="740"/>
    <s v="Uruguay"/>
    <s v="Plato_7, Plato_9, Plato_11, Plato_16"/>
    <n v="285"/>
    <s v="2023-04-07"/>
    <s v="00:29"/>
    <s v="04:23"/>
    <d v="1899-12-30T04:09:00"/>
    <d v="1899-12-30T02:45:00"/>
    <d v="1899-12-30T01:24:00"/>
    <s v="Si"/>
  </r>
  <r>
    <d v="2023-04-07T02:22:00"/>
    <s v="Mesero_2"/>
    <s v="Desayuno"/>
    <x v="2"/>
    <s v="10.51"/>
    <s v="Reservada"/>
    <x v="741"/>
    <s v="Colombia"/>
    <s v="Plato_17, Plato_2, Plato_10, Plato_12"/>
    <n v="166"/>
    <s v="2023-04-07"/>
    <s v="00:36"/>
    <s v="02:22"/>
    <d v="1899-12-30T01:46:00"/>
    <d v="1899-12-30T02:25:00"/>
    <d v="1899-12-30T00:00:00"/>
    <s v="No"/>
  </r>
  <r>
    <d v="2023-04-07T07:44:00"/>
    <s v="Mesero_3"/>
    <s v="Almuerzo"/>
    <x v="0"/>
    <s v="25.7"/>
    <s v="Ocupada"/>
    <x v="742"/>
    <s v="Brasil"/>
    <s v="Plato_10, Plato_4, Plato_14"/>
    <n v="134"/>
    <s v="2023-04-07"/>
    <s v="03:47"/>
    <s v="07:44"/>
    <d v="1899-12-30T04:12:00"/>
    <d v="1899-12-30T02:23:00"/>
    <d v="1899-12-30T01:49:00"/>
    <s v="Si"/>
  </r>
  <r>
    <d v="2023-04-07T05:49:00"/>
    <s v="Mesero_1"/>
    <s v="Almuerzo"/>
    <x v="2"/>
    <s v="26.5"/>
    <s v="Libre"/>
    <x v="743"/>
    <s v="España"/>
    <s v="Plato_4, Plato_9"/>
    <n v="76"/>
    <s v="2023-04-07"/>
    <s v="01:59"/>
    <s v="05:49"/>
    <d v="1899-12-30T03:50:00"/>
    <d v="1899-12-30T01:07:00"/>
    <d v="1899-12-30T02:43:00"/>
    <s v="Si"/>
  </r>
  <r>
    <d v="2023-04-07T04:52:00"/>
    <s v="Mesero_5"/>
    <s v="Almuerzo"/>
    <x v="1"/>
    <s v="18.75"/>
    <s v="Libre"/>
    <x v="744"/>
    <s v="Bolivia"/>
    <s v="Plato_8, Plato_7, Plato_1, Plato_6"/>
    <n v="284"/>
    <s v="2023-04-07"/>
    <s v="02:34"/>
    <s v="04:52"/>
    <d v="1899-12-30T02:18:00"/>
    <d v="1899-12-30T01:13:00"/>
    <d v="1899-12-30T01:05:00"/>
    <s v="Si"/>
  </r>
  <r>
    <d v="2023-04-07T06:27:00"/>
    <s v="Mesero_1"/>
    <s v="Almuerzo"/>
    <x v="2"/>
    <s v="44.9"/>
    <s v="Ocupada"/>
    <x v="745"/>
    <s v="Chile"/>
    <s v="Plato_8, Plato_15"/>
    <n v="201"/>
    <s v="2023-04-07"/>
    <s v="03:10"/>
    <s v="06:27"/>
    <d v="1899-12-30T03:32:00"/>
    <d v="1899-12-30T01:17:00"/>
    <d v="1899-12-30T02:15:00"/>
    <s v="Si"/>
  </r>
  <r>
    <d v="2023-04-07T04:49:00"/>
    <s v="Mesero_1"/>
    <s v="Desayuno"/>
    <x v="0"/>
    <n v="3723"/>
    <s v="Reservada"/>
    <x v="746"/>
    <s v="Uruguay"/>
    <s v="Plato_1"/>
    <n v="25"/>
    <s v="2023-04-07"/>
    <s v="02:53"/>
    <s v="04:49"/>
    <d v="1899-12-30T01:56:00"/>
    <d v="1899-12-30T00:28:00"/>
    <d v="1899-12-30T01:28:00"/>
    <s v="Si"/>
  </r>
  <r>
    <d v="2023-04-07T05:58:00"/>
    <s v="Mesero_2"/>
    <s v="Almuerzo"/>
    <x v="2"/>
    <s v="12.55"/>
    <s v="Reservada"/>
    <x v="747"/>
    <s v="Venezuela"/>
    <s v="Plato_15, Plato_10"/>
    <n v="110"/>
    <s v="2023-04-07"/>
    <s v="02:32"/>
    <s v="05:58"/>
    <d v="1899-12-30T03:26:00"/>
    <d v="1899-12-30T00:37:00"/>
    <d v="1899-12-30T02:49:00"/>
    <s v="Si"/>
  </r>
  <r>
    <d v="2023-04-07T02:52:00"/>
    <s v="Mesero_4"/>
    <s v="Almuerzo"/>
    <x v="0"/>
    <n v="2412"/>
    <s v="Ocupada"/>
    <x v="748"/>
    <s v="Perú"/>
    <s v="Plato_8"/>
    <n v="70"/>
    <s v="2023-04-07"/>
    <s v="01:21"/>
    <s v="02:52"/>
    <d v="1899-12-30T01:46:00"/>
    <d v="1899-12-30T00:08:00"/>
    <d v="1899-12-30T01:38:00"/>
    <s v="Si"/>
  </r>
  <r>
    <d v="2023-04-07T03:00:00"/>
    <s v="Mesero_1"/>
    <s v="Almuerzo"/>
    <x v="2"/>
    <s v="21.82"/>
    <s v="Libre"/>
    <x v="749"/>
    <s v="Bolivia"/>
    <s v="Plato_17, Plato_10"/>
    <n v="119"/>
    <s v="2023-04-07"/>
    <s v="01:46"/>
    <s v="03:00"/>
    <d v="1899-12-30T01:14:00"/>
    <d v="1899-12-30T01:26:00"/>
    <d v="1899-12-30T00:00:00"/>
    <s v="No"/>
  </r>
  <r>
    <d v="2023-04-07T03:10:00"/>
    <s v="Mesero_2"/>
    <s v="Desayuno"/>
    <x v="2"/>
    <s v="49.35"/>
    <s v="Libre"/>
    <x v="750"/>
    <s v="Brasil"/>
    <s v="Plato_9, Plato_1, Plato_5"/>
    <n v="170"/>
    <s v="2023-04-07"/>
    <s v="01:32"/>
    <s v="03:10"/>
    <d v="1899-12-30T01:38:00"/>
    <d v="1899-12-30T01:27:00"/>
    <d v="1899-12-30T00:11:00"/>
    <s v="Si"/>
  </r>
  <r>
    <d v="2023-04-07T04:23:00"/>
    <s v="Mesero_3"/>
    <s v="Almuerzo"/>
    <x v="2"/>
    <n v="4627"/>
    <s v="Libre"/>
    <x v="751"/>
    <s v="Perú"/>
    <s v="Plato_2"/>
    <n v="60"/>
    <s v="2023-04-07"/>
    <s v="02:05"/>
    <s v="04:23"/>
    <d v="1899-12-30T02:18:00"/>
    <d v="1899-12-30T00:30:00"/>
    <d v="1899-12-30T01:48:00"/>
    <s v="Si"/>
  </r>
  <r>
    <d v="2023-04-07T04:38:00"/>
    <s v="Mesero_4"/>
    <s v="Almuerzo"/>
    <x v="0"/>
    <s v="26.24"/>
    <s v="Libre"/>
    <x v="752"/>
    <s v="Chile"/>
    <s v="Plato_15, Plato_14, Plato_7, Plato_19"/>
    <n v="163"/>
    <s v="2023-04-07"/>
    <s v="02:27"/>
    <s v="04:38"/>
    <d v="1899-12-30T02:11:00"/>
    <d v="1899-12-30T02:08:00"/>
    <d v="1899-12-30T00:03:00"/>
    <s v="Si"/>
  </r>
  <r>
    <d v="2023-04-07T04:36:00"/>
    <s v="Mesero_3"/>
    <s v="Almuerzo"/>
    <x v="2"/>
    <s v="42.74"/>
    <s v="Reservada"/>
    <x v="753"/>
    <s v="España"/>
    <s v="Plato_7, Plato_6, Plato_16"/>
    <n v="237"/>
    <s v="2023-04-07"/>
    <s v="03:21"/>
    <s v="04:36"/>
    <d v="1899-12-30T01:15:00"/>
    <d v="1899-12-30T01:29:00"/>
    <d v="1899-12-30T00:00:00"/>
    <s v="No"/>
  </r>
  <r>
    <d v="2023-04-07T04:27:00"/>
    <s v="Mesero_2"/>
    <s v="Almuerzo"/>
    <x v="2"/>
    <s v="26.65"/>
    <s v="Ocupada"/>
    <x v="754"/>
    <s v="Brasil"/>
    <s v="Plato_13, Plato_1, Plato_12, Plato_9"/>
    <n v="211"/>
    <s v="2023-04-07"/>
    <s v="02:01"/>
    <s v="04:27"/>
    <d v="1899-12-30T02:41:00"/>
    <d v="1899-12-30T01:49:00"/>
    <d v="1899-12-30T00:52:00"/>
    <s v="Si"/>
  </r>
  <r>
    <d v="2023-04-07T07:51:00"/>
    <s v="Mesero_1"/>
    <s v="Cena"/>
    <x v="2"/>
    <s v="31.75"/>
    <s v="Libre"/>
    <x v="755"/>
    <s v="Perú"/>
    <s v="Plato_17, Plato_12"/>
    <n v="50"/>
    <s v="2023-04-07"/>
    <s v="03:53"/>
    <s v="07:51"/>
    <d v="1899-12-30T03:58:00"/>
    <d v="1899-12-30T00:34:00"/>
    <d v="1899-12-30T03:24:00"/>
    <s v="Si"/>
  </r>
  <r>
    <d v="2023-04-07T04:42:00"/>
    <s v="Mesero_2"/>
    <s v="Almuerzo"/>
    <x v="0"/>
    <n v="1003"/>
    <s v="Reservada"/>
    <x v="756"/>
    <s v="Brasil"/>
    <s v="Plato_2"/>
    <n v="60"/>
    <s v="2023-04-07"/>
    <s v="01:47"/>
    <s v="04:42"/>
    <d v="1899-12-30T02:55:00"/>
    <d v="1899-12-30T00:40:00"/>
    <d v="1899-12-30T02:15:00"/>
    <s v="Si"/>
  </r>
  <r>
    <d v="2023-04-07T02:10:00"/>
    <s v="Mesero_3"/>
    <s v="Desayuno"/>
    <x v="1"/>
    <s v="27.04"/>
    <s v="Reservada"/>
    <x v="757"/>
    <s v="Perú"/>
    <s v="Plato_2, Plato_5"/>
    <n v="52"/>
    <s v="2023-04-07"/>
    <s v="00:17"/>
    <s v="02:10"/>
    <d v="1899-12-30T01:53:00"/>
    <d v="1899-12-30T00:41:00"/>
    <d v="1899-12-30T01:12:00"/>
    <s v="Si"/>
  </r>
  <r>
    <d v="2023-04-07T03:45:00"/>
    <s v="Mesero_1"/>
    <s v="Almuerzo"/>
    <x v="2"/>
    <s v="13.7"/>
    <s v="Reservada"/>
    <x v="758"/>
    <s v="Argentina"/>
    <s v="Plato_11, Plato_6, Plato_1, Plato_9"/>
    <n v="342"/>
    <s v="2023-04-07"/>
    <s v="00:40"/>
    <s v="03:45"/>
    <d v="1899-12-30T03:05:00"/>
    <d v="1899-12-30T03:16:00"/>
    <d v="1899-12-30T00:00:00"/>
    <s v="No"/>
  </r>
  <r>
    <d v="2023-04-07T01:40:00"/>
    <s v="Mesero_4"/>
    <s v="Almuerzo"/>
    <x v="2"/>
    <n v="3942"/>
    <s v="Libre"/>
    <x v="759"/>
    <s v="Argentina"/>
    <s v="Plato_8"/>
    <n v="105"/>
    <s v="2023-04-07"/>
    <s v="00:25"/>
    <s v="01:40"/>
    <d v="1899-12-30T01:15:00"/>
    <d v="1899-12-30T00:20:00"/>
    <d v="1899-12-30T00:55:00"/>
    <s v="Si"/>
  </r>
  <r>
    <d v="2023-04-07T03:42:00"/>
    <s v="Mesero_3"/>
    <s v="Desayuno"/>
    <x v="2"/>
    <s v="16.85"/>
    <s v="Libre"/>
    <x v="760"/>
    <s v="España"/>
    <s v="Plato_7, Plato_16, Plato_14"/>
    <n v="174"/>
    <s v="2023-04-07"/>
    <s v="02:39"/>
    <s v="03:42"/>
    <d v="1899-12-30T01:03:00"/>
    <d v="1899-12-30T01:42:00"/>
    <d v="1899-12-30T00:00:00"/>
    <s v="No"/>
  </r>
  <r>
    <d v="2023-04-07T03:25:00"/>
    <s v="Mesero_5"/>
    <s v="Desayuno"/>
    <x v="2"/>
    <s v="49.45"/>
    <s v="Reservada"/>
    <x v="761"/>
    <s v="Uruguay"/>
    <s v="Plato_13, Plato_10"/>
    <n v="99"/>
    <s v="2023-04-07"/>
    <s v="01:18"/>
    <s v="03:25"/>
    <d v="1899-12-30T02:07:00"/>
    <d v="1899-12-30T00:29:00"/>
    <d v="1899-12-30T01:38:00"/>
    <s v="Si"/>
  </r>
  <r>
    <d v="2023-04-07T05:12:00"/>
    <s v="Mesero_4"/>
    <s v="Almuerzo"/>
    <x v="2"/>
    <s v="22.88"/>
    <s v="Reservada"/>
    <x v="762"/>
    <s v="Argentina"/>
    <s v="Plato_11, Plato_12"/>
    <n v="104"/>
    <s v="2023-04-07"/>
    <s v="03:49"/>
    <s v="05:12"/>
    <d v="1899-12-30T01:23:00"/>
    <d v="1899-12-30T00:32:00"/>
    <d v="1899-12-30T00:51:00"/>
    <s v="Si"/>
  </r>
  <r>
    <d v="2023-04-07T05:46:00"/>
    <s v="Mesero_4"/>
    <s v="Cena"/>
    <x v="2"/>
    <s v="20.41"/>
    <s v="Ocupada"/>
    <x v="763"/>
    <s v="Colombia"/>
    <s v="Plato_6, Plato_18, Plato_7"/>
    <n v="85"/>
    <s v="2023-04-07"/>
    <s v="03:30"/>
    <s v="05:46"/>
    <d v="1899-12-30T02:31:00"/>
    <d v="1899-12-30T01:52:00"/>
    <d v="1899-12-30T00:39:00"/>
    <s v="Si"/>
  </r>
  <r>
    <d v="2023-04-07T01:37:00"/>
    <s v="Mesero_3"/>
    <s v="Cena"/>
    <x v="2"/>
    <s v="30.77"/>
    <s v="Libre"/>
    <x v="764"/>
    <s v="Chile"/>
    <s v="Plato_10, Plato_16, Plato_13, Plato_19"/>
    <n v="233"/>
    <s v="2023-04-07"/>
    <s v="00:24"/>
    <s v="01:37"/>
    <d v="1899-12-30T01:13:00"/>
    <d v="1899-12-30T02:44:00"/>
    <d v="1899-12-30T00:00:00"/>
    <s v="No"/>
  </r>
  <r>
    <d v="2023-04-07T04:50:00"/>
    <s v="Mesero_2"/>
    <s v="Cena"/>
    <x v="2"/>
    <s v="12.57"/>
    <s v="Reservada"/>
    <x v="765"/>
    <s v="Argentina"/>
    <s v="Plato_2, Plato_12, Plato_3, Plato_14"/>
    <n v="185"/>
    <s v="2023-04-07"/>
    <s v="01:34"/>
    <s v="04:50"/>
    <d v="1899-12-30T03:16:00"/>
    <d v="1899-12-30T02:14:00"/>
    <d v="1899-12-30T01:02:00"/>
    <s v="Si"/>
  </r>
  <r>
    <d v="2023-04-07T03:57:00"/>
    <s v="Mesero_2"/>
    <s v="Desayuno"/>
    <x v="2"/>
    <s v="15.98"/>
    <s v="Reservada"/>
    <x v="766"/>
    <s v="Ecuador"/>
    <s v="Plato_9, Plato_7, Plato_13"/>
    <n v="169"/>
    <s v="2023-04-07"/>
    <s v="01:08"/>
    <s v="03:57"/>
    <d v="1899-12-30T02:49:00"/>
    <d v="1899-12-30T01:25:00"/>
    <d v="1899-12-30T01:24:00"/>
    <s v="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EB05E-D172-4722-827F-EE137FA1181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Tipo de Servicio">
  <location ref="D3:E7" firstHeaderRow="1" firstDataRow="1" firstDataCol="1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Ingresos" fld="13" baseField="0" baseItem="0" numFmtId="44"/>
  </dataFields>
  <formats count="20">
    <format dxfId="257">
      <pivotArea dataOnly="0" outline="0" axis="axisValues" fieldPosition="0"/>
    </format>
    <format dxfId="256">
      <pivotArea dataOnly="0" labelOnly="1" outline="0" axis="axisValues" fieldPosition="0"/>
    </format>
    <format dxfId="255">
      <pivotArea field="6" type="button" dataOnly="0" labelOnly="1" outline="0" axis="axisRow" fieldPosition="0"/>
    </format>
    <format dxfId="254">
      <pivotArea collapsedLevelsAreSubtotals="1" fieldPosition="0">
        <references count="1">
          <reference field="6" count="0"/>
        </references>
      </pivotArea>
    </format>
    <format dxfId="253">
      <pivotArea dataOnly="0" labelOnly="1" fieldPosition="0">
        <references count="1">
          <reference field="6" count="0"/>
        </references>
      </pivotArea>
    </format>
    <format dxfId="252">
      <pivotArea grandRow="1" outline="0" collapsedLevelsAreSubtotals="1" fieldPosition="0"/>
    </format>
    <format dxfId="251">
      <pivotArea dataOnly="0" labelOnly="1" grandRow="1" outline="0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6" type="button" dataOnly="0" labelOnly="1" outline="0" axis="axisRow" fieldPosition="0"/>
    </format>
    <format dxfId="84">
      <pivotArea dataOnly="0" labelOnly="1" fieldPosition="0">
        <references count="1">
          <reference field="6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  <format dxfId="81">
      <pivotArea outline="0" collapsedLevelsAreSubtotals="1" fieldPosition="0"/>
    </format>
    <format dxfId="80">
      <pivotArea dataOnly="0" labelOnly="1" fieldPosition="0">
        <references count="1">
          <reference field="6" count="0"/>
        </references>
      </pivotArea>
    </format>
    <format dxfId="79">
      <pivotArea dataOnly="0" labelOnly="1" grandRow="1" outline="0" fieldPosition="0"/>
    </format>
    <format dxfId="78">
      <pivotArea field="6" type="button" dataOnly="0" labelOnly="1" outline="0" axis="axisRow" fieldPosition="0"/>
    </format>
    <format dxfId="77">
      <pivotArea dataOnly="0" labelOnly="1" outline="0" axis="axisValues" fieldPosition="0"/>
    </format>
    <format dxfId="76">
      <pivotArea field="6" type="button" dataOnly="0" labelOnly="1" outline="0" axis="axisRow" fieldPosition="0"/>
    </format>
    <format dxfId="75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D4E3B-BA6F-4F86-A50C-D49D3C5DED6B}" name="TablaDinámica5" cacheId="3" applyNumberFormats="0" applyBorderFormats="0" applyFontFormats="0" applyPatternFormats="0" applyAlignmentFormats="0" applyWidthHeightFormats="1" dataCaption="Valores" tag="0f1fd04a-f2df-444b-92bf-c66e98b40701" updatedVersion="8" minRefreshableVersion="3" useAutoFormatting="1" subtotalHiddenItems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a de Costo Unitario" fld="0" baseField="0" baseItem="0" numFmtId="44"/>
  </dataFields>
  <formats count="16">
    <format dxfId="240">
      <pivotArea outline="0" collapsedLevelsAreSubtotals="1" fieldPosition="0"/>
    </format>
    <format dxfId="239">
      <pivotArea type="all" dataOnly="0" outline="0" fieldPosition="0"/>
    </format>
    <format dxfId="238">
      <pivotArea outline="0" collapsedLevelsAreSubtotals="1" fieldPosition="0"/>
    </format>
    <format dxfId="237">
      <pivotArea dataOnly="0" labelOnly="1" outline="0" axis="axisValues" fieldPosition="0"/>
    </format>
    <format dxfId="230">
      <pivotArea type="all" dataOnly="0" outline="0" fieldPosition="0"/>
    </format>
    <format dxfId="229">
      <pivotArea dataOnly="0" labelOnly="1" outline="0" axis="axisValues" fieldPosition="0"/>
    </format>
    <format dxfId="208">
      <pivotArea dataOnly="0" labelOnly="1" outline="0" axis="axisValues" fieldPosition="0"/>
    </format>
    <format dxfId="203">
      <pivotArea dataOnly="0" labelOnly="1" outline="0" axis="axisValues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dataOnly="0" labelOnly="1" outline="0" axis="axisValues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dataOnly="0" labelOnly="1" outline="0" axis="axisValues" fieldPosition="0"/>
    </format>
    <format dxfId="125">
      <pivotArea dataOnly="0" labelOnly="1" outline="0" axis="axisValues" fieldPosition="0"/>
    </format>
    <format dxfId="120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sala]"/>
        <x15:activeTabTopLevelEntity name="[Datos_cocin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B27DA-2667-4D27-8D8F-CAF4A1BEC0DD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D4" firstHeaderRow="1" firstDataRow="1" firstDataCol="0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Items count="1">
    <i/>
  </rowItems>
  <colItems count="1">
    <i/>
  </colItems>
  <dataFields count="1">
    <dataField name="Facturación Total" fld="13" baseField="0" baseItem="0" numFmtId="44"/>
  </dataFields>
  <formats count="15">
    <format dxfId="243">
      <pivotArea type="all" dataOnly="0" outline="0" fieldPosition="0"/>
    </format>
    <format dxfId="242">
      <pivotArea outline="0" collapsedLevelsAreSubtotals="1" fieldPosition="0"/>
    </format>
    <format dxfId="241">
      <pivotArea dataOnly="0" labelOnly="1" outline="0" axis="axisValues" fieldPosition="0"/>
    </format>
    <format dxfId="228">
      <pivotArea type="all" dataOnly="0" outline="0" fieldPosition="0"/>
    </format>
    <format dxfId="227">
      <pivotArea dataOnly="0" labelOnly="1" outline="0" axis="axisValues" fieldPosition="0"/>
    </format>
    <format dxfId="207">
      <pivotArea dataOnly="0" labelOnly="1" outline="0" axis="axisValues" fieldPosition="0"/>
    </format>
    <format dxfId="202">
      <pivotArea dataOnly="0" labelOnly="1" outline="0" axis="axisValues" fieldPosition="0"/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dataOnly="0" labelOnly="1" outline="0" axis="axisValues" fieldPosition="0"/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dataOnly="0" labelOnly="1" outline="0" axis="axisValues" fieldPosition="0"/>
    </format>
    <format dxfId="124">
      <pivotArea dataOnly="0" labelOnly="1" outline="0" axis="axisValues" fieldPosition="0"/>
    </format>
    <format dxfId="119">
      <pivotArea outline="0" collapsedLevelsAreSubtotals="1" fieldPosition="0"/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CE9D8-BCD3-4088-9932-C51B0D5D83B4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ipo de Servicio">
  <location ref="E5:F9" firstHeaderRow="1" firstDataRow="1" firstDataCol="1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 de la Cuenta" fld="13" baseField="0" baseItem="0" numFmtId="44"/>
  </dataFields>
  <formats count="27">
    <format dxfId="226">
      <pivotArea type="all" dataOnly="0" outline="0" fieldPosition="0"/>
    </format>
    <format dxfId="225">
      <pivotArea field="6" type="button" dataOnly="0" labelOnly="1" outline="0" axis="axisRow" fieldPosition="0"/>
    </format>
    <format dxfId="224">
      <pivotArea dataOnly="0" labelOnly="1" outline="0" axis="axisValues" fieldPosition="0"/>
    </format>
    <format dxfId="211">
      <pivotArea dataOnly="0" labelOnly="1" outline="0" axis="axisValues" fieldPosition="0"/>
    </format>
    <format dxfId="210">
      <pivotArea field="6" type="button" dataOnly="0" labelOnly="1" outline="0" axis="axisRow" fieldPosition="0"/>
    </format>
    <format dxfId="199">
      <pivotArea field="6" type="button" dataOnly="0" labelOnly="1" outline="0" axis="axisRow" fieldPosition="0"/>
    </format>
    <format dxfId="198">
      <pivotArea dataOnly="0" labelOnly="1" outline="0" axis="axisValues" fieldPosition="0"/>
    </format>
    <format dxfId="193">
      <pivotArea field="6" type="button" dataOnly="0" labelOnly="1" outline="0" axis="axisRow" fieldPosition="0"/>
    </format>
    <format dxfId="192">
      <pivotArea dataOnly="0" labelOnly="1" outline="0" axis="axisValues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6" type="button" dataOnly="0" labelOnly="1" outline="0" axis="axisRow" fieldPosition="0"/>
    </format>
    <format dxfId="178">
      <pivotArea dataOnly="0" labelOnly="1" fieldPosition="0">
        <references count="1">
          <reference field="6" count="0"/>
        </references>
      </pivotArea>
    </format>
    <format dxfId="177">
      <pivotArea dataOnly="0" labelOnly="1" grandRow="1" outline="0" fieldPosition="0"/>
    </format>
    <format dxfId="176">
      <pivotArea dataOnly="0" labelOnly="1" outline="0" axis="axisValues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6" type="button" dataOnly="0" labelOnly="1" outline="0" axis="axisRow" fieldPosition="0"/>
    </format>
    <format dxfId="129">
      <pivotArea dataOnly="0" labelOnly="1" fieldPosition="0">
        <references count="1">
          <reference field="6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114">
      <pivotArea collapsedLevelsAreSubtotals="1" fieldPosition="0">
        <references count="1">
          <reference field="6" count="0"/>
        </references>
      </pivotArea>
    </format>
    <format dxfId="113">
      <pivotArea dataOnly="0" labelOnly="1" fieldPosition="0">
        <references count="1">
          <reference field="6" count="0"/>
        </references>
      </pivotArea>
    </format>
    <format dxfId="108">
      <pivotArea grandRow="1" outline="0" collapsedLevelsAreSubtotals="1" fieldPosition="0"/>
    </format>
    <format dxfId="107">
      <pivotArea dataOnly="0" labelOnly="1" grandRow="1" outline="0" fieldPosition="0"/>
    </format>
    <format dxfId="96">
      <pivotArea field="6" type="button" dataOnly="0" labelOnly="1" outline="0" axis="axisRow" fieldPosition="0"/>
    </format>
    <format dxfId="95">
      <pivotArea dataOnly="0" labelOnly="1" outline="0" axis="axisValues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F80D9-B28B-4F9A-8752-1EA9569408F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Items count="1">
    <i/>
  </rowItems>
  <colItems count="1">
    <i/>
  </colItems>
  <dataFields count="1">
    <dataField name="Ticket Medio" fld="13" subtotal="average" baseField="0" baseItem="0" numFmtId="44"/>
  </dataFields>
  <formats count="15">
    <format dxfId="246">
      <pivotArea type="all" dataOnly="0" outline="0" fieldPosition="0"/>
    </format>
    <format dxfId="245">
      <pivotArea outline="0" collapsedLevelsAreSubtotals="1" fieldPosition="0"/>
    </format>
    <format dxfId="244">
      <pivotArea dataOnly="0" labelOnly="1" outline="0" axis="axisValues" fieldPosition="0"/>
    </format>
    <format dxfId="223">
      <pivotArea type="all" dataOnly="0" outline="0" fieldPosition="0"/>
    </format>
    <format dxfId="222">
      <pivotArea dataOnly="0" labelOnly="1" outline="0" axis="axisValues" fieldPosition="0"/>
    </format>
    <format dxfId="206">
      <pivotArea dataOnly="0" labelOnly="1" outline="0" axis="axisValues" fieldPosition="0"/>
    </format>
    <format dxfId="201">
      <pivotArea dataOnly="0" labelOnly="1" outline="0" axis="axisValues" fieldPosition="0"/>
    </format>
    <format dxfId="175">
      <pivotArea type="all" dataOnly="0" outline="0" fieldPosition="0"/>
    </format>
    <format dxfId="174">
      <pivotArea outline="0" collapsedLevelsAreSubtotals="1" fieldPosition="0"/>
    </format>
    <format dxfId="17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dataOnly="0" labelOnly="1" outline="0" axis="axisValues" fieldPosition="0"/>
    </format>
    <format dxfId="123">
      <pivotArea dataOnly="0" labelOnly="1" outline="0" axis="axisValues" fieldPosition="0"/>
    </format>
    <format dxfId="118">
      <pivotArea outline="0" collapsedLevelsAreSubtotals="1" fieldPosition="0"/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2C736-5B00-47A4-BF16-E9EA3E8CD032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Orden Cobrada">
  <location ref="C5:D9" firstHeaderRow="1" firstDataRow="1" firstDataCol="1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/>
    <pivotField showAll="0"/>
    <pivotField dataField="1"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>
      <items count="3">
        <item x="1"/>
        <item x="0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 de la Cuenta" fld="13" baseField="0" baseItem="0" numFmtId="44"/>
  </dataFields>
  <formats count="23">
    <format dxfId="221">
      <pivotArea type="all" dataOnly="0" outline="0" fieldPosition="0"/>
    </format>
    <format dxfId="220">
      <pivotArea field="20" type="button" dataOnly="0" labelOnly="1" outline="0"/>
    </format>
    <format dxfId="219">
      <pivotArea dataOnly="0" labelOnly="1" outline="0" axis="axisValues" fieldPosition="0"/>
    </format>
    <format dxfId="213">
      <pivotArea field="20" type="button" dataOnly="0" labelOnly="1" outline="0"/>
    </format>
    <format dxfId="212">
      <pivotArea dataOnly="0" labelOnly="1" outline="0" axis="axisValues" fieldPosition="0"/>
    </format>
    <format dxfId="197">
      <pivotArea field="20" type="button" dataOnly="0" labelOnly="1" outline="0"/>
    </format>
    <format dxfId="196">
      <pivotArea dataOnly="0" labelOnly="1" outline="0" axis="axisValues" fieldPosition="0"/>
    </format>
    <format dxfId="191">
      <pivotArea field="20" type="button" dataOnly="0" labelOnly="1" outline="0"/>
    </format>
    <format dxfId="190">
      <pivotArea dataOnly="0" labelOnly="1" outline="0" axis="axisValues" fieldPosition="0"/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20" type="button" dataOnly="0" labelOnly="1" outline="0"/>
    </format>
    <format dxfId="169">
      <pivotArea dataOnly="0" labelOnly="1" grandRow="1" outline="0" fieldPosition="0"/>
    </format>
    <format dxfId="168">
      <pivotArea dataOnly="0" labelOnly="1" outline="0" axis="axisValues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20" type="button" dataOnly="0" labelOnly="1" outline="0"/>
    </format>
    <format dxfId="134">
      <pivotArea dataOnly="0" labelOnly="1" grandRow="1" outline="0" fieldPosition="0"/>
    </format>
    <format dxfId="133">
      <pivotArea dataOnly="0" labelOnly="1" outline="0" axis="axisValues" fieldPosition="0"/>
    </format>
    <format dxfId="112">
      <pivotArea outline="0" collapsedLevelsAreSubtotals="1" fieldPosition="0"/>
    </format>
    <format dxfId="111">
      <pivotArea dataOnly="0" labelOnly="1" grandRow="1" outline="0" fieldPosition="0"/>
    </format>
    <format dxfId="94">
      <pivotArea field="7" type="button" dataOnly="0" labelOnly="1" outline="0" axis="axisRow" fieldPosition="0"/>
    </format>
    <format dxfId="93">
      <pivotArea dataOnly="0" labelOnly="1" outline="0" axis="axisValues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733DD-A71B-4B6D-9B07-983C8A3E574D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showAll="0"/>
    <pivotField showAll="0"/>
    <pivotField dataField="1"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Items count="1">
    <i/>
  </rowItems>
  <colItems count="1">
    <i/>
  </colItems>
  <dataFields count="1">
    <dataField name="Número Medio de Comensales" fld="2" subtotal="average" baseField="0" baseItem="0" numFmtId="2"/>
  </dataFields>
  <formats count="16">
    <format dxfId="250">
      <pivotArea outline="0" collapsedLevelsAreSubtotals="1" fieldPosition="0"/>
    </format>
    <format dxfId="249">
      <pivotArea type="all" dataOnly="0" outline="0" fieldPosition="0"/>
    </format>
    <format dxfId="248">
      <pivotArea outline="0" collapsedLevelsAreSubtotals="1" fieldPosition="0"/>
    </format>
    <format dxfId="247">
      <pivotArea dataOnly="0" labelOnly="1" outline="0" axis="axisValues" fieldPosition="0"/>
    </format>
    <format dxfId="218">
      <pivotArea type="all" dataOnly="0" outline="0" fieldPosition="0"/>
    </format>
    <format dxfId="217">
      <pivotArea dataOnly="0" labelOnly="1" outline="0" axis="axisValues" fieldPosition="0"/>
    </format>
    <format dxfId="205">
      <pivotArea dataOnly="0" labelOnly="1" outline="0" axis="axisValues" fieldPosition="0"/>
    </format>
    <format dxfId="200">
      <pivotArea dataOnly="0" labelOnly="1" outline="0" axis="axisValues" fieldPosition="0"/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dataOnly="0" labelOnly="1" outline="0" axis="axisValues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dataOnly="0" labelOnly="1" outline="0" axis="axisValues" fieldPosition="0"/>
    </format>
    <format dxfId="122">
      <pivotArea dataOnly="0" labelOnly="1" outline="0" axis="axisValues" fieldPosition="0"/>
    </format>
    <format dxfId="117">
      <pivotArea outline="0" collapsedLevelsAreSubtotals="1" fieldPosition="0"/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74A81-634B-4643-A7DA-714F8AD156BA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Método de Pago">
  <location ref="A5:B9" firstHeaderRow="1" firstDataRow="1" firstDataCol="1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úmero de Ordenes" fld="10" subtotal="count" baseField="7" baseItem="0"/>
  </dataFields>
  <formats count="27">
    <format dxfId="234">
      <pivotArea field="7" type="button" dataOnly="0" labelOnly="1" outline="0" axis="axisRow" fieldPosition="0"/>
    </format>
    <format dxfId="233">
      <pivotArea dataOnly="0" labelOnly="1" outline="0" axis="axisValues" fieldPosition="0"/>
    </format>
    <format dxfId="216">
      <pivotArea type="all" dataOnly="0" outline="0" fieldPosition="0"/>
    </format>
    <format dxfId="215">
      <pivotArea field="7" type="button" dataOnly="0" labelOnly="1" outline="0" axis="axisRow" fieldPosition="0"/>
    </format>
    <format dxfId="214">
      <pivotArea dataOnly="0" labelOnly="1" outline="0" axis="axisValues" fieldPosition="0"/>
    </format>
    <format dxfId="195">
      <pivotArea field="7" type="button" dataOnly="0" labelOnly="1" outline="0" axis="axisRow" fieldPosition="0"/>
    </format>
    <format dxfId="194">
      <pivotArea dataOnly="0" labelOnly="1" outline="0" axis="axisValues" fieldPosition="0"/>
    </format>
    <format dxfId="189">
      <pivotArea field="7" type="button" dataOnly="0" labelOnly="1" outline="0" axis="axisRow" fieldPosition="0"/>
    </format>
    <format dxfId="188">
      <pivotArea dataOnly="0" labelOnly="1" outline="0" axis="axisValues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7" type="button" dataOnly="0" labelOnly="1" outline="0" axis="axisRow" fieldPosition="0"/>
    </format>
    <format dxfId="161">
      <pivotArea dataOnly="0" labelOnly="1" fieldPosition="0">
        <references count="1">
          <reference field="7" count="0"/>
        </references>
      </pivotArea>
    </format>
    <format dxfId="160">
      <pivotArea dataOnly="0" labelOnly="1" grandRow="1" outline="0" fieldPosition="0"/>
    </format>
    <format dxfId="159">
      <pivotArea dataOnly="0" labelOnly="1" outline="0" axis="axisValues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7" type="button" dataOnly="0" labelOnly="1" outline="0" axis="axisRow" fieldPosition="0"/>
    </format>
    <format dxfId="140">
      <pivotArea dataOnly="0" labelOnly="1" fieldPosition="0">
        <references count="1">
          <reference field="7" count="0"/>
        </references>
      </pivotArea>
    </format>
    <format dxfId="139">
      <pivotArea dataOnly="0" labelOnly="1" grandRow="1" outline="0" fieldPosition="0"/>
    </format>
    <format dxfId="138">
      <pivotArea dataOnly="0" labelOnly="1" outline="0" axis="axisValues" fieldPosition="0"/>
    </format>
    <format dxfId="116">
      <pivotArea collapsedLevelsAreSubtotals="1" fieldPosition="0">
        <references count="1">
          <reference field="7" count="0"/>
        </references>
      </pivotArea>
    </format>
    <format dxfId="115">
      <pivotArea dataOnly="0" labelOnly="1" fieldPosition="0">
        <references count="1">
          <reference field="7" count="0"/>
        </references>
      </pivotArea>
    </format>
    <format dxfId="110">
      <pivotArea grandRow="1" outline="0" collapsedLevelsAreSubtotals="1" fieldPosition="0"/>
    </format>
    <format dxfId="109">
      <pivotArea dataOnly="0" labelOnly="1" grandRow="1" outline="0" fieldPosition="0"/>
    </format>
    <format dxfId="92">
      <pivotArea field="7" type="button" dataOnly="0" labelOnly="1" outline="0" axis="axisRow" fieldPosition="0"/>
    </format>
    <format dxfId="91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E35E0-BC0D-4DB4-9DDB-31C835A7918F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 País de Origen">
  <location ref="C24:D36" firstHeaderRow="1" firstDataRow="1" firstDataCol="1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showAll="0"/>
    <pivotField showAll="0"/>
    <pivotField showAll="0"/>
    <pivotField dataField="1"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numFmtId="44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avgSubtotal="1">
      <items count="225">
        <item x="135"/>
        <item x="4"/>
        <item x="9"/>
        <item x="172"/>
        <item x="11"/>
        <item x="214"/>
        <item x="106"/>
        <item x="16"/>
        <item x="120"/>
        <item x="63"/>
        <item x="137"/>
        <item x="87"/>
        <item x="168"/>
        <item x="152"/>
        <item x="142"/>
        <item x="13"/>
        <item x="190"/>
        <item x="218"/>
        <item x="150"/>
        <item x="157"/>
        <item x="200"/>
        <item x="38"/>
        <item x="102"/>
        <item x="144"/>
        <item x="44"/>
        <item x="2"/>
        <item x="163"/>
        <item x="203"/>
        <item x="112"/>
        <item x="187"/>
        <item x="97"/>
        <item x="18"/>
        <item x="139"/>
        <item x="114"/>
        <item x="98"/>
        <item x="155"/>
        <item x="48"/>
        <item x="57"/>
        <item x="76"/>
        <item x="103"/>
        <item x="131"/>
        <item x="122"/>
        <item x="164"/>
        <item x="208"/>
        <item x="177"/>
        <item x="26"/>
        <item x="215"/>
        <item x="149"/>
        <item x="184"/>
        <item x="105"/>
        <item x="209"/>
        <item x="194"/>
        <item x="123"/>
        <item x="140"/>
        <item x="107"/>
        <item x="84"/>
        <item x="39"/>
        <item x="170"/>
        <item x="66"/>
        <item x="121"/>
        <item x="0"/>
        <item x="159"/>
        <item x="221"/>
        <item x="182"/>
        <item x="165"/>
        <item x="94"/>
        <item x="210"/>
        <item x="117"/>
        <item x="197"/>
        <item x="147"/>
        <item x="77"/>
        <item x="89"/>
        <item x="25"/>
        <item x="50"/>
        <item x="53"/>
        <item x="99"/>
        <item x="5"/>
        <item x="19"/>
        <item x="104"/>
        <item x="129"/>
        <item x="1"/>
        <item x="90"/>
        <item x="49"/>
        <item x="52"/>
        <item x="91"/>
        <item x="88"/>
        <item x="70"/>
        <item x="116"/>
        <item x="212"/>
        <item x="189"/>
        <item x="175"/>
        <item x="80"/>
        <item x="58"/>
        <item x="181"/>
        <item x="47"/>
        <item x="220"/>
        <item x="45"/>
        <item x="211"/>
        <item x="75"/>
        <item x="42"/>
        <item x="92"/>
        <item x="93"/>
        <item x="108"/>
        <item x="146"/>
        <item x="81"/>
        <item x="118"/>
        <item x="59"/>
        <item x="173"/>
        <item x="126"/>
        <item x="6"/>
        <item x="110"/>
        <item x="83"/>
        <item x="36"/>
        <item x="205"/>
        <item x="62"/>
        <item x="8"/>
        <item x="24"/>
        <item x="111"/>
        <item x="17"/>
        <item x="148"/>
        <item x="158"/>
        <item x="54"/>
        <item x="204"/>
        <item x="7"/>
        <item x="199"/>
        <item x="166"/>
        <item x="37"/>
        <item x="41"/>
        <item x="21"/>
        <item x="151"/>
        <item x="195"/>
        <item x="185"/>
        <item x="125"/>
        <item x="85"/>
        <item x="134"/>
        <item x="176"/>
        <item x="130"/>
        <item x="60"/>
        <item x="179"/>
        <item x="15"/>
        <item x="217"/>
        <item x="145"/>
        <item x="124"/>
        <item x="74"/>
        <item x="136"/>
        <item x="127"/>
        <item x="34"/>
        <item x="65"/>
        <item x="138"/>
        <item x="193"/>
        <item x="64"/>
        <item x="143"/>
        <item x="22"/>
        <item x="101"/>
        <item x="69"/>
        <item x="56"/>
        <item x="191"/>
        <item x="128"/>
        <item x="206"/>
        <item x="29"/>
        <item x="160"/>
        <item x="162"/>
        <item x="28"/>
        <item x="100"/>
        <item x="68"/>
        <item x="113"/>
        <item x="178"/>
        <item x="23"/>
        <item x="27"/>
        <item x="3"/>
        <item x="51"/>
        <item x="156"/>
        <item x="40"/>
        <item x="174"/>
        <item x="30"/>
        <item x="12"/>
        <item x="167"/>
        <item x="161"/>
        <item x="207"/>
        <item x="213"/>
        <item x="171"/>
        <item x="96"/>
        <item x="216"/>
        <item x="201"/>
        <item x="32"/>
        <item x="82"/>
        <item x="202"/>
        <item x="223"/>
        <item x="119"/>
        <item x="198"/>
        <item x="14"/>
        <item x="72"/>
        <item x="188"/>
        <item x="33"/>
        <item x="186"/>
        <item x="43"/>
        <item x="154"/>
        <item x="86"/>
        <item x="31"/>
        <item x="79"/>
        <item x="67"/>
        <item x="169"/>
        <item x="78"/>
        <item x="20"/>
        <item x="71"/>
        <item x="35"/>
        <item x="73"/>
        <item x="95"/>
        <item x="153"/>
        <item x="61"/>
        <item x="10"/>
        <item x="222"/>
        <item x="109"/>
        <item x="55"/>
        <item x="183"/>
        <item x="192"/>
        <item x="115"/>
        <item x="132"/>
        <item x="46"/>
        <item x="133"/>
        <item x="180"/>
        <item x="141"/>
        <item x="196"/>
        <item x="219"/>
        <item t="avg"/>
      </items>
    </pivotField>
    <pivotField showAll="0"/>
    <pivotField numFmtId="164" showAll="0"/>
    <pivotField numFmtId="164" showAll="0"/>
    <pivotField numFmtId="164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úmero de Ordenes" fld="10" subtotal="count" baseField="14" baseItem="0"/>
  </dataFields>
  <formats count="5">
    <format dxfId="103">
      <pivotArea outline="0" collapsedLevelsAreSubtotals="1" fieldPosition="0"/>
    </format>
    <format dxfId="102">
      <pivotArea dataOnly="0" labelOnly="1" fieldPosition="0">
        <references count="1">
          <reference field="11" count="0"/>
        </references>
      </pivotArea>
    </format>
    <format dxfId="101">
      <pivotArea dataOnly="0" labelOnly="1" grandRow="1" outline="0" fieldPosition="0"/>
    </format>
    <format dxfId="98">
      <pivotArea field="11" type="button" dataOnly="0" labelOnly="1" outline="0" axis="axisRow" fieldPosition="0"/>
    </format>
    <format dxfId="97">
      <pivotArea dataOnly="0" labelOnly="1" outline="0" axis="axisValues" fieldPosition="0"/>
    </format>
  </formats>
  <chartFormats count="3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67490-932D-492F-B39C-858218EB9476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Mesero">
  <location ref="D229:E235" firstHeaderRow="1" firstDataRow="1" firstDataCol="1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dataField="1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/>
    <pivotField showAll="0"/>
    <pivotField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º Ordenes Atendidas" fld="10" subtotal="count" baseField="5" baseItem="0"/>
  </dataFields>
  <formats count="5">
    <format dxfId="39">
      <pivotArea outline="0" collapsedLevelsAreSubtotals="1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Row="1" outline="0" fieldPosition="0"/>
    </format>
    <format dxfId="36">
      <pivotArea field="5" type="button" dataOnly="0" labelOnly="1" outline="0" axis="axisRow" fieldPosition="0"/>
    </format>
    <format dxfId="35">
      <pivotArea dataOnly="0" labelOnly="1" outline="0" axis="axisValues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F79E4-CAD0-4994-BEBF-EDDFAF616ED4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Orden Cobrada">
  <location ref="D146:E149" firstHeaderRow="1" firstDataRow="1" firstDataCol="1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numFmtId="164" showAll="0"/>
    <pivotField numFmtId="164" showAll="0"/>
    <pivotField numFmtId="164" showAll="0"/>
    <pivotField axis="axisRow" dataField="1" showAll="0">
      <items count="3">
        <item x="1"/>
        <item x="0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Nº Ordendes Cobradas" fld="20" subtotal="count" baseField="0" baseItem="0"/>
  </dataFields>
  <formats count="5">
    <format dxfId="55">
      <pivotArea field="20" type="button" dataOnly="0" labelOnly="1" outline="0" axis="axisRow" fieldPosition="0"/>
    </format>
    <format dxfId="54">
      <pivotArea dataOnly="0" labelOnly="1" outline="0" axis="axisValues" fieldPosition="0"/>
    </format>
    <format dxfId="52">
      <pivotArea outline="0" collapsedLevelsAreSubtotals="1" fieldPosition="0"/>
    </format>
    <format dxfId="51">
      <pivotArea dataOnly="0" labelOnly="1" fieldPosition="0">
        <references count="1">
          <reference field="20" count="0"/>
        </references>
      </pivotArea>
    </format>
    <format dxfId="50">
      <pivotArea dataOnly="0" labelOnly="1" grandRow="1" outline="0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A188D-FEC0-45A8-8485-4E3D19380989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País de Origen">
  <location ref="D98:E110" firstHeaderRow="1" firstDataRow="1" firstDataCol="1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dataField="1"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Ingresos" fld="13" baseField="0" baseItem="0" numFmtId="44"/>
  </dataFields>
  <formats count="5">
    <format dxfId="60">
      <pivotArea outline="0" collapsedLevelsAreSubtotals="1" fieldPosition="0"/>
    </format>
    <format dxfId="59">
      <pivotArea dataOnly="0" labelOnly="1" fieldPosition="0">
        <references count="1">
          <reference field="11" count="0"/>
        </references>
      </pivotArea>
    </format>
    <format dxfId="58">
      <pivotArea dataOnly="0" labelOnly="1" grandRow="1" outline="0" fieldPosition="0"/>
    </format>
    <format dxfId="57">
      <pivotArea field="11" type="button" dataOnly="0" labelOnly="1" outline="0" axis="axisRow" fieldPosition="0"/>
    </format>
    <format dxfId="56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E225A-7A24-438F-94DB-6B8DDE08387E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 rowHeaderCaption="Tipo de Servicio" colHeaderCaption="Fecha">
  <location ref="B59:J64" firstHeaderRow="1" firstDataRow="2" firstDataCol="1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numFmtId="164" showAll="0"/>
    <pivotField numFmtId="164" showAll="0"/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Ingresos" fld="13" baseField="0" baseItem="0" numFmtId="44"/>
  </dataFields>
  <formats count="9">
    <format dxfId="69">
      <pivotArea type="origin" dataOnly="0" labelOnly="1" outline="0" fieldPosition="0"/>
    </format>
    <format dxfId="68">
      <pivotArea field="14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6" type="button" dataOnly="0" labelOnly="1" outline="0" axis="axisRow" fieldPosition="0"/>
    </format>
    <format dxfId="65">
      <pivotArea dataOnly="0" labelOnly="1" fieldPosition="0">
        <references count="1">
          <reference field="14" count="0"/>
        </references>
      </pivotArea>
    </format>
    <format dxfId="64">
      <pivotArea dataOnly="0" labelOnly="1" grandCol="1" outline="0" fieldPosition="0"/>
    </format>
    <format dxfId="63">
      <pivotArea outline="0" collapsedLevelsAreSubtotals="1" fieldPosition="0"/>
    </format>
    <format dxfId="62">
      <pivotArea dataOnly="0" labelOnly="1" fieldPosition="0">
        <references count="1">
          <reference field="6" count="0"/>
        </references>
      </pivotArea>
    </format>
    <format dxfId="61">
      <pivotArea dataOnly="0" labelOnly="1" grandRow="1" outline="0" fieldPosition="0"/>
    </format>
  </formats>
  <chartFormats count="7"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7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71FE6-BADD-44F8-99CF-6AB6800C3E37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Método de Pago">
  <location ref="D29:E33" firstHeaderRow="1" firstDataRow="1" firstDataCol="1"/>
  <pivotFields count="17">
    <pivotField numFmtId="22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/>
    <pivotField showAll="0"/>
    <pivotField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úmero de Transacciones" fld="6" subtotal="count" baseField="3" baseItem="1"/>
  </dataFields>
  <formats count="5">
    <format dxfId="74">
      <pivotArea field="3" type="button" dataOnly="0" labelOnly="1" outline="0" axis="axisRow" fieldPosition="0"/>
    </format>
    <format dxfId="73">
      <pivotArea dataOnly="0" labelOnly="1" outline="0" axis="axisValues" fieldPosition="0"/>
    </format>
    <format dxfId="72">
      <pivotArea outline="0" collapsedLevelsAreSubtotals="1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76496-DCC1-4D7B-986E-7F44426682DB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Método de Pago">
  <location ref="D186:F190" firstHeaderRow="0" firstDataRow="1" firstDataCol="1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>
      <items count="735">
        <item x="120"/>
        <item x="136"/>
        <item x="412"/>
        <item x="178"/>
        <item x="665"/>
        <item x="433"/>
        <item x="450"/>
        <item x="379"/>
        <item x="633"/>
        <item x="372"/>
        <item x="586"/>
        <item x="175"/>
        <item x="563"/>
        <item x="15"/>
        <item x="145"/>
        <item x="392"/>
        <item x="681"/>
        <item x="587"/>
        <item x="498"/>
        <item x="279"/>
        <item x="138"/>
        <item x="218"/>
        <item x="388"/>
        <item x="662"/>
        <item x="725"/>
        <item x="194"/>
        <item x="316"/>
        <item x="268"/>
        <item x="431"/>
        <item x="275"/>
        <item x="36"/>
        <item x="661"/>
        <item x="376"/>
        <item x="226"/>
        <item x="283"/>
        <item x="424"/>
        <item x="382"/>
        <item x="116"/>
        <item x="85"/>
        <item x="642"/>
        <item x="432"/>
        <item x="625"/>
        <item x="476"/>
        <item x="408"/>
        <item x="410"/>
        <item x="700"/>
        <item x="253"/>
        <item x="326"/>
        <item x="623"/>
        <item x="343"/>
        <item x="697"/>
        <item x="440"/>
        <item x="703"/>
        <item x="288"/>
        <item x="500"/>
        <item x="83"/>
        <item x="397"/>
        <item x="191"/>
        <item x="269"/>
        <item x="499"/>
        <item x="304"/>
        <item x="458"/>
        <item x="167"/>
        <item x="369"/>
        <item x="627"/>
        <item x="18"/>
        <item x="161"/>
        <item x="222"/>
        <item x="670"/>
        <item x="475"/>
        <item x="160"/>
        <item x="155"/>
        <item x="199"/>
        <item x="659"/>
        <item x="77"/>
        <item x="549"/>
        <item x="567"/>
        <item x="121"/>
        <item x="643"/>
        <item x="384"/>
        <item x="656"/>
        <item x="457"/>
        <item x="241"/>
        <item x="489"/>
        <item x="12"/>
        <item x="614"/>
        <item x="676"/>
        <item x="105"/>
        <item x="503"/>
        <item x="477"/>
        <item x="517"/>
        <item x="409"/>
        <item x="248"/>
        <item x="592"/>
        <item x="80"/>
        <item x="718"/>
        <item x="545"/>
        <item x="330"/>
        <item x="44"/>
        <item x="151"/>
        <item x="233"/>
        <item x="597"/>
        <item x="5"/>
        <item x="602"/>
        <item x="255"/>
        <item x="373"/>
        <item x="465"/>
        <item x="526"/>
        <item x="622"/>
        <item x="353"/>
        <item x="383"/>
        <item x="290"/>
        <item x="112"/>
        <item x="135"/>
        <item x="352"/>
        <item x="89"/>
        <item x="617"/>
        <item x="215"/>
        <item x="495"/>
        <item x="380"/>
        <item x="305"/>
        <item x="312"/>
        <item x="484"/>
        <item x="454"/>
        <item x="126"/>
        <item x="236"/>
        <item x="677"/>
        <item x="371"/>
        <item x="560"/>
        <item x="710"/>
        <item x="72"/>
        <item x="362"/>
        <item x="571"/>
        <item x="441"/>
        <item x="512"/>
        <item x="111"/>
        <item x="344"/>
        <item x="564"/>
        <item x="591"/>
        <item x="197"/>
        <item x="204"/>
        <item x="691"/>
        <item x="716"/>
        <item x="129"/>
        <item x="181"/>
        <item x="673"/>
        <item x="239"/>
        <item x="386"/>
        <item x="728"/>
        <item x="610"/>
        <item x="426"/>
        <item x="300"/>
        <item x="542"/>
        <item x="140"/>
        <item x="284"/>
        <item x="474"/>
        <item x="425"/>
        <item x="685"/>
        <item x="444"/>
        <item x="603"/>
        <item x="180"/>
        <item x="552"/>
        <item x="516"/>
        <item x="281"/>
        <item x="505"/>
        <item x="165"/>
        <item x="606"/>
        <item x="575"/>
        <item x="679"/>
        <item x="565"/>
        <item x="533"/>
        <item x="171"/>
        <item x="35"/>
        <item x="513"/>
        <item x="231"/>
        <item x="92"/>
        <item x="24"/>
        <item x="721"/>
        <item x="257"/>
        <item x="122"/>
        <item x="258"/>
        <item x="367"/>
        <item x="173"/>
        <item x="142"/>
        <item x="38"/>
        <item x="345"/>
        <item x="245"/>
        <item x="420"/>
        <item x="556"/>
        <item x="202"/>
        <item x="221"/>
        <item x="254"/>
        <item x="570"/>
        <item x="404"/>
        <item x="232"/>
        <item x="663"/>
        <item x="540"/>
        <item x="25"/>
        <item x="176"/>
        <item x="712"/>
        <item x="6"/>
        <item x="363"/>
        <item x="645"/>
        <item x="687"/>
        <item x="123"/>
        <item x="65"/>
        <item x="46"/>
        <item x="419"/>
        <item x="621"/>
        <item x="103"/>
        <item x="209"/>
        <item x="612"/>
        <item x="143"/>
        <item x="582"/>
        <item x="144"/>
        <item x="193"/>
        <item x="308"/>
        <item x="118"/>
        <item x="639"/>
        <item x="182"/>
        <item x="237"/>
        <item x="485"/>
        <item x="654"/>
        <item x="16"/>
        <item x="534"/>
        <item x="356"/>
        <item x="88"/>
        <item x="119"/>
        <item x="390"/>
        <item x="717"/>
        <item x="652"/>
        <item x="364"/>
        <item x="101"/>
        <item x="479"/>
        <item x="91"/>
        <item x="33"/>
        <item x="235"/>
        <item x="331"/>
        <item x="198"/>
        <item x="566"/>
        <item x="286"/>
        <item x="39"/>
        <item x="249"/>
        <item x="727"/>
        <item x="324"/>
        <item x="187"/>
        <item x="64"/>
        <item x="415"/>
        <item x="463"/>
        <item x="438"/>
        <item x="401"/>
        <item x="208"/>
        <item x="399"/>
        <item x="243"/>
        <item x="28"/>
        <item x="162"/>
        <item x="374"/>
        <item x="702"/>
        <item x="607"/>
        <item x="325"/>
        <item x="100"/>
        <item x="551"/>
        <item x="99"/>
        <item x="511"/>
        <item x="453"/>
        <item x="40"/>
        <item x="71"/>
        <item x="230"/>
        <item x="289"/>
        <item x="423"/>
        <item x="518"/>
        <item x="467"/>
        <item x="104"/>
        <item x="34"/>
        <item x="660"/>
        <item x="228"/>
        <item x="637"/>
        <item x="148"/>
        <item x="628"/>
        <item x="711"/>
        <item x="141"/>
        <item x="37"/>
        <item x="601"/>
        <item x="301"/>
        <item x="585"/>
        <item x="299"/>
        <item x="9"/>
        <item x="168"/>
        <item x="49"/>
        <item x="584"/>
        <item x="729"/>
        <item x="97"/>
        <item x="153"/>
        <item x="692"/>
        <item x="452"/>
        <item x="709"/>
        <item x="186"/>
        <item x="332"/>
        <item x="539"/>
        <item x="185"/>
        <item x="416"/>
        <item x="242"/>
        <item x="75"/>
        <item x="219"/>
        <item x="334"/>
        <item x="522"/>
        <item x="391"/>
        <item x="669"/>
        <item x="598"/>
        <item x="508"/>
        <item x="644"/>
        <item x="473"/>
        <item x="698"/>
        <item x="246"/>
        <item x="427"/>
        <item x="715"/>
        <item x="110"/>
        <item x="210"/>
        <item x="618"/>
        <item x="280"/>
        <item x="96"/>
        <item x="605"/>
        <item x="26"/>
        <item x="335"/>
        <item x="59"/>
        <item x="469"/>
        <item x="337"/>
        <item x="30"/>
        <item x="76"/>
        <item x="272"/>
        <item x="535"/>
        <item x="340"/>
        <item x="523"/>
        <item x="196"/>
        <item x="630"/>
        <item x="292"/>
        <item x="32"/>
        <item x="732"/>
        <item x="411"/>
        <item x="20"/>
        <item x="313"/>
        <item x="695"/>
        <item x="506"/>
        <item x="528"/>
        <item x="48"/>
        <item x="274"/>
        <item x="437"/>
        <item x="553"/>
        <item x="66"/>
        <item x="263"/>
        <item x="548"/>
        <item x="456"/>
        <item x="322"/>
        <item x="468"/>
        <item x="561"/>
        <item x="719"/>
        <item x="407"/>
        <item x="451"/>
        <item x="302"/>
        <item x="482"/>
        <item x="611"/>
        <item x="377"/>
        <item x="490"/>
        <item x="731"/>
        <item x="403"/>
        <item x="341"/>
        <item x="266"/>
        <item x="296"/>
        <item x="107"/>
        <item x="436"/>
        <item x="216"/>
        <item x="53"/>
        <item x="595"/>
        <item x="596"/>
        <item x="319"/>
        <item x="668"/>
        <item x="690"/>
        <item x="580"/>
        <item x="599"/>
        <item x="507"/>
        <item x="87"/>
        <item x="632"/>
        <item x="70"/>
        <item x="708"/>
        <item x="200"/>
        <item x="183"/>
        <item x="4"/>
        <item x="190"/>
        <item x="588"/>
        <item x="315"/>
        <item x="124"/>
        <item x="94"/>
        <item x="320"/>
        <item x="264"/>
        <item x="192"/>
        <item x="82"/>
        <item x="439"/>
        <item x="47"/>
        <item x="641"/>
        <item x="434"/>
        <item x="713"/>
        <item x="154"/>
        <item x="496"/>
        <item x="519"/>
        <item x="666"/>
        <item x="600"/>
        <item x="169"/>
        <item x="159"/>
        <item x="608"/>
        <item x="682"/>
        <item x="722"/>
        <item x="29"/>
        <item x="203"/>
        <item x="714"/>
        <item x="287"/>
        <item x="370"/>
        <item x="461"/>
        <item x="723"/>
        <item x="102"/>
        <item x="653"/>
        <item x="483"/>
        <item x="354"/>
        <item x="514"/>
        <item x="385"/>
        <item x="726"/>
        <item x="146"/>
        <item x="396"/>
        <item x="350"/>
        <item x="378"/>
        <item x="696"/>
        <item x="174"/>
        <item x="45"/>
        <item x="184"/>
        <item x="211"/>
        <item x="31"/>
        <item x="69"/>
        <item x="667"/>
        <item x="538"/>
        <item x="93"/>
        <item x="492"/>
        <item x="683"/>
        <item x="156"/>
        <item x="554"/>
        <item x="227"/>
        <item x="442"/>
        <item x="14"/>
        <item x="536"/>
        <item x="590"/>
        <item x="573"/>
        <item x="294"/>
        <item x="647"/>
        <item x="613"/>
        <item x="86"/>
        <item x="351"/>
        <item x="297"/>
        <item x="488"/>
        <item x="282"/>
        <item x="317"/>
        <item x="133"/>
        <item x="520"/>
        <item x="430"/>
        <item x="336"/>
        <item x="57"/>
        <item x="650"/>
        <item x="733"/>
        <item x="346"/>
        <item x="73"/>
        <item x="2"/>
        <item x="310"/>
        <item x="131"/>
        <item x="583"/>
        <item x="398"/>
        <item x="314"/>
        <item x="634"/>
        <item x="636"/>
        <item x="240"/>
        <item x="68"/>
        <item x="546"/>
        <item x="589"/>
        <item x="177"/>
        <item x="285"/>
        <item x="19"/>
        <item x="724"/>
        <item x="139"/>
        <item x="328"/>
        <item x="42"/>
        <item x="646"/>
        <item x="259"/>
        <item x="323"/>
        <item x="368"/>
        <item x="638"/>
        <item x="400"/>
        <item x="220"/>
        <item x="389"/>
        <item x="471"/>
        <item x="137"/>
        <item x="615"/>
        <item x="515"/>
        <item x="10"/>
        <item x="493"/>
        <item x="342"/>
        <item x="550"/>
        <item x="17"/>
        <item x="291"/>
        <item x="62"/>
        <item x="212"/>
        <item x="98"/>
        <item x="95"/>
        <item x="530"/>
        <item x="306"/>
        <item x="238"/>
        <item x="470"/>
        <item x="58"/>
        <item x="572"/>
        <item x="486"/>
        <item x="78"/>
        <item x="402"/>
        <item x="562"/>
        <item x="418"/>
        <item x="701"/>
        <item x="631"/>
        <item x="671"/>
        <item x="521"/>
        <item x="207"/>
        <item x="393"/>
        <item x="509"/>
        <item x="3"/>
        <item x="251"/>
        <item x="134"/>
        <item x="63"/>
        <item x="366"/>
        <item x="223"/>
        <item x="413"/>
        <item x="705"/>
        <item x="686"/>
        <item x="537"/>
        <item x="414"/>
        <item x="213"/>
        <item x="576"/>
        <item x="443"/>
        <item x="214"/>
        <item x="494"/>
        <item x="543"/>
        <item x="501"/>
        <item x="568"/>
        <item x="278"/>
        <item x="307"/>
        <item x="348"/>
        <item x="271"/>
        <item x="252"/>
        <item x="648"/>
        <item x="616"/>
        <item x="329"/>
        <item x="609"/>
        <item x="206"/>
        <item x="466"/>
        <item x="448"/>
        <item x="52"/>
        <item x="569"/>
        <item x="655"/>
        <item x="50"/>
        <item x="429"/>
        <item x="664"/>
        <item x="502"/>
        <item x="481"/>
        <item x="491"/>
        <item x="365"/>
        <item x="394"/>
        <item x="593"/>
        <item x="303"/>
        <item x="61"/>
        <item x="604"/>
        <item x="23"/>
        <item x="629"/>
        <item x="298"/>
        <item x="555"/>
        <item x="707"/>
        <item x="22"/>
        <item x="338"/>
        <item x="81"/>
        <item x="113"/>
        <item x="504"/>
        <item x="435"/>
        <item x="189"/>
        <item x="327"/>
        <item x="79"/>
        <item x="478"/>
        <item x="90"/>
        <item x="267"/>
        <item x="357"/>
        <item x="309"/>
        <item x="381"/>
        <item x="487"/>
        <item x="524"/>
        <item x="224"/>
        <item x="472"/>
        <item x="449"/>
        <item x="620"/>
        <item x="417"/>
        <item x="132"/>
        <item x="234"/>
        <item x="674"/>
        <item x="672"/>
        <item x="688"/>
        <item x="624"/>
        <item x="201"/>
        <item x="693"/>
        <item x="375"/>
        <item x="579"/>
        <item x="680"/>
        <item x="657"/>
        <item x="347"/>
        <item x="574"/>
        <item x="225"/>
        <item x="27"/>
        <item x="649"/>
        <item x="527"/>
        <item x="276"/>
        <item x="699"/>
        <item x="150"/>
        <item x="333"/>
        <item x="651"/>
        <item x="188"/>
        <item x="358"/>
        <item x="640"/>
        <item x="125"/>
        <item x="164"/>
        <item x="355"/>
        <item x="462"/>
        <item x="130"/>
        <item x="559"/>
        <item x="43"/>
        <item x="195"/>
        <item x="387"/>
        <item x="270"/>
        <item x="166"/>
        <item x="244"/>
        <item x="626"/>
        <item x="260"/>
        <item x="152"/>
        <item x="60"/>
        <item x="108"/>
        <item x="261"/>
        <item x="678"/>
        <item x="311"/>
        <item x="55"/>
        <item x="1"/>
        <item x="704"/>
        <item x="497"/>
        <item x="295"/>
        <item x="447"/>
        <item x="277"/>
        <item x="406"/>
        <item x="422"/>
        <item x="250"/>
        <item x="510"/>
        <item x="318"/>
        <item x="635"/>
        <item x="547"/>
        <item x="594"/>
        <item x="321"/>
        <item x="541"/>
        <item x="265"/>
        <item x="689"/>
        <item x="460"/>
        <item x="74"/>
        <item x="544"/>
        <item x="11"/>
        <item x="21"/>
        <item x="56"/>
        <item x="581"/>
        <item x="54"/>
        <item x="67"/>
        <item x="480"/>
        <item x="428"/>
        <item x="84"/>
        <item x="525"/>
        <item x="578"/>
        <item x="557"/>
        <item x="147"/>
        <item x="446"/>
        <item x="293"/>
        <item x="114"/>
        <item x="205"/>
        <item x="170"/>
        <item x="179"/>
        <item x="706"/>
        <item x="8"/>
        <item x="51"/>
        <item x="217"/>
        <item x="339"/>
        <item x="675"/>
        <item x="558"/>
        <item x="694"/>
        <item x="359"/>
        <item x="464"/>
        <item x="163"/>
        <item x="115"/>
        <item x="247"/>
        <item x="421"/>
        <item x="158"/>
        <item x="529"/>
        <item x="109"/>
        <item x="256"/>
        <item x="658"/>
        <item x="361"/>
        <item x="149"/>
        <item x="459"/>
        <item x="0"/>
        <item x="405"/>
        <item x="172"/>
        <item x="157"/>
        <item x="13"/>
        <item x="106"/>
        <item x="577"/>
        <item x="445"/>
        <item x="349"/>
        <item x="395"/>
        <item x="360"/>
        <item x="531"/>
        <item x="229"/>
        <item x="7"/>
        <item x="262"/>
        <item x="619"/>
        <item x="128"/>
        <item x="117"/>
        <item x="720"/>
        <item x="127"/>
        <item x="532"/>
        <item x="730"/>
        <item x="41"/>
        <item x="455"/>
        <item x="273"/>
        <item x="684"/>
        <item t="default"/>
      </items>
    </pivotField>
    <pivotField showAll="0"/>
    <pivotField showAll="0"/>
    <pivotField showAll="0"/>
    <pivotField showAll="0"/>
    <pivotField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º propinas" fld="8" subtotal="count" baseField="0" baseItem="0"/>
    <dataField name="Suma de Propina" fld="8" baseField="7" baseItem="0"/>
  </dataFields>
  <formats count="5">
    <format dxfId="44">
      <pivotArea outline="0" collapsedLevelsAreSubtotals="1" fieldPosition="0"/>
    </format>
    <format dxfId="43">
      <pivotArea dataOnly="0" labelOnly="1" fieldPosition="0">
        <references count="1">
          <reference field="7" count="0"/>
        </references>
      </pivotArea>
    </format>
    <format dxfId="42">
      <pivotArea dataOnly="0" labelOnly="1" grandRow="1" outline="0" fieldPosition="0"/>
    </format>
    <format dxfId="41">
      <pivotArea field="7" type="button" dataOnly="0" labelOnly="1" outline="0" axis="axisRow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36" format="3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E6F85-FC05-46CC-9D08-873A18306B7F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País de Origen">
  <location ref="E24:F36" firstHeaderRow="1" firstDataRow="1" firstDataCol="1"/>
  <pivotFields count="24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numFmtId="44"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Propina" fld="8" baseField="11" baseItem="0"/>
  </dataFields>
  <formats count="7">
    <format dxfId="106">
      <pivotArea outline="0" collapsedLevelsAreSubtotals="1" fieldPosition="0"/>
    </format>
    <format dxfId="105">
      <pivotArea dataOnly="0" labelOnly="1" fieldPosition="0">
        <references count="1">
          <reference field="11" count="0"/>
        </references>
      </pivotArea>
    </format>
    <format dxfId="104">
      <pivotArea dataOnly="0" labelOnly="1" grandRow="1" outline="0" fieldPosition="0"/>
    </format>
    <format dxfId="100">
      <pivotArea field="11" type="button" dataOnly="0" labelOnly="1" outline="0" axis="axisRow" fieldPosition="0"/>
    </format>
    <format dxfId="99">
      <pivotArea dataOnly="0" labelOnly="1" outline="0" axis="axisValues" fieldPosition="0"/>
    </format>
    <format dxfId="90">
      <pivotArea collapsedLevelsAreSubtotals="1" fieldPosition="0">
        <references count="1">
          <reference field="11" count="0"/>
        </references>
      </pivotArea>
    </format>
    <format dxfId="89">
      <pivotArea grandRow="1" outline="0" collapsedLevelsAreSubtotals="1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A0F46-96C8-4741-8C35-99ED8AE984B0}" name="TablaDinámica1" cacheId="2" applyNumberFormats="0" applyBorderFormats="0" applyFontFormats="0" applyPatternFormats="0" applyAlignmentFormats="0" applyWidthHeightFormats="1" dataCaption="Valores" tag="e71e2642-abdb-4cbc-a994-6abec54cbb0a" updatedVersion="8" minRefreshableVersion="3" useAutoFormatting="1" itemPrintTitles="1" createdVersion="8" indent="0" outline="1" outlineData="1" multipleFieldFilters="0" chartFormat="3" rowHeaderCaption="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úmero de Ordenes" fld="0" subtotal="count" baseField="0" baseItem="0"/>
  </dataFields>
  <formats count="11">
    <format dxfId="236">
      <pivotArea outline="0" collapsedLevelsAreSubtotals="1" fieldPosition="0"/>
    </format>
    <format dxfId="235">
      <pivotArea dataOnly="0" labelOnly="1" outline="0" axis="axisValues" fieldPosition="0"/>
    </format>
    <format dxfId="232">
      <pivotArea type="all" dataOnly="0" outline="0" fieldPosition="0"/>
    </format>
    <format dxfId="231">
      <pivotArea dataOnly="0" labelOnly="1" outline="0" axis="axisValues" fieldPosition="0"/>
    </format>
    <format dxfId="209">
      <pivotArea dataOnly="0" labelOnly="1" outline="0" axis="axisValues" fieldPosition="0"/>
    </format>
    <format dxfId="204">
      <pivotArea dataOnly="0" labelOnly="1" outline="0" axis="axisValues" fieldPosition="0"/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dataOnly="0" labelOnly="1" outline="0" axis="axisValues" fieldPosition="0"/>
    </format>
    <format dxfId="126">
      <pivotArea dataOnly="0" labelOnly="1" outline="0" axis="axisValues" fieldPosition="0"/>
    </format>
    <format dxfId="121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úmero de Ordenes"/>
  </pivotHierarchie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sala]"/>
        <x15:activeTabTopLevelEntity name="[Datos_cocin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A7657F-B52F-4986-AD51-946387E81A5E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N√∫mero de Orden" tableColumnId="1"/>
      <queryTableField id="2" name="N√∫mero de Mesa" tableColumnId="2"/>
      <queryTableField id="3" name="Nombre del Plato" tableColumnId="3"/>
      <queryTableField id="4" name="Descripci√≥n del Plato" tableColumnId="4"/>
      <queryTableField id="5" name="Costo Unitario" tableColumnId="5"/>
      <queryTableField id="6" name="Precio Unitario" tableColumnId="6"/>
      <queryTableField id="7" name="Cantidad Ordenada" tableColumnId="7"/>
      <queryTableField id="15" dataBound="0" tableColumnId="15"/>
      <queryTableField id="9" name="Observaciones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  <queryTableDeletedFields count="1">
      <deletedField name="Tiempo de Preparaci√≥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55C074F-9776-4893-B3AE-A5926BC9A325}" autoFormatId="16" applyNumberFormats="0" applyBorderFormats="0" applyFontFormats="0" applyPatternFormats="0" applyAlignmentFormats="0" applyWidthHeightFormats="0">
  <queryTableRefresh nextId="25" unboundColumnsRight="8">
    <queryTableFields count="21">
      <queryTableField id="1" name="Número de Mesa" tableColumnId="1"/>
      <queryTableField id="2" name="Nombre del Cliente" tableColumnId="2"/>
      <queryTableField id="3" name="Número de Comensales" tableColumnId="3"/>
      <queryTableField id="4" name="Hora de Llegada" tableColumnId="4"/>
      <queryTableField id="5" name="Hora de Salida" tableColumnId="5"/>
      <queryTableField id="6" name="Mesero Asignado" tableColumnId="6"/>
      <queryTableField id="7" name="Tipo de Servicio" tableColumnId="7"/>
      <queryTableField id="8" name="Método de Pago" tableColumnId="8"/>
      <queryTableField id="9" name="Propina" tableColumnId="9"/>
      <queryTableField id="10" name="Estado de la Mesa" tableColumnId="10"/>
      <queryTableField id="11" name="Número de Orden" tableColumnId="11"/>
      <queryTableField id="12" name="País de Origen" tableColumnId="12"/>
      <queryTableField id="13" name="Platos Ordenados" tableColumnId="13"/>
      <queryTableField id="14" dataBound="0" tableColumnId="15"/>
      <queryTableField id="16" dataBound="0" tableColumnId="20"/>
      <queryTableField id="19" dataBound="0" tableColumnId="25"/>
      <queryTableField id="20" dataBound="0" tableColumnId="26"/>
      <queryTableField id="21" dataBound="0" tableColumnId="27"/>
      <queryTableField id="22" dataBound="0" tableColumnId="28"/>
      <queryTableField id="23" dataBound="0" tableColumnId="29"/>
      <queryTableField id="24" dataBound="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12A0F-7B6D-4C2B-8438-43441525E8E1}" name="Datos_cocina" displayName="Datos_cocina" ref="A1:M1904" tableType="queryTable" totalsRowCount="1">
  <autoFilter ref="A1:M1903" xr:uid="{35D12A0F-7B6D-4C2B-8438-43441525E8E1}"/>
  <tableColumns count="13">
    <tableColumn id="1" xr3:uid="{3DE82ABD-C587-4819-9A3D-78C37915B42F}" uniqueName="1" name="N√∫mero de Orden" queryTableFieldId="1"/>
    <tableColumn id="2" xr3:uid="{4CE8EDB8-A478-4C4D-AB14-F605B4EF49E2}" uniqueName="2" name="N√∫mero de Mesa" queryTableFieldId="2"/>
    <tableColumn id="3" xr3:uid="{E63C14DA-2563-4DD6-BCE4-FAC889C5D28C}" uniqueName="3" name="Nombre del Plato" queryTableFieldId="3" dataDxfId="281" totalsRowDxfId="28"/>
    <tableColumn id="4" xr3:uid="{E8C3F8A1-A87D-487B-A7EF-16B1B025FFD0}" uniqueName="4" name="Descripci√≥n del Plato" queryTableFieldId="4" dataDxfId="280" totalsRowDxfId="27"/>
    <tableColumn id="5" xr3:uid="{CFCA7DAF-8D5C-4B36-BBA5-570485A78BE8}" uniqueName="5" name="Costo Unitario" totalsRowFunction="custom" queryTableFieldId="5" totalsRowDxfId="26" dataCellStyle="Moneda">
      <totalsRowFormula>SUM(Datos_cocina[Costo Unitario])</totalsRowFormula>
    </tableColumn>
    <tableColumn id="6" xr3:uid="{903ECF30-0E35-4399-B151-F1A34222737E}" uniqueName="6" name="Precio Unitario" totalsRowFunction="custom" queryTableFieldId="6" totalsRowDxfId="25" dataCellStyle="Moneda">
      <totalsRowFormula>SUM(Datos_cocina[Precio Unitario])</totalsRowFormula>
    </tableColumn>
    <tableColumn id="7" xr3:uid="{BE2E8636-EFD8-4234-95A6-CB571B84565C}" uniqueName="7" name="Cantidad Ordenada" totalsRowFunction="custom" queryTableFieldId="7" totalsRowDxfId="24">
      <totalsRowFormula>SUM(Datos_cocina[Cantidad Ordenada])</totalsRowFormula>
    </tableColumn>
    <tableColumn id="15" xr3:uid="{09ECBA33-3249-4D82-8A3B-94A88E5B9510}" uniqueName="15" name="Tiempo de Preparación" totalsRowFunction="custom" queryTableFieldId="15" dataDxfId="279" totalsRowDxfId="23">
      <totalsRowFormula>SUM(Datos_cocina[Tiempo de Preparación])</totalsRowFormula>
    </tableColumn>
    <tableColumn id="9" xr3:uid="{9D3429F6-D5AD-46DD-8E2E-331AA22F1402}" uniqueName="9" name="Observaciones" queryTableFieldId="9" dataDxfId="278" totalsRowDxfId="22"/>
    <tableColumn id="10" xr3:uid="{A38D7C01-E388-4CAB-A5C2-885C23D38AE0}" uniqueName="10" name="Total del Pedido" totalsRowFunction="custom" queryTableFieldId="10" totalsRowDxfId="21" dataCellStyle="Moneda">
      <calculatedColumnFormula>Datos_cocina[[#This Row],[Precio Unitario]]*Datos_cocina[[#This Row],[Cantidad Ordenada]]</calculatedColumnFormula>
      <totalsRowFormula>SUM(Datos_cocina[Total del Pedido])</totalsRowFormula>
    </tableColumn>
    <tableColumn id="11" xr3:uid="{8E5E2CAC-F4A6-4BA5-B609-AEBCBA10602F}" uniqueName="11" name="Ganancia Neta" totalsRowFunction="custom" queryTableFieldId="11" dataDxfId="277" totalsRowDxfId="20">
      <calculatedColumnFormula>Datos_cocina[[#This Row],[Ganancia Bruta]]*Datos_cocina[[#This Row],[Cantidad Ordenada]]</calculatedColumnFormula>
      <totalsRowFormula>SUM(Datos_cocina[Ganancia Neta])</totalsRowFormula>
    </tableColumn>
    <tableColumn id="12" xr3:uid="{075A3188-069A-47F2-B10C-FF179021DAC1}" uniqueName="12" name="Ganancia Bruta" totalsRowFunction="custom" queryTableFieldId="12" dataDxfId="276" totalsRowDxfId="19">
      <calculatedColumnFormula>Datos_cocina[[#This Row],[Precio Unitario]]-Datos_cocina[[#This Row],[Costo Unitario]]</calculatedColumnFormula>
      <totalsRowFormula>SUM(Datos_cocina[Ganancia Bruta])</totalsRowFormula>
    </tableColumn>
    <tableColumn id="13" xr3:uid="{3F42EF9F-C834-46DF-8D99-251E0BE876D2}" uniqueName="13" name="Porcentaje de Gananacia" queryTableFieldId="13" dataDxfId="275" totalsRowDxfId="18" dataCellStyle="Porcentaje">
      <calculatedColumnFormula>(Datos_cocina[[#This Row],[Ganancia Neta]]/Datos_cocina[[#This Row],[Total del Pedido]])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DA1648-4328-4414-BBE9-15E5760242C8}" name="Datos_sala" displayName="Datos_sala" ref="A1:U769" tableType="queryTable" totalsRowCount="1">
  <autoFilter ref="A1:U768" xr:uid="{6BDA1648-4328-4414-BBE9-15E5760242C8}"/>
  <tableColumns count="21">
    <tableColumn id="1" xr3:uid="{BCA59AD4-20EC-4A71-BDF3-1A966B30DCDB}" uniqueName="1" name="Número de Mesa" queryTableFieldId="1" dataDxfId="274" totalsRowDxfId="17"/>
    <tableColumn id="2" xr3:uid="{0F24700A-61CC-4E03-9203-BCDDBB189B93}" uniqueName="2" name="Nombre del Cliente" queryTableFieldId="2" dataDxfId="273" totalsRowDxfId="16"/>
    <tableColumn id="3" xr3:uid="{0310C6A9-3C1C-4CA1-91C4-81F081462036}" uniqueName="3" name="Número de Comensales" queryTableFieldId="3"/>
    <tableColumn id="4" xr3:uid="{D26ACC5B-3A59-4117-9997-52C61DEFC82F}" uniqueName="4" name="Hora de Llegada" queryTableFieldId="4" dataDxfId="272" totalsRowDxfId="15"/>
    <tableColumn id="5" xr3:uid="{A554E780-095D-4AA9-89F6-CAD1500F21A9}" uniqueName="5" name="Hora de Salida" queryTableFieldId="5" dataDxfId="271" totalsRowDxfId="14"/>
    <tableColumn id="6" xr3:uid="{3C773E1B-0A70-4FD8-B57F-890829AD5B9B}" uniqueName="6" name="Mesero Asignado" queryTableFieldId="6" dataDxfId="270" totalsRowDxfId="13"/>
    <tableColumn id="7" xr3:uid="{CFAFAFBA-5C17-4BD2-883F-3CF8BEC868A2}" uniqueName="7" name="Tipo de Servicio" queryTableFieldId="7" dataDxfId="269" totalsRowDxfId="12"/>
    <tableColumn id="8" xr3:uid="{03C83330-F386-4DFD-9687-2D527609EC3F}" uniqueName="8" name="Método de Pago" queryTableFieldId="8" dataDxfId="268" totalsRowDxfId="11"/>
    <tableColumn id="9" xr3:uid="{6D96DD7A-648F-49CD-88BD-4E79E67EB8E8}" uniqueName="9" name="Propina" queryTableFieldId="9"/>
    <tableColumn id="10" xr3:uid="{A32B7859-59B1-4FA7-80FF-32075EBBAD25}" uniqueName="10" name="Estado de la Mesa" queryTableFieldId="10" dataDxfId="267" totalsRowDxfId="10"/>
    <tableColumn id="11" xr3:uid="{09C65682-CA18-40D8-9F90-F79637856DD0}" uniqueName="11" name="Número de Orden" queryTableFieldId="11"/>
    <tableColumn id="12" xr3:uid="{F04BD0D8-FBA7-4DF3-8577-4763C552AB6C}" uniqueName="12" name="País de Origen" queryTableFieldId="12" dataDxfId="266" totalsRowDxfId="9"/>
    <tableColumn id="13" xr3:uid="{08CEEAEC-F5E3-4616-8BF2-5A83FFD307E6}" uniqueName="13" name="Platos Ordenados" queryTableFieldId="13" dataDxfId="265" totalsRowDxfId="8"/>
    <tableColumn id="15" xr3:uid="{37DADEA0-4733-44D7-81D1-A4A2A1C457AE}" uniqueName="15" name="Monto Total de la Cuenta" totalsRowFunction="custom" queryTableFieldId="14" totalsRowDxfId="7" dataCellStyle="Moneda" totalsRowCellStyle="Moneda">
      <calculatedColumnFormula>SUMIF(Datos_cocina!A:A,Datos_sala!K:K,Datos_cocina!J:J)</calculatedColumnFormula>
      <totalsRowFormula>SUM(Datos_sala[Monto Total de la Cuenta])</totalsRowFormula>
    </tableColumn>
    <tableColumn id="20" xr3:uid="{685496B9-CAD1-4CE0-A29B-8374C3826552}" uniqueName="20" name="Fecha de Factura" queryTableFieldId="16" dataDxfId="264" totalsRowDxfId="6">
      <calculatedColumnFormula>TEXT(Datos_sala[[#This Row],[Hora de Salida]], "aaaa-mm-dd")</calculatedColumnFormula>
    </tableColumn>
    <tableColumn id="25" xr3:uid="{F701A0BF-C592-48F5-A1A5-F6918C07D59D}" uniqueName="25" name="Hora de Llegada2" queryTableFieldId="19" dataDxfId="263" totalsRowDxfId="5">
      <calculatedColumnFormula>TEXT(Datos_sala[[#This Row],[Hora de Llegada]], "hh:mm")</calculatedColumnFormula>
    </tableColumn>
    <tableColumn id="26" xr3:uid="{0EA8F5FA-1E61-4151-88A3-7DA5D7AB0304}" uniqueName="26" name="Hora de Salida2" queryTableFieldId="20" dataDxfId="262" totalsRowDxfId="4">
      <calculatedColumnFormula>TEXT(Datos_sala[[#This Row],[Hora de Salida]], "hh:mm")</calculatedColumnFormula>
    </tableColumn>
    <tableColumn id="27" xr3:uid="{09DEA313-1FEB-4E2F-AD30-1A1283823236}" uniqueName="27" name="Tiempo de Permanencia" queryTableFieldId="21" dataDxfId="261" totalsRowDxfId="3">
      <calculatedColumnFormula>Datos_sala[[#This Row],[Hora de Salida2]] - Datos_sala[[#This Row],[Hora de Llegada2]] + IF(Datos_sala[[#This Row],[Estado de la Mesa]]="Ocupada", 15/1440, 0)</calculatedColumnFormula>
    </tableColumn>
    <tableColumn id="28" xr3:uid="{2E354DA8-64BD-4A0D-AA07-4C0166B1DD76}" uniqueName="28" name="Tiempo de Preparación Ordenes en Horas" queryTableFieldId="22" dataDxfId="260" totalsRowDxfId="2">
      <calculatedColumnFormula>SUMIF(Datos_cocina!A:A, Datos_sala!K:K, Datos_cocina!H:H)</calculatedColumnFormula>
    </tableColumn>
    <tableColumn id="29" xr3:uid="{7CB2F8BA-A745-4AA7-A107-95B0F769558B}" uniqueName="29" name="Tiempo de Degustación en Horas" queryTableFieldId="23" dataDxfId="259" totalsRowDxfId="1">
      <calculatedColumnFormula>MAX(0, Datos_sala[[#This Row],[Tiempo de Permanencia]]-Datos_sala[[#This Row],[Tiempo de Preparación Ordenes en Horas]])</calculatedColumnFormula>
    </tableColumn>
    <tableColumn id="30" xr3:uid="{5E97EAB2-7C5E-492A-9428-1E6821215697}" uniqueName="30" name="Orden Cobrada" queryTableFieldId="24" dataDxfId="258" totalsRowDxfId="0">
      <calculatedColumnFormula>IF(Datos_sala[[#This Row],[Tiempo de Degustación en Horas]] = 0, "No", "Si")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B25347-6955-4F31-8DA9-73C2BBA54DD5}" name="Tabla3" displayName="Tabla3" ref="A24:B36" totalsRowShown="0" headerRowDxfId="88">
  <autoFilter ref="A24:B36" xr:uid="{8DB25347-6955-4F31-8DA9-73C2BBA54DD5}"/>
  <tableColumns count="2">
    <tableColumn id="1" xr3:uid="{69696AF7-295B-454C-89BD-3AC6B3CD54B9}" name="Pais de Origen"/>
    <tableColumn id="2" xr3:uid="{50A332B9-2683-4358-B827-72C3F1D072F5}" name="Suma Monto Total de la Cuenta" dataCellStyle="Mon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12" Type="http://schemas.openxmlformats.org/officeDocument/2006/relationships/table" Target="../tables/table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12.xml"/><Relationship Id="rId10" Type="http://schemas.openxmlformats.org/officeDocument/2006/relationships/pivotTable" Target="../pivotTables/pivotTable17.xml"/><Relationship Id="rId4" Type="http://schemas.openxmlformats.org/officeDocument/2006/relationships/pivotTable" Target="../pivotTables/pivotTable11.xml"/><Relationship Id="rId9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9D9D-9541-4DAA-BE52-4D6E55197503}">
  <dimension ref="A1:R1904"/>
  <sheetViews>
    <sheetView workbookViewId="0">
      <selection activeCell="R2" sqref="R2"/>
    </sheetView>
  </sheetViews>
  <sheetFormatPr baseColWidth="10" defaultRowHeight="14.4" x14ac:dyDescent="0.3"/>
  <cols>
    <col min="1" max="1" width="19" bestFit="1" customWidth="1"/>
    <col min="2" max="3" width="18.109375" bestFit="1" customWidth="1"/>
    <col min="4" max="4" width="22.44140625" bestFit="1" customWidth="1"/>
    <col min="5" max="5" width="15.33203125" bestFit="1" customWidth="1"/>
    <col min="6" max="6" width="15.88671875" bestFit="1" customWidth="1"/>
    <col min="7" max="7" width="19.6640625" bestFit="1" customWidth="1"/>
    <col min="8" max="8" width="24.33203125" customWidth="1"/>
    <col min="9" max="9" width="16.109375" bestFit="1" customWidth="1"/>
    <col min="10" max="10" width="17.44140625" bestFit="1" customWidth="1"/>
    <col min="11" max="11" width="15.6640625" bestFit="1" customWidth="1"/>
    <col min="12" max="12" width="16.44140625" bestFit="1" customWidth="1"/>
    <col min="13" max="13" width="25.109375" bestFit="1" customWidth="1"/>
    <col min="15" max="15" width="13.109375" bestFit="1" customWidth="1"/>
    <col min="16" max="16" width="18.88671875" bestFit="1" customWidth="1"/>
    <col min="17" max="17" width="19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1735</v>
      </c>
      <c r="I1" t="s">
        <v>7</v>
      </c>
      <c r="J1" t="s">
        <v>1723</v>
      </c>
      <c r="K1" t="s">
        <v>1724</v>
      </c>
      <c r="L1" t="s">
        <v>1725</v>
      </c>
      <c r="M1" t="s">
        <v>1726</v>
      </c>
      <c r="O1" s="5" t="s">
        <v>1728</v>
      </c>
      <c r="P1" s="5" t="s">
        <v>1729</v>
      </c>
      <c r="Q1" s="5" t="s">
        <v>1730</v>
      </c>
      <c r="R1" s="5" t="s">
        <v>1763</v>
      </c>
    </row>
    <row r="2" spans="1:18" x14ac:dyDescent="0.3">
      <c r="A2">
        <v>1</v>
      </c>
      <c r="B2">
        <v>10</v>
      </c>
      <c r="C2" t="s">
        <v>8</v>
      </c>
      <c r="D2" t="s">
        <v>9</v>
      </c>
      <c r="E2" s="2">
        <v>14</v>
      </c>
      <c r="F2" s="2">
        <v>24</v>
      </c>
      <c r="G2">
        <v>2</v>
      </c>
      <c r="H2" s="8">
        <v>1.7361111111111112E-2</v>
      </c>
      <c r="I2" t="s">
        <v>10</v>
      </c>
      <c r="J2" s="2">
        <f>Datos_cocina[[#This Row],[Precio Unitario]]*Datos_cocina[[#This Row],[Cantidad Ordenada]]</f>
        <v>48</v>
      </c>
      <c r="K2" s="3">
        <f>Datos_cocina[[#This Row],[Ganancia Bruta]]*Datos_cocina[[#This Row],[Cantidad Ordenada]]</f>
        <v>20</v>
      </c>
      <c r="L2" s="3">
        <f>Datos_cocina[[#This Row],[Precio Unitario]]-Datos_cocina[[#This Row],[Costo Unitario]]</f>
        <v>10</v>
      </c>
      <c r="M2" s="4">
        <f>(Datos_cocina[[#This Row],[Ganancia Neta]]/Datos_cocina[[#This Row],[Total del Pedido]])</f>
        <v>0.41666666666666669</v>
      </c>
      <c r="O2" s="6">
        <f>SUM(Datos_cocina[Total del Pedido])</f>
        <v>106327</v>
      </c>
      <c r="P2" s="6">
        <f>SUM(Datos_cocina[Ganancia Neta])</f>
        <v>42881</v>
      </c>
      <c r="Q2" s="6">
        <f>SUM(Datos_cocina[Ganancia Bruta])</f>
        <v>21239</v>
      </c>
      <c r="R2" s="50">
        <f>(Datos_sala!N769-Datos_cocina[[#Totals],[Costo Unitario]])/Datos_sala!N769</f>
        <v>0.70451531595925776</v>
      </c>
    </row>
    <row r="3" spans="1:18" x14ac:dyDescent="0.3">
      <c r="A3">
        <v>1</v>
      </c>
      <c r="B3">
        <v>10</v>
      </c>
      <c r="C3" t="s">
        <v>11</v>
      </c>
      <c r="D3" t="s">
        <v>12</v>
      </c>
      <c r="E3" s="2">
        <v>18</v>
      </c>
      <c r="F3" s="2">
        <v>30</v>
      </c>
      <c r="G3">
        <v>3</v>
      </c>
      <c r="H3" s="8">
        <v>2.2222222222222223E-2</v>
      </c>
      <c r="I3" t="s">
        <v>13</v>
      </c>
      <c r="J3" s="2">
        <f>Datos_cocina[[#This Row],[Precio Unitario]]*Datos_cocina[[#This Row],[Cantidad Ordenada]]</f>
        <v>90</v>
      </c>
      <c r="K3" s="3">
        <f>Datos_cocina[[#This Row],[Ganancia Bruta]]*Datos_cocina[[#This Row],[Cantidad Ordenada]]</f>
        <v>36</v>
      </c>
      <c r="L3" s="3">
        <f>Datos_cocina[[#This Row],[Precio Unitario]]-Datos_cocina[[#This Row],[Costo Unitario]]</f>
        <v>12</v>
      </c>
      <c r="M3" s="4">
        <f>(Datos_cocina[[#This Row],[Ganancia Neta]]/Datos_cocina[[#This Row],[Total del Pedido]])</f>
        <v>0.4</v>
      </c>
    </row>
    <row r="4" spans="1:18" x14ac:dyDescent="0.3">
      <c r="A4">
        <v>2</v>
      </c>
      <c r="B4">
        <v>6</v>
      </c>
      <c r="C4" t="s">
        <v>14</v>
      </c>
      <c r="D4" t="s">
        <v>15</v>
      </c>
      <c r="E4" s="2">
        <v>19</v>
      </c>
      <c r="F4" s="2">
        <v>31</v>
      </c>
      <c r="G4">
        <v>1</v>
      </c>
      <c r="H4" s="8">
        <v>3.5416666666666666E-2</v>
      </c>
      <c r="I4" t="s">
        <v>10</v>
      </c>
      <c r="J4" s="2">
        <f>Datos_cocina[[#This Row],[Precio Unitario]]*Datos_cocina[[#This Row],[Cantidad Ordenada]]</f>
        <v>31</v>
      </c>
      <c r="K4" s="3">
        <f>Datos_cocina[[#This Row],[Ganancia Bruta]]*Datos_cocina[[#This Row],[Cantidad Ordenada]]</f>
        <v>12</v>
      </c>
      <c r="L4" s="3">
        <f>Datos_cocina[[#This Row],[Precio Unitario]]-Datos_cocina[[#This Row],[Costo Unitario]]</f>
        <v>12</v>
      </c>
      <c r="M4" s="4">
        <f>(Datos_cocina[[#This Row],[Ganancia Neta]]/Datos_cocina[[#This Row],[Total del Pedido]])</f>
        <v>0.38709677419354838</v>
      </c>
    </row>
    <row r="5" spans="1:18" x14ac:dyDescent="0.3">
      <c r="A5">
        <v>2</v>
      </c>
      <c r="B5">
        <v>6</v>
      </c>
      <c r="C5" t="s">
        <v>16</v>
      </c>
      <c r="D5" t="s">
        <v>17</v>
      </c>
      <c r="E5" s="2">
        <v>16</v>
      </c>
      <c r="F5" s="2">
        <v>27</v>
      </c>
      <c r="G5">
        <v>1</v>
      </c>
      <c r="H5" s="8">
        <v>2.361111111111111E-2</v>
      </c>
      <c r="I5" t="s">
        <v>13</v>
      </c>
      <c r="J5" s="2">
        <f>Datos_cocina[[#This Row],[Precio Unitario]]*Datos_cocina[[#This Row],[Cantidad Ordenada]]</f>
        <v>27</v>
      </c>
      <c r="K5" s="3">
        <f>Datos_cocina[[#This Row],[Ganancia Bruta]]*Datos_cocina[[#This Row],[Cantidad Ordenada]]</f>
        <v>11</v>
      </c>
      <c r="L5" s="3">
        <f>Datos_cocina[[#This Row],[Precio Unitario]]-Datos_cocina[[#This Row],[Costo Unitario]]</f>
        <v>11</v>
      </c>
      <c r="M5" s="4">
        <f>(Datos_cocina[[#This Row],[Ganancia Neta]]/Datos_cocina[[#This Row],[Total del Pedido]])</f>
        <v>0.40740740740740738</v>
      </c>
    </row>
    <row r="6" spans="1:18" x14ac:dyDescent="0.3">
      <c r="A6">
        <v>3</v>
      </c>
      <c r="B6">
        <v>20</v>
      </c>
      <c r="C6" t="s">
        <v>18</v>
      </c>
      <c r="D6" t="s">
        <v>19</v>
      </c>
      <c r="E6" s="2">
        <v>25</v>
      </c>
      <c r="F6" s="2">
        <v>40</v>
      </c>
      <c r="G6">
        <v>1</v>
      </c>
      <c r="H6" s="8">
        <v>6.2500000000000003E-3</v>
      </c>
      <c r="I6" t="s">
        <v>13</v>
      </c>
      <c r="J6" s="2">
        <f>Datos_cocina[[#This Row],[Precio Unitario]]*Datos_cocina[[#This Row],[Cantidad Ordenada]]</f>
        <v>40</v>
      </c>
      <c r="K6" s="3">
        <f>Datos_cocina[[#This Row],[Ganancia Bruta]]*Datos_cocina[[#This Row],[Cantidad Ordenada]]</f>
        <v>15</v>
      </c>
      <c r="L6" s="3">
        <f>Datos_cocina[[#This Row],[Precio Unitario]]-Datos_cocina[[#This Row],[Costo Unitario]]</f>
        <v>15</v>
      </c>
      <c r="M6" s="4">
        <f>(Datos_cocina[[#This Row],[Ganancia Neta]]/Datos_cocina[[#This Row],[Total del Pedido]])</f>
        <v>0.375</v>
      </c>
    </row>
    <row r="7" spans="1:18" x14ac:dyDescent="0.3">
      <c r="A7">
        <v>3</v>
      </c>
      <c r="B7">
        <v>20</v>
      </c>
      <c r="C7" t="s">
        <v>14</v>
      </c>
      <c r="D7" t="s">
        <v>15</v>
      </c>
      <c r="E7" s="2">
        <v>19</v>
      </c>
      <c r="F7" s="2">
        <v>31</v>
      </c>
      <c r="G7">
        <v>1</v>
      </c>
      <c r="H7" s="8">
        <v>1.8749999999999999E-2</v>
      </c>
      <c r="I7" t="s">
        <v>10</v>
      </c>
      <c r="J7" s="2">
        <f>Datos_cocina[[#This Row],[Precio Unitario]]*Datos_cocina[[#This Row],[Cantidad Ordenada]]</f>
        <v>31</v>
      </c>
      <c r="K7" s="3">
        <f>Datos_cocina[[#This Row],[Ganancia Bruta]]*Datos_cocina[[#This Row],[Cantidad Ordenada]]</f>
        <v>12</v>
      </c>
      <c r="L7" s="3">
        <f>Datos_cocina[[#This Row],[Precio Unitario]]-Datos_cocina[[#This Row],[Costo Unitario]]</f>
        <v>12</v>
      </c>
      <c r="M7" s="4">
        <f>(Datos_cocina[[#This Row],[Ganancia Neta]]/Datos_cocina[[#This Row],[Total del Pedido]])</f>
        <v>0.38709677419354838</v>
      </c>
    </row>
    <row r="8" spans="1:18" x14ac:dyDescent="0.3">
      <c r="A8">
        <v>3</v>
      </c>
      <c r="B8">
        <v>20</v>
      </c>
      <c r="C8" t="s">
        <v>20</v>
      </c>
      <c r="D8" t="s">
        <v>21</v>
      </c>
      <c r="E8" s="2">
        <v>22</v>
      </c>
      <c r="F8" s="2">
        <v>36</v>
      </c>
      <c r="G8">
        <v>1</v>
      </c>
      <c r="H8" s="8">
        <v>2.5000000000000001E-2</v>
      </c>
      <c r="I8" t="s">
        <v>10</v>
      </c>
      <c r="J8" s="2">
        <f>Datos_cocina[[#This Row],[Precio Unitario]]*Datos_cocina[[#This Row],[Cantidad Ordenada]]</f>
        <v>36</v>
      </c>
      <c r="K8" s="3">
        <f>Datos_cocina[[#This Row],[Ganancia Bruta]]*Datos_cocina[[#This Row],[Cantidad Ordenada]]</f>
        <v>14</v>
      </c>
      <c r="L8" s="3">
        <f>Datos_cocina[[#This Row],[Precio Unitario]]-Datos_cocina[[#This Row],[Costo Unitario]]</f>
        <v>14</v>
      </c>
      <c r="M8" s="4">
        <f>(Datos_cocina[[#This Row],[Ganancia Neta]]/Datos_cocina[[#This Row],[Total del Pedido]])</f>
        <v>0.3888888888888889</v>
      </c>
    </row>
    <row r="9" spans="1:18" x14ac:dyDescent="0.3">
      <c r="A9">
        <v>3</v>
      </c>
      <c r="B9">
        <v>20</v>
      </c>
      <c r="C9" t="s">
        <v>22</v>
      </c>
      <c r="D9" t="s">
        <v>23</v>
      </c>
      <c r="E9" s="2">
        <v>17</v>
      </c>
      <c r="F9" s="2">
        <v>29</v>
      </c>
      <c r="G9">
        <v>2</v>
      </c>
      <c r="H9" s="8">
        <v>3.7499999999999999E-2</v>
      </c>
      <c r="I9" t="s">
        <v>13</v>
      </c>
      <c r="J9" s="2">
        <f>Datos_cocina[[#This Row],[Precio Unitario]]*Datos_cocina[[#This Row],[Cantidad Ordenada]]</f>
        <v>58</v>
      </c>
      <c r="K9" s="3">
        <f>Datos_cocina[[#This Row],[Ganancia Bruta]]*Datos_cocina[[#This Row],[Cantidad Ordenada]]</f>
        <v>24</v>
      </c>
      <c r="L9" s="3">
        <f>Datos_cocina[[#This Row],[Precio Unitario]]-Datos_cocina[[#This Row],[Costo Unitario]]</f>
        <v>12</v>
      </c>
      <c r="M9" s="4">
        <f>(Datos_cocina[[#This Row],[Ganancia Neta]]/Datos_cocina[[#This Row],[Total del Pedido]])</f>
        <v>0.41379310344827586</v>
      </c>
    </row>
    <row r="10" spans="1:18" x14ac:dyDescent="0.3">
      <c r="A10">
        <v>4</v>
      </c>
      <c r="B10">
        <v>3</v>
      </c>
      <c r="C10" t="s">
        <v>24</v>
      </c>
      <c r="D10" t="s">
        <v>25</v>
      </c>
      <c r="E10" s="2">
        <v>20</v>
      </c>
      <c r="F10" s="2">
        <v>33</v>
      </c>
      <c r="G10">
        <v>3</v>
      </c>
      <c r="H10" s="8">
        <v>1.5972222222222221E-2</v>
      </c>
      <c r="I10" t="s">
        <v>13</v>
      </c>
      <c r="J10" s="2">
        <f>Datos_cocina[[#This Row],[Precio Unitario]]*Datos_cocina[[#This Row],[Cantidad Ordenada]]</f>
        <v>99</v>
      </c>
      <c r="K10" s="3">
        <f>Datos_cocina[[#This Row],[Ganancia Bruta]]*Datos_cocina[[#This Row],[Cantidad Ordenada]]</f>
        <v>39</v>
      </c>
      <c r="L10" s="3">
        <f>Datos_cocina[[#This Row],[Precio Unitario]]-Datos_cocina[[#This Row],[Costo Unitario]]</f>
        <v>13</v>
      </c>
      <c r="M10" s="4">
        <f>(Datos_cocina[[#This Row],[Ganancia Neta]]/Datos_cocina[[#This Row],[Total del Pedido]])</f>
        <v>0.39393939393939392</v>
      </c>
    </row>
    <row r="11" spans="1:18" x14ac:dyDescent="0.3">
      <c r="A11">
        <v>4</v>
      </c>
      <c r="B11">
        <v>3</v>
      </c>
      <c r="C11" t="s">
        <v>26</v>
      </c>
      <c r="D11" t="s">
        <v>27</v>
      </c>
      <c r="E11" s="2">
        <v>16</v>
      </c>
      <c r="F11" s="2">
        <v>28</v>
      </c>
      <c r="G11">
        <v>3</v>
      </c>
      <c r="H11" s="8">
        <v>1.1805555555555555E-2</v>
      </c>
      <c r="I11" t="s">
        <v>10</v>
      </c>
      <c r="J11" s="2">
        <f>Datos_cocina[[#This Row],[Precio Unitario]]*Datos_cocina[[#This Row],[Cantidad Ordenada]]</f>
        <v>84</v>
      </c>
      <c r="K11" s="3">
        <f>Datos_cocina[[#This Row],[Ganancia Bruta]]*Datos_cocina[[#This Row],[Cantidad Ordenada]]</f>
        <v>36</v>
      </c>
      <c r="L11" s="3">
        <f>Datos_cocina[[#This Row],[Precio Unitario]]-Datos_cocina[[#This Row],[Costo Unitario]]</f>
        <v>12</v>
      </c>
      <c r="M11" s="4">
        <f>(Datos_cocina[[#This Row],[Ganancia Neta]]/Datos_cocina[[#This Row],[Total del Pedido]])</f>
        <v>0.42857142857142855</v>
      </c>
    </row>
    <row r="12" spans="1:18" x14ac:dyDescent="0.3">
      <c r="A12">
        <v>5</v>
      </c>
      <c r="B12">
        <v>8</v>
      </c>
      <c r="C12" t="s">
        <v>28</v>
      </c>
      <c r="D12" t="s">
        <v>29</v>
      </c>
      <c r="E12" s="2">
        <v>11</v>
      </c>
      <c r="F12" s="2">
        <v>19</v>
      </c>
      <c r="G12">
        <v>1</v>
      </c>
      <c r="H12" s="8">
        <v>5.5555555555555558E-3</v>
      </c>
      <c r="I12" t="s">
        <v>10</v>
      </c>
      <c r="J12" s="2">
        <f>Datos_cocina[[#This Row],[Precio Unitario]]*Datos_cocina[[#This Row],[Cantidad Ordenada]]</f>
        <v>19</v>
      </c>
      <c r="K12" s="3">
        <f>Datos_cocina[[#This Row],[Ganancia Bruta]]*Datos_cocina[[#This Row],[Cantidad Ordenada]]</f>
        <v>8</v>
      </c>
      <c r="L12" s="3">
        <f>Datos_cocina[[#This Row],[Precio Unitario]]-Datos_cocina[[#This Row],[Costo Unitario]]</f>
        <v>8</v>
      </c>
      <c r="M12" s="4">
        <f>(Datos_cocina[[#This Row],[Ganancia Neta]]/Datos_cocina[[#This Row],[Total del Pedido]])</f>
        <v>0.42105263157894735</v>
      </c>
    </row>
    <row r="13" spans="1:18" x14ac:dyDescent="0.3">
      <c r="A13">
        <v>5</v>
      </c>
      <c r="B13">
        <v>8</v>
      </c>
      <c r="C13" t="s">
        <v>8</v>
      </c>
      <c r="D13" t="s">
        <v>9</v>
      </c>
      <c r="E13" s="2">
        <v>14</v>
      </c>
      <c r="F13" s="2">
        <v>24</v>
      </c>
      <c r="G13">
        <v>2</v>
      </c>
      <c r="H13" s="8">
        <v>6.2500000000000003E-3</v>
      </c>
      <c r="I13" t="s">
        <v>13</v>
      </c>
      <c r="J13" s="2">
        <f>Datos_cocina[[#This Row],[Precio Unitario]]*Datos_cocina[[#This Row],[Cantidad Ordenada]]</f>
        <v>48</v>
      </c>
      <c r="K13" s="3">
        <f>Datos_cocina[[#This Row],[Ganancia Bruta]]*Datos_cocina[[#This Row],[Cantidad Ordenada]]</f>
        <v>20</v>
      </c>
      <c r="L13" s="3">
        <f>Datos_cocina[[#This Row],[Precio Unitario]]-Datos_cocina[[#This Row],[Costo Unitario]]</f>
        <v>10</v>
      </c>
      <c r="M13" s="4">
        <f>(Datos_cocina[[#This Row],[Ganancia Neta]]/Datos_cocina[[#This Row],[Total del Pedido]])</f>
        <v>0.41666666666666669</v>
      </c>
    </row>
    <row r="14" spans="1:18" x14ac:dyDescent="0.3">
      <c r="A14">
        <v>6</v>
      </c>
      <c r="B14">
        <v>7</v>
      </c>
      <c r="C14" t="s">
        <v>30</v>
      </c>
      <c r="D14" t="s">
        <v>31</v>
      </c>
      <c r="E14" s="2">
        <v>21</v>
      </c>
      <c r="F14" s="2">
        <v>35</v>
      </c>
      <c r="G14">
        <v>2</v>
      </c>
      <c r="H14" s="8">
        <v>7.6388888888888886E-3</v>
      </c>
      <c r="I14" t="s">
        <v>13</v>
      </c>
      <c r="J14" s="2">
        <f>Datos_cocina[[#This Row],[Precio Unitario]]*Datos_cocina[[#This Row],[Cantidad Ordenada]]</f>
        <v>70</v>
      </c>
      <c r="K14" s="3">
        <f>Datos_cocina[[#This Row],[Ganancia Bruta]]*Datos_cocina[[#This Row],[Cantidad Ordenada]]</f>
        <v>28</v>
      </c>
      <c r="L14" s="3">
        <f>Datos_cocina[[#This Row],[Precio Unitario]]-Datos_cocina[[#This Row],[Costo Unitario]]</f>
        <v>14</v>
      </c>
      <c r="M14" s="4">
        <f>(Datos_cocina[[#This Row],[Ganancia Neta]]/Datos_cocina[[#This Row],[Total del Pedido]])</f>
        <v>0.4</v>
      </c>
    </row>
    <row r="15" spans="1:18" x14ac:dyDescent="0.3">
      <c r="A15">
        <v>7</v>
      </c>
      <c r="B15">
        <v>17</v>
      </c>
      <c r="C15" t="s">
        <v>32</v>
      </c>
      <c r="D15" t="s">
        <v>33</v>
      </c>
      <c r="E15" s="2">
        <v>19</v>
      </c>
      <c r="F15" s="2">
        <v>32</v>
      </c>
      <c r="G15">
        <v>2</v>
      </c>
      <c r="H15" s="8">
        <v>1.0416666666666666E-2</v>
      </c>
      <c r="I15" t="s">
        <v>13</v>
      </c>
      <c r="J15" s="2">
        <f>Datos_cocina[[#This Row],[Precio Unitario]]*Datos_cocina[[#This Row],[Cantidad Ordenada]]</f>
        <v>64</v>
      </c>
      <c r="K15" s="3">
        <f>Datos_cocina[[#This Row],[Ganancia Bruta]]*Datos_cocina[[#This Row],[Cantidad Ordenada]]</f>
        <v>26</v>
      </c>
      <c r="L15" s="3">
        <f>Datos_cocina[[#This Row],[Precio Unitario]]-Datos_cocina[[#This Row],[Costo Unitario]]</f>
        <v>13</v>
      </c>
      <c r="M15" s="4">
        <f>(Datos_cocina[[#This Row],[Ganancia Neta]]/Datos_cocina[[#This Row],[Total del Pedido]])</f>
        <v>0.40625</v>
      </c>
    </row>
    <row r="16" spans="1:18" x14ac:dyDescent="0.3">
      <c r="A16">
        <v>7</v>
      </c>
      <c r="B16">
        <v>17</v>
      </c>
      <c r="C16" t="s">
        <v>20</v>
      </c>
      <c r="D16" t="s">
        <v>21</v>
      </c>
      <c r="E16" s="2">
        <v>22</v>
      </c>
      <c r="F16" s="2">
        <v>36</v>
      </c>
      <c r="G16">
        <v>3</v>
      </c>
      <c r="H16" s="8">
        <v>1.8055555555555554E-2</v>
      </c>
      <c r="I16" t="s">
        <v>10</v>
      </c>
      <c r="J16" s="2">
        <f>Datos_cocina[[#This Row],[Precio Unitario]]*Datos_cocina[[#This Row],[Cantidad Ordenada]]</f>
        <v>108</v>
      </c>
      <c r="K16" s="3">
        <f>Datos_cocina[[#This Row],[Ganancia Bruta]]*Datos_cocina[[#This Row],[Cantidad Ordenada]]</f>
        <v>42</v>
      </c>
      <c r="L16" s="3">
        <f>Datos_cocina[[#This Row],[Precio Unitario]]-Datos_cocina[[#This Row],[Costo Unitario]]</f>
        <v>14</v>
      </c>
      <c r="M16" s="4">
        <f>(Datos_cocina[[#This Row],[Ganancia Neta]]/Datos_cocina[[#This Row],[Total del Pedido]])</f>
        <v>0.3888888888888889</v>
      </c>
    </row>
    <row r="17" spans="1:13" x14ac:dyDescent="0.3">
      <c r="A17">
        <v>8</v>
      </c>
      <c r="B17">
        <v>11</v>
      </c>
      <c r="C17" t="s">
        <v>34</v>
      </c>
      <c r="D17" t="s">
        <v>35</v>
      </c>
      <c r="E17" s="2">
        <v>13</v>
      </c>
      <c r="F17" s="2">
        <v>22</v>
      </c>
      <c r="G17">
        <v>3</v>
      </c>
      <c r="H17" s="8">
        <v>7.6388888888888886E-3</v>
      </c>
      <c r="I17" t="s">
        <v>10</v>
      </c>
      <c r="J17" s="2">
        <f>Datos_cocina[[#This Row],[Precio Unitario]]*Datos_cocina[[#This Row],[Cantidad Ordenada]]</f>
        <v>66</v>
      </c>
      <c r="K17" s="3">
        <f>Datos_cocina[[#This Row],[Ganancia Bruta]]*Datos_cocina[[#This Row],[Cantidad Ordenada]]</f>
        <v>27</v>
      </c>
      <c r="L17" s="3">
        <f>Datos_cocina[[#This Row],[Precio Unitario]]-Datos_cocina[[#This Row],[Costo Unitario]]</f>
        <v>9</v>
      </c>
      <c r="M17" s="4">
        <f>(Datos_cocina[[#This Row],[Ganancia Neta]]/Datos_cocina[[#This Row],[Total del Pedido]])</f>
        <v>0.40909090909090912</v>
      </c>
    </row>
    <row r="18" spans="1:13" x14ac:dyDescent="0.3">
      <c r="A18">
        <v>8</v>
      </c>
      <c r="B18">
        <v>11</v>
      </c>
      <c r="C18" t="s">
        <v>26</v>
      </c>
      <c r="D18" t="s">
        <v>27</v>
      </c>
      <c r="E18" s="2">
        <v>16</v>
      </c>
      <c r="F18" s="2">
        <v>28</v>
      </c>
      <c r="G18">
        <v>2</v>
      </c>
      <c r="H18" s="8">
        <v>5.5555555555555558E-3</v>
      </c>
      <c r="I18" t="s">
        <v>10</v>
      </c>
      <c r="J18" s="2">
        <f>Datos_cocina[[#This Row],[Precio Unitario]]*Datos_cocina[[#This Row],[Cantidad Ordenada]]</f>
        <v>56</v>
      </c>
      <c r="K18" s="3">
        <f>Datos_cocina[[#This Row],[Ganancia Bruta]]*Datos_cocina[[#This Row],[Cantidad Ordenada]]</f>
        <v>24</v>
      </c>
      <c r="L18" s="3">
        <f>Datos_cocina[[#This Row],[Precio Unitario]]-Datos_cocina[[#This Row],[Costo Unitario]]</f>
        <v>12</v>
      </c>
      <c r="M18" s="4">
        <f>(Datos_cocina[[#This Row],[Ganancia Neta]]/Datos_cocina[[#This Row],[Total del Pedido]])</f>
        <v>0.42857142857142855</v>
      </c>
    </row>
    <row r="19" spans="1:13" x14ac:dyDescent="0.3">
      <c r="A19">
        <v>8</v>
      </c>
      <c r="B19">
        <v>11</v>
      </c>
      <c r="C19" t="s">
        <v>18</v>
      </c>
      <c r="D19" t="s">
        <v>19</v>
      </c>
      <c r="E19" s="2">
        <v>25</v>
      </c>
      <c r="F19" s="2">
        <v>40</v>
      </c>
      <c r="G19">
        <v>3</v>
      </c>
      <c r="H19" s="8">
        <v>2.5000000000000001E-2</v>
      </c>
      <c r="I19" t="s">
        <v>10</v>
      </c>
      <c r="J19" s="2">
        <f>Datos_cocina[[#This Row],[Precio Unitario]]*Datos_cocina[[#This Row],[Cantidad Ordenada]]</f>
        <v>120</v>
      </c>
      <c r="K19" s="3">
        <f>Datos_cocina[[#This Row],[Ganancia Bruta]]*Datos_cocina[[#This Row],[Cantidad Ordenada]]</f>
        <v>45</v>
      </c>
      <c r="L19" s="3">
        <f>Datos_cocina[[#This Row],[Precio Unitario]]-Datos_cocina[[#This Row],[Costo Unitario]]</f>
        <v>15</v>
      </c>
      <c r="M19" s="4">
        <f>(Datos_cocina[[#This Row],[Ganancia Neta]]/Datos_cocina[[#This Row],[Total del Pedido]])</f>
        <v>0.375</v>
      </c>
    </row>
    <row r="20" spans="1:13" x14ac:dyDescent="0.3">
      <c r="A20">
        <v>9</v>
      </c>
      <c r="B20">
        <v>15</v>
      </c>
      <c r="C20" t="s">
        <v>11</v>
      </c>
      <c r="D20" t="s">
        <v>12</v>
      </c>
      <c r="E20" s="2">
        <v>18</v>
      </c>
      <c r="F20" s="2">
        <v>30</v>
      </c>
      <c r="G20">
        <v>1</v>
      </c>
      <c r="H20" s="8">
        <v>3.5416666666666666E-2</v>
      </c>
      <c r="I20" t="s">
        <v>10</v>
      </c>
      <c r="J20" s="2">
        <f>Datos_cocina[[#This Row],[Precio Unitario]]*Datos_cocina[[#This Row],[Cantidad Ordenada]]</f>
        <v>30</v>
      </c>
      <c r="K20" s="3">
        <f>Datos_cocina[[#This Row],[Ganancia Bruta]]*Datos_cocina[[#This Row],[Cantidad Ordenada]]</f>
        <v>12</v>
      </c>
      <c r="L20" s="3">
        <f>Datos_cocina[[#This Row],[Precio Unitario]]-Datos_cocina[[#This Row],[Costo Unitario]]</f>
        <v>12</v>
      </c>
      <c r="M20" s="4">
        <f>(Datos_cocina[[#This Row],[Ganancia Neta]]/Datos_cocina[[#This Row],[Total del Pedido]])</f>
        <v>0.4</v>
      </c>
    </row>
    <row r="21" spans="1:13" x14ac:dyDescent="0.3">
      <c r="A21">
        <v>9</v>
      </c>
      <c r="B21">
        <v>15</v>
      </c>
      <c r="C21" t="s">
        <v>8</v>
      </c>
      <c r="D21" t="s">
        <v>9</v>
      </c>
      <c r="E21" s="2">
        <v>14</v>
      </c>
      <c r="F21" s="2">
        <v>24</v>
      </c>
      <c r="G21">
        <v>1</v>
      </c>
      <c r="H21" s="8">
        <v>3.4027777777777775E-2</v>
      </c>
      <c r="I21" t="s">
        <v>13</v>
      </c>
      <c r="J21" s="2">
        <f>Datos_cocina[[#This Row],[Precio Unitario]]*Datos_cocina[[#This Row],[Cantidad Ordenada]]</f>
        <v>24</v>
      </c>
      <c r="K21" s="3">
        <f>Datos_cocina[[#This Row],[Ganancia Bruta]]*Datos_cocina[[#This Row],[Cantidad Ordenada]]</f>
        <v>10</v>
      </c>
      <c r="L21" s="3">
        <f>Datos_cocina[[#This Row],[Precio Unitario]]-Datos_cocina[[#This Row],[Costo Unitario]]</f>
        <v>10</v>
      </c>
      <c r="M21" s="4">
        <f>(Datos_cocina[[#This Row],[Ganancia Neta]]/Datos_cocina[[#This Row],[Total del Pedido]])</f>
        <v>0.41666666666666669</v>
      </c>
    </row>
    <row r="22" spans="1:13" x14ac:dyDescent="0.3">
      <c r="A22">
        <v>9</v>
      </c>
      <c r="B22">
        <v>15</v>
      </c>
      <c r="C22" t="s">
        <v>28</v>
      </c>
      <c r="D22" t="s">
        <v>29</v>
      </c>
      <c r="E22" s="2">
        <v>11</v>
      </c>
      <c r="F22" s="2">
        <v>19</v>
      </c>
      <c r="G22">
        <v>1</v>
      </c>
      <c r="H22" s="8">
        <v>1.0416666666666666E-2</v>
      </c>
      <c r="I22" t="s">
        <v>10</v>
      </c>
      <c r="J22" s="2">
        <f>Datos_cocina[[#This Row],[Precio Unitario]]*Datos_cocina[[#This Row],[Cantidad Ordenada]]</f>
        <v>19</v>
      </c>
      <c r="K22" s="3">
        <f>Datos_cocina[[#This Row],[Ganancia Bruta]]*Datos_cocina[[#This Row],[Cantidad Ordenada]]</f>
        <v>8</v>
      </c>
      <c r="L22" s="3">
        <f>Datos_cocina[[#This Row],[Precio Unitario]]-Datos_cocina[[#This Row],[Costo Unitario]]</f>
        <v>8</v>
      </c>
      <c r="M22" s="4">
        <f>(Datos_cocina[[#This Row],[Ganancia Neta]]/Datos_cocina[[#This Row],[Total del Pedido]])</f>
        <v>0.42105263157894735</v>
      </c>
    </row>
    <row r="23" spans="1:13" x14ac:dyDescent="0.3">
      <c r="A23">
        <v>9</v>
      </c>
      <c r="B23">
        <v>15</v>
      </c>
      <c r="C23" t="s">
        <v>32</v>
      </c>
      <c r="D23" t="s">
        <v>33</v>
      </c>
      <c r="E23" s="2">
        <v>19</v>
      </c>
      <c r="F23" s="2">
        <v>32</v>
      </c>
      <c r="G23">
        <v>3</v>
      </c>
      <c r="H23" s="8">
        <v>2.1527777777777778E-2</v>
      </c>
      <c r="I23" t="s">
        <v>10</v>
      </c>
      <c r="J23" s="2">
        <f>Datos_cocina[[#This Row],[Precio Unitario]]*Datos_cocina[[#This Row],[Cantidad Ordenada]]</f>
        <v>96</v>
      </c>
      <c r="K23" s="3">
        <f>Datos_cocina[[#This Row],[Ganancia Bruta]]*Datos_cocina[[#This Row],[Cantidad Ordenada]]</f>
        <v>39</v>
      </c>
      <c r="L23" s="3">
        <f>Datos_cocina[[#This Row],[Precio Unitario]]-Datos_cocina[[#This Row],[Costo Unitario]]</f>
        <v>13</v>
      </c>
      <c r="M23" s="4">
        <f>(Datos_cocina[[#This Row],[Ganancia Neta]]/Datos_cocina[[#This Row],[Total del Pedido]])</f>
        <v>0.40625</v>
      </c>
    </row>
    <row r="24" spans="1:13" x14ac:dyDescent="0.3">
      <c r="A24">
        <v>10</v>
      </c>
      <c r="B24">
        <v>17</v>
      </c>
      <c r="C24" t="s">
        <v>36</v>
      </c>
      <c r="D24" t="s">
        <v>37</v>
      </c>
      <c r="E24" s="2">
        <v>20</v>
      </c>
      <c r="F24" s="2">
        <v>34</v>
      </c>
      <c r="G24">
        <v>2</v>
      </c>
      <c r="H24" s="8">
        <v>6.9444444444444441E-3</v>
      </c>
      <c r="I24" t="s">
        <v>13</v>
      </c>
      <c r="J24" s="2">
        <f>Datos_cocina[[#This Row],[Precio Unitario]]*Datos_cocina[[#This Row],[Cantidad Ordenada]]</f>
        <v>68</v>
      </c>
      <c r="K24" s="3">
        <f>Datos_cocina[[#This Row],[Ganancia Bruta]]*Datos_cocina[[#This Row],[Cantidad Ordenada]]</f>
        <v>28</v>
      </c>
      <c r="L24" s="3">
        <f>Datos_cocina[[#This Row],[Precio Unitario]]-Datos_cocina[[#This Row],[Costo Unitario]]</f>
        <v>14</v>
      </c>
      <c r="M24" s="4">
        <f>(Datos_cocina[[#This Row],[Ganancia Neta]]/Datos_cocina[[#This Row],[Total del Pedido]])</f>
        <v>0.41176470588235292</v>
      </c>
    </row>
    <row r="25" spans="1:13" x14ac:dyDescent="0.3">
      <c r="A25">
        <v>10</v>
      </c>
      <c r="B25">
        <v>17</v>
      </c>
      <c r="C25" t="s">
        <v>18</v>
      </c>
      <c r="D25" t="s">
        <v>19</v>
      </c>
      <c r="E25" s="2">
        <v>25</v>
      </c>
      <c r="F25" s="2">
        <v>40</v>
      </c>
      <c r="G25">
        <v>2</v>
      </c>
      <c r="H25" s="8">
        <v>1.3194444444444444E-2</v>
      </c>
      <c r="I25" t="s">
        <v>10</v>
      </c>
      <c r="J25" s="2">
        <f>Datos_cocina[[#This Row],[Precio Unitario]]*Datos_cocina[[#This Row],[Cantidad Ordenada]]</f>
        <v>80</v>
      </c>
      <c r="K25" s="3">
        <f>Datos_cocina[[#This Row],[Ganancia Bruta]]*Datos_cocina[[#This Row],[Cantidad Ordenada]]</f>
        <v>30</v>
      </c>
      <c r="L25" s="3">
        <f>Datos_cocina[[#This Row],[Precio Unitario]]-Datos_cocina[[#This Row],[Costo Unitario]]</f>
        <v>15</v>
      </c>
      <c r="M25" s="4">
        <f>(Datos_cocina[[#This Row],[Ganancia Neta]]/Datos_cocina[[#This Row],[Total del Pedido]])</f>
        <v>0.375</v>
      </c>
    </row>
    <row r="26" spans="1:13" x14ac:dyDescent="0.3">
      <c r="A26">
        <v>11</v>
      </c>
      <c r="B26">
        <v>14</v>
      </c>
      <c r="C26" t="s">
        <v>26</v>
      </c>
      <c r="D26" t="s">
        <v>27</v>
      </c>
      <c r="E26" s="2">
        <v>16</v>
      </c>
      <c r="F26" s="2">
        <v>28</v>
      </c>
      <c r="G26">
        <v>1</v>
      </c>
      <c r="H26" s="8">
        <v>2.2222222222222223E-2</v>
      </c>
      <c r="I26" t="s">
        <v>13</v>
      </c>
      <c r="J26" s="2">
        <f>Datos_cocina[[#This Row],[Precio Unitario]]*Datos_cocina[[#This Row],[Cantidad Ordenada]]</f>
        <v>28</v>
      </c>
      <c r="K26" s="3">
        <f>Datos_cocina[[#This Row],[Ganancia Bruta]]*Datos_cocina[[#This Row],[Cantidad Ordenada]]</f>
        <v>12</v>
      </c>
      <c r="L26" s="3">
        <f>Datos_cocina[[#This Row],[Precio Unitario]]-Datos_cocina[[#This Row],[Costo Unitario]]</f>
        <v>12</v>
      </c>
      <c r="M26" s="4">
        <f>(Datos_cocina[[#This Row],[Ganancia Neta]]/Datos_cocina[[#This Row],[Total del Pedido]])</f>
        <v>0.42857142857142855</v>
      </c>
    </row>
    <row r="27" spans="1:13" x14ac:dyDescent="0.3">
      <c r="A27">
        <v>11</v>
      </c>
      <c r="B27">
        <v>14</v>
      </c>
      <c r="C27" t="s">
        <v>11</v>
      </c>
      <c r="D27" t="s">
        <v>12</v>
      </c>
      <c r="E27" s="2">
        <v>18</v>
      </c>
      <c r="F27" s="2">
        <v>30</v>
      </c>
      <c r="G27">
        <v>2</v>
      </c>
      <c r="H27" s="8">
        <v>1.6666666666666666E-2</v>
      </c>
      <c r="I27" t="s">
        <v>13</v>
      </c>
      <c r="J27" s="2">
        <f>Datos_cocina[[#This Row],[Precio Unitario]]*Datos_cocina[[#This Row],[Cantidad Ordenada]]</f>
        <v>60</v>
      </c>
      <c r="K27" s="3">
        <f>Datos_cocina[[#This Row],[Ganancia Bruta]]*Datos_cocina[[#This Row],[Cantidad Ordenada]]</f>
        <v>24</v>
      </c>
      <c r="L27" s="3">
        <f>Datos_cocina[[#This Row],[Precio Unitario]]-Datos_cocina[[#This Row],[Costo Unitario]]</f>
        <v>12</v>
      </c>
      <c r="M27" s="4">
        <f>(Datos_cocina[[#This Row],[Ganancia Neta]]/Datos_cocina[[#This Row],[Total del Pedido]])</f>
        <v>0.4</v>
      </c>
    </row>
    <row r="28" spans="1:13" x14ac:dyDescent="0.3">
      <c r="A28">
        <v>12</v>
      </c>
      <c r="B28">
        <v>14</v>
      </c>
      <c r="C28" t="s">
        <v>26</v>
      </c>
      <c r="D28" t="s">
        <v>27</v>
      </c>
      <c r="E28" s="2">
        <v>16</v>
      </c>
      <c r="F28" s="2">
        <v>28</v>
      </c>
      <c r="G28">
        <v>1</v>
      </c>
      <c r="H28" s="8">
        <v>3.472222222222222E-3</v>
      </c>
      <c r="I28" t="s">
        <v>13</v>
      </c>
      <c r="J28" s="2">
        <f>Datos_cocina[[#This Row],[Precio Unitario]]*Datos_cocina[[#This Row],[Cantidad Ordenada]]</f>
        <v>28</v>
      </c>
      <c r="K28" s="3">
        <f>Datos_cocina[[#This Row],[Ganancia Bruta]]*Datos_cocina[[#This Row],[Cantidad Ordenada]]</f>
        <v>12</v>
      </c>
      <c r="L28" s="3">
        <f>Datos_cocina[[#This Row],[Precio Unitario]]-Datos_cocina[[#This Row],[Costo Unitario]]</f>
        <v>12</v>
      </c>
      <c r="M28" s="4">
        <f>(Datos_cocina[[#This Row],[Ganancia Neta]]/Datos_cocina[[#This Row],[Total del Pedido]])</f>
        <v>0.42857142857142855</v>
      </c>
    </row>
    <row r="29" spans="1:13" x14ac:dyDescent="0.3">
      <c r="A29">
        <v>12</v>
      </c>
      <c r="B29">
        <v>14</v>
      </c>
      <c r="C29" t="s">
        <v>20</v>
      </c>
      <c r="D29" t="s">
        <v>21</v>
      </c>
      <c r="E29" s="2">
        <v>22</v>
      </c>
      <c r="F29" s="2">
        <v>36</v>
      </c>
      <c r="G29">
        <v>3</v>
      </c>
      <c r="H29" s="8">
        <v>3.0555555555555555E-2</v>
      </c>
      <c r="I29" t="s">
        <v>10</v>
      </c>
      <c r="J29" s="2">
        <f>Datos_cocina[[#This Row],[Precio Unitario]]*Datos_cocina[[#This Row],[Cantidad Ordenada]]</f>
        <v>108</v>
      </c>
      <c r="K29" s="3">
        <f>Datos_cocina[[#This Row],[Ganancia Bruta]]*Datos_cocina[[#This Row],[Cantidad Ordenada]]</f>
        <v>42</v>
      </c>
      <c r="L29" s="3">
        <f>Datos_cocina[[#This Row],[Precio Unitario]]-Datos_cocina[[#This Row],[Costo Unitario]]</f>
        <v>14</v>
      </c>
      <c r="M29" s="4">
        <f>(Datos_cocina[[#This Row],[Ganancia Neta]]/Datos_cocina[[#This Row],[Total del Pedido]])</f>
        <v>0.3888888888888889</v>
      </c>
    </row>
    <row r="30" spans="1:13" x14ac:dyDescent="0.3">
      <c r="A30">
        <v>12</v>
      </c>
      <c r="B30">
        <v>14</v>
      </c>
      <c r="C30" t="s">
        <v>30</v>
      </c>
      <c r="D30" t="s">
        <v>31</v>
      </c>
      <c r="E30" s="2">
        <v>21</v>
      </c>
      <c r="F30" s="2">
        <v>35</v>
      </c>
      <c r="G30">
        <v>2</v>
      </c>
      <c r="H30" s="8">
        <v>4.1666666666666666E-3</v>
      </c>
      <c r="I30" t="s">
        <v>10</v>
      </c>
      <c r="J30" s="2">
        <f>Datos_cocina[[#This Row],[Precio Unitario]]*Datos_cocina[[#This Row],[Cantidad Ordenada]]</f>
        <v>70</v>
      </c>
      <c r="K30" s="3">
        <f>Datos_cocina[[#This Row],[Ganancia Bruta]]*Datos_cocina[[#This Row],[Cantidad Ordenada]]</f>
        <v>28</v>
      </c>
      <c r="L30" s="3">
        <f>Datos_cocina[[#This Row],[Precio Unitario]]-Datos_cocina[[#This Row],[Costo Unitario]]</f>
        <v>14</v>
      </c>
      <c r="M30" s="4">
        <f>(Datos_cocina[[#This Row],[Ganancia Neta]]/Datos_cocina[[#This Row],[Total del Pedido]])</f>
        <v>0.4</v>
      </c>
    </row>
    <row r="31" spans="1:13" x14ac:dyDescent="0.3">
      <c r="A31">
        <v>12</v>
      </c>
      <c r="B31">
        <v>14</v>
      </c>
      <c r="C31" t="s">
        <v>18</v>
      </c>
      <c r="D31" t="s">
        <v>19</v>
      </c>
      <c r="E31" s="2">
        <v>25</v>
      </c>
      <c r="F31" s="2">
        <v>40</v>
      </c>
      <c r="G31">
        <v>3</v>
      </c>
      <c r="H31" s="8">
        <v>2.7777777777777776E-2</v>
      </c>
      <c r="I31" t="s">
        <v>10</v>
      </c>
      <c r="J31" s="2">
        <f>Datos_cocina[[#This Row],[Precio Unitario]]*Datos_cocina[[#This Row],[Cantidad Ordenada]]</f>
        <v>120</v>
      </c>
      <c r="K31" s="3">
        <f>Datos_cocina[[#This Row],[Ganancia Bruta]]*Datos_cocina[[#This Row],[Cantidad Ordenada]]</f>
        <v>45</v>
      </c>
      <c r="L31" s="3">
        <f>Datos_cocina[[#This Row],[Precio Unitario]]-Datos_cocina[[#This Row],[Costo Unitario]]</f>
        <v>15</v>
      </c>
      <c r="M31" s="4">
        <f>(Datos_cocina[[#This Row],[Ganancia Neta]]/Datos_cocina[[#This Row],[Total del Pedido]])</f>
        <v>0.375</v>
      </c>
    </row>
    <row r="32" spans="1:13" x14ac:dyDescent="0.3">
      <c r="A32">
        <v>13</v>
      </c>
      <c r="B32">
        <v>2</v>
      </c>
      <c r="C32" t="s">
        <v>22</v>
      </c>
      <c r="D32" t="s">
        <v>23</v>
      </c>
      <c r="E32" s="2">
        <v>17</v>
      </c>
      <c r="F32" s="2">
        <v>29</v>
      </c>
      <c r="G32">
        <v>3</v>
      </c>
      <c r="H32" s="8">
        <v>4.0972222222222222E-2</v>
      </c>
      <c r="I32" t="s">
        <v>13</v>
      </c>
      <c r="J32" s="2">
        <f>Datos_cocina[[#This Row],[Precio Unitario]]*Datos_cocina[[#This Row],[Cantidad Ordenada]]</f>
        <v>87</v>
      </c>
      <c r="K32" s="3">
        <f>Datos_cocina[[#This Row],[Ganancia Bruta]]*Datos_cocina[[#This Row],[Cantidad Ordenada]]</f>
        <v>36</v>
      </c>
      <c r="L32" s="3">
        <f>Datos_cocina[[#This Row],[Precio Unitario]]-Datos_cocina[[#This Row],[Costo Unitario]]</f>
        <v>12</v>
      </c>
      <c r="M32" s="4">
        <f>(Datos_cocina[[#This Row],[Ganancia Neta]]/Datos_cocina[[#This Row],[Total del Pedido]])</f>
        <v>0.41379310344827586</v>
      </c>
    </row>
    <row r="33" spans="1:13" x14ac:dyDescent="0.3">
      <c r="A33">
        <v>14</v>
      </c>
      <c r="B33">
        <v>16</v>
      </c>
      <c r="C33" t="s">
        <v>38</v>
      </c>
      <c r="D33" t="s">
        <v>39</v>
      </c>
      <c r="E33" s="2">
        <v>12</v>
      </c>
      <c r="F33" s="2">
        <v>20</v>
      </c>
      <c r="G33">
        <v>1</v>
      </c>
      <c r="H33" s="8">
        <v>2.5000000000000001E-2</v>
      </c>
      <c r="I33" t="s">
        <v>10</v>
      </c>
      <c r="J33" s="2">
        <f>Datos_cocina[[#This Row],[Precio Unitario]]*Datos_cocina[[#This Row],[Cantidad Ordenada]]</f>
        <v>20</v>
      </c>
      <c r="K33" s="3">
        <f>Datos_cocina[[#This Row],[Ganancia Bruta]]*Datos_cocina[[#This Row],[Cantidad Ordenada]]</f>
        <v>8</v>
      </c>
      <c r="L33" s="3">
        <f>Datos_cocina[[#This Row],[Precio Unitario]]-Datos_cocina[[#This Row],[Costo Unitario]]</f>
        <v>8</v>
      </c>
      <c r="M33" s="4">
        <f>(Datos_cocina[[#This Row],[Ganancia Neta]]/Datos_cocina[[#This Row],[Total del Pedido]])</f>
        <v>0.4</v>
      </c>
    </row>
    <row r="34" spans="1:13" x14ac:dyDescent="0.3">
      <c r="A34">
        <v>14</v>
      </c>
      <c r="B34">
        <v>16</v>
      </c>
      <c r="C34" t="s">
        <v>24</v>
      </c>
      <c r="D34" t="s">
        <v>25</v>
      </c>
      <c r="E34" s="2">
        <v>20</v>
      </c>
      <c r="F34" s="2">
        <v>33</v>
      </c>
      <c r="G34">
        <v>1</v>
      </c>
      <c r="H34" s="8">
        <v>1.8055555555555554E-2</v>
      </c>
      <c r="I34" t="s">
        <v>10</v>
      </c>
      <c r="J34" s="2">
        <f>Datos_cocina[[#This Row],[Precio Unitario]]*Datos_cocina[[#This Row],[Cantidad Ordenada]]</f>
        <v>33</v>
      </c>
      <c r="K34" s="3">
        <f>Datos_cocina[[#This Row],[Ganancia Bruta]]*Datos_cocina[[#This Row],[Cantidad Ordenada]]</f>
        <v>13</v>
      </c>
      <c r="L34" s="3">
        <f>Datos_cocina[[#This Row],[Precio Unitario]]-Datos_cocina[[#This Row],[Costo Unitario]]</f>
        <v>13</v>
      </c>
      <c r="M34" s="4">
        <f>(Datos_cocina[[#This Row],[Ganancia Neta]]/Datos_cocina[[#This Row],[Total del Pedido]])</f>
        <v>0.39393939393939392</v>
      </c>
    </row>
    <row r="35" spans="1:13" x14ac:dyDescent="0.3">
      <c r="A35">
        <v>14</v>
      </c>
      <c r="B35">
        <v>16</v>
      </c>
      <c r="C35" t="s">
        <v>40</v>
      </c>
      <c r="D35" t="s">
        <v>41</v>
      </c>
      <c r="E35" s="2">
        <v>14</v>
      </c>
      <c r="F35" s="2">
        <v>23</v>
      </c>
      <c r="G35">
        <v>2</v>
      </c>
      <c r="H35" s="8">
        <v>3.0555555555555555E-2</v>
      </c>
      <c r="I35" t="s">
        <v>13</v>
      </c>
      <c r="J35" s="2">
        <f>Datos_cocina[[#This Row],[Precio Unitario]]*Datos_cocina[[#This Row],[Cantidad Ordenada]]</f>
        <v>46</v>
      </c>
      <c r="K35" s="3">
        <f>Datos_cocina[[#This Row],[Ganancia Bruta]]*Datos_cocina[[#This Row],[Cantidad Ordenada]]</f>
        <v>18</v>
      </c>
      <c r="L35" s="3">
        <f>Datos_cocina[[#This Row],[Precio Unitario]]-Datos_cocina[[#This Row],[Costo Unitario]]</f>
        <v>9</v>
      </c>
      <c r="M35" s="4">
        <f>(Datos_cocina[[#This Row],[Ganancia Neta]]/Datos_cocina[[#This Row],[Total del Pedido]])</f>
        <v>0.39130434782608697</v>
      </c>
    </row>
    <row r="36" spans="1:13" x14ac:dyDescent="0.3">
      <c r="A36">
        <v>14</v>
      </c>
      <c r="B36">
        <v>16</v>
      </c>
      <c r="C36" t="s">
        <v>11</v>
      </c>
      <c r="D36" t="s">
        <v>12</v>
      </c>
      <c r="E36" s="2">
        <v>18</v>
      </c>
      <c r="F36" s="2">
        <v>30</v>
      </c>
      <c r="G36">
        <v>1</v>
      </c>
      <c r="H36" s="8">
        <v>3.3333333333333333E-2</v>
      </c>
      <c r="I36" t="s">
        <v>10</v>
      </c>
      <c r="J36" s="2">
        <f>Datos_cocina[[#This Row],[Precio Unitario]]*Datos_cocina[[#This Row],[Cantidad Ordenada]]</f>
        <v>30</v>
      </c>
      <c r="K36" s="3">
        <f>Datos_cocina[[#This Row],[Ganancia Bruta]]*Datos_cocina[[#This Row],[Cantidad Ordenada]]</f>
        <v>12</v>
      </c>
      <c r="L36" s="3">
        <f>Datos_cocina[[#This Row],[Precio Unitario]]-Datos_cocina[[#This Row],[Costo Unitario]]</f>
        <v>12</v>
      </c>
      <c r="M36" s="4">
        <f>(Datos_cocina[[#This Row],[Ganancia Neta]]/Datos_cocina[[#This Row],[Total del Pedido]])</f>
        <v>0.4</v>
      </c>
    </row>
    <row r="37" spans="1:13" x14ac:dyDescent="0.3">
      <c r="A37">
        <v>15</v>
      </c>
      <c r="B37">
        <v>6</v>
      </c>
      <c r="C37" t="s">
        <v>26</v>
      </c>
      <c r="D37" t="s">
        <v>27</v>
      </c>
      <c r="E37" s="2">
        <v>16</v>
      </c>
      <c r="F37" s="2">
        <v>28</v>
      </c>
      <c r="G37">
        <v>2</v>
      </c>
      <c r="H37" s="8">
        <v>1.7361111111111112E-2</v>
      </c>
      <c r="I37" t="s">
        <v>10</v>
      </c>
      <c r="J37" s="2">
        <f>Datos_cocina[[#This Row],[Precio Unitario]]*Datos_cocina[[#This Row],[Cantidad Ordenada]]</f>
        <v>56</v>
      </c>
      <c r="K37" s="3">
        <f>Datos_cocina[[#This Row],[Ganancia Bruta]]*Datos_cocina[[#This Row],[Cantidad Ordenada]]</f>
        <v>24</v>
      </c>
      <c r="L37" s="3">
        <f>Datos_cocina[[#This Row],[Precio Unitario]]-Datos_cocina[[#This Row],[Costo Unitario]]</f>
        <v>12</v>
      </c>
      <c r="M37" s="4">
        <f>(Datos_cocina[[#This Row],[Ganancia Neta]]/Datos_cocina[[#This Row],[Total del Pedido]])</f>
        <v>0.42857142857142855</v>
      </c>
    </row>
    <row r="38" spans="1:13" x14ac:dyDescent="0.3">
      <c r="A38">
        <v>15</v>
      </c>
      <c r="B38">
        <v>6</v>
      </c>
      <c r="C38" t="s">
        <v>42</v>
      </c>
      <c r="D38" t="s">
        <v>43</v>
      </c>
      <c r="E38" s="2">
        <v>13</v>
      </c>
      <c r="F38" s="2">
        <v>21</v>
      </c>
      <c r="G38">
        <v>3</v>
      </c>
      <c r="H38" s="8">
        <v>1.8749999999999999E-2</v>
      </c>
      <c r="I38" t="s">
        <v>10</v>
      </c>
      <c r="J38" s="2">
        <f>Datos_cocina[[#This Row],[Precio Unitario]]*Datos_cocina[[#This Row],[Cantidad Ordenada]]</f>
        <v>63</v>
      </c>
      <c r="K38" s="3">
        <f>Datos_cocina[[#This Row],[Ganancia Bruta]]*Datos_cocina[[#This Row],[Cantidad Ordenada]]</f>
        <v>24</v>
      </c>
      <c r="L38" s="3">
        <f>Datos_cocina[[#This Row],[Precio Unitario]]-Datos_cocina[[#This Row],[Costo Unitario]]</f>
        <v>8</v>
      </c>
      <c r="M38" s="4">
        <f>(Datos_cocina[[#This Row],[Ganancia Neta]]/Datos_cocina[[#This Row],[Total del Pedido]])</f>
        <v>0.38095238095238093</v>
      </c>
    </row>
    <row r="39" spans="1:13" x14ac:dyDescent="0.3">
      <c r="A39">
        <v>15</v>
      </c>
      <c r="B39">
        <v>6</v>
      </c>
      <c r="C39" t="s">
        <v>30</v>
      </c>
      <c r="D39" t="s">
        <v>31</v>
      </c>
      <c r="E39" s="2">
        <v>21</v>
      </c>
      <c r="F39" s="2">
        <v>35</v>
      </c>
      <c r="G39">
        <v>3</v>
      </c>
      <c r="H39" s="8">
        <v>3.5416666666666666E-2</v>
      </c>
      <c r="I39" t="s">
        <v>10</v>
      </c>
      <c r="J39" s="2">
        <f>Datos_cocina[[#This Row],[Precio Unitario]]*Datos_cocina[[#This Row],[Cantidad Ordenada]]</f>
        <v>105</v>
      </c>
      <c r="K39" s="3">
        <f>Datos_cocina[[#This Row],[Ganancia Bruta]]*Datos_cocina[[#This Row],[Cantidad Ordenada]]</f>
        <v>42</v>
      </c>
      <c r="L39" s="3">
        <f>Datos_cocina[[#This Row],[Precio Unitario]]-Datos_cocina[[#This Row],[Costo Unitario]]</f>
        <v>14</v>
      </c>
      <c r="M39" s="4">
        <f>(Datos_cocina[[#This Row],[Ganancia Neta]]/Datos_cocina[[#This Row],[Total del Pedido]])</f>
        <v>0.4</v>
      </c>
    </row>
    <row r="40" spans="1:13" x14ac:dyDescent="0.3">
      <c r="A40">
        <v>16</v>
      </c>
      <c r="B40">
        <v>20</v>
      </c>
      <c r="C40" t="s">
        <v>26</v>
      </c>
      <c r="D40" t="s">
        <v>27</v>
      </c>
      <c r="E40" s="2">
        <v>16</v>
      </c>
      <c r="F40" s="2">
        <v>28</v>
      </c>
      <c r="G40">
        <v>1</v>
      </c>
      <c r="H40" s="8">
        <v>2.6388888888888889E-2</v>
      </c>
      <c r="I40" t="s">
        <v>10</v>
      </c>
      <c r="J40" s="2">
        <f>Datos_cocina[[#This Row],[Precio Unitario]]*Datos_cocina[[#This Row],[Cantidad Ordenada]]</f>
        <v>28</v>
      </c>
      <c r="K40" s="3">
        <f>Datos_cocina[[#This Row],[Ganancia Bruta]]*Datos_cocina[[#This Row],[Cantidad Ordenada]]</f>
        <v>12</v>
      </c>
      <c r="L40" s="3">
        <f>Datos_cocina[[#This Row],[Precio Unitario]]-Datos_cocina[[#This Row],[Costo Unitario]]</f>
        <v>12</v>
      </c>
      <c r="M40" s="4">
        <f>(Datos_cocina[[#This Row],[Ganancia Neta]]/Datos_cocina[[#This Row],[Total del Pedido]])</f>
        <v>0.42857142857142855</v>
      </c>
    </row>
    <row r="41" spans="1:13" x14ac:dyDescent="0.3">
      <c r="A41">
        <v>17</v>
      </c>
      <c r="B41">
        <v>14</v>
      </c>
      <c r="C41" t="s">
        <v>30</v>
      </c>
      <c r="D41" t="s">
        <v>31</v>
      </c>
      <c r="E41" s="2">
        <v>21</v>
      </c>
      <c r="F41" s="2">
        <v>35</v>
      </c>
      <c r="G41">
        <v>1</v>
      </c>
      <c r="H41" s="8">
        <v>2.9861111111111113E-2</v>
      </c>
      <c r="I41" t="s">
        <v>13</v>
      </c>
      <c r="J41" s="2">
        <f>Datos_cocina[[#This Row],[Precio Unitario]]*Datos_cocina[[#This Row],[Cantidad Ordenada]]</f>
        <v>35</v>
      </c>
      <c r="K41" s="3">
        <f>Datos_cocina[[#This Row],[Ganancia Bruta]]*Datos_cocina[[#This Row],[Cantidad Ordenada]]</f>
        <v>14</v>
      </c>
      <c r="L41" s="3">
        <f>Datos_cocina[[#This Row],[Precio Unitario]]-Datos_cocina[[#This Row],[Costo Unitario]]</f>
        <v>14</v>
      </c>
      <c r="M41" s="4">
        <f>(Datos_cocina[[#This Row],[Ganancia Neta]]/Datos_cocina[[#This Row],[Total del Pedido]])</f>
        <v>0.4</v>
      </c>
    </row>
    <row r="42" spans="1:13" x14ac:dyDescent="0.3">
      <c r="A42">
        <v>17</v>
      </c>
      <c r="B42">
        <v>14</v>
      </c>
      <c r="C42" t="s">
        <v>44</v>
      </c>
      <c r="D42" t="s">
        <v>45</v>
      </c>
      <c r="E42" s="2">
        <v>10</v>
      </c>
      <c r="F42" s="2">
        <v>18</v>
      </c>
      <c r="G42">
        <v>2</v>
      </c>
      <c r="H42" s="8">
        <v>4.027777777777778E-2</v>
      </c>
      <c r="I42" t="s">
        <v>10</v>
      </c>
      <c r="J42" s="2">
        <f>Datos_cocina[[#This Row],[Precio Unitario]]*Datos_cocina[[#This Row],[Cantidad Ordenada]]</f>
        <v>36</v>
      </c>
      <c r="K42" s="3">
        <f>Datos_cocina[[#This Row],[Ganancia Bruta]]*Datos_cocina[[#This Row],[Cantidad Ordenada]]</f>
        <v>16</v>
      </c>
      <c r="L42" s="3">
        <f>Datos_cocina[[#This Row],[Precio Unitario]]-Datos_cocina[[#This Row],[Costo Unitario]]</f>
        <v>8</v>
      </c>
      <c r="M42" s="4">
        <f>(Datos_cocina[[#This Row],[Ganancia Neta]]/Datos_cocina[[#This Row],[Total del Pedido]])</f>
        <v>0.44444444444444442</v>
      </c>
    </row>
    <row r="43" spans="1:13" x14ac:dyDescent="0.3">
      <c r="A43">
        <v>17</v>
      </c>
      <c r="B43">
        <v>14</v>
      </c>
      <c r="C43" t="s">
        <v>34</v>
      </c>
      <c r="D43" t="s">
        <v>35</v>
      </c>
      <c r="E43" s="2">
        <v>13</v>
      </c>
      <c r="F43" s="2">
        <v>22</v>
      </c>
      <c r="G43">
        <v>3</v>
      </c>
      <c r="H43" s="8">
        <v>3.9583333333333331E-2</v>
      </c>
      <c r="I43" t="s">
        <v>13</v>
      </c>
      <c r="J43" s="2">
        <f>Datos_cocina[[#This Row],[Precio Unitario]]*Datos_cocina[[#This Row],[Cantidad Ordenada]]</f>
        <v>66</v>
      </c>
      <c r="K43" s="3">
        <f>Datos_cocina[[#This Row],[Ganancia Bruta]]*Datos_cocina[[#This Row],[Cantidad Ordenada]]</f>
        <v>27</v>
      </c>
      <c r="L43" s="3">
        <f>Datos_cocina[[#This Row],[Precio Unitario]]-Datos_cocina[[#This Row],[Costo Unitario]]</f>
        <v>9</v>
      </c>
      <c r="M43" s="4">
        <f>(Datos_cocina[[#This Row],[Ganancia Neta]]/Datos_cocina[[#This Row],[Total del Pedido]])</f>
        <v>0.40909090909090912</v>
      </c>
    </row>
    <row r="44" spans="1:13" x14ac:dyDescent="0.3">
      <c r="A44">
        <v>18</v>
      </c>
      <c r="B44">
        <v>9</v>
      </c>
      <c r="C44" t="s">
        <v>22</v>
      </c>
      <c r="D44" t="s">
        <v>23</v>
      </c>
      <c r="E44" s="2">
        <v>17</v>
      </c>
      <c r="F44" s="2">
        <v>29</v>
      </c>
      <c r="G44">
        <v>1</v>
      </c>
      <c r="H44" s="8">
        <v>1.5972222222222221E-2</v>
      </c>
      <c r="I44" t="s">
        <v>10</v>
      </c>
      <c r="J44" s="2">
        <f>Datos_cocina[[#This Row],[Precio Unitario]]*Datos_cocina[[#This Row],[Cantidad Ordenada]]</f>
        <v>29</v>
      </c>
      <c r="K44" s="3">
        <f>Datos_cocina[[#This Row],[Ganancia Bruta]]*Datos_cocina[[#This Row],[Cantidad Ordenada]]</f>
        <v>12</v>
      </c>
      <c r="L44" s="3">
        <f>Datos_cocina[[#This Row],[Precio Unitario]]-Datos_cocina[[#This Row],[Costo Unitario]]</f>
        <v>12</v>
      </c>
      <c r="M44" s="4">
        <f>(Datos_cocina[[#This Row],[Ganancia Neta]]/Datos_cocina[[#This Row],[Total del Pedido]])</f>
        <v>0.41379310344827586</v>
      </c>
    </row>
    <row r="45" spans="1:13" x14ac:dyDescent="0.3">
      <c r="A45">
        <v>18</v>
      </c>
      <c r="B45">
        <v>9</v>
      </c>
      <c r="C45" t="s">
        <v>18</v>
      </c>
      <c r="D45" t="s">
        <v>19</v>
      </c>
      <c r="E45" s="2">
        <v>25</v>
      </c>
      <c r="F45" s="2">
        <v>40</v>
      </c>
      <c r="G45">
        <v>2</v>
      </c>
      <c r="H45" s="8">
        <v>3.7499999999999999E-2</v>
      </c>
      <c r="I45" t="s">
        <v>10</v>
      </c>
      <c r="J45" s="2">
        <f>Datos_cocina[[#This Row],[Precio Unitario]]*Datos_cocina[[#This Row],[Cantidad Ordenada]]</f>
        <v>80</v>
      </c>
      <c r="K45" s="3">
        <f>Datos_cocina[[#This Row],[Ganancia Bruta]]*Datos_cocina[[#This Row],[Cantidad Ordenada]]</f>
        <v>30</v>
      </c>
      <c r="L45" s="3">
        <f>Datos_cocina[[#This Row],[Precio Unitario]]-Datos_cocina[[#This Row],[Costo Unitario]]</f>
        <v>15</v>
      </c>
      <c r="M45" s="4">
        <f>(Datos_cocina[[#This Row],[Ganancia Neta]]/Datos_cocina[[#This Row],[Total del Pedido]])</f>
        <v>0.375</v>
      </c>
    </row>
    <row r="46" spans="1:13" x14ac:dyDescent="0.3">
      <c r="A46">
        <v>18</v>
      </c>
      <c r="B46">
        <v>9</v>
      </c>
      <c r="C46" t="s">
        <v>46</v>
      </c>
      <c r="D46" t="s">
        <v>47</v>
      </c>
      <c r="E46" s="2">
        <v>15</v>
      </c>
      <c r="F46" s="2">
        <v>26</v>
      </c>
      <c r="G46">
        <v>3</v>
      </c>
      <c r="H46" s="8">
        <v>1.5972222222222221E-2</v>
      </c>
      <c r="I46" t="s">
        <v>10</v>
      </c>
      <c r="J46" s="2">
        <f>Datos_cocina[[#This Row],[Precio Unitario]]*Datos_cocina[[#This Row],[Cantidad Ordenada]]</f>
        <v>78</v>
      </c>
      <c r="K46" s="3">
        <f>Datos_cocina[[#This Row],[Ganancia Bruta]]*Datos_cocina[[#This Row],[Cantidad Ordenada]]</f>
        <v>33</v>
      </c>
      <c r="L46" s="3">
        <f>Datos_cocina[[#This Row],[Precio Unitario]]-Datos_cocina[[#This Row],[Costo Unitario]]</f>
        <v>11</v>
      </c>
      <c r="M46" s="4">
        <f>(Datos_cocina[[#This Row],[Ganancia Neta]]/Datos_cocina[[#This Row],[Total del Pedido]])</f>
        <v>0.42307692307692307</v>
      </c>
    </row>
    <row r="47" spans="1:13" x14ac:dyDescent="0.3">
      <c r="A47">
        <v>18</v>
      </c>
      <c r="B47">
        <v>9</v>
      </c>
      <c r="C47" t="s">
        <v>32</v>
      </c>
      <c r="D47" t="s">
        <v>33</v>
      </c>
      <c r="E47" s="2">
        <v>19</v>
      </c>
      <c r="F47" s="2">
        <v>32</v>
      </c>
      <c r="G47">
        <v>2</v>
      </c>
      <c r="H47" s="8">
        <v>2.361111111111111E-2</v>
      </c>
      <c r="I47" t="s">
        <v>10</v>
      </c>
      <c r="J47" s="2">
        <f>Datos_cocina[[#This Row],[Precio Unitario]]*Datos_cocina[[#This Row],[Cantidad Ordenada]]</f>
        <v>64</v>
      </c>
      <c r="K47" s="3">
        <f>Datos_cocina[[#This Row],[Ganancia Bruta]]*Datos_cocina[[#This Row],[Cantidad Ordenada]]</f>
        <v>26</v>
      </c>
      <c r="L47" s="3">
        <f>Datos_cocina[[#This Row],[Precio Unitario]]-Datos_cocina[[#This Row],[Costo Unitario]]</f>
        <v>13</v>
      </c>
      <c r="M47" s="4">
        <f>(Datos_cocina[[#This Row],[Ganancia Neta]]/Datos_cocina[[#This Row],[Total del Pedido]])</f>
        <v>0.40625</v>
      </c>
    </row>
    <row r="48" spans="1:13" x14ac:dyDescent="0.3">
      <c r="A48">
        <v>19</v>
      </c>
      <c r="B48">
        <v>18</v>
      </c>
      <c r="C48" t="s">
        <v>18</v>
      </c>
      <c r="D48" t="s">
        <v>19</v>
      </c>
      <c r="E48" s="2">
        <v>25</v>
      </c>
      <c r="F48" s="2">
        <v>40</v>
      </c>
      <c r="G48">
        <v>2</v>
      </c>
      <c r="H48" s="8">
        <v>3.0555555555555555E-2</v>
      </c>
      <c r="I48" t="s">
        <v>13</v>
      </c>
      <c r="J48" s="2">
        <f>Datos_cocina[[#This Row],[Precio Unitario]]*Datos_cocina[[#This Row],[Cantidad Ordenada]]</f>
        <v>80</v>
      </c>
      <c r="K48" s="3">
        <f>Datos_cocina[[#This Row],[Ganancia Bruta]]*Datos_cocina[[#This Row],[Cantidad Ordenada]]</f>
        <v>30</v>
      </c>
      <c r="L48" s="3">
        <f>Datos_cocina[[#This Row],[Precio Unitario]]-Datos_cocina[[#This Row],[Costo Unitario]]</f>
        <v>15</v>
      </c>
      <c r="M48" s="4">
        <f>(Datos_cocina[[#This Row],[Ganancia Neta]]/Datos_cocina[[#This Row],[Total del Pedido]])</f>
        <v>0.375</v>
      </c>
    </row>
    <row r="49" spans="1:13" x14ac:dyDescent="0.3">
      <c r="A49">
        <v>20</v>
      </c>
      <c r="B49">
        <v>8</v>
      </c>
      <c r="C49" t="s">
        <v>30</v>
      </c>
      <c r="D49" t="s">
        <v>31</v>
      </c>
      <c r="E49" s="2">
        <v>21</v>
      </c>
      <c r="F49" s="2">
        <v>35</v>
      </c>
      <c r="G49">
        <v>3</v>
      </c>
      <c r="H49" s="8">
        <v>3.4722222222222224E-2</v>
      </c>
      <c r="I49" t="s">
        <v>13</v>
      </c>
      <c r="J49" s="2">
        <f>Datos_cocina[[#This Row],[Precio Unitario]]*Datos_cocina[[#This Row],[Cantidad Ordenada]]</f>
        <v>105</v>
      </c>
      <c r="K49" s="3">
        <f>Datos_cocina[[#This Row],[Ganancia Bruta]]*Datos_cocina[[#This Row],[Cantidad Ordenada]]</f>
        <v>42</v>
      </c>
      <c r="L49" s="3">
        <f>Datos_cocina[[#This Row],[Precio Unitario]]-Datos_cocina[[#This Row],[Costo Unitario]]</f>
        <v>14</v>
      </c>
      <c r="M49" s="4">
        <f>(Datos_cocina[[#This Row],[Ganancia Neta]]/Datos_cocina[[#This Row],[Total del Pedido]])</f>
        <v>0.4</v>
      </c>
    </row>
    <row r="50" spans="1:13" x14ac:dyDescent="0.3">
      <c r="A50">
        <v>20</v>
      </c>
      <c r="B50">
        <v>8</v>
      </c>
      <c r="C50" t="s">
        <v>48</v>
      </c>
      <c r="D50" t="s">
        <v>49</v>
      </c>
      <c r="E50" s="2">
        <v>15</v>
      </c>
      <c r="F50" s="2">
        <v>25</v>
      </c>
      <c r="G50">
        <v>2</v>
      </c>
      <c r="H50" s="8">
        <v>4.1666666666666666E-3</v>
      </c>
      <c r="I50" t="s">
        <v>13</v>
      </c>
      <c r="J50" s="2">
        <f>Datos_cocina[[#This Row],[Precio Unitario]]*Datos_cocina[[#This Row],[Cantidad Ordenada]]</f>
        <v>50</v>
      </c>
      <c r="K50" s="3">
        <f>Datos_cocina[[#This Row],[Ganancia Bruta]]*Datos_cocina[[#This Row],[Cantidad Ordenada]]</f>
        <v>20</v>
      </c>
      <c r="L50" s="3">
        <f>Datos_cocina[[#This Row],[Precio Unitario]]-Datos_cocina[[#This Row],[Costo Unitario]]</f>
        <v>10</v>
      </c>
      <c r="M50" s="4">
        <f>(Datos_cocina[[#This Row],[Ganancia Neta]]/Datos_cocina[[#This Row],[Total del Pedido]])</f>
        <v>0.4</v>
      </c>
    </row>
    <row r="51" spans="1:13" x14ac:dyDescent="0.3">
      <c r="A51">
        <v>20</v>
      </c>
      <c r="B51">
        <v>8</v>
      </c>
      <c r="C51" t="s">
        <v>40</v>
      </c>
      <c r="D51" t="s">
        <v>41</v>
      </c>
      <c r="E51" s="2">
        <v>14</v>
      </c>
      <c r="F51" s="2">
        <v>23</v>
      </c>
      <c r="G51">
        <v>1</v>
      </c>
      <c r="H51" s="8">
        <v>9.7222222222222224E-3</v>
      </c>
      <c r="I51" t="s">
        <v>13</v>
      </c>
      <c r="J51" s="2">
        <f>Datos_cocina[[#This Row],[Precio Unitario]]*Datos_cocina[[#This Row],[Cantidad Ordenada]]</f>
        <v>23</v>
      </c>
      <c r="K51" s="3">
        <f>Datos_cocina[[#This Row],[Ganancia Bruta]]*Datos_cocina[[#This Row],[Cantidad Ordenada]]</f>
        <v>9</v>
      </c>
      <c r="L51" s="3">
        <f>Datos_cocina[[#This Row],[Precio Unitario]]-Datos_cocina[[#This Row],[Costo Unitario]]</f>
        <v>9</v>
      </c>
      <c r="M51" s="4">
        <f>(Datos_cocina[[#This Row],[Ganancia Neta]]/Datos_cocina[[#This Row],[Total del Pedido]])</f>
        <v>0.39130434782608697</v>
      </c>
    </row>
    <row r="52" spans="1:13" x14ac:dyDescent="0.3">
      <c r="A52">
        <v>21</v>
      </c>
      <c r="B52">
        <v>12</v>
      </c>
      <c r="C52" t="s">
        <v>18</v>
      </c>
      <c r="D52" t="s">
        <v>19</v>
      </c>
      <c r="E52" s="2">
        <v>25</v>
      </c>
      <c r="F52" s="2">
        <v>40</v>
      </c>
      <c r="G52">
        <v>3</v>
      </c>
      <c r="H52" s="8">
        <v>1.3888888888888888E-2</v>
      </c>
      <c r="I52" t="s">
        <v>10</v>
      </c>
      <c r="J52" s="2">
        <f>Datos_cocina[[#This Row],[Precio Unitario]]*Datos_cocina[[#This Row],[Cantidad Ordenada]]</f>
        <v>120</v>
      </c>
      <c r="K52" s="3">
        <f>Datos_cocina[[#This Row],[Ganancia Bruta]]*Datos_cocina[[#This Row],[Cantidad Ordenada]]</f>
        <v>45</v>
      </c>
      <c r="L52" s="3">
        <f>Datos_cocina[[#This Row],[Precio Unitario]]-Datos_cocina[[#This Row],[Costo Unitario]]</f>
        <v>15</v>
      </c>
      <c r="M52" s="4">
        <f>(Datos_cocina[[#This Row],[Ganancia Neta]]/Datos_cocina[[#This Row],[Total del Pedido]])</f>
        <v>0.375</v>
      </c>
    </row>
    <row r="53" spans="1:13" x14ac:dyDescent="0.3">
      <c r="A53">
        <v>21</v>
      </c>
      <c r="B53">
        <v>12</v>
      </c>
      <c r="C53" t="s">
        <v>38</v>
      </c>
      <c r="D53" t="s">
        <v>39</v>
      </c>
      <c r="E53" s="2">
        <v>12</v>
      </c>
      <c r="F53" s="2">
        <v>20</v>
      </c>
      <c r="G53">
        <v>2</v>
      </c>
      <c r="H53" s="8">
        <v>2.9861111111111113E-2</v>
      </c>
      <c r="I53" t="s">
        <v>10</v>
      </c>
      <c r="J53" s="2">
        <f>Datos_cocina[[#This Row],[Precio Unitario]]*Datos_cocina[[#This Row],[Cantidad Ordenada]]</f>
        <v>40</v>
      </c>
      <c r="K53" s="3">
        <f>Datos_cocina[[#This Row],[Ganancia Bruta]]*Datos_cocina[[#This Row],[Cantidad Ordenada]]</f>
        <v>16</v>
      </c>
      <c r="L53" s="3">
        <f>Datos_cocina[[#This Row],[Precio Unitario]]-Datos_cocina[[#This Row],[Costo Unitario]]</f>
        <v>8</v>
      </c>
      <c r="M53" s="4">
        <f>(Datos_cocina[[#This Row],[Ganancia Neta]]/Datos_cocina[[#This Row],[Total del Pedido]])</f>
        <v>0.4</v>
      </c>
    </row>
    <row r="54" spans="1:13" x14ac:dyDescent="0.3">
      <c r="A54">
        <v>21</v>
      </c>
      <c r="B54">
        <v>12</v>
      </c>
      <c r="C54" t="s">
        <v>32</v>
      </c>
      <c r="D54" t="s">
        <v>33</v>
      </c>
      <c r="E54" s="2">
        <v>19</v>
      </c>
      <c r="F54" s="2">
        <v>32</v>
      </c>
      <c r="G54">
        <v>2</v>
      </c>
      <c r="H54" s="8">
        <v>3.0555555555555555E-2</v>
      </c>
      <c r="I54" t="s">
        <v>13</v>
      </c>
      <c r="J54" s="2">
        <f>Datos_cocina[[#This Row],[Precio Unitario]]*Datos_cocina[[#This Row],[Cantidad Ordenada]]</f>
        <v>64</v>
      </c>
      <c r="K54" s="3">
        <f>Datos_cocina[[#This Row],[Ganancia Bruta]]*Datos_cocina[[#This Row],[Cantidad Ordenada]]</f>
        <v>26</v>
      </c>
      <c r="L54" s="3">
        <f>Datos_cocina[[#This Row],[Precio Unitario]]-Datos_cocina[[#This Row],[Costo Unitario]]</f>
        <v>13</v>
      </c>
      <c r="M54" s="4">
        <f>(Datos_cocina[[#This Row],[Ganancia Neta]]/Datos_cocina[[#This Row],[Total del Pedido]])</f>
        <v>0.40625</v>
      </c>
    </row>
    <row r="55" spans="1:13" x14ac:dyDescent="0.3">
      <c r="A55">
        <v>21</v>
      </c>
      <c r="B55">
        <v>12</v>
      </c>
      <c r="C55" t="s">
        <v>48</v>
      </c>
      <c r="D55" t="s">
        <v>49</v>
      </c>
      <c r="E55" s="2">
        <v>15</v>
      </c>
      <c r="F55" s="2">
        <v>25</v>
      </c>
      <c r="G55">
        <v>2</v>
      </c>
      <c r="H55" s="8">
        <v>3.125E-2</v>
      </c>
      <c r="I55" t="s">
        <v>13</v>
      </c>
      <c r="J55" s="2">
        <f>Datos_cocina[[#This Row],[Precio Unitario]]*Datos_cocina[[#This Row],[Cantidad Ordenada]]</f>
        <v>50</v>
      </c>
      <c r="K55" s="3">
        <f>Datos_cocina[[#This Row],[Ganancia Bruta]]*Datos_cocina[[#This Row],[Cantidad Ordenada]]</f>
        <v>20</v>
      </c>
      <c r="L55" s="3">
        <f>Datos_cocina[[#This Row],[Precio Unitario]]-Datos_cocina[[#This Row],[Costo Unitario]]</f>
        <v>10</v>
      </c>
      <c r="M55" s="4">
        <f>(Datos_cocina[[#This Row],[Ganancia Neta]]/Datos_cocina[[#This Row],[Total del Pedido]])</f>
        <v>0.4</v>
      </c>
    </row>
    <row r="56" spans="1:13" x14ac:dyDescent="0.3">
      <c r="A56">
        <v>22</v>
      </c>
      <c r="B56">
        <v>15</v>
      </c>
      <c r="C56" t="s">
        <v>44</v>
      </c>
      <c r="D56" t="s">
        <v>45</v>
      </c>
      <c r="E56" s="2">
        <v>10</v>
      </c>
      <c r="F56" s="2">
        <v>18</v>
      </c>
      <c r="G56">
        <v>1</v>
      </c>
      <c r="H56" s="8">
        <v>2.2222222222222223E-2</v>
      </c>
      <c r="I56" t="s">
        <v>10</v>
      </c>
      <c r="J56" s="2">
        <f>Datos_cocina[[#This Row],[Precio Unitario]]*Datos_cocina[[#This Row],[Cantidad Ordenada]]</f>
        <v>18</v>
      </c>
      <c r="K56" s="3">
        <f>Datos_cocina[[#This Row],[Ganancia Bruta]]*Datos_cocina[[#This Row],[Cantidad Ordenada]]</f>
        <v>8</v>
      </c>
      <c r="L56" s="3">
        <f>Datos_cocina[[#This Row],[Precio Unitario]]-Datos_cocina[[#This Row],[Costo Unitario]]</f>
        <v>8</v>
      </c>
      <c r="M56" s="4">
        <f>(Datos_cocina[[#This Row],[Ganancia Neta]]/Datos_cocina[[#This Row],[Total del Pedido]])</f>
        <v>0.44444444444444442</v>
      </c>
    </row>
    <row r="57" spans="1:13" x14ac:dyDescent="0.3">
      <c r="A57">
        <v>22</v>
      </c>
      <c r="B57">
        <v>15</v>
      </c>
      <c r="C57" t="s">
        <v>36</v>
      </c>
      <c r="D57" t="s">
        <v>37</v>
      </c>
      <c r="E57" s="2">
        <v>20</v>
      </c>
      <c r="F57" s="2">
        <v>34</v>
      </c>
      <c r="G57">
        <v>3</v>
      </c>
      <c r="H57" s="8">
        <v>1.3194444444444444E-2</v>
      </c>
      <c r="I57" t="s">
        <v>10</v>
      </c>
      <c r="J57" s="2">
        <f>Datos_cocina[[#This Row],[Precio Unitario]]*Datos_cocina[[#This Row],[Cantidad Ordenada]]</f>
        <v>102</v>
      </c>
      <c r="K57" s="3">
        <f>Datos_cocina[[#This Row],[Ganancia Bruta]]*Datos_cocina[[#This Row],[Cantidad Ordenada]]</f>
        <v>42</v>
      </c>
      <c r="L57" s="3">
        <f>Datos_cocina[[#This Row],[Precio Unitario]]-Datos_cocina[[#This Row],[Costo Unitario]]</f>
        <v>14</v>
      </c>
      <c r="M57" s="4">
        <f>(Datos_cocina[[#This Row],[Ganancia Neta]]/Datos_cocina[[#This Row],[Total del Pedido]])</f>
        <v>0.41176470588235292</v>
      </c>
    </row>
    <row r="58" spans="1:13" x14ac:dyDescent="0.3">
      <c r="A58">
        <v>22</v>
      </c>
      <c r="B58">
        <v>15</v>
      </c>
      <c r="C58" t="s">
        <v>22</v>
      </c>
      <c r="D58" t="s">
        <v>23</v>
      </c>
      <c r="E58" s="2">
        <v>17</v>
      </c>
      <c r="F58" s="2">
        <v>29</v>
      </c>
      <c r="G58">
        <v>2</v>
      </c>
      <c r="H58" s="8">
        <v>9.0277777777777769E-3</v>
      </c>
      <c r="I58" t="s">
        <v>13</v>
      </c>
      <c r="J58" s="2">
        <f>Datos_cocina[[#This Row],[Precio Unitario]]*Datos_cocina[[#This Row],[Cantidad Ordenada]]</f>
        <v>58</v>
      </c>
      <c r="K58" s="3">
        <f>Datos_cocina[[#This Row],[Ganancia Bruta]]*Datos_cocina[[#This Row],[Cantidad Ordenada]]</f>
        <v>24</v>
      </c>
      <c r="L58" s="3">
        <f>Datos_cocina[[#This Row],[Precio Unitario]]-Datos_cocina[[#This Row],[Costo Unitario]]</f>
        <v>12</v>
      </c>
      <c r="M58" s="4">
        <f>(Datos_cocina[[#This Row],[Ganancia Neta]]/Datos_cocina[[#This Row],[Total del Pedido]])</f>
        <v>0.41379310344827586</v>
      </c>
    </row>
    <row r="59" spans="1:13" x14ac:dyDescent="0.3">
      <c r="A59">
        <v>22</v>
      </c>
      <c r="B59">
        <v>15</v>
      </c>
      <c r="C59" t="s">
        <v>30</v>
      </c>
      <c r="D59" t="s">
        <v>31</v>
      </c>
      <c r="E59" s="2">
        <v>21</v>
      </c>
      <c r="F59" s="2">
        <v>35</v>
      </c>
      <c r="G59">
        <v>1</v>
      </c>
      <c r="H59" s="8">
        <v>4.0972222222222222E-2</v>
      </c>
      <c r="I59" t="s">
        <v>13</v>
      </c>
      <c r="J59" s="2">
        <f>Datos_cocina[[#This Row],[Precio Unitario]]*Datos_cocina[[#This Row],[Cantidad Ordenada]]</f>
        <v>35</v>
      </c>
      <c r="K59" s="3">
        <f>Datos_cocina[[#This Row],[Ganancia Bruta]]*Datos_cocina[[#This Row],[Cantidad Ordenada]]</f>
        <v>14</v>
      </c>
      <c r="L59" s="3">
        <f>Datos_cocina[[#This Row],[Precio Unitario]]-Datos_cocina[[#This Row],[Costo Unitario]]</f>
        <v>14</v>
      </c>
      <c r="M59" s="4">
        <f>(Datos_cocina[[#This Row],[Ganancia Neta]]/Datos_cocina[[#This Row],[Total del Pedido]])</f>
        <v>0.4</v>
      </c>
    </row>
    <row r="60" spans="1:13" x14ac:dyDescent="0.3">
      <c r="A60">
        <v>23</v>
      </c>
      <c r="B60">
        <v>1</v>
      </c>
      <c r="C60" t="s">
        <v>28</v>
      </c>
      <c r="D60" t="s">
        <v>29</v>
      </c>
      <c r="E60" s="2">
        <v>11</v>
      </c>
      <c r="F60" s="2">
        <v>19</v>
      </c>
      <c r="G60">
        <v>3</v>
      </c>
      <c r="H60" s="8">
        <v>3.1944444444444442E-2</v>
      </c>
      <c r="I60" t="s">
        <v>13</v>
      </c>
      <c r="J60" s="2">
        <f>Datos_cocina[[#This Row],[Precio Unitario]]*Datos_cocina[[#This Row],[Cantidad Ordenada]]</f>
        <v>57</v>
      </c>
      <c r="K60" s="3">
        <f>Datos_cocina[[#This Row],[Ganancia Bruta]]*Datos_cocina[[#This Row],[Cantidad Ordenada]]</f>
        <v>24</v>
      </c>
      <c r="L60" s="3">
        <f>Datos_cocina[[#This Row],[Precio Unitario]]-Datos_cocina[[#This Row],[Costo Unitario]]</f>
        <v>8</v>
      </c>
      <c r="M60" s="4">
        <f>(Datos_cocina[[#This Row],[Ganancia Neta]]/Datos_cocina[[#This Row],[Total del Pedido]])</f>
        <v>0.42105263157894735</v>
      </c>
    </row>
    <row r="61" spans="1:13" x14ac:dyDescent="0.3">
      <c r="A61">
        <v>23</v>
      </c>
      <c r="B61">
        <v>1</v>
      </c>
      <c r="C61" t="s">
        <v>16</v>
      </c>
      <c r="D61" t="s">
        <v>17</v>
      </c>
      <c r="E61" s="2">
        <v>16</v>
      </c>
      <c r="F61" s="2">
        <v>27</v>
      </c>
      <c r="G61">
        <v>3</v>
      </c>
      <c r="H61" s="8">
        <v>1.1805555555555555E-2</v>
      </c>
      <c r="I61" t="s">
        <v>13</v>
      </c>
      <c r="J61" s="2">
        <f>Datos_cocina[[#This Row],[Precio Unitario]]*Datos_cocina[[#This Row],[Cantidad Ordenada]]</f>
        <v>81</v>
      </c>
      <c r="K61" s="3">
        <f>Datos_cocina[[#This Row],[Ganancia Bruta]]*Datos_cocina[[#This Row],[Cantidad Ordenada]]</f>
        <v>33</v>
      </c>
      <c r="L61" s="3">
        <f>Datos_cocina[[#This Row],[Precio Unitario]]-Datos_cocina[[#This Row],[Costo Unitario]]</f>
        <v>11</v>
      </c>
      <c r="M61" s="4">
        <f>(Datos_cocina[[#This Row],[Ganancia Neta]]/Datos_cocina[[#This Row],[Total del Pedido]])</f>
        <v>0.40740740740740738</v>
      </c>
    </row>
    <row r="62" spans="1:13" x14ac:dyDescent="0.3">
      <c r="A62">
        <v>24</v>
      </c>
      <c r="B62">
        <v>5</v>
      </c>
      <c r="C62" t="s">
        <v>46</v>
      </c>
      <c r="D62" t="s">
        <v>47</v>
      </c>
      <c r="E62" s="2">
        <v>15</v>
      </c>
      <c r="F62" s="2">
        <v>26</v>
      </c>
      <c r="G62">
        <v>3</v>
      </c>
      <c r="H62" s="8">
        <v>3.125E-2</v>
      </c>
      <c r="I62" t="s">
        <v>10</v>
      </c>
      <c r="J62" s="2">
        <f>Datos_cocina[[#This Row],[Precio Unitario]]*Datos_cocina[[#This Row],[Cantidad Ordenada]]</f>
        <v>78</v>
      </c>
      <c r="K62" s="3">
        <f>Datos_cocina[[#This Row],[Ganancia Bruta]]*Datos_cocina[[#This Row],[Cantidad Ordenada]]</f>
        <v>33</v>
      </c>
      <c r="L62" s="3">
        <f>Datos_cocina[[#This Row],[Precio Unitario]]-Datos_cocina[[#This Row],[Costo Unitario]]</f>
        <v>11</v>
      </c>
      <c r="M62" s="4">
        <f>(Datos_cocina[[#This Row],[Ganancia Neta]]/Datos_cocina[[#This Row],[Total del Pedido]])</f>
        <v>0.42307692307692307</v>
      </c>
    </row>
    <row r="63" spans="1:13" x14ac:dyDescent="0.3">
      <c r="A63">
        <v>24</v>
      </c>
      <c r="B63">
        <v>5</v>
      </c>
      <c r="C63" t="s">
        <v>22</v>
      </c>
      <c r="D63" t="s">
        <v>23</v>
      </c>
      <c r="E63" s="2">
        <v>17</v>
      </c>
      <c r="F63" s="2">
        <v>29</v>
      </c>
      <c r="G63">
        <v>1</v>
      </c>
      <c r="H63" s="8">
        <v>3.1944444444444442E-2</v>
      </c>
      <c r="I63" t="s">
        <v>10</v>
      </c>
      <c r="J63" s="2">
        <f>Datos_cocina[[#This Row],[Precio Unitario]]*Datos_cocina[[#This Row],[Cantidad Ordenada]]</f>
        <v>29</v>
      </c>
      <c r="K63" s="3">
        <f>Datos_cocina[[#This Row],[Ganancia Bruta]]*Datos_cocina[[#This Row],[Cantidad Ordenada]]</f>
        <v>12</v>
      </c>
      <c r="L63" s="3">
        <f>Datos_cocina[[#This Row],[Precio Unitario]]-Datos_cocina[[#This Row],[Costo Unitario]]</f>
        <v>12</v>
      </c>
      <c r="M63" s="4">
        <f>(Datos_cocina[[#This Row],[Ganancia Neta]]/Datos_cocina[[#This Row],[Total del Pedido]])</f>
        <v>0.41379310344827586</v>
      </c>
    </row>
    <row r="64" spans="1:13" x14ac:dyDescent="0.3">
      <c r="A64">
        <v>24</v>
      </c>
      <c r="B64">
        <v>5</v>
      </c>
      <c r="C64" t="s">
        <v>40</v>
      </c>
      <c r="D64" t="s">
        <v>41</v>
      </c>
      <c r="E64" s="2">
        <v>14</v>
      </c>
      <c r="F64" s="2">
        <v>23</v>
      </c>
      <c r="G64">
        <v>2</v>
      </c>
      <c r="H64" s="8">
        <v>2.9166666666666667E-2</v>
      </c>
      <c r="I64" t="s">
        <v>13</v>
      </c>
      <c r="J64" s="2">
        <f>Datos_cocina[[#This Row],[Precio Unitario]]*Datos_cocina[[#This Row],[Cantidad Ordenada]]</f>
        <v>46</v>
      </c>
      <c r="K64" s="3">
        <f>Datos_cocina[[#This Row],[Ganancia Bruta]]*Datos_cocina[[#This Row],[Cantidad Ordenada]]</f>
        <v>18</v>
      </c>
      <c r="L64" s="3">
        <f>Datos_cocina[[#This Row],[Precio Unitario]]-Datos_cocina[[#This Row],[Costo Unitario]]</f>
        <v>9</v>
      </c>
      <c r="M64" s="4">
        <f>(Datos_cocina[[#This Row],[Ganancia Neta]]/Datos_cocina[[#This Row],[Total del Pedido]])</f>
        <v>0.39130434782608697</v>
      </c>
    </row>
    <row r="65" spans="1:13" x14ac:dyDescent="0.3">
      <c r="A65">
        <v>24</v>
      </c>
      <c r="B65">
        <v>5</v>
      </c>
      <c r="C65" t="s">
        <v>18</v>
      </c>
      <c r="D65" t="s">
        <v>19</v>
      </c>
      <c r="E65" s="2">
        <v>25</v>
      </c>
      <c r="F65" s="2">
        <v>40</v>
      </c>
      <c r="G65">
        <v>2</v>
      </c>
      <c r="H65" s="8">
        <v>3.2638888888888891E-2</v>
      </c>
      <c r="I65" t="s">
        <v>13</v>
      </c>
      <c r="J65" s="2">
        <f>Datos_cocina[[#This Row],[Precio Unitario]]*Datos_cocina[[#This Row],[Cantidad Ordenada]]</f>
        <v>80</v>
      </c>
      <c r="K65" s="3">
        <f>Datos_cocina[[#This Row],[Ganancia Bruta]]*Datos_cocina[[#This Row],[Cantidad Ordenada]]</f>
        <v>30</v>
      </c>
      <c r="L65" s="3">
        <f>Datos_cocina[[#This Row],[Precio Unitario]]-Datos_cocina[[#This Row],[Costo Unitario]]</f>
        <v>15</v>
      </c>
      <c r="M65" s="4">
        <f>(Datos_cocina[[#This Row],[Ganancia Neta]]/Datos_cocina[[#This Row],[Total del Pedido]])</f>
        <v>0.375</v>
      </c>
    </row>
    <row r="66" spans="1:13" x14ac:dyDescent="0.3">
      <c r="A66">
        <v>25</v>
      </c>
      <c r="B66">
        <v>12</v>
      </c>
      <c r="C66" t="s">
        <v>36</v>
      </c>
      <c r="D66" t="s">
        <v>37</v>
      </c>
      <c r="E66" s="2">
        <v>20</v>
      </c>
      <c r="F66" s="2">
        <v>34</v>
      </c>
      <c r="G66">
        <v>1</v>
      </c>
      <c r="H66" s="8">
        <v>2.4305555555555556E-2</v>
      </c>
      <c r="I66" t="s">
        <v>13</v>
      </c>
      <c r="J66" s="2">
        <f>Datos_cocina[[#This Row],[Precio Unitario]]*Datos_cocina[[#This Row],[Cantidad Ordenada]]</f>
        <v>34</v>
      </c>
      <c r="K66" s="3">
        <f>Datos_cocina[[#This Row],[Ganancia Bruta]]*Datos_cocina[[#This Row],[Cantidad Ordenada]]</f>
        <v>14</v>
      </c>
      <c r="L66" s="3">
        <f>Datos_cocina[[#This Row],[Precio Unitario]]-Datos_cocina[[#This Row],[Costo Unitario]]</f>
        <v>14</v>
      </c>
      <c r="M66" s="4">
        <f>(Datos_cocina[[#This Row],[Ganancia Neta]]/Datos_cocina[[#This Row],[Total del Pedido]])</f>
        <v>0.41176470588235292</v>
      </c>
    </row>
    <row r="67" spans="1:13" x14ac:dyDescent="0.3">
      <c r="A67">
        <v>26</v>
      </c>
      <c r="B67">
        <v>18</v>
      </c>
      <c r="C67" t="s">
        <v>44</v>
      </c>
      <c r="D67" t="s">
        <v>45</v>
      </c>
      <c r="E67" s="2">
        <v>10</v>
      </c>
      <c r="F67" s="2">
        <v>18</v>
      </c>
      <c r="G67">
        <v>2</v>
      </c>
      <c r="H67" s="8">
        <v>9.0277777777777769E-3</v>
      </c>
      <c r="I67" t="s">
        <v>13</v>
      </c>
      <c r="J67" s="2">
        <f>Datos_cocina[[#This Row],[Precio Unitario]]*Datos_cocina[[#This Row],[Cantidad Ordenada]]</f>
        <v>36</v>
      </c>
      <c r="K67" s="3">
        <f>Datos_cocina[[#This Row],[Ganancia Bruta]]*Datos_cocina[[#This Row],[Cantidad Ordenada]]</f>
        <v>16</v>
      </c>
      <c r="L67" s="3">
        <f>Datos_cocina[[#This Row],[Precio Unitario]]-Datos_cocina[[#This Row],[Costo Unitario]]</f>
        <v>8</v>
      </c>
      <c r="M67" s="4">
        <f>(Datos_cocina[[#This Row],[Ganancia Neta]]/Datos_cocina[[#This Row],[Total del Pedido]])</f>
        <v>0.44444444444444442</v>
      </c>
    </row>
    <row r="68" spans="1:13" x14ac:dyDescent="0.3">
      <c r="A68">
        <v>26</v>
      </c>
      <c r="B68">
        <v>18</v>
      </c>
      <c r="C68" t="s">
        <v>42</v>
      </c>
      <c r="D68" t="s">
        <v>43</v>
      </c>
      <c r="E68" s="2">
        <v>13</v>
      </c>
      <c r="F68" s="2">
        <v>21</v>
      </c>
      <c r="G68">
        <v>2</v>
      </c>
      <c r="H68" s="8">
        <v>3.7499999999999999E-2</v>
      </c>
      <c r="I68" t="s">
        <v>10</v>
      </c>
      <c r="J68" s="2">
        <f>Datos_cocina[[#This Row],[Precio Unitario]]*Datos_cocina[[#This Row],[Cantidad Ordenada]]</f>
        <v>42</v>
      </c>
      <c r="K68" s="3">
        <f>Datos_cocina[[#This Row],[Ganancia Bruta]]*Datos_cocina[[#This Row],[Cantidad Ordenada]]</f>
        <v>16</v>
      </c>
      <c r="L68" s="3">
        <f>Datos_cocina[[#This Row],[Precio Unitario]]-Datos_cocina[[#This Row],[Costo Unitario]]</f>
        <v>8</v>
      </c>
      <c r="M68" s="4">
        <f>(Datos_cocina[[#This Row],[Ganancia Neta]]/Datos_cocina[[#This Row],[Total del Pedido]])</f>
        <v>0.38095238095238093</v>
      </c>
    </row>
    <row r="69" spans="1:13" x14ac:dyDescent="0.3">
      <c r="A69">
        <v>26</v>
      </c>
      <c r="B69">
        <v>18</v>
      </c>
      <c r="C69" t="s">
        <v>8</v>
      </c>
      <c r="D69" t="s">
        <v>9</v>
      </c>
      <c r="E69" s="2">
        <v>14</v>
      </c>
      <c r="F69" s="2">
        <v>24</v>
      </c>
      <c r="G69">
        <v>2</v>
      </c>
      <c r="H69" s="8">
        <v>2.9166666666666667E-2</v>
      </c>
      <c r="I69" t="s">
        <v>13</v>
      </c>
      <c r="J69" s="2">
        <f>Datos_cocina[[#This Row],[Precio Unitario]]*Datos_cocina[[#This Row],[Cantidad Ordenada]]</f>
        <v>48</v>
      </c>
      <c r="K69" s="3">
        <f>Datos_cocina[[#This Row],[Ganancia Bruta]]*Datos_cocina[[#This Row],[Cantidad Ordenada]]</f>
        <v>20</v>
      </c>
      <c r="L69" s="3">
        <f>Datos_cocina[[#This Row],[Precio Unitario]]-Datos_cocina[[#This Row],[Costo Unitario]]</f>
        <v>10</v>
      </c>
      <c r="M69" s="4">
        <f>(Datos_cocina[[#This Row],[Ganancia Neta]]/Datos_cocina[[#This Row],[Total del Pedido]])</f>
        <v>0.41666666666666669</v>
      </c>
    </row>
    <row r="70" spans="1:13" x14ac:dyDescent="0.3">
      <c r="A70">
        <v>27</v>
      </c>
      <c r="B70">
        <v>4</v>
      </c>
      <c r="C70" t="s">
        <v>30</v>
      </c>
      <c r="D70" t="s">
        <v>31</v>
      </c>
      <c r="E70" s="2">
        <v>21</v>
      </c>
      <c r="F70" s="2">
        <v>35</v>
      </c>
      <c r="G70">
        <v>1</v>
      </c>
      <c r="H70" s="8">
        <v>1.1805555555555555E-2</v>
      </c>
      <c r="I70" t="s">
        <v>10</v>
      </c>
      <c r="J70" s="2">
        <f>Datos_cocina[[#This Row],[Precio Unitario]]*Datos_cocina[[#This Row],[Cantidad Ordenada]]</f>
        <v>35</v>
      </c>
      <c r="K70" s="3">
        <f>Datos_cocina[[#This Row],[Ganancia Bruta]]*Datos_cocina[[#This Row],[Cantidad Ordenada]]</f>
        <v>14</v>
      </c>
      <c r="L70" s="3">
        <f>Datos_cocina[[#This Row],[Precio Unitario]]-Datos_cocina[[#This Row],[Costo Unitario]]</f>
        <v>14</v>
      </c>
      <c r="M70" s="4">
        <f>(Datos_cocina[[#This Row],[Ganancia Neta]]/Datos_cocina[[#This Row],[Total del Pedido]])</f>
        <v>0.4</v>
      </c>
    </row>
    <row r="71" spans="1:13" x14ac:dyDescent="0.3">
      <c r="A71">
        <v>27</v>
      </c>
      <c r="B71">
        <v>4</v>
      </c>
      <c r="C71" t="s">
        <v>46</v>
      </c>
      <c r="D71" t="s">
        <v>47</v>
      </c>
      <c r="E71" s="2">
        <v>15</v>
      </c>
      <c r="F71" s="2">
        <v>26</v>
      </c>
      <c r="G71">
        <v>1</v>
      </c>
      <c r="H71" s="8">
        <v>2.6388888888888889E-2</v>
      </c>
      <c r="I71" t="s">
        <v>13</v>
      </c>
      <c r="J71" s="2">
        <f>Datos_cocina[[#This Row],[Precio Unitario]]*Datos_cocina[[#This Row],[Cantidad Ordenada]]</f>
        <v>26</v>
      </c>
      <c r="K71" s="3">
        <f>Datos_cocina[[#This Row],[Ganancia Bruta]]*Datos_cocina[[#This Row],[Cantidad Ordenada]]</f>
        <v>11</v>
      </c>
      <c r="L71" s="3">
        <f>Datos_cocina[[#This Row],[Precio Unitario]]-Datos_cocina[[#This Row],[Costo Unitario]]</f>
        <v>11</v>
      </c>
      <c r="M71" s="4">
        <f>(Datos_cocina[[#This Row],[Ganancia Neta]]/Datos_cocina[[#This Row],[Total del Pedido]])</f>
        <v>0.42307692307692307</v>
      </c>
    </row>
    <row r="72" spans="1:13" x14ac:dyDescent="0.3">
      <c r="A72">
        <v>28</v>
      </c>
      <c r="B72">
        <v>2</v>
      </c>
      <c r="C72" t="s">
        <v>44</v>
      </c>
      <c r="D72" t="s">
        <v>45</v>
      </c>
      <c r="E72" s="2">
        <v>10</v>
      </c>
      <c r="F72" s="2">
        <v>18</v>
      </c>
      <c r="G72">
        <v>2</v>
      </c>
      <c r="H72" s="8">
        <v>1.1805555555555555E-2</v>
      </c>
      <c r="I72" t="s">
        <v>13</v>
      </c>
      <c r="J72" s="2">
        <f>Datos_cocina[[#This Row],[Precio Unitario]]*Datos_cocina[[#This Row],[Cantidad Ordenada]]</f>
        <v>36</v>
      </c>
      <c r="K72" s="3">
        <f>Datos_cocina[[#This Row],[Ganancia Bruta]]*Datos_cocina[[#This Row],[Cantidad Ordenada]]</f>
        <v>16</v>
      </c>
      <c r="L72" s="3">
        <f>Datos_cocina[[#This Row],[Precio Unitario]]-Datos_cocina[[#This Row],[Costo Unitario]]</f>
        <v>8</v>
      </c>
      <c r="M72" s="4">
        <f>(Datos_cocina[[#This Row],[Ganancia Neta]]/Datos_cocina[[#This Row],[Total del Pedido]])</f>
        <v>0.44444444444444442</v>
      </c>
    </row>
    <row r="73" spans="1:13" x14ac:dyDescent="0.3">
      <c r="A73">
        <v>28</v>
      </c>
      <c r="B73">
        <v>2</v>
      </c>
      <c r="C73" t="s">
        <v>22</v>
      </c>
      <c r="D73" t="s">
        <v>23</v>
      </c>
      <c r="E73" s="2">
        <v>17</v>
      </c>
      <c r="F73" s="2">
        <v>29</v>
      </c>
      <c r="G73">
        <v>2</v>
      </c>
      <c r="H73" s="8">
        <v>2.7083333333333334E-2</v>
      </c>
      <c r="I73" t="s">
        <v>13</v>
      </c>
      <c r="J73" s="2">
        <f>Datos_cocina[[#This Row],[Precio Unitario]]*Datos_cocina[[#This Row],[Cantidad Ordenada]]</f>
        <v>58</v>
      </c>
      <c r="K73" s="3">
        <f>Datos_cocina[[#This Row],[Ganancia Bruta]]*Datos_cocina[[#This Row],[Cantidad Ordenada]]</f>
        <v>24</v>
      </c>
      <c r="L73" s="3">
        <f>Datos_cocina[[#This Row],[Precio Unitario]]-Datos_cocina[[#This Row],[Costo Unitario]]</f>
        <v>12</v>
      </c>
      <c r="M73" s="4">
        <f>(Datos_cocina[[#This Row],[Ganancia Neta]]/Datos_cocina[[#This Row],[Total del Pedido]])</f>
        <v>0.41379310344827586</v>
      </c>
    </row>
    <row r="74" spans="1:13" x14ac:dyDescent="0.3">
      <c r="A74">
        <v>29</v>
      </c>
      <c r="B74">
        <v>20</v>
      </c>
      <c r="C74" t="s">
        <v>48</v>
      </c>
      <c r="D74" t="s">
        <v>49</v>
      </c>
      <c r="E74" s="2">
        <v>15</v>
      </c>
      <c r="F74" s="2">
        <v>25</v>
      </c>
      <c r="G74">
        <v>3</v>
      </c>
      <c r="H74" s="8">
        <v>1.5277777777777777E-2</v>
      </c>
      <c r="I74" t="s">
        <v>13</v>
      </c>
      <c r="J74" s="2">
        <f>Datos_cocina[[#This Row],[Precio Unitario]]*Datos_cocina[[#This Row],[Cantidad Ordenada]]</f>
        <v>75</v>
      </c>
      <c r="K74" s="3">
        <f>Datos_cocina[[#This Row],[Ganancia Bruta]]*Datos_cocina[[#This Row],[Cantidad Ordenada]]</f>
        <v>30</v>
      </c>
      <c r="L74" s="3">
        <f>Datos_cocina[[#This Row],[Precio Unitario]]-Datos_cocina[[#This Row],[Costo Unitario]]</f>
        <v>10</v>
      </c>
      <c r="M74" s="4">
        <f>(Datos_cocina[[#This Row],[Ganancia Neta]]/Datos_cocina[[#This Row],[Total del Pedido]])</f>
        <v>0.4</v>
      </c>
    </row>
    <row r="75" spans="1:13" x14ac:dyDescent="0.3">
      <c r="A75">
        <v>29</v>
      </c>
      <c r="B75">
        <v>20</v>
      </c>
      <c r="C75" t="s">
        <v>44</v>
      </c>
      <c r="D75" t="s">
        <v>45</v>
      </c>
      <c r="E75" s="2">
        <v>10</v>
      </c>
      <c r="F75" s="2">
        <v>18</v>
      </c>
      <c r="G75">
        <v>2</v>
      </c>
      <c r="H75" s="8">
        <v>1.2500000000000001E-2</v>
      </c>
      <c r="I75" t="s">
        <v>10</v>
      </c>
      <c r="J75" s="2">
        <f>Datos_cocina[[#This Row],[Precio Unitario]]*Datos_cocina[[#This Row],[Cantidad Ordenada]]</f>
        <v>36</v>
      </c>
      <c r="K75" s="3">
        <f>Datos_cocina[[#This Row],[Ganancia Bruta]]*Datos_cocina[[#This Row],[Cantidad Ordenada]]</f>
        <v>16</v>
      </c>
      <c r="L75" s="3">
        <f>Datos_cocina[[#This Row],[Precio Unitario]]-Datos_cocina[[#This Row],[Costo Unitario]]</f>
        <v>8</v>
      </c>
      <c r="M75" s="4">
        <f>(Datos_cocina[[#This Row],[Ganancia Neta]]/Datos_cocina[[#This Row],[Total del Pedido]])</f>
        <v>0.44444444444444442</v>
      </c>
    </row>
    <row r="76" spans="1:13" x14ac:dyDescent="0.3">
      <c r="A76">
        <v>29</v>
      </c>
      <c r="B76">
        <v>20</v>
      </c>
      <c r="C76" t="s">
        <v>14</v>
      </c>
      <c r="D76" t="s">
        <v>15</v>
      </c>
      <c r="E76" s="2">
        <v>19</v>
      </c>
      <c r="F76" s="2">
        <v>31</v>
      </c>
      <c r="G76">
        <v>2</v>
      </c>
      <c r="H76" s="8">
        <v>2.1527777777777778E-2</v>
      </c>
      <c r="I76" t="s">
        <v>13</v>
      </c>
      <c r="J76" s="2">
        <f>Datos_cocina[[#This Row],[Precio Unitario]]*Datos_cocina[[#This Row],[Cantidad Ordenada]]</f>
        <v>62</v>
      </c>
      <c r="K76" s="3">
        <f>Datos_cocina[[#This Row],[Ganancia Bruta]]*Datos_cocina[[#This Row],[Cantidad Ordenada]]</f>
        <v>24</v>
      </c>
      <c r="L76" s="3">
        <f>Datos_cocina[[#This Row],[Precio Unitario]]-Datos_cocina[[#This Row],[Costo Unitario]]</f>
        <v>12</v>
      </c>
      <c r="M76" s="4">
        <f>(Datos_cocina[[#This Row],[Ganancia Neta]]/Datos_cocina[[#This Row],[Total del Pedido]])</f>
        <v>0.38709677419354838</v>
      </c>
    </row>
    <row r="77" spans="1:13" x14ac:dyDescent="0.3">
      <c r="A77">
        <v>30</v>
      </c>
      <c r="B77">
        <v>14</v>
      </c>
      <c r="C77" t="s">
        <v>46</v>
      </c>
      <c r="D77" t="s">
        <v>47</v>
      </c>
      <c r="E77" s="2">
        <v>15</v>
      </c>
      <c r="F77" s="2">
        <v>26</v>
      </c>
      <c r="G77">
        <v>2</v>
      </c>
      <c r="H77" s="8">
        <v>9.7222222222222224E-3</v>
      </c>
      <c r="I77" t="s">
        <v>10</v>
      </c>
      <c r="J77" s="2">
        <f>Datos_cocina[[#This Row],[Precio Unitario]]*Datos_cocina[[#This Row],[Cantidad Ordenada]]</f>
        <v>52</v>
      </c>
      <c r="K77" s="3">
        <f>Datos_cocina[[#This Row],[Ganancia Bruta]]*Datos_cocina[[#This Row],[Cantidad Ordenada]]</f>
        <v>22</v>
      </c>
      <c r="L77" s="3">
        <f>Datos_cocina[[#This Row],[Precio Unitario]]-Datos_cocina[[#This Row],[Costo Unitario]]</f>
        <v>11</v>
      </c>
      <c r="M77" s="4">
        <f>(Datos_cocina[[#This Row],[Ganancia Neta]]/Datos_cocina[[#This Row],[Total del Pedido]])</f>
        <v>0.42307692307692307</v>
      </c>
    </row>
    <row r="78" spans="1:13" x14ac:dyDescent="0.3">
      <c r="A78">
        <v>30</v>
      </c>
      <c r="B78">
        <v>14</v>
      </c>
      <c r="C78" t="s">
        <v>38</v>
      </c>
      <c r="D78" t="s">
        <v>39</v>
      </c>
      <c r="E78" s="2">
        <v>12</v>
      </c>
      <c r="F78" s="2">
        <v>20</v>
      </c>
      <c r="G78">
        <v>3</v>
      </c>
      <c r="H78" s="8">
        <v>3.8194444444444448E-2</v>
      </c>
      <c r="I78" t="s">
        <v>10</v>
      </c>
      <c r="J78" s="2">
        <f>Datos_cocina[[#This Row],[Precio Unitario]]*Datos_cocina[[#This Row],[Cantidad Ordenada]]</f>
        <v>60</v>
      </c>
      <c r="K78" s="3">
        <f>Datos_cocina[[#This Row],[Ganancia Bruta]]*Datos_cocina[[#This Row],[Cantidad Ordenada]]</f>
        <v>24</v>
      </c>
      <c r="L78" s="3">
        <f>Datos_cocina[[#This Row],[Precio Unitario]]-Datos_cocina[[#This Row],[Costo Unitario]]</f>
        <v>8</v>
      </c>
      <c r="M78" s="4">
        <f>(Datos_cocina[[#This Row],[Ganancia Neta]]/Datos_cocina[[#This Row],[Total del Pedido]])</f>
        <v>0.4</v>
      </c>
    </row>
    <row r="79" spans="1:13" x14ac:dyDescent="0.3">
      <c r="A79">
        <v>31</v>
      </c>
      <c r="B79">
        <v>13</v>
      </c>
      <c r="C79" t="s">
        <v>22</v>
      </c>
      <c r="D79" t="s">
        <v>23</v>
      </c>
      <c r="E79" s="2">
        <v>17</v>
      </c>
      <c r="F79" s="2">
        <v>29</v>
      </c>
      <c r="G79">
        <v>1</v>
      </c>
      <c r="H79" s="8">
        <v>4.0972222222222222E-2</v>
      </c>
      <c r="I79" t="s">
        <v>13</v>
      </c>
      <c r="J79" s="2">
        <f>Datos_cocina[[#This Row],[Precio Unitario]]*Datos_cocina[[#This Row],[Cantidad Ordenada]]</f>
        <v>29</v>
      </c>
      <c r="K79" s="3">
        <f>Datos_cocina[[#This Row],[Ganancia Bruta]]*Datos_cocina[[#This Row],[Cantidad Ordenada]]</f>
        <v>12</v>
      </c>
      <c r="L79" s="3">
        <f>Datos_cocina[[#This Row],[Precio Unitario]]-Datos_cocina[[#This Row],[Costo Unitario]]</f>
        <v>12</v>
      </c>
      <c r="M79" s="4">
        <f>(Datos_cocina[[#This Row],[Ganancia Neta]]/Datos_cocina[[#This Row],[Total del Pedido]])</f>
        <v>0.41379310344827586</v>
      </c>
    </row>
    <row r="80" spans="1:13" x14ac:dyDescent="0.3">
      <c r="A80">
        <v>31</v>
      </c>
      <c r="B80">
        <v>13</v>
      </c>
      <c r="C80" t="s">
        <v>28</v>
      </c>
      <c r="D80" t="s">
        <v>29</v>
      </c>
      <c r="E80" s="2">
        <v>11</v>
      </c>
      <c r="F80" s="2">
        <v>19</v>
      </c>
      <c r="G80">
        <v>2</v>
      </c>
      <c r="H80" s="8">
        <v>3.1944444444444442E-2</v>
      </c>
      <c r="I80" t="s">
        <v>13</v>
      </c>
      <c r="J80" s="2">
        <f>Datos_cocina[[#This Row],[Precio Unitario]]*Datos_cocina[[#This Row],[Cantidad Ordenada]]</f>
        <v>38</v>
      </c>
      <c r="K80" s="3">
        <f>Datos_cocina[[#This Row],[Ganancia Bruta]]*Datos_cocina[[#This Row],[Cantidad Ordenada]]</f>
        <v>16</v>
      </c>
      <c r="L80" s="3">
        <f>Datos_cocina[[#This Row],[Precio Unitario]]-Datos_cocina[[#This Row],[Costo Unitario]]</f>
        <v>8</v>
      </c>
      <c r="M80" s="4">
        <f>(Datos_cocina[[#This Row],[Ganancia Neta]]/Datos_cocina[[#This Row],[Total del Pedido]])</f>
        <v>0.42105263157894735</v>
      </c>
    </row>
    <row r="81" spans="1:13" x14ac:dyDescent="0.3">
      <c r="A81">
        <v>32</v>
      </c>
      <c r="B81">
        <v>5</v>
      </c>
      <c r="C81" t="s">
        <v>32</v>
      </c>
      <c r="D81" t="s">
        <v>33</v>
      </c>
      <c r="E81" s="2">
        <v>19</v>
      </c>
      <c r="F81" s="2">
        <v>32</v>
      </c>
      <c r="G81">
        <v>2</v>
      </c>
      <c r="H81" s="8">
        <v>3.4722222222222224E-2</v>
      </c>
      <c r="I81" t="s">
        <v>13</v>
      </c>
      <c r="J81" s="2">
        <f>Datos_cocina[[#This Row],[Precio Unitario]]*Datos_cocina[[#This Row],[Cantidad Ordenada]]</f>
        <v>64</v>
      </c>
      <c r="K81" s="3">
        <f>Datos_cocina[[#This Row],[Ganancia Bruta]]*Datos_cocina[[#This Row],[Cantidad Ordenada]]</f>
        <v>26</v>
      </c>
      <c r="L81" s="3">
        <f>Datos_cocina[[#This Row],[Precio Unitario]]-Datos_cocina[[#This Row],[Costo Unitario]]</f>
        <v>13</v>
      </c>
      <c r="M81" s="4">
        <f>(Datos_cocina[[#This Row],[Ganancia Neta]]/Datos_cocina[[#This Row],[Total del Pedido]])</f>
        <v>0.40625</v>
      </c>
    </row>
    <row r="82" spans="1:13" x14ac:dyDescent="0.3">
      <c r="A82">
        <v>32</v>
      </c>
      <c r="B82">
        <v>5</v>
      </c>
      <c r="C82" t="s">
        <v>24</v>
      </c>
      <c r="D82" t="s">
        <v>25</v>
      </c>
      <c r="E82" s="2">
        <v>20</v>
      </c>
      <c r="F82" s="2">
        <v>33</v>
      </c>
      <c r="G82">
        <v>1</v>
      </c>
      <c r="H82" s="8">
        <v>1.3888888888888888E-2</v>
      </c>
      <c r="I82" t="s">
        <v>13</v>
      </c>
      <c r="J82" s="2">
        <f>Datos_cocina[[#This Row],[Precio Unitario]]*Datos_cocina[[#This Row],[Cantidad Ordenada]]</f>
        <v>33</v>
      </c>
      <c r="K82" s="3">
        <f>Datos_cocina[[#This Row],[Ganancia Bruta]]*Datos_cocina[[#This Row],[Cantidad Ordenada]]</f>
        <v>13</v>
      </c>
      <c r="L82" s="3">
        <f>Datos_cocina[[#This Row],[Precio Unitario]]-Datos_cocina[[#This Row],[Costo Unitario]]</f>
        <v>13</v>
      </c>
      <c r="M82" s="4">
        <f>(Datos_cocina[[#This Row],[Ganancia Neta]]/Datos_cocina[[#This Row],[Total del Pedido]])</f>
        <v>0.39393939393939392</v>
      </c>
    </row>
    <row r="83" spans="1:13" x14ac:dyDescent="0.3">
      <c r="A83">
        <v>32</v>
      </c>
      <c r="B83">
        <v>5</v>
      </c>
      <c r="C83" t="s">
        <v>46</v>
      </c>
      <c r="D83" t="s">
        <v>47</v>
      </c>
      <c r="E83" s="2">
        <v>15</v>
      </c>
      <c r="F83" s="2">
        <v>26</v>
      </c>
      <c r="G83">
        <v>3</v>
      </c>
      <c r="H83" s="8">
        <v>2.4305555555555556E-2</v>
      </c>
      <c r="I83" t="s">
        <v>10</v>
      </c>
      <c r="J83" s="2">
        <f>Datos_cocina[[#This Row],[Precio Unitario]]*Datos_cocina[[#This Row],[Cantidad Ordenada]]</f>
        <v>78</v>
      </c>
      <c r="K83" s="3">
        <f>Datos_cocina[[#This Row],[Ganancia Bruta]]*Datos_cocina[[#This Row],[Cantidad Ordenada]]</f>
        <v>33</v>
      </c>
      <c r="L83" s="3">
        <f>Datos_cocina[[#This Row],[Precio Unitario]]-Datos_cocina[[#This Row],[Costo Unitario]]</f>
        <v>11</v>
      </c>
      <c r="M83" s="4">
        <f>(Datos_cocina[[#This Row],[Ganancia Neta]]/Datos_cocina[[#This Row],[Total del Pedido]])</f>
        <v>0.42307692307692307</v>
      </c>
    </row>
    <row r="84" spans="1:13" x14ac:dyDescent="0.3">
      <c r="A84">
        <v>32</v>
      </c>
      <c r="B84">
        <v>5</v>
      </c>
      <c r="C84" t="s">
        <v>44</v>
      </c>
      <c r="D84" t="s">
        <v>45</v>
      </c>
      <c r="E84" s="2">
        <v>10</v>
      </c>
      <c r="F84" s="2">
        <v>18</v>
      </c>
      <c r="G84">
        <v>2</v>
      </c>
      <c r="H84" s="8">
        <v>1.5972222222222221E-2</v>
      </c>
      <c r="I84" t="s">
        <v>10</v>
      </c>
      <c r="J84" s="2">
        <f>Datos_cocina[[#This Row],[Precio Unitario]]*Datos_cocina[[#This Row],[Cantidad Ordenada]]</f>
        <v>36</v>
      </c>
      <c r="K84" s="3">
        <f>Datos_cocina[[#This Row],[Ganancia Bruta]]*Datos_cocina[[#This Row],[Cantidad Ordenada]]</f>
        <v>16</v>
      </c>
      <c r="L84" s="3">
        <f>Datos_cocina[[#This Row],[Precio Unitario]]-Datos_cocina[[#This Row],[Costo Unitario]]</f>
        <v>8</v>
      </c>
      <c r="M84" s="4">
        <f>(Datos_cocina[[#This Row],[Ganancia Neta]]/Datos_cocina[[#This Row],[Total del Pedido]])</f>
        <v>0.44444444444444442</v>
      </c>
    </row>
    <row r="85" spans="1:13" x14ac:dyDescent="0.3">
      <c r="A85">
        <v>33</v>
      </c>
      <c r="B85">
        <v>4</v>
      </c>
      <c r="C85" t="s">
        <v>30</v>
      </c>
      <c r="D85" t="s">
        <v>31</v>
      </c>
      <c r="E85" s="2">
        <v>21</v>
      </c>
      <c r="F85" s="2">
        <v>35</v>
      </c>
      <c r="G85">
        <v>3</v>
      </c>
      <c r="H85" s="8">
        <v>4.1666666666666666E-3</v>
      </c>
      <c r="I85" t="s">
        <v>13</v>
      </c>
      <c r="J85" s="2">
        <f>Datos_cocina[[#This Row],[Precio Unitario]]*Datos_cocina[[#This Row],[Cantidad Ordenada]]</f>
        <v>105</v>
      </c>
      <c r="K85" s="3">
        <f>Datos_cocina[[#This Row],[Ganancia Bruta]]*Datos_cocina[[#This Row],[Cantidad Ordenada]]</f>
        <v>42</v>
      </c>
      <c r="L85" s="3">
        <f>Datos_cocina[[#This Row],[Precio Unitario]]-Datos_cocina[[#This Row],[Costo Unitario]]</f>
        <v>14</v>
      </c>
      <c r="M85" s="4">
        <f>(Datos_cocina[[#This Row],[Ganancia Neta]]/Datos_cocina[[#This Row],[Total del Pedido]])</f>
        <v>0.4</v>
      </c>
    </row>
    <row r="86" spans="1:13" x14ac:dyDescent="0.3">
      <c r="A86">
        <v>33</v>
      </c>
      <c r="B86">
        <v>4</v>
      </c>
      <c r="C86" t="s">
        <v>16</v>
      </c>
      <c r="D86" t="s">
        <v>17</v>
      </c>
      <c r="E86" s="2">
        <v>16</v>
      </c>
      <c r="F86" s="2">
        <v>27</v>
      </c>
      <c r="G86">
        <v>1</v>
      </c>
      <c r="H86" s="8">
        <v>4.0972222222222222E-2</v>
      </c>
      <c r="I86" t="s">
        <v>10</v>
      </c>
      <c r="J86" s="2">
        <f>Datos_cocina[[#This Row],[Precio Unitario]]*Datos_cocina[[#This Row],[Cantidad Ordenada]]</f>
        <v>27</v>
      </c>
      <c r="K86" s="3">
        <f>Datos_cocina[[#This Row],[Ganancia Bruta]]*Datos_cocina[[#This Row],[Cantidad Ordenada]]</f>
        <v>11</v>
      </c>
      <c r="L86" s="3">
        <f>Datos_cocina[[#This Row],[Precio Unitario]]-Datos_cocina[[#This Row],[Costo Unitario]]</f>
        <v>11</v>
      </c>
      <c r="M86" s="4">
        <f>(Datos_cocina[[#This Row],[Ganancia Neta]]/Datos_cocina[[#This Row],[Total del Pedido]])</f>
        <v>0.40740740740740738</v>
      </c>
    </row>
    <row r="87" spans="1:13" x14ac:dyDescent="0.3">
      <c r="A87">
        <v>33</v>
      </c>
      <c r="B87">
        <v>4</v>
      </c>
      <c r="C87" t="s">
        <v>32</v>
      </c>
      <c r="D87" t="s">
        <v>33</v>
      </c>
      <c r="E87" s="2">
        <v>19</v>
      </c>
      <c r="F87" s="2">
        <v>32</v>
      </c>
      <c r="G87">
        <v>3</v>
      </c>
      <c r="H87" s="8">
        <v>3.8194444444444448E-2</v>
      </c>
      <c r="I87" t="s">
        <v>13</v>
      </c>
      <c r="J87" s="2">
        <f>Datos_cocina[[#This Row],[Precio Unitario]]*Datos_cocina[[#This Row],[Cantidad Ordenada]]</f>
        <v>96</v>
      </c>
      <c r="K87" s="3">
        <f>Datos_cocina[[#This Row],[Ganancia Bruta]]*Datos_cocina[[#This Row],[Cantidad Ordenada]]</f>
        <v>39</v>
      </c>
      <c r="L87" s="3">
        <f>Datos_cocina[[#This Row],[Precio Unitario]]-Datos_cocina[[#This Row],[Costo Unitario]]</f>
        <v>13</v>
      </c>
      <c r="M87" s="4">
        <f>(Datos_cocina[[#This Row],[Ganancia Neta]]/Datos_cocina[[#This Row],[Total del Pedido]])</f>
        <v>0.40625</v>
      </c>
    </row>
    <row r="88" spans="1:13" x14ac:dyDescent="0.3">
      <c r="A88">
        <v>33</v>
      </c>
      <c r="B88">
        <v>4</v>
      </c>
      <c r="C88" t="s">
        <v>46</v>
      </c>
      <c r="D88" t="s">
        <v>47</v>
      </c>
      <c r="E88" s="2">
        <v>15</v>
      </c>
      <c r="F88" s="2">
        <v>26</v>
      </c>
      <c r="G88">
        <v>3</v>
      </c>
      <c r="H88" s="8">
        <v>6.9444444444444441E-3</v>
      </c>
      <c r="I88" t="s">
        <v>10</v>
      </c>
      <c r="J88" s="2">
        <f>Datos_cocina[[#This Row],[Precio Unitario]]*Datos_cocina[[#This Row],[Cantidad Ordenada]]</f>
        <v>78</v>
      </c>
      <c r="K88" s="3">
        <f>Datos_cocina[[#This Row],[Ganancia Bruta]]*Datos_cocina[[#This Row],[Cantidad Ordenada]]</f>
        <v>33</v>
      </c>
      <c r="L88" s="3">
        <f>Datos_cocina[[#This Row],[Precio Unitario]]-Datos_cocina[[#This Row],[Costo Unitario]]</f>
        <v>11</v>
      </c>
      <c r="M88" s="4">
        <f>(Datos_cocina[[#This Row],[Ganancia Neta]]/Datos_cocina[[#This Row],[Total del Pedido]])</f>
        <v>0.42307692307692307</v>
      </c>
    </row>
    <row r="89" spans="1:13" x14ac:dyDescent="0.3">
      <c r="A89">
        <v>34</v>
      </c>
      <c r="B89">
        <v>15</v>
      </c>
      <c r="C89" t="s">
        <v>36</v>
      </c>
      <c r="D89" t="s">
        <v>37</v>
      </c>
      <c r="E89" s="2">
        <v>20</v>
      </c>
      <c r="F89" s="2">
        <v>34</v>
      </c>
      <c r="G89">
        <v>1</v>
      </c>
      <c r="H89" s="8">
        <v>3.1944444444444442E-2</v>
      </c>
      <c r="I89" t="s">
        <v>10</v>
      </c>
      <c r="J89" s="2">
        <f>Datos_cocina[[#This Row],[Precio Unitario]]*Datos_cocina[[#This Row],[Cantidad Ordenada]]</f>
        <v>34</v>
      </c>
      <c r="K89" s="3">
        <f>Datos_cocina[[#This Row],[Ganancia Bruta]]*Datos_cocina[[#This Row],[Cantidad Ordenada]]</f>
        <v>14</v>
      </c>
      <c r="L89" s="3">
        <f>Datos_cocina[[#This Row],[Precio Unitario]]-Datos_cocina[[#This Row],[Costo Unitario]]</f>
        <v>14</v>
      </c>
      <c r="M89" s="4">
        <f>(Datos_cocina[[#This Row],[Ganancia Neta]]/Datos_cocina[[#This Row],[Total del Pedido]])</f>
        <v>0.41176470588235292</v>
      </c>
    </row>
    <row r="90" spans="1:13" x14ac:dyDescent="0.3">
      <c r="A90">
        <v>34</v>
      </c>
      <c r="B90">
        <v>15</v>
      </c>
      <c r="C90" t="s">
        <v>46</v>
      </c>
      <c r="D90" t="s">
        <v>47</v>
      </c>
      <c r="E90" s="2">
        <v>15</v>
      </c>
      <c r="F90" s="2">
        <v>26</v>
      </c>
      <c r="G90">
        <v>3</v>
      </c>
      <c r="H90" s="8">
        <v>1.3194444444444444E-2</v>
      </c>
      <c r="I90" t="s">
        <v>13</v>
      </c>
      <c r="J90" s="2">
        <f>Datos_cocina[[#This Row],[Precio Unitario]]*Datos_cocina[[#This Row],[Cantidad Ordenada]]</f>
        <v>78</v>
      </c>
      <c r="K90" s="3">
        <f>Datos_cocina[[#This Row],[Ganancia Bruta]]*Datos_cocina[[#This Row],[Cantidad Ordenada]]</f>
        <v>33</v>
      </c>
      <c r="L90" s="3">
        <f>Datos_cocina[[#This Row],[Precio Unitario]]-Datos_cocina[[#This Row],[Costo Unitario]]</f>
        <v>11</v>
      </c>
      <c r="M90" s="4">
        <f>(Datos_cocina[[#This Row],[Ganancia Neta]]/Datos_cocina[[#This Row],[Total del Pedido]])</f>
        <v>0.42307692307692307</v>
      </c>
    </row>
    <row r="91" spans="1:13" x14ac:dyDescent="0.3">
      <c r="A91">
        <v>35</v>
      </c>
      <c r="B91">
        <v>13</v>
      </c>
      <c r="C91" t="s">
        <v>11</v>
      </c>
      <c r="D91" t="s">
        <v>12</v>
      </c>
      <c r="E91" s="2">
        <v>18</v>
      </c>
      <c r="F91" s="2">
        <v>30</v>
      </c>
      <c r="G91">
        <v>3</v>
      </c>
      <c r="H91" s="8">
        <v>3.472222222222222E-3</v>
      </c>
      <c r="I91" t="s">
        <v>13</v>
      </c>
      <c r="J91" s="2">
        <f>Datos_cocina[[#This Row],[Precio Unitario]]*Datos_cocina[[#This Row],[Cantidad Ordenada]]</f>
        <v>90</v>
      </c>
      <c r="K91" s="3">
        <f>Datos_cocina[[#This Row],[Ganancia Bruta]]*Datos_cocina[[#This Row],[Cantidad Ordenada]]</f>
        <v>36</v>
      </c>
      <c r="L91" s="3">
        <f>Datos_cocina[[#This Row],[Precio Unitario]]-Datos_cocina[[#This Row],[Costo Unitario]]</f>
        <v>12</v>
      </c>
      <c r="M91" s="4">
        <f>(Datos_cocina[[#This Row],[Ganancia Neta]]/Datos_cocina[[#This Row],[Total del Pedido]])</f>
        <v>0.4</v>
      </c>
    </row>
    <row r="92" spans="1:13" x14ac:dyDescent="0.3">
      <c r="A92">
        <v>35</v>
      </c>
      <c r="B92">
        <v>13</v>
      </c>
      <c r="C92" t="s">
        <v>22</v>
      </c>
      <c r="D92" t="s">
        <v>23</v>
      </c>
      <c r="E92" s="2">
        <v>17</v>
      </c>
      <c r="F92" s="2">
        <v>29</v>
      </c>
      <c r="G92">
        <v>1</v>
      </c>
      <c r="H92" s="8">
        <v>5.5555555555555558E-3</v>
      </c>
      <c r="I92" t="s">
        <v>10</v>
      </c>
      <c r="J92" s="2">
        <f>Datos_cocina[[#This Row],[Precio Unitario]]*Datos_cocina[[#This Row],[Cantidad Ordenada]]</f>
        <v>29</v>
      </c>
      <c r="K92" s="3">
        <f>Datos_cocina[[#This Row],[Ganancia Bruta]]*Datos_cocina[[#This Row],[Cantidad Ordenada]]</f>
        <v>12</v>
      </c>
      <c r="L92" s="3">
        <f>Datos_cocina[[#This Row],[Precio Unitario]]-Datos_cocina[[#This Row],[Costo Unitario]]</f>
        <v>12</v>
      </c>
      <c r="M92" s="4">
        <f>(Datos_cocina[[#This Row],[Ganancia Neta]]/Datos_cocina[[#This Row],[Total del Pedido]])</f>
        <v>0.41379310344827586</v>
      </c>
    </row>
    <row r="93" spans="1:13" x14ac:dyDescent="0.3">
      <c r="A93">
        <v>35</v>
      </c>
      <c r="B93">
        <v>13</v>
      </c>
      <c r="C93" t="s">
        <v>24</v>
      </c>
      <c r="D93" t="s">
        <v>25</v>
      </c>
      <c r="E93" s="2">
        <v>20</v>
      </c>
      <c r="F93" s="2">
        <v>33</v>
      </c>
      <c r="G93">
        <v>1</v>
      </c>
      <c r="H93" s="8">
        <v>1.4583333333333334E-2</v>
      </c>
      <c r="I93" t="s">
        <v>10</v>
      </c>
      <c r="J93" s="2">
        <f>Datos_cocina[[#This Row],[Precio Unitario]]*Datos_cocina[[#This Row],[Cantidad Ordenada]]</f>
        <v>33</v>
      </c>
      <c r="K93" s="3">
        <f>Datos_cocina[[#This Row],[Ganancia Bruta]]*Datos_cocina[[#This Row],[Cantidad Ordenada]]</f>
        <v>13</v>
      </c>
      <c r="L93" s="3">
        <f>Datos_cocina[[#This Row],[Precio Unitario]]-Datos_cocina[[#This Row],[Costo Unitario]]</f>
        <v>13</v>
      </c>
      <c r="M93" s="4">
        <f>(Datos_cocina[[#This Row],[Ganancia Neta]]/Datos_cocina[[#This Row],[Total del Pedido]])</f>
        <v>0.39393939393939392</v>
      </c>
    </row>
    <row r="94" spans="1:13" x14ac:dyDescent="0.3">
      <c r="A94">
        <v>35</v>
      </c>
      <c r="B94">
        <v>13</v>
      </c>
      <c r="C94" t="s">
        <v>14</v>
      </c>
      <c r="D94" t="s">
        <v>15</v>
      </c>
      <c r="E94" s="2">
        <v>19</v>
      </c>
      <c r="F94" s="2">
        <v>31</v>
      </c>
      <c r="G94">
        <v>2</v>
      </c>
      <c r="H94" s="8">
        <v>2.1527777777777778E-2</v>
      </c>
      <c r="I94" t="s">
        <v>13</v>
      </c>
      <c r="J94" s="2">
        <f>Datos_cocina[[#This Row],[Precio Unitario]]*Datos_cocina[[#This Row],[Cantidad Ordenada]]</f>
        <v>62</v>
      </c>
      <c r="K94" s="3">
        <f>Datos_cocina[[#This Row],[Ganancia Bruta]]*Datos_cocina[[#This Row],[Cantidad Ordenada]]</f>
        <v>24</v>
      </c>
      <c r="L94" s="3">
        <f>Datos_cocina[[#This Row],[Precio Unitario]]-Datos_cocina[[#This Row],[Costo Unitario]]</f>
        <v>12</v>
      </c>
      <c r="M94" s="4">
        <f>(Datos_cocina[[#This Row],[Ganancia Neta]]/Datos_cocina[[#This Row],[Total del Pedido]])</f>
        <v>0.38709677419354838</v>
      </c>
    </row>
    <row r="95" spans="1:13" x14ac:dyDescent="0.3">
      <c r="A95">
        <v>36</v>
      </c>
      <c r="B95">
        <v>5</v>
      </c>
      <c r="C95" t="s">
        <v>11</v>
      </c>
      <c r="D95" t="s">
        <v>12</v>
      </c>
      <c r="E95" s="2">
        <v>18</v>
      </c>
      <c r="F95" s="2">
        <v>30</v>
      </c>
      <c r="G95">
        <v>1</v>
      </c>
      <c r="H95" s="8">
        <v>2.6388888888888889E-2</v>
      </c>
      <c r="I95" t="s">
        <v>10</v>
      </c>
      <c r="J95" s="2">
        <f>Datos_cocina[[#This Row],[Precio Unitario]]*Datos_cocina[[#This Row],[Cantidad Ordenada]]</f>
        <v>30</v>
      </c>
      <c r="K95" s="3">
        <f>Datos_cocina[[#This Row],[Ganancia Bruta]]*Datos_cocina[[#This Row],[Cantidad Ordenada]]</f>
        <v>12</v>
      </c>
      <c r="L95" s="3">
        <f>Datos_cocina[[#This Row],[Precio Unitario]]-Datos_cocina[[#This Row],[Costo Unitario]]</f>
        <v>12</v>
      </c>
      <c r="M95" s="4">
        <f>(Datos_cocina[[#This Row],[Ganancia Neta]]/Datos_cocina[[#This Row],[Total del Pedido]])</f>
        <v>0.4</v>
      </c>
    </row>
    <row r="96" spans="1:13" x14ac:dyDescent="0.3">
      <c r="A96">
        <v>37</v>
      </c>
      <c r="B96">
        <v>20</v>
      </c>
      <c r="C96" t="s">
        <v>42</v>
      </c>
      <c r="D96" t="s">
        <v>43</v>
      </c>
      <c r="E96" s="2">
        <v>13</v>
      </c>
      <c r="F96" s="2">
        <v>21</v>
      </c>
      <c r="G96">
        <v>1</v>
      </c>
      <c r="H96" s="8">
        <v>3.2638888888888891E-2</v>
      </c>
      <c r="I96" t="s">
        <v>10</v>
      </c>
      <c r="J96" s="2">
        <f>Datos_cocina[[#This Row],[Precio Unitario]]*Datos_cocina[[#This Row],[Cantidad Ordenada]]</f>
        <v>21</v>
      </c>
      <c r="K96" s="3">
        <f>Datos_cocina[[#This Row],[Ganancia Bruta]]*Datos_cocina[[#This Row],[Cantidad Ordenada]]</f>
        <v>8</v>
      </c>
      <c r="L96" s="3">
        <f>Datos_cocina[[#This Row],[Precio Unitario]]-Datos_cocina[[#This Row],[Costo Unitario]]</f>
        <v>8</v>
      </c>
      <c r="M96" s="4">
        <f>(Datos_cocina[[#This Row],[Ganancia Neta]]/Datos_cocina[[#This Row],[Total del Pedido]])</f>
        <v>0.38095238095238093</v>
      </c>
    </row>
    <row r="97" spans="1:13" x14ac:dyDescent="0.3">
      <c r="A97">
        <v>38</v>
      </c>
      <c r="B97">
        <v>10</v>
      </c>
      <c r="C97" t="s">
        <v>14</v>
      </c>
      <c r="D97" t="s">
        <v>15</v>
      </c>
      <c r="E97" s="2">
        <v>19</v>
      </c>
      <c r="F97" s="2">
        <v>31</v>
      </c>
      <c r="G97">
        <v>3</v>
      </c>
      <c r="H97" s="8">
        <v>1.4583333333333334E-2</v>
      </c>
      <c r="I97" t="s">
        <v>13</v>
      </c>
      <c r="J97" s="2">
        <f>Datos_cocina[[#This Row],[Precio Unitario]]*Datos_cocina[[#This Row],[Cantidad Ordenada]]</f>
        <v>93</v>
      </c>
      <c r="K97" s="3">
        <f>Datos_cocina[[#This Row],[Ganancia Bruta]]*Datos_cocina[[#This Row],[Cantidad Ordenada]]</f>
        <v>36</v>
      </c>
      <c r="L97" s="3">
        <f>Datos_cocina[[#This Row],[Precio Unitario]]-Datos_cocina[[#This Row],[Costo Unitario]]</f>
        <v>12</v>
      </c>
      <c r="M97" s="4">
        <f>(Datos_cocina[[#This Row],[Ganancia Neta]]/Datos_cocina[[#This Row],[Total del Pedido]])</f>
        <v>0.38709677419354838</v>
      </c>
    </row>
    <row r="98" spans="1:13" x14ac:dyDescent="0.3">
      <c r="A98">
        <v>38</v>
      </c>
      <c r="B98">
        <v>10</v>
      </c>
      <c r="C98" t="s">
        <v>30</v>
      </c>
      <c r="D98" t="s">
        <v>31</v>
      </c>
      <c r="E98" s="2">
        <v>21</v>
      </c>
      <c r="F98" s="2">
        <v>35</v>
      </c>
      <c r="G98">
        <v>2</v>
      </c>
      <c r="H98" s="8">
        <v>2.361111111111111E-2</v>
      </c>
      <c r="I98" t="s">
        <v>10</v>
      </c>
      <c r="J98" s="2">
        <f>Datos_cocina[[#This Row],[Precio Unitario]]*Datos_cocina[[#This Row],[Cantidad Ordenada]]</f>
        <v>70</v>
      </c>
      <c r="K98" s="3">
        <f>Datos_cocina[[#This Row],[Ganancia Bruta]]*Datos_cocina[[#This Row],[Cantidad Ordenada]]</f>
        <v>28</v>
      </c>
      <c r="L98" s="3">
        <f>Datos_cocina[[#This Row],[Precio Unitario]]-Datos_cocina[[#This Row],[Costo Unitario]]</f>
        <v>14</v>
      </c>
      <c r="M98" s="4">
        <f>(Datos_cocina[[#This Row],[Ganancia Neta]]/Datos_cocina[[#This Row],[Total del Pedido]])</f>
        <v>0.4</v>
      </c>
    </row>
    <row r="99" spans="1:13" x14ac:dyDescent="0.3">
      <c r="A99">
        <v>38</v>
      </c>
      <c r="B99">
        <v>10</v>
      </c>
      <c r="C99" t="s">
        <v>20</v>
      </c>
      <c r="D99" t="s">
        <v>21</v>
      </c>
      <c r="E99" s="2">
        <v>22</v>
      </c>
      <c r="F99" s="2">
        <v>36</v>
      </c>
      <c r="G99">
        <v>2</v>
      </c>
      <c r="H99" s="8">
        <v>2.9861111111111113E-2</v>
      </c>
      <c r="I99" t="s">
        <v>10</v>
      </c>
      <c r="J99" s="2">
        <f>Datos_cocina[[#This Row],[Precio Unitario]]*Datos_cocina[[#This Row],[Cantidad Ordenada]]</f>
        <v>72</v>
      </c>
      <c r="K99" s="3">
        <f>Datos_cocina[[#This Row],[Ganancia Bruta]]*Datos_cocina[[#This Row],[Cantidad Ordenada]]</f>
        <v>28</v>
      </c>
      <c r="L99" s="3">
        <f>Datos_cocina[[#This Row],[Precio Unitario]]-Datos_cocina[[#This Row],[Costo Unitario]]</f>
        <v>14</v>
      </c>
      <c r="M99" s="4">
        <f>(Datos_cocina[[#This Row],[Ganancia Neta]]/Datos_cocina[[#This Row],[Total del Pedido]])</f>
        <v>0.3888888888888889</v>
      </c>
    </row>
    <row r="100" spans="1:13" x14ac:dyDescent="0.3">
      <c r="A100">
        <v>39</v>
      </c>
      <c r="B100">
        <v>15</v>
      </c>
      <c r="C100" t="s">
        <v>20</v>
      </c>
      <c r="D100" t="s">
        <v>21</v>
      </c>
      <c r="E100" s="2">
        <v>22</v>
      </c>
      <c r="F100" s="2">
        <v>36</v>
      </c>
      <c r="G100">
        <v>3</v>
      </c>
      <c r="H100" s="8">
        <v>3.9583333333333331E-2</v>
      </c>
      <c r="I100" t="s">
        <v>10</v>
      </c>
      <c r="J100" s="2">
        <f>Datos_cocina[[#This Row],[Precio Unitario]]*Datos_cocina[[#This Row],[Cantidad Ordenada]]</f>
        <v>108</v>
      </c>
      <c r="K100" s="3">
        <f>Datos_cocina[[#This Row],[Ganancia Bruta]]*Datos_cocina[[#This Row],[Cantidad Ordenada]]</f>
        <v>42</v>
      </c>
      <c r="L100" s="3">
        <f>Datos_cocina[[#This Row],[Precio Unitario]]-Datos_cocina[[#This Row],[Costo Unitario]]</f>
        <v>14</v>
      </c>
      <c r="M100" s="4">
        <f>(Datos_cocina[[#This Row],[Ganancia Neta]]/Datos_cocina[[#This Row],[Total del Pedido]])</f>
        <v>0.3888888888888889</v>
      </c>
    </row>
    <row r="101" spans="1:13" x14ac:dyDescent="0.3">
      <c r="A101">
        <v>40</v>
      </c>
      <c r="B101">
        <v>1</v>
      </c>
      <c r="C101" t="s">
        <v>22</v>
      </c>
      <c r="D101" t="s">
        <v>23</v>
      </c>
      <c r="E101" s="2">
        <v>17</v>
      </c>
      <c r="F101" s="2">
        <v>29</v>
      </c>
      <c r="G101">
        <v>3</v>
      </c>
      <c r="H101" s="8">
        <v>1.0416666666666666E-2</v>
      </c>
      <c r="I101" t="s">
        <v>13</v>
      </c>
      <c r="J101" s="2">
        <f>Datos_cocina[[#This Row],[Precio Unitario]]*Datos_cocina[[#This Row],[Cantidad Ordenada]]</f>
        <v>87</v>
      </c>
      <c r="K101" s="3">
        <f>Datos_cocina[[#This Row],[Ganancia Bruta]]*Datos_cocina[[#This Row],[Cantidad Ordenada]]</f>
        <v>36</v>
      </c>
      <c r="L101" s="3">
        <f>Datos_cocina[[#This Row],[Precio Unitario]]-Datos_cocina[[#This Row],[Costo Unitario]]</f>
        <v>12</v>
      </c>
      <c r="M101" s="4">
        <f>(Datos_cocina[[#This Row],[Ganancia Neta]]/Datos_cocina[[#This Row],[Total del Pedido]])</f>
        <v>0.41379310344827586</v>
      </c>
    </row>
    <row r="102" spans="1:13" x14ac:dyDescent="0.3">
      <c r="A102">
        <v>40</v>
      </c>
      <c r="B102">
        <v>1</v>
      </c>
      <c r="C102" t="s">
        <v>24</v>
      </c>
      <c r="D102" t="s">
        <v>25</v>
      </c>
      <c r="E102" s="2">
        <v>20</v>
      </c>
      <c r="F102" s="2">
        <v>33</v>
      </c>
      <c r="G102">
        <v>1</v>
      </c>
      <c r="H102" s="8">
        <v>3.4722222222222224E-2</v>
      </c>
      <c r="I102" t="s">
        <v>13</v>
      </c>
      <c r="J102" s="2">
        <f>Datos_cocina[[#This Row],[Precio Unitario]]*Datos_cocina[[#This Row],[Cantidad Ordenada]]</f>
        <v>33</v>
      </c>
      <c r="K102" s="3">
        <f>Datos_cocina[[#This Row],[Ganancia Bruta]]*Datos_cocina[[#This Row],[Cantidad Ordenada]]</f>
        <v>13</v>
      </c>
      <c r="L102" s="3">
        <f>Datos_cocina[[#This Row],[Precio Unitario]]-Datos_cocina[[#This Row],[Costo Unitario]]</f>
        <v>13</v>
      </c>
      <c r="M102" s="4">
        <f>(Datos_cocina[[#This Row],[Ganancia Neta]]/Datos_cocina[[#This Row],[Total del Pedido]])</f>
        <v>0.39393939393939392</v>
      </c>
    </row>
    <row r="103" spans="1:13" x14ac:dyDescent="0.3">
      <c r="A103">
        <v>40</v>
      </c>
      <c r="B103">
        <v>1</v>
      </c>
      <c r="C103" t="s">
        <v>26</v>
      </c>
      <c r="D103" t="s">
        <v>27</v>
      </c>
      <c r="E103" s="2">
        <v>16</v>
      </c>
      <c r="F103" s="2">
        <v>28</v>
      </c>
      <c r="G103">
        <v>1</v>
      </c>
      <c r="H103" s="8">
        <v>9.0277777777777769E-3</v>
      </c>
      <c r="I103" t="s">
        <v>13</v>
      </c>
      <c r="J103" s="2">
        <f>Datos_cocina[[#This Row],[Precio Unitario]]*Datos_cocina[[#This Row],[Cantidad Ordenada]]</f>
        <v>28</v>
      </c>
      <c r="K103" s="3">
        <f>Datos_cocina[[#This Row],[Ganancia Bruta]]*Datos_cocina[[#This Row],[Cantidad Ordenada]]</f>
        <v>12</v>
      </c>
      <c r="L103" s="3">
        <f>Datos_cocina[[#This Row],[Precio Unitario]]-Datos_cocina[[#This Row],[Costo Unitario]]</f>
        <v>12</v>
      </c>
      <c r="M103" s="4">
        <f>(Datos_cocina[[#This Row],[Ganancia Neta]]/Datos_cocina[[#This Row],[Total del Pedido]])</f>
        <v>0.42857142857142855</v>
      </c>
    </row>
    <row r="104" spans="1:13" x14ac:dyDescent="0.3">
      <c r="A104">
        <v>41</v>
      </c>
      <c r="B104">
        <v>7</v>
      </c>
      <c r="C104" t="s">
        <v>32</v>
      </c>
      <c r="D104" t="s">
        <v>33</v>
      </c>
      <c r="E104" s="2">
        <v>19</v>
      </c>
      <c r="F104" s="2">
        <v>32</v>
      </c>
      <c r="G104">
        <v>3</v>
      </c>
      <c r="H104" s="8">
        <v>1.5972222222222221E-2</v>
      </c>
      <c r="I104" t="s">
        <v>13</v>
      </c>
      <c r="J104" s="2">
        <f>Datos_cocina[[#This Row],[Precio Unitario]]*Datos_cocina[[#This Row],[Cantidad Ordenada]]</f>
        <v>96</v>
      </c>
      <c r="K104" s="3">
        <f>Datos_cocina[[#This Row],[Ganancia Bruta]]*Datos_cocina[[#This Row],[Cantidad Ordenada]]</f>
        <v>39</v>
      </c>
      <c r="L104" s="3">
        <f>Datos_cocina[[#This Row],[Precio Unitario]]-Datos_cocina[[#This Row],[Costo Unitario]]</f>
        <v>13</v>
      </c>
      <c r="M104" s="4">
        <f>(Datos_cocina[[#This Row],[Ganancia Neta]]/Datos_cocina[[#This Row],[Total del Pedido]])</f>
        <v>0.40625</v>
      </c>
    </row>
    <row r="105" spans="1:13" x14ac:dyDescent="0.3">
      <c r="A105">
        <v>41</v>
      </c>
      <c r="B105">
        <v>7</v>
      </c>
      <c r="C105" t="s">
        <v>46</v>
      </c>
      <c r="D105" t="s">
        <v>47</v>
      </c>
      <c r="E105" s="2">
        <v>15</v>
      </c>
      <c r="F105" s="2">
        <v>26</v>
      </c>
      <c r="G105">
        <v>3</v>
      </c>
      <c r="H105" s="8">
        <v>3.2638888888888891E-2</v>
      </c>
      <c r="I105" t="s">
        <v>13</v>
      </c>
      <c r="J105" s="2">
        <f>Datos_cocina[[#This Row],[Precio Unitario]]*Datos_cocina[[#This Row],[Cantidad Ordenada]]</f>
        <v>78</v>
      </c>
      <c r="K105" s="3">
        <f>Datos_cocina[[#This Row],[Ganancia Bruta]]*Datos_cocina[[#This Row],[Cantidad Ordenada]]</f>
        <v>33</v>
      </c>
      <c r="L105" s="3">
        <f>Datos_cocina[[#This Row],[Precio Unitario]]-Datos_cocina[[#This Row],[Costo Unitario]]</f>
        <v>11</v>
      </c>
      <c r="M105" s="4">
        <f>(Datos_cocina[[#This Row],[Ganancia Neta]]/Datos_cocina[[#This Row],[Total del Pedido]])</f>
        <v>0.42307692307692307</v>
      </c>
    </row>
    <row r="106" spans="1:13" x14ac:dyDescent="0.3">
      <c r="A106">
        <v>41</v>
      </c>
      <c r="B106">
        <v>7</v>
      </c>
      <c r="C106" t="s">
        <v>11</v>
      </c>
      <c r="D106" t="s">
        <v>12</v>
      </c>
      <c r="E106" s="2">
        <v>18</v>
      </c>
      <c r="F106" s="2">
        <v>30</v>
      </c>
      <c r="G106">
        <v>1</v>
      </c>
      <c r="H106" s="8">
        <v>1.3194444444444444E-2</v>
      </c>
      <c r="I106" t="s">
        <v>13</v>
      </c>
      <c r="J106" s="2">
        <f>Datos_cocina[[#This Row],[Precio Unitario]]*Datos_cocina[[#This Row],[Cantidad Ordenada]]</f>
        <v>30</v>
      </c>
      <c r="K106" s="3">
        <f>Datos_cocina[[#This Row],[Ganancia Bruta]]*Datos_cocina[[#This Row],[Cantidad Ordenada]]</f>
        <v>12</v>
      </c>
      <c r="L106" s="3">
        <f>Datos_cocina[[#This Row],[Precio Unitario]]-Datos_cocina[[#This Row],[Costo Unitario]]</f>
        <v>12</v>
      </c>
      <c r="M106" s="4">
        <f>(Datos_cocina[[#This Row],[Ganancia Neta]]/Datos_cocina[[#This Row],[Total del Pedido]])</f>
        <v>0.4</v>
      </c>
    </row>
    <row r="107" spans="1:13" x14ac:dyDescent="0.3">
      <c r="A107">
        <v>42</v>
      </c>
      <c r="B107">
        <v>14</v>
      </c>
      <c r="C107" t="s">
        <v>34</v>
      </c>
      <c r="D107" t="s">
        <v>35</v>
      </c>
      <c r="E107" s="2">
        <v>13</v>
      </c>
      <c r="F107" s="2">
        <v>22</v>
      </c>
      <c r="G107">
        <v>1</v>
      </c>
      <c r="H107" s="8">
        <v>3.9583333333333331E-2</v>
      </c>
      <c r="I107" t="s">
        <v>13</v>
      </c>
      <c r="J107" s="2">
        <f>Datos_cocina[[#This Row],[Precio Unitario]]*Datos_cocina[[#This Row],[Cantidad Ordenada]]</f>
        <v>22</v>
      </c>
      <c r="K107" s="3">
        <f>Datos_cocina[[#This Row],[Ganancia Bruta]]*Datos_cocina[[#This Row],[Cantidad Ordenada]]</f>
        <v>9</v>
      </c>
      <c r="L107" s="3">
        <f>Datos_cocina[[#This Row],[Precio Unitario]]-Datos_cocina[[#This Row],[Costo Unitario]]</f>
        <v>9</v>
      </c>
      <c r="M107" s="4">
        <f>(Datos_cocina[[#This Row],[Ganancia Neta]]/Datos_cocina[[#This Row],[Total del Pedido]])</f>
        <v>0.40909090909090912</v>
      </c>
    </row>
    <row r="108" spans="1:13" x14ac:dyDescent="0.3">
      <c r="A108">
        <v>42</v>
      </c>
      <c r="B108">
        <v>14</v>
      </c>
      <c r="C108" t="s">
        <v>18</v>
      </c>
      <c r="D108" t="s">
        <v>19</v>
      </c>
      <c r="E108" s="2">
        <v>25</v>
      </c>
      <c r="F108" s="2">
        <v>40</v>
      </c>
      <c r="G108">
        <v>2</v>
      </c>
      <c r="H108" s="8">
        <v>8.3333333333333332E-3</v>
      </c>
      <c r="I108" t="s">
        <v>13</v>
      </c>
      <c r="J108" s="2">
        <f>Datos_cocina[[#This Row],[Precio Unitario]]*Datos_cocina[[#This Row],[Cantidad Ordenada]]</f>
        <v>80</v>
      </c>
      <c r="K108" s="3">
        <f>Datos_cocina[[#This Row],[Ganancia Bruta]]*Datos_cocina[[#This Row],[Cantidad Ordenada]]</f>
        <v>30</v>
      </c>
      <c r="L108" s="3">
        <f>Datos_cocina[[#This Row],[Precio Unitario]]-Datos_cocina[[#This Row],[Costo Unitario]]</f>
        <v>15</v>
      </c>
      <c r="M108" s="4">
        <f>(Datos_cocina[[#This Row],[Ganancia Neta]]/Datos_cocina[[#This Row],[Total del Pedido]])</f>
        <v>0.375</v>
      </c>
    </row>
    <row r="109" spans="1:13" x14ac:dyDescent="0.3">
      <c r="A109">
        <v>43</v>
      </c>
      <c r="B109">
        <v>8</v>
      </c>
      <c r="C109" t="s">
        <v>32</v>
      </c>
      <c r="D109" t="s">
        <v>33</v>
      </c>
      <c r="E109" s="2">
        <v>19</v>
      </c>
      <c r="F109" s="2">
        <v>32</v>
      </c>
      <c r="G109">
        <v>1</v>
      </c>
      <c r="H109" s="8">
        <v>4.1666666666666666E-3</v>
      </c>
      <c r="I109" t="s">
        <v>13</v>
      </c>
      <c r="J109" s="2">
        <f>Datos_cocina[[#This Row],[Precio Unitario]]*Datos_cocina[[#This Row],[Cantidad Ordenada]]</f>
        <v>32</v>
      </c>
      <c r="K109" s="3">
        <f>Datos_cocina[[#This Row],[Ganancia Bruta]]*Datos_cocina[[#This Row],[Cantidad Ordenada]]</f>
        <v>13</v>
      </c>
      <c r="L109" s="3">
        <f>Datos_cocina[[#This Row],[Precio Unitario]]-Datos_cocina[[#This Row],[Costo Unitario]]</f>
        <v>13</v>
      </c>
      <c r="M109" s="4">
        <f>(Datos_cocina[[#This Row],[Ganancia Neta]]/Datos_cocina[[#This Row],[Total del Pedido]])</f>
        <v>0.40625</v>
      </c>
    </row>
    <row r="110" spans="1:13" x14ac:dyDescent="0.3">
      <c r="A110">
        <v>43</v>
      </c>
      <c r="B110">
        <v>8</v>
      </c>
      <c r="C110" t="s">
        <v>36</v>
      </c>
      <c r="D110" t="s">
        <v>37</v>
      </c>
      <c r="E110" s="2">
        <v>20</v>
      </c>
      <c r="F110" s="2">
        <v>34</v>
      </c>
      <c r="G110">
        <v>2</v>
      </c>
      <c r="H110" s="8">
        <v>4.0972222222222222E-2</v>
      </c>
      <c r="I110" t="s">
        <v>13</v>
      </c>
      <c r="J110" s="2">
        <f>Datos_cocina[[#This Row],[Precio Unitario]]*Datos_cocina[[#This Row],[Cantidad Ordenada]]</f>
        <v>68</v>
      </c>
      <c r="K110" s="3">
        <f>Datos_cocina[[#This Row],[Ganancia Bruta]]*Datos_cocina[[#This Row],[Cantidad Ordenada]]</f>
        <v>28</v>
      </c>
      <c r="L110" s="3">
        <f>Datos_cocina[[#This Row],[Precio Unitario]]-Datos_cocina[[#This Row],[Costo Unitario]]</f>
        <v>14</v>
      </c>
      <c r="M110" s="4">
        <f>(Datos_cocina[[#This Row],[Ganancia Neta]]/Datos_cocina[[#This Row],[Total del Pedido]])</f>
        <v>0.41176470588235292</v>
      </c>
    </row>
    <row r="111" spans="1:13" x14ac:dyDescent="0.3">
      <c r="A111">
        <v>43</v>
      </c>
      <c r="B111">
        <v>8</v>
      </c>
      <c r="C111" t="s">
        <v>8</v>
      </c>
      <c r="D111" t="s">
        <v>9</v>
      </c>
      <c r="E111" s="2">
        <v>14</v>
      </c>
      <c r="F111" s="2">
        <v>24</v>
      </c>
      <c r="G111">
        <v>3</v>
      </c>
      <c r="H111" s="8">
        <v>3.9583333333333331E-2</v>
      </c>
      <c r="I111" t="s">
        <v>10</v>
      </c>
      <c r="J111" s="2">
        <f>Datos_cocina[[#This Row],[Precio Unitario]]*Datos_cocina[[#This Row],[Cantidad Ordenada]]</f>
        <v>72</v>
      </c>
      <c r="K111" s="3">
        <f>Datos_cocina[[#This Row],[Ganancia Bruta]]*Datos_cocina[[#This Row],[Cantidad Ordenada]]</f>
        <v>30</v>
      </c>
      <c r="L111" s="3">
        <f>Datos_cocina[[#This Row],[Precio Unitario]]-Datos_cocina[[#This Row],[Costo Unitario]]</f>
        <v>10</v>
      </c>
      <c r="M111" s="4">
        <f>(Datos_cocina[[#This Row],[Ganancia Neta]]/Datos_cocina[[#This Row],[Total del Pedido]])</f>
        <v>0.41666666666666669</v>
      </c>
    </row>
    <row r="112" spans="1:13" x14ac:dyDescent="0.3">
      <c r="A112">
        <v>43</v>
      </c>
      <c r="B112">
        <v>8</v>
      </c>
      <c r="C112" t="s">
        <v>14</v>
      </c>
      <c r="D112" t="s">
        <v>15</v>
      </c>
      <c r="E112" s="2">
        <v>19</v>
      </c>
      <c r="F112" s="2">
        <v>31</v>
      </c>
      <c r="G112">
        <v>1</v>
      </c>
      <c r="H112" s="8">
        <v>1.6666666666666666E-2</v>
      </c>
      <c r="I112" t="s">
        <v>10</v>
      </c>
      <c r="J112" s="2">
        <f>Datos_cocina[[#This Row],[Precio Unitario]]*Datos_cocina[[#This Row],[Cantidad Ordenada]]</f>
        <v>31</v>
      </c>
      <c r="K112" s="3">
        <f>Datos_cocina[[#This Row],[Ganancia Bruta]]*Datos_cocina[[#This Row],[Cantidad Ordenada]]</f>
        <v>12</v>
      </c>
      <c r="L112" s="3">
        <f>Datos_cocina[[#This Row],[Precio Unitario]]-Datos_cocina[[#This Row],[Costo Unitario]]</f>
        <v>12</v>
      </c>
      <c r="M112" s="4">
        <f>(Datos_cocina[[#This Row],[Ganancia Neta]]/Datos_cocina[[#This Row],[Total del Pedido]])</f>
        <v>0.38709677419354838</v>
      </c>
    </row>
    <row r="113" spans="1:13" x14ac:dyDescent="0.3">
      <c r="A113">
        <v>44</v>
      </c>
      <c r="B113">
        <v>18</v>
      </c>
      <c r="C113" t="s">
        <v>46</v>
      </c>
      <c r="D113" t="s">
        <v>47</v>
      </c>
      <c r="E113" s="2">
        <v>15</v>
      </c>
      <c r="F113" s="2">
        <v>26</v>
      </c>
      <c r="G113">
        <v>1</v>
      </c>
      <c r="H113" s="8">
        <v>2.361111111111111E-2</v>
      </c>
      <c r="I113" t="s">
        <v>13</v>
      </c>
      <c r="J113" s="2">
        <f>Datos_cocina[[#This Row],[Precio Unitario]]*Datos_cocina[[#This Row],[Cantidad Ordenada]]</f>
        <v>26</v>
      </c>
      <c r="K113" s="3">
        <f>Datos_cocina[[#This Row],[Ganancia Bruta]]*Datos_cocina[[#This Row],[Cantidad Ordenada]]</f>
        <v>11</v>
      </c>
      <c r="L113" s="3">
        <f>Datos_cocina[[#This Row],[Precio Unitario]]-Datos_cocina[[#This Row],[Costo Unitario]]</f>
        <v>11</v>
      </c>
      <c r="M113" s="4">
        <f>(Datos_cocina[[#This Row],[Ganancia Neta]]/Datos_cocina[[#This Row],[Total del Pedido]])</f>
        <v>0.42307692307692307</v>
      </c>
    </row>
    <row r="114" spans="1:13" x14ac:dyDescent="0.3">
      <c r="A114">
        <v>44</v>
      </c>
      <c r="B114">
        <v>18</v>
      </c>
      <c r="C114" t="s">
        <v>48</v>
      </c>
      <c r="D114" t="s">
        <v>49</v>
      </c>
      <c r="E114" s="2">
        <v>15</v>
      </c>
      <c r="F114" s="2">
        <v>25</v>
      </c>
      <c r="G114">
        <v>3</v>
      </c>
      <c r="H114" s="8">
        <v>5.5555555555555558E-3</v>
      </c>
      <c r="I114" t="s">
        <v>10</v>
      </c>
      <c r="J114" s="2">
        <f>Datos_cocina[[#This Row],[Precio Unitario]]*Datos_cocina[[#This Row],[Cantidad Ordenada]]</f>
        <v>75</v>
      </c>
      <c r="K114" s="3">
        <f>Datos_cocina[[#This Row],[Ganancia Bruta]]*Datos_cocina[[#This Row],[Cantidad Ordenada]]</f>
        <v>30</v>
      </c>
      <c r="L114" s="3">
        <f>Datos_cocina[[#This Row],[Precio Unitario]]-Datos_cocina[[#This Row],[Costo Unitario]]</f>
        <v>10</v>
      </c>
      <c r="M114" s="4">
        <f>(Datos_cocina[[#This Row],[Ganancia Neta]]/Datos_cocina[[#This Row],[Total del Pedido]])</f>
        <v>0.4</v>
      </c>
    </row>
    <row r="115" spans="1:13" x14ac:dyDescent="0.3">
      <c r="A115">
        <v>44</v>
      </c>
      <c r="B115">
        <v>18</v>
      </c>
      <c r="C115" t="s">
        <v>42</v>
      </c>
      <c r="D115" t="s">
        <v>43</v>
      </c>
      <c r="E115" s="2">
        <v>13</v>
      </c>
      <c r="F115" s="2">
        <v>21</v>
      </c>
      <c r="G115">
        <v>1</v>
      </c>
      <c r="H115" s="8">
        <v>2.9861111111111113E-2</v>
      </c>
      <c r="I115" t="s">
        <v>10</v>
      </c>
      <c r="J115" s="2">
        <f>Datos_cocina[[#This Row],[Precio Unitario]]*Datos_cocina[[#This Row],[Cantidad Ordenada]]</f>
        <v>21</v>
      </c>
      <c r="K115" s="3">
        <f>Datos_cocina[[#This Row],[Ganancia Bruta]]*Datos_cocina[[#This Row],[Cantidad Ordenada]]</f>
        <v>8</v>
      </c>
      <c r="L115" s="3">
        <f>Datos_cocina[[#This Row],[Precio Unitario]]-Datos_cocina[[#This Row],[Costo Unitario]]</f>
        <v>8</v>
      </c>
      <c r="M115" s="4">
        <f>(Datos_cocina[[#This Row],[Ganancia Neta]]/Datos_cocina[[#This Row],[Total del Pedido]])</f>
        <v>0.38095238095238093</v>
      </c>
    </row>
    <row r="116" spans="1:13" x14ac:dyDescent="0.3">
      <c r="A116">
        <v>45</v>
      </c>
      <c r="B116">
        <v>17</v>
      </c>
      <c r="C116" t="s">
        <v>44</v>
      </c>
      <c r="D116" t="s">
        <v>45</v>
      </c>
      <c r="E116" s="2">
        <v>10</v>
      </c>
      <c r="F116" s="2">
        <v>18</v>
      </c>
      <c r="G116">
        <v>3</v>
      </c>
      <c r="H116" s="8">
        <v>3.2638888888888891E-2</v>
      </c>
      <c r="I116" t="s">
        <v>10</v>
      </c>
      <c r="J116" s="2">
        <f>Datos_cocina[[#This Row],[Precio Unitario]]*Datos_cocina[[#This Row],[Cantidad Ordenada]]</f>
        <v>54</v>
      </c>
      <c r="K116" s="3">
        <f>Datos_cocina[[#This Row],[Ganancia Bruta]]*Datos_cocina[[#This Row],[Cantidad Ordenada]]</f>
        <v>24</v>
      </c>
      <c r="L116" s="3">
        <f>Datos_cocina[[#This Row],[Precio Unitario]]-Datos_cocina[[#This Row],[Costo Unitario]]</f>
        <v>8</v>
      </c>
      <c r="M116" s="4">
        <f>(Datos_cocina[[#This Row],[Ganancia Neta]]/Datos_cocina[[#This Row],[Total del Pedido]])</f>
        <v>0.44444444444444442</v>
      </c>
    </row>
    <row r="117" spans="1:13" x14ac:dyDescent="0.3">
      <c r="A117">
        <v>46</v>
      </c>
      <c r="B117">
        <v>10</v>
      </c>
      <c r="C117" t="s">
        <v>11</v>
      </c>
      <c r="D117" t="s">
        <v>12</v>
      </c>
      <c r="E117" s="2">
        <v>18</v>
      </c>
      <c r="F117" s="2">
        <v>30</v>
      </c>
      <c r="G117">
        <v>2</v>
      </c>
      <c r="H117" s="8">
        <v>1.5972222222222221E-2</v>
      </c>
      <c r="I117" t="s">
        <v>13</v>
      </c>
      <c r="J117" s="2">
        <f>Datos_cocina[[#This Row],[Precio Unitario]]*Datos_cocina[[#This Row],[Cantidad Ordenada]]</f>
        <v>60</v>
      </c>
      <c r="K117" s="3">
        <f>Datos_cocina[[#This Row],[Ganancia Bruta]]*Datos_cocina[[#This Row],[Cantidad Ordenada]]</f>
        <v>24</v>
      </c>
      <c r="L117" s="3">
        <f>Datos_cocina[[#This Row],[Precio Unitario]]-Datos_cocina[[#This Row],[Costo Unitario]]</f>
        <v>12</v>
      </c>
      <c r="M117" s="4">
        <f>(Datos_cocina[[#This Row],[Ganancia Neta]]/Datos_cocina[[#This Row],[Total del Pedido]])</f>
        <v>0.4</v>
      </c>
    </row>
    <row r="118" spans="1:13" x14ac:dyDescent="0.3">
      <c r="A118">
        <v>46</v>
      </c>
      <c r="B118">
        <v>10</v>
      </c>
      <c r="C118" t="s">
        <v>36</v>
      </c>
      <c r="D118" t="s">
        <v>37</v>
      </c>
      <c r="E118" s="2">
        <v>20</v>
      </c>
      <c r="F118" s="2">
        <v>34</v>
      </c>
      <c r="G118">
        <v>1</v>
      </c>
      <c r="H118" s="8">
        <v>3.3333333333333333E-2</v>
      </c>
      <c r="I118" t="s">
        <v>13</v>
      </c>
      <c r="J118" s="2">
        <f>Datos_cocina[[#This Row],[Precio Unitario]]*Datos_cocina[[#This Row],[Cantidad Ordenada]]</f>
        <v>34</v>
      </c>
      <c r="K118" s="3">
        <f>Datos_cocina[[#This Row],[Ganancia Bruta]]*Datos_cocina[[#This Row],[Cantidad Ordenada]]</f>
        <v>14</v>
      </c>
      <c r="L118" s="3">
        <f>Datos_cocina[[#This Row],[Precio Unitario]]-Datos_cocina[[#This Row],[Costo Unitario]]</f>
        <v>14</v>
      </c>
      <c r="M118" s="4">
        <f>(Datos_cocina[[#This Row],[Ganancia Neta]]/Datos_cocina[[#This Row],[Total del Pedido]])</f>
        <v>0.41176470588235292</v>
      </c>
    </row>
    <row r="119" spans="1:13" x14ac:dyDescent="0.3">
      <c r="A119">
        <v>46</v>
      </c>
      <c r="B119">
        <v>10</v>
      </c>
      <c r="C119" t="s">
        <v>40</v>
      </c>
      <c r="D119" t="s">
        <v>41</v>
      </c>
      <c r="E119" s="2">
        <v>14</v>
      </c>
      <c r="F119" s="2">
        <v>23</v>
      </c>
      <c r="G119">
        <v>2</v>
      </c>
      <c r="H119" s="8">
        <v>1.0416666666666666E-2</v>
      </c>
      <c r="I119" t="s">
        <v>10</v>
      </c>
      <c r="J119" s="2">
        <f>Datos_cocina[[#This Row],[Precio Unitario]]*Datos_cocina[[#This Row],[Cantidad Ordenada]]</f>
        <v>46</v>
      </c>
      <c r="K119" s="3">
        <f>Datos_cocina[[#This Row],[Ganancia Bruta]]*Datos_cocina[[#This Row],[Cantidad Ordenada]]</f>
        <v>18</v>
      </c>
      <c r="L119" s="3">
        <f>Datos_cocina[[#This Row],[Precio Unitario]]-Datos_cocina[[#This Row],[Costo Unitario]]</f>
        <v>9</v>
      </c>
      <c r="M119" s="4">
        <f>(Datos_cocina[[#This Row],[Ganancia Neta]]/Datos_cocina[[#This Row],[Total del Pedido]])</f>
        <v>0.39130434782608697</v>
      </c>
    </row>
    <row r="120" spans="1:13" x14ac:dyDescent="0.3">
      <c r="A120">
        <v>47</v>
      </c>
      <c r="B120">
        <v>18</v>
      </c>
      <c r="C120" t="s">
        <v>24</v>
      </c>
      <c r="D120" t="s">
        <v>25</v>
      </c>
      <c r="E120" s="2">
        <v>20</v>
      </c>
      <c r="F120" s="2">
        <v>33</v>
      </c>
      <c r="G120">
        <v>2</v>
      </c>
      <c r="H120" s="8">
        <v>3.888888888888889E-2</v>
      </c>
      <c r="I120" t="s">
        <v>10</v>
      </c>
      <c r="J120" s="2">
        <f>Datos_cocina[[#This Row],[Precio Unitario]]*Datos_cocina[[#This Row],[Cantidad Ordenada]]</f>
        <v>66</v>
      </c>
      <c r="K120" s="3">
        <f>Datos_cocina[[#This Row],[Ganancia Bruta]]*Datos_cocina[[#This Row],[Cantidad Ordenada]]</f>
        <v>26</v>
      </c>
      <c r="L120" s="3">
        <f>Datos_cocina[[#This Row],[Precio Unitario]]-Datos_cocina[[#This Row],[Costo Unitario]]</f>
        <v>13</v>
      </c>
      <c r="M120" s="4">
        <f>(Datos_cocina[[#This Row],[Ganancia Neta]]/Datos_cocina[[#This Row],[Total del Pedido]])</f>
        <v>0.39393939393939392</v>
      </c>
    </row>
    <row r="121" spans="1:13" x14ac:dyDescent="0.3">
      <c r="A121">
        <v>47</v>
      </c>
      <c r="B121">
        <v>18</v>
      </c>
      <c r="C121" t="s">
        <v>40</v>
      </c>
      <c r="D121" t="s">
        <v>41</v>
      </c>
      <c r="E121" s="2">
        <v>14</v>
      </c>
      <c r="F121" s="2">
        <v>23</v>
      </c>
      <c r="G121">
        <v>1</v>
      </c>
      <c r="H121" s="8">
        <v>1.1805555555555555E-2</v>
      </c>
      <c r="I121" t="s">
        <v>13</v>
      </c>
      <c r="J121" s="2">
        <f>Datos_cocina[[#This Row],[Precio Unitario]]*Datos_cocina[[#This Row],[Cantidad Ordenada]]</f>
        <v>23</v>
      </c>
      <c r="K121" s="3">
        <f>Datos_cocina[[#This Row],[Ganancia Bruta]]*Datos_cocina[[#This Row],[Cantidad Ordenada]]</f>
        <v>9</v>
      </c>
      <c r="L121" s="3">
        <f>Datos_cocina[[#This Row],[Precio Unitario]]-Datos_cocina[[#This Row],[Costo Unitario]]</f>
        <v>9</v>
      </c>
      <c r="M121" s="4">
        <f>(Datos_cocina[[#This Row],[Ganancia Neta]]/Datos_cocina[[#This Row],[Total del Pedido]])</f>
        <v>0.39130434782608697</v>
      </c>
    </row>
    <row r="122" spans="1:13" x14ac:dyDescent="0.3">
      <c r="A122">
        <v>47</v>
      </c>
      <c r="B122">
        <v>18</v>
      </c>
      <c r="C122" t="s">
        <v>38</v>
      </c>
      <c r="D122" t="s">
        <v>39</v>
      </c>
      <c r="E122" s="2">
        <v>12</v>
      </c>
      <c r="F122" s="2">
        <v>20</v>
      </c>
      <c r="G122">
        <v>1</v>
      </c>
      <c r="H122" s="8">
        <v>9.7222222222222224E-3</v>
      </c>
      <c r="I122" t="s">
        <v>13</v>
      </c>
      <c r="J122" s="2">
        <f>Datos_cocina[[#This Row],[Precio Unitario]]*Datos_cocina[[#This Row],[Cantidad Ordenada]]</f>
        <v>20</v>
      </c>
      <c r="K122" s="3">
        <f>Datos_cocina[[#This Row],[Ganancia Bruta]]*Datos_cocina[[#This Row],[Cantidad Ordenada]]</f>
        <v>8</v>
      </c>
      <c r="L122" s="3">
        <f>Datos_cocina[[#This Row],[Precio Unitario]]-Datos_cocina[[#This Row],[Costo Unitario]]</f>
        <v>8</v>
      </c>
      <c r="M122" s="4">
        <f>(Datos_cocina[[#This Row],[Ganancia Neta]]/Datos_cocina[[#This Row],[Total del Pedido]])</f>
        <v>0.4</v>
      </c>
    </row>
    <row r="123" spans="1:13" x14ac:dyDescent="0.3">
      <c r="A123">
        <v>48</v>
      </c>
      <c r="B123">
        <v>17</v>
      </c>
      <c r="C123" t="s">
        <v>16</v>
      </c>
      <c r="D123" t="s">
        <v>17</v>
      </c>
      <c r="E123" s="2">
        <v>16</v>
      </c>
      <c r="F123" s="2">
        <v>27</v>
      </c>
      <c r="G123">
        <v>3</v>
      </c>
      <c r="H123" s="8">
        <v>2.5694444444444443E-2</v>
      </c>
      <c r="I123" t="s">
        <v>13</v>
      </c>
      <c r="J123" s="2">
        <f>Datos_cocina[[#This Row],[Precio Unitario]]*Datos_cocina[[#This Row],[Cantidad Ordenada]]</f>
        <v>81</v>
      </c>
      <c r="K123" s="3">
        <f>Datos_cocina[[#This Row],[Ganancia Bruta]]*Datos_cocina[[#This Row],[Cantidad Ordenada]]</f>
        <v>33</v>
      </c>
      <c r="L123" s="3">
        <f>Datos_cocina[[#This Row],[Precio Unitario]]-Datos_cocina[[#This Row],[Costo Unitario]]</f>
        <v>11</v>
      </c>
      <c r="M123" s="4">
        <f>(Datos_cocina[[#This Row],[Ganancia Neta]]/Datos_cocina[[#This Row],[Total del Pedido]])</f>
        <v>0.40740740740740738</v>
      </c>
    </row>
    <row r="124" spans="1:13" x14ac:dyDescent="0.3">
      <c r="A124">
        <v>48</v>
      </c>
      <c r="B124">
        <v>17</v>
      </c>
      <c r="C124" t="s">
        <v>34</v>
      </c>
      <c r="D124" t="s">
        <v>35</v>
      </c>
      <c r="E124" s="2">
        <v>13</v>
      </c>
      <c r="F124" s="2">
        <v>22</v>
      </c>
      <c r="G124">
        <v>2</v>
      </c>
      <c r="H124" s="8">
        <v>3.8194444444444448E-2</v>
      </c>
      <c r="I124" t="s">
        <v>10</v>
      </c>
      <c r="J124" s="2">
        <f>Datos_cocina[[#This Row],[Precio Unitario]]*Datos_cocina[[#This Row],[Cantidad Ordenada]]</f>
        <v>44</v>
      </c>
      <c r="K124" s="3">
        <f>Datos_cocina[[#This Row],[Ganancia Bruta]]*Datos_cocina[[#This Row],[Cantidad Ordenada]]</f>
        <v>18</v>
      </c>
      <c r="L124" s="3">
        <f>Datos_cocina[[#This Row],[Precio Unitario]]-Datos_cocina[[#This Row],[Costo Unitario]]</f>
        <v>9</v>
      </c>
      <c r="M124" s="4">
        <f>(Datos_cocina[[#This Row],[Ganancia Neta]]/Datos_cocina[[#This Row],[Total del Pedido]])</f>
        <v>0.40909090909090912</v>
      </c>
    </row>
    <row r="125" spans="1:13" x14ac:dyDescent="0.3">
      <c r="A125">
        <v>48</v>
      </c>
      <c r="B125">
        <v>17</v>
      </c>
      <c r="C125" t="s">
        <v>24</v>
      </c>
      <c r="D125" t="s">
        <v>25</v>
      </c>
      <c r="E125" s="2">
        <v>20</v>
      </c>
      <c r="F125" s="2">
        <v>33</v>
      </c>
      <c r="G125">
        <v>1</v>
      </c>
      <c r="H125" s="8">
        <v>2.2222222222222223E-2</v>
      </c>
      <c r="I125" t="s">
        <v>13</v>
      </c>
      <c r="J125" s="2">
        <f>Datos_cocina[[#This Row],[Precio Unitario]]*Datos_cocina[[#This Row],[Cantidad Ordenada]]</f>
        <v>33</v>
      </c>
      <c r="K125" s="3">
        <f>Datos_cocina[[#This Row],[Ganancia Bruta]]*Datos_cocina[[#This Row],[Cantidad Ordenada]]</f>
        <v>13</v>
      </c>
      <c r="L125" s="3">
        <f>Datos_cocina[[#This Row],[Precio Unitario]]-Datos_cocina[[#This Row],[Costo Unitario]]</f>
        <v>13</v>
      </c>
      <c r="M125" s="4">
        <f>(Datos_cocina[[#This Row],[Ganancia Neta]]/Datos_cocina[[#This Row],[Total del Pedido]])</f>
        <v>0.39393939393939392</v>
      </c>
    </row>
    <row r="126" spans="1:13" x14ac:dyDescent="0.3">
      <c r="A126">
        <v>49</v>
      </c>
      <c r="B126">
        <v>8</v>
      </c>
      <c r="C126" t="s">
        <v>8</v>
      </c>
      <c r="D126" t="s">
        <v>9</v>
      </c>
      <c r="E126" s="2">
        <v>14</v>
      </c>
      <c r="F126" s="2">
        <v>24</v>
      </c>
      <c r="G126">
        <v>3</v>
      </c>
      <c r="H126" s="8">
        <v>6.2500000000000003E-3</v>
      </c>
      <c r="I126" t="s">
        <v>10</v>
      </c>
      <c r="J126" s="2">
        <f>Datos_cocina[[#This Row],[Precio Unitario]]*Datos_cocina[[#This Row],[Cantidad Ordenada]]</f>
        <v>72</v>
      </c>
      <c r="K126" s="3">
        <f>Datos_cocina[[#This Row],[Ganancia Bruta]]*Datos_cocina[[#This Row],[Cantidad Ordenada]]</f>
        <v>30</v>
      </c>
      <c r="L126" s="3">
        <f>Datos_cocina[[#This Row],[Precio Unitario]]-Datos_cocina[[#This Row],[Costo Unitario]]</f>
        <v>10</v>
      </c>
      <c r="M126" s="4">
        <f>(Datos_cocina[[#This Row],[Ganancia Neta]]/Datos_cocina[[#This Row],[Total del Pedido]])</f>
        <v>0.41666666666666669</v>
      </c>
    </row>
    <row r="127" spans="1:13" x14ac:dyDescent="0.3">
      <c r="A127">
        <v>49</v>
      </c>
      <c r="B127">
        <v>8</v>
      </c>
      <c r="C127" t="s">
        <v>32</v>
      </c>
      <c r="D127" t="s">
        <v>33</v>
      </c>
      <c r="E127" s="2">
        <v>19</v>
      </c>
      <c r="F127" s="2">
        <v>32</v>
      </c>
      <c r="G127">
        <v>3</v>
      </c>
      <c r="H127" s="8">
        <v>1.8749999999999999E-2</v>
      </c>
      <c r="I127" t="s">
        <v>10</v>
      </c>
      <c r="J127" s="2">
        <f>Datos_cocina[[#This Row],[Precio Unitario]]*Datos_cocina[[#This Row],[Cantidad Ordenada]]</f>
        <v>96</v>
      </c>
      <c r="K127" s="3">
        <f>Datos_cocina[[#This Row],[Ganancia Bruta]]*Datos_cocina[[#This Row],[Cantidad Ordenada]]</f>
        <v>39</v>
      </c>
      <c r="L127" s="3">
        <f>Datos_cocina[[#This Row],[Precio Unitario]]-Datos_cocina[[#This Row],[Costo Unitario]]</f>
        <v>13</v>
      </c>
      <c r="M127" s="4">
        <f>(Datos_cocina[[#This Row],[Ganancia Neta]]/Datos_cocina[[#This Row],[Total del Pedido]])</f>
        <v>0.40625</v>
      </c>
    </row>
    <row r="128" spans="1:13" x14ac:dyDescent="0.3">
      <c r="A128">
        <v>49</v>
      </c>
      <c r="B128">
        <v>8</v>
      </c>
      <c r="C128" t="s">
        <v>44</v>
      </c>
      <c r="D128" t="s">
        <v>45</v>
      </c>
      <c r="E128" s="2">
        <v>10</v>
      </c>
      <c r="F128" s="2">
        <v>18</v>
      </c>
      <c r="G128">
        <v>1</v>
      </c>
      <c r="H128" s="8">
        <v>3.125E-2</v>
      </c>
      <c r="I128" t="s">
        <v>13</v>
      </c>
      <c r="J128" s="2">
        <f>Datos_cocina[[#This Row],[Precio Unitario]]*Datos_cocina[[#This Row],[Cantidad Ordenada]]</f>
        <v>18</v>
      </c>
      <c r="K128" s="3">
        <f>Datos_cocina[[#This Row],[Ganancia Bruta]]*Datos_cocina[[#This Row],[Cantidad Ordenada]]</f>
        <v>8</v>
      </c>
      <c r="L128" s="3">
        <f>Datos_cocina[[#This Row],[Precio Unitario]]-Datos_cocina[[#This Row],[Costo Unitario]]</f>
        <v>8</v>
      </c>
      <c r="M128" s="4">
        <f>(Datos_cocina[[#This Row],[Ganancia Neta]]/Datos_cocina[[#This Row],[Total del Pedido]])</f>
        <v>0.44444444444444442</v>
      </c>
    </row>
    <row r="129" spans="1:13" x14ac:dyDescent="0.3">
      <c r="A129">
        <v>50</v>
      </c>
      <c r="B129">
        <v>19</v>
      </c>
      <c r="C129" t="s">
        <v>32</v>
      </c>
      <c r="D129" t="s">
        <v>33</v>
      </c>
      <c r="E129" s="2">
        <v>19</v>
      </c>
      <c r="F129" s="2">
        <v>32</v>
      </c>
      <c r="G129">
        <v>1</v>
      </c>
      <c r="H129" s="8">
        <v>4.1666666666666666E-3</v>
      </c>
      <c r="I129" t="s">
        <v>10</v>
      </c>
      <c r="J129" s="2">
        <f>Datos_cocina[[#This Row],[Precio Unitario]]*Datos_cocina[[#This Row],[Cantidad Ordenada]]</f>
        <v>32</v>
      </c>
      <c r="K129" s="3">
        <f>Datos_cocina[[#This Row],[Ganancia Bruta]]*Datos_cocina[[#This Row],[Cantidad Ordenada]]</f>
        <v>13</v>
      </c>
      <c r="L129" s="3">
        <f>Datos_cocina[[#This Row],[Precio Unitario]]-Datos_cocina[[#This Row],[Costo Unitario]]</f>
        <v>13</v>
      </c>
      <c r="M129" s="4">
        <f>(Datos_cocina[[#This Row],[Ganancia Neta]]/Datos_cocina[[#This Row],[Total del Pedido]])</f>
        <v>0.40625</v>
      </c>
    </row>
    <row r="130" spans="1:13" x14ac:dyDescent="0.3">
      <c r="A130">
        <v>50</v>
      </c>
      <c r="B130">
        <v>19</v>
      </c>
      <c r="C130" t="s">
        <v>34</v>
      </c>
      <c r="D130" t="s">
        <v>35</v>
      </c>
      <c r="E130" s="2">
        <v>13</v>
      </c>
      <c r="F130" s="2">
        <v>22</v>
      </c>
      <c r="G130">
        <v>2</v>
      </c>
      <c r="H130" s="8">
        <v>1.0416666666666666E-2</v>
      </c>
      <c r="I130" t="s">
        <v>10</v>
      </c>
      <c r="J130" s="2">
        <f>Datos_cocina[[#This Row],[Precio Unitario]]*Datos_cocina[[#This Row],[Cantidad Ordenada]]</f>
        <v>44</v>
      </c>
      <c r="K130" s="3">
        <f>Datos_cocina[[#This Row],[Ganancia Bruta]]*Datos_cocina[[#This Row],[Cantidad Ordenada]]</f>
        <v>18</v>
      </c>
      <c r="L130" s="3">
        <f>Datos_cocina[[#This Row],[Precio Unitario]]-Datos_cocina[[#This Row],[Costo Unitario]]</f>
        <v>9</v>
      </c>
      <c r="M130" s="4">
        <f>(Datos_cocina[[#This Row],[Ganancia Neta]]/Datos_cocina[[#This Row],[Total del Pedido]])</f>
        <v>0.40909090909090912</v>
      </c>
    </row>
    <row r="131" spans="1:13" x14ac:dyDescent="0.3">
      <c r="A131">
        <v>51</v>
      </c>
      <c r="B131">
        <v>12</v>
      </c>
      <c r="C131" t="s">
        <v>40</v>
      </c>
      <c r="D131" t="s">
        <v>41</v>
      </c>
      <c r="E131" s="2">
        <v>14</v>
      </c>
      <c r="F131" s="2">
        <v>23</v>
      </c>
      <c r="G131">
        <v>2</v>
      </c>
      <c r="H131" s="8">
        <v>2.2916666666666665E-2</v>
      </c>
      <c r="I131" t="s">
        <v>13</v>
      </c>
      <c r="J131" s="2">
        <f>Datos_cocina[[#This Row],[Precio Unitario]]*Datos_cocina[[#This Row],[Cantidad Ordenada]]</f>
        <v>46</v>
      </c>
      <c r="K131" s="3">
        <f>Datos_cocina[[#This Row],[Ganancia Bruta]]*Datos_cocina[[#This Row],[Cantidad Ordenada]]</f>
        <v>18</v>
      </c>
      <c r="L131" s="3">
        <f>Datos_cocina[[#This Row],[Precio Unitario]]-Datos_cocina[[#This Row],[Costo Unitario]]</f>
        <v>9</v>
      </c>
      <c r="M131" s="4">
        <f>(Datos_cocina[[#This Row],[Ganancia Neta]]/Datos_cocina[[#This Row],[Total del Pedido]])</f>
        <v>0.39130434782608697</v>
      </c>
    </row>
    <row r="132" spans="1:13" x14ac:dyDescent="0.3">
      <c r="A132">
        <v>51</v>
      </c>
      <c r="B132">
        <v>12</v>
      </c>
      <c r="C132" t="s">
        <v>24</v>
      </c>
      <c r="D132" t="s">
        <v>25</v>
      </c>
      <c r="E132" s="2">
        <v>20</v>
      </c>
      <c r="F132" s="2">
        <v>33</v>
      </c>
      <c r="G132">
        <v>3</v>
      </c>
      <c r="H132" s="8">
        <v>3.888888888888889E-2</v>
      </c>
      <c r="I132" t="s">
        <v>10</v>
      </c>
      <c r="J132" s="2">
        <f>Datos_cocina[[#This Row],[Precio Unitario]]*Datos_cocina[[#This Row],[Cantidad Ordenada]]</f>
        <v>99</v>
      </c>
      <c r="K132" s="3">
        <f>Datos_cocina[[#This Row],[Ganancia Bruta]]*Datos_cocina[[#This Row],[Cantidad Ordenada]]</f>
        <v>39</v>
      </c>
      <c r="L132" s="3">
        <f>Datos_cocina[[#This Row],[Precio Unitario]]-Datos_cocina[[#This Row],[Costo Unitario]]</f>
        <v>13</v>
      </c>
      <c r="M132" s="4">
        <f>(Datos_cocina[[#This Row],[Ganancia Neta]]/Datos_cocina[[#This Row],[Total del Pedido]])</f>
        <v>0.39393939393939392</v>
      </c>
    </row>
    <row r="133" spans="1:13" x14ac:dyDescent="0.3">
      <c r="A133">
        <v>51</v>
      </c>
      <c r="B133">
        <v>12</v>
      </c>
      <c r="C133" t="s">
        <v>34</v>
      </c>
      <c r="D133" t="s">
        <v>35</v>
      </c>
      <c r="E133" s="2">
        <v>13</v>
      </c>
      <c r="F133" s="2">
        <v>22</v>
      </c>
      <c r="G133">
        <v>2</v>
      </c>
      <c r="H133" s="8">
        <v>3.6805555555555557E-2</v>
      </c>
      <c r="I133" t="s">
        <v>10</v>
      </c>
      <c r="J133" s="2">
        <f>Datos_cocina[[#This Row],[Precio Unitario]]*Datos_cocina[[#This Row],[Cantidad Ordenada]]</f>
        <v>44</v>
      </c>
      <c r="K133" s="3">
        <f>Datos_cocina[[#This Row],[Ganancia Bruta]]*Datos_cocina[[#This Row],[Cantidad Ordenada]]</f>
        <v>18</v>
      </c>
      <c r="L133" s="3">
        <f>Datos_cocina[[#This Row],[Precio Unitario]]-Datos_cocina[[#This Row],[Costo Unitario]]</f>
        <v>9</v>
      </c>
      <c r="M133" s="4">
        <f>(Datos_cocina[[#This Row],[Ganancia Neta]]/Datos_cocina[[#This Row],[Total del Pedido]])</f>
        <v>0.40909090909090912</v>
      </c>
    </row>
    <row r="134" spans="1:13" x14ac:dyDescent="0.3">
      <c r="A134">
        <v>51</v>
      </c>
      <c r="B134">
        <v>12</v>
      </c>
      <c r="C134" t="s">
        <v>44</v>
      </c>
      <c r="D134" t="s">
        <v>45</v>
      </c>
      <c r="E134" s="2">
        <v>10</v>
      </c>
      <c r="F134" s="2">
        <v>18</v>
      </c>
      <c r="G134">
        <v>2</v>
      </c>
      <c r="H134" s="8">
        <v>1.5277777777777777E-2</v>
      </c>
      <c r="I134" t="s">
        <v>10</v>
      </c>
      <c r="J134" s="2">
        <f>Datos_cocina[[#This Row],[Precio Unitario]]*Datos_cocina[[#This Row],[Cantidad Ordenada]]</f>
        <v>36</v>
      </c>
      <c r="K134" s="3">
        <f>Datos_cocina[[#This Row],[Ganancia Bruta]]*Datos_cocina[[#This Row],[Cantidad Ordenada]]</f>
        <v>16</v>
      </c>
      <c r="L134" s="3">
        <f>Datos_cocina[[#This Row],[Precio Unitario]]-Datos_cocina[[#This Row],[Costo Unitario]]</f>
        <v>8</v>
      </c>
      <c r="M134" s="4">
        <f>(Datos_cocina[[#This Row],[Ganancia Neta]]/Datos_cocina[[#This Row],[Total del Pedido]])</f>
        <v>0.44444444444444442</v>
      </c>
    </row>
    <row r="135" spans="1:13" x14ac:dyDescent="0.3">
      <c r="A135">
        <v>52</v>
      </c>
      <c r="B135">
        <v>7</v>
      </c>
      <c r="C135" t="s">
        <v>24</v>
      </c>
      <c r="D135" t="s">
        <v>25</v>
      </c>
      <c r="E135" s="2">
        <v>20</v>
      </c>
      <c r="F135" s="2">
        <v>33</v>
      </c>
      <c r="G135">
        <v>3</v>
      </c>
      <c r="H135" s="8">
        <v>9.0277777777777769E-3</v>
      </c>
      <c r="I135" t="s">
        <v>10</v>
      </c>
      <c r="J135" s="2">
        <f>Datos_cocina[[#This Row],[Precio Unitario]]*Datos_cocina[[#This Row],[Cantidad Ordenada]]</f>
        <v>99</v>
      </c>
      <c r="K135" s="3">
        <f>Datos_cocina[[#This Row],[Ganancia Bruta]]*Datos_cocina[[#This Row],[Cantidad Ordenada]]</f>
        <v>39</v>
      </c>
      <c r="L135" s="3">
        <f>Datos_cocina[[#This Row],[Precio Unitario]]-Datos_cocina[[#This Row],[Costo Unitario]]</f>
        <v>13</v>
      </c>
      <c r="M135" s="4">
        <f>(Datos_cocina[[#This Row],[Ganancia Neta]]/Datos_cocina[[#This Row],[Total del Pedido]])</f>
        <v>0.39393939393939392</v>
      </c>
    </row>
    <row r="136" spans="1:13" x14ac:dyDescent="0.3">
      <c r="A136">
        <v>52</v>
      </c>
      <c r="B136">
        <v>7</v>
      </c>
      <c r="C136" t="s">
        <v>14</v>
      </c>
      <c r="D136" t="s">
        <v>15</v>
      </c>
      <c r="E136" s="2">
        <v>19</v>
      </c>
      <c r="F136" s="2">
        <v>31</v>
      </c>
      <c r="G136">
        <v>2</v>
      </c>
      <c r="H136" s="8">
        <v>1.1805555555555555E-2</v>
      </c>
      <c r="I136" t="s">
        <v>13</v>
      </c>
      <c r="J136" s="2">
        <f>Datos_cocina[[#This Row],[Precio Unitario]]*Datos_cocina[[#This Row],[Cantidad Ordenada]]</f>
        <v>62</v>
      </c>
      <c r="K136" s="3">
        <f>Datos_cocina[[#This Row],[Ganancia Bruta]]*Datos_cocina[[#This Row],[Cantidad Ordenada]]</f>
        <v>24</v>
      </c>
      <c r="L136" s="3">
        <f>Datos_cocina[[#This Row],[Precio Unitario]]-Datos_cocina[[#This Row],[Costo Unitario]]</f>
        <v>12</v>
      </c>
      <c r="M136" s="4">
        <f>(Datos_cocina[[#This Row],[Ganancia Neta]]/Datos_cocina[[#This Row],[Total del Pedido]])</f>
        <v>0.38709677419354838</v>
      </c>
    </row>
    <row r="137" spans="1:13" x14ac:dyDescent="0.3">
      <c r="A137">
        <v>52</v>
      </c>
      <c r="B137">
        <v>7</v>
      </c>
      <c r="C137" t="s">
        <v>36</v>
      </c>
      <c r="D137" t="s">
        <v>37</v>
      </c>
      <c r="E137" s="2">
        <v>20</v>
      </c>
      <c r="F137" s="2">
        <v>34</v>
      </c>
      <c r="G137">
        <v>3</v>
      </c>
      <c r="H137" s="8">
        <v>2.2222222222222223E-2</v>
      </c>
      <c r="I137" t="s">
        <v>10</v>
      </c>
      <c r="J137" s="2">
        <f>Datos_cocina[[#This Row],[Precio Unitario]]*Datos_cocina[[#This Row],[Cantidad Ordenada]]</f>
        <v>102</v>
      </c>
      <c r="K137" s="3">
        <f>Datos_cocina[[#This Row],[Ganancia Bruta]]*Datos_cocina[[#This Row],[Cantidad Ordenada]]</f>
        <v>42</v>
      </c>
      <c r="L137" s="3">
        <f>Datos_cocina[[#This Row],[Precio Unitario]]-Datos_cocina[[#This Row],[Costo Unitario]]</f>
        <v>14</v>
      </c>
      <c r="M137" s="4">
        <f>(Datos_cocina[[#This Row],[Ganancia Neta]]/Datos_cocina[[#This Row],[Total del Pedido]])</f>
        <v>0.41176470588235292</v>
      </c>
    </row>
    <row r="138" spans="1:13" x14ac:dyDescent="0.3">
      <c r="A138">
        <v>53</v>
      </c>
      <c r="B138">
        <v>16</v>
      </c>
      <c r="C138" t="s">
        <v>40</v>
      </c>
      <c r="D138" t="s">
        <v>41</v>
      </c>
      <c r="E138" s="2">
        <v>14</v>
      </c>
      <c r="F138" s="2">
        <v>23</v>
      </c>
      <c r="G138">
        <v>3</v>
      </c>
      <c r="H138" s="8">
        <v>3.2638888888888891E-2</v>
      </c>
      <c r="I138" t="s">
        <v>13</v>
      </c>
      <c r="J138" s="2">
        <f>Datos_cocina[[#This Row],[Precio Unitario]]*Datos_cocina[[#This Row],[Cantidad Ordenada]]</f>
        <v>69</v>
      </c>
      <c r="K138" s="3">
        <f>Datos_cocina[[#This Row],[Ganancia Bruta]]*Datos_cocina[[#This Row],[Cantidad Ordenada]]</f>
        <v>27</v>
      </c>
      <c r="L138" s="3">
        <f>Datos_cocina[[#This Row],[Precio Unitario]]-Datos_cocina[[#This Row],[Costo Unitario]]</f>
        <v>9</v>
      </c>
      <c r="M138" s="4">
        <f>(Datos_cocina[[#This Row],[Ganancia Neta]]/Datos_cocina[[#This Row],[Total del Pedido]])</f>
        <v>0.39130434782608697</v>
      </c>
    </row>
    <row r="139" spans="1:13" x14ac:dyDescent="0.3">
      <c r="A139">
        <v>53</v>
      </c>
      <c r="B139">
        <v>16</v>
      </c>
      <c r="C139" t="s">
        <v>11</v>
      </c>
      <c r="D139" t="s">
        <v>12</v>
      </c>
      <c r="E139" s="2">
        <v>18</v>
      </c>
      <c r="F139" s="2">
        <v>30</v>
      </c>
      <c r="G139">
        <v>3</v>
      </c>
      <c r="H139" s="8">
        <v>2.7083333333333334E-2</v>
      </c>
      <c r="I139" t="s">
        <v>13</v>
      </c>
      <c r="J139" s="2">
        <f>Datos_cocina[[#This Row],[Precio Unitario]]*Datos_cocina[[#This Row],[Cantidad Ordenada]]</f>
        <v>90</v>
      </c>
      <c r="K139" s="3">
        <f>Datos_cocina[[#This Row],[Ganancia Bruta]]*Datos_cocina[[#This Row],[Cantidad Ordenada]]</f>
        <v>36</v>
      </c>
      <c r="L139" s="3">
        <f>Datos_cocina[[#This Row],[Precio Unitario]]-Datos_cocina[[#This Row],[Costo Unitario]]</f>
        <v>12</v>
      </c>
      <c r="M139" s="4">
        <f>(Datos_cocina[[#This Row],[Ganancia Neta]]/Datos_cocina[[#This Row],[Total del Pedido]])</f>
        <v>0.4</v>
      </c>
    </row>
    <row r="140" spans="1:13" x14ac:dyDescent="0.3">
      <c r="A140">
        <v>53</v>
      </c>
      <c r="B140">
        <v>16</v>
      </c>
      <c r="C140" t="s">
        <v>20</v>
      </c>
      <c r="D140" t="s">
        <v>21</v>
      </c>
      <c r="E140" s="2">
        <v>22</v>
      </c>
      <c r="F140" s="2">
        <v>36</v>
      </c>
      <c r="G140">
        <v>3</v>
      </c>
      <c r="H140" s="8">
        <v>1.8055555555555554E-2</v>
      </c>
      <c r="I140" t="s">
        <v>10</v>
      </c>
      <c r="J140" s="2">
        <f>Datos_cocina[[#This Row],[Precio Unitario]]*Datos_cocina[[#This Row],[Cantidad Ordenada]]</f>
        <v>108</v>
      </c>
      <c r="K140" s="3">
        <f>Datos_cocina[[#This Row],[Ganancia Bruta]]*Datos_cocina[[#This Row],[Cantidad Ordenada]]</f>
        <v>42</v>
      </c>
      <c r="L140" s="3">
        <f>Datos_cocina[[#This Row],[Precio Unitario]]-Datos_cocina[[#This Row],[Costo Unitario]]</f>
        <v>14</v>
      </c>
      <c r="M140" s="4">
        <f>(Datos_cocina[[#This Row],[Ganancia Neta]]/Datos_cocina[[#This Row],[Total del Pedido]])</f>
        <v>0.3888888888888889</v>
      </c>
    </row>
    <row r="141" spans="1:13" x14ac:dyDescent="0.3">
      <c r="A141">
        <v>54</v>
      </c>
      <c r="B141">
        <v>6</v>
      </c>
      <c r="C141" t="s">
        <v>30</v>
      </c>
      <c r="D141" t="s">
        <v>31</v>
      </c>
      <c r="E141" s="2">
        <v>21</v>
      </c>
      <c r="F141" s="2">
        <v>35</v>
      </c>
      <c r="G141">
        <v>3</v>
      </c>
      <c r="H141" s="8">
        <v>3.2638888888888891E-2</v>
      </c>
      <c r="I141" t="s">
        <v>10</v>
      </c>
      <c r="J141" s="2">
        <f>Datos_cocina[[#This Row],[Precio Unitario]]*Datos_cocina[[#This Row],[Cantidad Ordenada]]</f>
        <v>105</v>
      </c>
      <c r="K141" s="3">
        <f>Datos_cocina[[#This Row],[Ganancia Bruta]]*Datos_cocina[[#This Row],[Cantidad Ordenada]]</f>
        <v>42</v>
      </c>
      <c r="L141" s="3">
        <f>Datos_cocina[[#This Row],[Precio Unitario]]-Datos_cocina[[#This Row],[Costo Unitario]]</f>
        <v>14</v>
      </c>
      <c r="M141" s="4">
        <f>(Datos_cocina[[#This Row],[Ganancia Neta]]/Datos_cocina[[#This Row],[Total del Pedido]])</f>
        <v>0.4</v>
      </c>
    </row>
    <row r="142" spans="1:13" x14ac:dyDescent="0.3">
      <c r="A142">
        <v>54</v>
      </c>
      <c r="B142">
        <v>6</v>
      </c>
      <c r="C142" t="s">
        <v>14</v>
      </c>
      <c r="D142" t="s">
        <v>15</v>
      </c>
      <c r="E142" s="2">
        <v>19</v>
      </c>
      <c r="F142" s="2">
        <v>31</v>
      </c>
      <c r="G142">
        <v>1</v>
      </c>
      <c r="H142" s="8">
        <v>3.8194444444444448E-2</v>
      </c>
      <c r="I142" t="s">
        <v>13</v>
      </c>
      <c r="J142" s="2">
        <f>Datos_cocina[[#This Row],[Precio Unitario]]*Datos_cocina[[#This Row],[Cantidad Ordenada]]</f>
        <v>31</v>
      </c>
      <c r="K142" s="3">
        <f>Datos_cocina[[#This Row],[Ganancia Bruta]]*Datos_cocina[[#This Row],[Cantidad Ordenada]]</f>
        <v>12</v>
      </c>
      <c r="L142" s="3">
        <f>Datos_cocina[[#This Row],[Precio Unitario]]-Datos_cocina[[#This Row],[Costo Unitario]]</f>
        <v>12</v>
      </c>
      <c r="M142" s="4">
        <f>(Datos_cocina[[#This Row],[Ganancia Neta]]/Datos_cocina[[#This Row],[Total del Pedido]])</f>
        <v>0.38709677419354838</v>
      </c>
    </row>
    <row r="143" spans="1:13" x14ac:dyDescent="0.3">
      <c r="A143">
        <v>54</v>
      </c>
      <c r="B143">
        <v>6</v>
      </c>
      <c r="C143" t="s">
        <v>44</v>
      </c>
      <c r="D143" t="s">
        <v>45</v>
      </c>
      <c r="E143" s="2">
        <v>10</v>
      </c>
      <c r="F143" s="2">
        <v>18</v>
      </c>
      <c r="G143">
        <v>1</v>
      </c>
      <c r="H143" s="8">
        <v>3.8194444444444448E-2</v>
      </c>
      <c r="I143" t="s">
        <v>13</v>
      </c>
      <c r="J143" s="2">
        <f>Datos_cocina[[#This Row],[Precio Unitario]]*Datos_cocina[[#This Row],[Cantidad Ordenada]]</f>
        <v>18</v>
      </c>
      <c r="K143" s="3">
        <f>Datos_cocina[[#This Row],[Ganancia Bruta]]*Datos_cocina[[#This Row],[Cantidad Ordenada]]</f>
        <v>8</v>
      </c>
      <c r="L143" s="3">
        <f>Datos_cocina[[#This Row],[Precio Unitario]]-Datos_cocina[[#This Row],[Costo Unitario]]</f>
        <v>8</v>
      </c>
      <c r="M143" s="4">
        <f>(Datos_cocina[[#This Row],[Ganancia Neta]]/Datos_cocina[[#This Row],[Total del Pedido]])</f>
        <v>0.44444444444444442</v>
      </c>
    </row>
    <row r="144" spans="1:13" x14ac:dyDescent="0.3">
      <c r="A144">
        <v>54</v>
      </c>
      <c r="B144">
        <v>6</v>
      </c>
      <c r="C144" t="s">
        <v>24</v>
      </c>
      <c r="D144" t="s">
        <v>25</v>
      </c>
      <c r="E144" s="2">
        <v>20</v>
      </c>
      <c r="F144" s="2">
        <v>33</v>
      </c>
      <c r="G144">
        <v>1</v>
      </c>
      <c r="H144" s="8">
        <v>3.1944444444444442E-2</v>
      </c>
      <c r="I144" t="s">
        <v>13</v>
      </c>
      <c r="J144" s="2">
        <f>Datos_cocina[[#This Row],[Precio Unitario]]*Datos_cocina[[#This Row],[Cantidad Ordenada]]</f>
        <v>33</v>
      </c>
      <c r="K144" s="3">
        <f>Datos_cocina[[#This Row],[Ganancia Bruta]]*Datos_cocina[[#This Row],[Cantidad Ordenada]]</f>
        <v>13</v>
      </c>
      <c r="L144" s="3">
        <f>Datos_cocina[[#This Row],[Precio Unitario]]-Datos_cocina[[#This Row],[Costo Unitario]]</f>
        <v>13</v>
      </c>
      <c r="M144" s="4">
        <f>(Datos_cocina[[#This Row],[Ganancia Neta]]/Datos_cocina[[#This Row],[Total del Pedido]])</f>
        <v>0.39393939393939392</v>
      </c>
    </row>
    <row r="145" spans="1:13" x14ac:dyDescent="0.3">
      <c r="A145">
        <v>55</v>
      </c>
      <c r="B145">
        <v>20</v>
      </c>
      <c r="C145" t="s">
        <v>24</v>
      </c>
      <c r="D145" t="s">
        <v>25</v>
      </c>
      <c r="E145" s="2">
        <v>20</v>
      </c>
      <c r="F145" s="2">
        <v>33</v>
      </c>
      <c r="G145">
        <v>3</v>
      </c>
      <c r="H145" s="8">
        <v>1.8749999999999999E-2</v>
      </c>
      <c r="I145" t="s">
        <v>13</v>
      </c>
      <c r="J145" s="2">
        <f>Datos_cocina[[#This Row],[Precio Unitario]]*Datos_cocina[[#This Row],[Cantidad Ordenada]]</f>
        <v>99</v>
      </c>
      <c r="K145" s="3">
        <f>Datos_cocina[[#This Row],[Ganancia Bruta]]*Datos_cocina[[#This Row],[Cantidad Ordenada]]</f>
        <v>39</v>
      </c>
      <c r="L145" s="3">
        <f>Datos_cocina[[#This Row],[Precio Unitario]]-Datos_cocina[[#This Row],[Costo Unitario]]</f>
        <v>13</v>
      </c>
      <c r="M145" s="4">
        <f>(Datos_cocina[[#This Row],[Ganancia Neta]]/Datos_cocina[[#This Row],[Total del Pedido]])</f>
        <v>0.39393939393939392</v>
      </c>
    </row>
    <row r="146" spans="1:13" x14ac:dyDescent="0.3">
      <c r="A146">
        <v>55</v>
      </c>
      <c r="B146">
        <v>20</v>
      </c>
      <c r="C146" t="s">
        <v>8</v>
      </c>
      <c r="D146" t="s">
        <v>9</v>
      </c>
      <c r="E146" s="2">
        <v>14</v>
      </c>
      <c r="F146" s="2">
        <v>24</v>
      </c>
      <c r="G146">
        <v>1</v>
      </c>
      <c r="H146" s="8">
        <v>3.472222222222222E-3</v>
      </c>
      <c r="I146" t="s">
        <v>10</v>
      </c>
      <c r="J146" s="2">
        <f>Datos_cocina[[#This Row],[Precio Unitario]]*Datos_cocina[[#This Row],[Cantidad Ordenada]]</f>
        <v>24</v>
      </c>
      <c r="K146" s="3">
        <f>Datos_cocina[[#This Row],[Ganancia Bruta]]*Datos_cocina[[#This Row],[Cantidad Ordenada]]</f>
        <v>10</v>
      </c>
      <c r="L146" s="3">
        <f>Datos_cocina[[#This Row],[Precio Unitario]]-Datos_cocina[[#This Row],[Costo Unitario]]</f>
        <v>10</v>
      </c>
      <c r="M146" s="4">
        <f>(Datos_cocina[[#This Row],[Ganancia Neta]]/Datos_cocina[[#This Row],[Total del Pedido]])</f>
        <v>0.41666666666666669</v>
      </c>
    </row>
    <row r="147" spans="1:13" x14ac:dyDescent="0.3">
      <c r="A147">
        <v>55</v>
      </c>
      <c r="B147">
        <v>20</v>
      </c>
      <c r="C147" t="s">
        <v>20</v>
      </c>
      <c r="D147" t="s">
        <v>21</v>
      </c>
      <c r="E147" s="2">
        <v>22</v>
      </c>
      <c r="F147" s="2">
        <v>36</v>
      </c>
      <c r="G147">
        <v>1</v>
      </c>
      <c r="H147" s="8">
        <v>3.5416666666666666E-2</v>
      </c>
      <c r="I147" t="s">
        <v>13</v>
      </c>
      <c r="J147" s="2">
        <f>Datos_cocina[[#This Row],[Precio Unitario]]*Datos_cocina[[#This Row],[Cantidad Ordenada]]</f>
        <v>36</v>
      </c>
      <c r="K147" s="3">
        <f>Datos_cocina[[#This Row],[Ganancia Bruta]]*Datos_cocina[[#This Row],[Cantidad Ordenada]]</f>
        <v>14</v>
      </c>
      <c r="L147" s="3">
        <f>Datos_cocina[[#This Row],[Precio Unitario]]-Datos_cocina[[#This Row],[Costo Unitario]]</f>
        <v>14</v>
      </c>
      <c r="M147" s="4">
        <f>(Datos_cocina[[#This Row],[Ganancia Neta]]/Datos_cocina[[#This Row],[Total del Pedido]])</f>
        <v>0.3888888888888889</v>
      </c>
    </row>
    <row r="148" spans="1:13" x14ac:dyDescent="0.3">
      <c r="A148">
        <v>55</v>
      </c>
      <c r="B148">
        <v>20</v>
      </c>
      <c r="C148" t="s">
        <v>32</v>
      </c>
      <c r="D148" t="s">
        <v>33</v>
      </c>
      <c r="E148" s="2">
        <v>19</v>
      </c>
      <c r="F148" s="2">
        <v>32</v>
      </c>
      <c r="G148">
        <v>3</v>
      </c>
      <c r="H148" s="8">
        <v>9.0277777777777769E-3</v>
      </c>
      <c r="I148" t="s">
        <v>10</v>
      </c>
      <c r="J148" s="2">
        <f>Datos_cocina[[#This Row],[Precio Unitario]]*Datos_cocina[[#This Row],[Cantidad Ordenada]]</f>
        <v>96</v>
      </c>
      <c r="K148" s="3">
        <f>Datos_cocina[[#This Row],[Ganancia Bruta]]*Datos_cocina[[#This Row],[Cantidad Ordenada]]</f>
        <v>39</v>
      </c>
      <c r="L148" s="3">
        <f>Datos_cocina[[#This Row],[Precio Unitario]]-Datos_cocina[[#This Row],[Costo Unitario]]</f>
        <v>13</v>
      </c>
      <c r="M148" s="4">
        <f>(Datos_cocina[[#This Row],[Ganancia Neta]]/Datos_cocina[[#This Row],[Total del Pedido]])</f>
        <v>0.40625</v>
      </c>
    </row>
    <row r="149" spans="1:13" x14ac:dyDescent="0.3">
      <c r="A149">
        <v>56</v>
      </c>
      <c r="B149">
        <v>1</v>
      </c>
      <c r="C149" t="s">
        <v>22</v>
      </c>
      <c r="D149" t="s">
        <v>23</v>
      </c>
      <c r="E149" s="2">
        <v>17</v>
      </c>
      <c r="F149" s="2">
        <v>29</v>
      </c>
      <c r="G149">
        <v>1</v>
      </c>
      <c r="H149" s="8">
        <v>2.6388888888888889E-2</v>
      </c>
      <c r="I149" t="s">
        <v>10</v>
      </c>
      <c r="J149" s="2">
        <f>Datos_cocina[[#This Row],[Precio Unitario]]*Datos_cocina[[#This Row],[Cantidad Ordenada]]</f>
        <v>29</v>
      </c>
      <c r="K149" s="3">
        <f>Datos_cocina[[#This Row],[Ganancia Bruta]]*Datos_cocina[[#This Row],[Cantidad Ordenada]]</f>
        <v>12</v>
      </c>
      <c r="L149" s="3">
        <f>Datos_cocina[[#This Row],[Precio Unitario]]-Datos_cocina[[#This Row],[Costo Unitario]]</f>
        <v>12</v>
      </c>
      <c r="M149" s="4">
        <f>(Datos_cocina[[#This Row],[Ganancia Neta]]/Datos_cocina[[#This Row],[Total del Pedido]])</f>
        <v>0.41379310344827586</v>
      </c>
    </row>
    <row r="150" spans="1:13" x14ac:dyDescent="0.3">
      <c r="A150">
        <v>56</v>
      </c>
      <c r="B150">
        <v>1</v>
      </c>
      <c r="C150" t="s">
        <v>28</v>
      </c>
      <c r="D150" t="s">
        <v>29</v>
      </c>
      <c r="E150" s="2">
        <v>11</v>
      </c>
      <c r="F150" s="2">
        <v>19</v>
      </c>
      <c r="G150">
        <v>1</v>
      </c>
      <c r="H150" s="8">
        <v>2.7777777777777776E-2</v>
      </c>
      <c r="I150" t="s">
        <v>13</v>
      </c>
      <c r="J150" s="2">
        <f>Datos_cocina[[#This Row],[Precio Unitario]]*Datos_cocina[[#This Row],[Cantidad Ordenada]]</f>
        <v>19</v>
      </c>
      <c r="K150" s="3">
        <f>Datos_cocina[[#This Row],[Ganancia Bruta]]*Datos_cocina[[#This Row],[Cantidad Ordenada]]</f>
        <v>8</v>
      </c>
      <c r="L150" s="3">
        <f>Datos_cocina[[#This Row],[Precio Unitario]]-Datos_cocina[[#This Row],[Costo Unitario]]</f>
        <v>8</v>
      </c>
      <c r="M150" s="4">
        <f>(Datos_cocina[[#This Row],[Ganancia Neta]]/Datos_cocina[[#This Row],[Total del Pedido]])</f>
        <v>0.42105263157894735</v>
      </c>
    </row>
    <row r="151" spans="1:13" x14ac:dyDescent="0.3">
      <c r="A151">
        <v>57</v>
      </c>
      <c r="B151">
        <v>18</v>
      </c>
      <c r="C151" t="s">
        <v>30</v>
      </c>
      <c r="D151" t="s">
        <v>31</v>
      </c>
      <c r="E151" s="2">
        <v>21</v>
      </c>
      <c r="F151" s="2">
        <v>35</v>
      </c>
      <c r="G151">
        <v>1</v>
      </c>
      <c r="H151" s="8">
        <v>1.4583333333333334E-2</v>
      </c>
      <c r="I151" t="s">
        <v>13</v>
      </c>
      <c r="J151" s="2">
        <f>Datos_cocina[[#This Row],[Precio Unitario]]*Datos_cocina[[#This Row],[Cantidad Ordenada]]</f>
        <v>35</v>
      </c>
      <c r="K151" s="3">
        <f>Datos_cocina[[#This Row],[Ganancia Bruta]]*Datos_cocina[[#This Row],[Cantidad Ordenada]]</f>
        <v>14</v>
      </c>
      <c r="L151" s="3">
        <f>Datos_cocina[[#This Row],[Precio Unitario]]-Datos_cocina[[#This Row],[Costo Unitario]]</f>
        <v>14</v>
      </c>
      <c r="M151" s="4">
        <f>(Datos_cocina[[#This Row],[Ganancia Neta]]/Datos_cocina[[#This Row],[Total del Pedido]])</f>
        <v>0.4</v>
      </c>
    </row>
    <row r="152" spans="1:13" x14ac:dyDescent="0.3">
      <c r="A152">
        <v>57</v>
      </c>
      <c r="B152">
        <v>18</v>
      </c>
      <c r="C152" t="s">
        <v>18</v>
      </c>
      <c r="D152" t="s">
        <v>19</v>
      </c>
      <c r="E152" s="2">
        <v>25</v>
      </c>
      <c r="F152" s="2">
        <v>40</v>
      </c>
      <c r="G152">
        <v>1</v>
      </c>
      <c r="H152" s="8">
        <v>2.0833333333333332E-2</v>
      </c>
      <c r="I152" t="s">
        <v>13</v>
      </c>
      <c r="J152" s="2">
        <f>Datos_cocina[[#This Row],[Precio Unitario]]*Datos_cocina[[#This Row],[Cantidad Ordenada]]</f>
        <v>40</v>
      </c>
      <c r="K152" s="3">
        <f>Datos_cocina[[#This Row],[Ganancia Bruta]]*Datos_cocina[[#This Row],[Cantidad Ordenada]]</f>
        <v>15</v>
      </c>
      <c r="L152" s="3">
        <f>Datos_cocina[[#This Row],[Precio Unitario]]-Datos_cocina[[#This Row],[Costo Unitario]]</f>
        <v>15</v>
      </c>
      <c r="M152" s="4">
        <f>(Datos_cocina[[#This Row],[Ganancia Neta]]/Datos_cocina[[#This Row],[Total del Pedido]])</f>
        <v>0.375</v>
      </c>
    </row>
    <row r="153" spans="1:13" x14ac:dyDescent="0.3">
      <c r="A153">
        <v>57</v>
      </c>
      <c r="B153">
        <v>18</v>
      </c>
      <c r="C153" t="s">
        <v>34</v>
      </c>
      <c r="D153" t="s">
        <v>35</v>
      </c>
      <c r="E153" s="2">
        <v>13</v>
      </c>
      <c r="F153" s="2">
        <v>22</v>
      </c>
      <c r="G153">
        <v>1</v>
      </c>
      <c r="H153" s="8">
        <v>6.9444444444444441E-3</v>
      </c>
      <c r="I153" t="s">
        <v>10</v>
      </c>
      <c r="J153" s="2">
        <f>Datos_cocina[[#This Row],[Precio Unitario]]*Datos_cocina[[#This Row],[Cantidad Ordenada]]</f>
        <v>22</v>
      </c>
      <c r="K153" s="3">
        <f>Datos_cocina[[#This Row],[Ganancia Bruta]]*Datos_cocina[[#This Row],[Cantidad Ordenada]]</f>
        <v>9</v>
      </c>
      <c r="L153" s="3">
        <f>Datos_cocina[[#This Row],[Precio Unitario]]-Datos_cocina[[#This Row],[Costo Unitario]]</f>
        <v>9</v>
      </c>
      <c r="M153" s="4">
        <f>(Datos_cocina[[#This Row],[Ganancia Neta]]/Datos_cocina[[#This Row],[Total del Pedido]])</f>
        <v>0.40909090909090912</v>
      </c>
    </row>
    <row r="154" spans="1:13" x14ac:dyDescent="0.3">
      <c r="A154">
        <v>57</v>
      </c>
      <c r="B154">
        <v>18</v>
      </c>
      <c r="C154" t="s">
        <v>20</v>
      </c>
      <c r="D154" t="s">
        <v>21</v>
      </c>
      <c r="E154" s="2">
        <v>22</v>
      </c>
      <c r="F154" s="2">
        <v>36</v>
      </c>
      <c r="G154">
        <v>2</v>
      </c>
      <c r="H154" s="8">
        <v>4.8611111111111112E-3</v>
      </c>
      <c r="I154" t="s">
        <v>13</v>
      </c>
      <c r="J154" s="2">
        <f>Datos_cocina[[#This Row],[Precio Unitario]]*Datos_cocina[[#This Row],[Cantidad Ordenada]]</f>
        <v>72</v>
      </c>
      <c r="K154" s="3">
        <f>Datos_cocina[[#This Row],[Ganancia Bruta]]*Datos_cocina[[#This Row],[Cantidad Ordenada]]</f>
        <v>28</v>
      </c>
      <c r="L154" s="3">
        <f>Datos_cocina[[#This Row],[Precio Unitario]]-Datos_cocina[[#This Row],[Costo Unitario]]</f>
        <v>14</v>
      </c>
      <c r="M154" s="4">
        <f>(Datos_cocina[[#This Row],[Ganancia Neta]]/Datos_cocina[[#This Row],[Total del Pedido]])</f>
        <v>0.3888888888888889</v>
      </c>
    </row>
    <row r="155" spans="1:13" x14ac:dyDescent="0.3">
      <c r="A155">
        <v>58</v>
      </c>
      <c r="B155">
        <v>8</v>
      </c>
      <c r="C155" t="s">
        <v>34</v>
      </c>
      <c r="D155" t="s">
        <v>35</v>
      </c>
      <c r="E155" s="2">
        <v>13</v>
      </c>
      <c r="F155" s="2">
        <v>22</v>
      </c>
      <c r="G155">
        <v>1</v>
      </c>
      <c r="H155" s="8">
        <v>1.1805555555555555E-2</v>
      </c>
      <c r="I155" t="s">
        <v>13</v>
      </c>
      <c r="J155" s="2">
        <f>Datos_cocina[[#This Row],[Precio Unitario]]*Datos_cocina[[#This Row],[Cantidad Ordenada]]</f>
        <v>22</v>
      </c>
      <c r="K155" s="3">
        <f>Datos_cocina[[#This Row],[Ganancia Bruta]]*Datos_cocina[[#This Row],[Cantidad Ordenada]]</f>
        <v>9</v>
      </c>
      <c r="L155" s="3">
        <f>Datos_cocina[[#This Row],[Precio Unitario]]-Datos_cocina[[#This Row],[Costo Unitario]]</f>
        <v>9</v>
      </c>
      <c r="M155" s="4">
        <f>(Datos_cocina[[#This Row],[Ganancia Neta]]/Datos_cocina[[#This Row],[Total del Pedido]])</f>
        <v>0.40909090909090912</v>
      </c>
    </row>
    <row r="156" spans="1:13" x14ac:dyDescent="0.3">
      <c r="A156">
        <v>58</v>
      </c>
      <c r="B156">
        <v>8</v>
      </c>
      <c r="C156" t="s">
        <v>38</v>
      </c>
      <c r="D156" t="s">
        <v>39</v>
      </c>
      <c r="E156" s="2">
        <v>12</v>
      </c>
      <c r="F156" s="2">
        <v>20</v>
      </c>
      <c r="G156">
        <v>3</v>
      </c>
      <c r="H156" s="8">
        <v>3.888888888888889E-2</v>
      </c>
      <c r="I156" t="s">
        <v>13</v>
      </c>
      <c r="J156" s="2">
        <f>Datos_cocina[[#This Row],[Precio Unitario]]*Datos_cocina[[#This Row],[Cantidad Ordenada]]</f>
        <v>60</v>
      </c>
      <c r="K156" s="3">
        <f>Datos_cocina[[#This Row],[Ganancia Bruta]]*Datos_cocina[[#This Row],[Cantidad Ordenada]]</f>
        <v>24</v>
      </c>
      <c r="L156" s="3">
        <f>Datos_cocina[[#This Row],[Precio Unitario]]-Datos_cocina[[#This Row],[Costo Unitario]]</f>
        <v>8</v>
      </c>
      <c r="M156" s="4">
        <f>(Datos_cocina[[#This Row],[Ganancia Neta]]/Datos_cocina[[#This Row],[Total del Pedido]])</f>
        <v>0.4</v>
      </c>
    </row>
    <row r="157" spans="1:13" x14ac:dyDescent="0.3">
      <c r="A157">
        <v>59</v>
      </c>
      <c r="B157">
        <v>8</v>
      </c>
      <c r="C157" t="s">
        <v>28</v>
      </c>
      <c r="D157" t="s">
        <v>29</v>
      </c>
      <c r="E157" s="2">
        <v>11</v>
      </c>
      <c r="F157" s="2">
        <v>19</v>
      </c>
      <c r="G157">
        <v>2</v>
      </c>
      <c r="H157" s="8">
        <v>9.0277777777777769E-3</v>
      </c>
      <c r="I157" t="s">
        <v>10</v>
      </c>
      <c r="J157" s="2">
        <f>Datos_cocina[[#This Row],[Precio Unitario]]*Datos_cocina[[#This Row],[Cantidad Ordenada]]</f>
        <v>38</v>
      </c>
      <c r="K157" s="3">
        <f>Datos_cocina[[#This Row],[Ganancia Bruta]]*Datos_cocina[[#This Row],[Cantidad Ordenada]]</f>
        <v>16</v>
      </c>
      <c r="L157" s="3">
        <f>Datos_cocina[[#This Row],[Precio Unitario]]-Datos_cocina[[#This Row],[Costo Unitario]]</f>
        <v>8</v>
      </c>
      <c r="M157" s="4">
        <f>(Datos_cocina[[#This Row],[Ganancia Neta]]/Datos_cocina[[#This Row],[Total del Pedido]])</f>
        <v>0.42105263157894735</v>
      </c>
    </row>
    <row r="158" spans="1:13" x14ac:dyDescent="0.3">
      <c r="A158">
        <v>59</v>
      </c>
      <c r="B158">
        <v>8</v>
      </c>
      <c r="C158" t="s">
        <v>40</v>
      </c>
      <c r="D158" t="s">
        <v>41</v>
      </c>
      <c r="E158" s="2">
        <v>14</v>
      </c>
      <c r="F158" s="2">
        <v>23</v>
      </c>
      <c r="G158">
        <v>2</v>
      </c>
      <c r="H158" s="8">
        <v>6.2500000000000003E-3</v>
      </c>
      <c r="I158" t="s">
        <v>10</v>
      </c>
      <c r="J158" s="2">
        <f>Datos_cocina[[#This Row],[Precio Unitario]]*Datos_cocina[[#This Row],[Cantidad Ordenada]]</f>
        <v>46</v>
      </c>
      <c r="K158" s="3">
        <f>Datos_cocina[[#This Row],[Ganancia Bruta]]*Datos_cocina[[#This Row],[Cantidad Ordenada]]</f>
        <v>18</v>
      </c>
      <c r="L158" s="3">
        <f>Datos_cocina[[#This Row],[Precio Unitario]]-Datos_cocina[[#This Row],[Costo Unitario]]</f>
        <v>9</v>
      </c>
      <c r="M158" s="4">
        <f>(Datos_cocina[[#This Row],[Ganancia Neta]]/Datos_cocina[[#This Row],[Total del Pedido]])</f>
        <v>0.39130434782608697</v>
      </c>
    </row>
    <row r="159" spans="1:13" x14ac:dyDescent="0.3">
      <c r="A159">
        <v>59</v>
      </c>
      <c r="B159">
        <v>8</v>
      </c>
      <c r="C159" t="s">
        <v>44</v>
      </c>
      <c r="D159" t="s">
        <v>45</v>
      </c>
      <c r="E159" s="2">
        <v>10</v>
      </c>
      <c r="F159" s="2">
        <v>18</v>
      </c>
      <c r="G159">
        <v>2</v>
      </c>
      <c r="H159" s="8">
        <v>9.0277777777777769E-3</v>
      </c>
      <c r="I159" t="s">
        <v>13</v>
      </c>
      <c r="J159" s="2">
        <f>Datos_cocina[[#This Row],[Precio Unitario]]*Datos_cocina[[#This Row],[Cantidad Ordenada]]</f>
        <v>36</v>
      </c>
      <c r="K159" s="3">
        <f>Datos_cocina[[#This Row],[Ganancia Bruta]]*Datos_cocina[[#This Row],[Cantidad Ordenada]]</f>
        <v>16</v>
      </c>
      <c r="L159" s="3">
        <f>Datos_cocina[[#This Row],[Precio Unitario]]-Datos_cocina[[#This Row],[Costo Unitario]]</f>
        <v>8</v>
      </c>
      <c r="M159" s="4">
        <f>(Datos_cocina[[#This Row],[Ganancia Neta]]/Datos_cocina[[#This Row],[Total del Pedido]])</f>
        <v>0.44444444444444442</v>
      </c>
    </row>
    <row r="160" spans="1:13" x14ac:dyDescent="0.3">
      <c r="A160">
        <v>59</v>
      </c>
      <c r="B160">
        <v>8</v>
      </c>
      <c r="C160" t="s">
        <v>18</v>
      </c>
      <c r="D160" t="s">
        <v>19</v>
      </c>
      <c r="E160" s="2">
        <v>25</v>
      </c>
      <c r="F160" s="2">
        <v>40</v>
      </c>
      <c r="G160">
        <v>1</v>
      </c>
      <c r="H160" s="8">
        <v>9.0277777777777769E-3</v>
      </c>
      <c r="I160" t="s">
        <v>13</v>
      </c>
      <c r="J160" s="2">
        <f>Datos_cocina[[#This Row],[Precio Unitario]]*Datos_cocina[[#This Row],[Cantidad Ordenada]]</f>
        <v>40</v>
      </c>
      <c r="K160" s="3">
        <f>Datos_cocina[[#This Row],[Ganancia Bruta]]*Datos_cocina[[#This Row],[Cantidad Ordenada]]</f>
        <v>15</v>
      </c>
      <c r="L160" s="3">
        <f>Datos_cocina[[#This Row],[Precio Unitario]]-Datos_cocina[[#This Row],[Costo Unitario]]</f>
        <v>15</v>
      </c>
      <c r="M160" s="4">
        <f>(Datos_cocina[[#This Row],[Ganancia Neta]]/Datos_cocina[[#This Row],[Total del Pedido]])</f>
        <v>0.375</v>
      </c>
    </row>
    <row r="161" spans="1:13" x14ac:dyDescent="0.3">
      <c r="A161">
        <v>60</v>
      </c>
      <c r="B161">
        <v>6</v>
      </c>
      <c r="C161" t="s">
        <v>44</v>
      </c>
      <c r="D161" t="s">
        <v>45</v>
      </c>
      <c r="E161" s="2">
        <v>10</v>
      </c>
      <c r="F161" s="2">
        <v>18</v>
      </c>
      <c r="G161">
        <v>2</v>
      </c>
      <c r="H161" s="8">
        <v>1.5972222222222221E-2</v>
      </c>
      <c r="I161" t="s">
        <v>10</v>
      </c>
      <c r="J161" s="2">
        <f>Datos_cocina[[#This Row],[Precio Unitario]]*Datos_cocina[[#This Row],[Cantidad Ordenada]]</f>
        <v>36</v>
      </c>
      <c r="K161" s="3">
        <f>Datos_cocina[[#This Row],[Ganancia Bruta]]*Datos_cocina[[#This Row],[Cantidad Ordenada]]</f>
        <v>16</v>
      </c>
      <c r="L161" s="3">
        <f>Datos_cocina[[#This Row],[Precio Unitario]]-Datos_cocina[[#This Row],[Costo Unitario]]</f>
        <v>8</v>
      </c>
      <c r="M161" s="4">
        <f>(Datos_cocina[[#This Row],[Ganancia Neta]]/Datos_cocina[[#This Row],[Total del Pedido]])</f>
        <v>0.44444444444444442</v>
      </c>
    </row>
    <row r="162" spans="1:13" x14ac:dyDescent="0.3">
      <c r="A162">
        <v>60</v>
      </c>
      <c r="B162">
        <v>6</v>
      </c>
      <c r="C162" t="s">
        <v>24</v>
      </c>
      <c r="D162" t="s">
        <v>25</v>
      </c>
      <c r="E162" s="2">
        <v>20</v>
      </c>
      <c r="F162" s="2">
        <v>33</v>
      </c>
      <c r="G162">
        <v>2</v>
      </c>
      <c r="H162" s="8">
        <v>1.3888888888888888E-2</v>
      </c>
      <c r="I162" t="s">
        <v>13</v>
      </c>
      <c r="J162" s="2">
        <f>Datos_cocina[[#This Row],[Precio Unitario]]*Datos_cocina[[#This Row],[Cantidad Ordenada]]</f>
        <v>66</v>
      </c>
      <c r="K162" s="3">
        <f>Datos_cocina[[#This Row],[Ganancia Bruta]]*Datos_cocina[[#This Row],[Cantidad Ordenada]]</f>
        <v>26</v>
      </c>
      <c r="L162" s="3">
        <f>Datos_cocina[[#This Row],[Precio Unitario]]-Datos_cocina[[#This Row],[Costo Unitario]]</f>
        <v>13</v>
      </c>
      <c r="M162" s="4">
        <f>(Datos_cocina[[#This Row],[Ganancia Neta]]/Datos_cocina[[#This Row],[Total del Pedido]])</f>
        <v>0.39393939393939392</v>
      </c>
    </row>
    <row r="163" spans="1:13" x14ac:dyDescent="0.3">
      <c r="A163">
        <v>61</v>
      </c>
      <c r="B163">
        <v>10</v>
      </c>
      <c r="C163" t="s">
        <v>18</v>
      </c>
      <c r="D163" t="s">
        <v>19</v>
      </c>
      <c r="E163" s="2">
        <v>25</v>
      </c>
      <c r="F163" s="2">
        <v>40</v>
      </c>
      <c r="G163">
        <v>2</v>
      </c>
      <c r="H163" s="8">
        <v>3.888888888888889E-2</v>
      </c>
      <c r="I163" t="s">
        <v>10</v>
      </c>
      <c r="J163" s="2">
        <f>Datos_cocina[[#This Row],[Precio Unitario]]*Datos_cocina[[#This Row],[Cantidad Ordenada]]</f>
        <v>80</v>
      </c>
      <c r="K163" s="3">
        <f>Datos_cocina[[#This Row],[Ganancia Bruta]]*Datos_cocina[[#This Row],[Cantidad Ordenada]]</f>
        <v>30</v>
      </c>
      <c r="L163" s="3">
        <f>Datos_cocina[[#This Row],[Precio Unitario]]-Datos_cocina[[#This Row],[Costo Unitario]]</f>
        <v>15</v>
      </c>
      <c r="M163" s="4">
        <f>(Datos_cocina[[#This Row],[Ganancia Neta]]/Datos_cocina[[#This Row],[Total del Pedido]])</f>
        <v>0.375</v>
      </c>
    </row>
    <row r="164" spans="1:13" x14ac:dyDescent="0.3">
      <c r="A164">
        <v>61</v>
      </c>
      <c r="B164">
        <v>10</v>
      </c>
      <c r="C164" t="s">
        <v>44</v>
      </c>
      <c r="D164" t="s">
        <v>45</v>
      </c>
      <c r="E164" s="2">
        <v>10</v>
      </c>
      <c r="F164" s="2">
        <v>18</v>
      </c>
      <c r="G164">
        <v>1</v>
      </c>
      <c r="H164" s="8">
        <v>2.7083333333333334E-2</v>
      </c>
      <c r="I164" t="s">
        <v>13</v>
      </c>
      <c r="J164" s="2">
        <f>Datos_cocina[[#This Row],[Precio Unitario]]*Datos_cocina[[#This Row],[Cantidad Ordenada]]</f>
        <v>18</v>
      </c>
      <c r="K164" s="3">
        <f>Datos_cocina[[#This Row],[Ganancia Bruta]]*Datos_cocina[[#This Row],[Cantidad Ordenada]]</f>
        <v>8</v>
      </c>
      <c r="L164" s="3">
        <f>Datos_cocina[[#This Row],[Precio Unitario]]-Datos_cocina[[#This Row],[Costo Unitario]]</f>
        <v>8</v>
      </c>
      <c r="M164" s="4">
        <f>(Datos_cocina[[#This Row],[Ganancia Neta]]/Datos_cocina[[#This Row],[Total del Pedido]])</f>
        <v>0.44444444444444442</v>
      </c>
    </row>
    <row r="165" spans="1:13" x14ac:dyDescent="0.3">
      <c r="A165">
        <v>61</v>
      </c>
      <c r="B165">
        <v>10</v>
      </c>
      <c r="C165" t="s">
        <v>11</v>
      </c>
      <c r="D165" t="s">
        <v>12</v>
      </c>
      <c r="E165" s="2">
        <v>18</v>
      </c>
      <c r="F165" s="2">
        <v>30</v>
      </c>
      <c r="G165">
        <v>2</v>
      </c>
      <c r="H165" s="8">
        <v>9.0277777777777769E-3</v>
      </c>
      <c r="I165" t="s">
        <v>10</v>
      </c>
      <c r="J165" s="2">
        <f>Datos_cocina[[#This Row],[Precio Unitario]]*Datos_cocina[[#This Row],[Cantidad Ordenada]]</f>
        <v>60</v>
      </c>
      <c r="K165" s="3">
        <f>Datos_cocina[[#This Row],[Ganancia Bruta]]*Datos_cocina[[#This Row],[Cantidad Ordenada]]</f>
        <v>24</v>
      </c>
      <c r="L165" s="3">
        <f>Datos_cocina[[#This Row],[Precio Unitario]]-Datos_cocina[[#This Row],[Costo Unitario]]</f>
        <v>12</v>
      </c>
      <c r="M165" s="4">
        <f>(Datos_cocina[[#This Row],[Ganancia Neta]]/Datos_cocina[[#This Row],[Total del Pedido]])</f>
        <v>0.4</v>
      </c>
    </row>
    <row r="166" spans="1:13" x14ac:dyDescent="0.3">
      <c r="A166">
        <v>61</v>
      </c>
      <c r="B166">
        <v>10</v>
      </c>
      <c r="C166" t="s">
        <v>26</v>
      </c>
      <c r="D166" t="s">
        <v>27</v>
      </c>
      <c r="E166" s="2">
        <v>16</v>
      </c>
      <c r="F166" s="2">
        <v>28</v>
      </c>
      <c r="G166">
        <v>3</v>
      </c>
      <c r="H166" s="8">
        <v>3.5416666666666666E-2</v>
      </c>
      <c r="I166" t="s">
        <v>13</v>
      </c>
      <c r="J166" s="2">
        <f>Datos_cocina[[#This Row],[Precio Unitario]]*Datos_cocina[[#This Row],[Cantidad Ordenada]]</f>
        <v>84</v>
      </c>
      <c r="K166" s="3">
        <f>Datos_cocina[[#This Row],[Ganancia Bruta]]*Datos_cocina[[#This Row],[Cantidad Ordenada]]</f>
        <v>36</v>
      </c>
      <c r="L166" s="3">
        <f>Datos_cocina[[#This Row],[Precio Unitario]]-Datos_cocina[[#This Row],[Costo Unitario]]</f>
        <v>12</v>
      </c>
      <c r="M166" s="4">
        <f>(Datos_cocina[[#This Row],[Ganancia Neta]]/Datos_cocina[[#This Row],[Total del Pedido]])</f>
        <v>0.42857142857142855</v>
      </c>
    </row>
    <row r="167" spans="1:13" x14ac:dyDescent="0.3">
      <c r="A167">
        <v>62</v>
      </c>
      <c r="B167">
        <v>2</v>
      </c>
      <c r="C167" t="s">
        <v>11</v>
      </c>
      <c r="D167" t="s">
        <v>12</v>
      </c>
      <c r="E167" s="2">
        <v>18</v>
      </c>
      <c r="F167" s="2">
        <v>30</v>
      </c>
      <c r="G167">
        <v>2</v>
      </c>
      <c r="H167" s="8">
        <v>4.0972222222222222E-2</v>
      </c>
      <c r="I167" t="s">
        <v>13</v>
      </c>
      <c r="J167" s="2">
        <f>Datos_cocina[[#This Row],[Precio Unitario]]*Datos_cocina[[#This Row],[Cantidad Ordenada]]</f>
        <v>60</v>
      </c>
      <c r="K167" s="3">
        <f>Datos_cocina[[#This Row],[Ganancia Bruta]]*Datos_cocina[[#This Row],[Cantidad Ordenada]]</f>
        <v>24</v>
      </c>
      <c r="L167" s="3">
        <f>Datos_cocina[[#This Row],[Precio Unitario]]-Datos_cocina[[#This Row],[Costo Unitario]]</f>
        <v>12</v>
      </c>
      <c r="M167" s="4">
        <f>(Datos_cocina[[#This Row],[Ganancia Neta]]/Datos_cocina[[#This Row],[Total del Pedido]])</f>
        <v>0.4</v>
      </c>
    </row>
    <row r="168" spans="1:13" x14ac:dyDescent="0.3">
      <c r="A168">
        <v>62</v>
      </c>
      <c r="B168">
        <v>2</v>
      </c>
      <c r="C168" t="s">
        <v>28</v>
      </c>
      <c r="D168" t="s">
        <v>29</v>
      </c>
      <c r="E168" s="2">
        <v>11</v>
      </c>
      <c r="F168" s="2">
        <v>19</v>
      </c>
      <c r="G168">
        <v>3</v>
      </c>
      <c r="H168" s="8">
        <v>3.1944444444444442E-2</v>
      </c>
      <c r="I168" t="s">
        <v>13</v>
      </c>
      <c r="J168" s="2">
        <f>Datos_cocina[[#This Row],[Precio Unitario]]*Datos_cocina[[#This Row],[Cantidad Ordenada]]</f>
        <v>57</v>
      </c>
      <c r="K168" s="3">
        <f>Datos_cocina[[#This Row],[Ganancia Bruta]]*Datos_cocina[[#This Row],[Cantidad Ordenada]]</f>
        <v>24</v>
      </c>
      <c r="L168" s="3">
        <f>Datos_cocina[[#This Row],[Precio Unitario]]-Datos_cocina[[#This Row],[Costo Unitario]]</f>
        <v>8</v>
      </c>
      <c r="M168" s="4">
        <f>(Datos_cocina[[#This Row],[Ganancia Neta]]/Datos_cocina[[#This Row],[Total del Pedido]])</f>
        <v>0.42105263157894735</v>
      </c>
    </row>
    <row r="169" spans="1:13" x14ac:dyDescent="0.3">
      <c r="A169">
        <v>62</v>
      </c>
      <c r="B169">
        <v>2</v>
      </c>
      <c r="C169" t="s">
        <v>14</v>
      </c>
      <c r="D169" t="s">
        <v>15</v>
      </c>
      <c r="E169" s="2">
        <v>19</v>
      </c>
      <c r="F169" s="2">
        <v>31</v>
      </c>
      <c r="G169">
        <v>1</v>
      </c>
      <c r="H169" s="8">
        <v>3.4722222222222224E-2</v>
      </c>
      <c r="I169" t="s">
        <v>13</v>
      </c>
      <c r="J169" s="2">
        <f>Datos_cocina[[#This Row],[Precio Unitario]]*Datos_cocina[[#This Row],[Cantidad Ordenada]]</f>
        <v>31</v>
      </c>
      <c r="K169" s="3">
        <f>Datos_cocina[[#This Row],[Ganancia Bruta]]*Datos_cocina[[#This Row],[Cantidad Ordenada]]</f>
        <v>12</v>
      </c>
      <c r="L169" s="3">
        <f>Datos_cocina[[#This Row],[Precio Unitario]]-Datos_cocina[[#This Row],[Costo Unitario]]</f>
        <v>12</v>
      </c>
      <c r="M169" s="4">
        <f>(Datos_cocina[[#This Row],[Ganancia Neta]]/Datos_cocina[[#This Row],[Total del Pedido]])</f>
        <v>0.38709677419354838</v>
      </c>
    </row>
    <row r="170" spans="1:13" x14ac:dyDescent="0.3">
      <c r="A170">
        <v>63</v>
      </c>
      <c r="B170">
        <v>17</v>
      </c>
      <c r="C170" t="s">
        <v>38</v>
      </c>
      <c r="D170" t="s">
        <v>39</v>
      </c>
      <c r="E170" s="2">
        <v>12</v>
      </c>
      <c r="F170" s="2">
        <v>20</v>
      </c>
      <c r="G170">
        <v>1</v>
      </c>
      <c r="H170" s="8">
        <v>6.9444444444444441E-3</v>
      </c>
      <c r="I170" t="s">
        <v>13</v>
      </c>
      <c r="J170" s="2">
        <f>Datos_cocina[[#This Row],[Precio Unitario]]*Datos_cocina[[#This Row],[Cantidad Ordenada]]</f>
        <v>20</v>
      </c>
      <c r="K170" s="3">
        <f>Datos_cocina[[#This Row],[Ganancia Bruta]]*Datos_cocina[[#This Row],[Cantidad Ordenada]]</f>
        <v>8</v>
      </c>
      <c r="L170" s="3">
        <f>Datos_cocina[[#This Row],[Precio Unitario]]-Datos_cocina[[#This Row],[Costo Unitario]]</f>
        <v>8</v>
      </c>
      <c r="M170" s="4">
        <f>(Datos_cocina[[#This Row],[Ganancia Neta]]/Datos_cocina[[#This Row],[Total del Pedido]])</f>
        <v>0.4</v>
      </c>
    </row>
    <row r="171" spans="1:13" x14ac:dyDescent="0.3">
      <c r="A171">
        <v>63</v>
      </c>
      <c r="B171">
        <v>17</v>
      </c>
      <c r="C171" t="s">
        <v>30</v>
      </c>
      <c r="D171" t="s">
        <v>31</v>
      </c>
      <c r="E171" s="2">
        <v>21</v>
      </c>
      <c r="F171" s="2">
        <v>35</v>
      </c>
      <c r="G171">
        <v>1</v>
      </c>
      <c r="H171" s="8">
        <v>1.3888888888888888E-2</v>
      </c>
      <c r="I171" t="s">
        <v>10</v>
      </c>
      <c r="J171" s="2">
        <f>Datos_cocina[[#This Row],[Precio Unitario]]*Datos_cocina[[#This Row],[Cantidad Ordenada]]</f>
        <v>35</v>
      </c>
      <c r="K171" s="3">
        <f>Datos_cocina[[#This Row],[Ganancia Bruta]]*Datos_cocina[[#This Row],[Cantidad Ordenada]]</f>
        <v>14</v>
      </c>
      <c r="L171" s="3">
        <f>Datos_cocina[[#This Row],[Precio Unitario]]-Datos_cocina[[#This Row],[Costo Unitario]]</f>
        <v>14</v>
      </c>
      <c r="M171" s="4">
        <f>(Datos_cocina[[#This Row],[Ganancia Neta]]/Datos_cocina[[#This Row],[Total del Pedido]])</f>
        <v>0.4</v>
      </c>
    </row>
    <row r="172" spans="1:13" x14ac:dyDescent="0.3">
      <c r="A172">
        <v>64</v>
      </c>
      <c r="B172">
        <v>3</v>
      </c>
      <c r="C172" t="s">
        <v>38</v>
      </c>
      <c r="D172" t="s">
        <v>39</v>
      </c>
      <c r="E172" s="2">
        <v>12</v>
      </c>
      <c r="F172" s="2">
        <v>20</v>
      </c>
      <c r="G172">
        <v>3</v>
      </c>
      <c r="H172" s="8">
        <v>1.7361111111111112E-2</v>
      </c>
      <c r="I172" t="s">
        <v>10</v>
      </c>
      <c r="J172" s="2">
        <f>Datos_cocina[[#This Row],[Precio Unitario]]*Datos_cocina[[#This Row],[Cantidad Ordenada]]</f>
        <v>60</v>
      </c>
      <c r="K172" s="3">
        <f>Datos_cocina[[#This Row],[Ganancia Bruta]]*Datos_cocina[[#This Row],[Cantidad Ordenada]]</f>
        <v>24</v>
      </c>
      <c r="L172" s="3">
        <f>Datos_cocina[[#This Row],[Precio Unitario]]-Datos_cocina[[#This Row],[Costo Unitario]]</f>
        <v>8</v>
      </c>
      <c r="M172" s="4">
        <f>(Datos_cocina[[#This Row],[Ganancia Neta]]/Datos_cocina[[#This Row],[Total del Pedido]])</f>
        <v>0.4</v>
      </c>
    </row>
    <row r="173" spans="1:13" x14ac:dyDescent="0.3">
      <c r="A173">
        <v>64</v>
      </c>
      <c r="B173">
        <v>3</v>
      </c>
      <c r="C173" t="s">
        <v>18</v>
      </c>
      <c r="D173" t="s">
        <v>19</v>
      </c>
      <c r="E173" s="2">
        <v>25</v>
      </c>
      <c r="F173" s="2">
        <v>40</v>
      </c>
      <c r="G173">
        <v>3</v>
      </c>
      <c r="H173" s="8">
        <v>3.2638888888888891E-2</v>
      </c>
      <c r="I173" t="s">
        <v>13</v>
      </c>
      <c r="J173" s="2">
        <f>Datos_cocina[[#This Row],[Precio Unitario]]*Datos_cocina[[#This Row],[Cantidad Ordenada]]</f>
        <v>120</v>
      </c>
      <c r="K173" s="3">
        <f>Datos_cocina[[#This Row],[Ganancia Bruta]]*Datos_cocina[[#This Row],[Cantidad Ordenada]]</f>
        <v>45</v>
      </c>
      <c r="L173" s="3">
        <f>Datos_cocina[[#This Row],[Precio Unitario]]-Datos_cocina[[#This Row],[Costo Unitario]]</f>
        <v>15</v>
      </c>
      <c r="M173" s="4">
        <f>(Datos_cocina[[#This Row],[Ganancia Neta]]/Datos_cocina[[#This Row],[Total del Pedido]])</f>
        <v>0.375</v>
      </c>
    </row>
    <row r="174" spans="1:13" x14ac:dyDescent="0.3">
      <c r="A174">
        <v>64</v>
      </c>
      <c r="B174">
        <v>3</v>
      </c>
      <c r="C174" t="s">
        <v>20</v>
      </c>
      <c r="D174" t="s">
        <v>21</v>
      </c>
      <c r="E174" s="2">
        <v>22</v>
      </c>
      <c r="F174" s="2">
        <v>36</v>
      </c>
      <c r="G174">
        <v>3</v>
      </c>
      <c r="H174" s="8">
        <v>6.9444444444444441E-3</v>
      </c>
      <c r="I174" t="s">
        <v>10</v>
      </c>
      <c r="J174" s="2">
        <f>Datos_cocina[[#This Row],[Precio Unitario]]*Datos_cocina[[#This Row],[Cantidad Ordenada]]</f>
        <v>108</v>
      </c>
      <c r="K174" s="3">
        <f>Datos_cocina[[#This Row],[Ganancia Bruta]]*Datos_cocina[[#This Row],[Cantidad Ordenada]]</f>
        <v>42</v>
      </c>
      <c r="L174" s="3">
        <f>Datos_cocina[[#This Row],[Precio Unitario]]-Datos_cocina[[#This Row],[Costo Unitario]]</f>
        <v>14</v>
      </c>
      <c r="M174" s="4">
        <f>(Datos_cocina[[#This Row],[Ganancia Neta]]/Datos_cocina[[#This Row],[Total del Pedido]])</f>
        <v>0.3888888888888889</v>
      </c>
    </row>
    <row r="175" spans="1:13" x14ac:dyDescent="0.3">
      <c r="A175">
        <v>65</v>
      </c>
      <c r="B175">
        <v>5</v>
      </c>
      <c r="C175" t="s">
        <v>26</v>
      </c>
      <c r="D175" t="s">
        <v>27</v>
      </c>
      <c r="E175" s="2">
        <v>16</v>
      </c>
      <c r="F175" s="2">
        <v>28</v>
      </c>
      <c r="G175">
        <v>1</v>
      </c>
      <c r="H175" s="8">
        <v>2.2222222222222223E-2</v>
      </c>
      <c r="I175" t="s">
        <v>13</v>
      </c>
      <c r="J175" s="2">
        <f>Datos_cocina[[#This Row],[Precio Unitario]]*Datos_cocina[[#This Row],[Cantidad Ordenada]]</f>
        <v>28</v>
      </c>
      <c r="K175" s="3">
        <f>Datos_cocina[[#This Row],[Ganancia Bruta]]*Datos_cocina[[#This Row],[Cantidad Ordenada]]</f>
        <v>12</v>
      </c>
      <c r="L175" s="3">
        <f>Datos_cocina[[#This Row],[Precio Unitario]]-Datos_cocina[[#This Row],[Costo Unitario]]</f>
        <v>12</v>
      </c>
      <c r="M175" s="4">
        <f>(Datos_cocina[[#This Row],[Ganancia Neta]]/Datos_cocina[[#This Row],[Total del Pedido]])</f>
        <v>0.42857142857142855</v>
      </c>
    </row>
    <row r="176" spans="1:13" x14ac:dyDescent="0.3">
      <c r="A176">
        <v>65</v>
      </c>
      <c r="B176">
        <v>5</v>
      </c>
      <c r="C176" t="s">
        <v>14</v>
      </c>
      <c r="D176" t="s">
        <v>15</v>
      </c>
      <c r="E176" s="2">
        <v>19</v>
      </c>
      <c r="F176" s="2">
        <v>31</v>
      </c>
      <c r="G176">
        <v>1</v>
      </c>
      <c r="H176" s="8">
        <v>3.8194444444444448E-2</v>
      </c>
      <c r="I176" t="s">
        <v>13</v>
      </c>
      <c r="J176" s="2">
        <f>Datos_cocina[[#This Row],[Precio Unitario]]*Datos_cocina[[#This Row],[Cantidad Ordenada]]</f>
        <v>31</v>
      </c>
      <c r="K176" s="3">
        <f>Datos_cocina[[#This Row],[Ganancia Bruta]]*Datos_cocina[[#This Row],[Cantidad Ordenada]]</f>
        <v>12</v>
      </c>
      <c r="L176" s="3">
        <f>Datos_cocina[[#This Row],[Precio Unitario]]-Datos_cocina[[#This Row],[Costo Unitario]]</f>
        <v>12</v>
      </c>
      <c r="M176" s="4">
        <f>(Datos_cocina[[#This Row],[Ganancia Neta]]/Datos_cocina[[#This Row],[Total del Pedido]])</f>
        <v>0.38709677419354838</v>
      </c>
    </row>
    <row r="177" spans="1:13" x14ac:dyDescent="0.3">
      <c r="A177">
        <v>65</v>
      </c>
      <c r="B177">
        <v>5</v>
      </c>
      <c r="C177" t="s">
        <v>28</v>
      </c>
      <c r="D177" t="s">
        <v>29</v>
      </c>
      <c r="E177" s="2">
        <v>11</v>
      </c>
      <c r="F177" s="2">
        <v>19</v>
      </c>
      <c r="G177">
        <v>3</v>
      </c>
      <c r="H177" s="8">
        <v>3.5416666666666666E-2</v>
      </c>
      <c r="I177" t="s">
        <v>10</v>
      </c>
      <c r="J177" s="2">
        <f>Datos_cocina[[#This Row],[Precio Unitario]]*Datos_cocina[[#This Row],[Cantidad Ordenada]]</f>
        <v>57</v>
      </c>
      <c r="K177" s="3">
        <f>Datos_cocina[[#This Row],[Ganancia Bruta]]*Datos_cocina[[#This Row],[Cantidad Ordenada]]</f>
        <v>24</v>
      </c>
      <c r="L177" s="3">
        <f>Datos_cocina[[#This Row],[Precio Unitario]]-Datos_cocina[[#This Row],[Costo Unitario]]</f>
        <v>8</v>
      </c>
      <c r="M177" s="4">
        <f>(Datos_cocina[[#This Row],[Ganancia Neta]]/Datos_cocina[[#This Row],[Total del Pedido]])</f>
        <v>0.42105263157894735</v>
      </c>
    </row>
    <row r="178" spans="1:13" x14ac:dyDescent="0.3">
      <c r="A178">
        <v>65</v>
      </c>
      <c r="B178">
        <v>5</v>
      </c>
      <c r="C178" t="s">
        <v>18</v>
      </c>
      <c r="D178" t="s">
        <v>19</v>
      </c>
      <c r="E178" s="2">
        <v>25</v>
      </c>
      <c r="F178" s="2">
        <v>40</v>
      </c>
      <c r="G178">
        <v>2</v>
      </c>
      <c r="H178" s="8">
        <v>1.1805555555555555E-2</v>
      </c>
      <c r="I178" t="s">
        <v>10</v>
      </c>
      <c r="J178" s="2">
        <f>Datos_cocina[[#This Row],[Precio Unitario]]*Datos_cocina[[#This Row],[Cantidad Ordenada]]</f>
        <v>80</v>
      </c>
      <c r="K178" s="3">
        <f>Datos_cocina[[#This Row],[Ganancia Bruta]]*Datos_cocina[[#This Row],[Cantidad Ordenada]]</f>
        <v>30</v>
      </c>
      <c r="L178" s="3">
        <f>Datos_cocina[[#This Row],[Precio Unitario]]-Datos_cocina[[#This Row],[Costo Unitario]]</f>
        <v>15</v>
      </c>
      <c r="M178" s="4">
        <f>(Datos_cocina[[#This Row],[Ganancia Neta]]/Datos_cocina[[#This Row],[Total del Pedido]])</f>
        <v>0.375</v>
      </c>
    </row>
    <row r="179" spans="1:13" x14ac:dyDescent="0.3">
      <c r="A179">
        <v>66</v>
      </c>
      <c r="B179">
        <v>18</v>
      </c>
      <c r="C179" t="s">
        <v>20</v>
      </c>
      <c r="D179" t="s">
        <v>21</v>
      </c>
      <c r="E179" s="2">
        <v>22</v>
      </c>
      <c r="F179" s="2">
        <v>36</v>
      </c>
      <c r="G179">
        <v>1</v>
      </c>
      <c r="H179" s="8">
        <v>2.013888888888889E-2</v>
      </c>
      <c r="I179" t="s">
        <v>10</v>
      </c>
      <c r="J179" s="2">
        <f>Datos_cocina[[#This Row],[Precio Unitario]]*Datos_cocina[[#This Row],[Cantidad Ordenada]]</f>
        <v>36</v>
      </c>
      <c r="K179" s="3">
        <f>Datos_cocina[[#This Row],[Ganancia Bruta]]*Datos_cocina[[#This Row],[Cantidad Ordenada]]</f>
        <v>14</v>
      </c>
      <c r="L179" s="3">
        <f>Datos_cocina[[#This Row],[Precio Unitario]]-Datos_cocina[[#This Row],[Costo Unitario]]</f>
        <v>14</v>
      </c>
      <c r="M179" s="4">
        <f>(Datos_cocina[[#This Row],[Ganancia Neta]]/Datos_cocina[[#This Row],[Total del Pedido]])</f>
        <v>0.3888888888888889</v>
      </c>
    </row>
    <row r="180" spans="1:13" x14ac:dyDescent="0.3">
      <c r="A180">
        <v>66</v>
      </c>
      <c r="B180">
        <v>18</v>
      </c>
      <c r="C180" t="s">
        <v>18</v>
      </c>
      <c r="D180" t="s">
        <v>19</v>
      </c>
      <c r="E180" s="2">
        <v>25</v>
      </c>
      <c r="F180" s="2">
        <v>40</v>
      </c>
      <c r="G180">
        <v>3</v>
      </c>
      <c r="H180" s="8">
        <v>2.0833333333333332E-2</v>
      </c>
      <c r="I180" t="s">
        <v>10</v>
      </c>
      <c r="J180" s="2">
        <f>Datos_cocina[[#This Row],[Precio Unitario]]*Datos_cocina[[#This Row],[Cantidad Ordenada]]</f>
        <v>120</v>
      </c>
      <c r="K180" s="3">
        <f>Datos_cocina[[#This Row],[Ganancia Bruta]]*Datos_cocina[[#This Row],[Cantidad Ordenada]]</f>
        <v>45</v>
      </c>
      <c r="L180" s="3">
        <f>Datos_cocina[[#This Row],[Precio Unitario]]-Datos_cocina[[#This Row],[Costo Unitario]]</f>
        <v>15</v>
      </c>
      <c r="M180" s="4">
        <f>(Datos_cocina[[#This Row],[Ganancia Neta]]/Datos_cocina[[#This Row],[Total del Pedido]])</f>
        <v>0.375</v>
      </c>
    </row>
    <row r="181" spans="1:13" x14ac:dyDescent="0.3">
      <c r="A181">
        <v>66</v>
      </c>
      <c r="B181">
        <v>18</v>
      </c>
      <c r="C181" t="s">
        <v>44</v>
      </c>
      <c r="D181" t="s">
        <v>45</v>
      </c>
      <c r="E181" s="2">
        <v>10</v>
      </c>
      <c r="F181" s="2">
        <v>18</v>
      </c>
      <c r="G181">
        <v>3</v>
      </c>
      <c r="H181" s="8">
        <v>3.8194444444444448E-2</v>
      </c>
      <c r="I181" t="s">
        <v>13</v>
      </c>
      <c r="J181" s="2">
        <f>Datos_cocina[[#This Row],[Precio Unitario]]*Datos_cocina[[#This Row],[Cantidad Ordenada]]</f>
        <v>54</v>
      </c>
      <c r="K181" s="3">
        <f>Datos_cocina[[#This Row],[Ganancia Bruta]]*Datos_cocina[[#This Row],[Cantidad Ordenada]]</f>
        <v>24</v>
      </c>
      <c r="L181" s="3">
        <f>Datos_cocina[[#This Row],[Precio Unitario]]-Datos_cocina[[#This Row],[Costo Unitario]]</f>
        <v>8</v>
      </c>
      <c r="M181" s="4">
        <f>(Datos_cocina[[#This Row],[Ganancia Neta]]/Datos_cocina[[#This Row],[Total del Pedido]])</f>
        <v>0.44444444444444442</v>
      </c>
    </row>
    <row r="182" spans="1:13" x14ac:dyDescent="0.3">
      <c r="A182">
        <v>67</v>
      </c>
      <c r="B182">
        <v>2</v>
      </c>
      <c r="C182" t="s">
        <v>18</v>
      </c>
      <c r="D182" t="s">
        <v>19</v>
      </c>
      <c r="E182" s="2">
        <v>25</v>
      </c>
      <c r="F182" s="2">
        <v>40</v>
      </c>
      <c r="G182">
        <v>1</v>
      </c>
      <c r="H182" s="8">
        <v>1.5277777777777777E-2</v>
      </c>
      <c r="I182" t="s">
        <v>10</v>
      </c>
      <c r="J182" s="2">
        <f>Datos_cocina[[#This Row],[Precio Unitario]]*Datos_cocina[[#This Row],[Cantidad Ordenada]]</f>
        <v>40</v>
      </c>
      <c r="K182" s="3">
        <f>Datos_cocina[[#This Row],[Ganancia Bruta]]*Datos_cocina[[#This Row],[Cantidad Ordenada]]</f>
        <v>15</v>
      </c>
      <c r="L182" s="3">
        <f>Datos_cocina[[#This Row],[Precio Unitario]]-Datos_cocina[[#This Row],[Costo Unitario]]</f>
        <v>15</v>
      </c>
      <c r="M182" s="4">
        <f>(Datos_cocina[[#This Row],[Ganancia Neta]]/Datos_cocina[[#This Row],[Total del Pedido]])</f>
        <v>0.375</v>
      </c>
    </row>
    <row r="183" spans="1:13" x14ac:dyDescent="0.3">
      <c r="A183">
        <v>67</v>
      </c>
      <c r="B183">
        <v>2</v>
      </c>
      <c r="C183" t="s">
        <v>20</v>
      </c>
      <c r="D183" t="s">
        <v>21</v>
      </c>
      <c r="E183" s="2">
        <v>22</v>
      </c>
      <c r="F183" s="2">
        <v>36</v>
      </c>
      <c r="G183">
        <v>3</v>
      </c>
      <c r="H183" s="8">
        <v>4.0972222222222222E-2</v>
      </c>
      <c r="I183" t="s">
        <v>13</v>
      </c>
      <c r="J183" s="2">
        <f>Datos_cocina[[#This Row],[Precio Unitario]]*Datos_cocina[[#This Row],[Cantidad Ordenada]]</f>
        <v>108</v>
      </c>
      <c r="K183" s="3">
        <f>Datos_cocina[[#This Row],[Ganancia Bruta]]*Datos_cocina[[#This Row],[Cantidad Ordenada]]</f>
        <v>42</v>
      </c>
      <c r="L183" s="3">
        <f>Datos_cocina[[#This Row],[Precio Unitario]]-Datos_cocina[[#This Row],[Costo Unitario]]</f>
        <v>14</v>
      </c>
      <c r="M183" s="4">
        <f>(Datos_cocina[[#This Row],[Ganancia Neta]]/Datos_cocina[[#This Row],[Total del Pedido]])</f>
        <v>0.3888888888888889</v>
      </c>
    </row>
    <row r="184" spans="1:13" x14ac:dyDescent="0.3">
      <c r="A184">
        <v>67</v>
      </c>
      <c r="B184">
        <v>2</v>
      </c>
      <c r="C184" t="s">
        <v>46</v>
      </c>
      <c r="D184" t="s">
        <v>47</v>
      </c>
      <c r="E184" s="2">
        <v>15</v>
      </c>
      <c r="F184" s="2">
        <v>26</v>
      </c>
      <c r="G184">
        <v>3</v>
      </c>
      <c r="H184" s="8">
        <v>1.0416666666666666E-2</v>
      </c>
      <c r="I184" t="s">
        <v>13</v>
      </c>
      <c r="J184" s="2">
        <f>Datos_cocina[[#This Row],[Precio Unitario]]*Datos_cocina[[#This Row],[Cantidad Ordenada]]</f>
        <v>78</v>
      </c>
      <c r="K184" s="3">
        <f>Datos_cocina[[#This Row],[Ganancia Bruta]]*Datos_cocina[[#This Row],[Cantidad Ordenada]]</f>
        <v>33</v>
      </c>
      <c r="L184" s="3">
        <f>Datos_cocina[[#This Row],[Precio Unitario]]-Datos_cocina[[#This Row],[Costo Unitario]]</f>
        <v>11</v>
      </c>
      <c r="M184" s="4">
        <f>(Datos_cocina[[#This Row],[Ganancia Neta]]/Datos_cocina[[#This Row],[Total del Pedido]])</f>
        <v>0.42307692307692307</v>
      </c>
    </row>
    <row r="185" spans="1:13" x14ac:dyDescent="0.3">
      <c r="A185">
        <v>67</v>
      </c>
      <c r="B185">
        <v>2</v>
      </c>
      <c r="C185" t="s">
        <v>11</v>
      </c>
      <c r="D185" t="s">
        <v>12</v>
      </c>
      <c r="E185" s="2">
        <v>18</v>
      </c>
      <c r="F185" s="2">
        <v>30</v>
      </c>
      <c r="G185">
        <v>1</v>
      </c>
      <c r="H185" s="8">
        <v>2.4305555555555556E-2</v>
      </c>
      <c r="I185" t="s">
        <v>13</v>
      </c>
      <c r="J185" s="2">
        <f>Datos_cocina[[#This Row],[Precio Unitario]]*Datos_cocina[[#This Row],[Cantidad Ordenada]]</f>
        <v>30</v>
      </c>
      <c r="K185" s="3">
        <f>Datos_cocina[[#This Row],[Ganancia Bruta]]*Datos_cocina[[#This Row],[Cantidad Ordenada]]</f>
        <v>12</v>
      </c>
      <c r="L185" s="3">
        <f>Datos_cocina[[#This Row],[Precio Unitario]]-Datos_cocina[[#This Row],[Costo Unitario]]</f>
        <v>12</v>
      </c>
      <c r="M185" s="4">
        <f>(Datos_cocina[[#This Row],[Ganancia Neta]]/Datos_cocina[[#This Row],[Total del Pedido]])</f>
        <v>0.4</v>
      </c>
    </row>
    <row r="186" spans="1:13" x14ac:dyDescent="0.3">
      <c r="A186">
        <v>68</v>
      </c>
      <c r="B186">
        <v>8</v>
      </c>
      <c r="C186" t="s">
        <v>40</v>
      </c>
      <c r="D186" t="s">
        <v>41</v>
      </c>
      <c r="E186" s="2">
        <v>14</v>
      </c>
      <c r="F186" s="2">
        <v>23</v>
      </c>
      <c r="G186">
        <v>3</v>
      </c>
      <c r="H186" s="8">
        <v>2.9861111111111113E-2</v>
      </c>
      <c r="I186" t="s">
        <v>10</v>
      </c>
      <c r="J186" s="2">
        <f>Datos_cocina[[#This Row],[Precio Unitario]]*Datos_cocina[[#This Row],[Cantidad Ordenada]]</f>
        <v>69</v>
      </c>
      <c r="K186" s="3">
        <f>Datos_cocina[[#This Row],[Ganancia Bruta]]*Datos_cocina[[#This Row],[Cantidad Ordenada]]</f>
        <v>27</v>
      </c>
      <c r="L186" s="3">
        <f>Datos_cocina[[#This Row],[Precio Unitario]]-Datos_cocina[[#This Row],[Costo Unitario]]</f>
        <v>9</v>
      </c>
      <c r="M186" s="4">
        <f>(Datos_cocina[[#This Row],[Ganancia Neta]]/Datos_cocina[[#This Row],[Total del Pedido]])</f>
        <v>0.39130434782608697</v>
      </c>
    </row>
    <row r="187" spans="1:13" x14ac:dyDescent="0.3">
      <c r="A187">
        <v>68</v>
      </c>
      <c r="B187">
        <v>8</v>
      </c>
      <c r="C187" t="s">
        <v>26</v>
      </c>
      <c r="D187" t="s">
        <v>27</v>
      </c>
      <c r="E187" s="2">
        <v>16</v>
      </c>
      <c r="F187" s="2">
        <v>28</v>
      </c>
      <c r="G187">
        <v>1</v>
      </c>
      <c r="H187" s="8">
        <v>1.3194444444444444E-2</v>
      </c>
      <c r="I187" t="s">
        <v>13</v>
      </c>
      <c r="J187" s="2">
        <f>Datos_cocina[[#This Row],[Precio Unitario]]*Datos_cocina[[#This Row],[Cantidad Ordenada]]</f>
        <v>28</v>
      </c>
      <c r="K187" s="3">
        <f>Datos_cocina[[#This Row],[Ganancia Bruta]]*Datos_cocina[[#This Row],[Cantidad Ordenada]]</f>
        <v>12</v>
      </c>
      <c r="L187" s="3">
        <f>Datos_cocina[[#This Row],[Precio Unitario]]-Datos_cocina[[#This Row],[Costo Unitario]]</f>
        <v>12</v>
      </c>
      <c r="M187" s="4">
        <f>(Datos_cocina[[#This Row],[Ganancia Neta]]/Datos_cocina[[#This Row],[Total del Pedido]])</f>
        <v>0.42857142857142855</v>
      </c>
    </row>
    <row r="188" spans="1:13" x14ac:dyDescent="0.3">
      <c r="A188">
        <v>68</v>
      </c>
      <c r="B188">
        <v>8</v>
      </c>
      <c r="C188" t="s">
        <v>32</v>
      </c>
      <c r="D188" t="s">
        <v>33</v>
      </c>
      <c r="E188" s="2">
        <v>19</v>
      </c>
      <c r="F188" s="2">
        <v>32</v>
      </c>
      <c r="G188">
        <v>3</v>
      </c>
      <c r="H188" s="8">
        <v>3.9583333333333331E-2</v>
      </c>
      <c r="I188" t="s">
        <v>13</v>
      </c>
      <c r="J188" s="2">
        <f>Datos_cocina[[#This Row],[Precio Unitario]]*Datos_cocina[[#This Row],[Cantidad Ordenada]]</f>
        <v>96</v>
      </c>
      <c r="K188" s="3">
        <f>Datos_cocina[[#This Row],[Ganancia Bruta]]*Datos_cocina[[#This Row],[Cantidad Ordenada]]</f>
        <v>39</v>
      </c>
      <c r="L188" s="3">
        <f>Datos_cocina[[#This Row],[Precio Unitario]]-Datos_cocina[[#This Row],[Costo Unitario]]</f>
        <v>13</v>
      </c>
      <c r="M188" s="4">
        <f>(Datos_cocina[[#This Row],[Ganancia Neta]]/Datos_cocina[[#This Row],[Total del Pedido]])</f>
        <v>0.40625</v>
      </c>
    </row>
    <row r="189" spans="1:13" x14ac:dyDescent="0.3">
      <c r="A189">
        <v>68</v>
      </c>
      <c r="B189">
        <v>8</v>
      </c>
      <c r="C189" t="s">
        <v>48</v>
      </c>
      <c r="D189" t="s">
        <v>49</v>
      </c>
      <c r="E189" s="2">
        <v>15</v>
      </c>
      <c r="F189" s="2">
        <v>25</v>
      </c>
      <c r="G189">
        <v>1</v>
      </c>
      <c r="H189" s="8">
        <v>1.8055555555555554E-2</v>
      </c>
      <c r="I189" t="s">
        <v>13</v>
      </c>
      <c r="J189" s="2">
        <f>Datos_cocina[[#This Row],[Precio Unitario]]*Datos_cocina[[#This Row],[Cantidad Ordenada]]</f>
        <v>25</v>
      </c>
      <c r="K189" s="3">
        <f>Datos_cocina[[#This Row],[Ganancia Bruta]]*Datos_cocina[[#This Row],[Cantidad Ordenada]]</f>
        <v>10</v>
      </c>
      <c r="L189" s="3">
        <f>Datos_cocina[[#This Row],[Precio Unitario]]-Datos_cocina[[#This Row],[Costo Unitario]]</f>
        <v>10</v>
      </c>
      <c r="M189" s="4">
        <f>(Datos_cocina[[#This Row],[Ganancia Neta]]/Datos_cocina[[#This Row],[Total del Pedido]])</f>
        <v>0.4</v>
      </c>
    </row>
    <row r="190" spans="1:13" x14ac:dyDescent="0.3">
      <c r="A190">
        <v>69</v>
      </c>
      <c r="B190">
        <v>5</v>
      </c>
      <c r="C190" t="s">
        <v>42</v>
      </c>
      <c r="D190" t="s">
        <v>43</v>
      </c>
      <c r="E190" s="2">
        <v>13</v>
      </c>
      <c r="F190" s="2">
        <v>21</v>
      </c>
      <c r="G190">
        <v>3</v>
      </c>
      <c r="H190" s="8">
        <v>1.3888888888888888E-2</v>
      </c>
      <c r="I190" t="s">
        <v>10</v>
      </c>
      <c r="J190" s="2">
        <f>Datos_cocina[[#This Row],[Precio Unitario]]*Datos_cocina[[#This Row],[Cantidad Ordenada]]</f>
        <v>63</v>
      </c>
      <c r="K190" s="3">
        <f>Datos_cocina[[#This Row],[Ganancia Bruta]]*Datos_cocina[[#This Row],[Cantidad Ordenada]]</f>
        <v>24</v>
      </c>
      <c r="L190" s="3">
        <f>Datos_cocina[[#This Row],[Precio Unitario]]-Datos_cocina[[#This Row],[Costo Unitario]]</f>
        <v>8</v>
      </c>
      <c r="M190" s="4">
        <f>(Datos_cocina[[#This Row],[Ganancia Neta]]/Datos_cocina[[#This Row],[Total del Pedido]])</f>
        <v>0.38095238095238093</v>
      </c>
    </row>
    <row r="191" spans="1:13" x14ac:dyDescent="0.3">
      <c r="A191">
        <v>69</v>
      </c>
      <c r="B191">
        <v>5</v>
      </c>
      <c r="C191" t="s">
        <v>8</v>
      </c>
      <c r="D191" t="s">
        <v>9</v>
      </c>
      <c r="E191" s="2">
        <v>14</v>
      </c>
      <c r="F191" s="2">
        <v>24</v>
      </c>
      <c r="G191">
        <v>3</v>
      </c>
      <c r="H191" s="8">
        <v>3.3333333333333333E-2</v>
      </c>
      <c r="I191" t="s">
        <v>13</v>
      </c>
      <c r="J191" s="2">
        <f>Datos_cocina[[#This Row],[Precio Unitario]]*Datos_cocina[[#This Row],[Cantidad Ordenada]]</f>
        <v>72</v>
      </c>
      <c r="K191" s="3">
        <f>Datos_cocina[[#This Row],[Ganancia Bruta]]*Datos_cocina[[#This Row],[Cantidad Ordenada]]</f>
        <v>30</v>
      </c>
      <c r="L191" s="3">
        <f>Datos_cocina[[#This Row],[Precio Unitario]]-Datos_cocina[[#This Row],[Costo Unitario]]</f>
        <v>10</v>
      </c>
      <c r="M191" s="4">
        <f>(Datos_cocina[[#This Row],[Ganancia Neta]]/Datos_cocina[[#This Row],[Total del Pedido]])</f>
        <v>0.41666666666666669</v>
      </c>
    </row>
    <row r="192" spans="1:13" x14ac:dyDescent="0.3">
      <c r="A192">
        <v>69</v>
      </c>
      <c r="B192">
        <v>5</v>
      </c>
      <c r="C192" t="s">
        <v>24</v>
      </c>
      <c r="D192" t="s">
        <v>25</v>
      </c>
      <c r="E192" s="2">
        <v>20</v>
      </c>
      <c r="F192" s="2">
        <v>33</v>
      </c>
      <c r="G192">
        <v>3</v>
      </c>
      <c r="H192" s="8">
        <v>1.6666666666666666E-2</v>
      </c>
      <c r="I192" t="s">
        <v>13</v>
      </c>
      <c r="J192" s="2">
        <f>Datos_cocina[[#This Row],[Precio Unitario]]*Datos_cocina[[#This Row],[Cantidad Ordenada]]</f>
        <v>99</v>
      </c>
      <c r="K192" s="3">
        <f>Datos_cocina[[#This Row],[Ganancia Bruta]]*Datos_cocina[[#This Row],[Cantidad Ordenada]]</f>
        <v>39</v>
      </c>
      <c r="L192" s="3">
        <f>Datos_cocina[[#This Row],[Precio Unitario]]-Datos_cocina[[#This Row],[Costo Unitario]]</f>
        <v>13</v>
      </c>
      <c r="M192" s="4">
        <f>(Datos_cocina[[#This Row],[Ganancia Neta]]/Datos_cocina[[#This Row],[Total del Pedido]])</f>
        <v>0.39393939393939392</v>
      </c>
    </row>
    <row r="193" spans="1:13" x14ac:dyDescent="0.3">
      <c r="A193">
        <v>70</v>
      </c>
      <c r="B193">
        <v>17</v>
      </c>
      <c r="C193" t="s">
        <v>48</v>
      </c>
      <c r="D193" t="s">
        <v>49</v>
      </c>
      <c r="E193" s="2">
        <v>15</v>
      </c>
      <c r="F193" s="2">
        <v>25</v>
      </c>
      <c r="G193">
        <v>2</v>
      </c>
      <c r="H193" s="8">
        <v>1.3194444444444444E-2</v>
      </c>
      <c r="I193" t="s">
        <v>13</v>
      </c>
      <c r="J193" s="2">
        <f>Datos_cocina[[#This Row],[Precio Unitario]]*Datos_cocina[[#This Row],[Cantidad Ordenada]]</f>
        <v>50</v>
      </c>
      <c r="K193" s="3">
        <f>Datos_cocina[[#This Row],[Ganancia Bruta]]*Datos_cocina[[#This Row],[Cantidad Ordenada]]</f>
        <v>20</v>
      </c>
      <c r="L193" s="3">
        <f>Datos_cocina[[#This Row],[Precio Unitario]]-Datos_cocina[[#This Row],[Costo Unitario]]</f>
        <v>10</v>
      </c>
      <c r="M193" s="4">
        <f>(Datos_cocina[[#This Row],[Ganancia Neta]]/Datos_cocina[[#This Row],[Total del Pedido]])</f>
        <v>0.4</v>
      </c>
    </row>
    <row r="194" spans="1:13" x14ac:dyDescent="0.3">
      <c r="A194">
        <v>70</v>
      </c>
      <c r="B194">
        <v>17</v>
      </c>
      <c r="C194" t="s">
        <v>36</v>
      </c>
      <c r="D194" t="s">
        <v>37</v>
      </c>
      <c r="E194" s="2">
        <v>20</v>
      </c>
      <c r="F194" s="2">
        <v>34</v>
      </c>
      <c r="G194">
        <v>2</v>
      </c>
      <c r="H194" s="8">
        <v>1.4583333333333334E-2</v>
      </c>
      <c r="I194" t="s">
        <v>13</v>
      </c>
      <c r="J194" s="2">
        <f>Datos_cocina[[#This Row],[Precio Unitario]]*Datos_cocina[[#This Row],[Cantidad Ordenada]]</f>
        <v>68</v>
      </c>
      <c r="K194" s="3">
        <f>Datos_cocina[[#This Row],[Ganancia Bruta]]*Datos_cocina[[#This Row],[Cantidad Ordenada]]</f>
        <v>28</v>
      </c>
      <c r="L194" s="3">
        <f>Datos_cocina[[#This Row],[Precio Unitario]]-Datos_cocina[[#This Row],[Costo Unitario]]</f>
        <v>14</v>
      </c>
      <c r="M194" s="4">
        <f>(Datos_cocina[[#This Row],[Ganancia Neta]]/Datos_cocina[[#This Row],[Total del Pedido]])</f>
        <v>0.41176470588235292</v>
      </c>
    </row>
    <row r="195" spans="1:13" x14ac:dyDescent="0.3">
      <c r="A195">
        <v>71</v>
      </c>
      <c r="B195">
        <v>18</v>
      </c>
      <c r="C195" t="s">
        <v>11</v>
      </c>
      <c r="D195" t="s">
        <v>12</v>
      </c>
      <c r="E195" s="2">
        <v>18</v>
      </c>
      <c r="F195" s="2">
        <v>30</v>
      </c>
      <c r="G195">
        <v>3</v>
      </c>
      <c r="H195" s="8">
        <v>1.3888888888888888E-2</v>
      </c>
      <c r="I195" t="s">
        <v>13</v>
      </c>
      <c r="J195" s="2">
        <f>Datos_cocina[[#This Row],[Precio Unitario]]*Datos_cocina[[#This Row],[Cantidad Ordenada]]</f>
        <v>90</v>
      </c>
      <c r="K195" s="3">
        <f>Datos_cocina[[#This Row],[Ganancia Bruta]]*Datos_cocina[[#This Row],[Cantidad Ordenada]]</f>
        <v>36</v>
      </c>
      <c r="L195" s="3">
        <f>Datos_cocina[[#This Row],[Precio Unitario]]-Datos_cocina[[#This Row],[Costo Unitario]]</f>
        <v>12</v>
      </c>
      <c r="M195" s="4">
        <f>(Datos_cocina[[#This Row],[Ganancia Neta]]/Datos_cocina[[#This Row],[Total del Pedido]])</f>
        <v>0.4</v>
      </c>
    </row>
    <row r="196" spans="1:13" x14ac:dyDescent="0.3">
      <c r="A196">
        <v>71</v>
      </c>
      <c r="B196">
        <v>18</v>
      </c>
      <c r="C196" t="s">
        <v>40</v>
      </c>
      <c r="D196" t="s">
        <v>41</v>
      </c>
      <c r="E196" s="2">
        <v>14</v>
      </c>
      <c r="F196" s="2">
        <v>23</v>
      </c>
      <c r="G196">
        <v>2</v>
      </c>
      <c r="H196" s="8">
        <v>2.013888888888889E-2</v>
      </c>
      <c r="I196" t="s">
        <v>13</v>
      </c>
      <c r="J196" s="2">
        <f>Datos_cocina[[#This Row],[Precio Unitario]]*Datos_cocina[[#This Row],[Cantidad Ordenada]]</f>
        <v>46</v>
      </c>
      <c r="K196" s="3">
        <f>Datos_cocina[[#This Row],[Ganancia Bruta]]*Datos_cocina[[#This Row],[Cantidad Ordenada]]</f>
        <v>18</v>
      </c>
      <c r="L196" s="3">
        <f>Datos_cocina[[#This Row],[Precio Unitario]]-Datos_cocina[[#This Row],[Costo Unitario]]</f>
        <v>9</v>
      </c>
      <c r="M196" s="4">
        <f>(Datos_cocina[[#This Row],[Ganancia Neta]]/Datos_cocina[[#This Row],[Total del Pedido]])</f>
        <v>0.39130434782608697</v>
      </c>
    </row>
    <row r="197" spans="1:13" x14ac:dyDescent="0.3">
      <c r="A197">
        <v>72</v>
      </c>
      <c r="B197">
        <v>17</v>
      </c>
      <c r="C197" t="s">
        <v>42</v>
      </c>
      <c r="D197" t="s">
        <v>43</v>
      </c>
      <c r="E197" s="2">
        <v>13</v>
      </c>
      <c r="F197" s="2">
        <v>21</v>
      </c>
      <c r="G197">
        <v>1</v>
      </c>
      <c r="H197" s="8">
        <v>1.1805555555555555E-2</v>
      </c>
      <c r="I197" t="s">
        <v>13</v>
      </c>
      <c r="J197" s="2">
        <f>Datos_cocina[[#This Row],[Precio Unitario]]*Datos_cocina[[#This Row],[Cantidad Ordenada]]</f>
        <v>21</v>
      </c>
      <c r="K197" s="3">
        <f>Datos_cocina[[#This Row],[Ganancia Bruta]]*Datos_cocina[[#This Row],[Cantidad Ordenada]]</f>
        <v>8</v>
      </c>
      <c r="L197" s="3">
        <f>Datos_cocina[[#This Row],[Precio Unitario]]-Datos_cocina[[#This Row],[Costo Unitario]]</f>
        <v>8</v>
      </c>
      <c r="M197" s="4">
        <f>(Datos_cocina[[#This Row],[Ganancia Neta]]/Datos_cocina[[#This Row],[Total del Pedido]])</f>
        <v>0.38095238095238093</v>
      </c>
    </row>
    <row r="198" spans="1:13" x14ac:dyDescent="0.3">
      <c r="A198">
        <v>72</v>
      </c>
      <c r="B198">
        <v>17</v>
      </c>
      <c r="C198" t="s">
        <v>44</v>
      </c>
      <c r="D198" t="s">
        <v>45</v>
      </c>
      <c r="E198" s="2">
        <v>10</v>
      </c>
      <c r="F198" s="2">
        <v>18</v>
      </c>
      <c r="G198">
        <v>3</v>
      </c>
      <c r="H198" s="8">
        <v>2.5694444444444443E-2</v>
      </c>
      <c r="I198" t="s">
        <v>13</v>
      </c>
      <c r="J198" s="2">
        <f>Datos_cocina[[#This Row],[Precio Unitario]]*Datos_cocina[[#This Row],[Cantidad Ordenada]]</f>
        <v>54</v>
      </c>
      <c r="K198" s="3">
        <f>Datos_cocina[[#This Row],[Ganancia Bruta]]*Datos_cocina[[#This Row],[Cantidad Ordenada]]</f>
        <v>24</v>
      </c>
      <c r="L198" s="3">
        <f>Datos_cocina[[#This Row],[Precio Unitario]]-Datos_cocina[[#This Row],[Costo Unitario]]</f>
        <v>8</v>
      </c>
      <c r="M198" s="4">
        <f>(Datos_cocina[[#This Row],[Ganancia Neta]]/Datos_cocina[[#This Row],[Total del Pedido]])</f>
        <v>0.44444444444444442</v>
      </c>
    </row>
    <row r="199" spans="1:13" x14ac:dyDescent="0.3">
      <c r="A199">
        <v>73</v>
      </c>
      <c r="B199">
        <v>1</v>
      </c>
      <c r="C199" t="s">
        <v>16</v>
      </c>
      <c r="D199" t="s">
        <v>17</v>
      </c>
      <c r="E199" s="2">
        <v>16</v>
      </c>
      <c r="F199" s="2">
        <v>27</v>
      </c>
      <c r="G199">
        <v>3</v>
      </c>
      <c r="H199" s="8">
        <v>1.3888888888888888E-2</v>
      </c>
      <c r="I199" t="s">
        <v>10</v>
      </c>
      <c r="J199" s="2">
        <f>Datos_cocina[[#This Row],[Precio Unitario]]*Datos_cocina[[#This Row],[Cantidad Ordenada]]</f>
        <v>81</v>
      </c>
      <c r="K199" s="3">
        <f>Datos_cocina[[#This Row],[Ganancia Bruta]]*Datos_cocina[[#This Row],[Cantidad Ordenada]]</f>
        <v>33</v>
      </c>
      <c r="L199" s="3">
        <f>Datos_cocina[[#This Row],[Precio Unitario]]-Datos_cocina[[#This Row],[Costo Unitario]]</f>
        <v>11</v>
      </c>
      <c r="M199" s="4">
        <f>(Datos_cocina[[#This Row],[Ganancia Neta]]/Datos_cocina[[#This Row],[Total del Pedido]])</f>
        <v>0.40740740740740738</v>
      </c>
    </row>
    <row r="200" spans="1:13" x14ac:dyDescent="0.3">
      <c r="A200">
        <v>74</v>
      </c>
      <c r="B200">
        <v>19</v>
      </c>
      <c r="C200" t="s">
        <v>46</v>
      </c>
      <c r="D200" t="s">
        <v>47</v>
      </c>
      <c r="E200" s="2">
        <v>15</v>
      </c>
      <c r="F200" s="2">
        <v>26</v>
      </c>
      <c r="G200">
        <v>2</v>
      </c>
      <c r="H200" s="8">
        <v>2.7083333333333334E-2</v>
      </c>
      <c r="I200" t="s">
        <v>13</v>
      </c>
      <c r="J200" s="2">
        <f>Datos_cocina[[#This Row],[Precio Unitario]]*Datos_cocina[[#This Row],[Cantidad Ordenada]]</f>
        <v>52</v>
      </c>
      <c r="K200" s="3">
        <f>Datos_cocina[[#This Row],[Ganancia Bruta]]*Datos_cocina[[#This Row],[Cantidad Ordenada]]</f>
        <v>22</v>
      </c>
      <c r="L200" s="3">
        <f>Datos_cocina[[#This Row],[Precio Unitario]]-Datos_cocina[[#This Row],[Costo Unitario]]</f>
        <v>11</v>
      </c>
      <c r="M200" s="4">
        <f>(Datos_cocina[[#This Row],[Ganancia Neta]]/Datos_cocina[[#This Row],[Total del Pedido]])</f>
        <v>0.42307692307692307</v>
      </c>
    </row>
    <row r="201" spans="1:13" x14ac:dyDescent="0.3">
      <c r="A201">
        <v>74</v>
      </c>
      <c r="B201">
        <v>19</v>
      </c>
      <c r="C201" t="s">
        <v>36</v>
      </c>
      <c r="D201" t="s">
        <v>37</v>
      </c>
      <c r="E201" s="2">
        <v>20</v>
      </c>
      <c r="F201" s="2">
        <v>34</v>
      </c>
      <c r="G201">
        <v>3</v>
      </c>
      <c r="H201" s="8">
        <v>2.5694444444444443E-2</v>
      </c>
      <c r="I201" t="s">
        <v>10</v>
      </c>
      <c r="J201" s="2">
        <f>Datos_cocina[[#This Row],[Precio Unitario]]*Datos_cocina[[#This Row],[Cantidad Ordenada]]</f>
        <v>102</v>
      </c>
      <c r="K201" s="3">
        <f>Datos_cocina[[#This Row],[Ganancia Bruta]]*Datos_cocina[[#This Row],[Cantidad Ordenada]]</f>
        <v>42</v>
      </c>
      <c r="L201" s="3">
        <f>Datos_cocina[[#This Row],[Precio Unitario]]-Datos_cocina[[#This Row],[Costo Unitario]]</f>
        <v>14</v>
      </c>
      <c r="M201" s="4">
        <f>(Datos_cocina[[#This Row],[Ganancia Neta]]/Datos_cocina[[#This Row],[Total del Pedido]])</f>
        <v>0.41176470588235292</v>
      </c>
    </row>
    <row r="202" spans="1:13" x14ac:dyDescent="0.3">
      <c r="A202">
        <v>74</v>
      </c>
      <c r="B202">
        <v>19</v>
      </c>
      <c r="C202" t="s">
        <v>32</v>
      </c>
      <c r="D202" t="s">
        <v>33</v>
      </c>
      <c r="E202" s="2">
        <v>19</v>
      </c>
      <c r="F202" s="2">
        <v>32</v>
      </c>
      <c r="G202">
        <v>2</v>
      </c>
      <c r="H202" s="8">
        <v>1.6666666666666666E-2</v>
      </c>
      <c r="I202" t="s">
        <v>13</v>
      </c>
      <c r="J202" s="2">
        <f>Datos_cocina[[#This Row],[Precio Unitario]]*Datos_cocina[[#This Row],[Cantidad Ordenada]]</f>
        <v>64</v>
      </c>
      <c r="K202" s="3">
        <f>Datos_cocina[[#This Row],[Ganancia Bruta]]*Datos_cocina[[#This Row],[Cantidad Ordenada]]</f>
        <v>26</v>
      </c>
      <c r="L202" s="3">
        <f>Datos_cocina[[#This Row],[Precio Unitario]]-Datos_cocina[[#This Row],[Costo Unitario]]</f>
        <v>13</v>
      </c>
      <c r="M202" s="4">
        <f>(Datos_cocina[[#This Row],[Ganancia Neta]]/Datos_cocina[[#This Row],[Total del Pedido]])</f>
        <v>0.40625</v>
      </c>
    </row>
    <row r="203" spans="1:13" x14ac:dyDescent="0.3">
      <c r="A203">
        <v>75</v>
      </c>
      <c r="B203">
        <v>19</v>
      </c>
      <c r="C203" t="s">
        <v>18</v>
      </c>
      <c r="D203" t="s">
        <v>19</v>
      </c>
      <c r="E203" s="2">
        <v>25</v>
      </c>
      <c r="F203" s="2">
        <v>40</v>
      </c>
      <c r="G203">
        <v>1</v>
      </c>
      <c r="H203" s="8">
        <v>2.4305555555555556E-2</v>
      </c>
      <c r="I203" t="s">
        <v>10</v>
      </c>
      <c r="J203" s="2">
        <f>Datos_cocina[[#This Row],[Precio Unitario]]*Datos_cocina[[#This Row],[Cantidad Ordenada]]</f>
        <v>40</v>
      </c>
      <c r="K203" s="3">
        <f>Datos_cocina[[#This Row],[Ganancia Bruta]]*Datos_cocina[[#This Row],[Cantidad Ordenada]]</f>
        <v>15</v>
      </c>
      <c r="L203" s="3">
        <f>Datos_cocina[[#This Row],[Precio Unitario]]-Datos_cocina[[#This Row],[Costo Unitario]]</f>
        <v>15</v>
      </c>
      <c r="M203" s="4">
        <f>(Datos_cocina[[#This Row],[Ganancia Neta]]/Datos_cocina[[#This Row],[Total del Pedido]])</f>
        <v>0.375</v>
      </c>
    </row>
    <row r="204" spans="1:13" x14ac:dyDescent="0.3">
      <c r="A204">
        <v>75</v>
      </c>
      <c r="B204">
        <v>19</v>
      </c>
      <c r="C204" t="s">
        <v>40</v>
      </c>
      <c r="D204" t="s">
        <v>41</v>
      </c>
      <c r="E204" s="2">
        <v>14</v>
      </c>
      <c r="F204" s="2">
        <v>23</v>
      </c>
      <c r="G204">
        <v>3</v>
      </c>
      <c r="H204" s="8">
        <v>1.1111111111111112E-2</v>
      </c>
      <c r="I204" t="s">
        <v>13</v>
      </c>
      <c r="J204" s="2">
        <f>Datos_cocina[[#This Row],[Precio Unitario]]*Datos_cocina[[#This Row],[Cantidad Ordenada]]</f>
        <v>69</v>
      </c>
      <c r="K204" s="3">
        <f>Datos_cocina[[#This Row],[Ganancia Bruta]]*Datos_cocina[[#This Row],[Cantidad Ordenada]]</f>
        <v>27</v>
      </c>
      <c r="L204" s="3">
        <f>Datos_cocina[[#This Row],[Precio Unitario]]-Datos_cocina[[#This Row],[Costo Unitario]]</f>
        <v>9</v>
      </c>
      <c r="M204" s="4">
        <f>(Datos_cocina[[#This Row],[Ganancia Neta]]/Datos_cocina[[#This Row],[Total del Pedido]])</f>
        <v>0.39130434782608697</v>
      </c>
    </row>
    <row r="205" spans="1:13" x14ac:dyDescent="0.3">
      <c r="A205">
        <v>76</v>
      </c>
      <c r="B205">
        <v>17</v>
      </c>
      <c r="C205" t="s">
        <v>11</v>
      </c>
      <c r="D205" t="s">
        <v>12</v>
      </c>
      <c r="E205" s="2">
        <v>18</v>
      </c>
      <c r="F205" s="2">
        <v>30</v>
      </c>
      <c r="G205">
        <v>3</v>
      </c>
      <c r="H205" s="8">
        <v>9.0277777777777769E-3</v>
      </c>
      <c r="I205" t="s">
        <v>13</v>
      </c>
      <c r="J205" s="2">
        <f>Datos_cocina[[#This Row],[Precio Unitario]]*Datos_cocina[[#This Row],[Cantidad Ordenada]]</f>
        <v>90</v>
      </c>
      <c r="K205" s="3">
        <f>Datos_cocina[[#This Row],[Ganancia Bruta]]*Datos_cocina[[#This Row],[Cantidad Ordenada]]</f>
        <v>36</v>
      </c>
      <c r="L205" s="3">
        <f>Datos_cocina[[#This Row],[Precio Unitario]]-Datos_cocina[[#This Row],[Costo Unitario]]</f>
        <v>12</v>
      </c>
      <c r="M205" s="4">
        <f>(Datos_cocina[[#This Row],[Ganancia Neta]]/Datos_cocina[[#This Row],[Total del Pedido]])</f>
        <v>0.4</v>
      </c>
    </row>
    <row r="206" spans="1:13" x14ac:dyDescent="0.3">
      <c r="A206">
        <v>76</v>
      </c>
      <c r="B206">
        <v>17</v>
      </c>
      <c r="C206" t="s">
        <v>44</v>
      </c>
      <c r="D206" t="s">
        <v>45</v>
      </c>
      <c r="E206" s="2">
        <v>10</v>
      </c>
      <c r="F206" s="2">
        <v>18</v>
      </c>
      <c r="G206">
        <v>1</v>
      </c>
      <c r="H206" s="8">
        <v>2.361111111111111E-2</v>
      </c>
      <c r="I206" t="s">
        <v>13</v>
      </c>
      <c r="J206" s="2">
        <f>Datos_cocina[[#This Row],[Precio Unitario]]*Datos_cocina[[#This Row],[Cantidad Ordenada]]</f>
        <v>18</v>
      </c>
      <c r="K206" s="3">
        <f>Datos_cocina[[#This Row],[Ganancia Bruta]]*Datos_cocina[[#This Row],[Cantidad Ordenada]]</f>
        <v>8</v>
      </c>
      <c r="L206" s="3">
        <f>Datos_cocina[[#This Row],[Precio Unitario]]-Datos_cocina[[#This Row],[Costo Unitario]]</f>
        <v>8</v>
      </c>
      <c r="M206" s="4">
        <f>(Datos_cocina[[#This Row],[Ganancia Neta]]/Datos_cocina[[#This Row],[Total del Pedido]])</f>
        <v>0.44444444444444442</v>
      </c>
    </row>
    <row r="207" spans="1:13" x14ac:dyDescent="0.3">
      <c r="A207">
        <v>76</v>
      </c>
      <c r="B207">
        <v>17</v>
      </c>
      <c r="C207" t="s">
        <v>8</v>
      </c>
      <c r="D207" t="s">
        <v>9</v>
      </c>
      <c r="E207" s="2">
        <v>14</v>
      </c>
      <c r="F207" s="2">
        <v>24</v>
      </c>
      <c r="G207">
        <v>1</v>
      </c>
      <c r="H207" s="8">
        <v>1.3888888888888888E-2</v>
      </c>
      <c r="I207" t="s">
        <v>10</v>
      </c>
      <c r="J207" s="2">
        <f>Datos_cocina[[#This Row],[Precio Unitario]]*Datos_cocina[[#This Row],[Cantidad Ordenada]]</f>
        <v>24</v>
      </c>
      <c r="K207" s="3">
        <f>Datos_cocina[[#This Row],[Ganancia Bruta]]*Datos_cocina[[#This Row],[Cantidad Ordenada]]</f>
        <v>10</v>
      </c>
      <c r="L207" s="3">
        <f>Datos_cocina[[#This Row],[Precio Unitario]]-Datos_cocina[[#This Row],[Costo Unitario]]</f>
        <v>10</v>
      </c>
      <c r="M207" s="4">
        <f>(Datos_cocina[[#This Row],[Ganancia Neta]]/Datos_cocina[[#This Row],[Total del Pedido]])</f>
        <v>0.41666666666666669</v>
      </c>
    </row>
    <row r="208" spans="1:13" x14ac:dyDescent="0.3">
      <c r="A208">
        <v>76</v>
      </c>
      <c r="B208">
        <v>17</v>
      </c>
      <c r="C208" t="s">
        <v>46</v>
      </c>
      <c r="D208" t="s">
        <v>47</v>
      </c>
      <c r="E208" s="2">
        <v>15</v>
      </c>
      <c r="F208" s="2">
        <v>26</v>
      </c>
      <c r="G208">
        <v>1</v>
      </c>
      <c r="H208" s="8">
        <v>2.0833333333333332E-2</v>
      </c>
      <c r="I208" t="s">
        <v>10</v>
      </c>
      <c r="J208" s="2">
        <f>Datos_cocina[[#This Row],[Precio Unitario]]*Datos_cocina[[#This Row],[Cantidad Ordenada]]</f>
        <v>26</v>
      </c>
      <c r="K208" s="3">
        <f>Datos_cocina[[#This Row],[Ganancia Bruta]]*Datos_cocina[[#This Row],[Cantidad Ordenada]]</f>
        <v>11</v>
      </c>
      <c r="L208" s="3">
        <f>Datos_cocina[[#This Row],[Precio Unitario]]-Datos_cocina[[#This Row],[Costo Unitario]]</f>
        <v>11</v>
      </c>
      <c r="M208" s="4">
        <f>(Datos_cocina[[#This Row],[Ganancia Neta]]/Datos_cocina[[#This Row],[Total del Pedido]])</f>
        <v>0.42307692307692307</v>
      </c>
    </row>
    <row r="209" spans="1:13" x14ac:dyDescent="0.3">
      <c r="A209">
        <v>77</v>
      </c>
      <c r="B209">
        <v>3</v>
      </c>
      <c r="C209" t="s">
        <v>44</v>
      </c>
      <c r="D209" t="s">
        <v>45</v>
      </c>
      <c r="E209" s="2">
        <v>10</v>
      </c>
      <c r="F209" s="2">
        <v>18</v>
      </c>
      <c r="G209">
        <v>1</v>
      </c>
      <c r="H209" s="8">
        <v>2.361111111111111E-2</v>
      </c>
      <c r="I209" t="s">
        <v>13</v>
      </c>
      <c r="J209" s="2">
        <f>Datos_cocina[[#This Row],[Precio Unitario]]*Datos_cocina[[#This Row],[Cantidad Ordenada]]</f>
        <v>18</v>
      </c>
      <c r="K209" s="3">
        <f>Datos_cocina[[#This Row],[Ganancia Bruta]]*Datos_cocina[[#This Row],[Cantidad Ordenada]]</f>
        <v>8</v>
      </c>
      <c r="L209" s="3">
        <f>Datos_cocina[[#This Row],[Precio Unitario]]-Datos_cocina[[#This Row],[Costo Unitario]]</f>
        <v>8</v>
      </c>
      <c r="M209" s="4">
        <f>(Datos_cocina[[#This Row],[Ganancia Neta]]/Datos_cocina[[#This Row],[Total del Pedido]])</f>
        <v>0.44444444444444442</v>
      </c>
    </row>
    <row r="210" spans="1:13" x14ac:dyDescent="0.3">
      <c r="A210">
        <v>77</v>
      </c>
      <c r="B210">
        <v>3</v>
      </c>
      <c r="C210" t="s">
        <v>8</v>
      </c>
      <c r="D210" t="s">
        <v>9</v>
      </c>
      <c r="E210" s="2">
        <v>14</v>
      </c>
      <c r="F210" s="2">
        <v>24</v>
      </c>
      <c r="G210">
        <v>2</v>
      </c>
      <c r="H210" s="8">
        <v>3.8194444444444448E-2</v>
      </c>
      <c r="I210" t="s">
        <v>10</v>
      </c>
      <c r="J210" s="2">
        <f>Datos_cocina[[#This Row],[Precio Unitario]]*Datos_cocina[[#This Row],[Cantidad Ordenada]]</f>
        <v>48</v>
      </c>
      <c r="K210" s="3">
        <f>Datos_cocina[[#This Row],[Ganancia Bruta]]*Datos_cocina[[#This Row],[Cantidad Ordenada]]</f>
        <v>20</v>
      </c>
      <c r="L210" s="3">
        <f>Datos_cocina[[#This Row],[Precio Unitario]]-Datos_cocina[[#This Row],[Costo Unitario]]</f>
        <v>10</v>
      </c>
      <c r="M210" s="4">
        <f>(Datos_cocina[[#This Row],[Ganancia Neta]]/Datos_cocina[[#This Row],[Total del Pedido]])</f>
        <v>0.41666666666666669</v>
      </c>
    </row>
    <row r="211" spans="1:13" x14ac:dyDescent="0.3">
      <c r="A211">
        <v>77</v>
      </c>
      <c r="B211">
        <v>3</v>
      </c>
      <c r="C211" t="s">
        <v>24</v>
      </c>
      <c r="D211" t="s">
        <v>25</v>
      </c>
      <c r="E211" s="2">
        <v>20</v>
      </c>
      <c r="F211" s="2">
        <v>33</v>
      </c>
      <c r="G211">
        <v>1</v>
      </c>
      <c r="H211" s="8">
        <v>5.5555555555555558E-3</v>
      </c>
      <c r="I211" t="s">
        <v>13</v>
      </c>
      <c r="J211" s="2">
        <f>Datos_cocina[[#This Row],[Precio Unitario]]*Datos_cocina[[#This Row],[Cantidad Ordenada]]</f>
        <v>33</v>
      </c>
      <c r="K211" s="3">
        <f>Datos_cocina[[#This Row],[Ganancia Bruta]]*Datos_cocina[[#This Row],[Cantidad Ordenada]]</f>
        <v>13</v>
      </c>
      <c r="L211" s="3">
        <f>Datos_cocina[[#This Row],[Precio Unitario]]-Datos_cocina[[#This Row],[Costo Unitario]]</f>
        <v>13</v>
      </c>
      <c r="M211" s="4">
        <f>(Datos_cocina[[#This Row],[Ganancia Neta]]/Datos_cocina[[#This Row],[Total del Pedido]])</f>
        <v>0.39393939393939392</v>
      </c>
    </row>
    <row r="212" spans="1:13" x14ac:dyDescent="0.3">
      <c r="A212">
        <v>78</v>
      </c>
      <c r="B212">
        <v>7</v>
      </c>
      <c r="C212" t="s">
        <v>28</v>
      </c>
      <c r="D212" t="s">
        <v>29</v>
      </c>
      <c r="E212" s="2">
        <v>11</v>
      </c>
      <c r="F212" s="2">
        <v>19</v>
      </c>
      <c r="G212">
        <v>3</v>
      </c>
      <c r="H212" s="8">
        <v>3.7499999999999999E-2</v>
      </c>
      <c r="I212" t="s">
        <v>13</v>
      </c>
      <c r="J212" s="2">
        <f>Datos_cocina[[#This Row],[Precio Unitario]]*Datos_cocina[[#This Row],[Cantidad Ordenada]]</f>
        <v>57</v>
      </c>
      <c r="K212" s="3">
        <f>Datos_cocina[[#This Row],[Ganancia Bruta]]*Datos_cocina[[#This Row],[Cantidad Ordenada]]</f>
        <v>24</v>
      </c>
      <c r="L212" s="3">
        <f>Datos_cocina[[#This Row],[Precio Unitario]]-Datos_cocina[[#This Row],[Costo Unitario]]</f>
        <v>8</v>
      </c>
      <c r="M212" s="4">
        <f>(Datos_cocina[[#This Row],[Ganancia Neta]]/Datos_cocina[[#This Row],[Total del Pedido]])</f>
        <v>0.42105263157894735</v>
      </c>
    </row>
    <row r="213" spans="1:13" x14ac:dyDescent="0.3">
      <c r="A213">
        <v>79</v>
      </c>
      <c r="B213">
        <v>16</v>
      </c>
      <c r="C213" t="s">
        <v>22</v>
      </c>
      <c r="D213" t="s">
        <v>23</v>
      </c>
      <c r="E213" s="2">
        <v>17</v>
      </c>
      <c r="F213" s="2">
        <v>29</v>
      </c>
      <c r="G213">
        <v>3</v>
      </c>
      <c r="H213" s="8">
        <v>9.7222222222222224E-3</v>
      </c>
      <c r="I213" t="s">
        <v>10</v>
      </c>
      <c r="J213" s="2">
        <f>Datos_cocina[[#This Row],[Precio Unitario]]*Datos_cocina[[#This Row],[Cantidad Ordenada]]</f>
        <v>87</v>
      </c>
      <c r="K213" s="3">
        <f>Datos_cocina[[#This Row],[Ganancia Bruta]]*Datos_cocina[[#This Row],[Cantidad Ordenada]]</f>
        <v>36</v>
      </c>
      <c r="L213" s="3">
        <f>Datos_cocina[[#This Row],[Precio Unitario]]-Datos_cocina[[#This Row],[Costo Unitario]]</f>
        <v>12</v>
      </c>
      <c r="M213" s="4">
        <f>(Datos_cocina[[#This Row],[Ganancia Neta]]/Datos_cocina[[#This Row],[Total del Pedido]])</f>
        <v>0.41379310344827586</v>
      </c>
    </row>
    <row r="214" spans="1:13" x14ac:dyDescent="0.3">
      <c r="A214">
        <v>79</v>
      </c>
      <c r="B214">
        <v>16</v>
      </c>
      <c r="C214" t="s">
        <v>24</v>
      </c>
      <c r="D214" t="s">
        <v>25</v>
      </c>
      <c r="E214" s="2">
        <v>20</v>
      </c>
      <c r="F214" s="2">
        <v>33</v>
      </c>
      <c r="G214">
        <v>3</v>
      </c>
      <c r="H214" s="8">
        <v>9.7222222222222224E-3</v>
      </c>
      <c r="I214" t="s">
        <v>13</v>
      </c>
      <c r="J214" s="2">
        <f>Datos_cocina[[#This Row],[Precio Unitario]]*Datos_cocina[[#This Row],[Cantidad Ordenada]]</f>
        <v>99</v>
      </c>
      <c r="K214" s="3">
        <f>Datos_cocina[[#This Row],[Ganancia Bruta]]*Datos_cocina[[#This Row],[Cantidad Ordenada]]</f>
        <v>39</v>
      </c>
      <c r="L214" s="3">
        <f>Datos_cocina[[#This Row],[Precio Unitario]]-Datos_cocina[[#This Row],[Costo Unitario]]</f>
        <v>13</v>
      </c>
      <c r="M214" s="4">
        <f>(Datos_cocina[[#This Row],[Ganancia Neta]]/Datos_cocina[[#This Row],[Total del Pedido]])</f>
        <v>0.39393939393939392</v>
      </c>
    </row>
    <row r="215" spans="1:13" x14ac:dyDescent="0.3">
      <c r="A215">
        <v>79</v>
      </c>
      <c r="B215">
        <v>16</v>
      </c>
      <c r="C215" t="s">
        <v>38</v>
      </c>
      <c r="D215" t="s">
        <v>39</v>
      </c>
      <c r="E215" s="2">
        <v>12</v>
      </c>
      <c r="F215" s="2">
        <v>20</v>
      </c>
      <c r="G215">
        <v>3</v>
      </c>
      <c r="H215" s="8">
        <v>1.7361111111111112E-2</v>
      </c>
      <c r="I215" t="s">
        <v>10</v>
      </c>
      <c r="J215" s="2">
        <f>Datos_cocina[[#This Row],[Precio Unitario]]*Datos_cocina[[#This Row],[Cantidad Ordenada]]</f>
        <v>60</v>
      </c>
      <c r="K215" s="3">
        <f>Datos_cocina[[#This Row],[Ganancia Bruta]]*Datos_cocina[[#This Row],[Cantidad Ordenada]]</f>
        <v>24</v>
      </c>
      <c r="L215" s="3">
        <f>Datos_cocina[[#This Row],[Precio Unitario]]-Datos_cocina[[#This Row],[Costo Unitario]]</f>
        <v>8</v>
      </c>
      <c r="M215" s="4">
        <f>(Datos_cocina[[#This Row],[Ganancia Neta]]/Datos_cocina[[#This Row],[Total del Pedido]])</f>
        <v>0.4</v>
      </c>
    </row>
    <row r="216" spans="1:13" x14ac:dyDescent="0.3">
      <c r="A216">
        <v>79</v>
      </c>
      <c r="B216">
        <v>16</v>
      </c>
      <c r="C216" t="s">
        <v>42</v>
      </c>
      <c r="D216" t="s">
        <v>43</v>
      </c>
      <c r="E216" s="2">
        <v>13</v>
      </c>
      <c r="F216" s="2">
        <v>21</v>
      </c>
      <c r="G216">
        <v>3</v>
      </c>
      <c r="H216" s="8">
        <v>2.9861111111111113E-2</v>
      </c>
      <c r="I216" t="s">
        <v>10</v>
      </c>
      <c r="J216" s="2">
        <f>Datos_cocina[[#This Row],[Precio Unitario]]*Datos_cocina[[#This Row],[Cantidad Ordenada]]</f>
        <v>63</v>
      </c>
      <c r="K216" s="3">
        <f>Datos_cocina[[#This Row],[Ganancia Bruta]]*Datos_cocina[[#This Row],[Cantidad Ordenada]]</f>
        <v>24</v>
      </c>
      <c r="L216" s="3">
        <f>Datos_cocina[[#This Row],[Precio Unitario]]-Datos_cocina[[#This Row],[Costo Unitario]]</f>
        <v>8</v>
      </c>
      <c r="M216" s="4">
        <f>(Datos_cocina[[#This Row],[Ganancia Neta]]/Datos_cocina[[#This Row],[Total del Pedido]])</f>
        <v>0.38095238095238093</v>
      </c>
    </row>
    <row r="217" spans="1:13" x14ac:dyDescent="0.3">
      <c r="A217">
        <v>80</v>
      </c>
      <c r="B217">
        <v>18</v>
      </c>
      <c r="C217" t="s">
        <v>34</v>
      </c>
      <c r="D217" t="s">
        <v>35</v>
      </c>
      <c r="E217" s="2">
        <v>13</v>
      </c>
      <c r="F217" s="2">
        <v>22</v>
      </c>
      <c r="G217">
        <v>2</v>
      </c>
      <c r="H217" s="8">
        <v>3.472222222222222E-3</v>
      </c>
      <c r="I217" t="s">
        <v>10</v>
      </c>
      <c r="J217" s="2">
        <f>Datos_cocina[[#This Row],[Precio Unitario]]*Datos_cocina[[#This Row],[Cantidad Ordenada]]</f>
        <v>44</v>
      </c>
      <c r="K217" s="3">
        <f>Datos_cocina[[#This Row],[Ganancia Bruta]]*Datos_cocina[[#This Row],[Cantidad Ordenada]]</f>
        <v>18</v>
      </c>
      <c r="L217" s="3">
        <f>Datos_cocina[[#This Row],[Precio Unitario]]-Datos_cocina[[#This Row],[Costo Unitario]]</f>
        <v>9</v>
      </c>
      <c r="M217" s="4">
        <f>(Datos_cocina[[#This Row],[Ganancia Neta]]/Datos_cocina[[#This Row],[Total del Pedido]])</f>
        <v>0.40909090909090912</v>
      </c>
    </row>
    <row r="218" spans="1:13" x14ac:dyDescent="0.3">
      <c r="A218">
        <v>80</v>
      </c>
      <c r="B218">
        <v>18</v>
      </c>
      <c r="C218" t="s">
        <v>22</v>
      </c>
      <c r="D218" t="s">
        <v>23</v>
      </c>
      <c r="E218" s="2">
        <v>17</v>
      </c>
      <c r="F218" s="2">
        <v>29</v>
      </c>
      <c r="G218">
        <v>1</v>
      </c>
      <c r="H218" s="8">
        <v>2.361111111111111E-2</v>
      </c>
      <c r="I218" t="s">
        <v>13</v>
      </c>
      <c r="J218" s="2">
        <f>Datos_cocina[[#This Row],[Precio Unitario]]*Datos_cocina[[#This Row],[Cantidad Ordenada]]</f>
        <v>29</v>
      </c>
      <c r="K218" s="3">
        <f>Datos_cocina[[#This Row],[Ganancia Bruta]]*Datos_cocina[[#This Row],[Cantidad Ordenada]]</f>
        <v>12</v>
      </c>
      <c r="L218" s="3">
        <f>Datos_cocina[[#This Row],[Precio Unitario]]-Datos_cocina[[#This Row],[Costo Unitario]]</f>
        <v>12</v>
      </c>
      <c r="M218" s="4">
        <f>(Datos_cocina[[#This Row],[Ganancia Neta]]/Datos_cocina[[#This Row],[Total del Pedido]])</f>
        <v>0.41379310344827586</v>
      </c>
    </row>
    <row r="219" spans="1:13" x14ac:dyDescent="0.3">
      <c r="A219">
        <v>80</v>
      </c>
      <c r="B219">
        <v>18</v>
      </c>
      <c r="C219" t="s">
        <v>8</v>
      </c>
      <c r="D219" t="s">
        <v>9</v>
      </c>
      <c r="E219" s="2">
        <v>14</v>
      </c>
      <c r="F219" s="2">
        <v>24</v>
      </c>
      <c r="G219">
        <v>2</v>
      </c>
      <c r="H219" s="8">
        <v>1.9444444444444445E-2</v>
      </c>
      <c r="I219" t="s">
        <v>10</v>
      </c>
      <c r="J219" s="2">
        <f>Datos_cocina[[#This Row],[Precio Unitario]]*Datos_cocina[[#This Row],[Cantidad Ordenada]]</f>
        <v>48</v>
      </c>
      <c r="K219" s="3">
        <f>Datos_cocina[[#This Row],[Ganancia Bruta]]*Datos_cocina[[#This Row],[Cantidad Ordenada]]</f>
        <v>20</v>
      </c>
      <c r="L219" s="3">
        <f>Datos_cocina[[#This Row],[Precio Unitario]]-Datos_cocina[[#This Row],[Costo Unitario]]</f>
        <v>10</v>
      </c>
      <c r="M219" s="4">
        <f>(Datos_cocina[[#This Row],[Ganancia Neta]]/Datos_cocina[[#This Row],[Total del Pedido]])</f>
        <v>0.41666666666666669</v>
      </c>
    </row>
    <row r="220" spans="1:13" x14ac:dyDescent="0.3">
      <c r="A220">
        <v>81</v>
      </c>
      <c r="B220">
        <v>17</v>
      </c>
      <c r="C220" t="s">
        <v>14</v>
      </c>
      <c r="D220" t="s">
        <v>15</v>
      </c>
      <c r="E220" s="2">
        <v>19</v>
      </c>
      <c r="F220" s="2">
        <v>31</v>
      </c>
      <c r="G220">
        <v>2</v>
      </c>
      <c r="H220" s="8">
        <v>4.0972222222222222E-2</v>
      </c>
      <c r="I220" t="s">
        <v>13</v>
      </c>
      <c r="J220" s="2">
        <f>Datos_cocina[[#This Row],[Precio Unitario]]*Datos_cocina[[#This Row],[Cantidad Ordenada]]</f>
        <v>62</v>
      </c>
      <c r="K220" s="3">
        <f>Datos_cocina[[#This Row],[Ganancia Bruta]]*Datos_cocina[[#This Row],[Cantidad Ordenada]]</f>
        <v>24</v>
      </c>
      <c r="L220" s="3">
        <f>Datos_cocina[[#This Row],[Precio Unitario]]-Datos_cocina[[#This Row],[Costo Unitario]]</f>
        <v>12</v>
      </c>
      <c r="M220" s="4">
        <f>(Datos_cocina[[#This Row],[Ganancia Neta]]/Datos_cocina[[#This Row],[Total del Pedido]])</f>
        <v>0.38709677419354838</v>
      </c>
    </row>
    <row r="221" spans="1:13" x14ac:dyDescent="0.3">
      <c r="A221">
        <v>82</v>
      </c>
      <c r="B221">
        <v>16</v>
      </c>
      <c r="C221" t="s">
        <v>48</v>
      </c>
      <c r="D221" t="s">
        <v>49</v>
      </c>
      <c r="E221" s="2">
        <v>15</v>
      </c>
      <c r="F221" s="2">
        <v>25</v>
      </c>
      <c r="G221">
        <v>2</v>
      </c>
      <c r="H221" s="8">
        <v>7.6388888888888886E-3</v>
      </c>
      <c r="I221" t="s">
        <v>13</v>
      </c>
      <c r="J221" s="2">
        <f>Datos_cocina[[#This Row],[Precio Unitario]]*Datos_cocina[[#This Row],[Cantidad Ordenada]]</f>
        <v>50</v>
      </c>
      <c r="K221" s="3">
        <f>Datos_cocina[[#This Row],[Ganancia Bruta]]*Datos_cocina[[#This Row],[Cantidad Ordenada]]</f>
        <v>20</v>
      </c>
      <c r="L221" s="3">
        <f>Datos_cocina[[#This Row],[Precio Unitario]]-Datos_cocina[[#This Row],[Costo Unitario]]</f>
        <v>10</v>
      </c>
      <c r="M221" s="4">
        <f>(Datos_cocina[[#This Row],[Ganancia Neta]]/Datos_cocina[[#This Row],[Total del Pedido]])</f>
        <v>0.4</v>
      </c>
    </row>
    <row r="222" spans="1:13" x14ac:dyDescent="0.3">
      <c r="A222">
        <v>82</v>
      </c>
      <c r="B222">
        <v>16</v>
      </c>
      <c r="C222" t="s">
        <v>11</v>
      </c>
      <c r="D222" t="s">
        <v>12</v>
      </c>
      <c r="E222" s="2">
        <v>18</v>
      </c>
      <c r="F222" s="2">
        <v>30</v>
      </c>
      <c r="G222">
        <v>1</v>
      </c>
      <c r="H222" s="8">
        <v>5.5555555555555558E-3</v>
      </c>
      <c r="I222" t="s">
        <v>13</v>
      </c>
      <c r="J222" s="2">
        <f>Datos_cocina[[#This Row],[Precio Unitario]]*Datos_cocina[[#This Row],[Cantidad Ordenada]]</f>
        <v>30</v>
      </c>
      <c r="K222" s="3">
        <f>Datos_cocina[[#This Row],[Ganancia Bruta]]*Datos_cocina[[#This Row],[Cantidad Ordenada]]</f>
        <v>12</v>
      </c>
      <c r="L222" s="3">
        <f>Datos_cocina[[#This Row],[Precio Unitario]]-Datos_cocina[[#This Row],[Costo Unitario]]</f>
        <v>12</v>
      </c>
      <c r="M222" s="4">
        <f>(Datos_cocina[[#This Row],[Ganancia Neta]]/Datos_cocina[[#This Row],[Total del Pedido]])</f>
        <v>0.4</v>
      </c>
    </row>
    <row r="223" spans="1:13" x14ac:dyDescent="0.3">
      <c r="A223">
        <v>83</v>
      </c>
      <c r="B223">
        <v>15</v>
      </c>
      <c r="C223" t="s">
        <v>16</v>
      </c>
      <c r="D223" t="s">
        <v>17</v>
      </c>
      <c r="E223" s="2">
        <v>16</v>
      </c>
      <c r="F223" s="2">
        <v>27</v>
      </c>
      <c r="G223">
        <v>2</v>
      </c>
      <c r="H223" s="8">
        <v>9.7222222222222224E-3</v>
      </c>
      <c r="I223" t="s">
        <v>10</v>
      </c>
      <c r="J223" s="2">
        <f>Datos_cocina[[#This Row],[Precio Unitario]]*Datos_cocina[[#This Row],[Cantidad Ordenada]]</f>
        <v>54</v>
      </c>
      <c r="K223" s="3">
        <f>Datos_cocina[[#This Row],[Ganancia Bruta]]*Datos_cocina[[#This Row],[Cantidad Ordenada]]</f>
        <v>22</v>
      </c>
      <c r="L223" s="3">
        <f>Datos_cocina[[#This Row],[Precio Unitario]]-Datos_cocina[[#This Row],[Costo Unitario]]</f>
        <v>11</v>
      </c>
      <c r="M223" s="4">
        <f>(Datos_cocina[[#This Row],[Ganancia Neta]]/Datos_cocina[[#This Row],[Total del Pedido]])</f>
        <v>0.40740740740740738</v>
      </c>
    </row>
    <row r="224" spans="1:13" x14ac:dyDescent="0.3">
      <c r="A224">
        <v>83</v>
      </c>
      <c r="B224">
        <v>15</v>
      </c>
      <c r="C224" t="s">
        <v>38</v>
      </c>
      <c r="D224" t="s">
        <v>39</v>
      </c>
      <c r="E224" s="2">
        <v>12</v>
      </c>
      <c r="F224" s="2">
        <v>20</v>
      </c>
      <c r="G224">
        <v>1</v>
      </c>
      <c r="H224" s="8">
        <v>2.0833333333333332E-2</v>
      </c>
      <c r="I224" t="s">
        <v>13</v>
      </c>
      <c r="J224" s="2">
        <f>Datos_cocina[[#This Row],[Precio Unitario]]*Datos_cocina[[#This Row],[Cantidad Ordenada]]</f>
        <v>20</v>
      </c>
      <c r="K224" s="3">
        <f>Datos_cocina[[#This Row],[Ganancia Bruta]]*Datos_cocina[[#This Row],[Cantidad Ordenada]]</f>
        <v>8</v>
      </c>
      <c r="L224" s="3">
        <f>Datos_cocina[[#This Row],[Precio Unitario]]-Datos_cocina[[#This Row],[Costo Unitario]]</f>
        <v>8</v>
      </c>
      <c r="M224" s="4">
        <f>(Datos_cocina[[#This Row],[Ganancia Neta]]/Datos_cocina[[#This Row],[Total del Pedido]])</f>
        <v>0.4</v>
      </c>
    </row>
    <row r="225" spans="1:13" x14ac:dyDescent="0.3">
      <c r="A225">
        <v>83</v>
      </c>
      <c r="B225">
        <v>15</v>
      </c>
      <c r="C225" t="s">
        <v>32</v>
      </c>
      <c r="D225" t="s">
        <v>33</v>
      </c>
      <c r="E225" s="2">
        <v>19</v>
      </c>
      <c r="F225" s="2">
        <v>32</v>
      </c>
      <c r="G225">
        <v>3</v>
      </c>
      <c r="H225" s="8">
        <v>3.4722222222222224E-2</v>
      </c>
      <c r="I225" t="s">
        <v>10</v>
      </c>
      <c r="J225" s="2">
        <f>Datos_cocina[[#This Row],[Precio Unitario]]*Datos_cocina[[#This Row],[Cantidad Ordenada]]</f>
        <v>96</v>
      </c>
      <c r="K225" s="3">
        <f>Datos_cocina[[#This Row],[Ganancia Bruta]]*Datos_cocina[[#This Row],[Cantidad Ordenada]]</f>
        <v>39</v>
      </c>
      <c r="L225" s="3">
        <f>Datos_cocina[[#This Row],[Precio Unitario]]-Datos_cocina[[#This Row],[Costo Unitario]]</f>
        <v>13</v>
      </c>
      <c r="M225" s="4">
        <f>(Datos_cocina[[#This Row],[Ganancia Neta]]/Datos_cocina[[#This Row],[Total del Pedido]])</f>
        <v>0.40625</v>
      </c>
    </row>
    <row r="226" spans="1:13" x14ac:dyDescent="0.3">
      <c r="A226">
        <v>84</v>
      </c>
      <c r="B226">
        <v>19</v>
      </c>
      <c r="C226" t="s">
        <v>11</v>
      </c>
      <c r="D226" t="s">
        <v>12</v>
      </c>
      <c r="E226" s="2">
        <v>18</v>
      </c>
      <c r="F226" s="2">
        <v>30</v>
      </c>
      <c r="G226">
        <v>2</v>
      </c>
      <c r="H226" s="8">
        <v>6.9444444444444441E-3</v>
      </c>
      <c r="I226" t="s">
        <v>13</v>
      </c>
      <c r="J226" s="2">
        <f>Datos_cocina[[#This Row],[Precio Unitario]]*Datos_cocina[[#This Row],[Cantidad Ordenada]]</f>
        <v>60</v>
      </c>
      <c r="K226" s="3">
        <f>Datos_cocina[[#This Row],[Ganancia Bruta]]*Datos_cocina[[#This Row],[Cantidad Ordenada]]</f>
        <v>24</v>
      </c>
      <c r="L226" s="3">
        <f>Datos_cocina[[#This Row],[Precio Unitario]]-Datos_cocina[[#This Row],[Costo Unitario]]</f>
        <v>12</v>
      </c>
      <c r="M226" s="4">
        <f>(Datos_cocina[[#This Row],[Ganancia Neta]]/Datos_cocina[[#This Row],[Total del Pedido]])</f>
        <v>0.4</v>
      </c>
    </row>
    <row r="227" spans="1:13" x14ac:dyDescent="0.3">
      <c r="A227">
        <v>85</v>
      </c>
      <c r="B227">
        <v>8</v>
      </c>
      <c r="C227" t="s">
        <v>26</v>
      </c>
      <c r="D227" t="s">
        <v>27</v>
      </c>
      <c r="E227" s="2">
        <v>16</v>
      </c>
      <c r="F227" s="2">
        <v>28</v>
      </c>
      <c r="G227">
        <v>3</v>
      </c>
      <c r="H227" s="8">
        <v>1.8055555555555554E-2</v>
      </c>
      <c r="I227" t="s">
        <v>13</v>
      </c>
      <c r="J227" s="2">
        <f>Datos_cocina[[#This Row],[Precio Unitario]]*Datos_cocina[[#This Row],[Cantidad Ordenada]]</f>
        <v>84</v>
      </c>
      <c r="K227" s="3">
        <f>Datos_cocina[[#This Row],[Ganancia Bruta]]*Datos_cocina[[#This Row],[Cantidad Ordenada]]</f>
        <v>36</v>
      </c>
      <c r="L227" s="3">
        <f>Datos_cocina[[#This Row],[Precio Unitario]]-Datos_cocina[[#This Row],[Costo Unitario]]</f>
        <v>12</v>
      </c>
      <c r="M227" s="4">
        <f>(Datos_cocina[[#This Row],[Ganancia Neta]]/Datos_cocina[[#This Row],[Total del Pedido]])</f>
        <v>0.42857142857142855</v>
      </c>
    </row>
    <row r="228" spans="1:13" x14ac:dyDescent="0.3">
      <c r="A228">
        <v>85</v>
      </c>
      <c r="B228">
        <v>8</v>
      </c>
      <c r="C228" t="s">
        <v>20</v>
      </c>
      <c r="D228" t="s">
        <v>21</v>
      </c>
      <c r="E228" s="2">
        <v>22</v>
      </c>
      <c r="F228" s="2">
        <v>36</v>
      </c>
      <c r="G228">
        <v>2</v>
      </c>
      <c r="H228" s="8">
        <v>2.2916666666666665E-2</v>
      </c>
      <c r="I228" t="s">
        <v>13</v>
      </c>
      <c r="J228" s="2">
        <f>Datos_cocina[[#This Row],[Precio Unitario]]*Datos_cocina[[#This Row],[Cantidad Ordenada]]</f>
        <v>72</v>
      </c>
      <c r="K228" s="3">
        <f>Datos_cocina[[#This Row],[Ganancia Bruta]]*Datos_cocina[[#This Row],[Cantidad Ordenada]]</f>
        <v>28</v>
      </c>
      <c r="L228" s="3">
        <f>Datos_cocina[[#This Row],[Precio Unitario]]-Datos_cocina[[#This Row],[Costo Unitario]]</f>
        <v>14</v>
      </c>
      <c r="M228" s="4">
        <f>(Datos_cocina[[#This Row],[Ganancia Neta]]/Datos_cocina[[#This Row],[Total del Pedido]])</f>
        <v>0.3888888888888889</v>
      </c>
    </row>
    <row r="229" spans="1:13" x14ac:dyDescent="0.3">
      <c r="A229">
        <v>85</v>
      </c>
      <c r="B229">
        <v>8</v>
      </c>
      <c r="C229" t="s">
        <v>38</v>
      </c>
      <c r="D229" t="s">
        <v>39</v>
      </c>
      <c r="E229" s="2">
        <v>12</v>
      </c>
      <c r="F229" s="2">
        <v>20</v>
      </c>
      <c r="G229">
        <v>1</v>
      </c>
      <c r="H229" s="8">
        <v>3.7499999999999999E-2</v>
      </c>
      <c r="I229" t="s">
        <v>13</v>
      </c>
      <c r="J229" s="2">
        <f>Datos_cocina[[#This Row],[Precio Unitario]]*Datos_cocina[[#This Row],[Cantidad Ordenada]]</f>
        <v>20</v>
      </c>
      <c r="K229" s="3">
        <f>Datos_cocina[[#This Row],[Ganancia Bruta]]*Datos_cocina[[#This Row],[Cantidad Ordenada]]</f>
        <v>8</v>
      </c>
      <c r="L229" s="3">
        <f>Datos_cocina[[#This Row],[Precio Unitario]]-Datos_cocina[[#This Row],[Costo Unitario]]</f>
        <v>8</v>
      </c>
      <c r="M229" s="4">
        <f>(Datos_cocina[[#This Row],[Ganancia Neta]]/Datos_cocina[[#This Row],[Total del Pedido]])</f>
        <v>0.4</v>
      </c>
    </row>
    <row r="230" spans="1:13" x14ac:dyDescent="0.3">
      <c r="A230">
        <v>85</v>
      </c>
      <c r="B230">
        <v>8</v>
      </c>
      <c r="C230" t="s">
        <v>32</v>
      </c>
      <c r="D230" t="s">
        <v>33</v>
      </c>
      <c r="E230" s="2">
        <v>19</v>
      </c>
      <c r="F230" s="2">
        <v>32</v>
      </c>
      <c r="G230">
        <v>1</v>
      </c>
      <c r="H230" s="8">
        <v>2.013888888888889E-2</v>
      </c>
      <c r="I230" t="s">
        <v>13</v>
      </c>
      <c r="J230" s="2">
        <f>Datos_cocina[[#This Row],[Precio Unitario]]*Datos_cocina[[#This Row],[Cantidad Ordenada]]</f>
        <v>32</v>
      </c>
      <c r="K230" s="3">
        <f>Datos_cocina[[#This Row],[Ganancia Bruta]]*Datos_cocina[[#This Row],[Cantidad Ordenada]]</f>
        <v>13</v>
      </c>
      <c r="L230" s="3">
        <f>Datos_cocina[[#This Row],[Precio Unitario]]-Datos_cocina[[#This Row],[Costo Unitario]]</f>
        <v>13</v>
      </c>
      <c r="M230" s="4">
        <f>(Datos_cocina[[#This Row],[Ganancia Neta]]/Datos_cocina[[#This Row],[Total del Pedido]])</f>
        <v>0.40625</v>
      </c>
    </row>
    <row r="231" spans="1:13" x14ac:dyDescent="0.3">
      <c r="A231">
        <v>86</v>
      </c>
      <c r="B231">
        <v>20</v>
      </c>
      <c r="C231" t="s">
        <v>48</v>
      </c>
      <c r="D231" t="s">
        <v>49</v>
      </c>
      <c r="E231" s="2">
        <v>15</v>
      </c>
      <c r="F231" s="2">
        <v>25</v>
      </c>
      <c r="G231">
        <v>2</v>
      </c>
      <c r="H231" s="8">
        <v>5.5555555555555558E-3</v>
      </c>
      <c r="I231" t="s">
        <v>13</v>
      </c>
      <c r="J231" s="2">
        <f>Datos_cocina[[#This Row],[Precio Unitario]]*Datos_cocina[[#This Row],[Cantidad Ordenada]]</f>
        <v>50</v>
      </c>
      <c r="K231" s="3">
        <f>Datos_cocina[[#This Row],[Ganancia Bruta]]*Datos_cocina[[#This Row],[Cantidad Ordenada]]</f>
        <v>20</v>
      </c>
      <c r="L231" s="3">
        <f>Datos_cocina[[#This Row],[Precio Unitario]]-Datos_cocina[[#This Row],[Costo Unitario]]</f>
        <v>10</v>
      </c>
      <c r="M231" s="4">
        <f>(Datos_cocina[[#This Row],[Ganancia Neta]]/Datos_cocina[[#This Row],[Total del Pedido]])</f>
        <v>0.4</v>
      </c>
    </row>
    <row r="232" spans="1:13" x14ac:dyDescent="0.3">
      <c r="A232">
        <v>87</v>
      </c>
      <c r="B232">
        <v>3</v>
      </c>
      <c r="C232" t="s">
        <v>44</v>
      </c>
      <c r="D232" t="s">
        <v>45</v>
      </c>
      <c r="E232" s="2">
        <v>10</v>
      </c>
      <c r="F232" s="2">
        <v>18</v>
      </c>
      <c r="G232">
        <v>2</v>
      </c>
      <c r="H232" s="8">
        <v>3.8194444444444448E-2</v>
      </c>
      <c r="I232" t="s">
        <v>10</v>
      </c>
      <c r="J232" s="2">
        <f>Datos_cocina[[#This Row],[Precio Unitario]]*Datos_cocina[[#This Row],[Cantidad Ordenada]]</f>
        <v>36</v>
      </c>
      <c r="K232" s="3">
        <f>Datos_cocina[[#This Row],[Ganancia Bruta]]*Datos_cocina[[#This Row],[Cantidad Ordenada]]</f>
        <v>16</v>
      </c>
      <c r="L232" s="3">
        <f>Datos_cocina[[#This Row],[Precio Unitario]]-Datos_cocina[[#This Row],[Costo Unitario]]</f>
        <v>8</v>
      </c>
      <c r="M232" s="4">
        <f>(Datos_cocina[[#This Row],[Ganancia Neta]]/Datos_cocina[[#This Row],[Total del Pedido]])</f>
        <v>0.44444444444444442</v>
      </c>
    </row>
    <row r="233" spans="1:13" x14ac:dyDescent="0.3">
      <c r="A233">
        <v>87</v>
      </c>
      <c r="B233">
        <v>3</v>
      </c>
      <c r="C233" t="s">
        <v>32</v>
      </c>
      <c r="D233" t="s">
        <v>33</v>
      </c>
      <c r="E233" s="2">
        <v>19</v>
      </c>
      <c r="F233" s="2">
        <v>32</v>
      </c>
      <c r="G233">
        <v>1</v>
      </c>
      <c r="H233" s="8">
        <v>3.472222222222222E-3</v>
      </c>
      <c r="I233" t="s">
        <v>13</v>
      </c>
      <c r="J233" s="2">
        <f>Datos_cocina[[#This Row],[Precio Unitario]]*Datos_cocina[[#This Row],[Cantidad Ordenada]]</f>
        <v>32</v>
      </c>
      <c r="K233" s="3">
        <f>Datos_cocina[[#This Row],[Ganancia Bruta]]*Datos_cocina[[#This Row],[Cantidad Ordenada]]</f>
        <v>13</v>
      </c>
      <c r="L233" s="3">
        <f>Datos_cocina[[#This Row],[Precio Unitario]]-Datos_cocina[[#This Row],[Costo Unitario]]</f>
        <v>13</v>
      </c>
      <c r="M233" s="4">
        <f>(Datos_cocina[[#This Row],[Ganancia Neta]]/Datos_cocina[[#This Row],[Total del Pedido]])</f>
        <v>0.40625</v>
      </c>
    </row>
    <row r="234" spans="1:13" x14ac:dyDescent="0.3">
      <c r="A234">
        <v>87</v>
      </c>
      <c r="B234">
        <v>3</v>
      </c>
      <c r="C234" t="s">
        <v>14</v>
      </c>
      <c r="D234" t="s">
        <v>15</v>
      </c>
      <c r="E234" s="2">
        <v>19</v>
      </c>
      <c r="F234" s="2">
        <v>31</v>
      </c>
      <c r="G234">
        <v>1</v>
      </c>
      <c r="H234" s="8">
        <v>7.6388888888888886E-3</v>
      </c>
      <c r="I234" t="s">
        <v>10</v>
      </c>
      <c r="J234" s="2">
        <f>Datos_cocina[[#This Row],[Precio Unitario]]*Datos_cocina[[#This Row],[Cantidad Ordenada]]</f>
        <v>31</v>
      </c>
      <c r="K234" s="3">
        <f>Datos_cocina[[#This Row],[Ganancia Bruta]]*Datos_cocina[[#This Row],[Cantidad Ordenada]]</f>
        <v>12</v>
      </c>
      <c r="L234" s="3">
        <f>Datos_cocina[[#This Row],[Precio Unitario]]-Datos_cocina[[#This Row],[Costo Unitario]]</f>
        <v>12</v>
      </c>
      <c r="M234" s="4">
        <f>(Datos_cocina[[#This Row],[Ganancia Neta]]/Datos_cocina[[#This Row],[Total del Pedido]])</f>
        <v>0.38709677419354838</v>
      </c>
    </row>
    <row r="235" spans="1:13" x14ac:dyDescent="0.3">
      <c r="A235">
        <v>88</v>
      </c>
      <c r="B235">
        <v>18</v>
      </c>
      <c r="C235" t="s">
        <v>18</v>
      </c>
      <c r="D235" t="s">
        <v>19</v>
      </c>
      <c r="E235" s="2">
        <v>25</v>
      </c>
      <c r="F235" s="2">
        <v>40</v>
      </c>
      <c r="G235">
        <v>1</v>
      </c>
      <c r="H235" s="8">
        <v>8.3333333333333332E-3</v>
      </c>
      <c r="I235" t="s">
        <v>10</v>
      </c>
      <c r="J235" s="2">
        <f>Datos_cocina[[#This Row],[Precio Unitario]]*Datos_cocina[[#This Row],[Cantidad Ordenada]]</f>
        <v>40</v>
      </c>
      <c r="K235" s="3">
        <f>Datos_cocina[[#This Row],[Ganancia Bruta]]*Datos_cocina[[#This Row],[Cantidad Ordenada]]</f>
        <v>15</v>
      </c>
      <c r="L235" s="3">
        <f>Datos_cocina[[#This Row],[Precio Unitario]]-Datos_cocina[[#This Row],[Costo Unitario]]</f>
        <v>15</v>
      </c>
      <c r="M235" s="4">
        <f>(Datos_cocina[[#This Row],[Ganancia Neta]]/Datos_cocina[[#This Row],[Total del Pedido]])</f>
        <v>0.375</v>
      </c>
    </row>
    <row r="236" spans="1:13" x14ac:dyDescent="0.3">
      <c r="A236">
        <v>88</v>
      </c>
      <c r="B236">
        <v>18</v>
      </c>
      <c r="C236" t="s">
        <v>28</v>
      </c>
      <c r="D236" t="s">
        <v>29</v>
      </c>
      <c r="E236" s="2">
        <v>11</v>
      </c>
      <c r="F236" s="2">
        <v>19</v>
      </c>
      <c r="G236">
        <v>3</v>
      </c>
      <c r="H236" s="8">
        <v>3.1944444444444442E-2</v>
      </c>
      <c r="I236" t="s">
        <v>13</v>
      </c>
      <c r="J236" s="2">
        <f>Datos_cocina[[#This Row],[Precio Unitario]]*Datos_cocina[[#This Row],[Cantidad Ordenada]]</f>
        <v>57</v>
      </c>
      <c r="K236" s="3">
        <f>Datos_cocina[[#This Row],[Ganancia Bruta]]*Datos_cocina[[#This Row],[Cantidad Ordenada]]</f>
        <v>24</v>
      </c>
      <c r="L236" s="3">
        <f>Datos_cocina[[#This Row],[Precio Unitario]]-Datos_cocina[[#This Row],[Costo Unitario]]</f>
        <v>8</v>
      </c>
      <c r="M236" s="4">
        <f>(Datos_cocina[[#This Row],[Ganancia Neta]]/Datos_cocina[[#This Row],[Total del Pedido]])</f>
        <v>0.42105263157894735</v>
      </c>
    </row>
    <row r="237" spans="1:13" x14ac:dyDescent="0.3">
      <c r="A237">
        <v>88</v>
      </c>
      <c r="B237">
        <v>18</v>
      </c>
      <c r="C237" t="s">
        <v>46</v>
      </c>
      <c r="D237" t="s">
        <v>47</v>
      </c>
      <c r="E237" s="2">
        <v>15</v>
      </c>
      <c r="F237" s="2">
        <v>26</v>
      </c>
      <c r="G237">
        <v>1</v>
      </c>
      <c r="H237" s="8">
        <v>4.0972222222222222E-2</v>
      </c>
      <c r="I237" t="s">
        <v>10</v>
      </c>
      <c r="J237" s="2">
        <f>Datos_cocina[[#This Row],[Precio Unitario]]*Datos_cocina[[#This Row],[Cantidad Ordenada]]</f>
        <v>26</v>
      </c>
      <c r="K237" s="3">
        <f>Datos_cocina[[#This Row],[Ganancia Bruta]]*Datos_cocina[[#This Row],[Cantidad Ordenada]]</f>
        <v>11</v>
      </c>
      <c r="L237" s="3">
        <f>Datos_cocina[[#This Row],[Precio Unitario]]-Datos_cocina[[#This Row],[Costo Unitario]]</f>
        <v>11</v>
      </c>
      <c r="M237" s="4">
        <f>(Datos_cocina[[#This Row],[Ganancia Neta]]/Datos_cocina[[#This Row],[Total del Pedido]])</f>
        <v>0.42307692307692307</v>
      </c>
    </row>
    <row r="238" spans="1:13" x14ac:dyDescent="0.3">
      <c r="A238">
        <v>89</v>
      </c>
      <c r="B238">
        <v>11</v>
      </c>
      <c r="C238" t="s">
        <v>40</v>
      </c>
      <c r="D238" t="s">
        <v>41</v>
      </c>
      <c r="E238" s="2">
        <v>14</v>
      </c>
      <c r="F238" s="2">
        <v>23</v>
      </c>
      <c r="G238">
        <v>3</v>
      </c>
      <c r="H238" s="8">
        <v>3.0555555555555555E-2</v>
      </c>
      <c r="I238" t="s">
        <v>13</v>
      </c>
      <c r="J238" s="2">
        <f>Datos_cocina[[#This Row],[Precio Unitario]]*Datos_cocina[[#This Row],[Cantidad Ordenada]]</f>
        <v>69</v>
      </c>
      <c r="K238" s="3">
        <f>Datos_cocina[[#This Row],[Ganancia Bruta]]*Datos_cocina[[#This Row],[Cantidad Ordenada]]</f>
        <v>27</v>
      </c>
      <c r="L238" s="3">
        <f>Datos_cocina[[#This Row],[Precio Unitario]]-Datos_cocina[[#This Row],[Costo Unitario]]</f>
        <v>9</v>
      </c>
      <c r="M238" s="4">
        <f>(Datos_cocina[[#This Row],[Ganancia Neta]]/Datos_cocina[[#This Row],[Total del Pedido]])</f>
        <v>0.39130434782608697</v>
      </c>
    </row>
    <row r="239" spans="1:13" x14ac:dyDescent="0.3">
      <c r="A239">
        <v>89</v>
      </c>
      <c r="B239">
        <v>11</v>
      </c>
      <c r="C239" t="s">
        <v>36</v>
      </c>
      <c r="D239" t="s">
        <v>37</v>
      </c>
      <c r="E239" s="2">
        <v>20</v>
      </c>
      <c r="F239" s="2">
        <v>34</v>
      </c>
      <c r="G239">
        <v>2</v>
      </c>
      <c r="H239" s="8">
        <v>4.027777777777778E-2</v>
      </c>
      <c r="I239" t="s">
        <v>10</v>
      </c>
      <c r="J239" s="2">
        <f>Datos_cocina[[#This Row],[Precio Unitario]]*Datos_cocina[[#This Row],[Cantidad Ordenada]]</f>
        <v>68</v>
      </c>
      <c r="K239" s="3">
        <f>Datos_cocina[[#This Row],[Ganancia Bruta]]*Datos_cocina[[#This Row],[Cantidad Ordenada]]</f>
        <v>28</v>
      </c>
      <c r="L239" s="3">
        <f>Datos_cocina[[#This Row],[Precio Unitario]]-Datos_cocina[[#This Row],[Costo Unitario]]</f>
        <v>14</v>
      </c>
      <c r="M239" s="4">
        <f>(Datos_cocina[[#This Row],[Ganancia Neta]]/Datos_cocina[[#This Row],[Total del Pedido]])</f>
        <v>0.41176470588235292</v>
      </c>
    </row>
    <row r="240" spans="1:13" x14ac:dyDescent="0.3">
      <c r="A240">
        <v>89</v>
      </c>
      <c r="B240">
        <v>11</v>
      </c>
      <c r="C240" t="s">
        <v>34</v>
      </c>
      <c r="D240" t="s">
        <v>35</v>
      </c>
      <c r="E240" s="2">
        <v>13</v>
      </c>
      <c r="F240" s="2">
        <v>22</v>
      </c>
      <c r="G240">
        <v>1</v>
      </c>
      <c r="H240" s="8">
        <v>2.7777777777777776E-2</v>
      </c>
      <c r="I240" t="s">
        <v>13</v>
      </c>
      <c r="J240" s="2">
        <f>Datos_cocina[[#This Row],[Precio Unitario]]*Datos_cocina[[#This Row],[Cantidad Ordenada]]</f>
        <v>22</v>
      </c>
      <c r="K240" s="3">
        <f>Datos_cocina[[#This Row],[Ganancia Bruta]]*Datos_cocina[[#This Row],[Cantidad Ordenada]]</f>
        <v>9</v>
      </c>
      <c r="L240" s="3">
        <f>Datos_cocina[[#This Row],[Precio Unitario]]-Datos_cocina[[#This Row],[Costo Unitario]]</f>
        <v>9</v>
      </c>
      <c r="M240" s="4">
        <f>(Datos_cocina[[#This Row],[Ganancia Neta]]/Datos_cocina[[#This Row],[Total del Pedido]])</f>
        <v>0.40909090909090912</v>
      </c>
    </row>
    <row r="241" spans="1:13" x14ac:dyDescent="0.3">
      <c r="A241">
        <v>90</v>
      </c>
      <c r="B241">
        <v>6</v>
      </c>
      <c r="C241" t="s">
        <v>36</v>
      </c>
      <c r="D241" t="s">
        <v>37</v>
      </c>
      <c r="E241" s="2">
        <v>20</v>
      </c>
      <c r="F241" s="2">
        <v>34</v>
      </c>
      <c r="G241">
        <v>1</v>
      </c>
      <c r="H241" s="8">
        <v>3.3333333333333333E-2</v>
      </c>
      <c r="I241" t="s">
        <v>13</v>
      </c>
      <c r="J241" s="2">
        <f>Datos_cocina[[#This Row],[Precio Unitario]]*Datos_cocina[[#This Row],[Cantidad Ordenada]]</f>
        <v>34</v>
      </c>
      <c r="K241" s="3">
        <f>Datos_cocina[[#This Row],[Ganancia Bruta]]*Datos_cocina[[#This Row],[Cantidad Ordenada]]</f>
        <v>14</v>
      </c>
      <c r="L241" s="3">
        <f>Datos_cocina[[#This Row],[Precio Unitario]]-Datos_cocina[[#This Row],[Costo Unitario]]</f>
        <v>14</v>
      </c>
      <c r="M241" s="4">
        <f>(Datos_cocina[[#This Row],[Ganancia Neta]]/Datos_cocina[[#This Row],[Total del Pedido]])</f>
        <v>0.41176470588235292</v>
      </c>
    </row>
    <row r="242" spans="1:13" x14ac:dyDescent="0.3">
      <c r="A242">
        <v>91</v>
      </c>
      <c r="B242">
        <v>1</v>
      </c>
      <c r="C242" t="s">
        <v>30</v>
      </c>
      <c r="D242" t="s">
        <v>31</v>
      </c>
      <c r="E242" s="2">
        <v>21</v>
      </c>
      <c r="F242" s="2">
        <v>35</v>
      </c>
      <c r="G242">
        <v>3</v>
      </c>
      <c r="H242" s="8">
        <v>1.4583333333333334E-2</v>
      </c>
      <c r="I242" t="s">
        <v>13</v>
      </c>
      <c r="J242" s="2">
        <f>Datos_cocina[[#This Row],[Precio Unitario]]*Datos_cocina[[#This Row],[Cantidad Ordenada]]</f>
        <v>105</v>
      </c>
      <c r="K242" s="3">
        <f>Datos_cocina[[#This Row],[Ganancia Bruta]]*Datos_cocina[[#This Row],[Cantidad Ordenada]]</f>
        <v>42</v>
      </c>
      <c r="L242" s="3">
        <f>Datos_cocina[[#This Row],[Precio Unitario]]-Datos_cocina[[#This Row],[Costo Unitario]]</f>
        <v>14</v>
      </c>
      <c r="M242" s="4">
        <f>(Datos_cocina[[#This Row],[Ganancia Neta]]/Datos_cocina[[#This Row],[Total del Pedido]])</f>
        <v>0.4</v>
      </c>
    </row>
    <row r="243" spans="1:13" x14ac:dyDescent="0.3">
      <c r="A243">
        <v>91</v>
      </c>
      <c r="B243">
        <v>1</v>
      </c>
      <c r="C243" t="s">
        <v>42</v>
      </c>
      <c r="D243" t="s">
        <v>43</v>
      </c>
      <c r="E243" s="2">
        <v>13</v>
      </c>
      <c r="F243" s="2">
        <v>21</v>
      </c>
      <c r="G243">
        <v>3</v>
      </c>
      <c r="H243" s="8">
        <v>3.6111111111111108E-2</v>
      </c>
      <c r="I243" t="s">
        <v>10</v>
      </c>
      <c r="J243" s="2">
        <f>Datos_cocina[[#This Row],[Precio Unitario]]*Datos_cocina[[#This Row],[Cantidad Ordenada]]</f>
        <v>63</v>
      </c>
      <c r="K243" s="3">
        <f>Datos_cocina[[#This Row],[Ganancia Bruta]]*Datos_cocina[[#This Row],[Cantidad Ordenada]]</f>
        <v>24</v>
      </c>
      <c r="L243" s="3">
        <f>Datos_cocina[[#This Row],[Precio Unitario]]-Datos_cocina[[#This Row],[Costo Unitario]]</f>
        <v>8</v>
      </c>
      <c r="M243" s="4">
        <f>(Datos_cocina[[#This Row],[Ganancia Neta]]/Datos_cocina[[#This Row],[Total del Pedido]])</f>
        <v>0.38095238095238093</v>
      </c>
    </row>
    <row r="244" spans="1:13" x14ac:dyDescent="0.3">
      <c r="A244">
        <v>91</v>
      </c>
      <c r="B244">
        <v>1</v>
      </c>
      <c r="C244" t="s">
        <v>34</v>
      </c>
      <c r="D244" t="s">
        <v>35</v>
      </c>
      <c r="E244" s="2">
        <v>13</v>
      </c>
      <c r="F244" s="2">
        <v>22</v>
      </c>
      <c r="G244">
        <v>2</v>
      </c>
      <c r="H244" s="8">
        <v>7.6388888888888886E-3</v>
      </c>
      <c r="I244" t="s">
        <v>10</v>
      </c>
      <c r="J244" s="2">
        <f>Datos_cocina[[#This Row],[Precio Unitario]]*Datos_cocina[[#This Row],[Cantidad Ordenada]]</f>
        <v>44</v>
      </c>
      <c r="K244" s="3">
        <f>Datos_cocina[[#This Row],[Ganancia Bruta]]*Datos_cocina[[#This Row],[Cantidad Ordenada]]</f>
        <v>18</v>
      </c>
      <c r="L244" s="3">
        <f>Datos_cocina[[#This Row],[Precio Unitario]]-Datos_cocina[[#This Row],[Costo Unitario]]</f>
        <v>9</v>
      </c>
      <c r="M244" s="4">
        <f>(Datos_cocina[[#This Row],[Ganancia Neta]]/Datos_cocina[[#This Row],[Total del Pedido]])</f>
        <v>0.40909090909090912</v>
      </c>
    </row>
    <row r="245" spans="1:13" x14ac:dyDescent="0.3">
      <c r="A245">
        <v>91</v>
      </c>
      <c r="B245">
        <v>1</v>
      </c>
      <c r="C245" t="s">
        <v>16</v>
      </c>
      <c r="D245" t="s">
        <v>17</v>
      </c>
      <c r="E245" s="2">
        <v>16</v>
      </c>
      <c r="F245" s="2">
        <v>27</v>
      </c>
      <c r="G245">
        <v>3</v>
      </c>
      <c r="H245" s="8">
        <v>3.3333333333333333E-2</v>
      </c>
      <c r="I245" t="s">
        <v>10</v>
      </c>
      <c r="J245" s="2">
        <f>Datos_cocina[[#This Row],[Precio Unitario]]*Datos_cocina[[#This Row],[Cantidad Ordenada]]</f>
        <v>81</v>
      </c>
      <c r="K245" s="3">
        <f>Datos_cocina[[#This Row],[Ganancia Bruta]]*Datos_cocina[[#This Row],[Cantidad Ordenada]]</f>
        <v>33</v>
      </c>
      <c r="L245" s="3">
        <f>Datos_cocina[[#This Row],[Precio Unitario]]-Datos_cocina[[#This Row],[Costo Unitario]]</f>
        <v>11</v>
      </c>
      <c r="M245" s="4">
        <f>(Datos_cocina[[#This Row],[Ganancia Neta]]/Datos_cocina[[#This Row],[Total del Pedido]])</f>
        <v>0.40740740740740738</v>
      </c>
    </row>
    <row r="246" spans="1:13" x14ac:dyDescent="0.3">
      <c r="A246">
        <v>92</v>
      </c>
      <c r="B246">
        <v>6</v>
      </c>
      <c r="C246" t="s">
        <v>22</v>
      </c>
      <c r="D246" t="s">
        <v>23</v>
      </c>
      <c r="E246" s="2">
        <v>17</v>
      </c>
      <c r="F246" s="2">
        <v>29</v>
      </c>
      <c r="G246">
        <v>2</v>
      </c>
      <c r="H246" s="8">
        <v>2.5000000000000001E-2</v>
      </c>
      <c r="I246" t="s">
        <v>10</v>
      </c>
      <c r="J246" s="2">
        <f>Datos_cocina[[#This Row],[Precio Unitario]]*Datos_cocina[[#This Row],[Cantidad Ordenada]]</f>
        <v>58</v>
      </c>
      <c r="K246" s="3">
        <f>Datos_cocina[[#This Row],[Ganancia Bruta]]*Datos_cocina[[#This Row],[Cantidad Ordenada]]</f>
        <v>24</v>
      </c>
      <c r="L246" s="3">
        <f>Datos_cocina[[#This Row],[Precio Unitario]]-Datos_cocina[[#This Row],[Costo Unitario]]</f>
        <v>12</v>
      </c>
      <c r="M246" s="4">
        <f>(Datos_cocina[[#This Row],[Ganancia Neta]]/Datos_cocina[[#This Row],[Total del Pedido]])</f>
        <v>0.41379310344827586</v>
      </c>
    </row>
    <row r="247" spans="1:13" x14ac:dyDescent="0.3">
      <c r="A247">
        <v>92</v>
      </c>
      <c r="B247">
        <v>6</v>
      </c>
      <c r="C247" t="s">
        <v>8</v>
      </c>
      <c r="D247" t="s">
        <v>9</v>
      </c>
      <c r="E247" s="2">
        <v>14</v>
      </c>
      <c r="F247" s="2">
        <v>24</v>
      </c>
      <c r="G247">
        <v>1</v>
      </c>
      <c r="H247" s="8">
        <v>4.1666666666666666E-3</v>
      </c>
      <c r="I247" t="s">
        <v>13</v>
      </c>
      <c r="J247" s="2">
        <f>Datos_cocina[[#This Row],[Precio Unitario]]*Datos_cocina[[#This Row],[Cantidad Ordenada]]</f>
        <v>24</v>
      </c>
      <c r="K247" s="3">
        <f>Datos_cocina[[#This Row],[Ganancia Bruta]]*Datos_cocina[[#This Row],[Cantidad Ordenada]]</f>
        <v>10</v>
      </c>
      <c r="L247" s="3">
        <f>Datos_cocina[[#This Row],[Precio Unitario]]-Datos_cocina[[#This Row],[Costo Unitario]]</f>
        <v>10</v>
      </c>
      <c r="M247" s="4">
        <f>(Datos_cocina[[#This Row],[Ganancia Neta]]/Datos_cocina[[#This Row],[Total del Pedido]])</f>
        <v>0.41666666666666669</v>
      </c>
    </row>
    <row r="248" spans="1:13" x14ac:dyDescent="0.3">
      <c r="A248">
        <v>93</v>
      </c>
      <c r="B248">
        <v>2</v>
      </c>
      <c r="C248" t="s">
        <v>22</v>
      </c>
      <c r="D248" t="s">
        <v>23</v>
      </c>
      <c r="E248" s="2">
        <v>17</v>
      </c>
      <c r="F248" s="2">
        <v>29</v>
      </c>
      <c r="G248">
        <v>1</v>
      </c>
      <c r="H248" s="8">
        <v>1.2500000000000001E-2</v>
      </c>
      <c r="I248" t="s">
        <v>13</v>
      </c>
      <c r="J248" s="2">
        <f>Datos_cocina[[#This Row],[Precio Unitario]]*Datos_cocina[[#This Row],[Cantidad Ordenada]]</f>
        <v>29</v>
      </c>
      <c r="K248" s="3">
        <f>Datos_cocina[[#This Row],[Ganancia Bruta]]*Datos_cocina[[#This Row],[Cantidad Ordenada]]</f>
        <v>12</v>
      </c>
      <c r="L248" s="3">
        <f>Datos_cocina[[#This Row],[Precio Unitario]]-Datos_cocina[[#This Row],[Costo Unitario]]</f>
        <v>12</v>
      </c>
      <c r="M248" s="4">
        <f>(Datos_cocina[[#This Row],[Ganancia Neta]]/Datos_cocina[[#This Row],[Total del Pedido]])</f>
        <v>0.41379310344827586</v>
      </c>
    </row>
    <row r="249" spans="1:13" x14ac:dyDescent="0.3">
      <c r="A249">
        <v>94</v>
      </c>
      <c r="B249">
        <v>12</v>
      </c>
      <c r="C249" t="s">
        <v>11</v>
      </c>
      <c r="D249" t="s">
        <v>12</v>
      </c>
      <c r="E249" s="2">
        <v>18</v>
      </c>
      <c r="F249" s="2">
        <v>30</v>
      </c>
      <c r="G249">
        <v>3</v>
      </c>
      <c r="H249" s="8">
        <v>1.3194444444444444E-2</v>
      </c>
      <c r="I249" t="s">
        <v>13</v>
      </c>
      <c r="J249" s="2">
        <f>Datos_cocina[[#This Row],[Precio Unitario]]*Datos_cocina[[#This Row],[Cantidad Ordenada]]</f>
        <v>90</v>
      </c>
      <c r="K249" s="3">
        <f>Datos_cocina[[#This Row],[Ganancia Bruta]]*Datos_cocina[[#This Row],[Cantidad Ordenada]]</f>
        <v>36</v>
      </c>
      <c r="L249" s="3">
        <f>Datos_cocina[[#This Row],[Precio Unitario]]-Datos_cocina[[#This Row],[Costo Unitario]]</f>
        <v>12</v>
      </c>
      <c r="M249" s="4">
        <f>(Datos_cocina[[#This Row],[Ganancia Neta]]/Datos_cocina[[#This Row],[Total del Pedido]])</f>
        <v>0.4</v>
      </c>
    </row>
    <row r="250" spans="1:13" x14ac:dyDescent="0.3">
      <c r="A250">
        <v>94</v>
      </c>
      <c r="B250">
        <v>12</v>
      </c>
      <c r="C250" t="s">
        <v>32</v>
      </c>
      <c r="D250" t="s">
        <v>33</v>
      </c>
      <c r="E250" s="2">
        <v>19</v>
      </c>
      <c r="F250" s="2">
        <v>32</v>
      </c>
      <c r="G250">
        <v>2</v>
      </c>
      <c r="H250" s="8">
        <v>3.888888888888889E-2</v>
      </c>
      <c r="I250" t="s">
        <v>13</v>
      </c>
      <c r="J250" s="2">
        <f>Datos_cocina[[#This Row],[Precio Unitario]]*Datos_cocina[[#This Row],[Cantidad Ordenada]]</f>
        <v>64</v>
      </c>
      <c r="K250" s="3">
        <f>Datos_cocina[[#This Row],[Ganancia Bruta]]*Datos_cocina[[#This Row],[Cantidad Ordenada]]</f>
        <v>26</v>
      </c>
      <c r="L250" s="3">
        <f>Datos_cocina[[#This Row],[Precio Unitario]]-Datos_cocina[[#This Row],[Costo Unitario]]</f>
        <v>13</v>
      </c>
      <c r="M250" s="4">
        <f>(Datos_cocina[[#This Row],[Ganancia Neta]]/Datos_cocina[[#This Row],[Total del Pedido]])</f>
        <v>0.40625</v>
      </c>
    </row>
    <row r="251" spans="1:13" x14ac:dyDescent="0.3">
      <c r="A251">
        <v>94</v>
      </c>
      <c r="B251">
        <v>12</v>
      </c>
      <c r="C251" t="s">
        <v>24</v>
      </c>
      <c r="D251" t="s">
        <v>25</v>
      </c>
      <c r="E251" s="2">
        <v>20</v>
      </c>
      <c r="F251" s="2">
        <v>33</v>
      </c>
      <c r="G251">
        <v>3</v>
      </c>
      <c r="H251" s="8">
        <v>3.7499999999999999E-2</v>
      </c>
      <c r="I251" t="s">
        <v>13</v>
      </c>
      <c r="J251" s="2">
        <f>Datos_cocina[[#This Row],[Precio Unitario]]*Datos_cocina[[#This Row],[Cantidad Ordenada]]</f>
        <v>99</v>
      </c>
      <c r="K251" s="3">
        <f>Datos_cocina[[#This Row],[Ganancia Bruta]]*Datos_cocina[[#This Row],[Cantidad Ordenada]]</f>
        <v>39</v>
      </c>
      <c r="L251" s="3">
        <f>Datos_cocina[[#This Row],[Precio Unitario]]-Datos_cocina[[#This Row],[Costo Unitario]]</f>
        <v>13</v>
      </c>
      <c r="M251" s="4">
        <f>(Datos_cocina[[#This Row],[Ganancia Neta]]/Datos_cocina[[#This Row],[Total del Pedido]])</f>
        <v>0.39393939393939392</v>
      </c>
    </row>
    <row r="252" spans="1:13" x14ac:dyDescent="0.3">
      <c r="A252">
        <v>95</v>
      </c>
      <c r="B252">
        <v>12</v>
      </c>
      <c r="C252" t="s">
        <v>28</v>
      </c>
      <c r="D252" t="s">
        <v>29</v>
      </c>
      <c r="E252" s="2">
        <v>11</v>
      </c>
      <c r="F252" s="2">
        <v>19</v>
      </c>
      <c r="G252">
        <v>3</v>
      </c>
      <c r="H252" s="8">
        <v>1.3194444444444444E-2</v>
      </c>
      <c r="I252" t="s">
        <v>13</v>
      </c>
      <c r="J252" s="2">
        <f>Datos_cocina[[#This Row],[Precio Unitario]]*Datos_cocina[[#This Row],[Cantidad Ordenada]]</f>
        <v>57</v>
      </c>
      <c r="K252" s="3">
        <f>Datos_cocina[[#This Row],[Ganancia Bruta]]*Datos_cocina[[#This Row],[Cantidad Ordenada]]</f>
        <v>24</v>
      </c>
      <c r="L252" s="3">
        <f>Datos_cocina[[#This Row],[Precio Unitario]]-Datos_cocina[[#This Row],[Costo Unitario]]</f>
        <v>8</v>
      </c>
      <c r="M252" s="4">
        <f>(Datos_cocina[[#This Row],[Ganancia Neta]]/Datos_cocina[[#This Row],[Total del Pedido]])</f>
        <v>0.42105263157894735</v>
      </c>
    </row>
    <row r="253" spans="1:13" x14ac:dyDescent="0.3">
      <c r="A253">
        <v>95</v>
      </c>
      <c r="B253">
        <v>12</v>
      </c>
      <c r="C253" t="s">
        <v>32</v>
      </c>
      <c r="D253" t="s">
        <v>33</v>
      </c>
      <c r="E253" s="2">
        <v>19</v>
      </c>
      <c r="F253" s="2">
        <v>32</v>
      </c>
      <c r="G253">
        <v>3</v>
      </c>
      <c r="H253" s="8">
        <v>1.5277777777777777E-2</v>
      </c>
      <c r="I253" t="s">
        <v>13</v>
      </c>
      <c r="J253" s="2">
        <f>Datos_cocina[[#This Row],[Precio Unitario]]*Datos_cocina[[#This Row],[Cantidad Ordenada]]</f>
        <v>96</v>
      </c>
      <c r="K253" s="3">
        <f>Datos_cocina[[#This Row],[Ganancia Bruta]]*Datos_cocina[[#This Row],[Cantidad Ordenada]]</f>
        <v>39</v>
      </c>
      <c r="L253" s="3">
        <f>Datos_cocina[[#This Row],[Precio Unitario]]-Datos_cocina[[#This Row],[Costo Unitario]]</f>
        <v>13</v>
      </c>
      <c r="M253" s="4">
        <f>(Datos_cocina[[#This Row],[Ganancia Neta]]/Datos_cocina[[#This Row],[Total del Pedido]])</f>
        <v>0.40625</v>
      </c>
    </row>
    <row r="254" spans="1:13" x14ac:dyDescent="0.3">
      <c r="A254">
        <v>96</v>
      </c>
      <c r="B254">
        <v>16</v>
      </c>
      <c r="C254" t="s">
        <v>24</v>
      </c>
      <c r="D254" t="s">
        <v>25</v>
      </c>
      <c r="E254" s="2">
        <v>20</v>
      </c>
      <c r="F254" s="2">
        <v>33</v>
      </c>
      <c r="G254">
        <v>2</v>
      </c>
      <c r="H254" s="8">
        <v>3.2638888888888891E-2</v>
      </c>
      <c r="I254" t="s">
        <v>10</v>
      </c>
      <c r="J254" s="2">
        <f>Datos_cocina[[#This Row],[Precio Unitario]]*Datos_cocina[[#This Row],[Cantidad Ordenada]]</f>
        <v>66</v>
      </c>
      <c r="K254" s="3">
        <f>Datos_cocina[[#This Row],[Ganancia Bruta]]*Datos_cocina[[#This Row],[Cantidad Ordenada]]</f>
        <v>26</v>
      </c>
      <c r="L254" s="3">
        <f>Datos_cocina[[#This Row],[Precio Unitario]]-Datos_cocina[[#This Row],[Costo Unitario]]</f>
        <v>13</v>
      </c>
      <c r="M254" s="4">
        <f>(Datos_cocina[[#This Row],[Ganancia Neta]]/Datos_cocina[[#This Row],[Total del Pedido]])</f>
        <v>0.39393939393939392</v>
      </c>
    </row>
    <row r="255" spans="1:13" x14ac:dyDescent="0.3">
      <c r="A255">
        <v>96</v>
      </c>
      <c r="B255">
        <v>16</v>
      </c>
      <c r="C255" t="s">
        <v>28</v>
      </c>
      <c r="D255" t="s">
        <v>29</v>
      </c>
      <c r="E255" s="2">
        <v>11</v>
      </c>
      <c r="F255" s="2">
        <v>19</v>
      </c>
      <c r="G255">
        <v>2</v>
      </c>
      <c r="H255" s="8">
        <v>6.9444444444444441E-3</v>
      </c>
      <c r="I255" t="s">
        <v>10</v>
      </c>
      <c r="J255" s="2">
        <f>Datos_cocina[[#This Row],[Precio Unitario]]*Datos_cocina[[#This Row],[Cantidad Ordenada]]</f>
        <v>38</v>
      </c>
      <c r="K255" s="3">
        <f>Datos_cocina[[#This Row],[Ganancia Bruta]]*Datos_cocina[[#This Row],[Cantidad Ordenada]]</f>
        <v>16</v>
      </c>
      <c r="L255" s="3">
        <f>Datos_cocina[[#This Row],[Precio Unitario]]-Datos_cocina[[#This Row],[Costo Unitario]]</f>
        <v>8</v>
      </c>
      <c r="M255" s="4">
        <f>(Datos_cocina[[#This Row],[Ganancia Neta]]/Datos_cocina[[#This Row],[Total del Pedido]])</f>
        <v>0.42105263157894735</v>
      </c>
    </row>
    <row r="256" spans="1:13" x14ac:dyDescent="0.3">
      <c r="A256">
        <v>96</v>
      </c>
      <c r="B256">
        <v>16</v>
      </c>
      <c r="C256" t="s">
        <v>8</v>
      </c>
      <c r="D256" t="s">
        <v>9</v>
      </c>
      <c r="E256" s="2">
        <v>14</v>
      </c>
      <c r="F256" s="2">
        <v>24</v>
      </c>
      <c r="G256">
        <v>3</v>
      </c>
      <c r="H256" s="8">
        <v>1.3194444444444444E-2</v>
      </c>
      <c r="I256" t="s">
        <v>13</v>
      </c>
      <c r="J256" s="2">
        <f>Datos_cocina[[#This Row],[Precio Unitario]]*Datos_cocina[[#This Row],[Cantidad Ordenada]]</f>
        <v>72</v>
      </c>
      <c r="K256" s="3">
        <f>Datos_cocina[[#This Row],[Ganancia Bruta]]*Datos_cocina[[#This Row],[Cantidad Ordenada]]</f>
        <v>30</v>
      </c>
      <c r="L256" s="3">
        <f>Datos_cocina[[#This Row],[Precio Unitario]]-Datos_cocina[[#This Row],[Costo Unitario]]</f>
        <v>10</v>
      </c>
      <c r="M256" s="4">
        <f>(Datos_cocina[[#This Row],[Ganancia Neta]]/Datos_cocina[[#This Row],[Total del Pedido]])</f>
        <v>0.41666666666666669</v>
      </c>
    </row>
    <row r="257" spans="1:13" x14ac:dyDescent="0.3">
      <c r="A257">
        <v>97</v>
      </c>
      <c r="B257">
        <v>14</v>
      </c>
      <c r="C257" t="s">
        <v>46</v>
      </c>
      <c r="D257" t="s">
        <v>47</v>
      </c>
      <c r="E257" s="2">
        <v>15</v>
      </c>
      <c r="F257" s="2">
        <v>26</v>
      </c>
      <c r="G257">
        <v>1</v>
      </c>
      <c r="H257" s="8">
        <v>1.1805555555555555E-2</v>
      </c>
      <c r="I257" t="s">
        <v>13</v>
      </c>
      <c r="J257" s="2">
        <f>Datos_cocina[[#This Row],[Precio Unitario]]*Datos_cocina[[#This Row],[Cantidad Ordenada]]</f>
        <v>26</v>
      </c>
      <c r="K257" s="3">
        <f>Datos_cocina[[#This Row],[Ganancia Bruta]]*Datos_cocina[[#This Row],[Cantidad Ordenada]]</f>
        <v>11</v>
      </c>
      <c r="L257" s="3">
        <f>Datos_cocina[[#This Row],[Precio Unitario]]-Datos_cocina[[#This Row],[Costo Unitario]]</f>
        <v>11</v>
      </c>
      <c r="M257" s="4">
        <f>(Datos_cocina[[#This Row],[Ganancia Neta]]/Datos_cocina[[#This Row],[Total del Pedido]])</f>
        <v>0.42307692307692307</v>
      </c>
    </row>
    <row r="258" spans="1:13" x14ac:dyDescent="0.3">
      <c r="A258">
        <v>97</v>
      </c>
      <c r="B258">
        <v>14</v>
      </c>
      <c r="C258" t="s">
        <v>38</v>
      </c>
      <c r="D258" t="s">
        <v>39</v>
      </c>
      <c r="E258" s="2">
        <v>12</v>
      </c>
      <c r="F258" s="2">
        <v>20</v>
      </c>
      <c r="G258">
        <v>3</v>
      </c>
      <c r="H258" s="8">
        <v>3.472222222222222E-3</v>
      </c>
      <c r="I258" t="s">
        <v>10</v>
      </c>
      <c r="J258" s="2">
        <f>Datos_cocina[[#This Row],[Precio Unitario]]*Datos_cocina[[#This Row],[Cantidad Ordenada]]</f>
        <v>60</v>
      </c>
      <c r="K258" s="3">
        <f>Datos_cocina[[#This Row],[Ganancia Bruta]]*Datos_cocina[[#This Row],[Cantidad Ordenada]]</f>
        <v>24</v>
      </c>
      <c r="L258" s="3">
        <f>Datos_cocina[[#This Row],[Precio Unitario]]-Datos_cocina[[#This Row],[Costo Unitario]]</f>
        <v>8</v>
      </c>
      <c r="M258" s="4">
        <f>(Datos_cocina[[#This Row],[Ganancia Neta]]/Datos_cocina[[#This Row],[Total del Pedido]])</f>
        <v>0.4</v>
      </c>
    </row>
    <row r="259" spans="1:13" x14ac:dyDescent="0.3">
      <c r="A259">
        <v>97</v>
      </c>
      <c r="B259">
        <v>14</v>
      </c>
      <c r="C259" t="s">
        <v>36</v>
      </c>
      <c r="D259" t="s">
        <v>37</v>
      </c>
      <c r="E259" s="2">
        <v>20</v>
      </c>
      <c r="F259" s="2">
        <v>34</v>
      </c>
      <c r="G259">
        <v>3</v>
      </c>
      <c r="H259" s="8">
        <v>3.9583333333333331E-2</v>
      </c>
      <c r="I259" t="s">
        <v>10</v>
      </c>
      <c r="J259" s="2">
        <f>Datos_cocina[[#This Row],[Precio Unitario]]*Datos_cocina[[#This Row],[Cantidad Ordenada]]</f>
        <v>102</v>
      </c>
      <c r="K259" s="3">
        <f>Datos_cocina[[#This Row],[Ganancia Bruta]]*Datos_cocina[[#This Row],[Cantidad Ordenada]]</f>
        <v>42</v>
      </c>
      <c r="L259" s="3">
        <f>Datos_cocina[[#This Row],[Precio Unitario]]-Datos_cocina[[#This Row],[Costo Unitario]]</f>
        <v>14</v>
      </c>
      <c r="M259" s="4">
        <f>(Datos_cocina[[#This Row],[Ganancia Neta]]/Datos_cocina[[#This Row],[Total del Pedido]])</f>
        <v>0.41176470588235292</v>
      </c>
    </row>
    <row r="260" spans="1:13" x14ac:dyDescent="0.3">
      <c r="A260">
        <v>98</v>
      </c>
      <c r="B260">
        <v>7</v>
      </c>
      <c r="C260" t="s">
        <v>38</v>
      </c>
      <c r="D260" t="s">
        <v>39</v>
      </c>
      <c r="E260" s="2">
        <v>12</v>
      </c>
      <c r="F260" s="2">
        <v>20</v>
      </c>
      <c r="G260">
        <v>3</v>
      </c>
      <c r="H260" s="8">
        <v>3.888888888888889E-2</v>
      </c>
      <c r="I260" t="s">
        <v>13</v>
      </c>
      <c r="J260" s="2">
        <f>Datos_cocina[[#This Row],[Precio Unitario]]*Datos_cocina[[#This Row],[Cantidad Ordenada]]</f>
        <v>60</v>
      </c>
      <c r="K260" s="3">
        <f>Datos_cocina[[#This Row],[Ganancia Bruta]]*Datos_cocina[[#This Row],[Cantidad Ordenada]]</f>
        <v>24</v>
      </c>
      <c r="L260" s="3">
        <f>Datos_cocina[[#This Row],[Precio Unitario]]-Datos_cocina[[#This Row],[Costo Unitario]]</f>
        <v>8</v>
      </c>
      <c r="M260" s="4">
        <f>(Datos_cocina[[#This Row],[Ganancia Neta]]/Datos_cocina[[#This Row],[Total del Pedido]])</f>
        <v>0.4</v>
      </c>
    </row>
    <row r="261" spans="1:13" x14ac:dyDescent="0.3">
      <c r="A261">
        <v>98</v>
      </c>
      <c r="B261">
        <v>7</v>
      </c>
      <c r="C261" t="s">
        <v>22</v>
      </c>
      <c r="D261" t="s">
        <v>23</v>
      </c>
      <c r="E261" s="2">
        <v>17</v>
      </c>
      <c r="F261" s="2">
        <v>29</v>
      </c>
      <c r="G261">
        <v>3</v>
      </c>
      <c r="H261" s="8">
        <v>2.2916666666666665E-2</v>
      </c>
      <c r="I261" t="s">
        <v>13</v>
      </c>
      <c r="J261" s="2">
        <f>Datos_cocina[[#This Row],[Precio Unitario]]*Datos_cocina[[#This Row],[Cantidad Ordenada]]</f>
        <v>87</v>
      </c>
      <c r="K261" s="3">
        <f>Datos_cocina[[#This Row],[Ganancia Bruta]]*Datos_cocina[[#This Row],[Cantidad Ordenada]]</f>
        <v>36</v>
      </c>
      <c r="L261" s="3">
        <f>Datos_cocina[[#This Row],[Precio Unitario]]-Datos_cocina[[#This Row],[Costo Unitario]]</f>
        <v>12</v>
      </c>
      <c r="M261" s="4">
        <f>(Datos_cocina[[#This Row],[Ganancia Neta]]/Datos_cocina[[#This Row],[Total del Pedido]])</f>
        <v>0.41379310344827586</v>
      </c>
    </row>
    <row r="262" spans="1:13" x14ac:dyDescent="0.3">
      <c r="A262">
        <v>98</v>
      </c>
      <c r="B262">
        <v>7</v>
      </c>
      <c r="C262" t="s">
        <v>28</v>
      </c>
      <c r="D262" t="s">
        <v>29</v>
      </c>
      <c r="E262" s="2">
        <v>11</v>
      </c>
      <c r="F262" s="2">
        <v>19</v>
      </c>
      <c r="G262">
        <v>1</v>
      </c>
      <c r="H262" s="8">
        <v>3.5416666666666666E-2</v>
      </c>
      <c r="I262" t="s">
        <v>13</v>
      </c>
      <c r="J262" s="2">
        <f>Datos_cocina[[#This Row],[Precio Unitario]]*Datos_cocina[[#This Row],[Cantidad Ordenada]]</f>
        <v>19</v>
      </c>
      <c r="K262" s="3">
        <f>Datos_cocina[[#This Row],[Ganancia Bruta]]*Datos_cocina[[#This Row],[Cantidad Ordenada]]</f>
        <v>8</v>
      </c>
      <c r="L262" s="3">
        <f>Datos_cocina[[#This Row],[Precio Unitario]]-Datos_cocina[[#This Row],[Costo Unitario]]</f>
        <v>8</v>
      </c>
      <c r="M262" s="4">
        <f>(Datos_cocina[[#This Row],[Ganancia Neta]]/Datos_cocina[[#This Row],[Total del Pedido]])</f>
        <v>0.42105263157894735</v>
      </c>
    </row>
    <row r="263" spans="1:13" x14ac:dyDescent="0.3">
      <c r="A263">
        <v>99</v>
      </c>
      <c r="B263">
        <v>2</v>
      </c>
      <c r="C263" t="s">
        <v>11</v>
      </c>
      <c r="D263" t="s">
        <v>12</v>
      </c>
      <c r="E263" s="2">
        <v>18</v>
      </c>
      <c r="F263" s="2">
        <v>30</v>
      </c>
      <c r="G263">
        <v>2</v>
      </c>
      <c r="H263" s="8">
        <v>1.8749999999999999E-2</v>
      </c>
      <c r="I263" t="s">
        <v>13</v>
      </c>
      <c r="J263" s="2">
        <f>Datos_cocina[[#This Row],[Precio Unitario]]*Datos_cocina[[#This Row],[Cantidad Ordenada]]</f>
        <v>60</v>
      </c>
      <c r="K263" s="3">
        <f>Datos_cocina[[#This Row],[Ganancia Bruta]]*Datos_cocina[[#This Row],[Cantidad Ordenada]]</f>
        <v>24</v>
      </c>
      <c r="L263" s="3">
        <f>Datos_cocina[[#This Row],[Precio Unitario]]-Datos_cocina[[#This Row],[Costo Unitario]]</f>
        <v>12</v>
      </c>
      <c r="M263" s="4">
        <f>(Datos_cocina[[#This Row],[Ganancia Neta]]/Datos_cocina[[#This Row],[Total del Pedido]])</f>
        <v>0.4</v>
      </c>
    </row>
    <row r="264" spans="1:13" x14ac:dyDescent="0.3">
      <c r="A264">
        <v>99</v>
      </c>
      <c r="B264">
        <v>2</v>
      </c>
      <c r="C264" t="s">
        <v>14</v>
      </c>
      <c r="D264" t="s">
        <v>15</v>
      </c>
      <c r="E264" s="2">
        <v>19</v>
      </c>
      <c r="F264" s="2">
        <v>31</v>
      </c>
      <c r="G264">
        <v>1</v>
      </c>
      <c r="H264" s="8">
        <v>3.472222222222222E-3</v>
      </c>
      <c r="I264" t="s">
        <v>13</v>
      </c>
      <c r="J264" s="2">
        <f>Datos_cocina[[#This Row],[Precio Unitario]]*Datos_cocina[[#This Row],[Cantidad Ordenada]]</f>
        <v>31</v>
      </c>
      <c r="K264" s="3">
        <f>Datos_cocina[[#This Row],[Ganancia Bruta]]*Datos_cocina[[#This Row],[Cantidad Ordenada]]</f>
        <v>12</v>
      </c>
      <c r="L264" s="3">
        <f>Datos_cocina[[#This Row],[Precio Unitario]]-Datos_cocina[[#This Row],[Costo Unitario]]</f>
        <v>12</v>
      </c>
      <c r="M264" s="4">
        <f>(Datos_cocina[[#This Row],[Ganancia Neta]]/Datos_cocina[[#This Row],[Total del Pedido]])</f>
        <v>0.38709677419354838</v>
      </c>
    </row>
    <row r="265" spans="1:13" x14ac:dyDescent="0.3">
      <c r="A265">
        <v>99</v>
      </c>
      <c r="B265">
        <v>2</v>
      </c>
      <c r="C265" t="s">
        <v>28</v>
      </c>
      <c r="D265" t="s">
        <v>29</v>
      </c>
      <c r="E265" s="2">
        <v>11</v>
      </c>
      <c r="F265" s="2">
        <v>19</v>
      </c>
      <c r="G265">
        <v>1</v>
      </c>
      <c r="H265" s="8">
        <v>6.2500000000000003E-3</v>
      </c>
      <c r="I265" t="s">
        <v>10</v>
      </c>
      <c r="J265" s="2">
        <f>Datos_cocina[[#This Row],[Precio Unitario]]*Datos_cocina[[#This Row],[Cantidad Ordenada]]</f>
        <v>19</v>
      </c>
      <c r="K265" s="3">
        <f>Datos_cocina[[#This Row],[Ganancia Bruta]]*Datos_cocina[[#This Row],[Cantidad Ordenada]]</f>
        <v>8</v>
      </c>
      <c r="L265" s="3">
        <f>Datos_cocina[[#This Row],[Precio Unitario]]-Datos_cocina[[#This Row],[Costo Unitario]]</f>
        <v>8</v>
      </c>
      <c r="M265" s="4">
        <f>(Datos_cocina[[#This Row],[Ganancia Neta]]/Datos_cocina[[#This Row],[Total del Pedido]])</f>
        <v>0.42105263157894735</v>
      </c>
    </row>
    <row r="266" spans="1:13" x14ac:dyDescent="0.3">
      <c r="A266">
        <v>99</v>
      </c>
      <c r="B266">
        <v>2</v>
      </c>
      <c r="C266" t="s">
        <v>22</v>
      </c>
      <c r="D266" t="s">
        <v>23</v>
      </c>
      <c r="E266" s="2">
        <v>17</v>
      </c>
      <c r="F266" s="2">
        <v>29</v>
      </c>
      <c r="G266">
        <v>1</v>
      </c>
      <c r="H266" s="8">
        <v>3.125E-2</v>
      </c>
      <c r="I266" t="s">
        <v>10</v>
      </c>
      <c r="J266" s="2">
        <f>Datos_cocina[[#This Row],[Precio Unitario]]*Datos_cocina[[#This Row],[Cantidad Ordenada]]</f>
        <v>29</v>
      </c>
      <c r="K266" s="3">
        <f>Datos_cocina[[#This Row],[Ganancia Bruta]]*Datos_cocina[[#This Row],[Cantidad Ordenada]]</f>
        <v>12</v>
      </c>
      <c r="L266" s="3">
        <f>Datos_cocina[[#This Row],[Precio Unitario]]-Datos_cocina[[#This Row],[Costo Unitario]]</f>
        <v>12</v>
      </c>
      <c r="M266" s="4">
        <f>(Datos_cocina[[#This Row],[Ganancia Neta]]/Datos_cocina[[#This Row],[Total del Pedido]])</f>
        <v>0.41379310344827586</v>
      </c>
    </row>
    <row r="267" spans="1:13" x14ac:dyDescent="0.3">
      <c r="A267">
        <v>100</v>
      </c>
      <c r="B267">
        <v>18</v>
      </c>
      <c r="C267" t="s">
        <v>8</v>
      </c>
      <c r="D267" t="s">
        <v>9</v>
      </c>
      <c r="E267" s="2">
        <v>14</v>
      </c>
      <c r="F267" s="2">
        <v>24</v>
      </c>
      <c r="G267">
        <v>3</v>
      </c>
      <c r="H267" s="8">
        <v>3.3333333333333333E-2</v>
      </c>
      <c r="I267" t="s">
        <v>13</v>
      </c>
      <c r="J267" s="2">
        <f>Datos_cocina[[#This Row],[Precio Unitario]]*Datos_cocina[[#This Row],[Cantidad Ordenada]]</f>
        <v>72</v>
      </c>
      <c r="K267" s="3">
        <f>Datos_cocina[[#This Row],[Ganancia Bruta]]*Datos_cocina[[#This Row],[Cantidad Ordenada]]</f>
        <v>30</v>
      </c>
      <c r="L267" s="3">
        <f>Datos_cocina[[#This Row],[Precio Unitario]]-Datos_cocina[[#This Row],[Costo Unitario]]</f>
        <v>10</v>
      </c>
      <c r="M267" s="4">
        <f>(Datos_cocina[[#This Row],[Ganancia Neta]]/Datos_cocina[[#This Row],[Total del Pedido]])</f>
        <v>0.41666666666666669</v>
      </c>
    </row>
    <row r="268" spans="1:13" x14ac:dyDescent="0.3">
      <c r="A268">
        <v>100</v>
      </c>
      <c r="B268">
        <v>18</v>
      </c>
      <c r="C268" t="s">
        <v>34</v>
      </c>
      <c r="D268" t="s">
        <v>35</v>
      </c>
      <c r="E268" s="2">
        <v>13</v>
      </c>
      <c r="F268" s="2">
        <v>22</v>
      </c>
      <c r="G268">
        <v>2</v>
      </c>
      <c r="H268" s="8">
        <v>2.2916666666666665E-2</v>
      </c>
      <c r="I268" t="s">
        <v>10</v>
      </c>
      <c r="J268" s="2">
        <f>Datos_cocina[[#This Row],[Precio Unitario]]*Datos_cocina[[#This Row],[Cantidad Ordenada]]</f>
        <v>44</v>
      </c>
      <c r="K268" s="3">
        <f>Datos_cocina[[#This Row],[Ganancia Bruta]]*Datos_cocina[[#This Row],[Cantidad Ordenada]]</f>
        <v>18</v>
      </c>
      <c r="L268" s="3">
        <f>Datos_cocina[[#This Row],[Precio Unitario]]-Datos_cocina[[#This Row],[Costo Unitario]]</f>
        <v>9</v>
      </c>
      <c r="M268" s="4">
        <f>(Datos_cocina[[#This Row],[Ganancia Neta]]/Datos_cocina[[#This Row],[Total del Pedido]])</f>
        <v>0.40909090909090912</v>
      </c>
    </row>
    <row r="269" spans="1:13" x14ac:dyDescent="0.3">
      <c r="A269">
        <v>100</v>
      </c>
      <c r="B269">
        <v>18</v>
      </c>
      <c r="C269" t="s">
        <v>48</v>
      </c>
      <c r="D269" t="s">
        <v>49</v>
      </c>
      <c r="E269" s="2">
        <v>15</v>
      </c>
      <c r="F269" s="2">
        <v>25</v>
      </c>
      <c r="G269">
        <v>2</v>
      </c>
      <c r="H269" s="8">
        <v>1.5277777777777777E-2</v>
      </c>
      <c r="I269" t="s">
        <v>13</v>
      </c>
      <c r="J269" s="2">
        <f>Datos_cocina[[#This Row],[Precio Unitario]]*Datos_cocina[[#This Row],[Cantidad Ordenada]]</f>
        <v>50</v>
      </c>
      <c r="K269" s="3">
        <f>Datos_cocina[[#This Row],[Ganancia Bruta]]*Datos_cocina[[#This Row],[Cantidad Ordenada]]</f>
        <v>20</v>
      </c>
      <c r="L269" s="3">
        <f>Datos_cocina[[#This Row],[Precio Unitario]]-Datos_cocina[[#This Row],[Costo Unitario]]</f>
        <v>10</v>
      </c>
      <c r="M269" s="4">
        <f>(Datos_cocina[[#This Row],[Ganancia Neta]]/Datos_cocina[[#This Row],[Total del Pedido]])</f>
        <v>0.4</v>
      </c>
    </row>
    <row r="270" spans="1:13" x14ac:dyDescent="0.3">
      <c r="A270">
        <v>101</v>
      </c>
      <c r="B270">
        <v>1</v>
      </c>
      <c r="C270" t="s">
        <v>14</v>
      </c>
      <c r="D270" t="s">
        <v>15</v>
      </c>
      <c r="E270" s="2">
        <v>19</v>
      </c>
      <c r="F270" s="2">
        <v>31</v>
      </c>
      <c r="G270">
        <v>1</v>
      </c>
      <c r="H270" s="8">
        <v>1.6666666666666666E-2</v>
      </c>
      <c r="I270" t="s">
        <v>13</v>
      </c>
      <c r="J270" s="2">
        <f>Datos_cocina[[#This Row],[Precio Unitario]]*Datos_cocina[[#This Row],[Cantidad Ordenada]]</f>
        <v>31</v>
      </c>
      <c r="K270" s="3">
        <f>Datos_cocina[[#This Row],[Ganancia Bruta]]*Datos_cocina[[#This Row],[Cantidad Ordenada]]</f>
        <v>12</v>
      </c>
      <c r="L270" s="3">
        <f>Datos_cocina[[#This Row],[Precio Unitario]]-Datos_cocina[[#This Row],[Costo Unitario]]</f>
        <v>12</v>
      </c>
      <c r="M270" s="4">
        <f>(Datos_cocina[[#This Row],[Ganancia Neta]]/Datos_cocina[[#This Row],[Total del Pedido]])</f>
        <v>0.38709677419354838</v>
      </c>
    </row>
    <row r="271" spans="1:13" x14ac:dyDescent="0.3">
      <c r="A271">
        <v>101</v>
      </c>
      <c r="B271">
        <v>1</v>
      </c>
      <c r="C271" t="s">
        <v>48</v>
      </c>
      <c r="D271" t="s">
        <v>49</v>
      </c>
      <c r="E271" s="2">
        <v>15</v>
      </c>
      <c r="F271" s="2">
        <v>25</v>
      </c>
      <c r="G271">
        <v>2</v>
      </c>
      <c r="H271" s="8">
        <v>2.8472222222222222E-2</v>
      </c>
      <c r="I271" t="s">
        <v>13</v>
      </c>
      <c r="J271" s="2">
        <f>Datos_cocina[[#This Row],[Precio Unitario]]*Datos_cocina[[#This Row],[Cantidad Ordenada]]</f>
        <v>50</v>
      </c>
      <c r="K271" s="3">
        <f>Datos_cocina[[#This Row],[Ganancia Bruta]]*Datos_cocina[[#This Row],[Cantidad Ordenada]]</f>
        <v>20</v>
      </c>
      <c r="L271" s="3">
        <f>Datos_cocina[[#This Row],[Precio Unitario]]-Datos_cocina[[#This Row],[Costo Unitario]]</f>
        <v>10</v>
      </c>
      <c r="M271" s="4">
        <f>(Datos_cocina[[#This Row],[Ganancia Neta]]/Datos_cocina[[#This Row],[Total del Pedido]])</f>
        <v>0.4</v>
      </c>
    </row>
    <row r="272" spans="1:13" x14ac:dyDescent="0.3">
      <c r="A272">
        <v>101</v>
      </c>
      <c r="B272">
        <v>1</v>
      </c>
      <c r="C272" t="s">
        <v>34</v>
      </c>
      <c r="D272" t="s">
        <v>35</v>
      </c>
      <c r="E272" s="2">
        <v>13</v>
      </c>
      <c r="F272" s="2">
        <v>22</v>
      </c>
      <c r="G272">
        <v>1</v>
      </c>
      <c r="H272" s="8">
        <v>2.4305555555555556E-2</v>
      </c>
      <c r="I272" t="s">
        <v>13</v>
      </c>
      <c r="J272" s="2">
        <f>Datos_cocina[[#This Row],[Precio Unitario]]*Datos_cocina[[#This Row],[Cantidad Ordenada]]</f>
        <v>22</v>
      </c>
      <c r="K272" s="3">
        <f>Datos_cocina[[#This Row],[Ganancia Bruta]]*Datos_cocina[[#This Row],[Cantidad Ordenada]]</f>
        <v>9</v>
      </c>
      <c r="L272" s="3">
        <f>Datos_cocina[[#This Row],[Precio Unitario]]-Datos_cocina[[#This Row],[Costo Unitario]]</f>
        <v>9</v>
      </c>
      <c r="M272" s="4">
        <f>(Datos_cocina[[#This Row],[Ganancia Neta]]/Datos_cocina[[#This Row],[Total del Pedido]])</f>
        <v>0.40909090909090912</v>
      </c>
    </row>
    <row r="273" spans="1:13" x14ac:dyDescent="0.3">
      <c r="A273">
        <v>101</v>
      </c>
      <c r="B273">
        <v>1</v>
      </c>
      <c r="C273" t="s">
        <v>30</v>
      </c>
      <c r="D273" t="s">
        <v>31</v>
      </c>
      <c r="E273" s="2">
        <v>21</v>
      </c>
      <c r="F273" s="2">
        <v>35</v>
      </c>
      <c r="G273">
        <v>1</v>
      </c>
      <c r="H273" s="8">
        <v>2.361111111111111E-2</v>
      </c>
      <c r="I273" t="s">
        <v>13</v>
      </c>
      <c r="J273" s="2">
        <f>Datos_cocina[[#This Row],[Precio Unitario]]*Datos_cocina[[#This Row],[Cantidad Ordenada]]</f>
        <v>35</v>
      </c>
      <c r="K273" s="3">
        <f>Datos_cocina[[#This Row],[Ganancia Bruta]]*Datos_cocina[[#This Row],[Cantidad Ordenada]]</f>
        <v>14</v>
      </c>
      <c r="L273" s="3">
        <f>Datos_cocina[[#This Row],[Precio Unitario]]-Datos_cocina[[#This Row],[Costo Unitario]]</f>
        <v>14</v>
      </c>
      <c r="M273" s="4">
        <f>(Datos_cocina[[#This Row],[Ganancia Neta]]/Datos_cocina[[#This Row],[Total del Pedido]])</f>
        <v>0.4</v>
      </c>
    </row>
    <row r="274" spans="1:13" x14ac:dyDescent="0.3">
      <c r="A274">
        <v>102</v>
      </c>
      <c r="B274">
        <v>19</v>
      </c>
      <c r="C274" t="s">
        <v>26</v>
      </c>
      <c r="D274" t="s">
        <v>27</v>
      </c>
      <c r="E274" s="2">
        <v>16</v>
      </c>
      <c r="F274" s="2">
        <v>28</v>
      </c>
      <c r="G274">
        <v>3</v>
      </c>
      <c r="H274" s="8">
        <v>1.1805555555555555E-2</v>
      </c>
      <c r="I274" t="s">
        <v>13</v>
      </c>
      <c r="J274" s="2">
        <f>Datos_cocina[[#This Row],[Precio Unitario]]*Datos_cocina[[#This Row],[Cantidad Ordenada]]</f>
        <v>84</v>
      </c>
      <c r="K274" s="3">
        <f>Datos_cocina[[#This Row],[Ganancia Bruta]]*Datos_cocina[[#This Row],[Cantidad Ordenada]]</f>
        <v>36</v>
      </c>
      <c r="L274" s="3">
        <f>Datos_cocina[[#This Row],[Precio Unitario]]-Datos_cocina[[#This Row],[Costo Unitario]]</f>
        <v>12</v>
      </c>
      <c r="M274" s="4">
        <f>(Datos_cocina[[#This Row],[Ganancia Neta]]/Datos_cocina[[#This Row],[Total del Pedido]])</f>
        <v>0.42857142857142855</v>
      </c>
    </row>
    <row r="275" spans="1:13" x14ac:dyDescent="0.3">
      <c r="A275">
        <v>102</v>
      </c>
      <c r="B275">
        <v>19</v>
      </c>
      <c r="C275" t="s">
        <v>22</v>
      </c>
      <c r="D275" t="s">
        <v>23</v>
      </c>
      <c r="E275" s="2">
        <v>17</v>
      </c>
      <c r="F275" s="2">
        <v>29</v>
      </c>
      <c r="G275">
        <v>3</v>
      </c>
      <c r="H275" s="8">
        <v>2.013888888888889E-2</v>
      </c>
      <c r="I275" t="s">
        <v>10</v>
      </c>
      <c r="J275" s="2">
        <f>Datos_cocina[[#This Row],[Precio Unitario]]*Datos_cocina[[#This Row],[Cantidad Ordenada]]</f>
        <v>87</v>
      </c>
      <c r="K275" s="3">
        <f>Datos_cocina[[#This Row],[Ganancia Bruta]]*Datos_cocina[[#This Row],[Cantidad Ordenada]]</f>
        <v>36</v>
      </c>
      <c r="L275" s="3">
        <f>Datos_cocina[[#This Row],[Precio Unitario]]-Datos_cocina[[#This Row],[Costo Unitario]]</f>
        <v>12</v>
      </c>
      <c r="M275" s="4">
        <f>(Datos_cocina[[#This Row],[Ganancia Neta]]/Datos_cocina[[#This Row],[Total del Pedido]])</f>
        <v>0.41379310344827586</v>
      </c>
    </row>
    <row r="276" spans="1:13" x14ac:dyDescent="0.3">
      <c r="A276">
        <v>103</v>
      </c>
      <c r="B276">
        <v>13</v>
      </c>
      <c r="C276" t="s">
        <v>42</v>
      </c>
      <c r="D276" t="s">
        <v>43</v>
      </c>
      <c r="E276" s="2">
        <v>13</v>
      </c>
      <c r="F276" s="2">
        <v>21</v>
      </c>
      <c r="G276">
        <v>1</v>
      </c>
      <c r="H276" s="8">
        <v>3.9583333333333331E-2</v>
      </c>
      <c r="I276" t="s">
        <v>13</v>
      </c>
      <c r="J276" s="2">
        <f>Datos_cocina[[#This Row],[Precio Unitario]]*Datos_cocina[[#This Row],[Cantidad Ordenada]]</f>
        <v>21</v>
      </c>
      <c r="K276" s="3">
        <f>Datos_cocina[[#This Row],[Ganancia Bruta]]*Datos_cocina[[#This Row],[Cantidad Ordenada]]</f>
        <v>8</v>
      </c>
      <c r="L276" s="3">
        <f>Datos_cocina[[#This Row],[Precio Unitario]]-Datos_cocina[[#This Row],[Costo Unitario]]</f>
        <v>8</v>
      </c>
      <c r="M276" s="4">
        <f>(Datos_cocina[[#This Row],[Ganancia Neta]]/Datos_cocina[[#This Row],[Total del Pedido]])</f>
        <v>0.38095238095238093</v>
      </c>
    </row>
    <row r="277" spans="1:13" x14ac:dyDescent="0.3">
      <c r="A277">
        <v>103</v>
      </c>
      <c r="B277">
        <v>13</v>
      </c>
      <c r="C277" t="s">
        <v>36</v>
      </c>
      <c r="D277" t="s">
        <v>37</v>
      </c>
      <c r="E277" s="2">
        <v>20</v>
      </c>
      <c r="F277" s="2">
        <v>34</v>
      </c>
      <c r="G277">
        <v>1</v>
      </c>
      <c r="H277" s="8">
        <v>6.2500000000000003E-3</v>
      </c>
      <c r="I277" t="s">
        <v>10</v>
      </c>
      <c r="J277" s="2">
        <f>Datos_cocina[[#This Row],[Precio Unitario]]*Datos_cocina[[#This Row],[Cantidad Ordenada]]</f>
        <v>34</v>
      </c>
      <c r="K277" s="3">
        <f>Datos_cocina[[#This Row],[Ganancia Bruta]]*Datos_cocina[[#This Row],[Cantidad Ordenada]]</f>
        <v>14</v>
      </c>
      <c r="L277" s="3">
        <f>Datos_cocina[[#This Row],[Precio Unitario]]-Datos_cocina[[#This Row],[Costo Unitario]]</f>
        <v>14</v>
      </c>
      <c r="M277" s="4">
        <f>(Datos_cocina[[#This Row],[Ganancia Neta]]/Datos_cocina[[#This Row],[Total del Pedido]])</f>
        <v>0.41176470588235292</v>
      </c>
    </row>
    <row r="278" spans="1:13" x14ac:dyDescent="0.3">
      <c r="A278">
        <v>103</v>
      </c>
      <c r="B278">
        <v>13</v>
      </c>
      <c r="C278" t="s">
        <v>44</v>
      </c>
      <c r="D278" t="s">
        <v>45</v>
      </c>
      <c r="E278" s="2">
        <v>10</v>
      </c>
      <c r="F278" s="2">
        <v>18</v>
      </c>
      <c r="G278">
        <v>1</v>
      </c>
      <c r="H278" s="8">
        <v>2.2916666666666665E-2</v>
      </c>
      <c r="I278" t="s">
        <v>13</v>
      </c>
      <c r="J278" s="2">
        <f>Datos_cocina[[#This Row],[Precio Unitario]]*Datos_cocina[[#This Row],[Cantidad Ordenada]]</f>
        <v>18</v>
      </c>
      <c r="K278" s="3">
        <f>Datos_cocina[[#This Row],[Ganancia Bruta]]*Datos_cocina[[#This Row],[Cantidad Ordenada]]</f>
        <v>8</v>
      </c>
      <c r="L278" s="3">
        <f>Datos_cocina[[#This Row],[Precio Unitario]]-Datos_cocina[[#This Row],[Costo Unitario]]</f>
        <v>8</v>
      </c>
      <c r="M278" s="4">
        <f>(Datos_cocina[[#This Row],[Ganancia Neta]]/Datos_cocina[[#This Row],[Total del Pedido]])</f>
        <v>0.44444444444444442</v>
      </c>
    </row>
    <row r="279" spans="1:13" x14ac:dyDescent="0.3">
      <c r="A279">
        <v>104</v>
      </c>
      <c r="B279">
        <v>14</v>
      </c>
      <c r="C279" t="s">
        <v>40</v>
      </c>
      <c r="D279" t="s">
        <v>41</v>
      </c>
      <c r="E279" s="2">
        <v>14</v>
      </c>
      <c r="F279" s="2">
        <v>23</v>
      </c>
      <c r="G279">
        <v>2</v>
      </c>
      <c r="H279" s="8">
        <v>2.9861111111111113E-2</v>
      </c>
      <c r="I279" t="s">
        <v>13</v>
      </c>
      <c r="J279" s="2">
        <f>Datos_cocina[[#This Row],[Precio Unitario]]*Datos_cocina[[#This Row],[Cantidad Ordenada]]</f>
        <v>46</v>
      </c>
      <c r="K279" s="3">
        <f>Datos_cocina[[#This Row],[Ganancia Bruta]]*Datos_cocina[[#This Row],[Cantidad Ordenada]]</f>
        <v>18</v>
      </c>
      <c r="L279" s="3">
        <f>Datos_cocina[[#This Row],[Precio Unitario]]-Datos_cocina[[#This Row],[Costo Unitario]]</f>
        <v>9</v>
      </c>
      <c r="M279" s="4">
        <f>(Datos_cocina[[#This Row],[Ganancia Neta]]/Datos_cocina[[#This Row],[Total del Pedido]])</f>
        <v>0.39130434782608697</v>
      </c>
    </row>
    <row r="280" spans="1:13" x14ac:dyDescent="0.3">
      <c r="A280">
        <v>104</v>
      </c>
      <c r="B280">
        <v>14</v>
      </c>
      <c r="C280" t="s">
        <v>14</v>
      </c>
      <c r="D280" t="s">
        <v>15</v>
      </c>
      <c r="E280" s="2">
        <v>19</v>
      </c>
      <c r="F280" s="2">
        <v>31</v>
      </c>
      <c r="G280">
        <v>1</v>
      </c>
      <c r="H280" s="8">
        <v>8.3333333333333332E-3</v>
      </c>
      <c r="I280" t="s">
        <v>10</v>
      </c>
      <c r="J280" s="2">
        <f>Datos_cocina[[#This Row],[Precio Unitario]]*Datos_cocina[[#This Row],[Cantidad Ordenada]]</f>
        <v>31</v>
      </c>
      <c r="K280" s="3">
        <f>Datos_cocina[[#This Row],[Ganancia Bruta]]*Datos_cocina[[#This Row],[Cantidad Ordenada]]</f>
        <v>12</v>
      </c>
      <c r="L280" s="3">
        <f>Datos_cocina[[#This Row],[Precio Unitario]]-Datos_cocina[[#This Row],[Costo Unitario]]</f>
        <v>12</v>
      </c>
      <c r="M280" s="4">
        <f>(Datos_cocina[[#This Row],[Ganancia Neta]]/Datos_cocina[[#This Row],[Total del Pedido]])</f>
        <v>0.38709677419354838</v>
      </c>
    </row>
    <row r="281" spans="1:13" x14ac:dyDescent="0.3">
      <c r="A281">
        <v>105</v>
      </c>
      <c r="B281">
        <v>14</v>
      </c>
      <c r="C281" t="s">
        <v>38</v>
      </c>
      <c r="D281" t="s">
        <v>39</v>
      </c>
      <c r="E281" s="2">
        <v>12</v>
      </c>
      <c r="F281" s="2">
        <v>20</v>
      </c>
      <c r="G281">
        <v>3</v>
      </c>
      <c r="H281" s="8">
        <v>6.2500000000000003E-3</v>
      </c>
      <c r="I281" t="s">
        <v>10</v>
      </c>
      <c r="J281" s="2">
        <f>Datos_cocina[[#This Row],[Precio Unitario]]*Datos_cocina[[#This Row],[Cantidad Ordenada]]</f>
        <v>60</v>
      </c>
      <c r="K281" s="3">
        <f>Datos_cocina[[#This Row],[Ganancia Bruta]]*Datos_cocina[[#This Row],[Cantidad Ordenada]]</f>
        <v>24</v>
      </c>
      <c r="L281" s="3">
        <f>Datos_cocina[[#This Row],[Precio Unitario]]-Datos_cocina[[#This Row],[Costo Unitario]]</f>
        <v>8</v>
      </c>
      <c r="M281" s="4">
        <f>(Datos_cocina[[#This Row],[Ganancia Neta]]/Datos_cocina[[#This Row],[Total del Pedido]])</f>
        <v>0.4</v>
      </c>
    </row>
    <row r="282" spans="1:13" x14ac:dyDescent="0.3">
      <c r="A282">
        <v>105</v>
      </c>
      <c r="B282">
        <v>14</v>
      </c>
      <c r="C282" t="s">
        <v>16</v>
      </c>
      <c r="D282" t="s">
        <v>17</v>
      </c>
      <c r="E282" s="2">
        <v>16</v>
      </c>
      <c r="F282" s="2">
        <v>27</v>
      </c>
      <c r="G282">
        <v>3</v>
      </c>
      <c r="H282" s="8">
        <v>2.361111111111111E-2</v>
      </c>
      <c r="I282" t="s">
        <v>10</v>
      </c>
      <c r="J282" s="2">
        <f>Datos_cocina[[#This Row],[Precio Unitario]]*Datos_cocina[[#This Row],[Cantidad Ordenada]]</f>
        <v>81</v>
      </c>
      <c r="K282" s="3">
        <f>Datos_cocina[[#This Row],[Ganancia Bruta]]*Datos_cocina[[#This Row],[Cantidad Ordenada]]</f>
        <v>33</v>
      </c>
      <c r="L282" s="3">
        <f>Datos_cocina[[#This Row],[Precio Unitario]]-Datos_cocina[[#This Row],[Costo Unitario]]</f>
        <v>11</v>
      </c>
      <c r="M282" s="4">
        <f>(Datos_cocina[[#This Row],[Ganancia Neta]]/Datos_cocina[[#This Row],[Total del Pedido]])</f>
        <v>0.40740740740740738</v>
      </c>
    </row>
    <row r="283" spans="1:13" x14ac:dyDescent="0.3">
      <c r="A283">
        <v>106</v>
      </c>
      <c r="B283">
        <v>15</v>
      </c>
      <c r="C283" t="s">
        <v>36</v>
      </c>
      <c r="D283" t="s">
        <v>37</v>
      </c>
      <c r="E283" s="2">
        <v>20</v>
      </c>
      <c r="F283" s="2">
        <v>34</v>
      </c>
      <c r="G283">
        <v>2</v>
      </c>
      <c r="H283" s="8">
        <v>2.013888888888889E-2</v>
      </c>
      <c r="I283" t="s">
        <v>10</v>
      </c>
      <c r="J283" s="2">
        <f>Datos_cocina[[#This Row],[Precio Unitario]]*Datos_cocina[[#This Row],[Cantidad Ordenada]]</f>
        <v>68</v>
      </c>
      <c r="K283" s="3">
        <f>Datos_cocina[[#This Row],[Ganancia Bruta]]*Datos_cocina[[#This Row],[Cantidad Ordenada]]</f>
        <v>28</v>
      </c>
      <c r="L283" s="3">
        <f>Datos_cocina[[#This Row],[Precio Unitario]]-Datos_cocina[[#This Row],[Costo Unitario]]</f>
        <v>14</v>
      </c>
      <c r="M283" s="4">
        <f>(Datos_cocina[[#This Row],[Ganancia Neta]]/Datos_cocina[[#This Row],[Total del Pedido]])</f>
        <v>0.41176470588235292</v>
      </c>
    </row>
    <row r="284" spans="1:13" x14ac:dyDescent="0.3">
      <c r="A284">
        <v>107</v>
      </c>
      <c r="B284">
        <v>11</v>
      </c>
      <c r="C284" t="s">
        <v>32</v>
      </c>
      <c r="D284" t="s">
        <v>33</v>
      </c>
      <c r="E284" s="2">
        <v>19</v>
      </c>
      <c r="F284" s="2">
        <v>32</v>
      </c>
      <c r="G284">
        <v>2</v>
      </c>
      <c r="H284" s="8">
        <v>3.3333333333333333E-2</v>
      </c>
      <c r="I284" t="s">
        <v>10</v>
      </c>
      <c r="J284" s="2">
        <f>Datos_cocina[[#This Row],[Precio Unitario]]*Datos_cocina[[#This Row],[Cantidad Ordenada]]</f>
        <v>64</v>
      </c>
      <c r="K284" s="3">
        <f>Datos_cocina[[#This Row],[Ganancia Bruta]]*Datos_cocina[[#This Row],[Cantidad Ordenada]]</f>
        <v>26</v>
      </c>
      <c r="L284" s="3">
        <f>Datos_cocina[[#This Row],[Precio Unitario]]-Datos_cocina[[#This Row],[Costo Unitario]]</f>
        <v>13</v>
      </c>
      <c r="M284" s="4">
        <f>(Datos_cocina[[#This Row],[Ganancia Neta]]/Datos_cocina[[#This Row],[Total del Pedido]])</f>
        <v>0.40625</v>
      </c>
    </row>
    <row r="285" spans="1:13" x14ac:dyDescent="0.3">
      <c r="A285">
        <v>107</v>
      </c>
      <c r="B285">
        <v>11</v>
      </c>
      <c r="C285" t="s">
        <v>22</v>
      </c>
      <c r="D285" t="s">
        <v>23</v>
      </c>
      <c r="E285" s="2">
        <v>17</v>
      </c>
      <c r="F285" s="2">
        <v>29</v>
      </c>
      <c r="G285">
        <v>3</v>
      </c>
      <c r="H285" s="8">
        <v>3.5416666666666666E-2</v>
      </c>
      <c r="I285" t="s">
        <v>13</v>
      </c>
      <c r="J285" s="2">
        <f>Datos_cocina[[#This Row],[Precio Unitario]]*Datos_cocina[[#This Row],[Cantidad Ordenada]]</f>
        <v>87</v>
      </c>
      <c r="K285" s="3">
        <f>Datos_cocina[[#This Row],[Ganancia Bruta]]*Datos_cocina[[#This Row],[Cantidad Ordenada]]</f>
        <v>36</v>
      </c>
      <c r="L285" s="3">
        <f>Datos_cocina[[#This Row],[Precio Unitario]]-Datos_cocina[[#This Row],[Costo Unitario]]</f>
        <v>12</v>
      </c>
      <c r="M285" s="4">
        <f>(Datos_cocina[[#This Row],[Ganancia Neta]]/Datos_cocina[[#This Row],[Total del Pedido]])</f>
        <v>0.41379310344827586</v>
      </c>
    </row>
    <row r="286" spans="1:13" x14ac:dyDescent="0.3">
      <c r="A286">
        <v>107</v>
      </c>
      <c r="B286">
        <v>11</v>
      </c>
      <c r="C286" t="s">
        <v>36</v>
      </c>
      <c r="D286" t="s">
        <v>37</v>
      </c>
      <c r="E286" s="2">
        <v>20</v>
      </c>
      <c r="F286" s="2">
        <v>34</v>
      </c>
      <c r="G286">
        <v>3</v>
      </c>
      <c r="H286" s="8">
        <v>2.9166666666666667E-2</v>
      </c>
      <c r="I286" t="s">
        <v>13</v>
      </c>
      <c r="J286" s="2">
        <f>Datos_cocina[[#This Row],[Precio Unitario]]*Datos_cocina[[#This Row],[Cantidad Ordenada]]</f>
        <v>102</v>
      </c>
      <c r="K286" s="3">
        <f>Datos_cocina[[#This Row],[Ganancia Bruta]]*Datos_cocina[[#This Row],[Cantidad Ordenada]]</f>
        <v>42</v>
      </c>
      <c r="L286" s="3">
        <f>Datos_cocina[[#This Row],[Precio Unitario]]-Datos_cocina[[#This Row],[Costo Unitario]]</f>
        <v>14</v>
      </c>
      <c r="M286" s="4">
        <f>(Datos_cocina[[#This Row],[Ganancia Neta]]/Datos_cocina[[#This Row],[Total del Pedido]])</f>
        <v>0.41176470588235292</v>
      </c>
    </row>
    <row r="287" spans="1:13" x14ac:dyDescent="0.3">
      <c r="A287">
        <v>108</v>
      </c>
      <c r="B287">
        <v>3</v>
      </c>
      <c r="C287" t="s">
        <v>22</v>
      </c>
      <c r="D287" t="s">
        <v>23</v>
      </c>
      <c r="E287" s="2">
        <v>17</v>
      </c>
      <c r="F287" s="2">
        <v>29</v>
      </c>
      <c r="G287">
        <v>2</v>
      </c>
      <c r="H287" s="8">
        <v>1.5972222222222221E-2</v>
      </c>
      <c r="I287" t="s">
        <v>10</v>
      </c>
      <c r="J287" s="2">
        <f>Datos_cocina[[#This Row],[Precio Unitario]]*Datos_cocina[[#This Row],[Cantidad Ordenada]]</f>
        <v>58</v>
      </c>
      <c r="K287" s="3">
        <f>Datos_cocina[[#This Row],[Ganancia Bruta]]*Datos_cocina[[#This Row],[Cantidad Ordenada]]</f>
        <v>24</v>
      </c>
      <c r="L287" s="3">
        <f>Datos_cocina[[#This Row],[Precio Unitario]]-Datos_cocina[[#This Row],[Costo Unitario]]</f>
        <v>12</v>
      </c>
      <c r="M287" s="4">
        <f>(Datos_cocina[[#This Row],[Ganancia Neta]]/Datos_cocina[[#This Row],[Total del Pedido]])</f>
        <v>0.41379310344827586</v>
      </c>
    </row>
    <row r="288" spans="1:13" x14ac:dyDescent="0.3">
      <c r="A288">
        <v>108</v>
      </c>
      <c r="B288">
        <v>3</v>
      </c>
      <c r="C288" t="s">
        <v>44</v>
      </c>
      <c r="D288" t="s">
        <v>45</v>
      </c>
      <c r="E288" s="2">
        <v>10</v>
      </c>
      <c r="F288" s="2">
        <v>18</v>
      </c>
      <c r="G288">
        <v>1</v>
      </c>
      <c r="H288" s="8">
        <v>6.9444444444444441E-3</v>
      </c>
      <c r="I288" t="s">
        <v>13</v>
      </c>
      <c r="J288" s="2">
        <f>Datos_cocina[[#This Row],[Precio Unitario]]*Datos_cocina[[#This Row],[Cantidad Ordenada]]</f>
        <v>18</v>
      </c>
      <c r="K288" s="3">
        <f>Datos_cocina[[#This Row],[Ganancia Bruta]]*Datos_cocina[[#This Row],[Cantidad Ordenada]]</f>
        <v>8</v>
      </c>
      <c r="L288" s="3">
        <f>Datos_cocina[[#This Row],[Precio Unitario]]-Datos_cocina[[#This Row],[Costo Unitario]]</f>
        <v>8</v>
      </c>
      <c r="M288" s="4">
        <f>(Datos_cocina[[#This Row],[Ganancia Neta]]/Datos_cocina[[#This Row],[Total del Pedido]])</f>
        <v>0.44444444444444442</v>
      </c>
    </row>
    <row r="289" spans="1:13" x14ac:dyDescent="0.3">
      <c r="A289">
        <v>108</v>
      </c>
      <c r="B289">
        <v>3</v>
      </c>
      <c r="C289" t="s">
        <v>38</v>
      </c>
      <c r="D289" t="s">
        <v>39</v>
      </c>
      <c r="E289" s="2">
        <v>12</v>
      </c>
      <c r="F289" s="2">
        <v>20</v>
      </c>
      <c r="G289">
        <v>1</v>
      </c>
      <c r="H289" s="8">
        <v>1.8055555555555554E-2</v>
      </c>
      <c r="I289" t="s">
        <v>13</v>
      </c>
      <c r="J289" s="2">
        <f>Datos_cocina[[#This Row],[Precio Unitario]]*Datos_cocina[[#This Row],[Cantidad Ordenada]]</f>
        <v>20</v>
      </c>
      <c r="K289" s="3">
        <f>Datos_cocina[[#This Row],[Ganancia Bruta]]*Datos_cocina[[#This Row],[Cantidad Ordenada]]</f>
        <v>8</v>
      </c>
      <c r="L289" s="3">
        <f>Datos_cocina[[#This Row],[Precio Unitario]]-Datos_cocina[[#This Row],[Costo Unitario]]</f>
        <v>8</v>
      </c>
      <c r="M289" s="4">
        <f>(Datos_cocina[[#This Row],[Ganancia Neta]]/Datos_cocina[[#This Row],[Total del Pedido]])</f>
        <v>0.4</v>
      </c>
    </row>
    <row r="290" spans="1:13" x14ac:dyDescent="0.3">
      <c r="A290">
        <v>108</v>
      </c>
      <c r="B290">
        <v>3</v>
      </c>
      <c r="C290" t="s">
        <v>26</v>
      </c>
      <c r="D290" t="s">
        <v>27</v>
      </c>
      <c r="E290" s="2">
        <v>16</v>
      </c>
      <c r="F290" s="2">
        <v>28</v>
      </c>
      <c r="G290">
        <v>1</v>
      </c>
      <c r="H290" s="8">
        <v>3.888888888888889E-2</v>
      </c>
      <c r="I290" t="s">
        <v>10</v>
      </c>
      <c r="J290" s="2">
        <f>Datos_cocina[[#This Row],[Precio Unitario]]*Datos_cocina[[#This Row],[Cantidad Ordenada]]</f>
        <v>28</v>
      </c>
      <c r="K290" s="3">
        <f>Datos_cocina[[#This Row],[Ganancia Bruta]]*Datos_cocina[[#This Row],[Cantidad Ordenada]]</f>
        <v>12</v>
      </c>
      <c r="L290" s="3">
        <f>Datos_cocina[[#This Row],[Precio Unitario]]-Datos_cocina[[#This Row],[Costo Unitario]]</f>
        <v>12</v>
      </c>
      <c r="M290" s="4">
        <f>(Datos_cocina[[#This Row],[Ganancia Neta]]/Datos_cocina[[#This Row],[Total del Pedido]])</f>
        <v>0.42857142857142855</v>
      </c>
    </row>
    <row r="291" spans="1:13" x14ac:dyDescent="0.3">
      <c r="A291">
        <v>109</v>
      </c>
      <c r="B291">
        <v>10</v>
      </c>
      <c r="C291" t="s">
        <v>36</v>
      </c>
      <c r="D291" t="s">
        <v>37</v>
      </c>
      <c r="E291" s="2">
        <v>20</v>
      </c>
      <c r="F291" s="2">
        <v>34</v>
      </c>
      <c r="G291">
        <v>3</v>
      </c>
      <c r="H291" s="8">
        <v>3.7499999999999999E-2</v>
      </c>
      <c r="I291" t="s">
        <v>13</v>
      </c>
      <c r="J291" s="2">
        <f>Datos_cocina[[#This Row],[Precio Unitario]]*Datos_cocina[[#This Row],[Cantidad Ordenada]]</f>
        <v>102</v>
      </c>
      <c r="K291" s="3">
        <f>Datos_cocina[[#This Row],[Ganancia Bruta]]*Datos_cocina[[#This Row],[Cantidad Ordenada]]</f>
        <v>42</v>
      </c>
      <c r="L291" s="3">
        <f>Datos_cocina[[#This Row],[Precio Unitario]]-Datos_cocina[[#This Row],[Costo Unitario]]</f>
        <v>14</v>
      </c>
      <c r="M291" s="4">
        <f>(Datos_cocina[[#This Row],[Ganancia Neta]]/Datos_cocina[[#This Row],[Total del Pedido]])</f>
        <v>0.41176470588235292</v>
      </c>
    </row>
    <row r="292" spans="1:13" x14ac:dyDescent="0.3">
      <c r="A292">
        <v>109</v>
      </c>
      <c r="B292">
        <v>10</v>
      </c>
      <c r="C292" t="s">
        <v>40</v>
      </c>
      <c r="D292" t="s">
        <v>41</v>
      </c>
      <c r="E292" s="2">
        <v>14</v>
      </c>
      <c r="F292" s="2">
        <v>23</v>
      </c>
      <c r="G292">
        <v>1</v>
      </c>
      <c r="H292" s="8">
        <v>1.8055555555555554E-2</v>
      </c>
      <c r="I292" t="s">
        <v>13</v>
      </c>
      <c r="J292" s="2">
        <f>Datos_cocina[[#This Row],[Precio Unitario]]*Datos_cocina[[#This Row],[Cantidad Ordenada]]</f>
        <v>23</v>
      </c>
      <c r="K292" s="3">
        <f>Datos_cocina[[#This Row],[Ganancia Bruta]]*Datos_cocina[[#This Row],[Cantidad Ordenada]]</f>
        <v>9</v>
      </c>
      <c r="L292" s="3">
        <f>Datos_cocina[[#This Row],[Precio Unitario]]-Datos_cocina[[#This Row],[Costo Unitario]]</f>
        <v>9</v>
      </c>
      <c r="M292" s="4">
        <f>(Datos_cocina[[#This Row],[Ganancia Neta]]/Datos_cocina[[#This Row],[Total del Pedido]])</f>
        <v>0.39130434782608697</v>
      </c>
    </row>
    <row r="293" spans="1:13" x14ac:dyDescent="0.3">
      <c r="A293">
        <v>109</v>
      </c>
      <c r="B293">
        <v>10</v>
      </c>
      <c r="C293" t="s">
        <v>34</v>
      </c>
      <c r="D293" t="s">
        <v>35</v>
      </c>
      <c r="E293" s="2">
        <v>13</v>
      </c>
      <c r="F293" s="2">
        <v>22</v>
      </c>
      <c r="G293">
        <v>2</v>
      </c>
      <c r="H293" s="8">
        <v>2.6388888888888889E-2</v>
      </c>
      <c r="I293" t="s">
        <v>10</v>
      </c>
      <c r="J293" s="2">
        <f>Datos_cocina[[#This Row],[Precio Unitario]]*Datos_cocina[[#This Row],[Cantidad Ordenada]]</f>
        <v>44</v>
      </c>
      <c r="K293" s="3">
        <f>Datos_cocina[[#This Row],[Ganancia Bruta]]*Datos_cocina[[#This Row],[Cantidad Ordenada]]</f>
        <v>18</v>
      </c>
      <c r="L293" s="3">
        <f>Datos_cocina[[#This Row],[Precio Unitario]]-Datos_cocina[[#This Row],[Costo Unitario]]</f>
        <v>9</v>
      </c>
      <c r="M293" s="4">
        <f>(Datos_cocina[[#This Row],[Ganancia Neta]]/Datos_cocina[[#This Row],[Total del Pedido]])</f>
        <v>0.40909090909090912</v>
      </c>
    </row>
    <row r="294" spans="1:13" x14ac:dyDescent="0.3">
      <c r="A294">
        <v>110</v>
      </c>
      <c r="B294">
        <v>5</v>
      </c>
      <c r="C294" t="s">
        <v>22</v>
      </c>
      <c r="D294" t="s">
        <v>23</v>
      </c>
      <c r="E294" s="2">
        <v>17</v>
      </c>
      <c r="F294" s="2">
        <v>29</v>
      </c>
      <c r="G294">
        <v>2</v>
      </c>
      <c r="H294" s="8">
        <v>2.6388888888888889E-2</v>
      </c>
      <c r="I294" t="s">
        <v>10</v>
      </c>
      <c r="J294" s="2">
        <f>Datos_cocina[[#This Row],[Precio Unitario]]*Datos_cocina[[#This Row],[Cantidad Ordenada]]</f>
        <v>58</v>
      </c>
      <c r="K294" s="3">
        <f>Datos_cocina[[#This Row],[Ganancia Bruta]]*Datos_cocina[[#This Row],[Cantidad Ordenada]]</f>
        <v>24</v>
      </c>
      <c r="L294" s="3">
        <f>Datos_cocina[[#This Row],[Precio Unitario]]-Datos_cocina[[#This Row],[Costo Unitario]]</f>
        <v>12</v>
      </c>
      <c r="M294" s="4">
        <f>(Datos_cocina[[#This Row],[Ganancia Neta]]/Datos_cocina[[#This Row],[Total del Pedido]])</f>
        <v>0.41379310344827586</v>
      </c>
    </row>
    <row r="295" spans="1:13" x14ac:dyDescent="0.3">
      <c r="A295">
        <v>110</v>
      </c>
      <c r="B295">
        <v>5</v>
      </c>
      <c r="C295" t="s">
        <v>46</v>
      </c>
      <c r="D295" t="s">
        <v>47</v>
      </c>
      <c r="E295" s="2">
        <v>15</v>
      </c>
      <c r="F295" s="2">
        <v>26</v>
      </c>
      <c r="G295">
        <v>3</v>
      </c>
      <c r="H295" s="8">
        <v>1.8749999999999999E-2</v>
      </c>
      <c r="I295" t="s">
        <v>10</v>
      </c>
      <c r="J295" s="2">
        <f>Datos_cocina[[#This Row],[Precio Unitario]]*Datos_cocina[[#This Row],[Cantidad Ordenada]]</f>
        <v>78</v>
      </c>
      <c r="K295" s="3">
        <f>Datos_cocina[[#This Row],[Ganancia Bruta]]*Datos_cocina[[#This Row],[Cantidad Ordenada]]</f>
        <v>33</v>
      </c>
      <c r="L295" s="3">
        <f>Datos_cocina[[#This Row],[Precio Unitario]]-Datos_cocina[[#This Row],[Costo Unitario]]</f>
        <v>11</v>
      </c>
      <c r="M295" s="4">
        <f>(Datos_cocina[[#This Row],[Ganancia Neta]]/Datos_cocina[[#This Row],[Total del Pedido]])</f>
        <v>0.42307692307692307</v>
      </c>
    </row>
    <row r="296" spans="1:13" x14ac:dyDescent="0.3">
      <c r="A296">
        <v>110</v>
      </c>
      <c r="B296">
        <v>5</v>
      </c>
      <c r="C296" t="s">
        <v>16</v>
      </c>
      <c r="D296" t="s">
        <v>17</v>
      </c>
      <c r="E296" s="2">
        <v>16</v>
      </c>
      <c r="F296" s="2">
        <v>27</v>
      </c>
      <c r="G296">
        <v>1</v>
      </c>
      <c r="H296" s="8">
        <v>3.888888888888889E-2</v>
      </c>
      <c r="I296" t="s">
        <v>13</v>
      </c>
      <c r="J296" s="2">
        <f>Datos_cocina[[#This Row],[Precio Unitario]]*Datos_cocina[[#This Row],[Cantidad Ordenada]]</f>
        <v>27</v>
      </c>
      <c r="K296" s="3">
        <f>Datos_cocina[[#This Row],[Ganancia Bruta]]*Datos_cocina[[#This Row],[Cantidad Ordenada]]</f>
        <v>11</v>
      </c>
      <c r="L296" s="3">
        <f>Datos_cocina[[#This Row],[Precio Unitario]]-Datos_cocina[[#This Row],[Costo Unitario]]</f>
        <v>11</v>
      </c>
      <c r="M296" s="4">
        <f>(Datos_cocina[[#This Row],[Ganancia Neta]]/Datos_cocina[[#This Row],[Total del Pedido]])</f>
        <v>0.40740740740740738</v>
      </c>
    </row>
    <row r="297" spans="1:13" x14ac:dyDescent="0.3">
      <c r="A297">
        <v>111</v>
      </c>
      <c r="B297">
        <v>3</v>
      </c>
      <c r="C297" t="s">
        <v>32</v>
      </c>
      <c r="D297" t="s">
        <v>33</v>
      </c>
      <c r="E297" s="2">
        <v>19</v>
      </c>
      <c r="F297" s="2">
        <v>32</v>
      </c>
      <c r="G297">
        <v>1</v>
      </c>
      <c r="H297" s="8">
        <v>3.2638888888888891E-2</v>
      </c>
      <c r="I297" t="s">
        <v>13</v>
      </c>
      <c r="J297" s="2">
        <f>Datos_cocina[[#This Row],[Precio Unitario]]*Datos_cocina[[#This Row],[Cantidad Ordenada]]</f>
        <v>32</v>
      </c>
      <c r="K297" s="3">
        <f>Datos_cocina[[#This Row],[Ganancia Bruta]]*Datos_cocina[[#This Row],[Cantidad Ordenada]]</f>
        <v>13</v>
      </c>
      <c r="L297" s="3">
        <f>Datos_cocina[[#This Row],[Precio Unitario]]-Datos_cocina[[#This Row],[Costo Unitario]]</f>
        <v>13</v>
      </c>
      <c r="M297" s="4">
        <f>(Datos_cocina[[#This Row],[Ganancia Neta]]/Datos_cocina[[#This Row],[Total del Pedido]])</f>
        <v>0.40625</v>
      </c>
    </row>
    <row r="298" spans="1:13" x14ac:dyDescent="0.3">
      <c r="A298">
        <v>111</v>
      </c>
      <c r="B298">
        <v>3</v>
      </c>
      <c r="C298" t="s">
        <v>34</v>
      </c>
      <c r="D298" t="s">
        <v>35</v>
      </c>
      <c r="E298" s="2">
        <v>13</v>
      </c>
      <c r="F298" s="2">
        <v>22</v>
      </c>
      <c r="G298">
        <v>3</v>
      </c>
      <c r="H298" s="8">
        <v>3.472222222222222E-3</v>
      </c>
      <c r="I298" t="s">
        <v>10</v>
      </c>
      <c r="J298" s="2">
        <f>Datos_cocina[[#This Row],[Precio Unitario]]*Datos_cocina[[#This Row],[Cantidad Ordenada]]</f>
        <v>66</v>
      </c>
      <c r="K298" s="3">
        <f>Datos_cocina[[#This Row],[Ganancia Bruta]]*Datos_cocina[[#This Row],[Cantidad Ordenada]]</f>
        <v>27</v>
      </c>
      <c r="L298" s="3">
        <f>Datos_cocina[[#This Row],[Precio Unitario]]-Datos_cocina[[#This Row],[Costo Unitario]]</f>
        <v>9</v>
      </c>
      <c r="M298" s="4">
        <f>(Datos_cocina[[#This Row],[Ganancia Neta]]/Datos_cocina[[#This Row],[Total del Pedido]])</f>
        <v>0.40909090909090912</v>
      </c>
    </row>
    <row r="299" spans="1:13" x14ac:dyDescent="0.3">
      <c r="A299">
        <v>111</v>
      </c>
      <c r="B299">
        <v>3</v>
      </c>
      <c r="C299" t="s">
        <v>8</v>
      </c>
      <c r="D299" t="s">
        <v>9</v>
      </c>
      <c r="E299" s="2">
        <v>14</v>
      </c>
      <c r="F299" s="2">
        <v>24</v>
      </c>
      <c r="G299">
        <v>2</v>
      </c>
      <c r="H299" s="8">
        <v>3.3333333333333333E-2</v>
      </c>
      <c r="I299" t="s">
        <v>10</v>
      </c>
      <c r="J299" s="2">
        <f>Datos_cocina[[#This Row],[Precio Unitario]]*Datos_cocina[[#This Row],[Cantidad Ordenada]]</f>
        <v>48</v>
      </c>
      <c r="K299" s="3">
        <f>Datos_cocina[[#This Row],[Ganancia Bruta]]*Datos_cocina[[#This Row],[Cantidad Ordenada]]</f>
        <v>20</v>
      </c>
      <c r="L299" s="3">
        <f>Datos_cocina[[#This Row],[Precio Unitario]]-Datos_cocina[[#This Row],[Costo Unitario]]</f>
        <v>10</v>
      </c>
      <c r="M299" s="4">
        <f>(Datos_cocina[[#This Row],[Ganancia Neta]]/Datos_cocina[[#This Row],[Total del Pedido]])</f>
        <v>0.41666666666666669</v>
      </c>
    </row>
    <row r="300" spans="1:13" x14ac:dyDescent="0.3">
      <c r="A300">
        <v>111</v>
      </c>
      <c r="B300">
        <v>3</v>
      </c>
      <c r="C300" t="s">
        <v>22</v>
      </c>
      <c r="D300" t="s">
        <v>23</v>
      </c>
      <c r="E300" s="2">
        <v>17</v>
      </c>
      <c r="F300" s="2">
        <v>29</v>
      </c>
      <c r="G300">
        <v>2</v>
      </c>
      <c r="H300" s="8">
        <v>2.5694444444444443E-2</v>
      </c>
      <c r="I300" t="s">
        <v>13</v>
      </c>
      <c r="J300" s="2">
        <f>Datos_cocina[[#This Row],[Precio Unitario]]*Datos_cocina[[#This Row],[Cantidad Ordenada]]</f>
        <v>58</v>
      </c>
      <c r="K300" s="3">
        <f>Datos_cocina[[#This Row],[Ganancia Bruta]]*Datos_cocina[[#This Row],[Cantidad Ordenada]]</f>
        <v>24</v>
      </c>
      <c r="L300" s="3">
        <f>Datos_cocina[[#This Row],[Precio Unitario]]-Datos_cocina[[#This Row],[Costo Unitario]]</f>
        <v>12</v>
      </c>
      <c r="M300" s="4">
        <f>(Datos_cocina[[#This Row],[Ganancia Neta]]/Datos_cocina[[#This Row],[Total del Pedido]])</f>
        <v>0.41379310344827586</v>
      </c>
    </row>
    <row r="301" spans="1:13" x14ac:dyDescent="0.3">
      <c r="A301">
        <v>112</v>
      </c>
      <c r="B301">
        <v>6</v>
      </c>
      <c r="C301" t="s">
        <v>38</v>
      </c>
      <c r="D301" t="s">
        <v>39</v>
      </c>
      <c r="E301" s="2">
        <v>12</v>
      </c>
      <c r="F301" s="2">
        <v>20</v>
      </c>
      <c r="G301">
        <v>1</v>
      </c>
      <c r="H301" s="8">
        <v>1.1111111111111112E-2</v>
      </c>
      <c r="I301" t="s">
        <v>13</v>
      </c>
      <c r="J301" s="2">
        <f>Datos_cocina[[#This Row],[Precio Unitario]]*Datos_cocina[[#This Row],[Cantidad Ordenada]]</f>
        <v>20</v>
      </c>
      <c r="K301" s="3">
        <f>Datos_cocina[[#This Row],[Ganancia Bruta]]*Datos_cocina[[#This Row],[Cantidad Ordenada]]</f>
        <v>8</v>
      </c>
      <c r="L301" s="3">
        <f>Datos_cocina[[#This Row],[Precio Unitario]]-Datos_cocina[[#This Row],[Costo Unitario]]</f>
        <v>8</v>
      </c>
      <c r="M301" s="4">
        <f>(Datos_cocina[[#This Row],[Ganancia Neta]]/Datos_cocina[[#This Row],[Total del Pedido]])</f>
        <v>0.4</v>
      </c>
    </row>
    <row r="302" spans="1:13" x14ac:dyDescent="0.3">
      <c r="A302">
        <v>113</v>
      </c>
      <c r="B302">
        <v>4</v>
      </c>
      <c r="C302" t="s">
        <v>36</v>
      </c>
      <c r="D302" t="s">
        <v>37</v>
      </c>
      <c r="E302" s="2">
        <v>20</v>
      </c>
      <c r="F302" s="2">
        <v>34</v>
      </c>
      <c r="G302">
        <v>2</v>
      </c>
      <c r="H302" s="8">
        <v>3.5416666666666666E-2</v>
      </c>
      <c r="I302" t="s">
        <v>10</v>
      </c>
      <c r="J302" s="2">
        <f>Datos_cocina[[#This Row],[Precio Unitario]]*Datos_cocina[[#This Row],[Cantidad Ordenada]]</f>
        <v>68</v>
      </c>
      <c r="K302" s="3">
        <f>Datos_cocina[[#This Row],[Ganancia Bruta]]*Datos_cocina[[#This Row],[Cantidad Ordenada]]</f>
        <v>28</v>
      </c>
      <c r="L302" s="3">
        <f>Datos_cocina[[#This Row],[Precio Unitario]]-Datos_cocina[[#This Row],[Costo Unitario]]</f>
        <v>14</v>
      </c>
      <c r="M302" s="4">
        <f>(Datos_cocina[[#This Row],[Ganancia Neta]]/Datos_cocina[[#This Row],[Total del Pedido]])</f>
        <v>0.41176470588235292</v>
      </c>
    </row>
    <row r="303" spans="1:13" x14ac:dyDescent="0.3">
      <c r="A303">
        <v>114</v>
      </c>
      <c r="B303">
        <v>7</v>
      </c>
      <c r="C303" t="s">
        <v>11</v>
      </c>
      <c r="D303" t="s">
        <v>12</v>
      </c>
      <c r="E303" s="2">
        <v>18</v>
      </c>
      <c r="F303" s="2">
        <v>30</v>
      </c>
      <c r="G303">
        <v>3</v>
      </c>
      <c r="H303" s="8">
        <v>2.5000000000000001E-2</v>
      </c>
      <c r="I303" t="s">
        <v>10</v>
      </c>
      <c r="J303" s="2">
        <f>Datos_cocina[[#This Row],[Precio Unitario]]*Datos_cocina[[#This Row],[Cantidad Ordenada]]</f>
        <v>90</v>
      </c>
      <c r="K303" s="3">
        <f>Datos_cocina[[#This Row],[Ganancia Bruta]]*Datos_cocina[[#This Row],[Cantidad Ordenada]]</f>
        <v>36</v>
      </c>
      <c r="L303" s="3">
        <f>Datos_cocina[[#This Row],[Precio Unitario]]-Datos_cocina[[#This Row],[Costo Unitario]]</f>
        <v>12</v>
      </c>
      <c r="M303" s="4">
        <f>(Datos_cocina[[#This Row],[Ganancia Neta]]/Datos_cocina[[#This Row],[Total del Pedido]])</f>
        <v>0.4</v>
      </c>
    </row>
    <row r="304" spans="1:13" x14ac:dyDescent="0.3">
      <c r="A304">
        <v>114</v>
      </c>
      <c r="B304">
        <v>7</v>
      </c>
      <c r="C304" t="s">
        <v>22</v>
      </c>
      <c r="D304" t="s">
        <v>23</v>
      </c>
      <c r="E304" s="2">
        <v>17</v>
      </c>
      <c r="F304" s="2">
        <v>29</v>
      </c>
      <c r="G304">
        <v>3</v>
      </c>
      <c r="H304" s="8">
        <v>1.5277777777777777E-2</v>
      </c>
      <c r="I304" t="s">
        <v>10</v>
      </c>
      <c r="J304" s="2">
        <f>Datos_cocina[[#This Row],[Precio Unitario]]*Datos_cocina[[#This Row],[Cantidad Ordenada]]</f>
        <v>87</v>
      </c>
      <c r="K304" s="3">
        <f>Datos_cocina[[#This Row],[Ganancia Bruta]]*Datos_cocina[[#This Row],[Cantidad Ordenada]]</f>
        <v>36</v>
      </c>
      <c r="L304" s="3">
        <f>Datos_cocina[[#This Row],[Precio Unitario]]-Datos_cocina[[#This Row],[Costo Unitario]]</f>
        <v>12</v>
      </c>
      <c r="M304" s="4">
        <f>(Datos_cocina[[#This Row],[Ganancia Neta]]/Datos_cocina[[#This Row],[Total del Pedido]])</f>
        <v>0.41379310344827586</v>
      </c>
    </row>
    <row r="305" spans="1:13" x14ac:dyDescent="0.3">
      <c r="A305">
        <v>114</v>
      </c>
      <c r="B305">
        <v>7</v>
      </c>
      <c r="C305" t="s">
        <v>44</v>
      </c>
      <c r="D305" t="s">
        <v>45</v>
      </c>
      <c r="E305" s="2">
        <v>10</v>
      </c>
      <c r="F305" s="2">
        <v>18</v>
      </c>
      <c r="G305">
        <v>3</v>
      </c>
      <c r="H305" s="8">
        <v>2.1527777777777778E-2</v>
      </c>
      <c r="I305" t="s">
        <v>13</v>
      </c>
      <c r="J305" s="2">
        <f>Datos_cocina[[#This Row],[Precio Unitario]]*Datos_cocina[[#This Row],[Cantidad Ordenada]]</f>
        <v>54</v>
      </c>
      <c r="K305" s="3">
        <f>Datos_cocina[[#This Row],[Ganancia Bruta]]*Datos_cocina[[#This Row],[Cantidad Ordenada]]</f>
        <v>24</v>
      </c>
      <c r="L305" s="3">
        <f>Datos_cocina[[#This Row],[Precio Unitario]]-Datos_cocina[[#This Row],[Costo Unitario]]</f>
        <v>8</v>
      </c>
      <c r="M305" s="4">
        <f>(Datos_cocina[[#This Row],[Ganancia Neta]]/Datos_cocina[[#This Row],[Total del Pedido]])</f>
        <v>0.44444444444444442</v>
      </c>
    </row>
    <row r="306" spans="1:13" x14ac:dyDescent="0.3">
      <c r="A306">
        <v>114</v>
      </c>
      <c r="B306">
        <v>7</v>
      </c>
      <c r="C306" t="s">
        <v>34</v>
      </c>
      <c r="D306" t="s">
        <v>35</v>
      </c>
      <c r="E306" s="2">
        <v>13</v>
      </c>
      <c r="F306" s="2">
        <v>22</v>
      </c>
      <c r="G306">
        <v>1</v>
      </c>
      <c r="H306" s="8">
        <v>2.9166666666666667E-2</v>
      </c>
      <c r="I306" t="s">
        <v>13</v>
      </c>
      <c r="J306" s="2">
        <f>Datos_cocina[[#This Row],[Precio Unitario]]*Datos_cocina[[#This Row],[Cantidad Ordenada]]</f>
        <v>22</v>
      </c>
      <c r="K306" s="3">
        <f>Datos_cocina[[#This Row],[Ganancia Bruta]]*Datos_cocina[[#This Row],[Cantidad Ordenada]]</f>
        <v>9</v>
      </c>
      <c r="L306" s="3">
        <f>Datos_cocina[[#This Row],[Precio Unitario]]-Datos_cocina[[#This Row],[Costo Unitario]]</f>
        <v>9</v>
      </c>
      <c r="M306" s="4">
        <f>(Datos_cocina[[#This Row],[Ganancia Neta]]/Datos_cocina[[#This Row],[Total del Pedido]])</f>
        <v>0.40909090909090912</v>
      </c>
    </row>
    <row r="307" spans="1:13" x14ac:dyDescent="0.3">
      <c r="A307">
        <v>115</v>
      </c>
      <c r="B307">
        <v>12</v>
      </c>
      <c r="C307" t="s">
        <v>16</v>
      </c>
      <c r="D307" t="s">
        <v>17</v>
      </c>
      <c r="E307" s="2">
        <v>16</v>
      </c>
      <c r="F307" s="2">
        <v>27</v>
      </c>
      <c r="G307">
        <v>3</v>
      </c>
      <c r="H307" s="8">
        <v>1.5972222222222221E-2</v>
      </c>
      <c r="I307" t="s">
        <v>13</v>
      </c>
      <c r="J307" s="2">
        <f>Datos_cocina[[#This Row],[Precio Unitario]]*Datos_cocina[[#This Row],[Cantidad Ordenada]]</f>
        <v>81</v>
      </c>
      <c r="K307" s="3">
        <f>Datos_cocina[[#This Row],[Ganancia Bruta]]*Datos_cocina[[#This Row],[Cantidad Ordenada]]</f>
        <v>33</v>
      </c>
      <c r="L307" s="3">
        <f>Datos_cocina[[#This Row],[Precio Unitario]]-Datos_cocina[[#This Row],[Costo Unitario]]</f>
        <v>11</v>
      </c>
      <c r="M307" s="4">
        <f>(Datos_cocina[[#This Row],[Ganancia Neta]]/Datos_cocina[[#This Row],[Total del Pedido]])</f>
        <v>0.40740740740740738</v>
      </c>
    </row>
    <row r="308" spans="1:13" x14ac:dyDescent="0.3">
      <c r="A308">
        <v>115</v>
      </c>
      <c r="B308">
        <v>12</v>
      </c>
      <c r="C308" t="s">
        <v>11</v>
      </c>
      <c r="D308" t="s">
        <v>12</v>
      </c>
      <c r="E308" s="2">
        <v>18</v>
      </c>
      <c r="F308" s="2">
        <v>30</v>
      </c>
      <c r="G308">
        <v>2</v>
      </c>
      <c r="H308" s="8">
        <v>2.2222222222222223E-2</v>
      </c>
      <c r="I308" t="s">
        <v>13</v>
      </c>
      <c r="J308" s="2">
        <f>Datos_cocina[[#This Row],[Precio Unitario]]*Datos_cocina[[#This Row],[Cantidad Ordenada]]</f>
        <v>60</v>
      </c>
      <c r="K308" s="3">
        <f>Datos_cocina[[#This Row],[Ganancia Bruta]]*Datos_cocina[[#This Row],[Cantidad Ordenada]]</f>
        <v>24</v>
      </c>
      <c r="L308" s="3">
        <f>Datos_cocina[[#This Row],[Precio Unitario]]-Datos_cocina[[#This Row],[Costo Unitario]]</f>
        <v>12</v>
      </c>
      <c r="M308" s="4">
        <f>(Datos_cocina[[#This Row],[Ganancia Neta]]/Datos_cocina[[#This Row],[Total del Pedido]])</f>
        <v>0.4</v>
      </c>
    </row>
    <row r="309" spans="1:13" x14ac:dyDescent="0.3">
      <c r="A309">
        <v>115</v>
      </c>
      <c r="B309">
        <v>12</v>
      </c>
      <c r="C309" t="s">
        <v>32</v>
      </c>
      <c r="D309" t="s">
        <v>33</v>
      </c>
      <c r="E309" s="2">
        <v>19</v>
      </c>
      <c r="F309" s="2">
        <v>32</v>
      </c>
      <c r="G309">
        <v>3</v>
      </c>
      <c r="H309" s="8">
        <v>2.9861111111111113E-2</v>
      </c>
      <c r="I309" t="s">
        <v>13</v>
      </c>
      <c r="J309" s="2">
        <f>Datos_cocina[[#This Row],[Precio Unitario]]*Datos_cocina[[#This Row],[Cantidad Ordenada]]</f>
        <v>96</v>
      </c>
      <c r="K309" s="3">
        <f>Datos_cocina[[#This Row],[Ganancia Bruta]]*Datos_cocina[[#This Row],[Cantidad Ordenada]]</f>
        <v>39</v>
      </c>
      <c r="L309" s="3">
        <f>Datos_cocina[[#This Row],[Precio Unitario]]-Datos_cocina[[#This Row],[Costo Unitario]]</f>
        <v>13</v>
      </c>
      <c r="M309" s="4">
        <f>(Datos_cocina[[#This Row],[Ganancia Neta]]/Datos_cocina[[#This Row],[Total del Pedido]])</f>
        <v>0.40625</v>
      </c>
    </row>
    <row r="310" spans="1:13" x14ac:dyDescent="0.3">
      <c r="A310">
        <v>116</v>
      </c>
      <c r="B310">
        <v>8</v>
      </c>
      <c r="C310" t="s">
        <v>32</v>
      </c>
      <c r="D310" t="s">
        <v>33</v>
      </c>
      <c r="E310" s="2">
        <v>19</v>
      </c>
      <c r="F310" s="2">
        <v>32</v>
      </c>
      <c r="G310">
        <v>3</v>
      </c>
      <c r="H310" s="8">
        <v>3.7499999999999999E-2</v>
      </c>
      <c r="I310" t="s">
        <v>13</v>
      </c>
      <c r="J310" s="2">
        <f>Datos_cocina[[#This Row],[Precio Unitario]]*Datos_cocina[[#This Row],[Cantidad Ordenada]]</f>
        <v>96</v>
      </c>
      <c r="K310" s="3">
        <f>Datos_cocina[[#This Row],[Ganancia Bruta]]*Datos_cocina[[#This Row],[Cantidad Ordenada]]</f>
        <v>39</v>
      </c>
      <c r="L310" s="3">
        <f>Datos_cocina[[#This Row],[Precio Unitario]]-Datos_cocina[[#This Row],[Costo Unitario]]</f>
        <v>13</v>
      </c>
      <c r="M310" s="4">
        <f>(Datos_cocina[[#This Row],[Ganancia Neta]]/Datos_cocina[[#This Row],[Total del Pedido]])</f>
        <v>0.40625</v>
      </c>
    </row>
    <row r="311" spans="1:13" x14ac:dyDescent="0.3">
      <c r="A311">
        <v>116</v>
      </c>
      <c r="B311">
        <v>8</v>
      </c>
      <c r="C311" t="s">
        <v>30</v>
      </c>
      <c r="D311" t="s">
        <v>31</v>
      </c>
      <c r="E311" s="2">
        <v>21</v>
      </c>
      <c r="F311" s="2">
        <v>35</v>
      </c>
      <c r="G311">
        <v>1</v>
      </c>
      <c r="H311" s="8">
        <v>1.4583333333333334E-2</v>
      </c>
      <c r="I311" t="s">
        <v>10</v>
      </c>
      <c r="J311" s="2">
        <f>Datos_cocina[[#This Row],[Precio Unitario]]*Datos_cocina[[#This Row],[Cantidad Ordenada]]</f>
        <v>35</v>
      </c>
      <c r="K311" s="3">
        <f>Datos_cocina[[#This Row],[Ganancia Bruta]]*Datos_cocina[[#This Row],[Cantidad Ordenada]]</f>
        <v>14</v>
      </c>
      <c r="L311" s="3">
        <f>Datos_cocina[[#This Row],[Precio Unitario]]-Datos_cocina[[#This Row],[Costo Unitario]]</f>
        <v>14</v>
      </c>
      <c r="M311" s="4">
        <f>(Datos_cocina[[#This Row],[Ganancia Neta]]/Datos_cocina[[#This Row],[Total del Pedido]])</f>
        <v>0.4</v>
      </c>
    </row>
    <row r="312" spans="1:13" x14ac:dyDescent="0.3">
      <c r="A312">
        <v>116</v>
      </c>
      <c r="B312">
        <v>8</v>
      </c>
      <c r="C312" t="s">
        <v>20</v>
      </c>
      <c r="D312" t="s">
        <v>21</v>
      </c>
      <c r="E312" s="2">
        <v>22</v>
      </c>
      <c r="F312" s="2">
        <v>36</v>
      </c>
      <c r="G312">
        <v>1</v>
      </c>
      <c r="H312" s="8">
        <v>1.8055555555555554E-2</v>
      </c>
      <c r="I312" t="s">
        <v>13</v>
      </c>
      <c r="J312" s="2">
        <f>Datos_cocina[[#This Row],[Precio Unitario]]*Datos_cocina[[#This Row],[Cantidad Ordenada]]</f>
        <v>36</v>
      </c>
      <c r="K312" s="3">
        <f>Datos_cocina[[#This Row],[Ganancia Bruta]]*Datos_cocina[[#This Row],[Cantidad Ordenada]]</f>
        <v>14</v>
      </c>
      <c r="L312" s="3">
        <f>Datos_cocina[[#This Row],[Precio Unitario]]-Datos_cocina[[#This Row],[Costo Unitario]]</f>
        <v>14</v>
      </c>
      <c r="M312" s="4">
        <f>(Datos_cocina[[#This Row],[Ganancia Neta]]/Datos_cocina[[#This Row],[Total del Pedido]])</f>
        <v>0.3888888888888889</v>
      </c>
    </row>
    <row r="313" spans="1:13" x14ac:dyDescent="0.3">
      <c r="A313">
        <v>116</v>
      </c>
      <c r="B313">
        <v>8</v>
      </c>
      <c r="C313" t="s">
        <v>36</v>
      </c>
      <c r="D313" t="s">
        <v>37</v>
      </c>
      <c r="E313" s="2">
        <v>20</v>
      </c>
      <c r="F313" s="2">
        <v>34</v>
      </c>
      <c r="G313">
        <v>3</v>
      </c>
      <c r="H313" s="8">
        <v>1.9444444444444445E-2</v>
      </c>
      <c r="I313" t="s">
        <v>13</v>
      </c>
      <c r="J313" s="2">
        <f>Datos_cocina[[#This Row],[Precio Unitario]]*Datos_cocina[[#This Row],[Cantidad Ordenada]]</f>
        <v>102</v>
      </c>
      <c r="K313" s="3">
        <f>Datos_cocina[[#This Row],[Ganancia Bruta]]*Datos_cocina[[#This Row],[Cantidad Ordenada]]</f>
        <v>42</v>
      </c>
      <c r="L313" s="3">
        <f>Datos_cocina[[#This Row],[Precio Unitario]]-Datos_cocina[[#This Row],[Costo Unitario]]</f>
        <v>14</v>
      </c>
      <c r="M313" s="4">
        <f>(Datos_cocina[[#This Row],[Ganancia Neta]]/Datos_cocina[[#This Row],[Total del Pedido]])</f>
        <v>0.41176470588235292</v>
      </c>
    </row>
    <row r="314" spans="1:13" x14ac:dyDescent="0.3">
      <c r="A314">
        <v>117</v>
      </c>
      <c r="B314">
        <v>8</v>
      </c>
      <c r="C314" t="s">
        <v>30</v>
      </c>
      <c r="D314" t="s">
        <v>31</v>
      </c>
      <c r="E314" s="2">
        <v>21</v>
      </c>
      <c r="F314" s="2">
        <v>35</v>
      </c>
      <c r="G314">
        <v>2</v>
      </c>
      <c r="H314" s="8">
        <v>5.5555555555555558E-3</v>
      </c>
      <c r="I314" t="s">
        <v>13</v>
      </c>
      <c r="J314" s="2">
        <f>Datos_cocina[[#This Row],[Precio Unitario]]*Datos_cocina[[#This Row],[Cantidad Ordenada]]</f>
        <v>70</v>
      </c>
      <c r="K314" s="3">
        <f>Datos_cocina[[#This Row],[Ganancia Bruta]]*Datos_cocina[[#This Row],[Cantidad Ordenada]]</f>
        <v>28</v>
      </c>
      <c r="L314" s="3">
        <f>Datos_cocina[[#This Row],[Precio Unitario]]-Datos_cocina[[#This Row],[Costo Unitario]]</f>
        <v>14</v>
      </c>
      <c r="M314" s="4">
        <f>(Datos_cocina[[#This Row],[Ganancia Neta]]/Datos_cocina[[#This Row],[Total del Pedido]])</f>
        <v>0.4</v>
      </c>
    </row>
    <row r="315" spans="1:13" x14ac:dyDescent="0.3">
      <c r="A315">
        <v>118</v>
      </c>
      <c r="B315">
        <v>13</v>
      </c>
      <c r="C315" t="s">
        <v>44</v>
      </c>
      <c r="D315" t="s">
        <v>45</v>
      </c>
      <c r="E315" s="2">
        <v>10</v>
      </c>
      <c r="F315" s="2">
        <v>18</v>
      </c>
      <c r="G315">
        <v>3</v>
      </c>
      <c r="H315" s="8">
        <v>2.7083333333333334E-2</v>
      </c>
      <c r="I315" t="s">
        <v>10</v>
      </c>
      <c r="J315" s="2">
        <f>Datos_cocina[[#This Row],[Precio Unitario]]*Datos_cocina[[#This Row],[Cantidad Ordenada]]</f>
        <v>54</v>
      </c>
      <c r="K315" s="3">
        <f>Datos_cocina[[#This Row],[Ganancia Bruta]]*Datos_cocina[[#This Row],[Cantidad Ordenada]]</f>
        <v>24</v>
      </c>
      <c r="L315" s="3">
        <f>Datos_cocina[[#This Row],[Precio Unitario]]-Datos_cocina[[#This Row],[Costo Unitario]]</f>
        <v>8</v>
      </c>
      <c r="M315" s="4">
        <f>(Datos_cocina[[#This Row],[Ganancia Neta]]/Datos_cocina[[#This Row],[Total del Pedido]])</f>
        <v>0.44444444444444442</v>
      </c>
    </row>
    <row r="316" spans="1:13" x14ac:dyDescent="0.3">
      <c r="A316">
        <v>118</v>
      </c>
      <c r="B316">
        <v>13</v>
      </c>
      <c r="C316" t="s">
        <v>40</v>
      </c>
      <c r="D316" t="s">
        <v>41</v>
      </c>
      <c r="E316" s="2">
        <v>14</v>
      </c>
      <c r="F316" s="2">
        <v>23</v>
      </c>
      <c r="G316">
        <v>3</v>
      </c>
      <c r="H316" s="8">
        <v>1.5277777777777777E-2</v>
      </c>
      <c r="I316" t="s">
        <v>13</v>
      </c>
      <c r="J316" s="2">
        <f>Datos_cocina[[#This Row],[Precio Unitario]]*Datos_cocina[[#This Row],[Cantidad Ordenada]]</f>
        <v>69</v>
      </c>
      <c r="K316" s="3">
        <f>Datos_cocina[[#This Row],[Ganancia Bruta]]*Datos_cocina[[#This Row],[Cantidad Ordenada]]</f>
        <v>27</v>
      </c>
      <c r="L316" s="3">
        <f>Datos_cocina[[#This Row],[Precio Unitario]]-Datos_cocina[[#This Row],[Costo Unitario]]</f>
        <v>9</v>
      </c>
      <c r="M316" s="4">
        <f>(Datos_cocina[[#This Row],[Ganancia Neta]]/Datos_cocina[[#This Row],[Total del Pedido]])</f>
        <v>0.39130434782608697</v>
      </c>
    </row>
    <row r="317" spans="1:13" x14ac:dyDescent="0.3">
      <c r="A317">
        <v>118</v>
      </c>
      <c r="B317">
        <v>13</v>
      </c>
      <c r="C317" t="s">
        <v>16</v>
      </c>
      <c r="D317" t="s">
        <v>17</v>
      </c>
      <c r="E317" s="2">
        <v>16</v>
      </c>
      <c r="F317" s="2">
        <v>27</v>
      </c>
      <c r="G317">
        <v>2</v>
      </c>
      <c r="H317" s="8">
        <v>3.6111111111111108E-2</v>
      </c>
      <c r="I317" t="s">
        <v>13</v>
      </c>
      <c r="J317" s="2">
        <f>Datos_cocina[[#This Row],[Precio Unitario]]*Datos_cocina[[#This Row],[Cantidad Ordenada]]</f>
        <v>54</v>
      </c>
      <c r="K317" s="3">
        <f>Datos_cocina[[#This Row],[Ganancia Bruta]]*Datos_cocina[[#This Row],[Cantidad Ordenada]]</f>
        <v>22</v>
      </c>
      <c r="L317" s="3">
        <f>Datos_cocina[[#This Row],[Precio Unitario]]-Datos_cocina[[#This Row],[Costo Unitario]]</f>
        <v>11</v>
      </c>
      <c r="M317" s="4">
        <f>(Datos_cocina[[#This Row],[Ganancia Neta]]/Datos_cocina[[#This Row],[Total del Pedido]])</f>
        <v>0.40740740740740738</v>
      </c>
    </row>
    <row r="318" spans="1:13" x14ac:dyDescent="0.3">
      <c r="A318">
        <v>118</v>
      </c>
      <c r="B318">
        <v>13</v>
      </c>
      <c r="C318" t="s">
        <v>32</v>
      </c>
      <c r="D318" t="s">
        <v>33</v>
      </c>
      <c r="E318" s="2">
        <v>19</v>
      </c>
      <c r="F318" s="2">
        <v>32</v>
      </c>
      <c r="G318">
        <v>1</v>
      </c>
      <c r="H318" s="8">
        <v>1.5972222222222221E-2</v>
      </c>
      <c r="I318" t="s">
        <v>13</v>
      </c>
      <c r="J318" s="2">
        <f>Datos_cocina[[#This Row],[Precio Unitario]]*Datos_cocina[[#This Row],[Cantidad Ordenada]]</f>
        <v>32</v>
      </c>
      <c r="K318" s="3">
        <f>Datos_cocina[[#This Row],[Ganancia Bruta]]*Datos_cocina[[#This Row],[Cantidad Ordenada]]</f>
        <v>13</v>
      </c>
      <c r="L318" s="3">
        <f>Datos_cocina[[#This Row],[Precio Unitario]]-Datos_cocina[[#This Row],[Costo Unitario]]</f>
        <v>13</v>
      </c>
      <c r="M318" s="4">
        <f>(Datos_cocina[[#This Row],[Ganancia Neta]]/Datos_cocina[[#This Row],[Total del Pedido]])</f>
        <v>0.40625</v>
      </c>
    </row>
    <row r="319" spans="1:13" x14ac:dyDescent="0.3">
      <c r="A319">
        <v>119</v>
      </c>
      <c r="B319">
        <v>17</v>
      </c>
      <c r="C319" t="s">
        <v>46</v>
      </c>
      <c r="D319" t="s">
        <v>47</v>
      </c>
      <c r="E319" s="2">
        <v>15</v>
      </c>
      <c r="F319" s="2">
        <v>26</v>
      </c>
      <c r="G319">
        <v>1</v>
      </c>
      <c r="H319" s="8">
        <v>4.8611111111111112E-3</v>
      </c>
      <c r="I319" t="s">
        <v>10</v>
      </c>
      <c r="J319" s="2">
        <f>Datos_cocina[[#This Row],[Precio Unitario]]*Datos_cocina[[#This Row],[Cantidad Ordenada]]</f>
        <v>26</v>
      </c>
      <c r="K319" s="3">
        <f>Datos_cocina[[#This Row],[Ganancia Bruta]]*Datos_cocina[[#This Row],[Cantidad Ordenada]]</f>
        <v>11</v>
      </c>
      <c r="L319" s="3">
        <f>Datos_cocina[[#This Row],[Precio Unitario]]-Datos_cocina[[#This Row],[Costo Unitario]]</f>
        <v>11</v>
      </c>
      <c r="M319" s="4">
        <f>(Datos_cocina[[#This Row],[Ganancia Neta]]/Datos_cocina[[#This Row],[Total del Pedido]])</f>
        <v>0.42307692307692307</v>
      </c>
    </row>
    <row r="320" spans="1:13" x14ac:dyDescent="0.3">
      <c r="A320">
        <v>119</v>
      </c>
      <c r="B320">
        <v>17</v>
      </c>
      <c r="C320" t="s">
        <v>20</v>
      </c>
      <c r="D320" t="s">
        <v>21</v>
      </c>
      <c r="E320" s="2">
        <v>22</v>
      </c>
      <c r="F320" s="2">
        <v>36</v>
      </c>
      <c r="G320">
        <v>2</v>
      </c>
      <c r="H320" s="8">
        <v>9.0277777777777769E-3</v>
      </c>
      <c r="I320" t="s">
        <v>13</v>
      </c>
      <c r="J320" s="2">
        <f>Datos_cocina[[#This Row],[Precio Unitario]]*Datos_cocina[[#This Row],[Cantidad Ordenada]]</f>
        <v>72</v>
      </c>
      <c r="K320" s="3">
        <f>Datos_cocina[[#This Row],[Ganancia Bruta]]*Datos_cocina[[#This Row],[Cantidad Ordenada]]</f>
        <v>28</v>
      </c>
      <c r="L320" s="3">
        <f>Datos_cocina[[#This Row],[Precio Unitario]]-Datos_cocina[[#This Row],[Costo Unitario]]</f>
        <v>14</v>
      </c>
      <c r="M320" s="4">
        <f>(Datos_cocina[[#This Row],[Ganancia Neta]]/Datos_cocina[[#This Row],[Total del Pedido]])</f>
        <v>0.3888888888888889</v>
      </c>
    </row>
    <row r="321" spans="1:13" x14ac:dyDescent="0.3">
      <c r="A321">
        <v>119</v>
      </c>
      <c r="B321">
        <v>17</v>
      </c>
      <c r="C321" t="s">
        <v>44</v>
      </c>
      <c r="D321" t="s">
        <v>45</v>
      </c>
      <c r="E321" s="2">
        <v>10</v>
      </c>
      <c r="F321" s="2">
        <v>18</v>
      </c>
      <c r="G321">
        <v>2</v>
      </c>
      <c r="H321" s="8">
        <v>2.361111111111111E-2</v>
      </c>
      <c r="I321" t="s">
        <v>13</v>
      </c>
      <c r="J321" s="2">
        <f>Datos_cocina[[#This Row],[Precio Unitario]]*Datos_cocina[[#This Row],[Cantidad Ordenada]]</f>
        <v>36</v>
      </c>
      <c r="K321" s="3">
        <f>Datos_cocina[[#This Row],[Ganancia Bruta]]*Datos_cocina[[#This Row],[Cantidad Ordenada]]</f>
        <v>16</v>
      </c>
      <c r="L321" s="3">
        <f>Datos_cocina[[#This Row],[Precio Unitario]]-Datos_cocina[[#This Row],[Costo Unitario]]</f>
        <v>8</v>
      </c>
      <c r="M321" s="4">
        <f>(Datos_cocina[[#This Row],[Ganancia Neta]]/Datos_cocina[[#This Row],[Total del Pedido]])</f>
        <v>0.44444444444444442</v>
      </c>
    </row>
    <row r="322" spans="1:13" x14ac:dyDescent="0.3">
      <c r="A322">
        <v>120</v>
      </c>
      <c r="B322">
        <v>4</v>
      </c>
      <c r="C322" t="s">
        <v>14</v>
      </c>
      <c r="D322" t="s">
        <v>15</v>
      </c>
      <c r="E322" s="2">
        <v>19</v>
      </c>
      <c r="F322" s="2">
        <v>31</v>
      </c>
      <c r="G322">
        <v>3</v>
      </c>
      <c r="H322" s="8">
        <v>3.888888888888889E-2</v>
      </c>
      <c r="I322" t="s">
        <v>13</v>
      </c>
      <c r="J322" s="2">
        <f>Datos_cocina[[#This Row],[Precio Unitario]]*Datos_cocina[[#This Row],[Cantidad Ordenada]]</f>
        <v>93</v>
      </c>
      <c r="K322" s="3">
        <f>Datos_cocina[[#This Row],[Ganancia Bruta]]*Datos_cocina[[#This Row],[Cantidad Ordenada]]</f>
        <v>36</v>
      </c>
      <c r="L322" s="3">
        <f>Datos_cocina[[#This Row],[Precio Unitario]]-Datos_cocina[[#This Row],[Costo Unitario]]</f>
        <v>12</v>
      </c>
      <c r="M322" s="4">
        <f>(Datos_cocina[[#This Row],[Ganancia Neta]]/Datos_cocina[[#This Row],[Total del Pedido]])</f>
        <v>0.38709677419354838</v>
      </c>
    </row>
    <row r="323" spans="1:13" x14ac:dyDescent="0.3">
      <c r="A323">
        <v>120</v>
      </c>
      <c r="B323">
        <v>4</v>
      </c>
      <c r="C323" t="s">
        <v>46</v>
      </c>
      <c r="D323" t="s">
        <v>47</v>
      </c>
      <c r="E323" s="2">
        <v>15</v>
      </c>
      <c r="F323" s="2">
        <v>26</v>
      </c>
      <c r="G323">
        <v>2</v>
      </c>
      <c r="H323" s="8">
        <v>2.8472222222222222E-2</v>
      </c>
      <c r="I323" t="s">
        <v>13</v>
      </c>
      <c r="J323" s="2">
        <f>Datos_cocina[[#This Row],[Precio Unitario]]*Datos_cocina[[#This Row],[Cantidad Ordenada]]</f>
        <v>52</v>
      </c>
      <c r="K323" s="3">
        <f>Datos_cocina[[#This Row],[Ganancia Bruta]]*Datos_cocina[[#This Row],[Cantidad Ordenada]]</f>
        <v>22</v>
      </c>
      <c r="L323" s="3">
        <f>Datos_cocina[[#This Row],[Precio Unitario]]-Datos_cocina[[#This Row],[Costo Unitario]]</f>
        <v>11</v>
      </c>
      <c r="M323" s="4">
        <f>(Datos_cocina[[#This Row],[Ganancia Neta]]/Datos_cocina[[#This Row],[Total del Pedido]])</f>
        <v>0.42307692307692307</v>
      </c>
    </row>
    <row r="324" spans="1:13" x14ac:dyDescent="0.3">
      <c r="A324">
        <v>121</v>
      </c>
      <c r="B324">
        <v>5</v>
      </c>
      <c r="C324" t="s">
        <v>46</v>
      </c>
      <c r="D324" t="s">
        <v>47</v>
      </c>
      <c r="E324" s="2">
        <v>15</v>
      </c>
      <c r="F324" s="2">
        <v>26</v>
      </c>
      <c r="G324">
        <v>2</v>
      </c>
      <c r="H324" s="8">
        <v>2.6388888888888889E-2</v>
      </c>
      <c r="I324" t="s">
        <v>10</v>
      </c>
      <c r="J324" s="2">
        <f>Datos_cocina[[#This Row],[Precio Unitario]]*Datos_cocina[[#This Row],[Cantidad Ordenada]]</f>
        <v>52</v>
      </c>
      <c r="K324" s="3">
        <f>Datos_cocina[[#This Row],[Ganancia Bruta]]*Datos_cocina[[#This Row],[Cantidad Ordenada]]</f>
        <v>22</v>
      </c>
      <c r="L324" s="3">
        <f>Datos_cocina[[#This Row],[Precio Unitario]]-Datos_cocina[[#This Row],[Costo Unitario]]</f>
        <v>11</v>
      </c>
      <c r="M324" s="4">
        <f>(Datos_cocina[[#This Row],[Ganancia Neta]]/Datos_cocina[[#This Row],[Total del Pedido]])</f>
        <v>0.42307692307692307</v>
      </c>
    </row>
    <row r="325" spans="1:13" x14ac:dyDescent="0.3">
      <c r="A325">
        <v>122</v>
      </c>
      <c r="B325">
        <v>6</v>
      </c>
      <c r="C325" t="s">
        <v>30</v>
      </c>
      <c r="D325" t="s">
        <v>31</v>
      </c>
      <c r="E325" s="2">
        <v>21</v>
      </c>
      <c r="F325" s="2">
        <v>35</v>
      </c>
      <c r="G325">
        <v>3</v>
      </c>
      <c r="H325" s="8">
        <v>2.2222222222222223E-2</v>
      </c>
      <c r="I325" t="s">
        <v>10</v>
      </c>
      <c r="J325" s="2">
        <f>Datos_cocina[[#This Row],[Precio Unitario]]*Datos_cocina[[#This Row],[Cantidad Ordenada]]</f>
        <v>105</v>
      </c>
      <c r="K325" s="3">
        <f>Datos_cocina[[#This Row],[Ganancia Bruta]]*Datos_cocina[[#This Row],[Cantidad Ordenada]]</f>
        <v>42</v>
      </c>
      <c r="L325" s="3">
        <f>Datos_cocina[[#This Row],[Precio Unitario]]-Datos_cocina[[#This Row],[Costo Unitario]]</f>
        <v>14</v>
      </c>
      <c r="M325" s="4">
        <f>(Datos_cocina[[#This Row],[Ganancia Neta]]/Datos_cocina[[#This Row],[Total del Pedido]])</f>
        <v>0.4</v>
      </c>
    </row>
    <row r="326" spans="1:13" x14ac:dyDescent="0.3">
      <c r="A326">
        <v>123</v>
      </c>
      <c r="B326">
        <v>16</v>
      </c>
      <c r="C326" t="s">
        <v>8</v>
      </c>
      <c r="D326" t="s">
        <v>9</v>
      </c>
      <c r="E326" s="2">
        <v>14</v>
      </c>
      <c r="F326" s="2">
        <v>24</v>
      </c>
      <c r="G326">
        <v>1</v>
      </c>
      <c r="H326" s="8">
        <v>2.2916666666666665E-2</v>
      </c>
      <c r="I326" t="s">
        <v>13</v>
      </c>
      <c r="J326" s="2">
        <f>Datos_cocina[[#This Row],[Precio Unitario]]*Datos_cocina[[#This Row],[Cantidad Ordenada]]</f>
        <v>24</v>
      </c>
      <c r="K326" s="3">
        <f>Datos_cocina[[#This Row],[Ganancia Bruta]]*Datos_cocina[[#This Row],[Cantidad Ordenada]]</f>
        <v>10</v>
      </c>
      <c r="L326" s="3">
        <f>Datos_cocina[[#This Row],[Precio Unitario]]-Datos_cocina[[#This Row],[Costo Unitario]]</f>
        <v>10</v>
      </c>
      <c r="M326" s="4">
        <f>(Datos_cocina[[#This Row],[Ganancia Neta]]/Datos_cocina[[#This Row],[Total del Pedido]])</f>
        <v>0.41666666666666669</v>
      </c>
    </row>
    <row r="327" spans="1:13" x14ac:dyDescent="0.3">
      <c r="A327">
        <v>124</v>
      </c>
      <c r="B327">
        <v>16</v>
      </c>
      <c r="C327" t="s">
        <v>38</v>
      </c>
      <c r="D327" t="s">
        <v>39</v>
      </c>
      <c r="E327" s="2">
        <v>12</v>
      </c>
      <c r="F327" s="2">
        <v>20</v>
      </c>
      <c r="G327">
        <v>2</v>
      </c>
      <c r="H327" s="8">
        <v>2.9861111111111113E-2</v>
      </c>
      <c r="I327" t="s">
        <v>10</v>
      </c>
      <c r="J327" s="2">
        <f>Datos_cocina[[#This Row],[Precio Unitario]]*Datos_cocina[[#This Row],[Cantidad Ordenada]]</f>
        <v>40</v>
      </c>
      <c r="K327" s="3">
        <f>Datos_cocina[[#This Row],[Ganancia Bruta]]*Datos_cocina[[#This Row],[Cantidad Ordenada]]</f>
        <v>16</v>
      </c>
      <c r="L327" s="3">
        <f>Datos_cocina[[#This Row],[Precio Unitario]]-Datos_cocina[[#This Row],[Costo Unitario]]</f>
        <v>8</v>
      </c>
      <c r="M327" s="4">
        <f>(Datos_cocina[[#This Row],[Ganancia Neta]]/Datos_cocina[[#This Row],[Total del Pedido]])</f>
        <v>0.4</v>
      </c>
    </row>
    <row r="328" spans="1:13" x14ac:dyDescent="0.3">
      <c r="A328">
        <v>124</v>
      </c>
      <c r="B328">
        <v>16</v>
      </c>
      <c r="C328" t="s">
        <v>48</v>
      </c>
      <c r="D328" t="s">
        <v>49</v>
      </c>
      <c r="E328" s="2">
        <v>15</v>
      </c>
      <c r="F328" s="2">
        <v>25</v>
      </c>
      <c r="G328">
        <v>1</v>
      </c>
      <c r="H328" s="8">
        <v>1.8749999999999999E-2</v>
      </c>
      <c r="I328" t="s">
        <v>13</v>
      </c>
      <c r="J328" s="2">
        <f>Datos_cocina[[#This Row],[Precio Unitario]]*Datos_cocina[[#This Row],[Cantidad Ordenada]]</f>
        <v>25</v>
      </c>
      <c r="K328" s="3">
        <f>Datos_cocina[[#This Row],[Ganancia Bruta]]*Datos_cocina[[#This Row],[Cantidad Ordenada]]</f>
        <v>10</v>
      </c>
      <c r="L328" s="3">
        <f>Datos_cocina[[#This Row],[Precio Unitario]]-Datos_cocina[[#This Row],[Costo Unitario]]</f>
        <v>10</v>
      </c>
      <c r="M328" s="4">
        <f>(Datos_cocina[[#This Row],[Ganancia Neta]]/Datos_cocina[[#This Row],[Total del Pedido]])</f>
        <v>0.4</v>
      </c>
    </row>
    <row r="329" spans="1:13" x14ac:dyDescent="0.3">
      <c r="A329">
        <v>124</v>
      </c>
      <c r="B329">
        <v>16</v>
      </c>
      <c r="C329" t="s">
        <v>24</v>
      </c>
      <c r="D329" t="s">
        <v>25</v>
      </c>
      <c r="E329" s="2">
        <v>20</v>
      </c>
      <c r="F329" s="2">
        <v>33</v>
      </c>
      <c r="G329">
        <v>3</v>
      </c>
      <c r="H329" s="8">
        <v>6.2500000000000003E-3</v>
      </c>
      <c r="I329" t="s">
        <v>13</v>
      </c>
      <c r="J329" s="2">
        <f>Datos_cocina[[#This Row],[Precio Unitario]]*Datos_cocina[[#This Row],[Cantidad Ordenada]]</f>
        <v>99</v>
      </c>
      <c r="K329" s="3">
        <f>Datos_cocina[[#This Row],[Ganancia Bruta]]*Datos_cocina[[#This Row],[Cantidad Ordenada]]</f>
        <v>39</v>
      </c>
      <c r="L329" s="3">
        <f>Datos_cocina[[#This Row],[Precio Unitario]]-Datos_cocina[[#This Row],[Costo Unitario]]</f>
        <v>13</v>
      </c>
      <c r="M329" s="4">
        <f>(Datos_cocina[[#This Row],[Ganancia Neta]]/Datos_cocina[[#This Row],[Total del Pedido]])</f>
        <v>0.39393939393939392</v>
      </c>
    </row>
    <row r="330" spans="1:13" x14ac:dyDescent="0.3">
      <c r="A330">
        <v>124</v>
      </c>
      <c r="B330">
        <v>16</v>
      </c>
      <c r="C330" t="s">
        <v>22</v>
      </c>
      <c r="D330" t="s">
        <v>23</v>
      </c>
      <c r="E330" s="2">
        <v>17</v>
      </c>
      <c r="F330" s="2">
        <v>29</v>
      </c>
      <c r="G330">
        <v>2</v>
      </c>
      <c r="H330" s="8">
        <v>4.0972222222222222E-2</v>
      </c>
      <c r="I330" t="s">
        <v>13</v>
      </c>
      <c r="J330" s="2">
        <f>Datos_cocina[[#This Row],[Precio Unitario]]*Datos_cocina[[#This Row],[Cantidad Ordenada]]</f>
        <v>58</v>
      </c>
      <c r="K330" s="3">
        <f>Datos_cocina[[#This Row],[Ganancia Bruta]]*Datos_cocina[[#This Row],[Cantidad Ordenada]]</f>
        <v>24</v>
      </c>
      <c r="L330" s="3">
        <f>Datos_cocina[[#This Row],[Precio Unitario]]-Datos_cocina[[#This Row],[Costo Unitario]]</f>
        <v>12</v>
      </c>
      <c r="M330" s="4">
        <f>(Datos_cocina[[#This Row],[Ganancia Neta]]/Datos_cocina[[#This Row],[Total del Pedido]])</f>
        <v>0.41379310344827586</v>
      </c>
    </row>
    <row r="331" spans="1:13" x14ac:dyDescent="0.3">
      <c r="A331">
        <v>125</v>
      </c>
      <c r="B331">
        <v>14</v>
      </c>
      <c r="C331" t="s">
        <v>26</v>
      </c>
      <c r="D331" t="s">
        <v>27</v>
      </c>
      <c r="E331" s="2">
        <v>16</v>
      </c>
      <c r="F331" s="2">
        <v>28</v>
      </c>
      <c r="G331">
        <v>2</v>
      </c>
      <c r="H331" s="8">
        <v>2.6388888888888889E-2</v>
      </c>
      <c r="I331" t="s">
        <v>13</v>
      </c>
      <c r="J331" s="2">
        <f>Datos_cocina[[#This Row],[Precio Unitario]]*Datos_cocina[[#This Row],[Cantidad Ordenada]]</f>
        <v>56</v>
      </c>
      <c r="K331" s="3">
        <f>Datos_cocina[[#This Row],[Ganancia Bruta]]*Datos_cocina[[#This Row],[Cantidad Ordenada]]</f>
        <v>24</v>
      </c>
      <c r="L331" s="3">
        <f>Datos_cocina[[#This Row],[Precio Unitario]]-Datos_cocina[[#This Row],[Costo Unitario]]</f>
        <v>12</v>
      </c>
      <c r="M331" s="4">
        <f>(Datos_cocina[[#This Row],[Ganancia Neta]]/Datos_cocina[[#This Row],[Total del Pedido]])</f>
        <v>0.42857142857142855</v>
      </c>
    </row>
    <row r="332" spans="1:13" x14ac:dyDescent="0.3">
      <c r="A332">
        <v>125</v>
      </c>
      <c r="B332">
        <v>14</v>
      </c>
      <c r="C332" t="s">
        <v>36</v>
      </c>
      <c r="D332" t="s">
        <v>37</v>
      </c>
      <c r="E332" s="2">
        <v>20</v>
      </c>
      <c r="F332" s="2">
        <v>34</v>
      </c>
      <c r="G332">
        <v>2</v>
      </c>
      <c r="H332" s="8">
        <v>1.0416666666666666E-2</v>
      </c>
      <c r="I332" t="s">
        <v>10</v>
      </c>
      <c r="J332" s="2">
        <f>Datos_cocina[[#This Row],[Precio Unitario]]*Datos_cocina[[#This Row],[Cantidad Ordenada]]</f>
        <v>68</v>
      </c>
      <c r="K332" s="3">
        <f>Datos_cocina[[#This Row],[Ganancia Bruta]]*Datos_cocina[[#This Row],[Cantidad Ordenada]]</f>
        <v>28</v>
      </c>
      <c r="L332" s="3">
        <f>Datos_cocina[[#This Row],[Precio Unitario]]-Datos_cocina[[#This Row],[Costo Unitario]]</f>
        <v>14</v>
      </c>
      <c r="M332" s="4">
        <f>(Datos_cocina[[#This Row],[Ganancia Neta]]/Datos_cocina[[#This Row],[Total del Pedido]])</f>
        <v>0.41176470588235292</v>
      </c>
    </row>
    <row r="333" spans="1:13" x14ac:dyDescent="0.3">
      <c r="A333">
        <v>125</v>
      </c>
      <c r="B333">
        <v>14</v>
      </c>
      <c r="C333" t="s">
        <v>38</v>
      </c>
      <c r="D333" t="s">
        <v>39</v>
      </c>
      <c r="E333" s="2">
        <v>12</v>
      </c>
      <c r="F333" s="2">
        <v>20</v>
      </c>
      <c r="G333">
        <v>3</v>
      </c>
      <c r="H333" s="8">
        <v>2.1527777777777778E-2</v>
      </c>
      <c r="I333" t="s">
        <v>10</v>
      </c>
      <c r="J333" s="2">
        <f>Datos_cocina[[#This Row],[Precio Unitario]]*Datos_cocina[[#This Row],[Cantidad Ordenada]]</f>
        <v>60</v>
      </c>
      <c r="K333" s="3">
        <f>Datos_cocina[[#This Row],[Ganancia Bruta]]*Datos_cocina[[#This Row],[Cantidad Ordenada]]</f>
        <v>24</v>
      </c>
      <c r="L333" s="3">
        <f>Datos_cocina[[#This Row],[Precio Unitario]]-Datos_cocina[[#This Row],[Costo Unitario]]</f>
        <v>8</v>
      </c>
      <c r="M333" s="4">
        <f>(Datos_cocina[[#This Row],[Ganancia Neta]]/Datos_cocina[[#This Row],[Total del Pedido]])</f>
        <v>0.4</v>
      </c>
    </row>
    <row r="334" spans="1:13" x14ac:dyDescent="0.3">
      <c r="A334">
        <v>126</v>
      </c>
      <c r="B334">
        <v>18</v>
      </c>
      <c r="C334" t="s">
        <v>26</v>
      </c>
      <c r="D334" t="s">
        <v>27</v>
      </c>
      <c r="E334" s="2">
        <v>16</v>
      </c>
      <c r="F334" s="2">
        <v>28</v>
      </c>
      <c r="G334">
        <v>1</v>
      </c>
      <c r="H334" s="8">
        <v>1.3194444444444444E-2</v>
      </c>
      <c r="I334" t="s">
        <v>13</v>
      </c>
      <c r="J334" s="2">
        <f>Datos_cocina[[#This Row],[Precio Unitario]]*Datos_cocina[[#This Row],[Cantidad Ordenada]]</f>
        <v>28</v>
      </c>
      <c r="K334" s="3">
        <f>Datos_cocina[[#This Row],[Ganancia Bruta]]*Datos_cocina[[#This Row],[Cantidad Ordenada]]</f>
        <v>12</v>
      </c>
      <c r="L334" s="3">
        <f>Datos_cocina[[#This Row],[Precio Unitario]]-Datos_cocina[[#This Row],[Costo Unitario]]</f>
        <v>12</v>
      </c>
      <c r="M334" s="4">
        <f>(Datos_cocina[[#This Row],[Ganancia Neta]]/Datos_cocina[[#This Row],[Total del Pedido]])</f>
        <v>0.42857142857142855</v>
      </c>
    </row>
    <row r="335" spans="1:13" x14ac:dyDescent="0.3">
      <c r="A335">
        <v>126</v>
      </c>
      <c r="B335">
        <v>18</v>
      </c>
      <c r="C335" t="s">
        <v>30</v>
      </c>
      <c r="D335" t="s">
        <v>31</v>
      </c>
      <c r="E335" s="2">
        <v>21</v>
      </c>
      <c r="F335" s="2">
        <v>35</v>
      </c>
      <c r="G335">
        <v>1</v>
      </c>
      <c r="H335" s="8">
        <v>2.7777777777777776E-2</v>
      </c>
      <c r="I335" t="s">
        <v>13</v>
      </c>
      <c r="J335" s="2">
        <f>Datos_cocina[[#This Row],[Precio Unitario]]*Datos_cocina[[#This Row],[Cantidad Ordenada]]</f>
        <v>35</v>
      </c>
      <c r="K335" s="3">
        <f>Datos_cocina[[#This Row],[Ganancia Bruta]]*Datos_cocina[[#This Row],[Cantidad Ordenada]]</f>
        <v>14</v>
      </c>
      <c r="L335" s="3">
        <f>Datos_cocina[[#This Row],[Precio Unitario]]-Datos_cocina[[#This Row],[Costo Unitario]]</f>
        <v>14</v>
      </c>
      <c r="M335" s="4">
        <f>(Datos_cocina[[#This Row],[Ganancia Neta]]/Datos_cocina[[#This Row],[Total del Pedido]])</f>
        <v>0.4</v>
      </c>
    </row>
    <row r="336" spans="1:13" x14ac:dyDescent="0.3">
      <c r="A336">
        <v>126</v>
      </c>
      <c r="B336">
        <v>18</v>
      </c>
      <c r="C336" t="s">
        <v>8</v>
      </c>
      <c r="D336" t="s">
        <v>9</v>
      </c>
      <c r="E336" s="2">
        <v>14</v>
      </c>
      <c r="F336" s="2">
        <v>24</v>
      </c>
      <c r="G336">
        <v>3</v>
      </c>
      <c r="H336" s="8">
        <v>1.8749999999999999E-2</v>
      </c>
      <c r="I336" t="s">
        <v>10</v>
      </c>
      <c r="J336" s="2">
        <f>Datos_cocina[[#This Row],[Precio Unitario]]*Datos_cocina[[#This Row],[Cantidad Ordenada]]</f>
        <v>72</v>
      </c>
      <c r="K336" s="3">
        <f>Datos_cocina[[#This Row],[Ganancia Bruta]]*Datos_cocina[[#This Row],[Cantidad Ordenada]]</f>
        <v>30</v>
      </c>
      <c r="L336" s="3">
        <f>Datos_cocina[[#This Row],[Precio Unitario]]-Datos_cocina[[#This Row],[Costo Unitario]]</f>
        <v>10</v>
      </c>
      <c r="M336" s="4">
        <f>(Datos_cocina[[#This Row],[Ganancia Neta]]/Datos_cocina[[#This Row],[Total del Pedido]])</f>
        <v>0.41666666666666669</v>
      </c>
    </row>
    <row r="337" spans="1:13" x14ac:dyDescent="0.3">
      <c r="A337">
        <v>126</v>
      </c>
      <c r="B337">
        <v>18</v>
      </c>
      <c r="C337" t="s">
        <v>11</v>
      </c>
      <c r="D337" t="s">
        <v>12</v>
      </c>
      <c r="E337" s="2">
        <v>18</v>
      </c>
      <c r="F337" s="2">
        <v>30</v>
      </c>
      <c r="G337">
        <v>1</v>
      </c>
      <c r="H337" s="8">
        <v>3.6805555555555557E-2</v>
      </c>
      <c r="I337" t="s">
        <v>10</v>
      </c>
      <c r="J337" s="2">
        <f>Datos_cocina[[#This Row],[Precio Unitario]]*Datos_cocina[[#This Row],[Cantidad Ordenada]]</f>
        <v>30</v>
      </c>
      <c r="K337" s="3">
        <f>Datos_cocina[[#This Row],[Ganancia Bruta]]*Datos_cocina[[#This Row],[Cantidad Ordenada]]</f>
        <v>12</v>
      </c>
      <c r="L337" s="3">
        <f>Datos_cocina[[#This Row],[Precio Unitario]]-Datos_cocina[[#This Row],[Costo Unitario]]</f>
        <v>12</v>
      </c>
      <c r="M337" s="4">
        <f>(Datos_cocina[[#This Row],[Ganancia Neta]]/Datos_cocina[[#This Row],[Total del Pedido]])</f>
        <v>0.4</v>
      </c>
    </row>
    <row r="338" spans="1:13" x14ac:dyDescent="0.3">
      <c r="A338">
        <v>127</v>
      </c>
      <c r="B338">
        <v>6</v>
      </c>
      <c r="C338" t="s">
        <v>20</v>
      </c>
      <c r="D338" t="s">
        <v>21</v>
      </c>
      <c r="E338" s="2">
        <v>22</v>
      </c>
      <c r="F338" s="2">
        <v>36</v>
      </c>
      <c r="G338">
        <v>2</v>
      </c>
      <c r="H338" s="8">
        <v>2.0833333333333332E-2</v>
      </c>
      <c r="I338" t="s">
        <v>13</v>
      </c>
      <c r="J338" s="2">
        <f>Datos_cocina[[#This Row],[Precio Unitario]]*Datos_cocina[[#This Row],[Cantidad Ordenada]]</f>
        <v>72</v>
      </c>
      <c r="K338" s="3">
        <f>Datos_cocina[[#This Row],[Ganancia Bruta]]*Datos_cocina[[#This Row],[Cantidad Ordenada]]</f>
        <v>28</v>
      </c>
      <c r="L338" s="3">
        <f>Datos_cocina[[#This Row],[Precio Unitario]]-Datos_cocina[[#This Row],[Costo Unitario]]</f>
        <v>14</v>
      </c>
      <c r="M338" s="4">
        <f>(Datos_cocina[[#This Row],[Ganancia Neta]]/Datos_cocina[[#This Row],[Total del Pedido]])</f>
        <v>0.3888888888888889</v>
      </c>
    </row>
    <row r="339" spans="1:13" x14ac:dyDescent="0.3">
      <c r="A339">
        <v>128</v>
      </c>
      <c r="B339">
        <v>2</v>
      </c>
      <c r="C339" t="s">
        <v>48</v>
      </c>
      <c r="D339" t="s">
        <v>49</v>
      </c>
      <c r="E339" s="2">
        <v>15</v>
      </c>
      <c r="F339" s="2">
        <v>25</v>
      </c>
      <c r="G339">
        <v>3</v>
      </c>
      <c r="H339" s="8">
        <v>3.6805555555555557E-2</v>
      </c>
      <c r="I339" t="s">
        <v>10</v>
      </c>
      <c r="J339" s="2">
        <f>Datos_cocina[[#This Row],[Precio Unitario]]*Datos_cocina[[#This Row],[Cantidad Ordenada]]</f>
        <v>75</v>
      </c>
      <c r="K339" s="3">
        <f>Datos_cocina[[#This Row],[Ganancia Bruta]]*Datos_cocina[[#This Row],[Cantidad Ordenada]]</f>
        <v>30</v>
      </c>
      <c r="L339" s="3">
        <f>Datos_cocina[[#This Row],[Precio Unitario]]-Datos_cocina[[#This Row],[Costo Unitario]]</f>
        <v>10</v>
      </c>
      <c r="M339" s="4">
        <f>(Datos_cocina[[#This Row],[Ganancia Neta]]/Datos_cocina[[#This Row],[Total del Pedido]])</f>
        <v>0.4</v>
      </c>
    </row>
    <row r="340" spans="1:13" x14ac:dyDescent="0.3">
      <c r="A340">
        <v>128</v>
      </c>
      <c r="B340">
        <v>2</v>
      </c>
      <c r="C340" t="s">
        <v>44</v>
      </c>
      <c r="D340" t="s">
        <v>45</v>
      </c>
      <c r="E340" s="2">
        <v>10</v>
      </c>
      <c r="F340" s="2">
        <v>18</v>
      </c>
      <c r="G340">
        <v>3</v>
      </c>
      <c r="H340" s="8">
        <v>3.4722222222222224E-2</v>
      </c>
      <c r="I340" t="s">
        <v>13</v>
      </c>
      <c r="J340" s="2">
        <f>Datos_cocina[[#This Row],[Precio Unitario]]*Datos_cocina[[#This Row],[Cantidad Ordenada]]</f>
        <v>54</v>
      </c>
      <c r="K340" s="3">
        <f>Datos_cocina[[#This Row],[Ganancia Bruta]]*Datos_cocina[[#This Row],[Cantidad Ordenada]]</f>
        <v>24</v>
      </c>
      <c r="L340" s="3">
        <f>Datos_cocina[[#This Row],[Precio Unitario]]-Datos_cocina[[#This Row],[Costo Unitario]]</f>
        <v>8</v>
      </c>
      <c r="M340" s="4">
        <f>(Datos_cocina[[#This Row],[Ganancia Neta]]/Datos_cocina[[#This Row],[Total del Pedido]])</f>
        <v>0.44444444444444442</v>
      </c>
    </row>
    <row r="341" spans="1:13" x14ac:dyDescent="0.3">
      <c r="A341">
        <v>128</v>
      </c>
      <c r="B341">
        <v>2</v>
      </c>
      <c r="C341" t="s">
        <v>8</v>
      </c>
      <c r="D341" t="s">
        <v>9</v>
      </c>
      <c r="E341" s="2">
        <v>14</v>
      </c>
      <c r="F341" s="2">
        <v>24</v>
      </c>
      <c r="G341">
        <v>2</v>
      </c>
      <c r="H341" s="8">
        <v>2.4305555555555556E-2</v>
      </c>
      <c r="I341" t="s">
        <v>13</v>
      </c>
      <c r="J341" s="2">
        <f>Datos_cocina[[#This Row],[Precio Unitario]]*Datos_cocina[[#This Row],[Cantidad Ordenada]]</f>
        <v>48</v>
      </c>
      <c r="K341" s="3">
        <f>Datos_cocina[[#This Row],[Ganancia Bruta]]*Datos_cocina[[#This Row],[Cantidad Ordenada]]</f>
        <v>20</v>
      </c>
      <c r="L341" s="3">
        <f>Datos_cocina[[#This Row],[Precio Unitario]]-Datos_cocina[[#This Row],[Costo Unitario]]</f>
        <v>10</v>
      </c>
      <c r="M341" s="4">
        <f>(Datos_cocina[[#This Row],[Ganancia Neta]]/Datos_cocina[[#This Row],[Total del Pedido]])</f>
        <v>0.41666666666666669</v>
      </c>
    </row>
    <row r="342" spans="1:13" x14ac:dyDescent="0.3">
      <c r="A342">
        <v>128</v>
      </c>
      <c r="B342">
        <v>2</v>
      </c>
      <c r="C342" t="s">
        <v>14</v>
      </c>
      <c r="D342" t="s">
        <v>15</v>
      </c>
      <c r="E342" s="2">
        <v>19</v>
      </c>
      <c r="F342" s="2">
        <v>31</v>
      </c>
      <c r="G342">
        <v>2</v>
      </c>
      <c r="H342" s="8">
        <v>2.361111111111111E-2</v>
      </c>
      <c r="I342" t="s">
        <v>13</v>
      </c>
      <c r="J342" s="2">
        <f>Datos_cocina[[#This Row],[Precio Unitario]]*Datos_cocina[[#This Row],[Cantidad Ordenada]]</f>
        <v>62</v>
      </c>
      <c r="K342" s="3">
        <f>Datos_cocina[[#This Row],[Ganancia Bruta]]*Datos_cocina[[#This Row],[Cantidad Ordenada]]</f>
        <v>24</v>
      </c>
      <c r="L342" s="3">
        <f>Datos_cocina[[#This Row],[Precio Unitario]]-Datos_cocina[[#This Row],[Costo Unitario]]</f>
        <v>12</v>
      </c>
      <c r="M342" s="4">
        <f>(Datos_cocina[[#This Row],[Ganancia Neta]]/Datos_cocina[[#This Row],[Total del Pedido]])</f>
        <v>0.38709677419354838</v>
      </c>
    </row>
    <row r="343" spans="1:13" x14ac:dyDescent="0.3">
      <c r="A343">
        <v>129</v>
      </c>
      <c r="B343">
        <v>16</v>
      </c>
      <c r="C343" t="s">
        <v>28</v>
      </c>
      <c r="D343" t="s">
        <v>29</v>
      </c>
      <c r="E343" s="2">
        <v>11</v>
      </c>
      <c r="F343" s="2">
        <v>19</v>
      </c>
      <c r="G343">
        <v>3</v>
      </c>
      <c r="H343" s="8">
        <v>4.1666666666666666E-3</v>
      </c>
      <c r="I343" t="s">
        <v>13</v>
      </c>
      <c r="J343" s="2">
        <f>Datos_cocina[[#This Row],[Precio Unitario]]*Datos_cocina[[#This Row],[Cantidad Ordenada]]</f>
        <v>57</v>
      </c>
      <c r="K343" s="3">
        <f>Datos_cocina[[#This Row],[Ganancia Bruta]]*Datos_cocina[[#This Row],[Cantidad Ordenada]]</f>
        <v>24</v>
      </c>
      <c r="L343" s="3">
        <f>Datos_cocina[[#This Row],[Precio Unitario]]-Datos_cocina[[#This Row],[Costo Unitario]]</f>
        <v>8</v>
      </c>
      <c r="M343" s="4">
        <f>(Datos_cocina[[#This Row],[Ganancia Neta]]/Datos_cocina[[#This Row],[Total del Pedido]])</f>
        <v>0.42105263157894735</v>
      </c>
    </row>
    <row r="344" spans="1:13" x14ac:dyDescent="0.3">
      <c r="A344">
        <v>129</v>
      </c>
      <c r="B344">
        <v>16</v>
      </c>
      <c r="C344" t="s">
        <v>38</v>
      </c>
      <c r="D344" t="s">
        <v>39</v>
      </c>
      <c r="E344" s="2">
        <v>12</v>
      </c>
      <c r="F344" s="2">
        <v>20</v>
      </c>
      <c r="G344">
        <v>1</v>
      </c>
      <c r="H344" s="8">
        <v>1.6666666666666666E-2</v>
      </c>
      <c r="I344" t="s">
        <v>10</v>
      </c>
      <c r="J344" s="2">
        <f>Datos_cocina[[#This Row],[Precio Unitario]]*Datos_cocina[[#This Row],[Cantidad Ordenada]]</f>
        <v>20</v>
      </c>
      <c r="K344" s="3">
        <f>Datos_cocina[[#This Row],[Ganancia Bruta]]*Datos_cocina[[#This Row],[Cantidad Ordenada]]</f>
        <v>8</v>
      </c>
      <c r="L344" s="3">
        <f>Datos_cocina[[#This Row],[Precio Unitario]]-Datos_cocina[[#This Row],[Costo Unitario]]</f>
        <v>8</v>
      </c>
      <c r="M344" s="4">
        <f>(Datos_cocina[[#This Row],[Ganancia Neta]]/Datos_cocina[[#This Row],[Total del Pedido]])</f>
        <v>0.4</v>
      </c>
    </row>
    <row r="345" spans="1:13" x14ac:dyDescent="0.3">
      <c r="A345">
        <v>129</v>
      </c>
      <c r="B345">
        <v>16</v>
      </c>
      <c r="C345" t="s">
        <v>22</v>
      </c>
      <c r="D345" t="s">
        <v>23</v>
      </c>
      <c r="E345" s="2">
        <v>17</v>
      </c>
      <c r="F345" s="2">
        <v>29</v>
      </c>
      <c r="G345">
        <v>1</v>
      </c>
      <c r="H345" s="8">
        <v>3.4722222222222224E-2</v>
      </c>
      <c r="I345" t="s">
        <v>10</v>
      </c>
      <c r="J345" s="2">
        <f>Datos_cocina[[#This Row],[Precio Unitario]]*Datos_cocina[[#This Row],[Cantidad Ordenada]]</f>
        <v>29</v>
      </c>
      <c r="K345" s="3">
        <f>Datos_cocina[[#This Row],[Ganancia Bruta]]*Datos_cocina[[#This Row],[Cantidad Ordenada]]</f>
        <v>12</v>
      </c>
      <c r="L345" s="3">
        <f>Datos_cocina[[#This Row],[Precio Unitario]]-Datos_cocina[[#This Row],[Costo Unitario]]</f>
        <v>12</v>
      </c>
      <c r="M345" s="4">
        <f>(Datos_cocina[[#This Row],[Ganancia Neta]]/Datos_cocina[[#This Row],[Total del Pedido]])</f>
        <v>0.41379310344827586</v>
      </c>
    </row>
    <row r="346" spans="1:13" x14ac:dyDescent="0.3">
      <c r="A346">
        <v>130</v>
      </c>
      <c r="B346">
        <v>10</v>
      </c>
      <c r="C346" t="s">
        <v>30</v>
      </c>
      <c r="D346" t="s">
        <v>31</v>
      </c>
      <c r="E346" s="2">
        <v>21</v>
      </c>
      <c r="F346" s="2">
        <v>35</v>
      </c>
      <c r="G346">
        <v>1</v>
      </c>
      <c r="H346" s="8">
        <v>1.7361111111111112E-2</v>
      </c>
      <c r="I346" t="s">
        <v>13</v>
      </c>
      <c r="J346" s="2">
        <f>Datos_cocina[[#This Row],[Precio Unitario]]*Datos_cocina[[#This Row],[Cantidad Ordenada]]</f>
        <v>35</v>
      </c>
      <c r="K346" s="3">
        <f>Datos_cocina[[#This Row],[Ganancia Bruta]]*Datos_cocina[[#This Row],[Cantidad Ordenada]]</f>
        <v>14</v>
      </c>
      <c r="L346" s="3">
        <f>Datos_cocina[[#This Row],[Precio Unitario]]-Datos_cocina[[#This Row],[Costo Unitario]]</f>
        <v>14</v>
      </c>
      <c r="M346" s="4">
        <f>(Datos_cocina[[#This Row],[Ganancia Neta]]/Datos_cocina[[#This Row],[Total del Pedido]])</f>
        <v>0.4</v>
      </c>
    </row>
    <row r="347" spans="1:13" x14ac:dyDescent="0.3">
      <c r="A347">
        <v>131</v>
      </c>
      <c r="B347">
        <v>7</v>
      </c>
      <c r="C347" t="s">
        <v>18</v>
      </c>
      <c r="D347" t="s">
        <v>19</v>
      </c>
      <c r="E347" s="2">
        <v>25</v>
      </c>
      <c r="F347" s="2">
        <v>40</v>
      </c>
      <c r="G347">
        <v>1</v>
      </c>
      <c r="H347" s="8">
        <v>2.9861111111111113E-2</v>
      </c>
      <c r="I347" t="s">
        <v>13</v>
      </c>
      <c r="J347" s="2">
        <f>Datos_cocina[[#This Row],[Precio Unitario]]*Datos_cocina[[#This Row],[Cantidad Ordenada]]</f>
        <v>40</v>
      </c>
      <c r="K347" s="3">
        <f>Datos_cocina[[#This Row],[Ganancia Bruta]]*Datos_cocina[[#This Row],[Cantidad Ordenada]]</f>
        <v>15</v>
      </c>
      <c r="L347" s="3">
        <f>Datos_cocina[[#This Row],[Precio Unitario]]-Datos_cocina[[#This Row],[Costo Unitario]]</f>
        <v>15</v>
      </c>
      <c r="M347" s="4">
        <f>(Datos_cocina[[#This Row],[Ganancia Neta]]/Datos_cocina[[#This Row],[Total del Pedido]])</f>
        <v>0.375</v>
      </c>
    </row>
    <row r="348" spans="1:13" x14ac:dyDescent="0.3">
      <c r="A348">
        <v>131</v>
      </c>
      <c r="B348">
        <v>7</v>
      </c>
      <c r="C348" t="s">
        <v>44</v>
      </c>
      <c r="D348" t="s">
        <v>45</v>
      </c>
      <c r="E348" s="2">
        <v>10</v>
      </c>
      <c r="F348" s="2">
        <v>18</v>
      </c>
      <c r="G348">
        <v>3</v>
      </c>
      <c r="H348" s="8">
        <v>1.3888888888888888E-2</v>
      </c>
      <c r="I348" t="s">
        <v>10</v>
      </c>
      <c r="J348" s="2">
        <f>Datos_cocina[[#This Row],[Precio Unitario]]*Datos_cocina[[#This Row],[Cantidad Ordenada]]</f>
        <v>54</v>
      </c>
      <c r="K348" s="3">
        <f>Datos_cocina[[#This Row],[Ganancia Bruta]]*Datos_cocina[[#This Row],[Cantidad Ordenada]]</f>
        <v>24</v>
      </c>
      <c r="L348" s="3">
        <f>Datos_cocina[[#This Row],[Precio Unitario]]-Datos_cocina[[#This Row],[Costo Unitario]]</f>
        <v>8</v>
      </c>
      <c r="M348" s="4">
        <f>(Datos_cocina[[#This Row],[Ganancia Neta]]/Datos_cocina[[#This Row],[Total del Pedido]])</f>
        <v>0.44444444444444442</v>
      </c>
    </row>
    <row r="349" spans="1:13" x14ac:dyDescent="0.3">
      <c r="A349">
        <v>131</v>
      </c>
      <c r="B349">
        <v>7</v>
      </c>
      <c r="C349" t="s">
        <v>42</v>
      </c>
      <c r="D349" t="s">
        <v>43</v>
      </c>
      <c r="E349" s="2">
        <v>13</v>
      </c>
      <c r="F349" s="2">
        <v>21</v>
      </c>
      <c r="G349">
        <v>3</v>
      </c>
      <c r="H349" s="8">
        <v>3.9583333333333331E-2</v>
      </c>
      <c r="I349" t="s">
        <v>13</v>
      </c>
      <c r="J349" s="2">
        <f>Datos_cocina[[#This Row],[Precio Unitario]]*Datos_cocina[[#This Row],[Cantidad Ordenada]]</f>
        <v>63</v>
      </c>
      <c r="K349" s="3">
        <f>Datos_cocina[[#This Row],[Ganancia Bruta]]*Datos_cocina[[#This Row],[Cantidad Ordenada]]</f>
        <v>24</v>
      </c>
      <c r="L349" s="3">
        <f>Datos_cocina[[#This Row],[Precio Unitario]]-Datos_cocina[[#This Row],[Costo Unitario]]</f>
        <v>8</v>
      </c>
      <c r="M349" s="4">
        <f>(Datos_cocina[[#This Row],[Ganancia Neta]]/Datos_cocina[[#This Row],[Total del Pedido]])</f>
        <v>0.38095238095238093</v>
      </c>
    </row>
    <row r="350" spans="1:13" x14ac:dyDescent="0.3">
      <c r="A350">
        <v>132</v>
      </c>
      <c r="B350">
        <v>9</v>
      </c>
      <c r="C350" t="s">
        <v>40</v>
      </c>
      <c r="D350" t="s">
        <v>41</v>
      </c>
      <c r="E350" s="2">
        <v>14</v>
      </c>
      <c r="F350" s="2">
        <v>23</v>
      </c>
      <c r="G350">
        <v>1</v>
      </c>
      <c r="H350" s="8">
        <v>4.1666666666666666E-3</v>
      </c>
      <c r="I350" t="s">
        <v>13</v>
      </c>
      <c r="J350" s="2">
        <f>Datos_cocina[[#This Row],[Precio Unitario]]*Datos_cocina[[#This Row],[Cantidad Ordenada]]</f>
        <v>23</v>
      </c>
      <c r="K350" s="3">
        <f>Datos_cocina[[#This Row],[Ganancia Bruta]]*Datos_cocina[[#This Row],[Cantidad Ordenada]]</f>
        <v>9</v>
      </c>
      <c r="L350" s="3">
        <f>Datos_cocina[[#This Row],[Precio Unitario]]-Datos_cocina[[#This Row],[Costo Unitario]]</f>
        <v>9</v>
      </c>
      <c r="M350" s="4">
        <f>(Datos_cocina[[#This Row],[Ganancia Neta]]/Datos_cocina[[#This Row],[Total del Pedido]])</f>
        <v>0.39130434782608697</v>
      </c>
    </row>
    <row r="351" spans="1:13" x14ac:dyDescent="0.3">
      <c r="A351">
        <v>132</v>
      </c>
      <c r="B351">
        <v>9</v>
      </c>
      <c r="C351" t="s">
        <v>20</v>
      </c>
      <c r="D351" t="s">
        <v>21</v>
      </c>
      <c r="E351" s="2">
        <v>22</v>
      </c>
      <c r="F351" s="2">
        <v>36</v>
      </c>
      <c r="G351">
        <v>1</v>
      </c>
      <c r="H351" s="8">
        <v>1.2500000000000001E-2</v>
      </c>
      <c r="I351" t="s">
        <v>10</v>
      </c>
      <c r="J351" s="2">
        <f>Datos_cocina[[#This Row],[Precio Unitario]]*Datos_cocina[[#This Row],[Cantidad Ordenada]]</f>
        <v>36</v>
      </c>
      <c r="K351" s="3">
        <f>Datos_cocina[[#This Row],[Ganancia Bruta]]*Datos_cocina[[#This Row],[Cantidad Ordenada]]</f>
        <v>14</v>
      </c>
      <c r="L351" s="3">
        <f>Datos_cocina[[#This Row],[Precio Unitario]]-Datos_cocina[[#This Row],[Costo Unitario]]</f>
        <v>14</v>
      </c>
      <c r="M351" s="4">
        <f>(Datos_cocina[[#This Row],[Ganancia Neta]]/Datos_cocina[[#This Row],[Total del Pedido]])</f>
        <v>0.3888888888888889</v>
      </c>
    </row>
    <row r="352" spans="1:13" x14ac:dyDescent="0.3">
      <c r="A352">
        <v>132</v>
      </c>
      <c r="B352">
        <v>9</v>
      </c>
      <c r="C352" t="s">
        <v>42</v>
      </c>
      <c r="D352" t="s">
        <v>43</v>
      </c>
      <c r="E352" s="2">
        <v>13</v>
      </c>
      <c r="F352" s="2">
        <v>21</v>
      </c>
      <c r="G352">
        <v>2</v>
      </c>
      <c r="H352" s="8">
        <v>3.6805555555555557E-2</v>
      </c>
      <c r="I352" t="s">
        <v>10</v>
      </c>
      <c r="J352" s="2">
        <f>Datos_cocina[[#This Row],[Precio Unitario]]*Datos_cocina[[#This Row],[Cantidad Ordenada]]</f>
        <v>42</v>
      </c>
      <c r="K352" s="3">
        <f>Datos_cocina[[#This Row],[Ganancia Bruta]]*Datos_cocina[[#This Row],[Cantidad Ordenada]]</f>
        <v>16</v>
      </c>
      <c r="L352" s="3">
        <f>Datos_cocina[[#This Row],[Precio Unitario]]-Datos_cocina[[#This Row],[Costo Unitario]]</f>
        <v>8</v>
      </c>
      <c r="M352" s="4">
        <f>(Datos_cocina[[#This Row],[Ganancia Neta]]/Datos_cocina[[#This Row],[Total del Pedido]])</f>
        <v>0.38095238095238093</v>
      </c>
    </row>
    <row r="353" spans="1:13" x14ac:dyDescent="0.3">
      <c r="A353">
        <v>132</v>
      </c>
      <c r="B353">
        <v>9</v>
      </c>
      <c r="C353" t="s">
        <v>30</v>
      </c>
      <c r="D353" t="s">
        <v>31</v>
      </c>
      <c r="E353" s="2">
        <v>21</v>
      </c>
      <c r="F353" s="2">
        <v>35</v>
      </c>
      <c r="G353">
        <v>3</v>
      </c>
      <c r="H353" s="8">
        <v>1.7361111111111112E-2</v>
      </c>
      <c r="I353" t="s">
        <v>13</v>
      </c>
      <c r="J353" s="2">
        <f>Datos_cocina[[#This Row],[Precio Unitario]]*Datos_cocina[[#This Row],[Cantidad Ordenada]]</f>
        <v>105</v>
      </c>
      <c r="K353" s="3">
        <f>Datos_cocina[[#This Row],[Ganancia Bruta]]*Datos_cocina[[#This Row],[Cantidad Ordenada]]</f>
        <v>42</v>
      </c>
      <c r="L353" s="3">
        <f>Datos_cocina[[#This Row],[Precio Unitario]]-Datos_cocina[[#This Row],[Costo Unitario]]</f>
        <v>14</v>
      </c>
      <c r="M353" s="4">
        <f>(Datos_cocina[[#This Row],[Ganancia Neta]]/Datos_cocina[[#This Row],[Total del Pedido]])</f>
        <v>0.4</v>
      </c>
    </row>
    <row r="354" spans="1:13" x14ac:dyDescent="0.3">
      <c r="A354">
        <v>133</v>
      </c>
      <c r="B354">
        <v>20</v>
      </c>
      <c r="C354" t="s">
        <v>32</v>
      </c>
      <c r="D354" t="s">
        <v>33</v>
      </c>
      <c r="E354" s="2">
        <v>19</v>
      </c>
      <c r="F354" s="2">
        <v>32</v>
      </c>
      <c r="G354">
        <v>1</v>
      </c>
      <c r="H354" s="8">
        <v>3.472222222222222E-3</v>
      </c>
      <c r="I354" t="s">
        <v>10</v>
      </c>
      <c r="J354" s="2">
        <f>Datos_cocina[[#This Row],[Precio Unitario]]*Datos_cocina[[#This Row],[Cantidad Ordenada]]</f>
        <v>32</v>
      </c>
      <c r="K354" s="3">
        <f>Datos_cocina[[#This Row],[Ganancia Bruta]]*Datos_cocina[[#This Row],[Cantidad Ordenada]]</f>
        <v>13</v>
      </c>
      <c r="L354" s="3">
        <f>Datos_cocina[[#This Row],[Precio Unitario]]-Datos_cocina[[#This Row],[Costo Unitario]]</f>
        <v>13</v>
      </c>
      <c r="M354" s="4">
        <f>(Datos_cocina[[#This Row],[Ganancia Neta]]/Datos_cocina[[#This Row],[Total del Pedido]])</f>
        <v>0.40625</v>
      </c>
    </row>
    <row r="355" spans="1:13" x14ac:dyDescent="0.3">
      <c r="A355">
        <v>133</v>
      </c>
      <c r="B355">
        <v>20</v>
      </c>
      <c r="C355" t="s">
        <v>36</v>
      </c>
      <c r="D355" t="s">
        <v>37</v>
      </c>
      <c r="E355" s="2">
        <v>20</v>
      </c>
      <c r="F355" s="2">
        <v>34</v>
      </c>
      <c r="G355">
        <v>1</v>
      </c>
      <c r="H355" s="8">
        <v>3.125E-2</v>
      </c>
      <c r="I355" t="s">
        <v>13</v>
      </c>
      <c r="J355" s="2">
        <f>Datos_cocina[[#This Row],[Precio Unitario]]*Datos_cocina[[#This Row],[Cantidad Ordenada]]</f>
        <v>34</v>
      </c>
      <c r="K355" s="3">
        <f>Datos_cocina[[#This Row],[Ganancia Bruta]]*Datos_cocina[[#This Row],[Cantidad Ordenada]]</f>
        <v>14</v>
      </c>
      <c r="L355" s="3">
        <f>Datos_cocina[[#This Row],[Precio Unitario]]-Datos_cocina[[#This Row],[Costo Unitario]]</f>
        <v>14</v>
      </c>
      <c r="M355" s="4">
        <f>(Datos_cocina[[#This Row],[Ganancia Neta]]/Datos_cocina[[#This Row],[Total del Pedido]])</f>
        <v>0.41176470588235292</v>
      </c>
    </row>
    <row r="356" spans="1:13" x14ac:dyDescent="0.3">
      <c r="A356">
        <v>133</v>
      </c>
      <c r="B356">
        <v>20</v>
      </c>
      <c r="C356" t="s">
        <v>14</v>
      </c>
      <c r="D356" t="s">
        <v>15</v>
      </c>
      <c r="E356" s="2">
        <v>19</v>
      </c>
      <c r="F356" s="2">
        <v>31</v>
      </c>
      <c r="G356">
        <v>2</v>
      </c>
      <c r="H356" s="8">
        <v>3.1944444444444442E-2</v>
      </c>
      <c r="I356" t="s">
        <v>10</v>
      </c>
      <c r="J356" s="2">
        <f>Datos_cocina[[#This Row],[Precio Unitario]]*Datos_cocina[[#This Row],[Cantidad Ordenada]]</f>
        <v>62</v>
      </c>
      <c r="K356" s="3">
        <f>Datos_cocina[[#This Row],[Ganancia Bruta]]*Datos_cocina[[#This Row],[Cantidad Ordenada]]</f>
        <v>24</v>
      </c>
      <c r="L356" s="3">
        <f>Datos_cocina[[#This Row],[Precio Unitario]]-Datos_cocina[[#This Row],[Costo Unitario]]</f>
        <v>12</v>
      </c>
      <c r="M356" s="4">
        <f>(Datos_cocina[[#This Row],[Ganancia Neta]]/Datos_cocina[[#This Row],[Total del Pedido]])</f>
        <v>0.38709677419354838</v>
      </c>
    </row>
    <row r="357" spans="1:13" x14ac:dyDescent="0.3">
      <c r="A357">
        <v>133</v>
      </c>
      <c r="B357">
        <v>20</v>
      </c>
      <c r="C357" t="s">
        <v>44</v>
      </c>
      <c r="D357" t="s">
        <v>45</v>
      </c>
      <c r="E357" s="2">
        <v>10</v>
      </c>
      <c r="F357" s="2">
        <v>18</v>
      </c>
      <c r="G357">
        <v>3</v>
      </c>
      <c r="H357" s="8">
        <v>7.6388888888888886E-3</v>
      </c>
      <c r="I357" t="s">
        <v>10</v>
      </c>
      <c r="J357" s="2">
        <f>Datos_cocina[[#This Row],[Precio Unitario]]*Datos_cocina[[#This Row],[Cantidad Ordenada]]</f>
        <v>54</v>
      </c>
      <c r="K357" s="3">
        <f>Datos_cocina[[#This Row],[Ganancia Bruta]]*Datos_cocina[[#This Row],[Cantidad Ordenada]]</f>
        <v>24</v>
      </c>
      <c r="L357" s="3">
        <f>Datos_cocina[[#This Row],[Precio Unitario]]-Datos_cocina[[#This Row],[Costo Unitario]]</f>
        <v>8</v>
      </c>
      <c r="M357" s="4">
        <f>(Datos_cocina[[#This Row],[Ganancia Neta]]/Datos_cocina[[#This Row],[Total del Pedido]])</f>
        <v>0.44444444444444442</v>
      </c>
    </row>
    <row r="358" spans="1:13" x14ac:dyDescent="0.3">
      <c r="A358">
        <v>134</v>
      </c>
      <c r="B358">
        <v>3</v>
      </c>
      <c r="C358" t="s">
        <v>8</v>
      </c>
      <c r="D358" t="s">
        <v>9</v>
      </c>
      <c r="E358" s="2">
        <v>14</v>
      </c>
      <c r="F358" s="2">
        <v>24</v>
      </c>
      <c r="G358">
        <v>1</v>
      </c>
      <c r="H358" s="8">
        <v>1.3194444444444444E-2</v>
      </c>
      <c r="I358" t="s">
        <v>10</v>
      </c>
      <c r="J358" s="2">
        <f>Datos_cocina[[#This Row],[Precio Unitario]]*Datos_cocina[[#This Row],[Cantidad Ordenada]]</f>
        <v>24</v>
      </c>
      <c r="K358" s="3">
        <f>Datos_cocina[[#This Row],[Ganancia Bruta]]*Datos_cocina[[#This Row],[Cantidad Ordenada]]</f>
        <v>10</v>
      </c>
      <c r="L358" s="3">
        <f>Datos_cocina[[#This Row],[Precio Unitario]]-Datos_cocina[[#This Row],[Costo Unitario]]</f>
        <v>10</v>
      </c>
      <c r="M358" s="4">
        <f>(Datos_cocina[[#This Row],[Ganancia Neta]]/Datos_cocina[[#This Row],[Total del Pedido]])</f>
        <v>0.41666666666666669</v>
      </c>
    </row>
    <row r="359" spans="1:13" x14ac:dyDescent="0.3">
      <c r="A359">
        <v>134</v>
      </c>
      <c r="B359">
        <v>3</v>
      </c>
      <c r="C359" t="s">
        <v>32</v>
      </c>
      <c r="D359" t="s">
        <v>33</v>
      </c>
      <c r="E359" s="2">
        <v>19</v>
      </c>
      <c r="F359" s="2">
        <v>32</v>
      </c>
      <c r="G359">
        <v>3</v>
      </c>
      <c r="H359" s="8">
        <v>2.013888888888889E-2</v>
      </c>
      <c r="I359" t="s">
        <v>10</v>
      </c>
      <c r="J359" s="2">
        <f>Datos_cocina[[#This Row],[Precio Unitario]]*Datos_cocina[[#This Row],[Cantidad Ordenada]]</f>
        <v>96</v>
      </c>
      <c r="K359" s="3">
        <f>Datos_cocina[[#This Row],[Ganancia Bruta]]*Datos_cocina[[#This Row],[Cantidad Ordenada]]</f>
        <v>39</v>
      </c>
      <c r="L359" s="3">
        <f>Datos_cocina[[#This Row],[Precio Unitario]]-Datos_cocina[[#This Row],[Costo Unitario]]</f>
        <v>13</v>
      </c>
      <c r="M359" s="4">
        <f>(Datos_cocina[[#This Row],[Ganancia Neta]]/Datos_cocina[[#This Row],[Total del Pedido]])</f>
        <v>0.40625</v>
      </c>
    </row>
    <row r="360" spans="1:13" x14ac:dyDescent="0.3">
      <c r="A360">
        <v>135</v>
      </c>
      <c r="B360">
        <v>11</v>
      </c>
      <c r="C360" t="s">
        <v>14</v>
      </c>
      <c r="D360" t="s">
        <v>15</v>
      </c>
      <c r="E360" s="2">
        <v>19</v>
      </c>
      <c r="F360" s="2">
        <v>31</v>
      </c>
      <c r="G360">
        <v>3</v>
      </c>
      <c r="H360" s="8">
        <v>1.1805555555555555E-2</v>
      </c>
      <c r="I360" t="s">
        <v>10</v>
      </c>
      <c r="J360" s="2">
        <f>Datos_cocina[[#This Row],[Precio Unitario]]*Datos_cocina[[#This Row],[Cantidad Ordenada]]</f>
        <v>93</v>
      </c>
      <c r="K360" s="3">
        <f>Datos_cocina[[#This Row],[Ganancia Bruta]]*Datos_cocina[[#This Row],[Cantidad Ordenada]]</f>
        <v>36</v>
      </c>
      <c r="L360" s="3">
        <f>Datos_cocina[[#This Row],[Precio Unitario]]-Datos_cocina[[#This Row],[Costo Unitario]]</f>
        <v>12</v>
      </c>
      <c r="M360" s="4">
        <f>(Datos_cocina[[#This Row],[Ganancia Neta]]/Datos_cocina[[#This Row],[Total del Pedido]])</f>
        <v>0.38709677419354838</v>
      </c>
    </row>
    <row r="361" spans="1:13" x14ac:dyDescent="0.3">
      <c r="A361">
        <v>135</v>
      </c>
      <c r="B361">
        <v>11</v>
      </c>
      <c r="C361" t="s">
        <v>18</v>
      </c>
      <c r="D361" t="s">
        <v>19</v>
      </c>
      <c r="E361" s="2">
        <v>25</v>
      </c>
      <c r="F361" s="2">
        <v>40</v>
      </c>
      <c r="G361">
        <v>2</v>
      </c>
      <c r="H361" s="8">
        <v>2.9166666666666667E-2</v>
      </c>
      <c r="I361" t="s">
        <v>10</v>
      </c>
      <c r="J361" s="2">
        <f>Datos_cocina[[#This Row],[Precio Unitario]]*Datos_cocina[[#This Row],[Cantidad Ordenada]]</f>
        <v>80</v>
      </c>
      <c r="K361" s="3">
        <f>Datos_cocina[[#This Row],[Ganancia Bruta]]*Datos_cocina[[#This Row],[Cantidad Ordenada]]</f>
        <v>30</v>
      </c>
      <c r="L361" s="3">
        <f>Datos_cocina[[#This Row],[Precio Unitario]]-Datos_cocina[[#This Row],[Costo Unitario]]</f>
        <v>15</v>
      </c>
      <c r="M361" s="4">
        <f>(Datos_cocina[[#This Row],[Ganancia Neta]]/Datos_cocina[[#This Row],[Total del Pedido]])</f>
        <v>0.375</v>
      </c>
    </row>
    <row r="362" spans="1:13" x14ac:dyDescent="0.3">
      <c r="A362">
        <v>135</v>
      </c>
      <c r="B362">
        <v>11</v>
      </c>
      <c r="C362" t="s">
        <v>22</v>
      </c>
      <c r="D362" t="s">
        <v>23</v>
      </c>
      <c r="E362" s="2">
        <v>17</v>
      </c>
      <c r="F362" s="2">
        <v>29</v>
      </c>
      <c r="G362">
        <v>3</v>
      </c>
      <c r="H362" s="8">
        <v>2.013888888888889E-2</v>
      </c>
      <c r="I362" t="s">
        <v>13</v>
      </c>
      <c r="J362" s="2">
        <f>Datos_cocina[[#This Row],[Precio Unitario]]*Datos_cocina[[#This Row],[Cantidad Ordenada]]</f>
        <v>87</v>
      </c>
      <c r="K362" s="3">
        <f>Datos_cocina[[#This Row],[Ganancia Bruta]]*Datos_cocina[[#This Row],[Cantidad Ordenada]]</f>
        <v>36</v>
      </c>
      <c r="L362" s="3">
        <f>Datos_cocina[[#This Row],[Precio Unitario]]-Datos_cocina[[#This Row],[Costo Unitario]]</f>
        <v>12</v>
      </c>
      <c r="M362" s="4">
        <f>(Datos_cocina[[#This Row],[Ganancia Neta]]/Datos_cocina[[#This Row],[Total del Pedido]])</f>
        <v>0.41379310344827586</v>
      </c>
    </row>
    <row r="363" spans="1:13" x14ac:dyDescent="0.3">
      <c r="A363">
        <v>136</v>
      </c>
      <c r="B363">
        <v>6</v>
      </c>
      <c r="C363" t="s">
        <v>18</v>
      </c>
      <c r="D363" t="s">
        <v>19</v>
      </c>
      <c r="E363" s="2">
        <v>25</v>
      </c>
      <c r="F363" s="2">
        <v>40</v>
      </c>
      <c r="G363">
        <v>2</v>
      </c>
      <c r="H363" s="8">
        <v>9.0277777777777769E-3</v>
      </c>
      <c r="I363" t="s">
        <v>13</v>
      </c>
      <c r="J363" s="2">
        <f>Datos_cocina[[#This Row],[Precio Unitario]]*Datos_cocina[[#This Row],[Cantidad Ordenada]]</f>
        <v>80</v>
      </c>
      <c r="K363" s="3">
        <f>Datos_cocina[[#This Row],[Ganancia Bruta]]*Datos_cocina[[#This Row],[Cantidad Ordenada]]</f>
        <v>30</v>
      </c>
      <c r="L363" s="3">
        <f>Datos_cocina[[#This Row],[Precio Unitario]]-Datos_cocina[[#This Row],[Costo Unitario]]</f>
        <v>15</v>
      </c>
      <c r="M363" s="4">
        <f>(Datos_cocina[[#This Row],[Ganancia Neta]]/Datos_cocina[[#This Row],[Total del Pedido]])</f>
        <v>0.375</v>
      </c>
    </row>
    <row r="364" spans="1:13" x14ac:dyDescent="0.3">
      <c r="A364">
        <v>137</v>
      </c>
      <c r="B364">
        <v>13</v>
      </c>
      <c r="C364" t="s">
        <v>42</v>
      </c>
      <c r="D364" t="s">
        <v>43</v>
      </c>
      <c r="E364" s="2">
        <v>13</v>
      </c>
      <c r="F364" s="2">
        <v>21</v>
      </c>
      <c r="G364">
        <v>3</v>
      </c>
      <c r="H364" s="8">
        <v>2.8472222222222222E-2</v>
      </c>
      <c r="I364" t="s">
        <v>13</v>
      </c>
      <c r="J364" s="2">
        <f>Datos_cocina[[#This Row],[Precio Unitario]]*Datos_cocina[[#This Row],[Cantidad Ordenada]]</f>
        <v>63</v>
      </c>
      <c r="K364" s="3">
        <f>Datos_cocina[[#This Row],[Ganancia Bruta]]*Datos_cocina[[#This Row],[Cantidad Ordenada]]</f>
        <v>24</v>
      </c>
      <c r="L364" s="3">
        <f>Datos_cocina[[#This Row],[Precio Unitario]]-Datos_cocina[[#This Row],[Costo Unitario]]</f>
        <v>8</v>
      </c>
      <c r="M364" s="4">
        <f>(Datos_cocina[[#This Row],[Ganancia Neta]]/Datos_cocina[[#This Row],[Total del Pedido]])</f>
        <v>0.38095238095238093</v>
      </c>
    </row>
    <row r="365" spans="1:13" x14ac:dyDescent="0.3">
      <c r="A365">
        <v>138</v>
      </c>
      <c r="B365">
        <v>6</v>
      </c>
      <c r="C365" t="s">
        <v>14</v>
      </c>
      <c r="D365" t="s">
        <v>15</v>
      </c>
      <c r="E365" s="2">
        <v>19</v>
      </c>
      <c r="F365" s="2">
        <v>31</v>
      </c>
      <c r="G365">
        <v>2</v>
      </c>
      <c r="H365" s="8">
        <v>2.7777777777777776E-2</v>
      </c>
      <c r="I365" t="s">
        <v>10</v>
      </c>
      <c r="J365" s="2">
        <f>Datos_cocina[[#This Row],[Precio Unitario]]*Datos_cocina[[#This Row],[Cantidad Ordenada]]</f>
        <v>62</v>
      </c>
      <c r="K365" s="3">
        <f>Datos_cocina[[#This Row],[Ganancia Bruta]]*Datos_cocina[[#This Row],[Cantidad Ordenada]]</f>
        <v>24</v>
      </c>
      <c r="L365" s="3">
        <f>Datos_cocina[[#This Row],[Precio Unitario]]-Datos_cocina[[#This Row],[Costo Unitario]]</f>
        <v>12</v>
      </c>
      <c r="M365" s="4">
        <f>(Datos_cocina[[#This Row],[Ganancia Neta]]/Datos_cocina[[#This Row],[Total del Pedido]])</f>
        <v>0.38709677419354838</v>
      </c>
    </row>
    <row r="366" spans="1:13" x14ac:dyDescent="0.3">
      <c r="A366">
        <v>138</v>
      </c>
      <c r="B366">
        <v>6</v>
      </c>
      <c r="C366" t="s">
        <v>28</v>
      </c>
      <c r="D366" t="s">
        <v>29</v>
      </c>
      <c r="E366" s="2">
        <v>11</v>
      </c>
      <c r="F366" s="2">
        <v>19</v>
      </c>
      <c r="G366">
        <v>2</v>
      </c>
      <c r="H366" s="8">
        <v>4.1666666666666666E-3</v>
      </c>
      <c r="I366" t="s">
        <v>10</v>
      </c>
      <c r="J366" s="2">
        <f>Datos_cocina[[#This Row],[Precio Unitario]]*Datos_cocina[[#This Row],[Cantidad Ordenada]]</f>
        <v>38</v>
      </c>
      <c r="K366" s="3">
        <f>Datos_cocina[[#This Row],[Ganancia Bruta]]*Datos_cocina[[#This Row],[Cantidad Ordenada]]</f>
        <v>16</v>
      </c>
      <c r="L366" s="3">
        <f>Datos_cocina[[#This Row],[Precio Unitario]]-Datos_cocina[[#This Row],[Costo Unitario]]</f>
        <v>8</v>
      </c>
      <c r="M366" s="4">
        <f>(Datos_cocina[[#This Row],[Ganancia Neta]]/Datos_cocina[[#This Row],[Total del Pedido]])</f>
        <v>0.42105263157894735</v>
      </c>
    </row>
    <row r="367" spans="1:13" x14ac:dyDescent="0.3">
      <c r="A367">
        <v>138</v>
      </c>
      <c r="B367">
        <v>6</v>
      </c>
      <c r="C367" t="s">
        <v>46</v>
      </c>
      <c r="D367" t="s">
        <v>47</v>
      </c>
      <c r="E367" s="2">
        <v>15</v>
      </c>
      <c r="F367" s="2">
        <v>26</v>
      </c>
      <c r="G367">
        <v>3</v>
      </c>
      <c r="H367" s="8">
        <v>4.8611111111111112E-3</v>
      </c>
      <c r="I367" t="s">
        <v>13</v>
      </c>
      <c r="J367" s="2">
        <f>Datos_cocina[[#This Row],[Precio Unitario]]*Datos_cocina[[#This Row],[Cantidad Ordenada]]</f>
        <v>78</v>
      </c>
      <c r="K367" s="3">
        <f>Datos_cocina[[#This Row],[Ganancia Bruta]]*Datos_cocina[[#This Row],[Cantidad Ordenada]]</f>
        <v>33</v>
      </c>
      <c r="L367" s="3">
        <f>Datos_cocina[[#This Row],[Precio Unitario]]-Datos_cocina[[#This Row],[Costo Unitario]]</f>
        <v>11</v>
      </c>
      <c r="M367" s="4">
        <f>(Datos_cocina[[#This Row],[Ganancia Neta]]/Datos_cocina[[#This Row],[Total del Pedido]])</f>
        <v>0.42307692307692307</v>
      </c>
    </row>
    <row r="368" spans="1:13" x14ac:dyDescent="0.3">
      <c r="A368">
        <v>138</v>
      </c>
      <c r="B368">
        <v>6</v>
      </c>
      <c r="C368" t="s">
        <v>11</v>
      </c>
      <c r="D368" t="s">
        <v>12</v>
      </c>
      <c r="E368" s="2">
        <v>18</v>
      </c>
      <c r="F368" s="2">
        <v>30</v>
      </c>
      <c r="G368">
        <v>2</v>
      </c>
      <c r="H368" s="8">
        <v>3.0555555555555555E-2</v>
      </c>
      <c r="I368" t="s">
        <v>13</v>
      </c>
      <c r="J368" s="2">
        <f>Datos_cocina[[#This Row],[Precio Unitario]]*Datos_cocina[[#This Row],[Cantidad Ordenada]]</f>
        <v>60</v>
      </c>
      <c r="K368" s="3">
        <f>Datos_cocina[[#This Row],[Ganancia Bruta]]*Datos_cocina[[#This Row],[Cantidad Ordenada]]</f>
        <v>24</v>
      </c>
      <c r="L368" s="3">
        <f>Datos_cocina[[#This Row],[Precio Unitario]]-Datos_cocina[[#This Row],[Costo Unitario]]</f>
        <v>12</v>
      </c>
      <c r="M368" s="4">
        <f>(Datos_cocina[[#This Row],[Ganancia Neta]]/Datos_cocina[[#This Row],[Total del Pedido]])</f>
        <v>0.4</v>
      </c>
    </row>
    <row r="369" spans="1:13" x14ac:dyDescent="0.3">
      <c r="A369">
        <v>139</v>
      </c>
      <c r="B369">
        <v>16</v>
      </c>
      <c r="C369" t="s">
        <v>30</v>
      </c>
      <c r="D369" t="s">
        <v>31</v>
      </c>
      <c r="E369" s="2">
        <v>21</v>
      </c>
      <c r="F369" s="2">
        <v>35</v>
      </c>
      <c r="G369">
        <v>1</v>
      </c>
      <c r="H369" s="8">
        <v>1.8055555555555554E-2</v>
      </c>
      <c r="I369" t="s">
        <v>10</v>
      </c>
      <c r="J369" s="2">
        <f>Datos_cocina[[#This Row],[Precio Unitario]]*Datos_cocina[[#This Row],[Cantidad Ordenada]]</f>
        <v>35</v>
      </c>
      <c r="K369" s="3">
        <f>Datos_cocina[[#This Row],[Ganancia Bruta]]*Datos_cocina[[#This Row],[Cantidad Ordenada]]</f>
        <v>14</v>
      </c>
      <c r="L369" s="3">
        <f>Datos_cocina[[#This Row],[Precio Unitario]]-Datos_cocina[[#This Row],[Costo Unitario]]</f>
        <v>14</v>
      </c>
      <c r="M369" s="4">
        <f>(Datos_cocina[[#This Row],[Ganancia Neta]]/Datos_cocina[[#This Row],[Total del Pedido]])</f>
        <v>0.4</v>
      </c>
    </row>
    <row r="370" spans="1:13" x14ac:dyDescent="0.3">
      <c r="A370">
        <v>140</v>
      </c>
      <c r="B370">
        <v>11</v>
      </c>
      <c r="C370" t="s">
        <v>48</v>
      </c>
      <c r="D370" t="s">
        <v>49</v>
      </c>
      <c r="E370" s="2">
        <v>15</v>
      </c>
      <c r="F370" s="2">
        <v>25</v>
      </c>
      <c r="G370">
        <v>2</v>
      </c>
      <c r="H370" s="8">
        <v>2.4305555555555556E-2</v>
      </c>
      <c r="I370" t="s">
        <v>10</v>
      </c>
      <c r="J370" s="2">
        <f>Datos_cocina[[#This Row],[Precio Unitario]]*Datos_cocina[[#This Row],[Cantidad Ordenada]]</f>
        <v>50</v>
      </c>
      <c r="K370" s="3">
        <f>Datos_cocina[[#This Row],[Ganancia Bruta]]*Datos_cocina[[#This Row],[Cantidad Ordenada]]</f>
        <v>20</v>
      </c>
      <c r="L370" s="3">
        <f>Datos_cocina[[#This Row],[Precio Unitario]]-Datos_cocina[[#This Row],[Costo Unitario]]</f>
        <v>10</v>
      </c>
      <c r="M370" s="4">
        <f>(Datos_cocina[[#This Row],[Ganancia Neta]]/Datos_cocina[[#This Row],[Total del Pedido]])</f>
        <v>0.4</v>
      </c>
    </row>
    <row r="371" spans="1:13" x14ac:dyDescent="0.3">
      <c r="A371">
        <v>140</v>
      </c>
      <c r="B371">
        <v>11</v>
      </c>
      <c r="C371" t="s">
        <v>30</v>
      </c>
      <c r="D371" t="s">
        <v>31</v>
      </c>
      <c r="E371" s="2">
        <v>21</v>
      </c>
      <c r="F371" s="2">
        <v>35</v>
      </c>
      <c r="G371">
        <v>3</v>
      </c>
      <c r="H371" s="8">
        <v>2.4305555555555556E-2</v>
      </c>
      <c r="I371" t="s">
        <v>13</v>
      </c>
      <c r="J371" s="2">
        <f>Datos_cocina[[#This Row],[Precio Unitario]]*Datos_cocina[[#This Row],[Cantidad Ordenada]]</f>
        <v>105</v>
      </c>
      <c r="K371" s="3">
        <f>Datos_cocina[[#This Row],[Ganancia Bruta]]*Datos_cocina[[#This Row],[Cantidad Ordenada]]</f>
        <v>42</v>
      </c>
      <c r="L371" s="3">
        <f>Datos_cocina[[#This Row],[Precio Unitario]]-Datos_cocina[[#This Row],[Costo Unitario]]</f>
        <v>14</v>
      </c>
      <c r="M371" s="4">
        <f>(Datos_cocina[[#This Row],[Ganancia Neta]]/Datos_cocina[[#This Row],[Total del Pedido]])</f>
        <v>0.4</v>
      </c>
    </row>
    <row r="372" spans="1:13" x14ac:dyDescent="0.3">
      <c r="A372">
        <v>140</v>
      </c>
      <c r="B372">
        <v>11</v>
      </c>
      <c r="C372" t="s">
        <v>44</v>
      </c>
      <c r="D372" t="s">
        <v>45</v>
      </c>
      <c r="E372" s="2">
        <v>10</v>
      </c>
      <c r="F372" s="2">
        <v>18</v>
      </c>
      <c r="G372">
        <v>2</v>
      </c>
      <c r="H372" s="8">
        <v>3.3333333333333333E-2</v>
      </c>
      <c r="I372" t="s">
        <v>13</v>
      </c>
      <c r="J372" s="2">
        <f>Datos_cocina[[#This Row],[Precio Unitario]]*Datos_cocina[[#This Row],[Cantidad Ordenada]]</f>
        <v>36</v>
      </c>
      <c r="K372" s="3">
        <f>Datos_cocina[[#This Row],[Ganancia Bruta]]*Datos_cocina[[#This Row],[Cantidad Ordenada]]</f>
        <v>16</v>
      </c>
      <c r="L372" s="3">
        <f>Datos_cocina[[#This Row],[Precio Unitario]]-Datos_cocina[[#This Row],[Costo Unitario]]</f>
        <v>8</v>
      </c>
      <c r="M372" s="4">
        <f>(Datos_cocina[[#This Row],[Ganancia Neta]]/Datos_cocina[[#This Row],[Total del Pedido]])</f>
        <v>0.44444444444444442</v>
      </c>
    </row>
    <row r="373" spans="1:13" x14ac:dyDescent="0.3">
      <c r="A373">
        <v>141</v>
      </c>
      <c r="B373">
        <v>4</v>
      </c>
      <c r="C373" t="s">
        <v>42</v>
      </c>
      <c r="D373" t="s">
        <v>43</v>
      </c>
      <c r="E373" s="2">
        <v>13</v>
      </c>
      <c r="F373" s="2">
        <v>21</v>
      </c>
      <c r="G373">
        <v>1</v>
      </c>
      <c r="H373" s="8">
        <v>1.9444444444444445E-2</v>
      </c>
      <c r="I373" t="s">
        <v>13</v>
      </c>
      <c r="J373" s="2">
        <f>Datos_cocina[[#This Row],[Precio Unitario]]*Datos_cocina[[#This Row],[Cantidad Ordenada]]</f>
        <v>21</v>
      </c>
      <c r="K373" s="3">
        <f>Datos_cocina[[#This Row],[Ganancia Bruta]]*Datos_cocina[[#This Row],[Cantidad Ordenada]]</f>
        <v>8</v>
      </c>
      <c r="L373" s="3">
        <f>Datos_cocina[[#This Row],[Precio Unitario]]-Datos_cocina[[#This Row],[Costo Unitario]]</f>
        <v>8</v>
      </c>
      <c r="M373" s="4">
        <f>(Datos_cocina[[#This Row],[Ganancia Neta]]/Datos_cocina[[#This Row],[Total del Pedido]])</f>
        <v>0.38095238095238093</v>
      </c>
    </row>
    <row r="374" spans="1:13" x14ac:dyDescent="0.3">
      <c r="A374">
        <v>142</v>
      </c>
      <c r="B374">
        <v>14</v>
      </c>
      <c r="C374" t="s">
        <v>8</v>
      </c>
      <c r="D374" t="s">
        <v>9</v>
      </c>
      <c r="E374" s="2">
        <v>14</v>
      </c>
      <c r="F374" s="2">
        <v>24</v>
      </c>
      <c r="G374">
        <v>3</v>
      </c>
      <c r="H374" s="8">
        <v>2.5694444444444443E-2</v>
      </c>
      <c r="I374" t="s">
        <v>10</v>
      </c>
      <c r="J374" s="2">
        <f>Datos_cocina[[#This Row],[Precio Unitario]]*Datos_cocina[[#This Row],[Cantidad Ordenada]]</f>
        <v>72</v>
      </c>
      <c r="K374" s="3">
        <f>Datos_cocina[[#This Row],[Ganancia Bruta]]*Datos_cocina[[#This Row],[Cantidad Ordenada]]</f>
        <v>30</v>
      </c>
      <c r="L374" s="3">
        <f>Datos_cocina[[#This Row],[Precio Unitario]]-Datos_cocina[[#This Row],[Costo Unitario]]</f>
        <v>10</v>
      </c>
      <c r="M374" s="4">
        <f>(Datos_cocina[[#This Row],[Ganancia Neta]]/Datos_cocina[[#This Row],[Total del Pedido]])</f>
        <v>0.41666666666666669</v>
      </c>
    </row>
    <row r="375" spans="1:13" x14ac:dyDescent="0.3">
      <c r="A375">
        <v>142</v>
      </c>
      <c r="B375">
        <v>14</v>
      </c>
      <c r="C375" t="s">
        <v>40</v>
      </c>
      <c r="D375" t="s">
        <v>41</v>
      </c>
      <c r="E375" s="2">
        <v>14</v>
      </c>
      <c r="F375" s="2">
        <v>23</v>
      </c>
      <c r="G375">
        <v>3</v>
      </c>
      <c r="H375" s="8">
        <v>7.6388888888888886E-3</v>
      </c>
      <c r="I375" t="s">
        <v>13</v>
      </c>
      <c r="J375" s="2">
        <f>Datos_cocina[[#This Row],[Precio Unitario]]*Datos_cocina[[#This Row],[Cantidad Ordenada]]</f>
        <v>69</v>
      </c>
      <c r="K375" s="3">
        <f>Datos_cocina[[#This Row],[Ganancia Bruta]]*Datos_cocina[[#This Row],[Cantidad Ordenada]]</f>
        <v>27</v>
      </c>
      <c r="L375" s="3">
        <f>Datos_cocina[[#This Row],[Precio Unitario]]-Datos_cocina[[#This Row],[Costo Unitario]]</f>
        <v>9</v>
      </c>
      <c r="M375" s="4">
        <f>(Datos_cocina[[#This Row],[Ganancia Neta]]/Datos_cocina[[#This Row],[Total del Pedido]])</f>
        <v>0.39130434782608697</v>
      </c>
    </row>
    <row r="376" spans="1:13" x14ac:dyDescent="0.3">
      <c r="A376">
        <v>142</v>
      </c>
      <c r="B376">
        <v>14</v>
      </c>
      <c r="C376" t="s">
        <v>18</v>
      </c>
      <c r="D376" t="s">
        <v>19</v>
      </c>
      <c r="E376" s="2">
        <v>25</v>
      </c>
      <c r="F376" s="2">
        <v>40</v>
      </c>
      <c r="G376">
        <v>1</v>
      </c>
      <c r="H376" s="8">
        <v>1.5277777777777777E-2</v>
      </c>
      <c r="I376" t="s">
        <v>10</v>
      </c>
      <c r="J376" s="2">
        <f>Datos_cocina[[#This Row],[Precio Unitario]]*Datos_cocina[[#This Row],[Cantidad Ordenada]]</f>
        <v>40</v>
      </c>
      <c r="K376" s="3">
        <f>Datos_cocina[[#This Row],[Ganancia Bruta]]*Datos_cocina[[#This Row],[Cantidad Ordenada]]</f>
        <v>15</v>
      </c>
      <c r="L376" s="3">
        <f>Datos_cocina[[#This Row],[Precio Unitario]]-Datos_cocina[[#This Row],[Costo Unitario]]</f>
        <v>15</v>
      </c>
      <c r="M376" s="4">
        <f>(Datos_cocina[[#This Row],[Ganancia Neta]]/Datos_cocina[[#This Row],[Total del Pedido]])</f>
        <v>0.375</v>
      </c>
    </row>
    <row r="377" spans="1:13" x14ac:dyDescent="0.3">
      <c r="A377">
        <v>143</v>
      </c>
      <c r="B377">
        <v>9</v>
      </c>
      <c r="C377" t="s">
        <v>48</v>
      </c>
      <c r="D377" t="s">
        <v>49</v>
      </c>
      <c r="E377" s="2">
        <v>15</v>
      </c>
      <c r="F377" s="2">
        <v>25</v>
      </c>
      <c r="G377">
        <v>2</v>
      </c>
      <c r="H377" s="8">
        <v>1.1111111111111112E-2</v>
      </c>
      <c r="I377" t="s">
        <v>13</v>
      </c>
      <c r="J377" s="2">
        <f>Datos_cocina[[#This Row],[Precio Unitario]]*Datos_cocina[[#This Row],[Cantidad Ordenada]]</f>
        <v>50</v>
      </c>
      <c r="K377" s="3">
        <f>Datos_cocina[[#This Row],[Ganancia Bruta]]*Datos_cocina[[#This Row],[Cantidad Ordenada]]</f>
        <v>20</v>
      </c>
      <c r="L377" s="3">
        <f>Datos_cocina[[#This Row],[Precio Unitario]]-Datos_cocina[[#This Row],[Costo Unitario]]</f>
        <v>10</v>
      </c>
      <c r="M377" s="4">
        <f>(Datos_cocina[[#This Row],[Ganancia Neta]]/Datos_cocina[[#This Row],[Total del Pedido]])</f>
        <v>0.4</v>
      </c>
    </row>
    <row r="378" spans="1:13" x14ac:dyDescent="0.3">
      <c r="A378">
        <v>144</v>
      </c>
      <c r="B378">
        <v>18</v>
      </c>
      <c r="C378" t="s">
        <v>20</v>
      </c>
      <c r="D378" t="s">
        <v>21</v>
      </c>
      <c r="E378" s="2">
        <v>22</v>
      </c>
      <c r="F378" s="2">
        <v>36</v>
      </c>
      <c r="G378">
        <v>1</v>
      </c>
      <c r="H378" s="8">
        <v>1.8749999999999999E-2</v>
      </c>
      <c r="I378" t="s">
        <v>13</v>
      </c>
      <c r="J378" s="2">
        <f>Datos_cocina[[#This Row],[Precio Unitario]]*Datos_cocina[[#This Row],[Cantidad Ordenada]]</f>
        <v>36</v>
      </c>
      <c r="K378" s="3">
        <f>Datos_cocina[[#This Row],[Ganancia Bruta]]*Datos_cocina[[#This Row],[Cantidad Ordenada]]</f>
        <v>14</v>
      </c>
      <c r="L378" s="3">
        <f>Datos_cocina[[#This Row],[Precio Unitario]]-Datos_cocina[[#This Row],[Costo Unitario]]</f>
        <v>14</v>
      </c>
      <c r="M378" s="4">
        <f>(Datos_cocina[[#This Row],[Ganancia Neta]]/Datos_cocina[[#This Row],[Total del Pedido]])</f>
        <v>0.3888888888888889</v>
      </c>
    </row>
    <row r="379" spans="1:13" x14ac:dyDescent="0.3">
      <c r="A379">
        <v>144</v>
      </c>
      <c r="B379">
        <v>18</v>
      </c>
      <c r="C379" t="s">
        <v>28</v>
      </c>
      <c r="D379" t="s">
        <v>29</v>
      </c>
      <c r="E379" s="2">
        <v>11</v>
      </c>
      <c r="F379" s="2">
        <v>19</v>
      </c>
      <c r="G379">
        <v>3</v>
      </c>
      <c r="H379" s="8">
        <v>3.5416666666666666E-2</v>
      </c>
      <c r="I379" t="s">
        <v>10</v>
      </c>
      <c r="J379" s="2">
        <f>Datos_cocina[[#This Row],[Precio Unitario]]*Datos_cocina[[#This Row],[Cantidad Ordenada]]</f>
        <v>57</v>
      </c>
      <c r="K379" s="3">
        <f>Datos_cocina[[#This Row],[Ganancia Bruta]]*Datos_cocina[[#This Row],[Cantidad Ordenada]]</f>
        <v>24</v>
      </c>
      <c r="L379" s="3">
        <f>Datos_cocina[[#This Row],[Precio Unitario]]-Datos_cocina[[#This Row],[Costo Unitario]]</f>
        <v>8</v>
      </c>
      <c r="M379" s="4">
        <f>(Datos_cocina[[#This Row],[Ganancia Neta]]/Datos_cocina[[#This Row],[Total del Pedido]])</f>
        <v>0.42105263157894735</v>
      </c>
    </row>
    <row r="380" spans="1:13" x14ac:dyDescent="0.3">
      <c r="A380">
        <v>144</v>
      </c>
      <c r="B380">
        <v>18</v>
      </c>
      <c r="C380" t="s">
        <v>22</v>
      </c>
      <c r="D380" t="s">
        <v>23</v>
      </c>
      <c r="E380" s="2">
        <v>17</v>
      </c>
      <c r="F380" s="2">
        <v>29</v>
      </c>
      <c r="G380">
        <v>2</v>
      </c>
      <c r="H380" s="8">
        <v>2.6388888888888889E-2</v>
      </c>
      <c r="I380" t="s">
        <v>10</v>
      </c>
      <c r="J380" s="2">
        <f>Datos_cocina[[#This Row],[Precio Unitario]]*Datos_cocina[[#This Row],[Cantidad Ordenada]]</f>
        <v>58</v>
      </c>
      <c r="K380" s="3">
        <f>Datos_cocina[[#This Row],[Ganancia Bruta]]*Datos_cocina[[#This Row],[Cantidad Ordenada]]</f>
        <v>24</v>
      </c>
      <c r="L380" s="3">
        <f>Datos_cocina[[#This Row],[Precio Unitario]]-Datos_cocina[[#This Row],[Costo Unitario]]</f>
        <v>12</v>
      </c>
      <c r="M380" s="4">
        <f>(Datos_cocina[[#This Row],[Ganancia Neta]]/Datos_cocina[[#This Row],[Total del Pedido]])</f>
        <v>0.41379310344827586</v>
      </c>
    </row>
    <row r="381" spans="1:13" x14ac:dyDescent="0.3">
      <c r="A381">
        <v>144</v>
      </c>
      <c r="B381">
        <v>18</v>
      </c>
      <c r="C381" t="s">
        <v>36</v>
      </c>
      <c r="D381" t="s">
        <v>37</v>
      </c>
      <c r="E381" s="2">
        <v>20</v>
      </c>
      <c r="F381" s="2">
        <v>34</v>
      </c>
      <c r="G381">
        <v>1</v>
      </c>
      <c r="H381" s="8">
        <v>2.361111111111111E-2</v>
      </c>
      <c r="I381" t="s">
        <v>13</v>
      </c>
      <c r="J381" s="2">
        <f>Datos_cocina[[#This Row],[Precio Unitario]]*Datos_cocina[[#This Row],[Cantidad Ordenada]]</f>
        <v>34</v>
      </c>
      <c r="K381" s="3">
        <f>Datos_cocina[[#This Row],[Ganancia Bruta]]*Datos_cocina[[#This Row],[Cantidad Ordenada]]</f>
        <v>14</v>
      </c>
      <c r="L381" s="3">
        <f>Datos_cocina[[#This Row],[Precio Unitario]]-Datos_cocina[[#This Row],[Costo Unitario]]</f>
        <v>14</v>
      </c>
      <c r="M381" s="4">
        <f>(Datos_cocina[[#This Row],[Ganancia Neta]]/Datos_cocina[[#This Row],[Total del Pedido]])</f>
        <v>0.41176470588235292</v>
      </c>
    </row>
    <row r="382" spans="1:13" x14ac:dyDescent="0.3">
      <c r="A382">
        <v>145</v>
      </c>
      <c r="B382">
        <v>2</v>
      </c>
      <c r="C382" t="s">
        <v>34</v>
      </c>
      <c r="D382" t="s">
        <v>35</v>
      </c>
      <c r="E382" s="2">
        <v>13</v>
      </c>
      <c r="F382" s="2">
        <v>22</v>
      </c>
      <c r="G382">
        <v>3</v>
      </c>
      <c r="H382" s="8">
        <v>4.0972222222222222E-2</v>
      </c>
      <c r="I382" t="s">
        <v>10</v>
      </c>
      <c r="J382" s="2">
        <f>Datos_cocina[[#This Row],[Precio Unitario]]*Datos_cocina[[#This Row],[Cantidad Ordenada]]</f>
        <v>66</v>
      </c>
      <c r="K382" s="3">
        <f>Datos_cocina[[#This Row],[Ganancia Bruta]]*Datos_cocina[[#This Row],[Cantidad Ordenada]]</f>
        <v>27</v>
      </c>
      <c r="L382" s="3">
        <f>Datos_cocina[[#This Row],[Precio Unitario]]-Datos_cocina[[#This Row],[Costo Unitario]]</f>
        <v>9</v>
      </c>
      <c r="M382" s="4">
        <f>(Datos_cocina[[#This Row],[Ganancia Neta]]/Datos_cocina[[#This Row],[Total del Pedido]])</f>
        <v>0.40909090909090912</v>
      </c>
    </row>
    <row r="383" spans="1:13" x14ac:dyDescent="0.3">
      <c r="A383">
        <v>145</v>
      </c>
      <c r="B383">
        <v>2</v>
      </c>
      <c r="C383" t="s">
        <v>11</v>
      </c>
      <c r="D383" t="s">
        <v>12</v>
      </c>
      <c r="E383" s="2">
        <v>18</v>
      </c>
      <c r="F383" s="2">
        <v>30</v>
      </c>
      <c r="G383">
        <v>2</v>
      </c>
      <c r="H383" s="8">
        <v>3.2638888888888891E-2</v>
      </c>
      <c r="I383" t="s">
        <v>13</v>
      </c>
      <c r="J383" s="2">
        <f>Datos_cocina[[#This Row],[Precio Unitario]]*Datos_cocina[[#This Row],[Cantidad Ordenada]]</f>
        <v>60</v>
      </c>
      <c r="K383" s="3">
        <f>Datos_cocina[[#This Row],[Ganancia Bruta]]*Datos_cocina[[#This Row],[Cantidad Ordenada]]</f>
        <v>24</v>
      </c>
      <c r="L383" s="3">
        <f>Datos_cocina[[#This Row],[Precio Unitario]]-Datos_cocina[[#This Row],[Costo Unitario]]</f>
        <v>12</v>
      </c>
      <c r="M383" s="4">
        <f>(Datos_cocina[[#This Row],[Ganancia Neta]]/Datos_cocina[[#This Row],[Total del Pedido]])</f>
        <v>0.4</v>
      </c>
    </row>
    <row r="384" spans="1:13" x14ac:dyDescent="0.3">
      <c r="A384">
        <v>146</v>
      </c>
      <c r="B384">
        <v>8</v>
      </c>
      <c r="C384" t="s">
        <v>14</v>
      </c>
      <c r="D384" t="s">
        <v>15</v>
      </c>
      <c r="E384" s="2">
        <v>19</v>
      </c>
      <c r="F384" s="2">
        <v>31</v>
      </c>
      <c r="G384">
        <v>2</v>
      </c>
      <c r="H384" s="8">
        <v>3.2638888888888891E-2</v>
      </c>
      <c r="I384" t="s">
        <v>13</v>
      </c>
      <c r="J384" s="2">
        <f>Datos_cocina[[#This Row],[Precio Unitario]]*Datos_cocina[[#This Row],[Cantidad Ordenada]]</f>
        <v>62</v>
      </c>
      <c r="K384" s="3">
        <f>Datos_cocina[[#This Row],[Ganancia Bruta]]*Datos_cocina[[#This Row],[Cantidad Ordenada]]</f>
        <v>24</v>
      </c>
      <c r="L384" s="3">
        <f>Datos_cocina[[#This Row],[Precio Unitario]]-Datos_cocina[[#This Row],[Costo Unitario]]</f>
        <v>12</v>
      </c>
      <c r="M384" s="4">
        <f>(Datos_cocina[[#This Row],[Ganancia Neta]]/Datos_cocina[[#This Row],[Total del Pedido]])</f>
        <v>0.38709677419354838</v>
      </c>
    </row>
    <row r="385" spans="1:13" x14ac:dyDescent="0.3">
      <c r="A385">
        <v>147</v>
      </c>
      <c r="B385">
        <v>5</v>
      </c>
      <c r="C385" t="s">
        <v>18</v>
      </c>
      <c r="D385" t="s">
        <v>19</v>
      </c>
      <c r="E385" s="2">
        <v>25</v>
      </c>
      <c r="F385" s="2">
        <v>40</v>
      </c>
      <c r="G385">
        <v>1</v>
      </c>
      <c r="H385" s="8">
        <v>9.0277777777777769E-3</v>
      </c>
      <c r="I385" t="s">
        <v>13</v>
      </c>
      <c r="J385" s="2">
        <f>Datos_cocina[[#This Row],[Precio Unitario]]*Datos_cocina[[#This Row],[Cantidad Ordenada]]</f>
        <v>40</v>
      </c>
      <c r="K385" s="3">
        <f>Datos_cocina[[#This Row],[Ganancia Bruta]]*Datos_cocina[[#This Row],[Cantidad Ordenada]]</f>
        <v>15</v>
      </c>
      <c r="L385" s="3">
        <f>Datos_cocina[[#This Row],[Precio Unitario]]-Datos_cocina[[#This Row],[Costo Unitario]]</f>
        <v>15</v>
      </c>
      <c r="M385" s="4">
        <f>(Datos_cocina[[#This Row],[Ganancia Neta]]/Datos_cocina[[#This Row],[Total del Pedido]])</f>
        <v>0.375</v>
      </c>
    </row>
    <row r="386" spans="1:13" x14ac:dyDescent="0.3">
      <c r="A386">
        <v>147</v>
      </c>
      <c r="B386">
        <v>5</v>
      </c>
      <c r="C386" t="s">
        <v>34</v>
      </c>
      <c r="D386" t="s">
        <v>35</v>
      </c>
      <c r="E386" s="2">
        <v>13</v>
      </c>
      <c r="F386" s="2">
        <v>22</v>
      </c>
      <c r="G386">
        <v>2</v>
      </c>
      <c r="H386" s="8">
        <v>1.3888888888888888E-2</v>
      </c>
      <c r="I386" t="s">
        <v>10</v>
      </c>
      <c r="J386" s="2">
        <f>Datos_cocina[[#This Row],[Precio Unitario]]*Datos_cocina[[#This Row],[Cantidad Ordenada]]</f>
        <v>44</v>
      </c>
      <c r="K386" s="3">
        <f>Datos_cocina[[#This Row],[Ganancia Bruta]]*Datos_cocina[[#This Row],[Cantidad Ordenada]]</f>
        <v>18</v>
      </c>
      <c r="L386" s="3">
        <f>Datos_cocina[[#This Row],[Precio Unitario]]-Datos_cocina[[#This Row],[Costo Unitario]]</f>
        <v>9</v>
      </c>
      <c r="M386" s="4">
        <f>(Datos_cocina[[#This Row],[Ganancia Neta]]/Datos_cocina[[#This Row],[Total del Pedido]])</f>
        <v>0.40909090909090912</v>
      </c>
    </row>
    <row r="387" spans="1:13" x14ac:dyDescent="0.3">
      <c r="A387">
        <v>148</v>
      </c>
      <c r="B387">
        <v>10</v>
      </c>
      <c r="C387" t="s">
        <v>22</v>
      </c>
      <c r="D387" t="s">
        <v>23</v>
      </c>
      <c r="E387" s="2">
        <v>17</v>
      </c>
      <c r="F387" s="2">
        <v>29</v>
      </c>
      <c r="G387">
        <v>2</v>
      </c>
      <c r="H387" s="8">
        <v>2.1527777777777778E-2</v>
      </c>
      <c r="I387" t="s">
        <v>10</v>
      </c>
      <c r="J387" s="2">
        <f>Datos_cocina[[#This Row],[Precio Unitario]]*Datos_cocina[[#This Row],[Cantidad Ordenada]]</f>
        <v>58</v>
      </c>
      <c r="K387" s="3">
        <f>Datos_cocina[[#This Row],[Ganancia Bruta]]*Datos_cocina[[#This Row],[Cantidad Ordenada]]</f>
        <v>24</v>
      </c>
      <c r="L387" s="3">
        <f>Datos_cocina[[#This Row],[Precio Unitario]]-Datos_cocina[[#This Row],[Costo Unitario]]</f>
        <v>12</v>
      </c>
      <c r="M387" s="4">
        <f>(Datos_cocina[[#This Row],[Ganancia Neta]]/Datos_cocina[[#This Row],[Total del Pedido]])</f>
        <v>0.41379310344827586</v>
      </c>
    </row>
    <row r="388" spans="1:13" x14ac:dyDescent="0.3">
      <c r="A388">
        <v>148</v>
      </c>
      <c r="B388">
        <v>10</v>
      </c>
      <c r="C388" t="s">
        <v>36</v>
      </c>
      <c r="D388" t="s">
        <v>37</v>
      </c>
      <c r="E388" s="2">
        <v>20</v>
      </c>
      <c r="F388" s="2">
        <v>34</v>
      </c>
      <c r="G388">
        <v>2</v>
      </c>
      <c r="H388" s="8">
        <v>3.9583333333333331E-2</v>
      </c>
      <c r="I388" t="s">
        <v>10</v>
      </c>
      <c r="J388" s="2">
        <f>Datos_cocina[[#This Row],[Precio Unitario]]*Datos_cocina[[#This Row],[Cantidad Ordenada]]</f>
        <v>68</v>
      </c>
      <c r="K388" s="3">
        <f>Datos_cocina[[#This Row],[Ganancia Bruta]]*Datos_cocina[[#This Row],[Cantidad Ordenada]]</f>
        <v>28</v>
      </c>
      <c r="L388" s="3">
        <f>Datos_cocina[[#This Row],[Precio Unitario]]-Datos_cocina[[#This Row],[Costo Unitario]]</f>
        <v>14</v>
      </c>
      <c r="M388" s="4">
        <f>(Datos_cocina[[#This Row],[Ganancia Neta]]/Datos_cocina[[#This Row],[Total del Pedido]])</f>
        <v>0.41176470588235292</v>
      </c>
    </row>
    <row r="389" spans="1:13" x14ac:dyDescent="0.3">
      <c r="A389">
        <v>148</v>
      </c>
      <c r="B389">
        <v>10</v>
      </c>
      <c r="C389" t="s">
        <v>38</v>
      </c>
      <c r="D389" t="s">
        <v>39</v>
      </c>
      <c r="E389" s="2">
        <v>12</v>
      </c>
      <c r="F389" s="2">
        <v>20</v>
      </c>
      <c r="G389">
        <v>3</v>
      </c>
      <c r="H389" s="8">
        <v>3.1944444444444442E-2</v>
      </c>
      <c r="I389" t="s">
        <v>10</v>
      </c>
      <c r="J389" s="2">
        <f>Datos_cocina[[#This Row],[Precio Unitario]]*Datos_cocina[[#This Row],[Cantidad Ordenada]]</f>
        <v>60</v>
      </c>
      <c r="K389" s="3">
        <f>Datos_cocina[[#This Row],[Ganancia Bruta]]*Datos_cocina[[#This Row],[Cantidad Ordenada]]</f>
        <v>24</v>
      </c>
      <c r="L389" s="3">
        <f>Datos_cocina[[#This Row],[Precio Unitario]]-Datos_cocina[[#This Row],[Costo Unitario]]</f>
        <v>8</v>
      </c>
      <c r="M389" s="4">
        <f>(Datos_cocina[[#This Row],[Ganancia Neta]]/Datos_cocina[[#This Row],[Total del Pedido]])</f>
        <v>0.4</v>
      </c>
    </row>
    <row r="390" spans="1:13" x14ac:dyDescent="0.3">
      <c r="A390">
        <v>148</v>
      </c>
      <c r="B390">
        <v>10</v>
      </c>
      <c r="C390" t="s">
        <v>46</v>
      </c>
      <c r="D390" t="s">
        <v>47</v>
      </c>
      <c r="E390" s="2">
        <v>15</v>
      </c>
      <c r="F390" s="2">
        <v>26</v>
      </c>
      <c r="G390">
        <v>1</v>
      </c>
      <c r="H390" s="8">
        <v>1.7361111111111112E-2</v>
      </c>
      <c r="I390" t="s">
        <v>10</v>
      </c>
      <c r="J390" s="2">
        <f>Datos_cocina[[#This Row],[Precio Unitario]]*Datos_cocina[[#This Row],[Cantidad Ordenada]]</f>
        <v>26</v>
      </c>
      <c r="K390" s="3">
        <f>Datos_cocina[[#This Row],[Ganancia Bruta]]*Datos_cocina[[#This Row],[Cantidad Ordenada]]</f>
        <v>11</v>
      </c>
      <c r="L390" s="3">
        <f>Datos_cocina[[#This Row],[Precio Unitario]]-Datos_cocina[[#This Row],[Costo Unitario]]</f>
        <v>11</v>
      </c>
      <c r="M390" s="4">
        <f>(Datos_cocina[[#This Row],[Ganancia Neta]]/Datos_cocina[[#This Row],[Total del Pedido]])</f>
        <v>0.42307692307692307</v>
      </c>
    </row>
    <row r="391" spans="1:13" x14ac:dyDescent="0.3">
      <c r="A391">
        <v>149</v>
      </c>
      <c r="B391">
        <v>18</v>
      </c>
      <c r="C391" t="s">
        <v>36</v>
      </c>
      <c r="D391" t="s">
        <v>37</v>
      </c>
      <c r="E391" s="2">
        <v>20</v>
      </c>
      <c r="F391" s="2">
        <v>34</v>
      </c>
      <c r="G391">
        <v>3</v>
      </c>
      <c r="H391" s="8">
        <v>1.9444444444444445E-2</v>
      </c>
      <c r="I391" t="s">
        <v>13</v>
      </c>
      <c r="J391" s="2">
        <f>Datos_cocina[[#This Row],[Precio Unitario]]*Datos_cocina[[#This Row],[Cantidad Ordenada]]</f>
        <v>102</v>
      </c>
      <c r="K391" s="3">
        <f>Datos_cocina[[#This Row],[Ganancia Bruta]]*Datos_cocina[[#This Row],[Cantidad Ordenada]]</f>
        <v>42</v>
      </c>
      <c r="L391" s="3">
        <f>Datos_cocina[[#This Row],[Precio Unitario]]-Datos_cocina[[#This Row],[Costo Unitario]]</f>
        <v>14</v>
      </c>
      <c r="M391" s="4">
        <f>(Datos_cocina[[#This Row],[Ganancia Neta]]/Datos_cocina[[#This Row],[Total del Pedido]])</f>
        <v>0.41176470588235292</v>
      </c>
    </row>
    <row r="392" spans="1:13" x14ac:dyDescent="0.3">
      <c r="A392">
        <v>149</v>
      </c>
      <c r="B392">
        <v>18</v>
      </c>
      <c r="C392" t="s">
        <v>11</v>
      </c>
      <c r="D392" t="s">
        <v>12</v>
      </c>
      <c r="E392" s="2">
        <v>18</v>
      </c>
      <c r="F392" s="2">
        <v>30</v>
      </c>
      <c r="G392">
        <v>1</v>
      </c>
      <c r="H392" s="8">
        <v>2.6388888888888889E-2</v>
      </c>
      <c r="I392" t="s">
        <v>13</v>
      </c>
      <c r="J392" s="2">
        <f>Datos_cocina[[#This Row],[Precio Unitario]]*Datos_cocina[[#This Row],[Cantidad Ordenada]]</f>
        <v>30</v>
      </c>
      <c r="K392" s="3">
        <f>Datos_cocina[[#This Row],[Ganancia Bruta]]*Datos_cocina[[#This Row],[Cantidad Ordenada]]</f>
        <v>12</v>
      </c>
      <c r="L392" s="3">
        <f>Datos_cocina[[#This Row],[Precio Unitario]]-Datos_cocina[[#This Row],[Costo Unitario]]</f>
        <v>12</v>
      </c>
      <c r="M392" s="4">
        <f>(Datos_cocina[[#This Row],[Ganancia Neta]]/Datos_cocina[[#This Row],[Total del Pedido]])</f>
        <v>0.4</v>
      </c>
    </row>
    <row r="393" spans="1:13" x14ac:dyDescent="0.3">
      <c r="A393">
        <v>149</v>
      </c>
      <c r="B393">
        <v>18</v>
      </c>
      <c r="C393" t="s">
        <v>44</v>
      </c>
      <c r="D393" t="s">
        <v>45</v>
      </c>
      <c r="E393" s="2">
        <v>10</v>
      </c>
      <c r="F393" s="2">
        <v>18</v>
      </c>
      <c r="G393">
        <v>2</v>
      </c>
      <c r="H393" s="8">
        <v>1.7361111111111112E-2</v>
      </c>
      <c r="I393" t="s">
        <v>10</v>
      </c>
      <c r="J393" s="2">
        <f>Datos_cocina[[#This Row],[Precio Unitario]]*Datos_cocina[[#This Row],[Cantidad Ordenada]]</f>
        <v>36</v>
      </c>
      <c r="K393" s="3">
        <f>Datos_cocina[[#This Row],[Ganancia Bruta]]*Datos_cocina[[#This Row],[Cantidad Ordenada]]</f>
        <v>16</v>
      </c>
      <c r="L393" s="3">
        <f>Datos_cocina[[#This Row],[Precio Unitario]]-Datos_cocina[[#This Row],[Costo Unitario]]</f>
        <v>8</v>
      </c>
      <c r="M393" s="4">
        <f>(Datos_cocina[[#This Row],[Ganancia Neta]]/Datos_cocina[[#This Row],[Total del Pedido]])</f>
        <v>0.44444444444444442</v>
      </c>
    </row>
    <row r="394" spans="1:13" x14ac:dyDescent="0.3">
      <c r="A394">
        <v>149</v>
      </c>
      <c r="B394">
        <v>18</v>
      </c>
      <c r="C394" t="s">
        <v>22</v>
      </c>
      <c r="D394" t="s">
        <v>23</v>
      </c>
      <c r="E394" s="2">
        <v>17</v>
      </c>
      <c r="F394" s="2">
        <v>29</v>
      </c>
      <c r="G394">
        <v>2</v>
      </c>
      <c r="H394" s="8">
        <v>3.3333333333333333E-2</v>
      </c>
      <c r="I394" t="s">
        <v>13</v>
      </c>
      <c r="J394" s="2">
        <f>Datos_cocina[[#This Row],[Precio Unitario]]*Datos_cocina[[#This Row],[Cantidad Ordenada]]</f>
        <v>58</v>
      </c>
      <c r="K394" s="3">
        <f>Datos_cocina[[#This Row],[Ganancia Bruta]]*Datos_cocina[[#This Row],[Cantidad Ordenada]]</f>
        <v>24</v>
      </c>
      <c r="L394" s="3">
        <f>Datos_cocina[[#This Row],[Precio Unitario]]-Datos_cocina[[#This Row],[Costo Unitario]]</f>
        <v>12</v>
      </c>
      <c r="M394" s="4">
        <f>(Datos_cocina[[#This Row],[Ganancia Neta]]/Datos_cocina[[#This Row],[Total del Pedido]])</f>
        <v>0.41379310344827586</v>
      </c>
    </row>
    <row r="395" spans="1:13" x14ac:dyDescent="0.3">
      <c r="A395">
        <v>150</v>
      </c>
      <c r="B395">
        <v>18</v>
      </c>
      <c r="C395" t="s">
        <v>34</v>
      </c>
      <c r="D395" t="s">
        <v>35</v>
      </c>
      <c r="E395" s="2">
        <v>13</v>
      </c>
      <c r="F395" s="2">
        <v>22</v>
      </c>
      <c r="G395">
        <v>2</v>
      </c>
      <c r="H395" s="8">
        <v>1.3194444444444444E-2</v>
      </c>
      <c r="I395" t="s">
        <v>10</v>
      </c>
      <c r="J395" s="2">
        <f>Datos_cocina[[#This Row],[Precio Unitario]]*Datos_cocina[[#This Row],[Cantidad Ordenada]]</f>
        <v>44</v>
      </c>
      <c r="K395" s="3">
        <f>Datos_cocina[[#This Row],[Ganancia Bruta]]*Datos_cocina[[#This Row],[Cantidad Ordenada]]</f>
        <v>18</v>
      </c>
      <c r="L395" s="3">
        <f>Datos_cocina[[#This Row],[Precio Unitario]]-Datos_cocina[[#This Row],[Costo Unitario]]</f>
        <v>9</v>
      </c>
      <c r="M395" s="4">
        <f>(Datos_cocina[[#This Row],[Ganancia Neta]]/Datos_cocina[[#This Row],[Total del Pedido]])</f>
        <v>0.40909090909090912</v>
      </c>
    </row>
    <row r="396" spans="1:13" x14ac:dyDescent="0.3">
      <c r="A396">
        <v>150</v>
      </c>
      <c r="B396">
        <v>18</v>
      </c>
      <c r="C396" t="s">
        <v>24</v>
      </c>
      <c r="D396" t="s">
        <v>25</v>
      </c>
      <c r="E396" s="2">
        <v>20</v>
      </c>
      <c r="F396" s="2">
        <v>33</v>
      </c>
      <c r="G396">
        <v>2</v>
      </c>
      <c r="H396" s="8">
        <v>3.9583333333333331E-2</v>
      </c>
      <c r="I396" t="s">
        <v>13</v>
      </c>
      <c r="J396" s="2">
        <f>Datos_cocina[[#This Row],[Precio Unitario]]*Datos_cocina[[#This Row],[Cantidad Ordenada]]</f>
        <v>66</v>
      </c>
      <c r="K396" s="3">
        <f>Datos_cocina[[#This Row],[Ganancia Bruta]]*Datos_cocina[[#This Row],[Cantidad Ordenada]]</f>
        <v>26</v>
      </c>
      <c r="L396" s="3">
        <f>Datos_cocina[[#This Row],[Precio Unitario]]-Datos_cocina[[#This Row],[Costo Unitario]]</f>
        <v>13</v>
      </c>
      <c r="M396" s="4">
        <f>(Datos_cocina[[#This Row],[Ganancia Neta]]/Datos_cocina[[#This Row],[Total del Pedido]])</f>
        <v>0.39393939393939392</v>
      </c>
    </row>
    <row r="397" spans="1:13" x14ac:dyDescent="0.3">
      <c r="A397">
        <v>150</v>
      </c>
      <c r="B397">
        <v>18</v>
      </c>
      <c r="C397" t="s">
        <v>38</v>
      </c>
      <c r="D397" t="s">
        <v>39</v>
      </c>
      <c r="E397" s="2">
        <v>12</v>
      </c>
      <c r="F397" s="2">
        <v>20</v>
      </c>
      <c r="G397">
        <v>2</v>
      </c>
      <c r="H397" s="8">
        <v>2.0833333333333332E-2</v>
      </c>
      <c r="I397" t="s">
        <v>13</v>
      </c>
      <c r="J397" s="2">
        <f>Datos_cocina[[#This Row],[Precio Unitario]]*Datos_cocina[[#This Row],[Cantidad Ordenada]]</f>
        <v>40</v>
      </c>
      <c r="K397" s="3">
        <f>Datos_cocina[[#This Row],[Ganancia Bruta]]*Datos_cocina[[#This Row],[Cantidad Ordenada]]</f>
        <v>16</v>
      </c>
      <c r="L397" s="3">
        <f>Datos_cocina[[#This Row],[Precio Unitario]]-Datos_cocina[[#This Row],[Costo Unitario]]</f>
        <v>8</v>
      </c>
      <c r="M397" s="4">
        <f>(Datos_cocina[[#This Row],[Ganancia Neta]]/Datos_cocina[[#This Row],[Total del Pedido]])</f>
        <v>0.4</v>
      </c>
    </row>
    <row r="398" spans="1:13" x14ac:dyDescent="0.3">
      <c r="A398">
        <v>151</v>
      </c>
      <c r="B398">
        <v>6</v>
      </c>
      <c r="C398" t="s">
        <v>40</v>
      </c>
      <c r="D398" t="s">
        <v>41</v>
      </c>
      <c r="E398" s="2">
        <v>14</v>
      </c>
      <c r="F398" s="2">
        <v>23</v>
      </c>
      <c r="G398">
        <v>3</v>
      </c>
      <c r="H398" s="8">
        <v>9.0277777777777769E-3</v>
      </c>
      <c r="I398" t="s">
        <v>10</v>
      </c>
      <c r="J398" s="2">
        <f>Datos_cocina[[#This Row],[Precio Unitario]]*Datos_cocina[[#This Row],[Cantidad Ordenada]]</f>
        <v>69</v>
      </c>
      <c r="K398" s="3">
        <f>Datos_cocina[[#This Row],[Ganancia Bruta]]*Datos_cocina[[#This Row],[Cantidad Ordenada]]</f>
        <v>27</v>
      </c>
      <c r="L398" s="3">
        <f>Datos_cocina[[#This Row],[Precio Unitario]]-Datos_cocina[[#This Row],[Costo Unitario]]</f>
        <v>9</v>
      </c>
      <c r="M398" s="4">
        <f>(Datos_cocina[[#This Row],[Ganancia Neta]]/Datos_cocina[[#This Row],[Total del Pedido]])</f>
        <v>0.39130434782608697</v>
      </c>
    </row>
    <row r="399" spans="1:13" x14ac:dyDescent="0.3">
      <c r="A399">
        <v>151</v>
      </c>
      <c r="B399">
        <v>6</v>
      </c>
      <c r="C399" t="s">
        <v>42</v>
      </c>
      <c r="D399" t="s">
        <v>43</v>
      </c>
      <c r="E399" s="2">
        <v>13</v>
      </c>
      <c r="F399" s="2">
        <v>21</v>
      </c>
      <c r="G399">
        <v>3</v>
      </c>
      <c r="H399" s="8">
        <v>4.1666666666666666E-3</v>
      </c>
      <c r="I399" t="s">
        <v>10</v>
      </c>
      <c r="J399" s="2">
        <f>Datos_cocina[[#This Row],[Precio Unitario]]*Datos_cocina[[#This Row],[Cantidad Ordenada]]</f>
        <v>63</v>
      </c>
      <c r="K399" s="3">
        <f>Datos_cocina[[#This Row],[Ganancia Bruta]]*Datos_cocina[[#This Row],[Cantidad Ordenada]]</f>
        <v>24</v>
      </c>
      <c r="L399" s="3">
        <f>Datos_cocina[[#This Row],[Precio Unitario]]-Datos_cocina[[#This Row],[Costo Unitario]]</f>
        <v>8</v>
      </c>
      <c r="M399" s="4">
        <f>(Datos_cocina[[#This Row],[Ganancia Neta]]/Datos_cocina[[#This Row],[Total del Pedido]])</f>
        <v>0.38095238095238093</v>
      </c>
    </row>
    <row r="400" spans="1:13" x14ac:dyDescent="0.3">
      <c r="A400">
        <v>152</v>
      </c>
      <c r="B400">
        <v>5</v>
      </c>
      <c r="C400" t="s">
        <v>26</v>
      </c>
      <c r="D400" t="s">
        <v>27</v>
      </c>
      <c r="E400" s="2">
        <v>16</v>
      </c>
      <c r="F400" s="2">
        <v>28</v>
      </c>
      <c r="G400">
        <v>2</v>
      </c>
      <c r="H400" s="8">
        <v>8.3333333333333332E-3</v>
      </c>
      <c r="I400" t="s">
        <v>10</v>
      </c>
      <c r="J400" s="2">
        <f>Datos_cocina[[#This Row],[Precio Unitario]]*Datos_cocina[[#This Row],[Cantidad Ordenada]]</f>
        <v>56</v>
      </c>
      <c r="K400" s="3">
        <f>Datos_cocina[[#This Row],[Ganancia Bruta]]*Datos_cocina[[#This Row],[Cantidad Ordenada]]</f>
        <v>24</v>
      </c>
      <c r="L400" s="3">
        <f>Datos_cocina[[#This Row],[Precio Unitario]]-Datos_cocina[[#This Row],[Costo Unitario]]</f>
        <v>12</v>
      </c>
      <c r="M400" s="4">
        <f>(Datos_cocina[[#This Row],[Ganancia Neta]]/Datos_cocina[[#This Row],[Total del Pedido]])</f>
        <v>0.42857142857142855</v>
      </c>
    </row>
    <row r="401" spans="1:13" x14ac:dyDescent="0.3">
      <c r="A401">
        <v>153</v>
      </c>
      <c r="B401">
        <v>10</v>
      </c>
      <c r="C401" t="s">
        <v>24</v>
      </c>
      <c r="D401" t="s">
        <v>25</v>
      </c>
      <c r="E401" s="2">
        <v>20</v>
      </c>
      <c r="F401" s="2">
        <v>33</v>
      </c>
      <c r="G401">
        <v>3</v>
      </c>
      <c r="H401" s="8">
        <v>6.9444444444444441E-3</v>
      </c>
      <c r="I401" t="s">
        <v>13</v>
      </c>
      <c r="J401" s="2">
        <f>Datos_cocina[[#This Row],[Precio Unitario]]*Datos_cocina[[#This Row],[Cantidad Ordenada]]</f>
        <v>99</v>
      </c>
      <c r="K401" s="3">
        <f>Datos_cocina[[#This Row],[Ganancia Bruta]]*Datos_cocina[[#This Row],[Cantidad Ordenada]]</f>
        <v>39</v>
      </c>
      <c r="L401" s="3">
        <f>Datos_cocina[[#This Row],[Precio Unitario]]-Datos_cocina[[#This Row],[Costo Unitario]]</f>
        <v>13</v>
      </c>
      <c r="M401" s="4">
        <f>(Datos_cocina[[#This Row],[Ganancia Neta]]/Datos_cocina[[#This Row],[Total del Pedido]])</f>
        <v>0.39393939393939392</v>
      </c>
    </row>
    <row r="402" spans="1:13" x14ac:dyDescent="0.3">
      <c r="A402">
        <v>153</v>
      </c>
      <c r="B402">
        <v>10</v>
      </c>
      <c r="C402" t="s">
        <v>8</v>
      </c>
      <c r="D402" t="s">
        <v>9</v>
      </c>
      <c r="E402" s="2">
        <v>14</v>
      </c>
      <c r="F402" s="2">
        <v>24</v>
      </c>
      <c r="G402">
        <v>1</v>
      </c>
      <c r="H402" s="8">
        <v>3.6805555555555557E-2</v>
      </c>
      <c r="I402" t="s">
        <v>13</v>
      </c>
      <c r="J402" s="2">
        <f>Datos_cocina[[#This Row],[Precio Unitario]]*Datos_cocina[[#This Row],[Cantidad Ordenada]]</f>
        <v>24</v>
      </c>
      <c r="K402" s="3">
        <f>Datos_cocina[[#This Row],[Ganancia Bruta]]*Datos_cocina[[#This Row],[Cantidad Ordenada]]</f>
        <v>10</v>
      </c>
      <c r="L402" s="3">
        <f>Datos_cocina[[#This Row],[Precio Unitario]]-Datos_cocina[[#This Row],[Costo Unitario]]</f>
        <v>10</v>
      </c>
      <c r="M402" s="4">
        <f>(Datos_cocina[[#This Row],[Ganancia Neta]]/Datos_cocina[[#This Row],[Total del Pedido]])</f>
        <v>0.41666666666666669</v>
      </c>
    </row>
    <row r="403" spans="1:13" x14ac:dyDescent="0.3">
      <c r="A403">
        <v>153</v>
      </c>
      <c r="B403">
        <v>10</v>
      </c>
      <c r="C403" t="s">
        <v>18</v>
      </c>
      <c r="D403" t="s">
        <v>19</v>
      </c>
      <c r="E403" s="2">
        <v>25</v>
      </c>
      <c r="F403" s="2">
        <v>40</v>
      </c>
      <c r="G403">
        <v>2</v>
      </c>
      <c r="H403" s="8">
        <v>1.8055555555555554E-2</v>
      </c>
      <c r="I403" t="s">
        <v>10</v>
      </c>
      <c r="J403" s="2">
        <f>Datos_cocina[[#This Row],[Precio Unitario]]*Datos_cocina[[#This Row],[Cantidad Ordenada]]</f>
        <v>80</v>
      </c>
      <c r="K403" s="3">
        <f>Datos_cocina[[#This Row],[Ganancia Bruta]]*Datos_cocina[[#This Row],[Cantidad Ordenada]]</f>
        <v>30</v>
      </c>
      <c r="L403" s="3">
        <f>Datos_cocina[[#This Row],[Precio Unitario]]-Datos_cocina[[#This Row],[Costo Unitario]]</f>
        <v>15</v>
      </c>
      <c r="M403" s="4">
        <f>(Datos_cocina[[#This Row],[Ganancia Neta]]/Datos_cocina[[#This Row],[Total del Pedido]])</f>
        <v>0.375</v>
      </c>
    </row>
    <row r="404" spans="1:13" x14ac:dyDescent="0.3">
      <c r="A404">
        <v>154</v>
      </c>
      <c r="B404">
        <v>11</v>
      </c>
      <c r="C404" t="s">
        <v>20</v>
      </c>
      <c r="D404" t="s">
        <v>21</v>
      </c>
      <c r="E404" s="2">
        <v>22</v>
      </c>
      <c r="F404" s="2">
        <v>36</v>
      </c>
      <c r="G404">
        <v>3</v>
      </c>
      <c r="H404" s="8">
        <v>3.6111111111111108E-2</v>
      </c>
      <c r="I404" t="s">
        <v>10</v>
      </c>
      <c r="J404" s="2">
        <f>Datos_cocina[[#This Row],[Precio Unitario]]*Datos_cocina[[#This Row],[Cantidad Ordenada]]</f>
        <v>108</v>
      </c>
      <c r="K404" s="3">
        <f>Datos_cocina[[#This Row],[Ganancia Bruta]]*Datos_cocina[[#This Row],[Cantidad Ordenada]]</f>
        <v>42</v>
      </c>
      <c r="L404" s="3">
        <f>Datos_cocina[[#This Row],[Precio Unitario]]-Datos_cocina[[#This Row],[Costo Unitario]]</f>
        <v>14</v>
      </c>
      <c r="M404" s="4">
        <f>(Datos_cocina[[#This Row],[Ganancia Neta]]/Datos_cocina[[#This Row],[Total del Pedido]])</f>
        <v>0.3888888888888889</v>
      </c>
    </row>
    <row r="405" spans="1:13" x14ac:dyDescent="0.3">
      <c r="A405">
        <v>154</v>
      </c>
      <c r="B405">
        <v>11</v>
      </c>
      <c r="C405" t="s">
        <v>44</v>
      </c>
      <c r="D405" t="s">
        <v>45</v>
      </c>
      <c r="E405" s="2">
        <v>10</v>
      </c>
      <c r="F405" s="2">
        <v>18</v>
      </c>
      <c r="G405">
        <v>2</v>
      </c>
      <c r="H405" s="8">
        <v>2.0833333333333332E-2</v>
      </c>
      <c r="I405" t="s">
        <v>10</v>
      </c>
      <c r="J405" s="2">
        <f>Datos_cocina[[#This Row],[Precio Unitario]]*Datos_cocina[[#This Row],[Cantidad Ordenada]]</f>
        <v>36</v>
      </c>
      <c r="K405" s="3">
        <f>Datos_cocina[[#This Row],[Ganancia Bruta]]*Datos_cocina[[#This Row],[Cantidad Ordenada]]</f>
        <v>16</v>
      </c>
      <c r="L405" s="3">
        <f>Datos_cocina[[#This Row],[Precio Unitario]]-Datos_cocina[[#This Row],[Costo Unitario]]</f>
        <v>8</v>
      </c>
      <c r="M405" s="4">
        <f>(Datos_cocina[[#This Row],[Ganancia Neta]]/Datos_cocina[[#This Row],[Total del Pedido]])</f>
        <v>0.44444444444444442</v>
      </c>
    </row>
    <row r="406" spans="1:13" x14ac:dyDescent="0.3">
      <c r="A406">
        <v>155</v>
      </c>
      <c r="B406">
        <v>7</v>
      </c>
      <c r="C406" t="s">
        <v>16</v>
      </c>
      <c r="D406" t="s">
        <v>17</v>
      </c>
      <c r="E406" s="2">
        <v>16</v>
      </c>
      <c r="F406" s="2">
        <v>27</v>
      </c>
      <c r="G406">
        <v>2</v>
      </c>
      <c r="H406" s="8">
        <v>1.6666666666666666E-2</v>
      </c>
      <c r="I406" t="s">
        <v>13</v>
      </c>
      <c r="J406" s="2">
        <f>Datos_cocina[[#This Row],[Precio Unitario]]*Datos_cocina[[#This Row],[Cantidad Ordenada]]</f>
        <v>54</v>
      </c>
      <c r="K406" s="3">
        <f>Datos_cocina[[#This Row],[Ganancia Bruta]]*Datos_cocina[[#This Row],[Cantidad Ordenada]]</f>
        <v>22</v>
      </c>
      <c r="L406" s="3">
        <f>Datos_cocina[[#This Row],[Precio Unitario]]-Datos_cocina[[#This Row],[Costo Unitario]]</f>
        <v>11</v>
      </c>
      <c r="M406" s="4">
        <f>(Datos_cocina[[#This Row],[Ganancia Neta]]/Datos_cocina[[#This Row],[Total del Pedido]])</f>
        <v>0.40740740740740738</v>
      </c>
    </row>
    <row r="407" spans="1:13" x14ac:dyDescent="0.3">
      <c r="A407">
        <v>155</v>
      </c>
      <c r="B407">
        <v>7</v>
      </c>
      <c r="C407" t="s">
        <v>14</v>
      </c>
      <c r="D407" t="s">
        <v>15</v>
      </c>
      <c r="E407" s="2">
        <v>19</v>
      </c>
      <c r="F407" s="2">
        <v>31</v>
      </c>
      <c r="G407">
        <v>2</v>
      </c>
      <c r="H407" s="8">
        <v>2.9861111111111113E-2</v>
      </c>
      <c r="I407" t="s">
        <v>10</v>
      </c>
      <c r="J407" s="2">
        <f>Datos_cocina[[#This Row],[Precio Unitario]]*Datos_cocina[[#This Row],[Cantidad Ordenada]]</f>
        <v>62</v>
      </c>
      <c r="K407" s="3">
        <f>Datos_cocina[[#This Row],[Ganancia Bruta]]*Datos_cocina[[#This Row],[Cantidad Ordenada]]</f>
        <v>24</v>
      </c>
      <c r="L407" s="3">
        <f>Datos_cocina[[#This Row],[Precio Unitario]]-Datos_cocina[[#This Row],[Costo Unitario]]</f>
        <v>12</v>
      </c>
      <c r="M407" s="4">
        <f>(Datos_cocina[[#This Row],[Ganancia Neta]]/Datos_cocina[[#This Row],[Total del Pedido]])</f>
        <v>0.38709677419354838</v>
      </c>
    </row>
    <row r="408" spans="1:13" x14ac:dyDescent="0.3">
      <c r="A408">
        <v>155</v>
      </c>
      <c r="B408">
        <v>7</v>
      </c>
      <c r="C408" t="s">
        <v>38</v>
      </c>
      <c r="D408" t="s">
        <v>39</v>
      </c>
      <c r="E408" s="2">
        <v>12</v>
      </c>
      <c r="F408" s="2">
        <v>20</v>
      </c>
      <c r="G408">
        <v>1</v>
      </c>
      <c r="H408" s="8">
        <v>2.2916666666666665E-2</v>
      </c>
      <c r="I408" t="s">
        <v>13</v>
      </c>
      <c r="J408" s="2">
        <f>Datos_cocina[[#This Row],[Precio Unitario]]*Datos_cocina[[#This Row],[Cantidad Ordenada]]</f>
        <v>20</v>
      </c>
      <c r="K408" s="3">
        <f>Datos_cocina[[#This Row],[Ganancia Bruta]]*Datos_cocina[[#This Row],[Cantidad Ordenada]]</f>
        <v>8</v>
      </c>
      <c r="L408" s="3">
        <f>Datos_cocina[[#This Row],[Precio Unitario]]-Datos_cocina[[#This Row],[Costo Unitario]]</f>
        <v>8</v>
      </c>
      <c r="M408" s="4">
        <f>(Datos_cocina[[#This Row],[Ganancia Neta]]/Datos_cocina[[#This Row],[Total del Pedido]])</f>
        <v>0.4</v>
      </c>
    </row>
    <row r="409" spans="1:13" x14ac:dyDescent="0.3">
      <c r="A409">
        <v>156</v>
      </c>
      <c r="B409">
        <v>6</v>
      </c>
      <c r="C409" t="s">
        <v>26</v>
      </c>
      <c r="D409" t="s">
        <v>27</v>
      </c>
      <c r="E409" s="2">
        <v>16</v>
      </c>
      <c r="F409" s="2">
        <v>28</v>
      </c>
      <c r="G409">
        <v>2</v>
      </c>
      <c r="H409" s="8">
        <v>4.1666666666666666E-3</v>
      </c>
      <c r="I409" t="s">
        <v>10</v>
      </c>
      <c r="J409" s="2">
        <f>Datos_cocina[[#This Row],[Precio Unitario]]*Datos_cocina[[#This Row],[Cantidad Ordenada]]</f>
        <v>56</v>
      </c>
      <c r="K409" s="3">
        <f>Datos_cocina[[#This Row],[Ganancia Bruta]]*Datos_cocina[[#This Row],[Cantidad Ordenada]]</f>
        <v>24</v>
      </c>
      <c r="L409" s="3">
        <f>Datos_cocina[[#This Row],[Precio Unitario]]-Datos_cocina[[#This Row],[Costo Unitario]]</f>
        <v>12</v>
      </c>
      <c r="M409" s="4">
        <f>(Datos_cocina[[#This Row],[Ganancia Neta]]/Datos_cocina[[#This Row],[Total del Pedido]])</f>
        <v>0.42857142857142855</v>
      </c>
    </row>
    <row r="410" spans="1:13" x14ac:dyDescent="0.3">
      <c r="A410">
        <v>157</v>
      </c>
      <c r="B410">
        <v>13</v>
      </c>
      <c r="C410" t="s">
        <v>48</v>
      </c>
      <c r="D410" t="s">
        <v>49</v>
      </c>
      <c r="E410" s="2">
        <v>15</v>
      </c>
      <c r="F410" s="2">
        <v>25</v>
      </c>
      <c r="G410">
        <v>3</v>
      </c>
      <c r="H410" s="8">
        <v>3.3333333333333333E-2</v>
      </c>
      <c r="I410" t="s">
        <v>13</v>
      </c>
      <c r="J410" s="2">
        <f>Datos_cocina[[#This Row],[Precio Unitario]]*Datos_cocina[[#This Row],[Cantidad Ordenada]]</f>
        <v>75</v>
      </c>
      <c r="K410" s="3">
        <f>Datos_cocina[[#This Row],[Ganancia Bruta]]*Datos_cocina[[#This Row],[Cantidad Ordenada]]</f>
        <v>30</v>
      </c>
      <c r="L410" s="3">
        <f>Datos_cocina[[#This Row],[Precio Unitario]]-Datos_cocina[[#This Row],[Costo Unitario]]</f>
        <v>10</v>
      </c>
      <c r="M410" s="4">
        <f>(Datos_cocina[[#This Row],[Ganancia Neta]]/Datos_cocina[[#This Row],[Total del Pedido]])</f>
        <v>0.4</v>
      </c>
    </row>
    <row r="411" spans="1:13" x14ac:dyDescent="0.3">
      <c r="A411">
        <v>157</v>
      </c>
      <c r="B411">
        <v>13</v>
      </c>
      <c r="C411" t="s">
        <v>26</v>
      </c>
      <c r="D411" t="s">
        <v>27</v>
      </c>
      <c r="E411" s="2">
        <v>16</v>
      </c>
      <c r="F411" s="2">
        <v>28</v>
      </c>
      <c r="G411">
        <v>1</v>
      </c>
      <c r="H411" s="8">
        <v>3.7499999999999999E-2</v>
      </c>
      <c r="I411" t="s">
        <v>13</v>
      </c>
      <c r="J411" s="2">
        <f>Datos_cocina[[#This Row],[Precio Unitario]]*Datos_cocina[[#This Row],[Cantidad Ordenada]]</f>
        <v>28</v>
      </c>
      <c r="K411" s="3">
        <f>Datos_cocina[[#This Row],[Ganancia Bruta]]*Datos_cocina[[#This Row],[Cantidad Ordenada]]</f>
        <v>12</v>
      </c>
      <c r="L411" s="3">
        <f>Datos_cocina[[#This Row],[Precio Unitario]]-Datos_cocina[[#This Row],[Costo Unitario]]</f>
        <v>12</v>
      </c>
      <c r="M411" s="4">
        <f>(Datos_cocina[[#This Row],[Ganancia Neta]]/Datos_cocina[[#This Row],[Total del Pedido]])</f>
        <v>0.42857142857142855</v>
      </c>
    </row>
    <row r="412" spans="1:13" x14ac:dyDescent="0.3">
      <c r="A412">
        <v>157</v>
      </c>
      <c r="B412">
        <v>13</v>
      </c>
      <c r="C412" t="s">
        <v>11</v>
      </c>
      <c r="D412" t="s">
        <v>12</v>
      </c>
      <c r="E412" s="2">
        <v>18</v>
      </c>
      <c r="F412" s="2">
        <v>30</v>
      </c>
      <c r="G412">
        <v>2</v>
      </c>
      <c r="H412" s="8">
        <v>1.8749999999999999E-2</v>
      </c>
      <c r="I412" t="s">
        <v>10</v>
      </c>
      <c r="J412" s="2">
        <f>Datos_cocina[[#This Row],[Precio Unitario]]*Datos_cocina[[#This Row],[Cantidad Ordenada]]</f>
        <v>60</v>
      </c>
      <c r="K412" s="3">
        <f>Datos_cocina[[#This Row],[Ganancia Bruta]]*Datos_cocina[[#This Row],[Cantidad Ordenada]]</f>
        <v>24</v>
      </c>
      <c r="L412" s="3">
        <f>Datos_cocina[[#This Row],[Precio Unitario]]-Datos_cocina[[#This Row],[Costo Unitario]]</f>
        <v>12</v>
      </c>
      <c r="M412" s="4">
        <f>(Datos_cocina[[#This Row],[Ganancia Neta]]/Datos_cocina[[#This Row],[Total del Pedido]])</f>
        <v>0.4</v>
      </c>
    </row>
    <row r="413" spans="1:13" x14ac:dyDescent="0.3">
      <c r="A413">
        <v>157</v>
      </c>
      <c r="B413">
        <v>13</v>
      </c>
      <c r="C413" t="s">
        <v>20</v>
      </c>
      <c r="D413" t="s">
        <v>21</v>
      </c>
      <c r="E413" s="2">
        <v>22</v>
      </c>
      <c r="F413" s="2">
        <v>36</v>
      </c>
      <c r="G413">
        <v>3</v>
      </c>
      <c r="H413" s="8">
        <v>1.4583333333333334E-2</v>
      </c>
      <c r="I413" t="s">
        <v>10</v>
      </c>
      <c r="J413" s="2">
        <f>Datos_cocina[[#This Row],[Precio Unitario]]*Datos_cocina[[#This Row],[Cantidad Ordenada]]</f>
        <v>108</v>
      </c>
      <c r="K413" s="3">
        <f>Datos_cocina[[#This Row],[Ganancia Bruta]]*Datos_cocina[[#This Row],[Cantidad Ordenada]]</f>
        <v>42</v>
      </c>
      <c r="L413" s="3">
        <f>Datos_cocina[[#This Row],[Precio Unitario]]-Datos_cocina[[#This Row],[Costo Unitario]]</f>
        <v>14</v>
      </c>
      <c r="M413" s="4">
        <f>(Datos_cocina[[#This Row],[Ganancia Neta]]/Datos_cocina[[#This Row],[Total del Pedido]])</f>
        <v>0.3888888888888889</v>
      </c>
    </row>
    <row r="414" spans="1:13" x14ac:dyDescent="0.3">
      <c r="A414">
        <v>158</v>
      </c>
      <c r="B414">
        <v>5</v>
      </c>
      <c r="C414" t="s">
        <v>28</v>
      </c>
      <c r="D414" t="s">
        <v>29</v>
      </c>
      <c r="E414" s="2">
        <v>11</v>
      </c>
      <c r="F414" s="2">
        <v>19</v>
      </c>
      <c r="G414">
        <v>1</v>
      </c>
      <c r="H414" s="8">
        <v>3.9583333333333331E-2</v>
      </c>
      <c r="I414" t="s">
        <v>10</v>
      </c>
      <c r="J414" s="2">
        <f>Datos_cocina[[#This Row],[Precio Unitario]]*Datos_cocina[[#This Row],[Cantidad Ordenada]]</f>
        <v>19</v>
      </c>
      <c r="K414" s="3">
        <f>Datos_cocina[[#This Row],[Ganancia Bruta]]*Datos_cocina[[#This Row],[Cantidad Ordenada]]</f>
        <v>8</v>
      </c>
      <c r="L414" s="3">
        <f>Datos_cocina[[#This Row],[Precio Unitario]]-Datos_cocina[[#This Row],[Costo Unitario]]</f>
        <v>8</v>
      </c>
      <c r="M414" s="4">
        <f>(Datos_cocina[[#This Row],[Ganancia Neta]]/Datos_cocina[[#This Row],[Total del Pedido]])</f>
        <v>0.42105263157894735</v>
      </c>
    </row>
    <row r="415" spans="1:13" x14ac:dyDescent="0.3">
      <c r="A415">
        <v>158</v>
      </c>
      <c r="B415">
        <v>5</v>
      </c>
      <c r="C415" t="s">
        <v>46</v>
      </c>
      <c r="D415" t="s">
        <v>47</v>
      </c>
      <c r="E415" s="2">
        <v>15</v>
      </c>
      <c r="F415" s="2">
        <v>26</v>
      </c>
      <c r="G415">
        <v>3</v>
      </c>
      <c r="H415" s="8">
        <v>3.8194444444444448E-2</v>
      </c>
      <c r="I415" t="s">
        <v>10</v>
      </c>
      <c r="J415" s="2">
        <f>Datos_cocina[[#This Row],[Precio Unitario]]*Datos_cocina[[#This Row],[Cantidad Ordenada]]</f>
        <v>78</v>
      </c>
      <c r="K415" s="3">
        <f>Datos_cocina[[#This Row],[Ganancia Bruta]]*Datos_cocina[[#This Row],[Cantidad Ordenada]]</f>
        <v>33</v>
      </c>
      <c r="L415" s="3">
        <f>Datos_cocina[[#This Row],[Precio Unitario]]-Datos_cocina[[#This Row],[Costo Unitario]]</f>
        <v>11</v>
      </c>
      <c r="M415" s="4">
        <f>(Datos_cocina[[#This Row],[Ganancia Neta]]/Datos_cocina[[#This Row],[Total del Pedido]])</f>
        <v>0.42307692307692307</v>
      </c>
    </row>
    <row r="416" spans="1:13" x14ac:dyDescent="0.3">
      <c r="A416">
        <v>158</v>
      </c>
      <c r="B416">
        <v>5</v>
      </c>
      <c r="C416" t="s">
        <v>20</v>
      </c>
      <c r="D416" t="s">
        <v>21</v>
      </c>
      <c r="E416" s="2">
        <v>22</v>
      </c>
      <c r="F416" s="2">
        <v>36</v>
      </c>
      <c r="G416">
        <v>3</v>
      </c>
      <c r="H416" s="8">
        <v>4.8611111111111112E-3</v>
      </c>
      <c r="I416" t="s">
        <v>10</v>
      </c>
      <c r="J416" s="2">
        <f>Datos_cocina[[#This Row],[Precio Unitario]]*Datos_cocina[[#This Row],[Cantidad Ordenada]]</f>
        <v>108</v>
      </c>
      <c r="K416" s="3">
        <f>Datos_cocina[[#This Row],[Ganancia Bruta]]*Datos_cocina[[#This Row],[Cantidad Ordenada]]</f>
        <v>42</v>
      </c>
      <c r="L416" s="3">
        <f>Datos_cocina[[#This Row],[Precio Unitario]]-Datos_cocina[[#This Row],[Costo Unitario]]</f>
        <v>14</v>
      </c>
      <c r="M416" s="4">
        <f>(Datos_cocina[[#This Row],[Ganancia Neta]]/Datos_cocina[[#This Row],[Total del Pedido]])</f>
        <v>0.3888888888888889</v>
      </c>
    </row>
    <row r="417" spans="1:13" x14ac:dyDescent="0.3">
      <c r="A417">
        <v>158</v>
      </c>
      <c r="B417">
        <v>5</v>
      </c>
      <c r="C417" t="s">
        <v>30</v>
      </c>
      <c r="D417" t="s">
        <v>31</v>
      </c>
      <c r="E417" s="2">
        <v>21</v>
      </c>
      <c r="F417" s="2">
        <v>35</v>
      </c>
      <c r="G417">
        <v>3</v>
      </c>
      <c r="H417" s="8">
        <v>1.1111111111111112E-2</v>
      </c>
      <c r="I417" t="s">
        <v>13</v>
      </c>
      <c r="J417" s="2">
        <f>Datos_cocina[[#This Row],[Precio Unitario]]*Datos_cocina[[#This Row],[Cantidad Ordenada]]</f>
        <v>105</v>
      </c>
      <c r="K417" s="3">
        <f>Datos_cocina[[#This Row],[Ganancia Bruta]]*Datos_cocina[[#This Row],[Cantidad Ordenada]]</f>
        <v>42</v>
      </c>
      <c r="L417" s="3">
        <f>Datos_cocina[[#This Row],[Precio Unitario]]-Datos_cocina[[#This Row],[Costo Unitario]]</f>
        <v>14</v>
      </c>
      <c r="M417" s="4">
        <f>(Datos_cocina[[#This Row],[Ganancia Neta]]/Datos_cocina[[#This Row],[Total del Pedido]])</f>
        <v>0.4</v>
      </c>
    </row>
    <row r="418" spans="1:13" x14ac:dyDescent="0.3">
      <c r="A418">
        <v>159</v>
      </c>
      <c r="B418">
        <v>16</v>
      </c>
      <c r="C418" t="s">
        <v>22</v>
      </c>
      <c r="D418" t="s">
        <v>23</v>
      </c>
      <c r="E418" s="2">
        <v>17</v>
      </c>
      <c r="F418" s="2">
        <v>29</v>
      </c>
      <c r="G418">
        <v>3</v>
      </c>
      <c r="H418" s="8">
        <v>1.5972222222222221E-2</v>
      </c>
      <c r="I418" t="s">
        <v>13</v>
      </c>
      <c r="J418" s="2">
        <f>Datos_cocina[[#This Row],[Precio Unitario]]*Datos_cocina[[#This Row],[Cantidad Ordenada]]</f>
        <v>87</v>
      </c>
      <c r="K418" s="3">
        <f>Datos_cocina[[#This Row],[Ganancia Bruta]]*Datos_cocina[[#This Row],[Cantidad Ordenada]]</f>
        <v>36</v>
      </c>
      <c r="L418" s="3">
        <f>Datos_cocina[[#This Row],[Precio Unitario]]-Datos_cocina[[#This Row],[Costo Unitario]]</f>
        <v>12</v>
      </c>
      <c r="M418" s="4">
        <f>(Datos_cocina[[#This Row],[Ganancia Neta]]/Datos_cocina[[#This Row],[Total del Pedido]])</f>
        <v>0.41379310344827586</v>
      </c>
    </row>
    <row r="419" spans="1:13" x14ac:dyDescent="0.3">
      <c r="A419">
        <v>159</v>
      </c>
      <c r="B419">
        <v>16</v>
      </c>
      <c r="C419" t="s">
        <v>14</v>
      </c>
      <c r="D419" t="s">
        <v>15</v>
      </c>
      <c r="E419" s="2">
        <v>19</v>
      </c>
      <c r="F419" s="2">
        <v>31</v>
      </c>
      <c r="G419">
        <v>1</v>
      </c>
      <c r="H419" s="8">
        <v>3.472222222222222E-3</v>
      </c>
      <c r="I419" t="s">
        <v>10</v>
      </c>
      <c r="J419" s="2">
        <f>Datos_cocina[[#This Row],[Precio Unitario]]*Datos_cocina[[#This Row],[Cantidad Ordenada]]</f>
        <v>31</v>
      </c>
      <c r="K419" s="3">
        <f>Datos_cocina[[#This Row],[Ganancia Bruta]]*Datos_cocina[[#This Row],[Cantidad Ordenada]]</f>
        <v>12</v>
      </c>
      <c r="L419" s="3">
        <f>Datos_cocina[[#This Row],[Precio Unitario]]-Datos_cocina[[#This Row],[Costo Unitario]]</f>
        <v>12</v>
      </c>
      <c r="M419" s="4">
        <f>(Datos_cocina[[#This Row],[Ganancia Neta]]/Datos_cocina[[#This Row],[Total del Pedido]])</f>
        <v>0.38709677419354838</v>
      </c>
    </row>
    <row r="420" spans="1:13" x14ac:dyDescent="0.3">
      <c r="A420">
        <v>159</v>
      </c>
      <c r="B420">
        <v>16</v>
      </c>
      <c r="C420" t="s">
        <v>44</v>
      </c>
      <c r="D420" t="s">
        <v>45</v>
      </c>
      <c r="E420" s="2">
        <v>10</v>
      </c>
      <c r="F420" s="2">
        <v>18</v>
      </c>
      <c r="G420">
        <v>2</v>
      </c>
      <c r="H420" s="8">
        <v>4.1666666666666666E-3</v>
      </c>
      <c r="I420" t="s">
        <v>10</v>
      </c>
      <c r="J420" s="2">
        <f>Datos_cocina[[#This Row],[Precio Unitario]]*Datos_cocina[[#This Row],[Cantidad Ordenada]]</f>
        <v>36</v>
      </c>
      <c r="K420" s="3">
        <f>Datos_cocina[[#This Row],[Ganancia Bruta]]*Datos_cocina[[#This Row],[Cantidad Ordenada]]</f>
        <v>16</v>
      </c>
      <c r="L420" s="3">
        <f>Datos_cocina[[#This Row],[Precio Unitario]]-Datos_cocina[[#This Row],[Costo Unitario]]</f>
        <v>8</v>
      </c>
      <c r="M420" s="4">
        <f>(Datos_cocina[[#This Row],[Ganancia Neta]]/Datos_cocina[[#This Row],[Total del Pedido]])</f>
        <v>0.44444444444444442</v>
      </c>
    </row>
    <row r="421" spans="1:13" x14ac:dyDescent="0.3">
      <c r="A421">
        <v>159</v>
      </c>
      <c r="B421">
        <v>16</v>
      </c>
      <c r="C421" t="s">
        <v>24</v>
      </c>
      <c r="D421" t="s">
        <v>25</v>
      </c>
      <c r="E421" s="2">
        <v>20</v>
      </c>
      <c r="F421" s="2">
        <v>33</v>
      </c>
      <c r="G421">
        <v>3</v>
      </c>
      <c r="H421" s="8">
        <v>2.7777777777777776E-2</v>
      </c>
      <c r="I421" t="s">
        <v>10</v>
      </c>
      <c r="J421" s="2">
        <f>Datos_cocina[[#This Row],[Precio Unitario]]*Datos_cocina[[#This Row],[Cantidad Ordenada]]</f>
        <v>99</v>
      </c>
      <c r="K421" s="3">
        <f>Datos_cocina[[#This Row],[Ganancia Bruta]]*Datos_cocina[[#This Row],[Cantidad Ordenada]]</f>
        <v>39</v>
      </c>
      <c r="L421" s="3">
        <f>Datos_cocina[[#This Row],[Precio Unitario]]-Datos_cocina[[#This Row],[Costo Unitario]]</f>
        <v>13</v>
      </c>
      <c r="M421" s="4">
        <f>(Datos_cocina[[#This Row],[Ganancia Neta]]/Datos_cocina[[#This Row],[Total del Pedido]])</f>
        <v>0.39393939393939392</v>
      </c>
    </row>
    <row r="422" spans="1:13" x14ac:dyDescent="0.3">
      <c r="A422">
        <v>160</v>
      </c>
      <c r="B422">
        <v>19</v>
      </c>
      <c r="C422" t="s">
        <v>20</v>
      </c>
      <c r="D422" t="s">
        <v>21</v>
      </c>
      <c r="E422" s="2">
        <v>22</v>
      </c>
      <c r="F422" s="2">
        <v>36</v>
      </c>
      <c r="G422">
        <v>3</v>
      </c>
      <c r="H422" s="8">
        <v>1.3888888888888888E-2</v>
      </c>
      <c r="I422" t="s">
        <v>10</v>
      </c>
      <c r="J422" s="2">
        <f>Datos_cocina[[#This Row],[Precio Unitario]]*Datos_cocina[[#This Row],[Cantidad Ordenada]]</f>
        <v>108</v>
      </c>
      <c r="K422" s="3">
        <f>Datos_cocina[[#This Row],[Ganancia Bruta]]*Datos_cocina[[#This Row],[Cantidad Ordenada]]</f>
        <v>42</v>
      </c>
      <c r="L422" s="3">
        <f>Datos_cocina[[#This Row],[Precio Unitario]]-Datos_cocina[[#This Row],[Costo Unitario]]</f>
        <v>14</v>
      </c>
      <c r="M422" s="4">
        <f>(Datos_cocina[[#This Row],[Ganancia Neta]]/Datos_cocina[[#This Row],[Total del Pedido]])</f>
        <v>0.3888888888888889</v>
      </c>
    </row>
    <row r="423" spans="1:13" x14ac:dyDescent="0.3">
      <c r="A423">
        <v>160</v>
      </c>
      <c r="B423">
        <v>19</v>
      </c>
      <c r="C423" t="s">
        <v>8</v>
      </c>
      <c r="D423" t="s">
        <v>9</v>
      </c>
      <c r="E423" s="2">
        <v>14</v>
      </c>
      <c r="F423" s="2">
        <v>24</v>
      </c>
      <c r="G423">
        <v>2</v>
      </c>
      <c r="H423" s="8">
        <v>3.2638888888888891E-2</v>
      </c>
      <c r="I423" t="s">
        <v>10</v>
      </c>
      <c r="J423" s="2">
        <f>Datos_cocina[[#This Row],[Precio Unitario]]*Datos_cocina[[#This Row],[Cantidad Ordenada]]</f>
        <v>48</v>
      </c>
      <c r="K423" s="3">
        <f>Datos_cocina[[#This Row],[Ganancia Bruta]]*Datos_cocina[[#This Row],[Cantidad Ordenada]]</f>
        <v>20</v>
      </c>
      <c r="L423" s="3">
        <f>Datos_cocina[[#This Row],[Precio Unitario]]-Datos_cocina[[#This Row],[Costo Unitario]]</f>
        <v>10</v>
      </c>
      <c r="M423" s="4">
        <f>(Datos_cocina[[#This Row],[Ganancia Neta]]/Datos_cocina[[#This Row],[Total del Pedido]])</f>
        <v>0.41666666666666669</v>
      </c>
    </row>
    <row r="424" spans="1:13" x14ac:dyDescent="0.3">
      <c r="A424">
        <v>161</v>
      </c>
      <c r="B424">
        <v>13</v>
      </c>
      <c r="C424" t="s">
        <v>26</v>
      </c>
      <c r="D424" t="s">
        <v>27</v>
      </c>
      <c r="E424" s="2">
        <v>16</v>
      </c>
      <c r="F424" s="2">
        <v>28</v>
      </c>
      <c r="G424">
        <v>3</v>
      </c>
      <c r="H424" s="8">
        <v>3.9583333333333331E-2</v>
      </c>
      <c r="I424" t="s">
        <v>10</v>
      </c>
      <c r="J424" s="2">
        <f>Datos_cocina[[#This Row],[Precio Unitario]]*Datos_cocina[[#This Row],[Cantidad Ordenada]]</f>
        <v>84</v>
      </c>
      <c r="K424" s="3">
        <f>Datos_cocina[[#This Row],[Ganancia Bruta]]*Datos_cocina[[#This Row],[Cantidad Ordenada]]</f>
        <v>36</v>
      </c>
      <c r="L424" s="3">
        <f>Datos_cocina[[#This Row],[Precio Unitario]]-Datos_cocina[[#This Row],[Costo Unitario]]</f>
        <v>12</v>
      </c>
      <c r="M424" s="4">
        <f>(Datos_cocina[[#This Row],[Ganancia Neta]]/Datos_cocina[[#This Row],[Total del Pedido]])</f>
        <v>0.42857142857142855</v>
      </c>
    </row>
    <row r="425" spans="1:13" x14ac:dyDescent="0.3">
      <c r="A425">
        <v>162</v>
      </c>
      <c r="B425">
        <v>14</v>
      </c>
      <c r="C425" t="s">
        <v>8</v>
      </c>
      <c r="D425" t="s">
        <v>9</v>
      </c>
      <c r="E425" s="2">
        <v>14</v>
      </c>
      <c r="F425" s="2">
        <v>24</v>
      </c>
      <c r="G425">
        <v>3</v>
      </c>
      <c r="H425" s="8">
        <v>1.7361111111111112E-2</v>
      </c>
      <c r="I425" t="s">
        <v>10</v>
      </c>
      <c r="J425" s="2">
        <f>Datos_cocina[[#This Row],[Precio Unitario]]*Datos_cocina[[#This Row],[Cantidad Ordenada]]</f>
        <v>72</v>
      </c>
      <c r="K425" s="3">
        <f>Datos_cocina[[#This Row],[Ganancia Bruta]]*Datos_cocina[[#This Row],[Cantidad Ordenada]]</f>
        <v>30</v>
      </c>
      <c r="L425" s="3">
        <f>Datos_cocina[[#This Row],[Precio Unitario]]-Datos_cocina[[#This Row],[Costo Unitario]]</f>
        <v>10</v>
      </c>
      <c r="M425" s="4">
        <f>(Datos_cocina[[#This Row],[Ganancia Neta]]/Datos_cocina[[#This Row],[Total del Pedido]])</f>
        <v>0.41666666666666669</v>
      </c>
    </row>
    <row r="426" spans="1:13" x14ac:dyDescent="0.3">
      <c r="A426">
        <v>163</v>
      </c>
      <c r="B426">
        <v>6</v>
      </c>
      <c r="C426" t="s">
        <v>14</v>
      </c>
      <c r="D426" t="s">
        <v>15</v>
      </c>
      <c r="E426" s="2">
        <v>19</v>
      </c>
      <c r="F426" s="2">
        <v>31</v>
      </c>
      <c r="G426">
        <v>3</v>
      </c>
      <c r="H426" s="8">
        <v>5.5555555555555558E-3</v>
      </c>
      <c r="I426" t="s">
        <v>13</v>
      </c>
      <c r="J426" s="2">
        <f>Datos_cocina[[#This Row],[Precio Unitario]]*Datos_cocina[[#This Row],[Cantidad Ordenada]]</f>
        <v>93</v>
      </c>
      <c r="K426" s="3">
        <f>Datos_cocina[[#This Row],[Ganancia Bruta]]*Datos_cocina[[#This Row],[Cantidad Ordenada]]</f>
        <v>36</v>
      </c>
      <c r="L426" s="3">
        <f>Datos_cocina[[#This Row],[Precio Unitario]]-Datos_cocina[[#This Row],[Costo Unitario]]</f>
        <v>12</v>
      </c>
      <c r="M426" s="4">
        <f>(Datos_cocina[[#This Row],[Ganancia Neta]]/Datos_cocina[[#This Row],[Total del Pedido]])</f>
        <v>0.38709677419354838</v>
      </c>
    </row>
    <row r="427" spans="1:13" x14ac:dyDescent="0.3">
      <c r="A427">
        <v>163</v>
      </c>
      <c r="B427">
        <v>6</v>
      </c>
      <c r="C427" t="s">
        <v>11</v>
      </c>
      <c r="D427" t="s">
        <v>12</v>
      </c>
      <c r="E427" s="2">
        <v>18</v>
      </c>
      <c r="F427" s="2">
        <v>30</v>
      </c>
      <c r="G427">
        <v>3</v>
      </c>
      <c r="H427" s="8">
        <v>1.1111111111111112E-2</v>
      </c>
      <c r="I427" t="s">
        <v>13</v>
      </c>
      <c r="J427" s="2">
        <f>Datos_cocina[[#This Row],[Precio Unitario]]*Datos_cocina[[#This Row],[Cantidad Ordenada]]</f>
        <v>90</v>
      </c>
      <c r="K427" s="3">
        <f>Datos_cocina[[#This Row],[Ganancia Bruta]]*Datos_cocina[[#This Row],[Cantidad Ordenada]]</f>
        <v>36</v>
      </c>
      <c r="L427" s="3">
        <f>Datos_cocina[[#This Row],[Precio Unitario]]-Datos_cocina[[#This Row],[Costo Unitario]]</f>
        <v>12</v>
      </c>
      <c r="M427" s="4">
        <f>(Datos_cocina[[#This Row],[Ganancia Neta]]/Datos_cocina[[#This Row],[Total del Pedido]])</f>
        <v>0.4</v>
      </c>
    </row>
    <row r="428" spans="1:13" x14ac:dyDescent="0.3">
      <c r="A428">
        <v>163</v>
      </c>
      <c r="B428">
        <v>6</v>
      </c>
      <c r="C428" t="s">
        <v>24</v>
      </c>
      <c r="D428" t="s">
        <v>25</v>
      </c>
      <c r="E428" s="2">
        <v>20</v>
      </c>
      <c r="F428" s="2">
        <v>33</v>
      </c>
      <c r="G428">
        <v>2</v>
      </c>
      <c r="H428" s="8">
        <v>2.7777777777777776E-2</v>
      </c>
      <c r="I428" t="s">
        <v>13</v>
      </c>
      <c r="J428" s="2">
        <f>Datos_cocina[[#This Row],[Precio Unitario]]*Datos_cocina[[#This Row],[Cantidad Ordenada]]</f>
        <v>66</v>
      </c>
      <c r="K428" s="3">
        <f>Datos_cocina[[#This Row],[Ganancia Bruta]]*Datos_cocina[[#This Row],[Cantidad Ordenada]]</f>
        <v>26</v>
      </c>
      <c r="L428" s="3">
        <f>Datos_cocina[[#This Row],[Precio Unitario]]-Datos_cocina[[#This Row],[Costo Unitario]]</f>
        <v>13</v>
      </c>
      <c r="M428" s="4">
        <f>(Datos_cocina[[#This Row],[Ganancia Neta]]/Datos_cocina[[#This Row],[Total del Pedido]])</f>
        <v>0.39393939393939392</v>
      </c>
    </row>
    <row r="429" spans="1:13" x14ac:dyDescent="0.3">
      <c r="A429">
        <v>163</v>
      </c>
      <c r="B429">
        <v>6</v>
      </c>
      <c r="C429" t="s">
        <v>34</v>
      </c>
      <c r="D429" t="s">
        <v>35</v>
      </c>
      <c r="E429" s="2">
        <v>13</v>
      </c>
      <c r="F429" s="2">
        <v>22</v>
      </c>
      <c r="G429">
        <v>1</v>
      </c>
      <c r="H429" s="8">
        <v>4.8611111111111112E-3</v>
      </c>
      <c r="I429" t="s">
        <v>10</v>
      </c>
      <c r="J429" s="2">
        <f>Datos_cocina[[#This Row],[Precio Unitario]]*Datos_cocina[[#This Row],[Cantidad Ordenada]]</f>
        <v>22</v>
      </c>
      <c r="K429" s="3">
        <f>Datos_cocina[[#This Row],[Ganancia Bruta]]*Datos_cocina[[#This Row],[Cantidad Ordenada]]</f>
        <v>9</v>
      </c>
      <c r="L429" s="3">
        <f>Datos_cocina[[#This Row],[Precio Unitario]]-Datos_cocina[[#This Row],[Costo Unitario]]</f>
        <v>9</v>
      </c>
      <c r="M429" s="4">
        <f>(Datos_cocina[[#This Row],[Ganancia Neta]]/Datos_cocina[[#This Row],[Total del Pedido]])</f>
        <v>0.40909090909090912</v>
      </c>
    </row>
    <row r="430" spans="1:13" x14ac:dyDescent="0.3">
      <c r="A430">
        <v>164</v>
      </c>
      <c r="B430">
        <v>8</v>
      </c>
      <c r="C430" t="s">
        <v>34</v>
      </c>
      <c r="D430" t="s">
        <v>35</v>
      </c>
      <c r="E430" s="2">
        <v>13</v>
      </c>
      <c r="F430" s="2">
        <v>22</v>
      </c>
      <c r="G430">
        <v>1</v>
      </c>
      <c r="H430" s="8">
        <v>2.9861111111111113E-2</v>
      </c>
      <c r="I430" t="s">
        <v>13</v>
      </c>
      <c r="J430" s="2">
        <f>Datos_cocina[[#This Row],[Precio Unitario]]*Datos_cocina[[#This Row],[Cantidad Ordenada]]</f>
        <v>22</v>
      </c>
      <c r="K430" s="3">
        <f>Datos_cocina[[#This Row],[Ganancia Bruta]]*Datos_cocina[[#This Row],[Cantidad Ordenada]]</f>
        <v>9</v>
      </c>
      <c r="L430" s="3">
        <f>Datos_cocina[[#This Row],[Precio Unitario]]-Datos_cocina[[#This Row],[Costo Unitario]]</f>
        <v>9</v>
      </c>
      <c r="M430" s="4">
        <f>(Datos_cocina[[#This Row],[Ganancia Neta]]/Datos_cocina[[#This Row],[Total del Pedido]])</f>
        <v>0.40909090909090912</v>
      </c>
    </row>
    <row r="431" spans="1:13" x14ac:dyDescent="0.3">
      <c r="A431">
        <v>164</v>
      </c>
      <c r="B431">
        <v>8</v>
      </c>
      <c r="C431" t="s">
        <v>20</v>
      </c>
      <c r="D431" t="s">
        <v>21</v>
      </c>
      <c r="E431" s="2">
        <v>22</v>
      </c>
      <c r="F431" s="2">
        <v>36</v>
      </c>
      <c r="G431">
        <v>1</v>
      </c>
      <c r="H431" s="8">
        <v>4.8611111111111112E-3</v>
      </c>
      <c r="I431" t="s">
        <v>10</v>
      </c>
      <c r="J431" s="2">
        <f>Datos_cocina[[#This Row],[Precio Unitario]]*Datos_cocina[[#This Row],[Cantidad Ordenada]]</f>
        <v>36</v>
      </c>
      <c r="K431" s="3">
        <f>Datos_cocina[[#This Row],[Ganancia Bruta]]*Datos_cocina[[#This Row],[Cantidad Ordenada]]</f>
        <v>14</v>
      </c>
      <c r="L431" s="3">
        <f>Datos_cocina[[#This Row],[Precio Unitario]]-Datos_cocina[[#This Row],[Costo Unitario]]</f>
        <v>14</v>
      </c>
      <c r="M431" s="4">
        <f>(Datos_cocina[[#This Row],[Ganancia Neta]]/Datos_cocina[[#This Row],[Total del Pedido]])</f>
        <v>0.3888888888888889</v>
      </c>
    </row>
    <row r="432" spans="1:13" x14ac:dyDescent="0.3">
      <c r="A432">
        <v>164</v>
      </c>
      <c r="B432">
        <v>8</v>
      </c>
      <c r="C432" t="s">
        <v>32</v>
      </c>
      <c r="D432" t="s">
        <v>33</v>
      </c>
      <c r="E432" s="2">
        <v>19</v>
      </c>
      <c r="F432" s="2">
        <v>32</v>
      </c>
      <c r="G432">
        <v>2</v>
      </c>
      <c r="H432" s="8">
        <v>1.3888888888888888E-2</v>
      </c>
      <c r="I432" t="s">
        <v>10</v>
      </c>
      <c r="J432" s="2">
        <f>Datos_cocina[[#This Row],[Precio Unitario]]*Datos_cocina[[#This Row],[Cantidad Ordenada]]</f>
        <v>64</v>
      </c>
      <c r="K432" s="3">
        <f>Datos_cocina[[#This Row],[Ganancia Bruta]]*Datos_cocina[[#This Row],[Cantidad Ordenada]]</f>
        <v>26</v>
      </c>
      <c r="L432" s="3">
        <f>Datos_cocina[[#This Row],[Precio Unitario]]-Datos_cocina[[#This Row],[Costo Unitario]]</f>
        <v>13</v>
      </c>
      <c r="M432" s="4">
        <f>(Datos_cocina[[#This Row],[Ganancia Neta]]/Datos_cocina[[#This Row],[Total del Pedido]])</f>
        <v>0.40625</v>
      </c>
    </row>
    <row r="433" spans="1:13" x14ac:dyDescent="0.3">
      <c r="A433">
        <v>164</v>
      </c>
      <c r="B433">
        <v>8</v>
      </c>
      <c r="C433" t="s">
        <v>8</v>
      </c>
      <c r="D433" t="s">
        <v>9</v>
      </c>
      <c r="E433" s="2">
        <v>14</v>
      </c>
      <c r="F433" s="2">
        <v>24</v>
      </c>
      <c r="G433">
        <v>2</v>
      </c>
      <c r="H433" s="8">
        <v>2.4305555555555556E-2</v>
      </c>
      <c r="I433" t="s">
        <v>10</v>
      </c>
      <c r="J433" s="2">
        <f>Datos_cocina[[#This Row],[Precio Unitario]]*Datos_cocina[[#This Row],[Cantidad Ordenada]]</f>
        <v>48</v>
      </c>
      <c r="K433" s="3">
        <f>Datos_cocina[[#This Row],[Ganancia Bruta]]*Datos_cocina[[#This Row],[Cantidad Ordenada]]</f>
        <v>20</v>
      </c>
      <c r="L433" s="3">
        <f>Datos_cocina[[#This Row],[Precio Unitario]]-Datos_cocina[[#This Row],[Costo Unitario]]</f>
        <v>10</v>
      </c>
      <c r="M433" s="4">
        <f>(Datos_cocina[[#This Row],[Ganancia Neta]]/Datos_cocina[[#This Row],[Total del Pedido]])</f>
        <v>0.41666666666666669</v>
      </c>
    </row>
    <row r="434" spans="1:13" x14ac:dyDescent="0.3">
      <c r="A434">
        <v>165</v>
      </c>
      <c r="B434">
        <v>10</v>
      </c>
      <c r="C434" t="s">
        <v>8</v>
      </c>
      <c r="D434" t="s">
        <v>9</v>
      </c>
      <c r="E434" s="2">
        <v>14</v>
      </c>
      <c r="F434" s="2">
        <v>24</v>
      </c>
      <c r="G434">
        <v>2</v>
      </c>
      <c r="H434" s="8">
        <v>1.0416666666666666E-2</v>
      </c>
      <c r="I434" t="s">
        <v>13</v>
      </c>
      <c r="J434" s="2">
        <f>Datos_cocina[[#This Row],[Precio Unitario]]*Datos_cocina[[#This Row],[Cantidad Ordenada]]</f>
        <v>48</v>
      </c>
      <c r="K434" s="3">
        <f>Datos_cocina[[#This Row],[Ganancia Bruta]]*Datos_cocina[[#This Row],[Cantidad Ordenada]]</f>
        <v>20</v>
      </c>
      <c r="L434" s="3">
        <f>Datos_cocina[[#This Row],[Precio Unitario]]-Datos_cocina[[#This Row],[Costo Unitario]]</f>
        <v>10</v>
      </c>
      <c r="M434" s="4">
        <f>(Datos_cocina[[#This Row],[Ganancia Neta]]/Datos_cocina[[#This Row],[Total del Pedido]])</f>
        <v>0.41666666666666669</v>
      </c>
    </row>
    <row r="435" spans="1:13" x14ac:dyDescent="0.3">
      <c r="A435">
        <v>165</v>
      </c>
      <c r="B435">
        <v>10</v>
      </c>
      <c r="C435" t="s">
        <v>42</v>
      </c>
      <c r="D435" t="s">
        <v>43</v>
      </c>
      <c r="E435" s="2">
        <v>13</v>
      </c>
      <c r="F435" s="2">
        <v>21</v>
      </c>
      <c r="G435">
        <v>2</v>
      </c>
      <c r="H435" s="8">
        <v>2.8472222222222222E-2</v>
      </c>
      <c r="I435" t="s">
        <v>10</v>
      </c>
      <c r="J435" s="2">
        <f>Datos_cocina[[#This Row],[Precio Unitario]]*Datos_cocina[[#This Row],[Cantidad Ordenada]]</f>
        <v>42</v>
      </c>
      <c r="K435" s="3">
        <f>Datos_cocina[[#This Row],[Ganancia Bruta]]*Datos_cocina[[#This Row],[Cantidad Ordenada]]</f>
        <v>16</v>
      </c>
      <c r="L435" s="3">
        <f>Datos_cocina[[#This Row],[Precio Unitario]]-Datos_cocina[[#This Row],[Costo Unitario]]</f>
        <v>8</v>
      </c>
      <c r="M435" s="4">
        <f>(Datos_cocina[[#This Row],[Ganancia Neta]]/Datos_cocina[[#This Row],[Total del Pedido]])</f>
        <v>0.38095238095238093</v>
      </c>
    </row>
    <row r="436" spans="1:13" x14ac:dyDescent="0.3">
      <c r="A436">
        <v>166</v>
      </c>
      <c r="B436">
        <v>12</v>
      </c>
      <c r="C436" t="s">
        <v>40</v>
      </c>
      <c r="D436" t="s">
        <v>41</v>
      </c>
      <c r="E436" s="2">
        <v>14</v>
      </c>
      <c r="F436" s="2">
        <v>23</v>
      </c>
      <c r="G436">
        <v>2</v>
      </c>
      <c r="H436" s="8">
        <v>1.5277777777777777E-2</v>
      </c>
      <c r="I436" t="s">
        <v>13</v>
      </c>
      <c r="J436" s="2">
        <f>Datos_cocina[[#This Row],[Precio Unitario]]*Datos_cocina[[#This Row],[Cantidad Ordenada]]</f>
        <v>46</v>
      </c>
      <c r="K436" s="3">
        <f>Datos_cocina[[#This Row],[Ganancia Bruta]]*Datos_cocina[[#This Row],[Cantidad Ordenada]]</f>
        <v>18</v>
      </c>
      <c r="L436" s="3">
        <f>Datos_cocina[[#This Row],[Precio Unitario]]-Datos_cocina[[#This Row],[Costo Unitario]]</f>
        <v>9</v>
      </c>
      <c r="M436" s="4">
        <f>(Datos_cocina[[#This Row],[Ganancia Neta]]/Datos_cocina[[#This Row],[Total del Pedido]])</f>
        <v>0.39130434782608697</v>
      </c>
    </row>
    <row r="437" spans="1:13" x14ac:dyDescent="0.3">
      <c r="A437">
        <v>167</v>
      </c>
      <c r="B437">
        <v>5</v>
      </c>
      <c r="C437" t="s">
        <v>28</v>
      </c>
      <c r="D437" t="s">
        <v>29</v>
      </c>
      <c r="E437" s="2">
        <v>11</v>
      </c>
      <c r="F437" s="2">
        <v>19</v>
      </c>
      <c r="G437">
        <v>1</v>
      </c>
      <c r="H437" s="8">
        <v>2.013888888888889E-2</v>
      </c>
      <c r="I437" t="s">
        <v>10</v>
      </c>
      <c r="J437" s="2">
        <f>Datos_cocina[[#This Row],[Precio Unitario]]*Datos_cocina[[#This Row],[Cantidad Ordenada]]</f>
        <v>19</v>
      </c>
      <c r="K437" s="3">
        <f>Datos_cocina[[#This Row],[Ganancia Bruta]]*Datos_cocina[[#This Row],[Cantidad Ordenada]]</f>
        <v>8</v>
      </c>
      <c r="L437" s="3">
        <f>Datos_cocina[[#This Row],[Precio Unitario]]-Datos_cocina[[#This Row],[Costo Unitario]]</f>
        <v>8</v>
      </c>
      <c r="M437" s="4">
        <f>(Datos_cocina[[#This Row],[Ganancia Neta]]/Datos_cocina[[#This Row],[Total del Pedido]])</f>
        <v>0.42105263157894735</v>
      </c>
    </row>
    <row r="438" spans="1:13" x14ac:dyDescent="0.3">
      <c r="A438">
        <v>167</v>
      </c>
      <c r="B438">
        <v>5</v>
      </c>
      <c r="C438" t="s">
        <v>36</v>
      </c>
      <c r="D438" t="s">
        <v>37</v>
      </c>
      <c r="E438" s="2">
        <v>20</v>
      </c>
      <c r="F438" s="2">
        <v>34</v>
      </c>
      <c r="G438">
        <v>3</v>
      </c>
      <c r="H438" s="8">
        <v>7.6388888888888886E-3</v>
      </c>
      <c r="I438" t="s">
        <v>10</v>
      </c>
      <c r="J438" s="2">
        <f>Datos_cocina[[#This Row],[Precio Unitario]]*Datos_cocina[[#This Row],[Cantidad Ordenada]]</f>
        <v>102</v>
      </c>
      <c r="K438" s="3">
        <f>Datos_cocina[[#This Row],[Ganancia Bruta]]*Datos_cocina[[#This Row],[Cantidad Ordenada]]</f>
        <v>42</v>
      </c>
      <c r="L438" s="3">
        <f>Datos_cocina[[#This Row],[Precio Unitario]]-Datos_cocina[[#This Row],[Costo Unitario]]</f>
        <v>14</v>
      </c>
      <c r="M438" s="4">
        <f>(Datos_cocina[[#This Row],[Ganancia Neta]]/Datos_cocina[[#This Row],[Total del Pedido]])</f>
        <v>0.41176470588235292</v>
      </c>
    </row>
    <row r="439" spans="1:13" x14ac:dyDescent="0.3">
      <c r="A439">
        <v>167</v>
      </c>
      <c r="B439">
        <v>5</v>
      </c>
      <c r="C439" t="s">
        <v>14</v>
      </c>
      <c r="D439" t="s">
        <v>15</v>
      </c>
      <c r="E439" s="2">
        <v>19</v>
      </c>
      <c r="F439" s="2">
        <v>31</v>
      </c>
      <c r="G439">
        <v>1</v>
      </c>
      <c r="H439" s="8">
        <v>2.5000000000000001E-2</v>
      </c>
      <c r="I439" t="s">
        <v>13</v>
      </c>
      <c r="J439" s="2">
        <f>Datos_cocina[[#This Row],[Precio Unitario]]*Datos_cocina[[#This Row],[Cantidad Ordenada]]</f>
        <v>31</v>
      </c>
      <c r="K439" s="3">
        <f>Datos_cocina[[#This Row],[Ganancia Bruta]]*Datos_cocina[[#This Row],[Cantidad Ordenada]]</f>
        <v>12</v>
      </c>
      <c r="L439" s="3">
        <f>Datos_cocina[[#This Row],[Precio Unitario]]-Datos_cocina[[#This Row],[Costo Unitario]]</f>
        <v>12</v>
      </c>
      <c r="M439" s="4">
        <f>(Datos_cocina[[#This Row],[Ganancia Neta]]/Datos_cocina[[#This Row],[Total del Pedido]])</f>
        <v>0.38709677419354838</v>
      </c>
    </row>
    <row r="440" spans="1:13" x14ac:dyDescent="0.3">
      <c r="A440">
        <v>168</v>
      </c>
      <c r="B440">
        <v>17</v>
      </c>
      <c r="C440" t="s">
        <v>34</v>
      </c>
      <c r="D440" t="s">
        <v>35</v>
      </c>
      <c r="E440" s="2">
        <v>13</v>
      </c>
      <c r="F440" s="2">
        <v>22</v>
      </c>
      <c r="G440">
        <v>2</v>
      </c>
      <c r="H440" s="8">
        <v>4.8611111111111112E-3</v>
      </c>
      <c r="I440" t="s">
        <v>13</v>
      </c>
      <c r="J440" s="2">
        <f>Datos_cocina[[#This Row],[Precio Unitario]]*Datos_cocina[[#This Row],[Cantidad Ordenada]]</f>
        <v>44</v>
      </c>
      <c r="K440" s="3">
        <f>Datos_cocina[[#This Row],[Ganancia Bruta]]*Datos_cocina[[#This Row],[Cantidad Ordenada]]</f>
        <v>18</v>
      </c>
      <c r="L440" s="3">
        <f>Datos_cocina[[#This Row],[Precio Unitario]]-Datos_cocina[[#This Row],[Costo Unitario]]</f>
        <v>9</v>
      </c>
      <c r="M440" s="4">
        <f>(Datos_cocina[[#This Row],[Ganancia Neta]]/Datos_cocina[[#This Row],[Total del Pedido]])</f>
        <v>0.40909090909090912</v>
      </c>
    </row>
    <row r="441" spans="1:13" x14ac:dyDescent="0.3">
      <c r="A441">
        <v>169</v>
      </c>
      <c r="B441">
        <v>19</v>
      </c>
      <c r="C441" t="s">
        <v>42</v>
      </c>
      <c r="D441" t="s">
        <v>43</v>
      </c>
      <c r="E441" s="2">
        <v>13</v>
      </c>
      <c r="F441" s="2">
        <v>21</v>
      </c>
      <c r="G441">
        <v>2</v>
      </c>
      <c r="H441" s="8">
        <v>3.0555555555555555E-2</v>
      </c>
      <c r="I441" t="s">
        <v>13</v>
      </c>
      <c r="J441" s="2">
        <f>Datos_cocina[[#This Row],[Precio Unitario]]*Datos_cocina[[#This Row],[Cantidad Ordenada]]</f>
        <v>42</v>
      </c>
      <c r="K441" s="3">
        <f>Datos_cocina[[#This Row],[Ganancia Bruta]]*Datos_cocina[[#This Row],[Cantidad Ordenada]]</f>
        <v>16</v>
      </c>
      <c r="L441" s="3">
        <f>Datos_cocina[[#This Row],[Precio Unitario]]-Datos_cocina[[#This Row],[Costo Unitario]]</f>
        <v>8</v>
      </c>
      <c r="M441" s="4">
        <f>(Datos_cocina[[#This Row],[Ganancia Neta]]/Datos_cocina[[#This Row],[Total del Pedido]])</f>
        <v>0.38095238095238093</v>
      </c>
    </row>
    <row r="442" spans="1:13" x14ac:dyDescent="0.3">
      <c r="A442">
        <v>169</v>
      </c>
      <c r="B442">
        <v>19</v>
      </c>
      <c r="C442" t="s">
        <v>36</v>
      </c>
      <c r="D442" t="s">
        <v>37</v>
      </c>
      <c r="E442" s="2">
        <v>20</v>
      </c>
      <c r="F442" s="2">
        <v>34</v>
      </c>
      <c r="G442">
        <v>2</v>
      </c>
      <c r="H442" s="8">
        <v>4.0972222222222222E-2</v>
      </c>
      <c r="I442" t="s">
        <v>13</v>
      </c>
      <c r="J442" s="2">
        <f>Datos_cocina[[#This Row],[Precio Unitario]]*Datos_cocina[[#This Row],[Cantidad Ordenada]]</f>
        <v>68</v>
      </c>
      <c r="K442" s="3">
        <f>Datos_cocina[[#This Row],[Ganancia Bruta]]*Datos_cocina[[#This Row],[Cantidad Ordenada]]</f>
        <v>28</v>
      </c>
      <c r="L442" s="3">
        <f>Datos_cocina[[#This Row],[Precio Unitario]]-Datos_cocina[[#This Row],[Costo Unitario]]</f>
        <v>14</v>
      </c>
      <c r="M442" s="4">
        <f>(Datos_cocina[[#This Row],[Ganancia Neta]]/Datos_cocina[[#This Row],[Total del Pedido]])</f>
        <v>0.41176470588235292</v>
      </c>
    </row>
    <row r="443" spans="1:13" x14ac:dyDescent="0.3">
      <c r="A443">
        <v>169</v>
      </c>
      <c r="B443">
        <v>19</v>
      </c>
      <c r="C443" t="s">
        <v>34</v>
      </c>
      <c r="D443" t="s">
        <v>35</v>
      </c>
      <c r="E443" s="2">
        <v>13</v>
      </c>
      <c r="F443" s="2">
        <v>22</v>
      </c>
      <c r="G443">
        <v>2</v>
      </c>
      <c r="H443" s="8">
        <v>4.8611111111111112E-3</v>
      </c>
      <c r="I443" t="s">
        <v>10</v>
      </c>
      <c r="J443" s="2">
        <f>Datos_cocina[[#This Row],[Precio Unitario]]*Datos_cocina[[#This Row],[Cantidad Ordenada]]</f>
        <v>44</v>
      </c>
      <c r="K443" s="3">
        <f>Datos_cocina[[#This Row],[Ganancia Bruta]]*Datos_cocina[[#This Row],[Cantidad Ordenada]]</f>
        <v>18</v>
      </c>
      <c r="L443" s="3">
        <f>Datos_cocina[[#This Row],[Precio Unitario]]-Datos_cocina[[#This Row],[Costo Unitario]]</f>
        <v>9</v>
      </c>
      <c r="M443" s="4">
        <f>(Datos_cocina[[#This Row],[Ganancia Neta]]/Datos_cocina[[#This Row],[Total del Pedido]])</f>
        <v>0.40909090909090912</v>
      </c>
    </row>
    <row r="444" spans="1:13" x14ac:dyDescent="0.3">
      <c r="A444">
        <v>170</v>
      </c>
      <c r="B444">
        <v>12</v>
      </c>
      <c r="C444" t="s">
        <v>38</v>
      </c>
      <c r="D444" t="s">
        <v>39</v>
      </c>
      <c r="E444" s="2">
        <v>12</v>
      </c>
      <c r="F444" s="2">
        <v>20</v>
      </c>
      <c r="G444">
        <v>3</v>
      </c>
      <c r="H444" s="8">
        <v>1.1111111111111112E-2</v>
      </c>
      <c r="I444" t="s">
        <v>10</v>
      </c>
      <c r="J444" s="2">
        <f>Datos_cocina[[#This Row],[Precio Unitario]]*Datos_cocina[[#This Row],[Cantidad Ordenada]]</f>
        <v>60</v>
      </c>
      <c r="K444" s="3">
        <f>Datos_cocina[[#This Row],[Ganancia Bruta]]*Datos_cocina[[#This Row],[Cantidad Ordenada]]</f>
        <v>24</v>
      </c>
      <c r="L444" s="3">
        <f>Datos_cocina[[#This Row],[Precio Unitario]]-Datos_cocina[[#This Row],[Costo Unitario]]</f>
        <v>8</v>
      </c>
      <c r="M444" s="4">
        <f>(Datos_cocina[[#This Row],[Ganancia Neta]]/Datos_cocina[[#This Row],[Total del Pedido]])</f>
        <v>0.4</v>
      </c>
    </row>
    <row r="445" spans="1:13" x14ac:dyDescent="0.3">
      <c r="A445">
        <v>170</v>
      </c>
      <c r="B445">
        <v>12</v>
      </c>
      <c r="C445" t="s">
        <v>22</v>
      </c>
      <c r="D445" t="s">
        <v>23</v>
      </c>
      <c r="E445" s="2">
        <v>17</v>
      </c>
      <c r="F445" s="2">
        <v>29</v>
      </c>
      <c r="G445">
        <v>3</v>
      </c>
      <c r="H445" s="8">
        <v>1.1111111111111112E-2</v>
      </c>
      <c r="I445" t="s">
        <v>10</v>
      </c>
      <c r="J445" s="2">
        <f>Datos_cocina[[#This Row],[Precio Unitario]]*Datos_cocina[[#This Row],[Cantidad Ordenada]]</f>
        <v>87</v>
      </c>
      <c r="K445" s="3">
        <f>Datos_cocina[[#This Row],[Ganancia Bruta]]*Datos_cocina[[#This Row],[Cantidad Ordenada]]</f>
        <v>36</v>
      </c>
      <c r="L445" s="3">
        <f>Datos_cocina[[#This Row],[Precio Unitario]]-Datos_cocina[[#This Row],[Costo Unitario]]</f>
        <v>12</v>
      </c>
      <c r="M445" s="4">
        <f>(Datos_cocina[[#This Row],[Ganancia Neta]]/Datos_cocina[[#This Row],[Total del Pedido]])</f>
        <v>0.41379310344827586</v>
      </c>
    </row>
    <row r="446" spans="1:13" x14ac:dyDescent="0.3">
      <c r="A446">
        <v>170</v>
      </c>
      <c r="B446">
        <v>12</v>
      </c>
      <c r="C446" t="s">
        <v>20</v>
      </c>
      <c r="D446" t="s">
        <v>21</v>
      </c>
      <c r="E446" s="2">
        <v>22</v>
      </c>
      <c r="F446" s="2">
        <v>36</v>
      </c>
      <c r="G446">
        <v>1</v>
      </c>
      <c r="H446" s="8">
        <v>2.2916666666666665E-2</v>
      </c>
      <c r="I446" t="s">
        <v>13</v>
      </c>
      <c r="J446" s="2">
        <f>Datos_cocina[[#This Row],[Precio Unitario]]*Datos_cocina[[#This Row],[Cantidad Ordenada]]</f>
        <v>36</v>
      </c>
      <c r="K446" s="3">
        <f>Datos_cocina[[#This Row],[Ganancia Bruta]]*Datos_cocina[[#This Row],[Cantidad Ordenada]]</f>
        <v>14</v>
      </c>
      <c r="L446" s="3">
        <f>Datos_cocina[[#This Row],[Precio Unitario]]-Datos_cocina[[#This Row],[Costo Unitario]]</f>
        <v>14</v>
      </c>
      <c r="M446" s="4">
        <f>(Datos_cocina[[#This Row],[Ganancia Neta]]/Datos_cocina[[#This Row],[Total del Pedido]])</f>
        <v>0.3888888888888889</v>
      </c>
    </row>
    <row r="447" spans="1:13" x14ac:dyDescent="0.3">
      <c r="A447">
        <v>170</v>
      </c>
      <c r="B447">
        <v>12</v>
      </c>
      <c r="C447" t="s">
        <v>11</v>
      </c>
      <c r="D447" t="s">
        <v>12</v>
      </c>
      <c r="E447" s="2">
        <v>18</v>
      </c>
      <c r="F447" s="2">
        <v>30</v>
      </c>
      <c r="G447">
        <v>2</v>
      </c>
      <c r="H447" s="8">
        <v>5.5555555555555558E-3</v>
      </c>
      <c r="I447" t="s">
        <v>13</v>
      </c>
      <c r="J447" s="2">
        <f>Datos_cocina[[#This Row],[Precio Unitario]]*Datos_cocina[[#This Row],[Cantidad Ordenada]]</f>
        <v>60</v>
      </c>
      <c r="K447" s="3">
        <f>Datos_cocina[[#This Row],[Ganancia Bruta]]*Datos_cocina[[#This Row],[Cantidad Ordenada]]</f>
        <v>24</v>
      </c>
      <c r="L447" s="3">
        <f>Datos_cocina[[#This Row],[Precio Unitario]]-Datos_cocina[[#This Row],[Costo Unitario]]</f>
        <v>12</v>
      </c>
      <c r="M447" s="4">
        <f>(Datos_cocina[[#This Row],[Ganancia Neta]]/Datos_cocina[[#This Row],[Total del Pedido]])</f>
        <v>0.4</v>
      </c>
    </row>
    <row r="448" spans="1:13" x14ac:dyDescent="0.3">
      <c r="A448">
        <v>171</v>
      </c>
      <c r="B448">
        <v>16</v>
      </c>
      <c r="C448" t="s">
        <v>46</v>
      </c>
      <c r="D448" t="s">
        <v>47</v>
      </c>
      <c r="E448" s="2">
        <v>15</v>
      </c>
      <c r="F448" s="2">
        <v>26</v>
      </c>
      <c r="G448">
        <v>2</v>
      </c>
      <c r="H448" s="8">
        <v>2.013888888888889E-2</v>
      </c>
      <c r="I448" t="s">
        <v>10</v>
      </c>
      <c r="J448" s="2">
        <f>Datos_cocina[[#This Row],[Precio Unitario]]*Datos_cocina[[#This Row],[Cantidad Ordenada]]</f>
        <v>52</v>
      </c>
      <c r="K448" s="3">
        <f>Datos_cocina[[#This Row],[Ganancia Bruta]]*Datos_cocina[[#This Row],[Cantidad Ordenada]]</f>
        <v>22</v>
      </c>
      <c r="L448" s="3">
        <f>Datos_cocina[[#This Row],[Precio Unitario]]-Datos_cocina[[#This Row],[Costo Unitario]]</f>
        <v>11</v>
      </c>
      <c r="M448" s="4">
        <f>(Datos_cocina[[#This Row],[Ganancia Neta]]/Datos_cocina[[#This Row],[Total del Pedido]])</f>
        <v>0.42307692307692307</v>
      </c>
    </row>
    <row r="449" spans="1:13" x14ac:dyDescent="0.3">
      <c r="A449">
        <v>171</v>
      </c>
      <c r="B449">
        <v>16</v>
      </c>
      <c r="C449" t="s">
        <v>22</v>
      </c>
      <c r="D449" t="s">
        <v>23</v>
      </c>
      <c r="E449" s="2">
        <v>17</v>
      </c>
      <c r="F449" s="2">
        <v>29</v>
      </c>
      <c r="G449">
        <v>3</v>
      </c>
      <c r="H449" s="8">
        <v>1.5277777777777777E-2</v>
      </c>
      <c r="I449" t="s">
        <v>13</v>
      </c>
      <c r="J449" s="2">
        <f>Datos_cocina[[#This Row],[Precio Unitario]]*Datos_cocina[[#This Row],[Cantidad Ordenada]]</f>
        <v>87</v>
      </c>
      <c r="K449" s="3">
        <f>Datos_cocina[[#This Row],[Ganancia Bruta]]*Datos_cocina[[#This Row],[Cantidad Ordenada]]</f>
        <v>36</v>
      </c>
      <c r="L449" s="3">
        <f>Datos_cocina[[#This Row],[Precio Unitario]]-Datos_cocina[[#This Row],[Costo Unitario]]</f>
        <v>12</v>
      </c>
      <c r="M449" s="4">
        <f>(Datos_cocina[[#This Row],[Ganancia Neta]]/Datos_cocina[[#This Row],[Total del Pedido]])</f>
        <v>0.41379310344827586</v>
      </c>
    </row>
    <row r="450" spans="1:13" x14ac:dyDescent="0.3">
      <c r="A450">
        <v>172</v>
      </c>
      <c r="B450">
        <v>12</v>
      </c>
      <c r="C450" t="s">
        <v>36</v>
      </c>
      <c r="D450" t="s">
        <v>37</v>
      </c>
      <c r="E450" s="2">
        <v>20</v>
      </c>
      <c r="F450" s="2">
        <v>34</v>
      </c>
      <c r="G450">
        <v>2</v>
      </c>
      <c r="H450" s="8">
        <v>1.8749999999999999E-2</v>
      </c>
      <c r="I450" t="s">
        <v>13</v>
      </c>
      <c r="J450" s="2">
        <f>Datos_cocina[[#This Row],[Precio Unitario]]*Datos_cocina[[#This Row],[Cantidad Ordenada]]</f>
        <v>68</v>
      </c>
      <c r="K450" s="3">
        <f>Datos_cocina[[#This Row],[Ganancia Bruta]]*Datos_cocina[[#This Row],[Cantidad Ordenada]]</f>
        <v>28</v>
      </c>
      <c r="L450" s="3">
        <f>Datos_cocina[[#This Row],[Precio Unitario]]-Datos_cocina[[#This Row],[Costo Unitario]]</f>
        <v>14</v>
      </c>
      <c r="M450" s="4">
        <f>(Datos_cocina[[#This Row],[Ganancia Neta]]/Datos_cocina[[#This Row],[Total del Pedido]])</f>
        <v>0.41176470588235292</v>
      </c>
    </row>
    <row r="451" spans="1:13" x14ac:dyDescent="0.3">
      <c r="A451">
        <v>173</v>
      </c>
      <c r="B451">
        <v>11</v>
      </c>
      <c r="C451" t="s">
        <v>16</v>
      </c>
      <c r="D451" t="s">
        <v>17</v>
      </c>
      <c r="E451" s="2">
        <v>16</v>
      </c>
      <c r="F451" s="2">
        <v>27</v>
      </c>
      <c r="G451">
        <v>3</v>
      </c>
      <c r="H451" s="8">
        <v>1.0416666666666666E-2</v>
      </c>
      <c r="I451" t="s">
        <v>13</v>
      </c>
      <c r="J451" s="2">
        <f>Datos_cocina[[#This Row],[Precio Unitario]]*Datos_cocina[[#This Row],[Cantidad Ordenada]]</f>
        <v>81</v>
      </c>
      <c r="K451" s="3">
        <f>Datos_cocina[[#This Row],[Ganancia Bruta]]*Datos_cocina[[#This Row],[Cantidad Ordenada]]</f>
        <v>33</v>
      </c>
      <c r="L451" s="3">
        <f>Datos_cocina[[#This Row],[Precio Unitario]]-Datos_cocina[[#This Row],[Costo Unitario]]</f>
        <v>11</v>
      </c>
      <c r="M451" s="4">
        <f>(Datos_cocina[[#This Row],[Ganancia Neta]]/Datos_cocina[[#This Row],[Total del Pedido]])</f>
        <v>0.40740740740740738</v>
      </c>
    </row>
    <row r="452" spans="1:13" x14ac:dyDescent="0.3">
      <c r="A452">
        <v>173</v>
      </c>
      <c r="B452">
        <v>11</v>
      </c>
      <c r="C452" t="s">
        <v>32</v>
      </c>
      <c r="D452" t="s">
        <v>33</v>
      </c>
      <c r="E452" s="2">
        <v>19</v>
      </c>
      <c r="F452" s="2">
        <v>32</v>
      </c>
      <c r="G452">
        <v>3</v>
      </c>
      <c r="H452" s="8">
        <v>3.6111111111111108E-2</v>
      </c>
      <c r="I452" t="s">
        <v>13</v>
      </c>
      <c r="J452" s="2">
        <f>Datos_cocina[[#This Row],[Precio Unitario]]*Datos_cocina[[#This Row],[Cantidad Ordenada]]</f>
        <v>96</v>
      </c>
      <c r="K452" s="3">
        <f>Datos_cocina[[#This Row],[Ganancia Bruta]]*Datos_cocina[[#This Row],[Cantidad Ordenada]]</f>
        <v>39</v>
      </c>
      <c r="L452" s="3">
        <f>Datos_cocina[[#This Row],[Precio Unitario]]-Datos_cocina[[#This Row],[Costo Unitario]]</f>
        <v>13</v>
      </c>
      <c r="M452" s="4">
        <f>(Datos_cocina[[#This Row],[Ganancia Neta]]/Datos_cocina[[#This Row],[Total del Pedido]])</f>
        <v>0.40625</v>
      </c>
    </row>
    <row r="453" spans="1:13" x14ac:dyDescent="0.3">
      <c r="A453">
        <v>174</v>
      </c>
      <c r="B453">
        <v>10</v>
      </c>
      <c r="C453" t="s">
        <v>11</v>
      </c>
      <c r="D453" t="s">
        <v>12</v>
      </c>
      <c r="E453" s="2">
        <v>18</v>
      </c>
      <c r="F453" s="2">
        <v>30</v>
      </c>
      <c r="G453">
        <v>2</v>
      </c>
      <c r="H453" s="8">
        <v>8.3333333333333332E-3</v>
      </c>
      <c r="I453" t="s">
        <v>13</v>
      </c>
      <c r="J453" s="2">
        <f>Datos_cocina[[#This Row],[Precio Unitario]]*Datos_cocina[[#This Row],[Cantidad Ordenada]]</f>
        <v>60</v>
      </c>
      <c r="K453" s="3">
        <f>Datos_cocina[[#This Row],[Ganancia Bruta]]*Datos_cocina[[#This Row],[Cantidad Ordenada]]</f>
        <v>24</v>
      </c>
      <c r="L453" s="3">
        <f>Datos_cocina[[#This Row],[Precio Unitario]]-Datos_cocina[[#This Row],[Costo Unitario]]</f>
        <v>12</v>
      </c>
      <c r="M453" s="4">
        <f>(Datos_cocina[[#This Row],[Ganancia Neta]]/Datos_cocina[[#This Row],[Total del Pedido]])</f>
        <v>0.4</v>
      </c>
    </row>
    <row r="454" spans="1:13" x14ac:dyDescent="0.3">
      <c r="A454">
        <v>175</v>
      </c>
      <c r="B454">
        <v>14</v>
      </c>
      <c r="C454" t="s">
        <v>32</v>
      </c>
      <c r="D454" t="s">
        <v>33</v>
      </c>
      <c r="E454" s="2">
        <v>19</v>
      </c>
      <c r="F454" s="2">
        <v>32</v>
      </c>
      <c r="G454">
        <v>3</v>
      </c>
      <c r="H454" s="8">
        <v>6.2500000000000003E-3</v>
      </c>
      <c r="I454" t="s">
        <v>13</v>
      </c>
      <c r="J454" s="2">
        <f>Datos_cocina[[#This Row],[Precio Unitario]]*Datos_cocina[[#This Row],[Cantidad Ordenada]]</f>
        <v>96</v>
      </c>
      <c r="K454" s="3">
        <f>Datos_cocina[[#This Row],[Ganancia Bruta]]*Datos_cocina[[#This Row],[Cantidad Ordenada]]</f>
        <v>39</v>
      </c>
      <c r="L454" s="3">
        <f>Datos_cocina[[#This Row],[Precio Unitario]]-Datos_cocina[[#This Row],[Costo Unitario]]</f>
        <v>13</v>
      </c>
      <c r="M454" s="4">
        <f>(Datos_cocina[[#This Row],[Ganancia Neta]]/Datos_cocina[[#This Row],[Total del Pedido]])</f>
        <v>0.40625</v>
      </c>
    </row>
    <row r="455" spans="1:13" x14ac:dyDescent="0.3">
      <c r="A455">
        <v>175</v>
      </c>
      <c r="B455">
        <v>14</v>
      </c>
      <c r="C455" t="s">
        <v>8</v>
      </c>
      <c r="D455" t="s">
        <v>9</v>
      </c>
      <c r="E455" s="2">
        <v>14</v>
      </c>
      <c r="F455" s="2">
        <v>24</v>
      </c>
      <c r="G455">
        <v>2</v>
      </c>
      <c r="H455" s="8">
        <v>2.6388888888888889E-2</v>
      </c>
      <c r="I455" t="s">
        <v>10</v>
      </c>
      <c r="J455" s="2">
        <f>Datos_cocina[[#This Row],[Precio Unitario]]*Datos_cocina[[#This Row],[Cantidad Ordenada]]</f>
        <v>48</v>
      </c>
      <c r="K455" s="3">
        <f>Datos_cocina[[#This Row],[Ganancia Bruta]]*Datos_cocina[[#This Row],[Cantidad Ordenada]]</f>
        <v>20</v>
      </c>
      <c r="L455" s="3">
        <f>Datos_cocina[[#This Row],[Precio Unitario]]-Datos_cocina[[#This Row],[Costo Unitario]]</f>
        <v>10</v>
      </c>
      <c r="M455" s="4">
        <f>(Datos_cocina[[#This Row],[Ganancia Neta]]/Datos_cocina[[#This Row],[Total del Pedido]])</f>
        <v>0.41666666666666669</v>
      </c>
    </row>
    <row r="456" spans="1:13" x14ac:dyDescent="0.3">
      <c r="A456">
        <v>176</v>
      </c>
      <c r="B456">
        <v>20</v>
      </c>
      <c r="C456" t="s">
        <v>42</v>
      </c>
      <c r="D456" t="s">
        <v>43</v>
      </c>
      <c r="E456" s="2">
        <v>13</v>
      </c>
      <c r="F456" s="2">
        <v>21</v>
      </c>
      <c r="G456">
        <v>3</v>
      </c>
      <c r="H456" s="8">
        <v>3.3333333333333333E-2</v>
      </c>
      <c r="I456" t="s">
        <v>13</v>
      </c>
      <c r="J456" s="2">
        <f>Datos_cocina[[#This Row],[Precio Unitario]]*Datos_cocina[[#This Row],[Cantidad Ordenada]]</f>
        <v>63</v>
      </c>
      <c r="K456" s="3">
        <f>Datos_cocina[[#This Row],[Ganancia Bruta]]*Datos_cocina[[#This Row],[Cantidad Ordenada]]</f>
        <v>24</v>
      </c>
      <c r="L456" s="3">
        <f>Datos_cocina[[#This Row],[Precio Unitario]]-Datos_cocina[[#This Row],[Costo Unitario]]</f>
        <v>8</v>
      </c>
      <c r="M456" s="4">
        <f>(Datos_cocina[[#This Row],[Ganancia Neta]]/Datos_cocina[[#This Row],[Total del Pedido]])</f>
        <v>0.38095238095238093</v>
      </c>
    </row>
    <row r="457" spans="1:13" x14ac:dyDescent="0.3">
      <c r="A457">
        <v>177</v>
      </c>
      <c r="B457">
        <v>4</v>
      </c>
      <c r="C457" t="s">
        <v>8</v>
      </c>
      <c r="D457" t="s">
        <v>9</v>
      </c>
      <c r="E457" s="2">
        <v>14</v>
      </c>
      <c r="F457" s="2">
        <v>24</v>
      </c>
      <c r="G457">
        <v>2</v>
      </c>
      <c r="H457" s="8">
        <v>6.9444444444444441E-3</v>
      </c>
      <c r="I457" t="s">
        <v>13</v>
      </c>
      <c r="J457" s="2">
        <f>Datos_cocina[[#This Row],[Precio Unitario]]*Datos_cocina[[#This Row],[Cantidad Ordenada]]</f>
        <v>48</v>
      </c>
      <c r="K457" s="3">
        <f>Datos_cocina[[#This Row],[Ganancia Bruta]]*Datos_cocina[[#This Row],[Cantidad Ordenada]]</f>
        <v>20</v>
      </c>
      <c r="L457" s="3">
        <f>Datos_cocina[[#This Row],[Precio Unitario]]-Datos_cocina[[#This Row],[Costo Unitario]]</f>
        <v>10</v>
      </c>
      <c r="M457" s="4">
        <f>(Datos_cocina[[#This Row],[Ganancia Neta]]/Datos_cocina[[#This Row],[Total del Pedido]])</f>
        <v>0.41666666666666669</v>
      </c>
    </row>
    <row r="458" spans="1:13" x14ac:dyDescent="0.3">
      <c r="A458">
        <v>177</v>
      </c>
      <c r="B458">
        <v>4</v>
      </c>
      <c r="C458" t="s">
        <v>46</v>
      </c>
      <c r="D458" t="s">
        <v>47</v>
      </c>
      <c r="E458" s="2">
        <v>15</v>
      </c>
      <c r="F458" s="2">
        <v>26</v>
      </c>
      <c r="G458">
        <v>1</v>
      </c>
      <c r="H458" s="8">
        <v>2.7777777777777776E-2</v>
      </c>
      <c r="I458" t="s">
        <v>10</v>
      </c>
      <c r="J458" s="2">
        <f>Datos_cocina[[#This Row],[Precio Unitario]]*Datos_cocina[[#This Row],[Cantidad Ordenada]]</f>
        <v>26</v>
      </c>
      <c r="K458" s="3">
        <f>Datos_cocina[[#This Row],[Ganancia Bruta]]*Datos_cocina[[#This Row],[Cantidad Ordenada]]</f>
        <v>11</v>
      </c>
      <c r="L458" s="3">
        <f>Datos_cocina[[#This Row],[Precio Unitario]]-Datos_cocina[[#This Row],[Costo Unitario]]</f>
        <v>11</v>
      </c>
      <c r="M458" s="4">
        <f>(Datos_cocina[[#This Row],[Ganancia Neta]]/Datos_cocina[[#This Row],[Total del Pedido]])</f>
        <v>0.42307692307692307</v>
      </c>
    </row>
    <row r="459" spans="1:13" x14ac:dyDescent="0.3">
      <c r="A459">
        <v>177</v>
      </c>
      <c r="B459">
        <v>4</v>
      </c>
      <c r="C459" t="s">
        <v>42</v>
      </c>
      <c r="D459" t="s">
        <v>43</v>
      </c>
      <c r="E459" s="2">
        <v>13</v>
      </c>
      <c r="F459" s="2">
        <v>21</v>
      </c>
      <c r="G459">
        <v>2</v>
      </c>
      <c r="H459" s="8">
        <v>3.125E-2</v>
      </c>
      <c r="I459" t="s">
        <v>13</v>
      </c>
      <c r="J459" s="2">
        <f>Datos_cocina[[#This Row],[Precio Unitario]]*Datos_cocina[[#This Row],[Cantidad Ordenada]]</f>
        <v>42</v>
      </c>
      <c r="K459" s="3">
        <f>Datos_cocina[[#This Row],[Ganancia Bruta]]*Datos_cocina[[#This Row],[Cantidad Ordenada]]</f>
        <v>16</v>
      </c>
      <c r="L459" s="3">
        <f>Datos_cocina[[#This Row],[Precio Unitario]]-Datos_cocina[[#This Row],[Costo Unitario]]</f>
        <v>8</v>
      </c>
      <c r="M459" s="4">
        <f>(Datos_cocina[[#This Row],[Ganancia Neta]]/Datos_cocina[[#This Row],[Total del Pedido]])</f>
        <v>0.38095238095238093</v>
      </c>
    </row>
    <row r="460" spans="1:13" x14ac:dyDescent="0.3">
      <c r="A460">
        <v>177</v>
      </c>
      <c r="B460">
        <v>4</v>
      </c>
      <c r="C460" t="s">
        <v>28</v>
      </c>
      <c r="D460" t="s">
        <v>29</v>
      </c>
      <c r="E460" s="2">
        <v>11</v>
      </c>
      <c r="F460" s="2">
        <v>19</v>
      </c>
      <c r="G460">
        <v>3</v>
      </c>
      <c r="H460" s="8">
        <v>3.2638888888888891E-2</v>
      </c>
      <c r="I460" t="s">
        <v>10</v>
      </c>
      <c r="J460" s="2">
        <f>Datos_cocina[[#This Row],[Precio Unitario]]*Datos_cocina[[#This Row],[Cantidad Ordenada]]</f>
        <v>57</v>
      </c>
      <c r="K460" s="3">
        <f>Datos_cocina[[#This Row],[Ganancia Bruta]]*Datos_cocina[[#This Row],[Cantidad Ordenada]]</f>
        <v>24</v>
      </c>
      <c r="L460" s="3">
        <f>Datos_cocina[[#This Row],[Precio Unitario]]-Datos_cocina[[#This Row],[Costo Unitario]]</f>
        <v>8</v>
      </c>
      <c r="M460" s="4">
        <f>(Datos_cocina[[#This Row],[Ganancia Neta]]/Datos_cocina[[#This Row],[Total del Pedido]])</f>
        <v>0.42105263157894735</v>
      </c>
    </row>
    <row r="461" spans="1:13" x14ac:dyDescent="0.3">
      <c r="A461">
        <v>178</v>
      </c>
      <c r="B461">
        <v>11</v>
      </c>
      <c r="C461" t="s">
        <v>11</v>
      </c>
      <c r="D461" t="s">
        <v>12</v>
      </c>
      <c r="E461" s="2">
        <v>18</v>
      </c>
      <c r="F461" s="2">
        <v>30</v>
      </c>
      <c r="G461">
        <v>1</v>
      </c>
      <c r="H461" s="8">
        <v>3.8194444444444448E-2</v>
      </c>
      <c r="I461" t="s">
        <v>13</v>
      </c>
      <c r="J461" s="2">
        <f>Datos_cocina[[#This Row],[Precio Unitario]]*Datos_cocina[[#This Row],[Cantidad Ordenada]]</f>
        <v>30</v>
      </c>
      <c r="K461" s="3">
        <f>Datos_cocina[[#This Row],[Ganancia Bruta]]*Datos_cocina[[#This Row],[Cantidad Ordenada]]</f>
        <v>12</v>
      </c>
      <c r="L461" s="3">
        <f>Datos_cocina[[#This Row],[Precio Unitario]]-Datos_cocina[[#This Row],[Costo Unitario]]</f>
        <v>12</v>
      </c>
      <c r="M461" s="4">
        <f>(Datos_cocina[[#This Row],[Ganancia Neta]]/Datos_cocina[[#This Row],[Total del Pedido]])</f>
        <v>0.4</v>
      </c>
    </row>
    <row r="462" spans="1:13" x14ac:dyDescent="0.3">
      <c r="A462">
        <v>178</v>
      </c>
      <c r="B462">
        <v>11</v>
      </c>
      <c r="C462" t="s">
        <v>30</v>
      </c>
      <c r="D462" t="s">
        <v>31</v>
      </c>
      <c r="E462" s="2">
        <v>21</v>
      </c>
      <c r="F462" s="2">
        <v>35</v>
      </c>
      <c r="G462">
        <v>1</v>
      </c>
      <c r="H462" s="8">
        <v>1.1111111111111112E-2</v>
      </c>
      <c r="I462" t="s">
        <v>13</v>
      </c>
      <c r="J462" s="2">
        <f>Datos_cocina[[#This Row],[Precio Unitario]]*Datos_cocina[[#This Row],[Cantidad Ordenada]]</f>
        <v>35</v>
      </c>
      <c r="K462" s="3">
        <f>Datos_cocina[[#This Row],[Ganancia Bruta]]*Datos_cocina[[#This Row],[Cantidad Ordenada]]</f>
        <v>14</v>
      </c>
      <c r="L462" s="3">
        <f>Datos_cocina[[#This Row],[Precio Unitario]]-Datos_cocina[[#This Row],[Costo Unitario]]</f>
        <v>14</v>
      </c>
      <c r="M462" s="4">
        <f>(Datos_cocina[[#This Row],[Ganancia Neta]]/Datos_cocina[[#This Row],[Total del Pedido]])</f>
        <v>0.4</v>
      </c>
    </row>
    <row r="463" spans="1:13" x14ac:dyDescent="0.3">
      <c r="A463">
        <v>178</v>
      </c>
      <c r="B463">
        <v>11</v>
      </c>
      <c r="C463" t="s">
        <v>34</v>
      </c>
      <c r="D463" t="s">
        <v>35</v>
      </c>
      <c r="E463" s="2">
        <v>13</v>
      </c>
      <c r="F463" s="2">
        <v>22</v>
      </c>
      <c r="G463">
        <v>2</v>
      </c>
      <c r="H463" s="8">
        <v>1.3888888888888888E-2</v>
      </c>
      <c r="I463" t="s">
        <v>10</v>
      </c>
      <c r="J463" s="2">
        <f>Datos_cocina[[#This Row],[Precio Unitario]]*Datos_cocina[[#This Row],[Cantidad Ordenada]]</f>
        <v>44</v>
      </c>
      <c r="K463" s="3">
        <f>Datos_cocina[[#This Row],[Ganancia Bruta]]*Datos_cocina[[#This Row],[Cantidad Ordenada]]</f>
        <v>18</v>
      </c>
      <c r="L463" s="3">
        <f>Datos_cocina[[#This Row],[Precio Unitario]]-Datos_cocina[[#This Row],[Costo Unitario]]</f>
        <v>9</v>
      </c>
      <c r="M463" s="4">
        <f>(Datos_cocina[[#This Row],[Ganancia Neta]]/Datos_cocina[[#This Row],[Total del Pedido]])</f>
        <v>0.40909090909090912</v>
      </c>
    </row>
    <row r="464" spans="1:13" x14ac:dyDescent="0.3">
      <c r="A464">
        <v>178</v>
      </c>
      <c r="B464">
        <v>11</v>
      </c>
      <c r="C464" t="s">
        <v>24</v>
      </c>
      <c r="D464" t="s">
        <v>25</v>
      </c>
      <c r="E464" s="2">
        <v>20</v>
      </c>
      <c r="F464" s="2">
        <v>33</v>
      </c>
      <c r="G464">
        <v>3</v>
      </c>
      <c r="H464" s="8">
        <v>3.8194444444444448E-2</v>
      </c>
      <c r="I464" t="s">
        <v>10</v>
      </c>
      <c r="J464" s="2">
        <f>Datos_cocina[[#This Row],[Precio Unitario]]*Datos_cocina[[#This Row],[Cantidad Ordenada]]</f>
        <v>99</v>
      </c>
      <c r="K464" s="3">
        <f>Datos_cocina[[#This Row],[Ganancia Bruta]]*Datos_cocina[[#This Row],[Cantidad Ordenada]]</f>
        <v>39</v>
      </c>
      <c r="L464" s="3">
        <f>Datos_cocina[[#This Row],[Precio Unitario]]-Datos_cocina[[#This Row],[Costo Unitario]]</f>
        <v>13</v>
      </c>
      <c r="M464" s="4">
        <f>(Datos_cocina[[#This Row],[Ganancia Neta]]/Datos_cocina[[#This Row],[Total del Pedido]])</f>
        <v>0.39393939393939392</v>
      </c>
    </row>
    <row r="465" spans="1:13" x14ac:dyDescent="0.3">
      <c r="A465">
        <v>179</v>
      </c>
      <c r="B465">
        <v>12</v>
      </c>
      <c r="C465" t="s">
        <v>14</v>
      </c>
      <c r="D465" t="s">
        <v>15</v>
      </c>
      <c r="E465" s="2">
        <v>19</v>
      </c>
      <c r="F465" s="2">
        <v>31</v>
      </c>
      <c r="G465">
        <v>2</v>
      </c>
      <c r="H465" s="8">
        <v>1.8055555555555554E-2</v>
      </c>
      <c r="I465" t="s">
        <v>10</v>
      </c>
      <c r="J465" s="2">
        <f>Datos_cocina[[#This Row],[Precio Unitario]]*Datos_cocina[[#This Row],[Cantidad Ordenada]]</f>
        <v>62</v>
      </c>
      <c r="K465" s="3">
        <f>Datos_cocina[[#This Row],[Ganancia Bruta]]*Datos_cocina[[#This Row],[Cantidad Ordenada]]</f>
        <v>24</v>
      </c>
      <c r="L465" s="3">
        <f>Datos_cocina[[#This Row],[Precio Unitario]]-Datos_cocina[[#This Row],[Costo Unitario]]</f>
        <v>12</v>
      </c>
      <c r="M465" s="4">
        <f>(Datos_cocina[[#This Row],[Ganancia Neta]]/Datos_cocina[[#This Row],[Total del Pedido]])</f>
        <v>0.38709677419354838</v>
      </c>
    </row>
    <row r="466" spans="1:13" x14ac:dyDescent="0.3">
      <c r="A466">
        <v>180</v>
      </c>
      <c r="B466">
        <v>10</v>
      </c>
      <c r="C466" t="s">
        <v>22</v>
      </c>
      <c r="D466" t="s">
        <v>23</v>
      </c>
      <c r="E466" s="2">
        <v>17</v>
      </c>
      <c r="F466" s="2">
        <v>29</v>
      </c>
      <c r="G466">
        <v>1</v>
      </c>
      <c r="H466" s="8">
        <v>2.4305555555555556E-2</v>
      </c>
      <c r="I466" t="s">
        <v>13</v>
      </c>
      <c r="J466" s="2">
        <f>Datos_cocina[[#This Row],[Precio Unitario]]*Datos_cocina[[#This Row],[Cantidad Ordenada]]</f>
        <v>29</v>
      </c>
      <c r="K466" s="3">
        <f>Datos_cocina[[#This Row],[Ganancia Bruta]]*Datos_cocina[[#This Row],[Cantidad Ordenada]]</f>
        <v>12</v>
      </c>
      <c r="L466" s="3">
        <f>Datos_cocina[[#This Row],[Precio Unitario]]-Datos_cocina[[#This Row],[Costo Unitario]]</f>
        <v>12</v>
      </c>
      <c r="M466" s="4">
        <f>(Datos_cocina[[#This Row],[Ganancia Neta]]/Datos_cocina[[#This Row],[Total del Pedido]])</f>
        <v>0.41379310344827586</v>
      </c>
    </row>
    <row r="467" spans="1:13" x14ac:dyDescent="0.3">
      <c r="A467">
        <v>180</v>
      </c>
      <c r="B467">
        <v>10</v>
      </c>
      <c r="C467" t="s">
        <v>11</v>
      </c>
      <c r="D467" t="s">
        <v>12</v>
      </c>
      <c r="E467" s="2">
        <v>18</v>
      </c>
      <c r="F467" s="2">
        <v>30</v>
      </c>
      <c r="G467">
        <v>3</v>
      </c>
      <c r="H467" s="8">
        <v>1.3888888888888888E-2</v>
      </c>
      <c r="I467" t="s">
        <v>13</v>
      </c>
      <c r="J467" s="2">
        <f>Datos_cocina[[#This Row],[Precio Unitario]]*Datos_cocina[[#This Row],[Cantidad Ordenada]]</f>
        <v>90</v>
      </c>
      <c r="K467" s="3">
        <f>Datos_cocina[[#This Row],[Ganancia Bruta]]*Datos_cocina[[#This Row],[Cantidad Ordenada]]</f>
        <v>36</v>
      </c>
      <c r="L467" s="3">
        <f>Datos_cocina[[#This Row],[Precio Unitario]]-Datos_cocina[[#This Row],[Costo Unitario]]</f>
        <v>12</v>
      </c>
      <c r="M467" s="4">
        <f>(Datos_cocina[[#This Row],[Ganancia Neta]]/Datos_cocina[[#This Row],[Total del Pedido]])</f>
        <v>0.4</v>
      </c>
    </row>
    <row r="468" spans="1:13" x14ac:dyDescent="0.3">
      <c r="A468">
        <v>180</v>
      </c>
      <c r="B468">
        <v>10</v>
      </c>
      <c r="C468" t="s">
        <v>38</v>
      </c>
      <c r="D468" t="s">
        <v>39</v>
      </c>
      <c r="E468" s="2">
        <v>12</v>
      </c>
      <c r="F468" s="2">
        <v>20</v>
      </c>
      <c r="G468">
        <v>1</v>
      </c>
      <c r="H468" s="8">
        <v>3.4722222222222224E-2</v>
      </c>
      <c r="I468" t="s">
        <v>10</v>
      </c>
      <c r="J468" s="2">
        <f>Datos_cocina[[#This Row],[Precio Unitario]]*Datos_cocina[[#This Row],[Cantidad Ordenada]]</f>
        <v>20</v>
      </c>
      <c r="K468" s="3">
        <f>Datos_cocina[[#This Row],[Ganancia Bruta]]*Datos_cocina[[#This Row],[Cantidad Ordenada]]</f>
        <v>8</v>
      </c>
      <c r="L468" s="3">
        <f>Datos_cocina[[#This Row],[Precio Unitario]]-Datos_cocina[[#This Row],[Costo Unitario]]</f>
        <v>8</v>
      </c>
      <c r="M468" s="4">
        <f>(Datos_cocina[[#This Row],[Ganancia Neta]]/Datos_cocina[[#This Row],[Total del Pedido]])</f>
        <v>0.4</v>
      </c>
    </row>
    <row r="469" spans="1:13" x14ac:dyDescent="0.3">
      <c r="A469">
        <v>180</v>
      </c>
      <c r="B469">
        <v>10</v>
      </c>
      <c r="C469" t="s">
        <v>16</v>
      </c>
      <c r="D469" t="s">
        <v>17</v>
      </c>
      <c r="E469" s="2">
        <v>16</v>
      </c>
      <c r="F469" s="2">
        <v>27</v>
      </c>
      <c r="G469">
        <v>1</v>
      </c>
      <c r="H469" s="8">
        <v>3.888888888888889E-2</v>
      </c>
      <c r="I469" t="s">
        <v>10</v>
      </c>
      <c r="J469" s="2">
        <f>Datos_cocina[[#This Row],[Precio Unitario]]*Datos_cocina[[#This Row],[Cantidad Ordenada]]</f>
        <v>27</v>
      </c>
      <c r="K469" s="3">
        <f>Datos_cocina[[#This Row],[Ganancia Bruta]]*Datos_cocina[[#This Row],[Cantidad Ordenada]]</f>
        <v>11</v>
      </c>
      <c r="L469" s="3">
        <f>Datos_cocina[[#This Row],[Precio Unitario]]-Datos_cocina[[#This Row],[Costo Unitario]]</f>
        <v>11</v>
      </c>
      <c r="M469" s="4">
        <f>(Datos_cocina[[#This Row],[Ganancia Neta]]/Datos_cocina[[#This Row],[Total del Pedido]])</f>
        <v>0.40740740740740738</v>
      </c>
    </row>
    <row r="470" spans="1:13" x14ac:dyDescent="0.3">
      <c r="A470">
        <v>181</v>
      </c>
      <c r="B470">
        <v>15</v>
      </c>
      <c r="C470" t="s">
        <v>16</v>
      </c>
      <c r="D470" t="s">
        <v>17</v>
      </c>
      <c r="E470" s="2">
        <v>16</v>
      </c>
      <c r="F470" s="2">
        <v>27</v>
      </c>
      <c r="G470">
        <v>1</v>
      </c>
      <c r="H470" s="8">
        <v>3.8194444444444448E-2</v>
      </c>
      <c r="I470" t="s">
        <v>13</v>
      </c>
      <c r="J470" s="2">
        <f>Datos_cocina[[#This Row],[Precio Unitario]]*Datos_cocina[[#This Row],[Cantidad Ordenada]]</f>
        <v>27</v>
      </c>
      <c r="K470" s="3">
        <f>Datos_cocina[[#This Row],[Ganancia Bruta]]*Datos_cocina[[#This Row],[Cantidad Ordenada]]</f>
        <v>11</v>
      </c>
      <c r="L470" s="3">
        <f>Datos_cocina[[#This Row],[Precio Unitario]]-Datos_cocina[[#This Row],[Costo Unitario]]</f>
        <v>11</v>
      </c>
      <c r="M470" s="4">
        <f>(Datos_cocina[[#This Row],[Ganancia Neta]]/Datos_cocina[[#This Row],[Total del Pedido]])</f>
        <v>0.40740740740740738</v>
      </c>
    </row>
    <row r="471" spans="1:13" x14ac:dyDescent="0.3">
      <c r="A471">
        <v>182</v>
      </c>
      <c r="B471">
        <v>18</v>
      </c>
      <c r="C471" t="s">
        <v>28</v>
      </c>
      <c r="D471" t="s">
        <v>29</v>
      </c>
      <c r="E471" s="2">
        <v>11</v>
      </c>
      <c r="F471" s="2">
        <v>19</v>
      </c>
      <c r="G471">
        <v>2</v>
      </c>
      <c r="H471" s="8">
        <v>7.6388888888888886E-3</v>
      </c>
      <c r="I471" t="s">
        <v>13</v>
      </c>
      <c r="J471" s="2">
        <f>Datos_cocina[[#This Row],[Precio Unitario]]*Datos_cocina[[#This Row],[Cantidad Ordenada]]</f>
        <v>38</v>
      </c>
      <c r="K471" s="3">
        <f>Datos_cocina[[#This Row],[Ganancia Bruta]]*Datos_cocina[[#This Row],[Cantidad Ordenada]]</f>
        <v>16</v>
      </c>
      <c r="L471" s="3">
        <f>Datos_cocina[[#This Row],[Precio Unitario]]-Datos_cocina[[#This Row],[Costo Unitario]]</f>
        <v>8</v>
      </c>
      <c r="M471" s="4">
        <f>(Datos_cocina[[#This Row],[Ganancia Neta]]/Datos_cocina[[#This Row],[Total del Pedido]])</f>
        <v>0.42105263157894735</v>
      </c>
    </row>
    <row r="472" spans="1:13" x14ac:dyDescent="0.3">
      <c r="A472">
        <v>183</v>
      </c>
      <c r="B472">
        <v>18</v>
      </c>
      <c r="C472" t="s">
        <v>32</v>
      </c>
      <c r="D472" t="s">
        <v>33</v>
      </c>
      <c r="E472" s="2">
        <v>19</v>
      </c>
      <c r="F472" s="2">
        <v>32</v>
      </c>
      <c r="G472">
        <v>2</v>
      </c>
      <c r="H472" s="8">
        <v>3.6111111111111108E-2</v>
      </c>
      <c r="I472" t="s">
        <v>10</v>
      </c>
      <c r="J472" s="2">
        <f>Datos_cocina[[#This Row],[Precio Unitario]]*Datos_cocina[[#This Row],[Cantidad Ordenada]]</f>
        <v>64</v>
      </c>
      <c r="K472" s="3">
        <f>Datos_cocina[[#This Row],[Ganancia Bruta]]*Datos_cocina[[#This Row],[Cantidad Ordenada]]</f>
        <v>26</v>
      </c>
      <c r="L472" s="3">
        <f>Datos_cocina[[#This Row],[Precio Unitario]]-Datos_cocina[[#This Row],[Costo Unitario]]</f>
        <v>13</v>
      </c>
      <c r="M472" s="4">
        <f>(Datos_cocina[[#This Row],[Ganancia Neta]]/Datos_cocina[[#This Row],[Total del Pedido]])</f>
        <v>0.40625</v>
      </c>
    </row>
    <row r="473" spans="1:13" x14ac:dyDescent="0.3">
      <c r="A473">
        <v>183</v>
      </c>
      <c r="B473">
        <v>18</v>
      </c>
      <c r="C473" t="s">
        <v>46</v>
      </c>
      <c r="D473" t="s">
        <v>47</v>
      </c>
      <c r="E473" s="2">
        <v>15</v>
      </c>
      <c r="F473" s="2">
        <v>26</v>
      </c>
      <c r="G473">
        <v>1</v>
      </c>
      <c r="H473" s="8">
        <v>6.9444444444444441E-3</v>
      </c>
      <c r="I473" t="s">
        <v>10</v>
      </c>
      <c r="J473" s="2">
        <f>Datos_cocina[[#This Row],[Precio Unitario]]*Datos_cocina[[#This Row],[Cantidad Ordenada]]</f>
        <v>26</v>
      </c>
      <c r="K473" s="3">
        <f>Datos_cocina[[#This Row],[Ganancia Bruta]]*Datos_cocina[[#This Row],[Cantidad Ordenada]]</f>
        <v>11</v>
      </c>
      <c r="L473" s="3">
        <f>Datos_cocina[[#This Row],[Precio Unitario]]-Datos_cocina[[#This Row],[Costo Unitario]]</f>
        <v>11</v>
      </c>
      <c r="M473" s="4">
        <f>(Datos_cocina[[#This Row],[Ganancia Neta]]/Datos_cocina[[#This Row],[Total del Pedido]])</f>
        <v>0.42307692307692307</v>
      </c>
    </row>
    <row r="474" spans="1:13" x14ac:dyDescent="0.3">
      <c r="A474">
        <v>183</v>
      </c>
      <c r="B474">
        <v>18</v>
      </c>
      <c r="C474" t="s">
        <v>38</v>
      </c>
      <c r="D474" t="s">
        <v>39</v>
      </c>
      <c r="E474" s="2">
        <v>12</v>
      </c>
      <c r="F474" s="2">
        <v>20</v>
      </c>
      <c r="G474">
        <v>3</v>
      </c>
      <c r="H474" s="8">
        <v>4.027777777777778E-2</v>
      </c>
      <c r="I474" t="s">
        <v>10</v>
      </c>
      <c r="J474" s="2">
        <f>Datos_cocina[[#This Row],[Precio Unitario]]*Datos_cocina[[#This Row],[Cantidad Ordenada]]</f>
        <v>60</v>
      </c>
      <c r="K474" s="3">
        <f>Datos_cocina[[#This Row],[Ganancia Bruta]]*Datos_cocina[[#This Row],[Cantidad Ordenada]]</f>
        <v>24</v>
      </c>
      <c r="L474" s="3">
        <f>Datos_cocina[[#This Row],[Precio Unitario]]-Datos_cocina[[#This Row],[Costo Unitario]]</f>
        <v>8</v>
      </c>
      <c r="M474" s="4">
        <f>(Datos_cocina[[#This Row],[Ganancia Neta]]/Datos_cocina[[#This Row],[Total del Pedido]])</f>
        <v>0.4</v>
      </c>
    </row>
    <row r="475" spans="1:13" x14ac:dyDescent="0.3">
      <c r="A475">
        <v>183</v>
      </c>
      <c r="B475">
        <v>18</v>
      </c>
      <c r="C475" t="s">
        <v>30</v>
      </c>
      <c r="D475" t="s">
        <v>31</v>
      </c>
      <c r="E475" s="2">
        <v>21</v>
      </c>
      <c r="F475" s="2">
        <v>35</v>
      </c>
      <c r="G475">
        <v>3</v>
      </c>
      <c r="H475" s="8">
        <v>3.1944444444444442E-2</v>
      </c>
      <c r="I475" t="s">
        <v>10</v>
      </c>
      <c r="J475" s="2">
        <f>Datos_cocina[[#This Row],[Precio Unitario]]*Datos_cocina[[#This Row],[Cantidad Ordenada]]</f>
        <v>105</v>
      </c>
      <c r="K475" s="3">
        <f>Datos_cocina[[#This Row],[Ganancia Bruta]]*Datos_cocina[[#This Row],[Cantidad Ordenada]]</f>
        <v>42</v>
      </c>
      <c r="L475" s="3">
        <f>Datos_cocina[[#This Row],[Precio Unitario]]-Datos_cocina[[#This Row],[Costo Unitario]]</f>
        <v>14</v>
      </c>
      <c r="M475" s="4">
        <f>(Datos_cocina[[#This Row],[Ganancia Neta]]/Datos_cocina[[#This Row],[Total del Pedido]])</f>
        <v>0.4</v>
      </c>
    </row>
    <row r="476" spans="1:13" x14ac:dyDescent="0.3">
      <c r="A476">
        <v>184</v>
      </c>
      <c r="B476">
        <v>4</v>
      </c>
      <c r="C476" t="s">
        <v>26</v>
      </c>
      <c r="D476" t="s">
        <v>27</v>
      </c>
      <c r="E476" s="2">
        <v>16</v>
      </c>
      <c r="F476" s="2">
        <v>28</v>
      </c>
      <c r="G476">
        <v>3</v>
      </c>
      <c r="H476" s="8">
        <v>4.1666666666666666E-3</v>
      </c>
      <c r="I476" t="s">
        <v>13</v>
      </c>
      <c r="J476" s="2">
        <f>Datos_cocina[[#This Row],[Precio Unitario]]*Datos_cocina[[#This Row],[Cantidad Ordenada]]</f>
        <v>84</v>
      </c>
      <c r="K476" s="3">
        <f>Datos_cocina[[#This Row],[Ganancia Bruta]]*Datos_cocina[[#This Row],[Cantidad Ordenada]]</f>
        <v>36</v>
      </c>
      <c r="L476" s="3">
        <f>Datos_cocina[[#This Row],[Precio Unitario]]-Datos_cocina[[#This Row],[Costo Unitario]]</f>
        <v>12</v>
      </c>
      <c r="M476" s="4">
        <f>(Datos_cocina[[#This Row],[Ganancia Neta]]/Datos_cocina[[#This Row],[Total del Pedido]])</f>
        <v>0.42857142857142855</v>
      </c>
    </row>
    <row r="477" spans="1:13" x14ac:dyDescent="0.3">
      <c r="A477">
        <v>184</v>
      </c>
      <c r="B477">
        <v>4</v>
      </c>
      <c r="C477" t="s">
        <v>16</v>
      </c>
      <c r="D477" t="s">
        <v>17</v>
      </c>
      <c r="E477" s="2">
        <v>16</v>
      </c>
      <c r="F477" s="2">
        <v>27</v>
      </c>
      <c r="G477">
        <v>3</v>
      </c>
      <c r="H477" s="8">
        <v>6.9444444444444441E-3</v>
      </c>
      <c r="I477" t="s">
        <v>10</v>
      </c>
      <c r="J477" s="2">
        <f>Datos_cocina[[#This Row],[Precio Unitario]]*Datos_cocina[[#This Row],[Cantidad Ordenada]]</f>
        <v>81</v>
      </c>
      <c r="K477" s="3">
        <f>Datos_cocina[[#This Row],[Ganancia Bruta]]*Datos_cocina[[#This Row],[Cantidad Ordenada]]</f>
        <v>33</v>
      </c>
      <c r="L477" s="3">
        <f>Datos_cocina[[#This Row],[Precio Unitario]]-Datos_cocina[[#This Row],[Costo Unitario]]</f>
        <v>11</v>
      </c>
      <c r="M477" s="4">
        <f>(Datos_cocina[[#This Row],[Ganancia Neta]]/Datos_cocina[[#This Row],[Total del Pedido]])</f>
        <v>0.40740740740740738</v>
      </c>
    </row>
    <row r="478" spans="1:13" x14ac:dyDescent="0.3">
      <c r="A478">
        <v>184</v>
      </c>
      <c r="B478">
        <v>4</v>
      </c>
      <c r="C478" t="s">
        <v>38</v>
      </c>
      <c r="D478" t="s">
        <v>39</v>
      </c>
      <c r="E478" s="2">
        <v>12</v>
      </c>
      <c r="F478" s="2">
        <v>20</v>
      </c>
      <c r="G478">
        <v>2</v>
      </c>
      <c r="H478" s="8">
        <v>9.0277777777777769E-3</v>
      </c>
      <c r="I478" t="s">
        <v>13</v>
      </c>
      <c r="J478" s="2">
        <f>Datos_cocina[[#This Row],[Precio Unitario]]*Datos_cocina[[#This Row],[Cantidad Ordenada]]</f>
        <v>40</v>
      </c>
      <c r="K478" s="3">
        <f>Datos_cocina[[#This Row],[Ganancia Bruta]]*Datos_cocina[[#This Row],[Cantidad Ordenada]]</f>
        <v>16</v>
      </c>
      <c r="L478" s="3">
        <f>Datos_cocina[[#This Row],[Precio Unitario]]-Datos_cocina[[#This Row],[Costo Unitario]]</f>
        <v>8</v>
      </c>
      <c r="M478" s="4">
        <f>(Datos_cocina[[#This Row],[Ganancia Neta]]/Datos_cocina[[#This Row],[Total del Pedido]])</f>
        <v>0.4</v>
      </c>
    </row>
    <row r="479" spans="1:13" x14ac:dyDescent="0.3">
      <c r="A479">
        <v>185</v>
      </c>
      <c r="B479">
        <v>16</v>
      </c>
      <c r="C479" t="s">
        <v>42</v>
      </c>
      <c r="D479" t="s">
        <v>43</v>
      </c>
      <c r="E479" s="2">
        <v>13</v>
      </c>
      <c r="F479" s="2">
        <v>21</v>
      </c>
      <c r="G479">
        <v>3</v>
      </c>
      <c r="H479" s="8">
        <v>2.361111111111111E-2</v>
      </c>
      <c r="I479" t="s">
        <v>10</v>
      </c>
      <c r="J479" s="2">
        <f>Datos_cocina[[#This Row],[Precio Unitario]]*Datos_cocina[[#This Row],[Cantidad Ordenada]]</f>
        <v>63</v>
      </c>
      <c r="K479" s="3">
        <f>Datos_cocina[[#This Row],[Ganancia Bruta]]*Datos_cocina[[#This Row],[Cantidad Ordenada]]</f>
        <v>24</v>
      </c>
      <c r="L479" s="3">
        <f>Datos_cocina[[#This Row],[Precio Unitario]]-Datos_cocina[[#This Row],[Costo Unitario]]</f>
        <v>8</v>
      </c>
      <c r="M479" s="4">
        <f>(Datos_cocina[[#This Row],[Ganancia Neta]]/Datos_cocina[[#This Row],[Total del Pedido]])</f>
        <v>0.38095238095238093</v>
      </c>
    </row>
    <row r="480" spans="1:13" x14ac:dyDescent="0.3">
      <c r="A480">
        <v>185</v>
      </c>
      <c r="B480">
        <v>16</v>
      </c>
      <c r="C480" t="s">
        <v>26</v>
      </c>
      <c r="D480" t="s">
        <v>27</v>
      </c>
      <c r="E480" s="2">
        <v>16</v>
      </c>
      <c r="F480" s="2">
        <v>28</v>
      </c>
      <c r="G480">
        <v>1</v>
      </c>
      <c r="H480" s="8">
        <v>4.1666666666666666E-3</v>
      </c>
      <c r="I480" t="s">
        <v>13</v>
      </c>
      <c r="J480" s="2">
        <f>Datos_cocina[[#This Row],[Precio Unitario]]*Datos_cocina[[#This Row],[Cantidad Ordenada]]</f>
        <v>28</v>
      </c>
      <c r="K480" s="3">
        <f>Datos_cocina[[#This Row],[Ganancia Bruta]]*Datos_cocina[[#This Row],[Cantidad Ordenada]]</f>
        <v>12</v>
      </c>
      <c r="L480" s="3">
        <f>Datos_cocina[[#This Row],[Precio Unitario]]-Datos_cocina[[#This Row],[Costo Unitario]]</f>
        <v>12</v>
      </c>
      <c r="M480" s="4">
        <f>(Datos_cocina[[#This Row],[Ganancia Neta]]/Datos_cocina[[#This Row],[Total del Pedido]])</f>
        <v>0.42857142857142855</v>
      </c>
    </row>
    <row r="481" spans="1:13" x14ac:dyDescent="0.3">
      <c r="A481">
        <v>186</v>
      </c>
      <c r="B481">
        <v>13</v>
      </c>
      <c r="C481" t="s">
        <v>16</v>
      </c>
      <c r="D481" t="s">
        <v>17</v>
      </c>
      <c r="E481" s="2">
        <v>16</v>
      </c>
      <c r="F481" s="2">
        <v>27</v>
      </c>
      <c r="G481">
        <v>3</v>
      </c>
      <c r="H481" s="8">
        <v>1.1111111111111112E-2</v>
      </c>
      <c r="I481" t="s">
        <v>10</v>
      </c>
      <c r="J481" s="2">
        <f>Datos_cocina[[#This Row],[Precio Unitario]]*Datos_cocina[[#This Row],[Cantidad Ordenada]]</f>
        <v>81</v>
      </c>
      <c r="K481" s="3">
        <f>Datos_cocina[[#This Row],[Ganancia Bruta]]*Datos_cocina[[#This Row],[Cantidad Ordenada]]</f>
        <v>33</v>
      </c>
      <c r="L481" s="3">
        <f>Datos_cocina[[#This Row],[Precio Unitario]]-Datos_cocina[[#This Row],[Costo Unitario]]</f>
        <v>11</v>
      </c>
      <c r="M481" s="4">
        <f>(Datos_cocina[[#This Row],[Ganancia Neta]]/Datos_cocina[[#This Row],[Total del Pedido]])</f>
        <v>0.40740740740740738</v>
      </c>
    </row>
    <row r="482" spans="1:13" x14ac:dyDescent="0.3">
      <c r="A482">
        <v>186</v>
      </c>
      <c r="B482">
        <v>13</v>
      </c>
      <c r="C482" t="s">
        <v>32</v>
      </c>
      <c r="D482" t="s">
        <v>33</v>
      </c>
      <c r="E482" s="2">
        <v>19</v>
      </c>
      <c r="F482" s="2">
        <v>32</v>
      </c>
      <c r="G482">
        <v>3</v>
      </c>
      <c r="H482" s="8">
        <v>1.5972222222222221E-2</v>
      </c>
      <c r="I482" t="s">
        <v>13</v>
      </c>
      <c r="J482" s="2">
        <f>Datos_cocina[[#This Row],[Precio Unitario]]*Datos_cocina[[#This Row],[Cantidad Ordenada]]</f>
        <v>96</v>
      </c>
      <c r="K482" s="3">
        <f>Datos_cocina[[#This Row],[Ganancia Bruta]]*Datos_cocina[[#This Row],[Cantidad Ordenada]]</f>
        <v>39</v>
      </c>
      <c r="L482" s="3">
        <f>Datos_cocina[[#This Row],[Precio Unitario]]-Datos_cocina[[#This Row],[Costo Unitario]]</f>
        <v>13</v>
      </c>
      <c r="M482" s="4">
        <f>(Datos_cocina[[#This Row],[Ganancia Neta]]/Datos_cocina[[#This Row],[Total del Pedido]])</f>
        <v>0.40625</v>
      </c>
    </row>
    <row r="483" spans="1:13" x14ac:dyDescent="0.3">
      <c r="A483">
        <v>186</v>
      </c>
      <c r="B483">
        <v>13</v>
      </c>
      <c r="C483" t="s">
        <v>14</v>
      </c>
      <c r="D483" t="s">
        <v>15</v>
      </c>
      <c r="E483" s="2">
        <v>19</v>
      </c>
      <c r="F483" s="2">
        <v>31</v>
      </c>
      <c r="G483">
        <v>3</v>
      </c>
      <c r="H483" s="8">
        <v>3.7499999999999999E-2</v>
      </c>
      <c r="I483" t="s">
        <v>10</v>
      </c>
      <c r="J483" s="2">
        <f>Datos_cocina[[#This Row],[Precio Unitario]]*Datos_cocina[[#This Row],[Cantidad Ordenada]]</f>
        <v>93</v>
      </c>
      <c r="K483" s="3">
        <f>Datos_cocina[[#This Row],[Ganancia Bruta]]*Datos_cocina[[#This Row],[Cantidad Ordenada]]</f>
        <v>36</v>
      </c>
      <c r="L483" s="3">
        <f>Datos_cocina[[#This Row],[Precio Unitario]]-Datos_cocina[[#This Row],[Costo Unitario]]</f>
        <v>12</v>
      </c>
      <c r="M483" s="4">
        <f>(Datos_cocina[[#This Row],[Ganancia Neta]]/Datos_cocina[[#This Row],[Total del Pedido]])</f>
        <v>0.38709677419354838</v>
      </c>
    </row>
    <row r="484" spans="1:13" x14ac:dyDescent="0.3">
      <c r="A484">
        <v>187</v>
      </c>
      <c r="B484">
        <v>5</v>
      </c>
      <c r="C484" t="s">
        <v>36</v>
      </c>
      <c r="D484" t="s">
        <v>37</v>
      </c>
      <c r="E484" s="2">
        <v>20</v>
      </c>
      <c r="F484" s="2">
        <v>34</v>
      </c>
      <c r="G484">
        <v>2</v>
      </c>
      <c r="H484" s="8">
        <v>1.9444444444444445E-2</v>
      </c>
      <c r="I484" t="s">
        <v>13</v>
      </c>
      <c r="J484" s="2">
        <f>Datos_cocina[[#This Row],[Precio Unitario]]*Datos_cocina[[#This Row],[Cantidad Ordenada]]</f>
        <v>68</v>
      </c>
      <c r="K484" s="3">
        <f>Datos_cocina[[#This Row],[Ganancia Bruta]]*Datos_cocina[[#This Row],[Cantidad Ordenada]]</f>
        <v>28</v>
      </c>
      <c r="L484" s="3">
        <f>Datos_cocina[[#This Row],[Precio Unitario]]-Datos_cocina[[#This Row],[Costo Unitario]]</f>
        <v>14</v>
      </c>
      <c r="M484" s="4">
        <f>(Datos_cocina[[#This Row],[Ganancia Neta]]/Datos_cocina[[#This Row],[Total del Pedido]])</f>
        <v>0.41176470588235292</v>
      </c>
    </row>
    <row r="485" spans="1:13" x14ac:dyDescent="0.3">
      <c r="A485">
        <v>187</v>
      </c>
      <c r="B485">
        <v>5</v>
      </c>
      <c r="C485" t="s">
        <v>46</v>
      </c>
      <c r="D485" t="s">
        <v>47</v>
      </c>
      <c r="E485" s="2">
        <v>15</v>
      </c>
      <c r="F485" s="2">
        <v>26</v>
      </c>
      <c r="G485">
        <v>1</v>
      </c>
      <c r="H485" s="8">
        <v>3.5416666666666666E-2</v>
      </c>
      <c r="I485" t="s">
        <v>10</v>
      </c>
      <c r="J485" s="2">
        <f>Datos_cocina[[#This Row],[Precio Unitario]]*Datos_cocina[[#This Row],[Cantidad Ordenada]]</f>
        <v>26</v>
      </c>
      <c r="K485" s="3">
        <f>Datos_cocina[[#This Row],[Ganancia Bruta]]*Datos_cocina[[#This Row],[Cantidad Ordenada]]</f>
        <v>11</v>
      </c>
      <c r="L485" s="3">
        <f>Datos_cocina[[#This Row],[Precio Unitario]]-Datos_cocina[[#This Row],[Costo Unitario]]</f>
        <v>11</v>
      </c>
      <c r="M485" s="4">
        <f>(Datos_cocina[[#This Row],[Ganancia Neta]]/Datos_cocina[[#This Row],[Total del Pedido]])</f>
        <v>0.42307692307692307</v>
      </c>
    </row>
    <row r="486" spans="1:13" x14ac:dyDescent="0.3">
      <c r="A486">
        <v>187</v>
      </c>
      <c r="B486">
        <v>5</v>
      </c>
      <c r="C486" t="s">
        <v>22</v>
      </c>
      <c r="D486" t="s">
        <v>23</v>
      </c>
      <c r="E486" s="2">
        <v>17</v>
      </c>
      <c r="F486" s="2">
        <v>29</v>
      </c>
      <c r="G486">
        <v>3</v>
      </c>
      <c r="H486" s="8">
        <v>7.6388888888888886E-3</v>
      </c>
      <c r="I486" t="s">
        <v>10</v>
      </c>
      <c r="J486" s="2">
        <f>Datos_cocina[[#This Row],[Precio Unitario]]*Datos_cocina[[#This Row],[Cantidad Ordenada]]</f>
        <v>87</v>
      </c>
      <c r="K486" s="3">
        <f>Datos_cocina[[#This Row],[Ganancia Bruta]]*Datos_cocina[[#This Row],[Cantidad Ordenada]]</f>
        <v>36</v>
      </c>
      <c r="L486" s="3">
        <f>Datos_cocina[[#This Row],[Precio Unitario]]-Datos_cocina[[#This Row],[Costo Unitario]]</f>
        <v>12</v>
      </c>
      <c r="M486" s="4">
        <f>(Datos_cocina[[#This Row],[Ganancia Neta]]/Datos_cocina[[#This Row],[Total del Pedido]])</f>
        <v>0.41379310344827586</v>
      </c>
    </row>
    <row r="487" spans="1:13" x14ac:dyDescent="0.3">
      <c r="A487">
        <v>187</v>
      </c>
      <c r="B487">
        <v>5</v>
      </c>
      <c r="C487" t="s">
        <v>16</v>
      </c>
      <c r="D487" t="s">
        <v>17</v>
      </c>
      <c r="E487" s="2">
        <v>16</v>
      </c>
      <c r="F487" s="2">
        <v>27</v>
      </c>
      <c r="G487">
        <v>1</v>
      </c>
      <c r="H487" s="8">
        <v>2.5000000000000001E-2</v>
      </c>
      <c r="I487" t="s">
        <v>13</v>
      </c>
      <c r="J487" s="2">
        <f>Datos_cocina[[#This Row],[Precio Unitario]]*Datos_cocina[[#This Row],[Cantidad Ordenada]]</f>
        <v>27</v>
      </c>
      <c r="K487" s="3">
        <f>Datos_cocina[[#This Row],[Ganancia Bruta]]*Datos_cocina[[#This Row],[Cantidad Ordenada]]</f>
        <v>11</v>
      </c>
      <c r="L487" s="3">
        <f>Datos_cocina[[#This Row],[Precio Unitario]]-Datos_cocina[[#This Row],[Costo Unitario]]</f>
        <v>11</v>
      </c>
      <c r="M487" s="4">
        <f>(Datos_cocina[[#This Row],[Ganancia Neta]]/Datos_cocina[[#This Row],[Total del Pedido]])</f>
        <v>0.40740740740740738</v>
      </c>
    </row>
    <row r="488" spans="1:13" x14ac:dyDescent="0.3">
      <c r="A488">
        <v>188</v>
      </c>
      <c r="B488">
        <v>20</v>
      </c>
      <c r="C488" t="s">
        <v>14</v>
      </c>
      <c r="D488" t="s">
        <v>15</v>
      </c>
      <c r="E488" s="2">
        <v>19</v>
      </c>
      <c r="F488" s="2">
        <v>31</v>
      </c>
      <c r="G488">
        <v>1</v>
      </c>
      <c r="H488" s="8">
        <v>4.027777777777778E-2</v>
      </c>
      <c r="I488" t="s">
        <v>10</v>
      </c>
      <c r="J488" s="2">
        <f>Datos_cocina[[#This Row],[Precio Unitario]]*Datos_cocina[[#This Row],[Cantidad Ordenada]]</f>
        <v>31</v>
      </c>
      <c r="K488" s="3">
        <f>Datos_cocina[[#This Row],[Ganancia Bruta]]*Datos_cocina[[#This Row],[Cantidad Ordenada]]</f>
        <v>12</v>
      </c>
      <c r="L488" s="3">
        <f>Datos_cocina[[#This Row],[Precio Unitario]]-Datos_cocina[[#This Row],[Costo Unitario]]</f>
        <v>12</v>
      </c>
      <c r="M488" s="4">
        <f>(Datos_cocina[[#This Row],[Ganancia Neta]]/Datos_cocina[[#This Row],[Total del Pedido]])</f>
        <v>0.38709677419354838</v>
      </c>
    </row>
    <row r="489" spans="1:13" x14ac:dyDescent="0.3">
      <c r="A489">
        <v>188</v>
      </c>
      <c r="B489">
        <v>20</v>
      </c>
      <c r="C489" t="s">
        <v>46</v>
      </c>
      <c r="D489" t="s">
        <v>47</v>
      </c>
      <c r="E489" s="2">
        <v>15</v>
      </c>
      <c r="F489" s="2">
        <v>26</v>
      </c>
      <c r="G489">
        <v>2</v>
      </c>
      <c r="H489" s="8">
        <v>3.2638888888888891E-2</v>
      </c>
      <c r="I489" t="s">
        <v>10</v>
      </c>
      <c r="J489" s="2">
        <f>Datos_cocina[[#This Row],[Precio Unitario]]*Datos_cocina[[#This Row],[Cantidad Ordenada]]</f>
        <v>52</v>
      </c>
      <c r="K489" s="3">
        <f>Datos_cocina[[#This Row],[Ganancia Bruta]]*Datos_cocina[[#This Row],[Cantidad Ordenada]]</f>
        <v>22</v>
      </c>
      <c r="L489" s="3">
        <f>Datos_cocina[[#This Row],[Precio Unitario]]-Datos_cocina[[#This Row],[Costo Unitario]]</f>
        <v>11</v>
      </c>
      <c r="M489" s="4">
        <f>(Datos_cocina[[#This Row],[Ganancia Neta]]/Datos_cocina[[#This Row],[Total del Pedido]])</f>
        <v>0.42307692307692307</v>
      </c>
    </row>
    <row r="490" spans="1:13" x14ac:dyDescent="0.3">
      <c r="A490">
        <v>189</v>
      </c>
      <c r="B490">
        <v>11</v>
      </c>
      <c r="C490" t="s">
        <v>36</v>
      </c>
      <c r="D490" t="s">
        <v>37</v>
      </c>
      <c r="E490" s="2">
        <v>20</v>
      </c>
      <c r="F490" s="2">
        <v>34</v>
      </c>
      <c r="G490">
        <v>2</v>
      </c>
      <c r="H490" s="8">
        <v>2.9166666666666667E-2</v>
      </c>
      <c r="I490" t="s">
        <v>13</v>
      </c>
      <c r="J490" s="2">
        <f>Datos_cocina[[#This Row],[Precio Unitario]]*Datos_cocina[[#This Row],[Cantidad Ordenada]]</f>
        <v>68</v>
      </c>
      <c r="K490" s="3">
        <f>Datos_cocina[[#This Row],[Ganancia Bruta]]*Datos_cocina[[#This Row],[Cantidad Ordenada]]</f>
        <v>28</v>
      </c>
      <c r="L490" s="3">
        <f>Datos_cocina[[#This Row],[Precio Unitario]]-Datos_cocina[[#This Row],[Costo Unitario]]</f>
        <v>14</v>
      </c>
      <c r="M490" s="4">
        <f>(Datos_cocina[[#This Row],[Ganancia Neta]]/Datos_cocina[[#This Row],[Total del Pedido]])</f>
        <v>0.41176470588235292</v>
      </c>
    </row>
    <row r="491" spans="1:13" x14ac:dyDescent="0.3">
      <c r="A491">
        <v>189</v>
      </c>
      <c r="B491">
        <v>11</v>
      </c>
      <c r="C491" t="s">
        <v>46</v>
      </c>
      <c r="D491" t="s">
        <v>47</v>
      </c>
      <c r="E491" s="2">
        <v>15</v>
      </c>
      <c r="F491" s="2">
        <v>26</v>
      </c>
      <c r="G491">
        <v>2</v>
      </c>
      <c r="H491" s="8">
        <v>1.5277777777777777E-2</v>
      </c>
      <c r="I491" t="s">
        <v>13</v>
      </c>
      <c r="J491" s="2">
        <f>Datos_cocina[[#This Row],[Precio Unitario]]*Datos_cocina[[#This Row],[Cantidad Ordenada]]</f>
        <v>52</v>
      </c>
      <c r="K491" s="3">
        <f>Datos_cocina[[#This Row],[Ganancia Bruta]]*Datos_cocina[[#This Row],[Cantidad Ordenada]]</f>
        <v>22</v>
      </c>
      <c r="L491" s="3">
        <f>Datos_cocina[[#This Row],[Precio Unitario]]-Datos_cocina[[#This Row],[Costo Unitario]]</f>
        <v>11</v>
      </c>
      <c r="M491" s="4">
        <f>(Datos_cocina[[#This Row],[Ganancia Neta]]/Datos_cocina[[#This Row],[Total del Pedido]])</f>
        <v>0.42307692307692307</v>
      </c>
    </row>
    <row r="492" spans="1:13" x14ac:dyDescent="0.3">
      <c r="A492">
        <v>189</v>
      </c>
      <c r="B492">
        <v>11</v>
      </c>
      <c r="C492" t="s">
        <v>8</v>
      </c>
      <c r="D492" t="s">
        <v>9</v>
      </c>
      <c r="E492" s="2">
        <v>14</v>
      </c>
      <c r="F492" s="2">
        <v>24</v>
      </c>
      <c r="G492">
        <v>3</v>
      </c>
      <c r="H492" s="8">
        <v>3.6805555555555557E-2</v>
      </c>
      <c r="I492" t="s">
        <v>13</v>
      </c>
      <c r="J492" s="2">
        <f>Datos_cocina[[#This Row],[Precio Unitario]]*Datos_cocina[[#This Row],[Cantidad Ordenada]]</f>
        <v>72</v>
      </c>
      <c r="K492" s="3">
        <f>Datos_cocina[[#This Row],[Ganancia Bruta]]*Datos_cocina[[#This Row],[Cantidad Ordenada]]</f>
        <v>30</v>
      </c>
      <c r="L492" s="3">
        <f>Datos_cocina[[#This Row],[Precio Unitario]]-Datos_cocina[[#This Row],[Costo Unitario]]</f>
        <v>10</v>
      </c>
      <c r="M492" s="4">
        <f>(Datos_cocina[[#This Row],[Ganancia Neta]]/Datos_cocina[[#This Row],[Total del Pedido]])</f>
        <v>0.41666666666666669</v>
      </c>
    </row>
    <row r="493" spans="1:13" x14ac:dyDescent="0.3">
      <c r="A493">
        <v>190</v>
      </c>
      <c r="B493">
        <v>5</v>
      </c>
      <c r="C493" t="s">
        <v>44</v>
      </c>
      <c r="D493" t="s">
        <v>45</v>
      </c>
      <c r="E493" s="2">
        <v>10</v>
      </c>
      <c r="F493" s="2">
        <v>18</v>
      </c>
      <c r="G493">
        <v>1</v>
      </c>
      <c r="H493" s="8">
        <v>2.7083333333333334E-2</v>
      </c>
      <c r="I493" t="s">
        <v>10</v>
      </c>
      <c r="J493" s="2">
        <f>Datos_cocina[[#This Row],[Precio Unitario]]*Datos_cocina[[#This Row],[Cantidad Ordenada]]</f>
        <v>18</v>
      </c>
      <c r="K493" s="3">
        <f>Datos_cocina[[#This Row],[Ganancia Bruta]]*Datos_cocina[[#This Row],[Cantidad Ordenada]]</f>
        <v>8</v>
      </c>
      <c r="L493" s="3">
        <f>Datos_cocina[[#This Row],[Precio Unitario]]-Datos_cocina[[#This Row],[Costo Unitario]]</f>
        <v>8</v>
      </c>
      <c r="M493" s="4">
        <f>(Datos_cocina[[#This Row],[Ganancia Neta]]/Datos_cocina[[#This Row],[Total del Pedido]])</f>
        <v>0.44444444444444442</v>
      </c>
    </row>
    <row r="494" spans="1:13" x14ac:dyDescent="0.3">
      <c r="A494">
        <v>190</v>
      </c>
      <c r="B494">
        <v>5</v>
      </c>
      <c r="C494" t="s">
        <v>18</v>
      </c>
      <c r="D494" t="s">
        <v>19</v>
      </c>
      <c r="E494" s="2">
        <v>25</v>
      </c>
      <c r="F494" s="2">
        <v>40</v>
      </c>
      <c r="G494">
        <v>2</v>
      </c>
      <c r="H494" s="8">
        <v>3.125E-2</v>
      </c>
      <c r="I494" t="s">
        <v>10</v>
      </c>
      <c r="J494" s="2">
        <f>Datos_cocina[[#This Row],[Precio Unitario]]*Datos_cocina[[#This Row],[Cantidad Ordenada]]</f>
        <v>80</v>
      </c>
      <c r="K494" s="3">
        <f>Datos_cocina[[#This Row],[Ganancia Bruta]]*Datos_cocina[[#This Row],[Cantidad Ordenada]]</f>
        <v>30</v>
      </c>
      <c r="L494" s="3">
        <f>Datos_cocina[[#This Row],[Precio Unitario]]-Datos_cocina[[#This Row],[Costo Unitario]]</f>
        <v>15</v>
      </c>
      <c r="M494" s="4">
        <f>(Datos_cocina[[#This Row],[Ganancia Neta]]/Datos_cocina[[#This Row],[Total del Pedido]])</f>
        <v>0.375</v>
      </c>
    </row>
    <row r="495" spans="1:13" x14ac:dyDescent="0.3">
      <c r="A495">
        <v>190</v>
      </c>
      <c r="B495">
        <v>5</v>
      </c>
      <c r="C495" t="s">
        <v>30</v>
      </c>
      <c r="D495" t="s">
        <v>31</v>
      </c>
      <c r="E495" s="2">
        <v>21</v>
      </c>
      <c r="F495" s="2">
        <v>35</v>
      </c>
      <c r="G495">
        <v>1</v>
      </c>
      <c r="H495" s="8">
        <v>7.6388888888888886E-3</v>
      </c>
      <c r="I495" t="s">
        <v>13</v>
      </c>
      <c r="J495" s="2">
        <f>Datos_cocina[[#This Row],[Precio Unitario]]*Datos_cocina[[#This Row],[Cantidad Ordenada]]</f>
        <v>35</v>
      </c>
      <c r="K495" s="3">
        <f>Datos_cocina[[#This Row],[Ganancia Bruta]]*Datos_cocina[[#This Row],[Cantidad Ordenada]]</f>
        <v>14</v>
      </c>
      <c r="L495" s="3">
        <f>Datos_cocina[[#This Row],[Precio Unitario]]-Datos_cocina[[#This Row],[Costo Unitario]]</f>
        <v>14</v>
      </c>
      <c r="M495" s="4">
        <f>(Datos_cocina[[#This Row],[Ganancia Neta]]/Datos_cocina[[#This Row],[Total del Pedido]])</f>
        <v>0.4</v>
      </c>
    </row>
    <row r="496" spans="1:13" x14ac:dyDescent="0.3">
      <c r="A496">
        <v>190</v>
      </c>
      <c r="B496">
        <v>5</v>
      </c>
      <c r="C496" t="s">
        <v>40</v>
      </c>
      <c r="D496" t="s">
        <v>41</v>
      </c>
      <c r="E496" s="2">
        <v>14</v>
      </c>
      <c r="F496" s="2">
        <v>23</v>
      </c>
      <c r="G496">
        <v>3</v>
      </c>
      <c r="H496" s="8">
        <v>4.8611111111111112E-3</v>
      </c>
      <c r="I496" t="s">
        <v>13</v>
      </c>
      <c r="J496" s="2">
        <f>Datos_cocina[[#This Row],[Precio Unitario]]*Datos_cocina[[#This Row],[Cantidad Ordenada]]</f>
        <v>69</v>
      </c>
      <c r="K496" s="3">
        <f>Datos_cocina[[#This Row],[Ganancia Bruta]]*Datos_cocina[[#This Row],[Cantidad Ordenada]]</f>
        <v>27</v>
      </c>
      <c r="L496" s="3">
        <f>Datos_cocina[[#This Row],[Precio Unitario]]-Datos_cocina[[#This Row],[Costo Unitario]]</f>
        <v>9</v>
      </c>
      <c r="M496" s="4">
        <f>(Datos_cocina[[#This Row],[Ganancia Neta]]/Datos_cocina[[#This Row],[Total del Pedido]])</f>
        <v>0.39130434782608697</v>
      </c>
    </row>
    <row r="497" spans="1:13" x14ac:dyDescent="0.3">
      <c r="A497">
        <v>191</v>
      </c>
      <c r="B497">
        <v>12</v>
      </c>
      <c r="C497" t="s">
        <v>48</v>
      </c>
      <c r="D497" t="s">
        <v>49</v>
      </c>
      <c r="E497" s="2">
        <v>15</v>
      </c>
      <c r="F497" s="2">
        <v>25</v>
      </c>
      <c r="G497">
        <v>3</v>
      </c>
      <c r="H497" s="8">
        <v>2.2222222222222223E-2</v>
      </c>
      <c r="I497" t="s">
        <v>13</v>
      </c>
      <c r="J497" s="2">
        <f>Datos_cocina[[#This Row],[Precio Unitario]]*Datos_cocina[[#This Row],[Cantidad Ordenada]]</f>
        <v>75</v>
      </c>
      <c r="K497" s="3">
        <f>Datos_cocina[[#This Row],[Ganancia Bruta]]*Datos_cocina[[#This Row],[Cantidad Ordenada]]</f>
        <v>30</v>
      </c>
      <c r="L497" s="3">
        <f>Datos_cocina[[#This Row],[Precio Unitario]]-Datos_cocina[[#This Row],[Costo Unitario]]</f>
        <v>10</v>
      </c>
      <c r="M497" s="4">
        <f>(Datos_cocina[[#This Row],[Ganancia Neta]]/Datos_cocina[[#This Row],[Total del Pedido]])</f>
        <v>0.4</v>
      </c>
    </row>
    <row r="498" spans="1:13" x14ac:dyDescent="0.3">
      <c r="A498">
        <v>191</v>
      </c>
      <c r="B498">
        <v>12</v>
      </c>
      <c r="C498" t="s">
        <v>22</v>
      </c>
      <c r="D498" t="s">
        <v>23</v>
      </c>
      <c r="E498" s="2">
        <v>17</v>
      </c>
      <c r="F498" s="2">
        <v>29</v>
      </c>
      <c r="G498">
        <v>3</v>
      </c>
      <c r="H498" s="8">
        <v>3.8194444444444448E-2</v>
      </c>
      <c r="I498" t="s">
        <v>10</v>
      </c>
      <c r="J498" s="2">
        <f>Datos_cocina[[#This Row],[Precio Unitario]]*Datos_cocina[[#This Row],[Cantidad Ordenada]]</f>
        <v>87</v>
      </c>
      <c r="K498" s="3">
        <f>Datos_cocina[[#This Row],[Ganancia Bruta]]*Datos_cocina[[#This Row],[Cantidad Ordenada]]</f>
        <v>36</v>
      </c>
      <c r="L498" s="3">
        <f>Datos_cocina[[#This Row],[Precio Unitario]]-Datos_cocina[[#This Row],[Costo Unitario]]</f>
        <v>12</v>
      </c>
      <c r="M498" s="4">
        <f>(Datos_cocina[[#This Row],[Ganancia Neta]]/Datos_cocina[[#This Row],[Total del Pedido]])</f>
        <v>0.41379310344827586</v>
      </c>
    </row>
    <row r="499" spans="1:13" x14ac:dyDescent="0.3">
      <c r="A499">
        <v>192</v>
      </c>
      <c r="B499">
        <v>17</v>
      </c>
      <c r="C499" t="s">
        <v>48</v>
      </c>
      <c r="D499" t="s">
        <v>49</v>
      </c>
      <c r="E499" s="2">
        <v>15</v>
      </c>
      <c r="F499" s="2">
        <v>25</v>
      </c>
      <c r="G499">
        <v>3</v>
      </c>
      <c r="H499" s="8">
        <v>1.8055555555555554E-2</v>
      </c>
      <c r="I499" t="s">
        <v>10</v>
      </c>
      <c r="J499" s="2">
        <f>Datos_cocina[[#This Row],[Precio Unitario]]*Datos_cocina[[#This Row],[Cantidad Ordenada]]</f>
        <v>75</v>
      </c>
      <c r="K499" s="3">
        <f>Datos_cocina[[#This Row],[Ganancia Bruta]]*Datos_cocina[[#This Row],[Cantidad Ordenada]]</f>
        <v>30</v>
      </c>
      <c r="L499" s="3">
        <f>Datos_cocina[[#This Row],[Precio Unitario]]-Datos_cocina[[#This Row],[Costo Unitario]]</f>
        <v>10</v>
      </c>
      <c r="M499" s="4">
        <f>(Datos_cocina[[#This Row],[Ganancia Neta]]/Datos_cocina[[#This Row],[Total del Pedido]])</f>
        <v>0.4</v>
      </c>
    </row>
    <row r="500" spans="1:13" x14ac:dyDescent="0.3">
      <c r="A500">
        <v>193</v>
      </c>
      <c r="B500">
        <v>3</v>
      </c>
      <c r="C500" t="s">
        <v>46</v>
      </c>
      <c r="D500" t="s">
        <v>47</v>
      </c>
      <c r="E500" s="2">
        <v>15</v>
      </c>
      <c r="F500" s="2">
        <v>26</v>
      </c>
      <c r="G500">
        <v>2</v>
      </c>
      <c r="H500" s="8">
        <v>3.9583333333333331E-2</v>
      </c>
      <c r="I500" t="s">
        <v>13</v>
      </c>
      <c r="J500" s="2">
        <f>Datos_cocina[[#This Row],[Precio Unitario]]*Datos_cocina[[#This Row],[Cantidad Ordenada]]</f>
        <v>52</v>
      </c>
      <c r="K500" s="3">
        <f>Datos_cocina[[#This Row],[Ganancia Bruta]]*Datos_cocina[[#This Row],[Cantidad Ordenada]]</f>
        <v>22</v>
      </c>
      <c r="L500" s="3">
        <f>Datos_cocina[[#This Row],[Precio Unitario]]-Datos_cocina[[#This Row],[Costo Unitario]]</f>
        <v>11</v>
      </c>
      <c r="M500" s="4">
        <f>(Datos_cocina[[#This Row],[Ganancia Neta]]/Datos_cocina[[#This Row],[Total del Pedido]])</f>
        <v>0.42307692307692307</v>
      </c>
    </row>
    <row r="501" spans="1:13" x14ac:dyDescent="0.3">
      <c r="A501">
        <v>193</v>
      </c>
      <c r="B501">
        <v>3</v>
      </c>
      <c r="C501" t="s">
        <v>20</v>
      </c>
      <c r="D501" t="s">
        <v>21</v>
      </c>
      <c r="E501" s="2">
        <v>22</v>
      </c>
      <c r="F501" s="2">
        <v>36</v>
      </c>
      <c r="G501">
        <v>2</v>
      </c>
      <c r="H501" s="8">
        <v>4.0972222222222222E-2</v>
      </c>
      <c r="I501" t="s">
        <v>10</v>
      </c>
      <c r="J501" s="2">
        <f>Datos_cocina[[#This Row],[Precio Unitario]]*Datos_cocina[[#This Row],[Cantidad Ordenada]]</f>
        <v>72</v>
      </c>
      <c r="K501" s="3">
        <f>Datos_cocina[[#This Row],[Ganancia Bruta]]*Datos_cocina[[#This Row],[Cantidad Ordenada]]</f>
        <v>28</v>
      </c>
      <c r="L501" s="3">
        <f>Datos_cocina[[#This Row],[Precio Unitario]]-Datos_cocina[[#This Row],[Costo Unitario]]</f>
        <v>14</v>
      </c>
      <c r="M501" s="4">
        <f>(Datos_cocina[[#This Row],[Ganancia Neta]]/Datos_cocina[[#This Row],[Total del Pedido]])</f>
        <v>0.3888888888888889</v>
      </c>
    </row>
    <row r="502" spans="1:13" x14ac:dyDescent="0.3">
      <c r="A502">
        <v>193</v>
      </c>
      <c r="B502">
        <v>3</v>
      </c>
      <c r="C502" t="s">
        <v>16</v>
      </c>
      <c r="D502" t="s">
        <v>17</v>
      </c>
      <c r="E502" s="2">
        <v>16</v>
      </c>
      <c r="F502" s="2">
        <v>27</v>
      </c>
      <c r="G502">
        <v>1</v>
      </c>
      <c r="H502" s="8">
        <v>2.1527777777777778E-2</v>
      </c>
      <c r="I502" t="s">
        <v>13</v>
      </c>
      <c r="J502" s="2">
        <f>Datos_cocina[[#This Row],[Precio Unitario]]*Datos_cocina[[#This Row],[Cantidad Ordenada]]</f>
        <v>27</v>
      </c>
      <c r="K502" s="3">
        <f>Datos_cocina[[#This Row],[Ganancia Bruta]]*Datos_cocina[[#This Row],[Cantidad Ordenada]]</f>
        <v>11</v>
      </c>
      <c r="L502" s="3">
        <f>Datos_cocina[[#This Row],[Precio Unitario]]-Datos_cocina[[#This Row],[Costo Unitario]]</f>
        <v>11</v>
      </c>
      <c r="M502" s="4">
        <f>(Datos_cocina[[#This Row],[Ganancia Neta]]/Datos_cocina[[#This Row],[Total del Pedido]])</f>
        <v>0.40740740740740738</v>
      </c>
    </row>
    <row r="503" spans="1:13" x14ac:dyDescent="0.3">
      <c r="A503">
        <v>193</v>
      </c>
      <c r="B503">
        <v>3</v>
      </c>
      <c r="C503" t="s">
        <v>40</v>
      </c>
      <c r="D503" t="s">
        <v>41</v>
      </c>
      <c r="E503" s="2">
        <v>14</v>
      </c>
      <c r="F503" s="2">
        <v>23</v>
      </c>
      <c r="G503">
        <v>3</v>
      </c>
      <c r="H503" s="8">
        <v>1.6666666666666666E-2</v>
      </c>
      <c r="I503" t="s">
        <v>10</v>
      </c>
      <c r="J503" s="2">
        <f>Datos_cocina[[#This Row],[Precio Unitario]]*Datos_cocina[[#This Row],[Cantidad Ordenada]]</f>
        <v>69</v>
      </c>
      <c r="K503" s="3">
        <f>Datos_cocina[[#This Row],[Ganancia Bruta]]*Datos_cocina[[#This Row],[Cantidad Ordenada]]</f>
        <v>27</v>
      </c>
      <c r="L503" s="3">
        <f>Datos_cocina[[#This Row],[Precio Unitario]]-Datos_cocina[[#This Row],[Costo Unitario]]</f>
        <v>9</v>
      </c>
      <c r="M503" s="4">
        <f>(Datos_cocina[[#This Row],[Ganancia Neta]]/Datos_cocina[[#This Row],[Total del Pedido]])</f>
        <v>0.39130434782608697</v>
      </c>
    </row>
    <row r="504" spans="1:13" x14ac:dyDescent="0.3">
      <c r="A504">
        <v>194</v>
      </c>
      <c r="B504">
        <v>3</v>
      </c>
      <c r="C504" t="s">
        <v>24</v>
      </c>
      <c r="D504" t="s">
        <v>25</v>
      </c>
      <c r="E504" s="2">
        <v>20</v>
      </c>
      <c r="F504" s="2">
        <v>33</v>
      </c>
      <c r="G504">
        <v>2</v>
      </c>
      <c r="H504" s="8">
        <v>1.2500000000000001E-2</v>
      </c>
      <c r="I504" t="s">
        <v>10</v>
      </c>
      <c r="J504" s="2">
        <f>Datos_cocina[[#This Row],[Precio Unitario]]*Datos_cocina[[#This Row],[Cantidad Ordenada]]</f>
        <v>66</v>
      </c>
      <c r="K504" s="3">
        <f>Datos_cocina[[#This Row],[Ganancia Bruta]]*Datos_cocina[[#This Row],[Cantidad Ordenada]]</f>
        <v>26</v>
      </c>
      <c r="L504" s="3">
        <f>Datos_cocina[[#This Row],[Precio Unitario]]-Datos_cocina[[#This Row],[Costo Unitario]]</f>
        <v>13</v>
      </c>
      <c r="M504" s="4">
        <f>(Datos_cocina[[#This Row],[Ganancia Neta]]/Datos_cocina[[#This Row],[Total del Pedido]])</f>
        <v>0.39393939393939392</v>
      </c>
    </row>
    <row r="505" spans="1:13" x14ac:dyDescent="0.3">
      <c r="A505">
        <v>194</v>
      </c>
      <c r="B505">
        <v>3</v>
      </c>
      <c r="C505" t="s">
        <v>11</v>
      </c>
      <c r="D505" t="s">
        <v>12</v>
      </c>
      <c r="E505" s="2">
        <v>18</v>
      </c>
      <c r="F505" s="2">
        <v>30</v>
      </c>
      <c r="G505">
        <v>1</v>
      </c>
      <c r="H505" s="8">
        <v>3.4722222222222224E-2</v>
      </c>
      <c r="I505" t="s">
        <v>10</v>
      </c>
      <c r="J505" s="2">
        <f>Datos_cocina[[#This Row],[Precio Unitario]]*Datos_cocina[[#This Row],[Cantidad Ordenada]]</f>
        <v>30</v>
      </c>
      <c r="K505" s="3">
        <f>Datos_cocina[[#This Row],[Ganancia Bruta]]*Datos_cocina[[#This Row],[Cantidad Ordenada]]</f>
        <v>12</v>
      </c>
      <c r="L505" s="3">
        <f>Datos_cocina[[#This Row],[Precio Unitario]]-Datos_cocina[[#This Row],[Costo Unitario]]</f>
        <v>12</v>
      </c>
      <c r="M505" s="4">
        <f>(Datos_cocina[[#This Row],[Ganancia Neta]]/Datos_cocina[[#This Row],[Total del Pedido]])</f>
        <v>0.4</v>
      </c>
    </row>
    <row r="506" spans="1:13" x14ac:dyDescent="0.3">
      <c r="A506">
        <v>195</v>
      </c>
      <c r="B506">
        <v>2</v>
      </c>
      <c r="C506" t="s">
        <v>48</v>
      </c>
      <c r="D506" t="s">
        <v>49</v>
      </c>
      <c r="E506" s="2">
        <v>15</v>
      </c>
      <c r="F506" s="2">
        <v>25</v>
      </c>
      <c r="G506">
        <v>2</v>
      </c>
      <c r="H506" s="8">
        <v>3.5416666666666666E-2</v>
      </c>
      <c r="I506" t="s">
        <v>10</v>
      </c>
      <c r="J506" s="2">
        <f>Datos_cocina[[#This Row],[Precio Unitario]]*Datos_cocina[[#This Row],[Cantidad Ordenada]]</f>
        <v>50</v>
      </c>
      <c r="K506" s="3">
        <f>Datos_cocina[[#This Row],[Ganancia Bruta]]*Datos_cocina[[#This Row],[Cantidad Ordenada]]</f>
        <v>20</v>
      </c>
      <c r="L506" s="3">
        <f>Datos_cocina[[#This Row],[Precio Unitario]]-Datos_cocina[[#This Row],[Costo Unitario]]</f>
        <v>10</v>
      </c>
      <c r="M506" s="4">
        <f>(Datos_cocina[[#This Row],[Ganancia Neta]]/Datos_cocina[[#This Row],[Total del Pedido]])</f>
        <v>0.4</v>
      </c>
    </row>
    <row r="507" spans="1:13" x14ac:dyDescent="0.3">
      <c r="A507">
        <v>196</v>
      </c>
      <c r="B507">
        <v>4</v>
      </c>
      <c r="C507" t="s">
        <v>38</v>
      </c>
      <c r="D507" t="s">
        <v>39</v>
      </c>
      <c r="E507" s="2">
        <v>12</v>
      </c>
      <c r="F507" s="2">
        <v>20</v>
      </c>
      <c r="G507">
        <v>3</v>
      </c>
      <c r="H507" s="8">
        <v>2.361111111111111E-2</v>
      </c>
      <c r="I507" t="s">
        <v>13</v>
      </c>
      <c r="J507" s="2">
        <f>Datos_cocina[[#This Row],[Precio Unitario]]*Datos_cocina[[#This Row],[Cantidad Ordenada]]</f>
        <v>60</v>
      </c>
      <c r="K507" s="3">
        <f>Datos_cocina[[#This Row],[Ganancia Bruta]]*Datos_cocina[[#This Row],[Cantidad Ordenada]]</f>
        <v>24</v>
      </c>
      <c r="L507" s="3">
        <f>Datos_cocina[[#This Row],[Precio Unitario]]-Datos_cocina[[#This Row],[Costo Unitario]]</f>
        <v>8</v>
      </c>
      <c r="M507" s="4">
        <f>(Datos_cocina[[#This Row],[Ganancia Neta]]/Datos_cocina[[#This Row],[Total del Pedido]])</f>
        <v>0.4</v>
      </c>
    </row>
    <row r="508" spans="1:13" x14ac:dyDescent="0.3">
      <c r="A508">
        <v>196</v>
      </c>
      <c r="B508">
        <v>4</v>
      </c>
      <c r="C508" t="s">
        <v>40</v>
      </c>
      <c r="D508" t="s">
        <v>41</v>
      </c>
      <c r="E508" s="2">
        <v>14</v>
      </c>
      <c r="F508" s="2">
        <v>23</v>
      </c>
      <c r="G508">
        <v>2</v>
      </c>
      <c r="H508" s="8">
        <v>3.5416666666666666E-2</v>
      </c>
      <c r="I508" t="s">
        <v>10</v>
      </c>
      <c r="J508" s="2">
        <f>Datos_cocina[[#This Row],[Precio Unitario]]*Datos_cocina[[#This Row],[Cantidad Ordenada]]</f>
        <v>46</v>
      </c>
      <c r="K508" s="3">
        <f>Datos_cocina[[#This Row],[Ganancia Bruta]]*Datos_cocina[[#This Row],[Cantidad Ordenada]]</f>
        <v>18</v>
      </c>
      <c r="L508" s="3">
        <f>Datos_cocina[[#This Row],[Precio Unitario]]-Datos_cocina[[#This Row],[Costo Unitario]]</f>
        <v>9</v>
      </c>
      <c r="M508" s="4">
        <f>(Datos_cocina[[#This Row],[Ganancia Neta]]/Datos_cocina[[#This Row],[Total del Pedido]])</f>
        <v>0.39130434782608697</v>
      </c>
    </row>
    <row r="509" spans="1:13" x14ac:dyDescent="0.3">
      <c r="A509">
        <v>196</v>
      </c>
      <c r="B509">
        <v>4</v>
      </c>
      <c r="C509" t="s">
        <v>22</v>
      </c>
      <c r="D509" t="s">
        <v>23</v>
      </c>
      <c r="E509" s="2">
        <v>17</v>
      </c>
      <c r="F509" s="2">
        <v>29</v>
      </c>
      <c r="G509">
        <v>1</v>
      </c>
      <c r="H509" s="8">
        <v>3.2638888888888891E-2</v>
      </c>
      <c r="I509" t="s">
        <v>13</v>
      </c>
      <c r="J509" s="2">
        <f>Datos_cocina[[#This Row],[Precio Unitario]]*Datos_cocina[[#This Row],[Cantidad Ordenada]]</f>
        <v>29</v>
      </c>
      <c r="K509" s="3">
        <f>Datos_cocina[[#This Row],[Ganancia Bruta]]*Datos_cocina[[#This Row],[Cantidad Ordenada]]</f>
        <v>12</v>
      </c>
      <c r="L509" s="3">
        <f>Datos_cocina[[#This Row],[Precio Unitario]]-Datos_cocina[[#This Row],[Costo Unitario]]</f>
        <v>12</v>
      </c>
      <c r="M509" s="4">
        <f>(Datos_cocina[[#This Row],[Ganancia Neta]]/Datos_cocina[[#This Row],[Total del Pedido]])</f>
        <v>0.41379310344827586</v>
      </c>
    </row>
    <row r="510" spans="1:13" x14ac:dyDescent="0.3">
      <c r="A510">
        <v>196</v>
      </c>
      <c r="B510">
        <v>4</v>
      </c>
      <c r="C510" t="s">
        <v>26</v>
      </c>
      <c r="D510" t="s">
        <v>27</v>
      </c>
      <c r="E510" s="2">
        <v>16</v>
      </c>
      <c r="F510" s="2">
        <v>28</v>
      </c>
      <c r="G510">
        <v>2</v>
      </c>
      <c r="H510" s="8">
        <v>3.0555555555555555E-2</v>
      </c>
      <c r="I510" t="s">
        <v>13</v>
      </c>
      <c r="J510" s="2">
        <f>Datos_cocina[[#This Row],[Precio Unitario]]*Datos_cocina[[#This Row],[Cantidad Ordenada]]</f>
        <v>56</v>
      </c>
      <c r="K510" s="3">
        <f>Datos_cocina[[#This Row],[Ganancia Bruta]]*Datos_cocina[[#This Row],[Cantidad Ordenada]]</f>
        <v>24</v>
      </c>
      <c r="L510" s="3">
        <f>Datos_cocina[[#This Row],[Precio Unitario]]-Datos_cocina[[#This Row],[Costo Unitario]]</f>
        <v>12</v>
      </c>
      <c r="M510" s="4">
        <f>(Datos_cocina[[#This Row],[Ganancia Neta]]/Datos_cocina[[#This Row],[Total del Pedido]])</f>
        <v>0.42857142857142855</v>
      </c>
    </row>
    <row r="511" spans="1:13" x14ac:dyDescent="0.3">
      <c r="A511">
        <v>197</v>
      </c>
      <c r="B511">
        <v>5</v>
      </c>
      <c r="C511" t="s">
        <v>36</v>
      </c>
      <c r="D511" t="s">
        <v>37</v>
      </c>
      <c r="E511" s="2">
        <v>20</v>
      </c>
      <c r="F511" s="2">
        <v>34</v>
      </c>
      <c r="G511">
        <v>3</v>
      </c>
      <c r="H511" s="8">
        <v>1.5277777777777777E-2</v>
      </c>
      <c r="I511" t="s">
        <v>10</v>
      </c>
      <c r="J511" s="2">
        <f>Datos_cocina[[#This Row],[Precio Unitario]]*Datos_cocina[[#This Row],[Cantidad Ordenada]]</f>
        <v>102</v>
      </c>
      <c r="K511" s="3">
        <f>Datos_cocina[[#This Row],[Ganancia Bruta]]*Datos_cocina[[#This Row],[Cantidad Ordenada]]</f>
        <v>42</v>
      </c>
      <c r="L511" s="3">
        <f>Datos_cocina[[#This Row],[Precio Unitario]]-Datos_cocina[[#This Row],[Costo Unitario]]</f>
        <v>14</v>
      </c>
      <c r="M511" s="4">
        <f>(Datos_cocina[[#This Row],[Ganancia Neta]]/Datos_cocina[[#This Row],[Total del Pedido]])</f>
        <v>0.41176470588235292</v>
      </c>
    </row>
    <row r="512" spans="1:13" x14ac:dyDescent="0.3">
      <c r="A512">
        <v>197</v>
      </c>
      <c r="B512">
        <v>5</v>
      </c>
      <c r="C512" t="s">
        <v>16</v>
      </c>
      <c r="D512" t="s">
        <v>17</v>
      </c>
      <c r="E512" s="2">
        <v>16</v>
      </c>
      <c r="F512" s="2">
        <v>27</v>
      </c>
      <c r="G512">
        <v>1</v>
      </c>
      <c r="H512" s="8">
        <v>3.4722222222222224E-2</v>
      </c>
      <c r="I512" t="s">
        <v>10</v>
      </c>
      <c r="J512" s="2">
        <f>Datos_cocina[[#This Row],[Precio Unitario]]*Datos_cocina[[#This Row],[Cantidad Ordenada]]</f>
        <v>27</v>
      </c>
      <c r="K512" s="3">
        <f>Datos_cocina[[#This Row],[Ganancia Bruta]]*Datos_cocina[[#This Row],[Cantidad Ordenada]]</f>
        <v>11</v>
      </c>
      <c r="L512" s="3">
        <f>Datos_cocina[[#This Row],[Precio Unitario]]-Datos_cocina[[#This Row],[Costo Unitario]]</f>
        <v>11</v>
      </c>
      <c r="M512" s="4">
        <f>(Datos_cocina[[#This Row],[Ganancia Neta]]/Datos_cocina[[#This Row],[Total del Pedido]])</f>
        <v>0.40740740740740738</v>
      </c>
    </row>
    <row r="513" spans="1:13" x14ac:dyDescent="0.3">
      <c r="A513">
        <v>198</v>
      </c>
      <c r="B513">
        <v>9</v>
      </c>
      <c r="C513" t="s">
        <v>16</v>
      </c>
      <c r="D513" t="s">
        <v>17</v>
      </c>
      <c r="E513" s="2">
        <v>16</v>
      </c>
      <c r="F513" s="2">
        <v>27</v>
      </c>
      <c r="G513">
        <v>2</v>
      </c>
      <c r="H513" s="8">
        <v>2.2916666666666665E-2</v>
      </c>
      <c r="I513" t="s">
        <v>10</v>
      </c>
      <c r="J513" s="2">
        <f>Datos_cocina[[#This Row],[Precio Unitario]]*Datos_cocina[[#This Row],[Cantidad Ordenada]]</f>
        <v>54</v>
      </c>
      <c r="K513" s="3">
        <f>Datos_cocina[[#This Row],[Ganancia Bruta]]*Datos_cocina[[#This Row],[Cantidad Ordenada]]</f>
        <v>22</v>
      </c>
      <c r="L513" s="3">
        <f>Datos_cocina[[#This Row],[Precio Unitario]]-Datos_cocina[[#This Row],[Costo Unitario]]</f>
        <v>11</v>
      </c>
      <c r="M513" s="4">
        <f>(Datos_cocina[[#This Row],[Ganancia Neta]]/Datos_cocina[[#This Row],[Total del Pedido]])</f>
        <v>0.40740740740740738</v>
      </c>
    </row>
    <row r="514" spans="1:13" x14ac:dyDescent="0.3">
      <c r="A514">
        <v>199</v>
      </c>
      <c r="B514">
        <v>11</v>
      </c>
      <c r="C514" t="s">
        <v>22</v>
      </c>
      <c r="D514" t="s">
        <v>23</v>
      </c>
      <c r="E514" s="2">
        <v>17</v>
      </c>
      <c r="F514" s="2">
        <v>29</v>
      </c>
      <c r="G514">
        <v>3</v>
      </c>
      <c r="H514" s="8">
        <v>2.1527777777777778E-2</v>
      </c>
      <c r="I514" t="s">
        <v>10</v>
      </c>
      <c r="J514" s="2">
        <f>Datos_cocina[[#This Row],[Precio Unitario]]*Datos_cocina[[#This Row],[Cantidad Ordenada]]</f>
        <v>87</v>
      </c>
      <c r="K514" s="3">
        <f>Datos_cocina[[#This Row],[Ganancia Bruta]]*Datos_cocina[[#This Row],[Cantidad Ordenada]]</f>
        <v>36</v>
      </c>
      <c r="L514" s="3">
        <f>Datos_cocina[[#This Row],[Precio Unitario]]-Datos_cocina[[#This Row],[Costo Unitario]]</f>
        <v>12</v>
      </c>
      <c r="M514" s="4">
        <f>(Datos_cocina[[#This Row],[Ganancia Neta]]/Datos_cocina[[#This Row],[Total del Pedido]])</f>
        <v>0.41379310344827586</v>
      </c>
    </row>
    <row r="515" spans="1:13" x14ac:dyDescent="0.3">
      <c r="A515">
        <v>199</v>
      </c>
      <c r="B515">
        <v>11</v>
      </c>
      <c r="C515" t="s">
        <v>30</v>
      </c>
      <c r="D515" t="s">
        <v>31</v>
      </c>
      <c r="E515" s="2">
        <v>21</v>
      </c>
      <c r="F515" s="2">
        <v>35</v>
      </c>
      <c r="G515">
        <v>3</v>
      </c>
      <c r="H515" s="8">
        <v>2.8472222222222222E-2</v>
      </c>
      <c r="I515" t="s">
        <v>13</v>
      </c>
      <c r="J515" s="2">
        <f>Datos_cocina[[#This Row],[Precio Unitario]]*Datos_cocina[[#This Row],[Cantidad Ordenada]]</f>
        <v>105</v>
      </c>
      <c r="K515" s="3">
        <f>Datos_cocina[[#This Row],[Ganancia Bruta]]*Datos_cocina[[#This Row],[Cantidad Ordenada]]</f>
        <v>42</v>
      </c>
      <c r="L515" s="3">
        <f>Datos_cocina[[#This Row],[Precio Unitario]]-Datos_cocina[[#This Row],[Costo Unitario]]</f>
        <v>14</v>
      </c>
      <c r="M515" s="4">
        <f>(Datos_cocina[[#This Row],[Ganancia Neta]]/Datos_cocina[[#This Row],[Total del Pedido]])</f>
        <v>0.4</v>
      </c>
    </row>
    <row r="516" spans="1:13" x14ac:dyDescent="0.3">
      <c r="A516">
        <v>199</v>
      </c>
      <c r="B516">
        <v>11</v>
      </c>
      <c r="C516" t="s">
        <v>42</v>
      </c>
      <c r="D516" t="s">
        <v>43</v>
      </c>
      <c r="E516" s="2">
        <v>13</v>
      </c>
      <c r="F516" s="2">
        <v>21</v>
      </c>
      <c r="G516">
        <v>2</v>
      </c>
      <c r="H516" s="8">
        <v>1.2500000000000001E-2</v>
      </c>
      <c r="I516" t="s">
        <v>13</v>
      </c>
      <c r="J516" s="2">
        <f>Datos_cocina[[#This Row],[Precio Unitario]]*Datos_cocina[[#This Row],[Cantidad Ordenada]]</f>
        <v>42</v>
      </c>
      <c r="K516" s="3">
        <f>Datos_cocina[[#This Row],[Ganancia Bruta]]*Datos_cocina[[#This Row],[Cantidad Ordenada]]</f>
        <v>16</v>
      </c>
      <c r="L516" s="3">
        <f>Datos_cocina[[#This Row],[Precio Unitario]]-Datos_cocina[[#This Row],[Costo Unitario]]</f>
        <v>8</v>
      </c>
      <c r="M516" s="4">
        <f>(Datos_cocina[[#This Row],[Ganancia Neta]]/Datos_cocina[[#This Row],[Total del Pedido]])</f>
        <v>0.38095238095238093</v>
      </c>
    </row>
    <row r="517" spans="1:13" x14ac:dyDescent="0.3">
      <c r="A517">
        <v>199</v>
      </c>
      <c r="B517">
        <v>11</v>
      </c>
      <c r="C517" t="s">
        <v>16</v>
      </c>
      <c r="D517" t="s">
        <v>17</v>
      </c>
      <c r="E517" s="2">
        <v>16</v>
      </c>
      <c r="F517" s="2">
        <v>27</v>
      </c>
      <c r="G517">
        <v>1</v>
      </c>
      <c r="H517" s="8">
        <v>3.6111111111111108E-2</v>
      </c>
      <c r="I517" t="s">
        <v>13</v>
      </c>
      <c r="J517" s="2">
        <f>Datos_cocina[[#This Row],[Precio Unitario]]*Datos_cocina[[#This Row],[Cantidad Ordenada]]</f>
        <v>27</v>
      </c>
      <c r="K517" s="3">
        <f>Datos_cocina[[#This Row],[Ganancia Bruta]]*Datos_cocina[[#This Row],[Cantidad Ordenada]]</f>
        <v>11</v>
      </c>
      <c r="L517" s="3">
        <f>Datos_cocina[[#This Row],[Precio Unitario]]-Datos_cocina[[#This Row],[Costo Unitario]]</f>
        <v>11</v>
      </c>
      <c r="M517" s="4">
        <f>(Datos_cocina[[#This Row],[Ganancia Neta]]/Datos_cocina[[#This Row],[Total del Pedido]])</f>
        <v>0.40740740740740738</v>
      </c>
    </row>
    <row r="518" spans="1:13" x14ac:dyDescent="0.3">
      <c r="A518">
        <v>200</v>
      </c>
      <c r="B518">
        <v>11</v>
      </c>
      <c r="C518" t="s">
        <v>28</v>
      </c>
      <c r="D518" t="s">
        <v>29</v>
      </c>
      <c r="E518" s="2">
        <v>11</v>
      </c>
      <c r="F518" s="2">
        <v>19</v>
      </c>
      <c r="G518">
        <v>2</v>
      </c>
      <c r="H518" s="8">
        <v>2.7083333333333334E-2</v>
      </c>
      <c r="I518" t="s">
        <v>10</v>
      </c>
      <c r="J518" s="2">
        <f>Datos_cocina[[#This Row],[Precio Unitario]]*Datos_cocina[[#This Row],[Cantidad Ordenada]]</f>
        <v>38</v>
      </c>
      <c r="K518" s="3">
        <f>Datos_cocina[[#This Row],[Ganancia Bruta]]*Datos_cocina[[#This Row],[Cantidad Ordenada]]</f>
        <v>16</v>
      </c>
      <c r="L518" s="3">
        <f>Datos_cocina[[#This Row],[Precio Unitario]]-Datos_cocina[[#This Row],[Costo Unitario]]</f>
        <v>8</v>
      </c>
      <c r="M518" s="4">
        <f>(Datos_cocina[[#This Row],[Ganancia Neta]]/Datos_cocina[[#This Row],[Total del Pedido]])</f>
        <v>0.42105263157894735</v>
      </c>
    </row>
    <row r="519" spans="1:13" x14ac:dyDescent="0.3">
      <c r="A519">
        <v>200</v>
      </c>
      <c r="B519">
        <v>11</v>
      </c>
      <c r="C519" t="s">
        <v>48</v>
      </c>
      <c r="D519" t="s">
        <v>49</v>
      </c>
      <c r="E519" s="2">
        <v>15</v>
      </c>
      <c r="F519" s="2">
        <v>25</v>
      </c>
      <c r="G519">
        <v>2</v>
      </c>
      <c r="H519" s="8">
        <v>1.9444444444444445E-2</v>
      </c>
      <c r="I519" t="s">
        <v>13</v>
      </c>
      <c r="J519" s="2">
        <f>Datos_cocina[[#This Row],[Precio Unitario]]*Datos_cocina[[#This Row],[Cantidad Ordenada]]</f>
        <v>50</v>
      </c>
      <c r="K519" s="3">
        <f>Datos_cocina[[#This Row],[Ganancia Bruta]]*Datos_cocina[[#This Row],[Cantidad Ordenada]]</f>
        <v>20</v>
      </c>
      <c r="L519" s="3">
        <f>Datos_cocina[[#This Row],[Precio Unitario]]-Datos_cocina[[#This Row],[Costo Unitario]]</f>
        <v>10</v>
      </c>
      <c r="M519" s="4">
        <f>(Datos_cocina[[#This Row],[Ganancia Neta]]/Datos_cocina[[#This Row],[Total del Pedido]])</f>
        <v>0.4</v>
      </c>
    </row>
    <row r="520" spans="1:13" x14ac:dyDescent="0.3">
      <c r="A520">
        <v>201</v>
      </c>
      <c r="B520">
        <v>3</v>
      </c>
      <c r="C520" t="s">
        <v>8</v>
      </c>
      <c r="D520" t="s">
        <v>9</v>
      </c>
      <c r="E520" s="2">
        <v>14</v>
      </c>
      <c r="F520" s="2">
        <v>24</v>
      </c>
      <c r="G520">
        <v>3</v>
      </c>
      <c r="H520" s="8">
        <v>4.027777777777778E-2</v>
      </c>
      <c r="I520" t="s">
        <v>13</v>
      </c>
      <c r="J520" s="2">
        <f>Datos_cocina[[#This Row],[Precio Unitario]]*Datos_cocina[[#This Row],[Cantidad Ordenada]]</f>
        <v>72</v>
      </c>
      <c r="K520" s="3">
        <f>Datos_cocina[[#This Row],[Ganancia Bruta]]*Datos_cocina[[#This Row],[Cantidad Ordenada]]</f>
        <v>30</v>
      </c>
      <c r="L520" s="3">
        <f>Datos_cocina[[#This Row],[Precio Unitario]]-Datos_cocina[[#This Row],[Costo Unitario]]</f>
        <v>10</v>
      </c>
      <c r="M520" s="4">
        <f>(Datos_cocina[[#This Row],[Ganancia Neta]]/Datos_cocina[[#This Row],[Total del Pedido]])</f>
        <v>0.41666666666666669</v>
      </c>
    </row>
    <row r="521" spans="1:13" x14ac:dyDescent="0.3">
      <c r="A521">
        <v>202</v>
      </c>
      <c r="B521">
        <v>16</v>
      </c>
      <c r="C521" t="s">
        <v>20</v>
      </c>
      <c r="D521" t="s">
        <v>21</v>
      </c>
      <c r="E521" s="2">
        <v>22</v>
      </c>
      <c r="F521" s="2">
        <v>36</v>
      </c>
      <c r="G521">
        <v>2</v>
      </c>
      <c r="H521" s="8">
        <v>3.1944444444444442E-2</v>
      </c>
      <c r="I521" t="s">
        <v>13</v>
      </c>
      <c r="J521" s="2">
        <f>Datos_cocina[[#This Row],[Precio Unitario]]*Datos_cocina[[#This Row],[Cantidad Ordenada]]</f>
        <v>72</v>
      </c>
      <c r="K521" s="3">
        <f>Datos_cocina[[#This Row],[Ganancia Bruta]]*Datos_cocina[[#This Row],[Cantidad Ordenada]]</f>
        <v>28</v>
      </c>
      <c r="L521" s="3">
        <f>Datos_cocina[[#This Row],[Precio Unitario]]-Datos_cocina[[#This Row],[Costo Unitario]]</f>
        <v>14</v>
      </c>
      <c r="M521" s="4">
        <f>(Datos_cocina[[#This Row],[Ganancia Neta]]/Datos_cocina[[#This Row],[Total del Pedido]])</f>
        <v>0.3888888888888889</v>
      </c>
    </row>
    <row r="522" spans="1:13" x14ac:dyDescent="0.3">
      <c r="A522">
        <v>202</v>
      </c>
      <c r="B522">
        <v>16</v>
      </c>
      <c r="C522" t="s">
        <v>18</v>
      </c>
      <c r="D522" t="s">
        <v>19</v>
      </c>
      <c r="E522" s="2">
        <v>25</v>
      </c>
      <c r="F522" s="2">
        <v>40</v>
      </c>
      <c r="G522">
        <v>2</v>
      </c>
      <c r="H522" s="8">
        <v>3.2638888888888891E-2</v>
      </c>
      <c r="I522" t="s">
        <v>10</v>
      </c>
      <c r="J522" s="2">
        <f>Datos_cocina[[#This Row],[Precio Unitario]]*Datos_cocina[[#This Row],[Cantidad Ordenada]]</f>
        <v>80</v>
      </c>
      <c r="K522" s="3">
        <f>Datos_cocina[[#This Row],[Ganancia Bruta]]*Datos_cocina[[#This Row],[Cantidad Ordenada]]</f>
        <v>30</v>
      </c>
      <c r="L522" s="3">
        <f>Datos_cocina[[#This Row],[Precio Unitario]]-Datos_cocina[[#This Row],[Costo Unitario]]</f>
        <v>15</v>
      </c>
      <c r="M522" s="4">
        <f>(Datos_cocina[[#This Row],[Ganancia Neta]]/Datos_cocina[[#This Row],[Total del Pedido]])</f>
        <v>0.375</v>
      </c>
    </row>
    <row r="523" spans="1:13" x14ac:dyDescent="0.3">
      <c r="A523">
        <v>202</v>
      </c>
      <c r="B523">
        <v>16</v>
      </c>
      <c r="C523" t="s">
        <v>8</v>
      </c>
      <c r="D523" t="s">
        <v>9</v>
      </c>
      <c r="E523" s="2">
        <v>14</v>
      </c>
      <c r="F523" s="2">
        <v>24</v>
      </c>
      <c r="G523">
        <v>1</v>
      </c>
      <c r="H523" s="8">
        <v>3.472222222222222E-3</v>
      </c>
      <c r="I523" t="s">
        <v>10</v>
      </c>
      <c r="J523" s="2">
        <f>Datos_cocina[[#This Row],[Precio Unitario]]*Datos_cocina[[#This Row],[Cantidad Ordenada]]</f>
        <v>24</v>
      </c>
      <c r="K523" s="3">
        <f>Datos_cocina[[#This Row],[Ganancia Bruta]]*Datos_cocina[[#This Row],[Cantidad Ordenada]]</f>
        <v>10</v>
      </c>
      <c r="L523" s="3">
        <f>Datos_cocina[[#This Row],[Precio Unitario]]-Datos_cocina[[#This Row],[Costo Unitario]]</f>
        <v>10</v>
      </c>
      <c r="M523" s="4">
        <f>(Datos_cocina[[#This Row],[Ganancia Neta]]/Datos_cocina[[#This Row],[Total del Pedido]])</f>
        <v>0.41666666666666669</v>
      </c>
    </row>
    <row r="524" spans="1:13" x14ac:dyDescent="0.3">
      <c r="A524">
        <v>202</v>
      </c>
      <c r="B524">
        <v>16</v>
      </c>
      <c r="C524" t="s">
        <v>11</v>
      </c>
      <c r="D524" t="s">
        <v>12</v>
      </c>
      <c r="E524" s="2">
        <v>18</v>
      </c>
      <c r="F524" s="2">
        <v>30</v>
      </c>
      <c r="G524">
        <v>1</v>
      </c>
      <c r="H524" s="8">
        <v>4.027777777777778E-2</v>
      </c>
      <c r="I524" t="s">
        <v>10</v>
      </c>
      <c r="J524" s="2">
        <f>Datos_cocina[[#This Row],[Precio Unitario]]*Datos_cocina[[#This Row],[Cantidad Ordenada]]</f>
        <v>30</v>
      </c>
      <c r="K524" s="3">
        <f>Datos_cocina[[#This Row],[Ganancia Bruta]]*Datos_cocina[[#This Row],[Cantidad Ordenada]]</f>
        <v>12</v>
      </c>
      <c r="L524" s="3">
        <f>Datos_cocina[[#This Row],[Precio Unitario]]-Datos_cocina[[#This Row],[Costo Unitario]]</f>
        <v>12</v>
      </c>
      <c r="M524" s="4">
        <f>(Datos_cocina[[#This Row],[Ganancia Neta]]/Datos_cocina[[#This Row],[Total del Pedido]])</f>
        <v>0.4</v>
      </c>
    </row>
    <row r="525" spans="1:13" x14ac:dyDescent="0.3">
      <c r="A525">
        <v>203</v>
      </c>
      <c r="B525">
        <v>5</v>
      </c>
      <c r="C525" t="s">
        <v>14</v>
      </c>
      <c r="D525" t="s">
        <v>15</v>
      </c>
      <c r="E525" s="2">
        <v>19</v>
      </c>
      <c r="F525" s="2">
        <v>31</v>
      </c>
      <c r="G525">
        <v>3</v>
      </c>
      <c r="H525" s="8">
        <v>3.5416666666666666E-2</v>
      </c>
      <c r="I525" t="s">
        <v>10</v>
      </c>
      <c r="J525" s="2">
        <f>Datos_cocina[[#This Row],[Precio Unitario]]*Datos_cocina[[#This Row],[Cantidad Ordenada]]</f>
        <v>93</v>
      </c>
      <c r="K525" s="3">
        <f>Datos_cocina[[#This Row],[Ganancia Bruta]]*Datos_cocina[[#This Row],[Cantidad Ordenada]]</f>
        <v>36</v>
      </c>
      <c r="L525" s="3">
        <f>Datos_cocina[[#This Row],[Precio Unitario]]-Datos_cocina[[#This Row],[Costo Unitario]]</f>
        <v>12</v>
      </c>
      <c r="M525" s="4">
        <f>(Datos_cocina[[#This Row],[Ganancia Neta]]/Datos_cocina[[#This Row],[Total del Pedido]])</f>
        <v>0.38709677419354838</v>
      </c>
    </row>
    <row r="526" spans="1:13" x14ac:dyDescent="0.3">
      <c r="A526">
        <v>203</v>
      </c>
      <c r="B526">
        <v>5</v>
      </c>
      <c r="C526" t="s">
        <v>42</v>
      </c>
      <c r="D526" t="s">
        <v>43</v>
      </c>
      <c r="E526" s="2">
        <v>13</v>
      </c>
      <c r="F526" s="2">
        <v>21</v>
      </c>
      <c r="G526">
        <v>3</v>
      </c>
      <c r="H526" s="8">
        <v>2.361111111111111E-2</v>
      </c>
      <c r="I526" t="s">
        <v>13</v>
      </c>
      <c r="J526" s="2">
        <f>Datos_cocina[[#This Row],[Precio Unitario]]*Datos_cocina[[#This Row],[Cantidad Ordenada]]</f>
        <v>63</v>
      </c>
      <c r="K526" s="3">
        <f>Datos_cocina[[#This Row],[Ganancia Bruta]]*Datos_cocina[[#This Row],[Cantidad Ordenada]]</f>
        <v>24</v>
      </c>
      <c r="L526" s="3">
        <f>Datos_cocina[[#This Row],[Precio Unitario]]-Datos_cocina[[#This Row],[Costo Unitario]]</f>
        <v>8</v>
      </c>
      <c r="M526" s="4">
        <f>(Datos_cocina[[#This Row],[Ganancia Neta]]/Datos_cocina[[#This Row],[Total del Pedido]])</f>
        <v>0.38095238095238093</v>
      </c>
    </row>
    <row r="527" spans="1:13" x14ac:dyDescent="0.3">
      <c r="A527">
        <v>204</v>
      </c>
      <c r="B527">
        <v>16</v>
      </c>
      <c r="C527" t="s">
        <v>8</v>
      </c>
      <c r="D527" t="s">
        <v>9</v>
      </c>
      <c r="E527" s="2">
        <v>14</v>
      </c>
      <c r="F527" s="2">
        <v>24</v>
      </c>
      <c r="G527">
        <v>2</v>
      </c>
      <c r="H527" s="8">
        <v>1.4583333333333334E-2</v>
      </c>
      <c r="I527" t="s">
        <v>10</v>
      </c>
      <c r="J527" s="2">
        <f>Datos_cocina[[#This Row],[Precio Unitario]]*Datos_cocina[[#This Row],[Cantidad Ordenada]]</f>
        <v>48</v>
      </c>
      <c r="K527" s="3">
        <f>Datos_cocina[[#This Row],[Ganancia Bruta]]*Datos_cocina[[#This Row],[Cantidad Ordenada]]</f>
        <v>20</v>
      </c>
      <c r="L527" s="3">
        <f>Datos_cocina[[#This Row],[Precio Unitario]]-Datos_cocina[[#This Row],[Costo Unitario]]</f>
        <v>10</v>
      </c>
      <c r="M527" s="4">
        <f>(Datos_cocina[[#This Row],[Ganancia Neta]]/Datos_cocina[[#This Row],[Total del Pedido]])</f>
        <v>0.41666666666666669</v>
      </c>
    </row>
    <row r="528" spans="1:13" x14ac:dyDescent="0.3">
      <c r="A528">
        <v>205</v>
      </c>
      <c r="B528">
        <v>14</v>
      </c>
      <c r="C528" t="s">
        <v>32</v>
      </c>
      <c r="D528" t="s">
        <v>33</v>
      </c>
      <c r="E528" s="2">
        <v>19</v>
      </c>
      <c r="F528" s="2">
        <v>32</v>
      </c>
      <c r="G528">
        <v>1</v>
      </c>
      <c r="H528" s="8">
        <v>2.361111111111111E-2</v>
      </c>
      <c r="I528" t="s">
        <v>10</v>
      </c>
      <c r="J528" s="2">
        <f>Datos_cocina[[#This Row],[Precio Unitario]]*Datos_cocina[[#This Row],[Cantidad Ordenada]]</f>
        <v>32</v>
      </c>
      <c r="K528" s="3">
        <f>Datos_cocina[[#This Row],[Ganancia Bruta]]*Datos_cocina[[#This Row],[Cantidad Ordenada]]</f>
        <v>13</v>
      </c>
      <c r="L528" s="3">
        <f>Datos_cocina[[#This Row],[Precio Unitario]]-Datos_cocina[[#This Row],[Costo Unitario]]</f>
        <v>13</v>
      </c>
      <c r="M528" s="4">
        <f>(Datos_cocina[[#This Row],[Ganancia Neta]]/Datos_cocina[[#This Row],[Total del Pedido]])</f>
        <v>0.40625</v>
      </c>
    </row>
    <row r="529" spans="1:13" x14ac:dyDescent="0.3">
      <c r="A529">
        <v>205</v>
      </c>
      <c r="B529">
        <v>14</v>
      </c>
      <c r="C529" t="s">
        <v>22</v>
      </c>
      <c r="D529" t="s">
        <v>23</v>
      </c>
      <c r="E529" s="2">
        <v>17</v>
      </c>
      <c r="F529" s="2">
        <v>29</v>
      </c>
      <c r="G529">
        <v>1</v>
      </c>
      <c r="H529" s="8">
        <v>3.6111111111111108E-2</v>
      </c>
      <c r="I529" t="s">
        <v>13</v>
      </c>
      <c r="J529" s="2">
        <f>Datos_cocina[[#This Row],[Precio Unitario]]*Datos_cocina[[#This Row],[Cantidad Ordenada]]</f>
        <v>29</v>
      </c>
      <c r="K529" s="3">
        <f>Datos_cocina[[#This Row],[Ganancia Bruta]]*Datos_cocina[[#This Row],[Cantidad Ordenada]]</f>
        <v>12</v>
      </c>
      <c r="L529" s="3">
        <f>Datos_cocina[[#This Row],[Precio Unitario]]-Datos_cocina[[#This Row],[Costo Unitario]]</f>
        <v>12</v>
      </c>
      <c r="M529" s="4">
        <f>(Datos_cocina[[#This Row],[Ganancia Neta]]/Datos_cocina[[#This Row],[Total del Pedido]])</f>
        <v>0.41379310344827586</v>
      </c>
    </row>
    <row r="530" spans="1:13" x14ac:dyDescent="0.3">
      <c r="A530">
        <v>206</v>
      </c>
      <c r="B530">
        <v>4</v>
      </c>
      <c r="C530" t="s">
        <v>11</v>
      </c>
      <c r="D530" t="s">
        <v>12</v>
      </c>
      <c r="E530" s="2">
        <v>18</v>
      </c>
      <c r="F530" s="2">
        <v>30</v>
      </c>
      <c r="G530">
        <v>1</v>
      </c>
      <c r="H530" s="8">
        <v>4.027777777777778E-2</v>
      </c>
      <c r="I530" t="s">
        <v>13</v>
      </c>
      <c r="J530" s="2">
        <f>Datos_cocina[[#This Row],[Precio Unitario]]*Datos_cocina[[#This Row],[Cantidad Ordenada]]</f>
        <v>30</v>
      </c>
      <c r="K530" s="3">
        <f>Datos_cocina[[#This Row],[Ganancia Bruta]]*Datos_cocina[[#This Row],[Cantidad Ordenada]]</f>
        <v>12</v>
      </c>
      <c r="L530" s="3">
        <f>Datos_cocina[[#This Row],[Precio Unitario]]-Datos_cocina[[#This Row],[Costo Unitario]]</f>
        <v>12</v>
      </c>
      <c r="M530" s="4">
        <f>(Datos_cocina[[#This Row],[Ganancia Neta]]/Datos_cocina[[#This Row],[Total del Pedido]])</f>
        <v>0.4</v>
      </c>
    </row>
    <row r="531" spans="1:13" x14ac:dyDescent="0.3">
      <c r="A531">
        <v>207</v>
      </c>
      <c r="B531">
        <v>20</v>
      </c>
      <c r="C531" t="s">
        <v>46</v>
      </c>
      <c r="D531" t="s">
        <v>47</v>
      </c>
      <c r="E531" s="2">
        <v>15</v>
      </c>
      <c r="F531" s="2">
        <v>26</v>
      </c>
      <c r="G531">
        <v>2</v>
      </c>
      <c r="H531" s="8">
        <v>2.5694444444444443E-2</v>
      </c>
      <c r="I531" t="s">
        <v>10</v>
      </c>
      <c r="J531" s="2">
        <f>Datos_cocina[[#This Row],[Precio Unitario]]*Datos_cocina[[#This Row],[Cantidad Ordenada]]</f>
        <v>52</v>
      </c>
      <c r="K531" s="3">
        <f>Datos_cocina[[#This Row],[Ganancia Bruta]]*Datos_cocina[[#This Row],[Cantidad Ordenada]]</f>
        <v>22</v>
      </c>
      <c r="L531" s="3">
        <f>Datos_cocina[[#This Row],[Precio Unitario]]-Datos_cocina[[#This Row],[Costo Unitario]]</f>
        <v>11</v>
      </c>
      <c r="M531" s="4">
        <f>(Datos_cocina[[#This Row],[Ganancia Neta]]/Datos_cocina[[#This Row],[Total del Pedido]])</f>
        <v>0.42307692307692307</v>
      </c>
    </row>
    <row r="532" spans="1:13" x14ac:dyDescent="0.3">
      <c r="A532">
        <v>207</v>
      </c>
      <c r="B532">
        <v>20</v>
      </c>
      <c r="C532" t="s">
        <v>30</v>
      </c>
      <c r="D532" t="s">
        <v>31</v>
      </c>
      <c r="E532" s="2">
        <v>21</v>
      </c>
      <c r="F532" s="2">
        <v>35</v>
      </c>
      <c r="G532">
        <v>1</v>
      </c>
      <c r="H532" s="8">
        <v>3.8194444444444448E-2</v>
      </c>
      <c r="I532" t="s">
        <v>13</v>
      </c>
      <c r="J532" s="2">
        <f>Datos_cocina[[#This Row],[Precio Unitario]]*Datos_cocina[[#This Row],[Cantidad Ordenada]]</f>
        <v>35</v>
      </c>
      <c r="K532" s="3">
        <f>Datos_cocina[[#This Row],[Ganancia Bruta]]*Datos_cocina[[#This Row],[Cantidad Ordenada]]</f>
        <v>14</v>
      </c>
      <c r="L532" s="3">
        <f>Datos_cocina[[#This Row],[Precio Unitario]]-Datos_cocina[[#This Row],[Costo Unitario]]</f>
        <v>14</v>
      </c>
      <c r="M532" s="4">
        <f>(Datos_cocina[[#This Row],[Ganancia Neta]]/Datos_cocina[[#This Row],[Total del Pedido]])</f>
        <v>0.4</v>
      </c>
    </row>
    <row r="533" spans="1:13" x14ac:dyDescent="0.3">
      <c r="A533">
        <v>207</v>
      </c>
      <c r="B533">
        <v>20</v>
      </c>
      <c r="C533" t="s">
        <v>14</v>
      </c>
      <c r="D533" t="s">
        <v>15</v>
      </c>
      <c r="E533" s="2">
        <v>19</v>
      </c>
      <c r="F533" s="2">
        <v>31</v>
      </c>
      <c r="G533">
        <v>3</v>
      </c>
      <c r="H533" s="8">
        <v>1.3194444444444444E-2</v>
      </c>
      <c r="I533" t="s">
        <v>13</v>
      </c>
      <c r="J533" s="2">
        <f>Datos_cocina[[#This Row],[Precio Unitario]]*Datos_cocina[[#This Row],[Cantidad Ordenada]]</f>
        <v>93</v>
      </c>
      <c r="K533" s="3">
        <f>Datos_cocina[[#This Row],[Ganancia Bruta]]*Datos_cocina[[#This Row],[Cantidad Ordenada]]</f>
        <v>36</v>
      </c>
      <c r="L533" s="3">
        <f>Datos_cocina[[#This Row],[Precio Unitario]]-Datos_cocina[[#This Row],[Costo Unitario]]</f>
        <v>12</v>
      </c>
      <c r="M533" s="4">
        <f>(Datos_cocina[[#This Row],[Ganancia Neta]]/Datos_cocina[[#This Row],[Total del Pedido]])</f>
        <v>0.38709677419354838</v>
      </c>
    </row>
    <row r="534" spans="1:13" x14ac:dyDescent="0.3">
      <c r="A534">
        <v>208</v>
      </c>
      <c r="B534">
        <v>16</v>
      </c>
      <c r="C534" t="s">
        <v>32</v>
      </c>
      <c r="D534" t="s">
        <v>33</v>
      </c>
      <c r="E534" s="2">
        <v>19</v>
      </c>
      <c r="F534" s="2">
        <v>32</v>
      </c>
      <c r="G534">
        <v>1</v>
      </c>
      <c r="H534" s="8">
        <v>1.2500000000000001E-2</v>
      </c>
      <c r="I534" t="s">
        <v>13</v>
      </c>
      <c r="J534" s="2">
        <f>Datos_cocina[[#This Row],[Precio Unitario]]*Datos_cocina[[#This Row],[Cantidad Ordenada]]</f>
        <v>32</v>
      </c>
      <c r="K534" s="3">
        <f>Datos_cocina[[#This Row],[Ganancia Bruta]]*Datos_cocina[[#This Row],[Cantidad Ordenada]]</f>
        <v>13</v>
      </c>
      <c r="L534" s="3">
        <f>Datos_cocina[[#This Row],[Precio Unitario]]-Datos_cocina[[#This Row],[Costo Unitario]]</f>
        <v>13</v>
      </c>
      <c r="M534" s="4">
        <f>(Datos_cocina[[#This Row],[Ganancia Neta]]/Datos_cocina[[#This Row],[Total del Pedido]])</f>
        <v>0.40625</v>
      </c>
    </row>
    <row r="535" spans="1:13" x14ac:dyDescent="0.3">
      <c r="A535">
        <v>208</v>
      </c>
      <c r="B535">
        <v>16</v>
      </c>
      <c r="C535" t="s">
        <v>20</v>
      </c>
      <c r="D535" t="s">
        <v>21</v>
      </c>
      <c r="E535" s="2">
        <v>22</v>
      </c>
      <c r="F535" s="2">
        <v>36</v>
      </c>
      <c r="G535">
        <v>3</v>
      </c>
      <c r="H535" s="8">
        <v>2.013888888888889E-2</v>
      </c>
      <c r="I535" t="s">
        <v>13</v>
      </c>
      <c r="J535" s="2">
        <f>Datos_cocina[[#This Row],[Precio Unitario]]*Datos_cocina[[#This Row],[Cantidad Ordenada]]</f>
        <v>108</v>
      </c>
      <c r="K535" s="3">
        <f>Datos_cocina[[#This Row],[Ganancia Bruta]]*Datos_cocina[[#This Row],[Cantidad Ordenada]]</f>
        <v>42</v>
      </c>
      <c r="L535" s="3">
        <f>Datos_cocina[[#This Row],[Precio Unitario]]-Datos_cocina[[#This Row],[Costo Unitario]]</f>
        <v>14</v>
      </c>
      <c r="M535" s="4">
        <f>(Datos_cocina[[#This Row],[Ganancia Neta]]/Datos_cocina[[#This Row],[Total del Pedido]])</f>
        <v>0.3888888888888889</v>
      </c>
    </row>
    <row r="536" spans="1:13" x14ac:dyDescent="0.3">
      <c r="A536">
        <v>208</v>
      </c>
      <c r="B536">
        <v>16</v>
      </c>
      <c r="C536" t="s">
        <v>38</v>
      </c>
      <c r="D536" t="s">
        <v>39</v>
      </c>
      <c r="E536" s="2">
        <v>12</v>
      </c>
      <c r="F536" s="2">
        <v>20</v>
      </c>
      <c r="G536">
        <v>2</v>
      </c>
      <c r="H536" s="8">
        <v>3.6805555555555557E-2</v>
      </c>
      <c r="I536" t="s">
        <v>10</v>
      </c>
      <c r="J536" s="2">
        <f>Datos_cocina[[#This Row],[Precio Unitario]]*Datos_cocina[[#This Row],[Cantidad Ordenada]]</f>
        <v>40</v>
      </c>
      <c r="K536" s="3">
        <f>Datos_cocina[[#This Row],[Ganancia Bruta]]*Datos_cocina[[#This Row],[Cantidad Ordenada]]</f>
        <v>16</v>
      </c>
      <c r="L536" s="3">
        <f>Datos_cocina[[#This Row],[Precio Unitario]]-Datos_cocina[[#This Row],[Costo Unitario]]</f>
        <v>8</v>
      </c>
      <c r="M536" s="4">
        <f>(Datos_cocina[[#This Row],[Ganancia Neta]]/Datos_cocina[[#This Row],[Total del Pedido]])</f>
        <v>0.4</v>
      </c>
    </row>
    <row r="537" spans="1:13" x14ac:dyDescent="0.3">
      <c r="A537">
        <v>209</v>
      </c>
      <c r="B537">
        <v>9</v>
      </c>
      <c r="C537" t="s">
        <v>40</v>
      </c>
      <c r="D537" t="s">
        <v>41</v>
      </c>
      <c r="E537" s="2">
        <v>14</v>
      </c>
      <c r="F537" s="2">
        <v>23</v>
      </c>
      <c r="G537">
        <v>3</v>
      </c>
      <c r="H537" s="8">
        <v>2.4305555555555556E-2</v>
      </c>
      <c r="I537" t="s">
        <v>13</v>
      </c>
      <c r="J537" s="2">
        <f>Datos_cocina[[#This Row],[Precio Unitario]]*Datos_cocina[[#This Row],[Cantidad Ordenada]]</f>
        <v>69</v>
      </c>
      <c r="K537" s="3">
        <f>Datos_cocina[[#This Row],[Ganancia Bruta]]*Datos_cocina[[#This Row],[Cantidad Ordenada]]</f>
        <v>27</v>
      </c>
      <c r="L537" s="3">
        <f>Datos_cocina[[#This Row],[Precio Unitario]]-Datos_cocina[[#This Row],[Costo Unitario]]</f>
        <v>9</v>
      </c>
      <c r="M537" s="4">
        <f>(Datos_cocina[[#This Row],[Ganancia Neta]]/Datos_cocina[[#This Row],[Total del Pedido]])</f>
        <v>0.39130434782608697</v>
      </c>
    </row>
    <row r="538" spans="1:13" x14ac:dyDescent="0.3">
      <c r="A538">
        <v>209</v>
      </c>
      <c r="B538">
        <v>9</v>
      </c>
      <c r="C538" t="s">
        <v>36</v>
      </c>
      <c r="D538" t="s">
        <v>37</v>
      </c>
      <c r="E538" s="2">
        <v>20</v>
      </c>
      <c r="F538" s="2">
        <v>34</v>
      </c>
      <c r="G538">
        <v>2</v>
      </c>
      <c r="H538" s="8">
        <v>2.7777777777777776E-2</v>
      </c>
      <c r="I538" t="s">
        <v>13</v>
      </c>
      <c r="J538" s="2">
        <f>Datos_cocina[[#This Row],[Precio Unitario]]*Datos_cocina[[#This Row],[Cantidad Ordenada]]</f>
        <v>68</v>
      </c>
      <c r="K538" s="3">
        <f>Datos_cocina[[#This Row],[Ganancia Bruta]]*Datos_cocina[[#This Row],[Cantidad Ordenada]]</f>
        <v>28</v>
      </c>
      <c r="L538" s="3">
        <f>Datos_cocina[[#This Row],[Precio Unitario]]-Datos_cocina[[#This Row],[Costo Unitario]]</f>
        <v>14</v>
      </c>
      <c r="M538" s="4">
        <f>(Datos_cocina[[#This Row],[Ganancia Neta]]/Datos_cocina[[#This Row],[Total del Pedido]])</f>
        <v>0.41176470588235292</v>
      </c>
    </row>
    <row r="539" spans="1:13" x14ac:dyDescent="0.3">
      <c r="A539">
        <v>209</v>
      </c>
      <c r="B539">
        <v>9</v>
      </c>
      <c r="C539" t="s">
        <v>48</v>
      </c>
      <c r="D539" t="s">
        <v>49</v>
      </c>
      <c r="E539" s="2">
        <v>15</v>
      </c>
      <c r="F539" s="2">
        <v>25</v>
      </c>
      <c r="G539">
        <v>1</v>
      </c>
      <c r="H539" s="8">
        <v>2.9166666666666667E-2</v>
      </c>
      <c r="I539" t="s">
        <v>10</v>
      </c>
      <c r="J539" s="2">
        <f>Datos_cocina[[#This Row],[Precio Unitario]]*Datos_cocina[[#This Row],[Cantidad Ordenada]]</f>
        <v>25</v>
      </c>
      <c r="K539" s="3">
        <f>Datos_cocina[[#This Row],[Ganancia Bruta]]*Datos_cocina[[#This Row],[Cantidad Ordenada]]</f>
        <v>10</v>
      </c>
      <c r="L539" s="3">
        <f>Datos_cocina[[#This Row],[Precio Unitario]]-Datos_cocina[[#This Row],[Costo Unitario]]</f>
        <v>10</v>
      </c>
      <c r="M539" s="4">
        <f>(Datos_cocina[[#This Row],[Ganancia Neta]]/Datos_cocina[[#This Row],[Total del Pedido]])</f>
        <v>0.4</v>
      </c>
    </row>
    <row r="540" spans="1:13" x14ac:dyDescent="0.3">
      <c r="A540">
        <v>209</v>
      </c>
      <c r="B540">
        <v>9</v>
      </c>
      <c r="C540" t="s">
        <v>46</v>
      </c>
      <c r="D540" t="s">
        <v>47</v>
      </c>
      <c r="E540" s="2">
        <v>15</v>
      </c>
      <c r="F540" s="2">
        <v>26</v>
      </c>
      <c r="G540">
        <v>2</v>
      </c>
      <c r="H540" s="8">
        <v>3.7499999999999999E-2</v>
      </c>
      <c r="I540" t="s">
        <v>10</v>
      </c>
      <c r="J540" s="2">
        <f>Datos_cocina[[#This Row],[Precio Unitario]]*Datos_cocina[[#This Row],[Cantidad Ordenada]]</f>
        <v>52</v>
      </c>
      <c r="K540" s="3">
        <f>Datos_cocina[[#This Row],[Ganancia Bruta]]*Datos_cocina[[#This Row],[Cantidad Ordenada]]</f>
        <v>22</v>
      </c>
      <c r="L540" s="3">
        <f>Datos_cocina[[#This Row],[Precio Unitario]]-Datos_cocina[[#This Row],[Costo Unitario]]</f>
        <v>11</v>
      </c>
      <c r="M540" s="4">
        <f>(Datos_cocina[[#This Row],[Ganancia Neta]]/Datos_cocina[[#This Row],[Total del Pedido]])</f>
        <v>0.42307692307692307</v>
      </c>
    </row>
    <row r="541" spans="1:13" x14ac:dyDescent="0.3">
      <c r="A541">
        <v>210</v>
      </c>
      <c r="B541">
        <v>10</v>
      </c>
      <c r="C541" t="s">
        <v>42</v>
      </c>
      <c r="D541" t="s">
        <v>43</v>
      </c>
      <c r="E541" s="2">
        <v>13</v>
      </c>
      <c r="F541" s="2">
        <v>21</v>
      </c>
      <c r="G541">
        <v>1</v>
      </c>
      <c r="H541" s="8">
        <v>1.9444444444444445E-2</v>
      </c>
      <c r="I541" t="s">
        <v>13</v>
      </c>
      <c r="J541" s="2">
        <f>Datos_cocina[[#This Row],[Precio Unitario]]*Datos_cocina[[#This Row],[Cantidad Ordenada]]</f>
        <v>21</v>
      </c>
      <c r="K541" s="3">
        <f>Datos_cocina[[#This Row],[Ganancia Bruta]]*Datos_cocina[[#This Row],[Cantidad Ordenada]]</f>
        <v>8</v>
      </c>
      <c r="L541" s="3">
        <f>Datos_cocina[[#This Row],[Precio Unitario]]-Datos_cocina[[#This Row],[Costo Unitario]]</f>
        <v>8</v>
      </c>
      <c r="M541" s="4">
        <f>(Datos_cocina[[#This Row],[Ganancia Neta]]/Datos_cocina[[#This Row],[Total del Pedido]])</f>
        <v>0.38095238095238093</v>
      </c>
    </row>
    <row r="542" spans="1:13" x14ac:dyDescent="0.3">
      <c r="A542">
        <v>210</v>
      </c>
      <c r="B542">
        <v>10</v>
      </c>
      <c r="C542" t="s">
        <v>11</v>
      </c>
      <c r="D542" t="s">
        <v>12</v>
      </c>
      <c r="E542" s="2">
        <v>18</v>
      </c>
      <c r="F542" s="2">
        <v>30</v>
      </c>
      <c r="G542">
        <v>1</v>
      </c>
      <c r="H542" s="8">
        <v>3.4722222222222224E-2</v>
      </c>
      <c r="I542" t="s">
        <v>10</v>
      </c>
      <c r="J542" s="2">
        <f>Datos_cocina[[#This Row],[Precio Unitario]]*Datos_cocina[[#This Row],[Cantidad Ordenada]]</f>
        <v>30</v>
      </c>
      <c r="K542" s="3">
        <f>Datos_cocina[[#This Row],[Ganancia Bruta]]*Datos_cocina[[#This Row],[Cantidad Ordenada]]</f>
        <v>12</v>
      </c>
      <c r="L542" s="3">
        <f>Datos_cocina[[#This Row],[Precio Unitario]]-Datos_cocina[[#This Row],[Costo Unitario]]</f>
        <v>12</v>
      </c>
      <c r="M542" s="4">
        <f>(Datos_cocina[[#This Row],[Ganancia Neta]]/Datos_cocina[[#This Row],[Total del Pedido]])</f>
        <v>0.4</v>
      </c>
    </row>
    <row r="543" spans="1:13" x14ac:dyDescent="0.3">
      <c r="A543">
        <v>210</v>
      </c>
      <c r="B543">
        <v>10</v>
      </c>
      <c r="C543" t="s">
        <v>8</v>
      </c>
      <c r="D543" t="s">
        <v>9</v>
      </c>
      <c r="E543" s="2">
        <v>14</v>
      </c>
      <c r="F543" s="2">
        <v>24</v>
      </c>
      <c r="G543">
        <v>1</v>
      </c>
      <c r="H543" s="8">
        <v>2.361111111111111E-2</v>
      </c>
      <c r="I543" t="s">
        <v>10</v>
      </c>
      <c r="J543" s="2">
        <f>Datos_cocina[[#This Row],[Precio Unitario]]*Datos_cocina[[#This Row],[Cantidad Ordenada]]</f>
        <v>24</v>
      </c>
      <c r="K543" s="3">
        <f>Datos_cocina[[#This Row],[Ganancia Bruta]]*Datos_cocina[[#This Row],[Cantidad Ordenada]]</f>
        <v>10</v>
      </c>
      <c r="L543" s="3">
        <f>Datos_cocina[[#This Row],[Precio Unitario]]-Datos_cocina[[#This Row],[Costo Unitario]]</f>
        <v>10</v>
      </c>
      <c r="M543" s="4">
        <f>(Datos_cocina[[#This Row],[Ganancia Neta]]/Datos_cocina[[#This Row],[Total del Pedido]])</f>
        <v>0.41666666666666669</v>
      </c>
    </row>
    <row r="544" spans="1:13" x14ac:dyDescent="0.3">
      <c r="A544">
        <v>210</v>
      </c>
      <c r="B544">
        <v>10</v>
      </c>
      <c r="C544" t="s">
        <v>18</v>
      </c>
      <c r="D544" t="s">
        <v>19</v>
      </c>
      <c r="E544" s="2">
        <v>25</v>
      </c>
      <c r="F544" s="2">
        <v>40</v>
      </c>
      <c r="G544">
        <v>3</v>
      </c>
      <c r="H544" s="8">
        <v>3.1944444444444442E-2</v>
      </c>
      <c r="I544" t="s">
        <v>10</v>
      </c>
      <c r="J544" s="2">
        <f>Datos_cocina[[#This Row],[Precio Unitario]]*Datos_cocina[[#This Row],[Cantidad Ordenada]]</f>
        <v>120</v>
      </c>
      <c r="K544" s="3">
        <f>Datos_cocina[[#This Row],[Ganancia Bruta]]*Datos_cocina[[#This Row],[Cantidad Ordenada]]</f>
        <v>45</v>
      </c>
      <c r="L544" s="3">
        <f>Datos_cocina[[#This Row],[Precio Unitario]]-Datos_cocina[[#This Row],[Costo Unitario]]</f>
        <v>15</v>
      </c>
      <c r="M544" s="4">
        <f>(Datos_cocina[[#This Row],[Ganancia Neta]]/Datos_cocina[[#This Row],[Total del Pedido]])</f>
        <v>0.375</v>
      </c>
    </row>
    <row r="545" spans="1:13" x14ac:dyDescent="0.3">
      <c r="A545">
        <v>211</v>
      </c>
      <c r="B545">
        <v>1</v>
      </c>
      <c r="C545" t="s">
        <v>42</v>
      </c>
      <c r="D545" t="s">
        <v>43</v>
      </c>
      <c r="E545" s="2">
        <v>13</v>
      </c>
      <c r="F545" s="2">
        <v>21</v>
      </c>
      <c r="G545">
        <v>3</v>
      </c>
      <c r="H545" s="8">
        <v>3.7499999999999999E-2</v>
      </c>
      <c r="I545" t="s">
        <v>13</v>
      </c>
      <c r="J545" s="2">
        <f>Datos_cocina[[#This Row],[Precio Unitario]]*Datos_cocina[[#This Row],[Cantidad Ordenada]]</f>
        <v>63</v>
      </c>
      <c r="K545" s="3">
        <f>Datos_cocina[[#This Row],[Ganancia Bruta]]*Datos_cocina[[#This Row],[Cantidad Ordenada]]</f>
        <v>24</v>
      </c>
      <c r="L545" s="3">
        <f>Datos_cocina[[#This Row],[Precio Unitario]]-Datos_cocina[[#This Row],[Costo Unitario]]</f>
        <v>8</v>
      </c>
      <c r="M545" s="4">
        <f>(Datos_cocina[[#This Row],[Ganancia Neta]]/Datos_cocina[[#This Row],[Total del Pedido]])</f>
        <v>0.38095238095238093</v>
      </c>
    </row>
    <row r="546" spans="1:13" x14ac:dyDescent="0.3">
      <c r="A546">
        <v>211</v>
      </c>
      <c r="B546">
        <v>1</v>
      </c>
      <c r="C546" t="s">
        <v>44</v>
      </c>
      <c r="D546" t="s">
        <v>45</v>
      </c>
      <c r="E546" s="2">
        <v>10</v>
      </c>
      <c r="F546" s="2">
        <v>18</v>
      </c>
      <c r="G546">
        <v>2</v>
      </c>
      <c r="H546" s="8">
        <v>3.125E-2</v>
      </c>
      <c r="I546" t="s">
        <v>10</v>
      </c>
      <c r="J546" s="2">
        <f>Datos_cocina[[#This Row],[Precio Unitario]]*Datos_cocina[[#This Row],[Cantidad Ordenada]]</f>
        <v>36</v>
      </c>
      <c r="K546" s="3">
        <f>Datos_cocina[[#This Row],[Ganancia Bruta]]*Datos_cocina[[#This Row],[Cantidad Ordenada]]</f>
        <v>16</v>
      </c>
      <c r="L546" s="3">
        <f>Datos_cocina[[#This Row],[Precio Unitario]]-Datos_cocina[[#This Row],[Costo Unitario]]</f>
        <v>8</v>
      </c>
      <c r="M546" s="4">
        <f>(Datos_cocina[[#This Row],[Ganancia Neta]]/Datos_cocina[[#This Row],[Total del Pedido]])</f>
        <v>0.44444444444444442</v>
      </c>
    </row>
    <row r="547" spans="1:13" x14ac:dyDescent="0.3">
      <c r="A547">
        <v>211</v>
      </c>
      <c r="B547">
        <v>1</v>
      </c>
      <c r="C547" t="s">
        <v>48</v>
      </c>
      <c r="D547" t="s">
        <v>49</v>
      </c>
      <c r="E547" s="2">
        <v>15</v>
      </c>
      <c r="F547" s="2">
        <v>25</v>
      </c>
      <c r="G547">
        <v>2</v>
      </c>
      <c r="H547" s="8">
        <v>6.2500000000000003E-3</v>
      </c>
      <c r="I547" t="s">
        <v>10</v>
      </c>
      <c r="J547" s="2">
        <f>Datos_cocina[[#This Row],[Precio Unitario]]*Datos_cocina[[#This Row],[Cantidad Ordenada]]</f>
        <v>50</v>
      </c>
      <c r="K547" s="3">
        <f>Datos_cocina[[#This Row],[Ganancia Bruta]]*Datos_cocina[[#This Row],[Cantidad Ordenada]]</f>
        <v>20</v>
      </c>
      <c r="L547" s="3">
        <f>Datos_cocina[[#This Row],[Precio Unitario]]-Datos_cocina[[#This Row],[Costo Unitario]]</f>
        <v>10</v>
      </c>
      <c r="M547" s="4">
        <f>(Datos_cocina[[#This Row],[Ganancia Neta]]/Datos_cocina[[#This Row],[Total del Pedido]])</f>
        <v>0.4</v>
      </c>
    </row>
    <row r="548" spans="1:13" x14ac:dyDescent="0.3">
      <c r="A548">
        <v>211</v>
      </c>
      <c r="B548">
        <v>1</v>
      </c>
      <c r="C548" t="s">
        <v>38</v>
      </c>
      <c r="D548" t="s">
        <v>39</v>
      </c>
      <c r="E548" s="2">
        <v>12</v>
      </c>
      <c r="F548" s="2">
        <v>20</v>
      </c>
      <c r="G548">
        <v>1</v>
      </c>
      <c r="H548" s="8">
        <v>1.8749999999999999E-2</v>
      </c>
      <c r="I548" t="s">
        <v>10</v>
      </c>
      <c r="J548" s="2">
        <f>Datos_cocina[[#This Row],[Precio Unitario]]*Datos_cocina[[#This Row],[Cantidad Ordenada]]</f>
        <v>20</v>
      </c>
      <c r="K548" s="3">
        <f>Datos_cocina[[#This Row],[Ganancia Bruta]]*Datos_cocina[[#This Row],[Cantidad Ordenada]]</f>
        <v>8</v>
      </c>
      <c r="L548" s="3">
        <f>Datos_cocina[[#This Row],[Precio Unitario]]-Datos_cocina[[#This Row],[Costo Unitario]]</f>
        <v>8</v>
      </c>
      <c r="M548" s="4">
        <f>(Datos_cocina[[#This Row],[Ganancia Neta]]/Datos_cocina[[#This Row],[Total del Pedido]])</f>
        <v>0.4</v>
      </c>
    </row>
    <row r="549" spans="1:13" x14ac:dyDescent="0.3">
      <c r="A549">
        <v>212</v>
      </c>
      <c r="B549">
        <v>14</v>
      </c>
      <c r="C549" t="s">
        <v>11</v>
      </c>
      <c r="D549" t="s">
        <v>12</v>
      </c>
      <c r="E549" s="2">
        <v>18</v>
      </c>
      <c r="F549" s="2">
        <v>30</v>
      </c>
      <c r="G549">
        <v>3</v>
      </c>
      <c r="H549" s="8">
        <v>2.4305555555555556E-2</v>
      </c>
      <c r="I549" t="s">
        <v>13</v>
      </c>
      <c r="J549" s="2">
        <f>Datos_cocina[[#This Row],[Precio Unitario]]*Datos_cocina[[#This Row],[Cantidad Ordenada]]</f>
        <v>90</v>
      </c>
      <c r="K549" s="3">
        <f>Datos_cocina[[#This Row],[Ganancia Bruta]]*Datos_cocina[[#This Row],[Cantidad Ordenada]]</f>
        <v>36</v>
      </c>
      <c r="L549" s="3">
        <f>Datos_cocina[[#This Row],[Precio Unitario]]-Datos_cocina[[#This Row],[Costo Unitario]]</f>
        <v>12</v>
      </c>
      <c r="M549" s="4">
        <f>(Datos_cocina[[#This Row],[Ganancia Neta]]/Datos_cocina[[#This Row],[Total del Pedido]])</f>
        <v>0.4</v>
      </c>
    </row>
    <row r="550" spans="1:13" x14ac:dyDescent="0.3">
      <c r="A550">
        <v>212</v>
      </c>
      <c r="B550">
        <v>14</v>
      </c>
      <c r="C550" t="s">
        <v>46</v>
      </c>
      <c r="D550" t="s">
        <v>47</v>
      </c>
      <c r="E550" s="2">
        <v>15</v>
      </c>
      <c r="F550" s="2">
        <v>26</v>
      </c>
      <c r="G550">
        <v>3</v>
      </c>
      <c r="H550" s="8">
        <v>2.9861111111111113E-2</v>
      </c>
      <c r="I550" t="s">
        <v>13</v>
      </c>
      <c r="J550" s="2">
        <f>Datos_cocina[[#This Row],[Precio Unitario]]*Datos_cocina[[#This Row],[Cantidad Ordenada]]</f>
        <v>78</v>
      </c>
      <c r="K550" s="3">
        <f>Datos_cocina[[#This Row],[Ganancia Bruta]]*Datos_cocina[[#This Row],[Cantidad Ordenada]]</f>
        <v>33</v>
      </c>
      <c r="L550" s="3">
        <f>Datos_cocina[[#This Row],[Precio Unitario]]-Datos_cocina[[#This Row],[Costo Unitario]]</f>
        <v>11</v>
      </c>
      <c r="M550" s="4">
        <f>(Datos_cocina[[#This Row],[Ganancia Neta]]/Datos_cocina[[#This Row],[Total del Pedido]])</f>
        <v>0.42307692307692307</v>
      </c>
    </row>
    <row r="551" spans="1:13" x14ac:dyDescent="0.3">
      <c r="A551">
        <v>212</v>
      </c>
      <c r="B551">
        <v>14</v>
      </c>
      <c r="C551" t="s">
        <v>42</v>
      </c>
      <c r="D551" t="s">
        <v>43</v>
      </c>
      <c r="E551" s="2">
        <v>13</v>
      </c>
      <c r="F551" s="2">
        <v>21</v>
      </c>
      <c r="G551">
        <v>1</v>
      </c>
      <c r="H551" s="8">
        <v>2.1527777777777778E-2</v>
      </c>
      <c r="I551" t="s">
        <v>13</v>
      </c>
      <c r="J551" s="2">
        <f>Datos_cocina[[#This Row],[Precio Unitario]]*Datos_cocina[[#This Row],[Cantidad Ordenada]]</f>
        <v>21</v>
      </c>
      <c r="K551" s="3">
        <f>Datos_cocina[[#This Row],[Ganancia Bruta]]*Datos_cocina[[#This Row],[Cantidad Ordenada]]</f>
        <v>8</v>
      </c>
      <c r="L551" s="3">
        <f>Datos_cocina[[#This Row],[Precio Unitario]]-Datos_cocina[[#This Row],[Costo Unitario]]</f>
        <v>8</v>
      </c>
      <c r="M551" s="4">
        <f>(Datos_cocina[[#This Row],[Ganancia Neta]]/Datos_cocina[[#This Row],[Total del Pedido]])</f>
        <v>0.38095238095238093</v>
      </c>
    </row>
    <row r="552" spans="1:13" x14ac:dyDescent="0.3">
      <c r="A552">
        <v>212</v>
      </c>
      <c r="B552">
        <v>14</v>
      </c>
      <c r="C552" t="s">
        <v>26</v>
      </c>
      <c r="D552" t="s">
        <v>27</v>
      </c>
      <c r="E552" s="2">
        <v>16</v>
      </c>
      <c r="F552" s="2">
        <v>28</v>
      </c>
      <c r="G552">
        <v>2</v>
      </c>
      <c r="H552" s="8">
        <v>3.8194444444444448E-2</v>
      </c>
      <c r="I552" t="s">
        <v>13</v>
      </c>
      <c r="J552" s="2">
        <f>Datos_cocina[[#This Row],[Precio Unitario]]*Datos_cocina[[#This Row],[Cantidad Ordenada]]</f>
        <v>56</v>
      </c>
      <c r="K552" s="3">
        <f>Datos_cocina[[#This Row],[Ganancia Bruta]]*Datos_cocina[[#This Row],[Cantidad Ordenada]]</f>
        <v>24</v>
      </c>
      <c r="L552" s="3">
        <f>Datos_cocina[[#This Row],[Precio Unitario]]-Datos_cocina[[#This Row],[Costo Unitario]]</f>
        <v>12</v>
      </c>
      <c r="M552" s="4">
        <f>(Datos_cocina[[#This Row],[Ganancia Neta]]/Datos_cocina[[#This Row],[Total del Pedido]])</f>
        <v>0.42857142857142855</v>
      </c>
    </row>
    <row r="553" spans="1:13" x14ac:dyDescent="0.3">
      <c r="A553">
        <v>213</v>
      </c>
      <c r="B553">
        <v>13</v>
      </c>
      <c r="C553" t="s">
        <v>16</v>
      </c>
      <c r="D553" t="s">
        <v>17</v>
      </c>
      <c r="E553" s="2">
        <v>16</v>
      </c>
      <c r="F553" s="2">
        <v>27</v>
      </c>
      <c r="G553">
        <v>1</v>
      </c>
      <c r="H553" s="8">
        <v>3.6805555555555557E-2</v>
      </c>
      <c r="I553" t="s">
        <v>10</v>
      </c>
      <c r="J553" s="2">
        <f>Datos_cocina[[#This Row],[Precio Unitario]]*Datos_cocina[[#This Row],[Cantidad Ordenada]]</f>
        <v>27</v>
      </c>
      <c r="K553" s="3">
        <f>Datos_cocina[[#This Row],[Ganancia Bruta]]*Datos_cocina[[#This Row],[Cantidad Ordenada]]</f>
        <v>11</v>
      </c>
      <c r="L553" s="3">
        <f>Datos_cocina[[#This Row],[Precio Unitario]]-Datos_cocina[[#This Row],[Costo Unitario]]</f>
        <v>11</v>
      </c>
      <c r="M553" s="4">
        <f>(Datos_cocina[[#This Row],[Ganancia Neta]]/Datos_cocina[[#This Row],[Total del Pedido]])</f>
        <v>0.40740740740740738</v>
      </c>
    </row>
    <row r="554" spans="1:13" x14ac:dyDescent="0.3">
      <c r="A554">
        <v>213</v>
      </c>
      <c r="B554">
        <v>13</v>
      </c>
      <c r="C554" t="s">
        <v>11</v>
      </c>
      <c r="D554" t="s">
        <v>12</v>
      </c>
      <c r="E554" s="2">
        <v>18</v>
      </c>
      <c r="F554" s="2">
        <v>30</v>
      </c>
      <c r="G554">
        <v>2</v>
      </c>
      <c r="H554" s="8">
        <v>3.2638888888888891E-2</v>
      </c>
      <c r="I554" t="s">
        <v>13</v>
      </c>
      <c r="J554" s="2">
        <f>Datos_cocina[[#This Row],[Precio Unitario]]*Datos_cocina[[#This Row],[Cantidad Ordenada]]</f>
        <v>60</v>
      </c>
      <c r="K554" s="3">
        <f>Datos_cocina[[#This Row],[Ganancia Bruta]]*Datos_cocina[[#This Row],[Cantidad Ordenada]]</f>
        <v>24</v>
      </c>
      <c r="L554" s="3">
        <f>Datos_cocina[[#This Row],[Precio Unitario]]-Datos_cocina[[#This Row],[Costo Unitario]]</f>
        <v>12</v>
      </c>
      <c r="M554" s="4">
        <f>(Datos_cocina[[#This Row],[Ganancia Neta]]/Datos_cocina[[#This Row],[Total del Pedido]])</f>
        <v>0.4</v>
      </c>
    </row>
    <row r="555" spans="1:13" x14ac:dyDescent="0.3">
      <c r="A555">
        <v>214</v>
      </c>
      <c r="B555">
        <v>2</v>
      </c>
      <c r="C555" t="s">
        <v>36</v>
      </c>
      <c r="D555" t="s">
        <v>37</v>
      </c>
      <c r="E555" s="2">
        <v>20</v>
      </c>
      <c r="F555" s="2">
        <v>34</v>
      </c>
      <c r="G555">
        <v>2</v>
      </c>
      <c r="H555" s="8">
        <v>9.7222222222222224E-3</v>
      </c>
      <c r="I555" t="s">
        <v>10</v>
      </c>
      <c r="J555" s="2">
        <f>Datos_cocina[[#This Row],[Precio Unitario]]*Datos_cocina[[#This Row],[Cantidad Ordenada]]</f>
        <v>68</v>
      </c>
      <c r="K555" s="3">
        <f>Datos_cocina[[#This Row],[Ganancia Bruta]]*Datos_cocina[[#This Row],[Cantidad Ordenada]]</f>
        <v>28</v>
      </c>
      <c r="L555" s="3">
        <f>Datos_cocina[[#This Row],[Precio Unitario]]-Datos_cocina[[#This Row],[Costo Unitario]]</f>
        <v>14</v>
      </c>
      <c r="M555" s="4">
        <f>(Datos_cocina[[#This Row],[Ganancia Neta]]/Datos_cocina[[#This Row],[Total del Pedido]])</f>
        <v>0.41176470588235292</v>
      </c>
    </row>
    <row r="556" spans="1:13" x14ac:dyDescent="0.3">
      <c r="A556">
        <v>214</v>
      </c>
      <c r="B556">
        <v>2</v>
      </c>
      <c r="C556" t="s">
        <v>18</v>
      </c>
      <c r="D556" t="s">
        <v>19</v>
      </c>
      <c r="E556" s="2">
        <v>25</v>
      </c>
      <c r="F556" s="2">
        <v>40</v>
      </c>
      <c r="G556">
        <v>3</v>
      </c>
      <c r="H556" s="8">
        <v>8.3333333333333332E-3</v>
      </c>
      <c r="I556" t="s">
        <v>13</v>
      </c>
      <c r="J556" s="2">
        <f>Datos_cocina[[#This Row],[Precio Unitario]]*Datos_cocina[[#This Row],[Cantidad Ordenada]]</f>
        <v>120</v>
      </c>
      <c r="K556" s="3">
        <f>Datos_cocina[[#This Row],[Ganancia Bruta]]*Datos_cocina[[#This Row],[Cantidad Ordenada]]</f>
        <v>45</v>
      </c>
      <c r="L556" s="3">
        <f>Datos_cocina[[#This Row],[Precio Unitario]]-Datos_cocina[[#This Row],[Costo Unitario]]</f>
        <v>15</v>
      </c>
      <c r="M556" s="4">
        <f>(Datos_cocina[[#This Row],[Ganancia Neta]]/Datos_cocina[[#This Row],[Total del Pedido]])</f>
        <v>0.375</v>
      </c>
    </row>
    <row r="557" spans="1:13" x14ac:dyDescent="0.3">
      <c r="A557">
        <v>214</v>
      </c>
      <c r="B557">
        <v>2</v>
      </c>
      <c r="C557" t="s">
        <v>38</v>
      </c>
      <c r="D557" t="s">
        <v>39</v>
      </c>
      <c r="E557" s="2">
        <v>12</v>
      </c>
      <c r="F557" s="2">
        <v>20</v>
      </c>
      <c r="G557">
        <v>2</v>
      </c>
      <c r="H557" s="8">
        <v>8.3333333333333332E-3</v>
      </c>
      <c r="I557" t="s">
        <v>13</v>
      </c>
      <c r="J557" s="2">
        <f>Datos_cocina[[#This Row],[Precio Unitario]]*Datos_cocina[[#This Row],[Cantidad Ordenada]]</f>
        <v>40</v>
      </c>
      <c r="K557" s="3">
        <f>Datos_cocina[[#This Row],[Ganancia Bruta]]*Datos_cocina[[#This Row],[Cantidad Ordenada]]</f>
        <v>16</v>
      </c>
      <c r="L557" s="3">
        <f>Datos_cocina[[#This Row],[Precio Unitario]]-Datos_cocina[[#This Row],[Costo Unitario]]</f>
        <v>8</v>
      </c>
      <c r="M557" s="4">
        <f>(Datos_cocina[[#This Row],[Ganancia Neta]]/Datos_cocina[[#This Row],[Total del Pedido]])</f>
        <v>0.4</v>
      </c>
    </row>
    <row r="558" spans="1:13" x14ac:dyDescent="0.3">
      <c r="A558">
        <v>215</v>
      </c>
      <c r="B558">
        <v>6</v>
      </c>
      <c r="C558" t="s">
        <v>36</v>
      </c>
      <c r="D558" t="s">
        <v>37</v>
      </c>
      <c r="E558" s="2">
        <v>20</v>
      </c>
      <c r="F558" s="2">
        <v>34</v>
      </c>
      <c r="G558">
        <v>2</v>
      </c>
      <c r="H558" s="8">
        <v>8.3333333333333332E-3</v>
      </c>
      <c r="I558" t="s">
        <v>10</v>
      </c>
      <c r="J558" s="2">
        <f>Datos_cocina[[#This Row],[Precio Unitario]]*Datos_cocina[[#This Row],[Cantidad Ordenada]]</f>
        <v>68</v>
      </c>
      <c r="K558" s="3">
        <f>Datos_cocina[[#This Row],[Ganancia Bruta]]*Datos_cocina[[#This Row],[Cantidad Ordenada]]</f>
        <v>28</v>
      </c>
      <c r="L558" s="3">
        <f>Datos_cocina[[#This Row],[Precio Unitario]]-Datos_cocina[[#This Row],[Costo Unitario]]</f>
        <v>14</v>
      </c>
      <c r="M558" s="4">
        <f>(Datos_cocina[[#This Row],[Ganancia Neta]]/Datos_cocina[[#This Row],[Total del Pedido]])</f>
        <v>0.41176470588235292</v>
      </c>
    </row>
    <row r="559" spans="1:13" x14ac:dyDescent="0.3">
      <c r="A559">
        <v>215</v>
      </c>
      <c r="B559">
        <v>6</v>
      </c>
      <c r="C559" t="s">
        <v>11</v>
      </c>
      <c r="D559" t="s">
        <v>12</v>
      </c>
      <c r="E559" s="2">
        <v>18</v>
      </c>
      <c r="F559" s="2">
        <v>30</v>
      </c>
      <c r="G559">
        <v>3</v>
      </c>
      <c r="H559" s="8">
        <v>2.361111111111111E-2</v>
      </c>
      <c r="I559" t="s">
        <v>10</v>
      </c>
      <c r="J559" s="2">
        <f>Datos_cocina[[#This Row],[Precio Unitario]]*Datos_cocina[[#This Row],[Cantidad Ordenada]]</f>
        <v>90</v>
      </c>
      <c r="K559" s="3">
        <f>Datos_cocina[[#This Row],[Ganancia Bruta]]*Datos_cocina[[#This Row],[Cantidad Ordenada]]</f>
        <v>36</v>
      </c>
      <c r="L559" s="3">
        <f>Datos_cocina[[#This Row],[Precio Unitario]]-Datos_cocina[[#This Row],[Costo Unitario]]</f>
        <v>12</v>
      </c>
      <c r="M559" s="4">
        <f>(Datos_cocina[[#This Row],[Ganancia Neta]]/Datos_cocina[[#This Row],[Total del Pedido]])</f>
        <v>0.4</v>
      </c>
    </row>
    <row r="560" spans="1:13" x14ac:dyDescent="0.3">
      <c r="A560">
        <v>216</v>
      </c>
      <c r="B560">
        <v>17</v>
      </c>
      <c r="C560" t="s">
        <v>48</v>
      </c>
      <c r="D560" t="s">
        <v>49</v>
      </c>
      <c r="E560" s="2">
        <v>15</v>
      </c>
      <c r="F560" s="2">
        <v>25</v>
      </c>
      <c r="G560">
        <v>1</v>
      </c>
      <c r="H560" s="8">
        <v>2.9166666666666667E-2</v>
      </c>
      <c r="I560" t="s">
        <v>10</v>
      </c>
      <c r="J560" s="2">
        <f>Datos_cocina[[#This Row],[Precio Unitario]]*Datos_cocina[[#This Row],[Cantidad Ordenada]]</f>
        <v>25</v>
      </c>
      <c r="K560" s="3">
        <f>Datos_cocina[[#This Row],[Ganancia Bruta]]*Datos_cocina[[#This Row],[Cantidad Ordenada]]</f>
        <v>10</v>
      </c>
      <c r="L560" s="3">
        <f>Datos_cocina[[#This Row],[Precio Unitario]]-Datos_cocina[[#This Row],[Costo Unitario]]</f>
        <v>10</v>
      </c>
      <c r="M560" s="4">
        <f>(Datos_cocina[[#This Row],[Ganancia Neta]]/Datos_cocina[[#This Row],[Total del Pedido]])</f>
        <v>0.4</v>
      </c>
    </row>
    <row r="561" spans="1:13" x14ac:dyDescent="0.3">
      <c r="A561">
        <v>216</v>
      </c>
      <c r="B561">
        <v>17</v>
      </c>
      <c r="C561" t="s">
        <v>42</v>
      </c>
      <c r="D561" t="s">
        <v>43</v>
      </c>
      <c r="E561" s="2">
        <v>13</v>
      </c>
      <c r="F561" s="2">
        <v>21</v>
      </c>
      <c r="G561">
        <v>3</v>
      </c>
      <c r="H561" s="8">
        <v>2.5000000000000001E-2</v>
      </c>
      <c r="I561" t="s">
        <v>10</v>
      </c>
      <c r="J561" s="2">
        <f>Datos_cocina[[#This Row],[Precio Unitario]]*Datos_cocina[[#This Row],[Cantidad Ordenada]]</f>
        <v>63</v>
      </c>
      <c r="K561" s="3">
        <f>Datos_cocina[[#This Row],[Ganancia Bruta]]*Datos_cocina[[#This Row],[Cantidad Ordenada]]</f>
        <v>24</v>
      </c>
      <c r="L561" s="3">
        <f>Datos_cocina[[#This Row],[Precio Unitario]]-Datos_cocina[[#This Row],[Costo Unitario]]</f>
        <v>8</v>
      </c>
      <c r="M561" s="4">
        <f>(Datos_cocina[[#This Row],[Ganancia Neta]]/Datos_cocina[[#This Row],[Total del Pedido]])</f>
        <v>0.38095238095238093</v>
      </c>
    </row>
    <row r="562" spans="1:13" x14ac:dyDescent="0.3">
      <c r="A562">
        <v>216</v>
      </c>
      <c r="B562">
        <v>17</v>
      </c>
      <c r="C562" t="s">
        <v>16</v>
      </c>
      <c r="D562" t="s">
        <v>17</v>
      </c>
      <c r="E562" s="2">
        <v>16</v>
      </c>
      <c r="F562" s="2">
        <v>27</v>
      </c>
      <c r="G562">
        <v>2</v>
      </c>
      <c r="H562" s="8">
        <v>2.9166666666666667E-2</v>
      </c>
      <c r="I562" t="s">
        <v>10</v>
      </c>
      <c r="J562" s="2">
        <f>Datos_cocina[[#This Row],[Precio Unitario]]*Datos_cocina[[#This Row],[Cantidad Ordenada]]</f>
        <v>54</v>
      </c>
      <c r="K562" s="3">
        <f>Datos_cocina[[#This Row],[Ganancia Bruta]]*Datos_cocina[[#This Row],[Cantidad Ordenada]]</f>
        <v>22</v>
      </c>
      <c r="L562" s="3">
        <f>Datos_cocina[[#This Row],[Precio Unitario]]-Datos_cocina[[#This Row],[Costo Unitario]]</f>
        <v>11</v>
      </c>
      <c r="M562" s="4">
        <f>(Datos_cocina[[#This Row],[Ganancia Neta]]/Datos_cocina[[#This Row],[Total del Pedido]])</f>
        <v>0.40740740740740738</v>
      </c>
    </row>
    <row r="563" spans="1:13" x14ac:dyDescent="0.3">
      <c r="A563">
        <v>217</v>
      </c>
      <c r="B563">
        <v>1</v>
      </c>
      <c r="C563" t="s">
        <v>32</v>
      </c>
      <c r="D563" t="s">
        <v>33</v>
      </c>
      <c r="E563" s="2">
        <v>19</v>
      </c>
      <c r="F563" s="2">
        <v>32</v>
      </c>
      <c r="G563">
        <v>3</v>
      </c>
      <c r="H563" s="8">
        <v>9.0277777777777769E-3</v>
      </c>
      <c r="I563" t="s">
        <v>13</v>
      </c>
      <c r="J563" s="2">
        <f>Datos_cocina[[#This Row],[Precio Unitario]]*Datos_cocina[[#This Row],[Cantidad Ordenada]]</f>
        <v>96</v>
      </c>
      <c r="K563" s="3">
        <f>Datos_cocina[[#This Row],[Ganancia Bruta]]*Datos_cocina[[#This Row],[Cantidad Ordenada]]</f>
        <v>39</v>
      </c>
      <c r="L563" s="3">
        <f>Datos_cocina[[#This Row],[Precio Unitario]]-Datos_cocina[[#This Row],[Costo Unitario]]</f>
        <v>13</v>
      </c>
      <c r="M563" s="4">
        <f>(Datos_cocina[[#This Row],[Ganancia Neta]]/Datos_cocina[[#This Row],[Total del Pedido]])</f>
        <v>0.40625</v>
      </c>
    </row>
    <row r="564" spans="1:13" x14ac:dyDescent="0.3">
      <c r="A564">
        <v>218</v>
      </c>
      <c r="B564">
        <v>13</v>
      </c>
      <c r="C564" t="s">
        <v>28</v>
      </c>
      <c r="D564" t="s">
        <v>29</v>
      </c>
      <c r="E564" s="2">
        <v>11</v>
      </c>
      <c r="F564" s="2">
        <v>19</v>
      </c>
      <c r="G564">
        <v>3</v>
      </c>
      <c r="H564" s="8">
        <v>1.6666666666666666E-2</v>
      </c>
      <c r="I564" t="s">
        <v>13</v>
      </c>
      <c r="J564" s="2">
        <f>Datos_cocina[[#This Row],[Precio Unitario]]*Datos_cocina[[#This Row],[Cantidad Ordenada]]</f>
        <v>57</v>
      </c>
      <c r="K564" s="3">
        <f>Datos_cocina[[#This Row],[Ganancia Bruta]]*Datos_cocina[[#This Row],[Cantidad Ordenada]]</f>
        <v>24</v>
      </c>
      <c r="L564" s="3">
        <f>Datos_cocina[[#This Row],[Precio Unitario]]-Datos_cocina[[#This Row],[Costo Unitario]]</f>
        <v>8</v>
      </c>
      <c r="M564" s="4">
        <f>(Datos_cocina[[#This Row],[Ganancia Neta]]/Datos_cocina[[#This Row],[Total del Pedido]])</f>
        <v>0.42105263157894735</v>
      </c>
    </row>
    <row r="565" spans="1:13" x14ac:dyDescent="0.3">
      <c r="A565">
        <v>218</v>
      </c>
      <c r="B565">
        <v>13</v>
      </c>
      <c r="C565" t="s">
        <v>16</v>
      </c>
      <c r="D565" t="s">
        <v>17</v>
      </c>
      <c r="E565" s="2">
        <v>16</v>
      </c>
      <c r="F565" s="2">
        <v>27</v>
      </c>
      <c r="G565">
        <v>3</v>
      </c>
      <c r="H565" s="8">
        <v>1.1111111111111112E-2</v>
      </c>
      <c r="I565" t="s">
        <v>10</v>
      </c>
      <c r="J565" s="2">
        <f>Datos_cocina[[#This Row],[Precio Unitario]]*Datos_cocina[[#This Row],[Cantidad Ordenada]]</f>
        <v>81</v>
      </c>
      <c r="K565" s="3">
        <f>Datos_cocina[[#This Row],[Ganancia Bruta]]*Datos_cocina[[#This Row],[Cantidad Ordenada]]</f>
        <v>33</v>
      </c>
      <c r="L565" s="3">
        <f>Datos_cocina[[#This Row],[Precio Unitario]]-Datos_cocina[[#This Row],[Costo Unitario]]</f>
        <v>11</v>
      </c>
      <c r="M565" s="4">
        <f>(Datos_cocina[[#This Row],[Ganancia Neta]]/Datos_cocina[[#This Row],[Total del Pedido]])</f>
        <v>0.40740740740740738</v>
      </c>
    </row>
    <row r="566" spans="1:13" x14ac:dyDescent="0.3">
      <c r="A566">
        <v>218</v>
      </c>
      <c r="B566">
        <v>13</v>
      </c>
      <c r="C566" t="s">
        <v>40</v>
      </c>
      <c r="D566" t="s">
        <v>41</v>
      </c>
      <c r="E566" s="2">
        <v>14</v>
      </c>
      <c r="F566" s="2">
        <v>23</v>
      </c>
      <c r="G566">
        <v>2</v>
      </c>
      <c r="H566" s="8">
        <v>4.1666666666666666E-3</v>
      </c>
      <c r="I566" t="s">
        <v>10</v>
      </c>
      <c r="J566" s="2">
        <f>Datos_cocina[[#This Row],[Precio Unitario]]*Datos_cocina[[#This Row],[Cantidad Ordenada]]</f>
        <v>46</v>
      </c>
      <c r="K566" s="3">
        <f>Datos_cocina[[#This Row],[Ganancia Bruta]]*Datos_cocina[[#This Row],[Cantidad Ordenada]]</f>
        <v>18</v>
      </c>
      <c r="L566" s="3">
        <f>Datos_cocina[[#This Row],[Precio Unitario]]-Datos_cocina[[#This Row],[Costo Unitario]]</f>
        <v>9</v>
      </c>
      <c r="M566" s="4">
        <f>(Datos_cocina[[#This Row],[Ganancia Neta]]/Datos_cocina[[#This Row],[Total del Pedido]])</f>
        <v>0.39130434782608697</v>
      </c>
    </row>
    <row r="567" spans="1:13" x14ac:dyDescent="0.3">
      <c r="A567">
        <v>219</v>
      </c>
      <c r="B567">
        <v>1</v>
      </c>
      <c r="C567" t="s">
        <v>40</v>
      </c>
      <c r="D567" t="s">
        <v>41</v>
      </c>
      <c r="E567" s="2">
        <v>14</v>
      </c>
      <c r="F567" s="2">
        <v>23</v>
      </c>
      <c r="G567">
        <v>2</v>
      </c>
      <c r="H567" s="8">
        <v>8.3333333333333332E-3</v>
      </c>
      <c r="I567" t="s">
        <v>10</v>
      </c>
      <c r="J567" s="2">
        <f>Datos_cocina[[#This Row],[Precio Unitario]]*Datos_cocina[[#This Row],[Cantidad Ordenada]]</f>
        <v>46</v>
      </c>
      <c r="K567" s="3">
        <f>Datos_cocina[[#This Row],[Ganancia Bruta]]*Datos_cocina[[#This Row],[Cantidad Ordenada]]</f>
        <v>18</v>
      </c>
      <c r="L567" s="3">
        <f>Datos_cocina[[#This Row],[Precio Unitario]]-Datos_cocina[[#This Row],[Costo Unitario]]</f>
        <v>9</v>
      </c>
      <c r="M567" s="4">
        <f>(Datos_cocina[[#This Row],[Ganancia Neta]]/Datos_cocina[[#This Row],[Total del Pedido]])</f>
        <v>0.39130434782608697</v>
      </c>
    </row>
    <row r="568" spans="1:13" x14ac:dyDescent="0.3">
      <c r="A568">
        <v>219</v>
      </c>
      <c r="B568">
        <v>1</v>
      </c>
      <c r="C568" t="s">
        <v>14</v>
      </c>
      <c r="D568" t="s">
        <v>15</v>
      </c>
      <c r="E568" s="2">
        <v>19</v>
      </c>
      <c r="F568" s="2">
        <v>31</v>
      </c>
      <c r="G568">
        <v>3</v>
      </c>
      <c r="H568" s="8">
        <v>7.6388888888888886E-3</v>
      </c>
      <c r="I568" t="s">
        <v>13</v>
      </c>
      <c r="J568" s="2">
        <f>Datos_cocina[[#This Row],[Precio Unitario]]*Datos_cocina[[#This Row],[Cantidad Ordenada]]</f>
        <v>93</v>
      </c>
      <c r="K568" s="3">
        <f>Datos_cocina[[#This Row],[Ganancia Bruta]]*Datos_cocina[[#This Row],[Cantidad Ordenada]]</f>
        <v>36</v>
      </c>
      <c r="L568" s="3">
        <f>Datos_cocina[[#This Row],[Precio Unitario]]-Datos_cocina[[#This Row],[Costo Unitario]]</f>
        <v>12</v>
      </c>
      <c r="M568" s="4">
        <f>(Datos_cocina[[#This Row],[Ganancia Neta]]/Datos_cocina[[#This Row],[Total del Pedido]])</f>
        <v>0.38709677419354838</v>
      </c>
    </row>
    <row r="569" spans="1:13" x14ac:dyDescent="0.3">
      <c r="A569">
        <v>220</v>
      </c>
      <c r="B569">
        <v>15</v>
      </c>
      <c r="C569" t="s">
        <v>8</v>
      </c>
      <c r="D569" t="s">
        <v>9</v>
      </c>
      <c r="E569" s="2">
        <v>14</v>
      </c>
      <c r="F569" s="2">
        <v>24</v>
      </c>
      <c r="G569">
        <v>1</v>
      </c>
      <c r="H569" s="8">
        <v>9.0277777777777769E-3</v>
      </c>
      <c r="I569" t="s">
        <v>10</v>
      </c>
      <c r="J569" s="2">
        <f>Datos_cocina[[#This Row],[Precio Unitario]]*Datos_cocina[[#This Row],[Cantidad Ordenada]]</f>
        <v>24</v>
      </c>
      <c r="K569" s="3">
        <f>Datos_cocina[[#This Row],[Ganancia Bruta]]*Datos_cocina[[#This Row],[Cantidad Ordenada]]</f>
        <v>10</v>
      </c>
      <c r="L569" s="3">
        <f>Datos_cocina[[#This Row],[Precio Unitario]]-Datos_cocina[[#This Row],[Costo Unitario]]</f>
        <v>10</v>
      </c>
      <c r="M569" s="4">
        <f>(Datos_cocina[[#This Row],[Ganancia Neta]]/Datos_cocina[[#This Row],[Total del Pedido]])</f>
        <v>0.41666666666666669</v>
      </c>
    </row>
    <row r="570" spans="1:13" x14ac:dyDescent="0.3">
      <c r="A570">
        <v>221</v>
      </c>
      <c r="B570">
        <v>16</v>
      </c>
      <c r="C570" t="s">
        <v>32</v>
      </c>
      <c r="D570" t="s">
        <v>33</v>
      </c>
      <c r="E570" s="2">
        <v>19</v>
      </c>
      <c r="F570" s="2">
        <v>32</v>
      </c>
      <c r="G570">
        <v>3</v>
      </c>
      <c r="H570" s="8">
        <v>2.013888888888889E-2</v>
      </c>
      <c r="I570" t="s">
        <v>10</v>
      </c>
      <c r="J570" s="2">
        <f>Datos_cocina[[#This Row],[Precio Unitario]]*Datos_cocina[[#This Row],[Cantidad Ordenada]]</f>
        <v>96</v>
      </c>
      <c r="K570" s="3">
        <f>Datos_cocina[[#This Row],[Ganancia Bruta]]*Datos_cocina[[#This Row],[Cantidad Ordenada]]</f>
        <v>39</v>
      </c>
      <c r="L570" s="3">
        <f>Datos_cocina[[#This Row],[Precio Unitario]]-Datos_cocina[[#This Row],[Costo Unitario]]</f>
        <v>13</v>
      </c>
      <c r="M570" s="4">
        <f>(Datos_cocina[[#This Row],[Ganancia Neta]]/Datos_cocina[[#This Row],[Total del Pedido]])</f>
        <v>0.40625</v>
      </c>
    </row>
    <row r="571" spans="1:13" x14ac:dyDescent="0.3">
      <c r="A571">
        <v>221</v>
      </c>
      <c r="B571">
        <v>16</v>
      </c>
      <c r="C571" t="s">
        <v>36</v>
      </c>
      <c r="D571" t="s">
        <v>37</v>
      </c>
      <c r="E571" s="2">
        <v>20</v>
      </c>
      <c r="F571" s="2">
        <v>34</v>
      </c>
      <c r="G571">
        <v>2</v>
      </c>
      <c r="H571" s="8">
        <v>3.7499999999999999E-2</v>
      </c>
      <c r="I571" t="s">
        <v>13</v>
      </c>
      <c r="J571" s="2">
        <f>Datos_cocina[[#This Row],[Precio Unitario]]*Datos_cocina[[#This Row],[Cantidad Ordenada]]</f>
        <v>68</v>
      </c>
      <c r="K571" s="3">
        <f>Datos_cocina[[#This Row],[Ganancia Bruta]]*Datos_cocina[[#This Row],[Cantidad Ordenada]]</f>
        <v>28</v>
      </c>
      <c r="L571" s="3">
        <f>Datos_cocina[[#This Row],[Precio Unitario]]-Datos_cocina[[#This Row],[Costo Unitario]]</f>
        <v>14</v>
      </c>
      <c r="M571" s="4">
        <f>(Datos_cocina[[#This Row],[Ganancia Neta]]/Datos_cocina[[#This Row],[Total del Pedido]])</f>
        <v>0.41176470588235292</v>
      </c>
    </row>
    <row r="572" spans="1:13" x14ac:dyDescent="0.3">
      <c r="A572">
        <v>221</v>
      </c>
      <c r="B572">
        <v>16</v>
      </c>
      <c r="C572" t="s">
        <v>22</v>
      </c>
      <c r="D572" t="s">
        <v>23</v>
      </c>
      <c r="E572" s="2">
        <v>17</v>
      </c>
      <c r="F572" s="2">
        <v>29</v>
      </c>
      <c r="G572">
        <v>1</v>
      </c>
      <c r="H572" s="8">
        <v>1.7361111111111112E-2</v>
      </c>
      <c r="I572" t="s">
        <v>10</v>
      </c>
      <c r="J572" s="2">
        <f>Datos_cocina[[#This Row],[Precio Unitario]]*Datos_cocina[[#This Row],[Cantidad Ordenada]]</f>
        <v>29</v>
      </c>
      <c r="K572" s="3">
        <f>Datos_cocina[[#This Row],[Ganancia Bruta]]*Datos_cocina[[#This Row],[Cantidad Ordenada]]</f>
        <v>12</v>
      </c>
      <c r="L572" s="3">
        <f>Datos_cocina[[#This Row],[Precio Unitario]]-Datos_cocina[[#This Row],[Costo Unitario]]</f>
        <v>12</v>
      </c>
      <c r="M572" s="4">
        <f>(Datos_cocina[[#This Row],[Ganancia Neta]]/Datos_cocina[[#This Row],[Total del Pedido]])</f>
        <v>0.41379310344827586</v>
      </c>
    </row>
    <row r="573" spans="1:13" x14ac:dyDescent="0.3">
      <c r="A573">
        <v>222</v>
      </c>
      <c r="B573">
        <v>3</v>
      </c>
      <c r="C573" t="s">
        <v>40</v>
      </c>
      <c r="D573" t="s">
        <v>41</v>
      </c>
      <c r="E573" s="2">
        <v>14</v>
      </c>
      <c r="F573" s="2">
        <v>23</v>
      </c>
      <c r="G573">
        <v>3</v>
      </c>
      <c r="H573" s="8">
        <v>2.013888888888889E-2</v>
      </c>
      <c r="I573" t="s">
        <v>10</v>
      </c>
      <c r="J573" s="2">
        <f>Datos_cocina[[#This Row],[Precio Unitario]]*Datos_cocina[[#This Row],[Cantidad Ordenada]]</f>
        <v>69</v>
      </c>
      <c r="K573" s="3">
        <f>Datos_cocina[[#This Row],[Ganancia Bruta]]*Datos_cocina[[#This Row],[Cantidad Ordenada]]</f>
        <v>27</v>
      </c>
      <c r="L573" s="3">
        <f>Datos_cocina[[#This Row],[Precio Unitario]]-Datos_cocina[[#This Row],[Costo Unitario]]</f>
        <v>9</v>
      </c>
      <c r="M573" s="4">
        <f>(Datos_cocina[[#This Row],[Ganancia Neta]]/Datos_cocina[[#This Row],[Total del Pedido]])</f>
        <v>0.39130434782608697</v>
      </c>
    </row>
    <row r="574" spans="1:13" x14ac:dyDescent="0.3">
      <c r="A574">
        <v>222</v>
      </c>
      <c r="B574">
        <v>3</v>
      </c>
      <c r="C574" t="s">
        <v>26</v>
      </c>
      <c r="D574" t="s">
        <v>27</v>
      </c>
      <c r="E574" s="2">
        <v>16</v>
      </c>
      <c r="F574" s="2">
        <v>28</v>
      </c>
      <c r="G574">
        <v>1</v>
      </c>
      <c r="H574" s="8">
        <v>3.888888888888889E-2</v>
      </c>
      <c r="I574" t="s">
        <v>10</v>
      </c>
      <c r="J574" s="2">
        <f>Datos_cocina[[#This Row],[Precio Unitario]]*Datos_cocina[[#This Row],[Cantidad Ordenada]]</f>
        <v>28</v>
      </c>
      <c r="K574" s="3">
        <f>Datos_cocina[[#This Row],[Ganancia Bruta]]*Datos_cocina[[#This Row],[Cantidad Ordenada]]</f>
        <v>12</v>
      </c>
      <c r="L574" s="3">
        <f>Datos_cocina[[#This Row],[Precio Unitario]]-Datos_cocina[[#This Row],[Costo Unitario]]</f>
        <v>12</v>
      </c>
      <c r="M574" s="4">
        <f>(Datos_cocina[[#This Row],[Ganancia Neta]]/Datos_cocina[[#This Row],[Total del Pedido]])</f>
        <v>0.42857142857142855</v>
      </c>
    </row>
    <row r="575" spans="1:13" x14ac:dyDescent="0.3">
      <c r="A575">
        <v>223</v>
      </c>
      <c r="B575">
        <v>19</v>
      </c>
      <c r="C575" t="s">
        <v>32</v>
      </c>
      <c r="D575" t="s">
        <v>33</v>
      </c>
      <c r="E575" s="2">
        <v>19</v>
      </c>
      <c r="F575" s="2">
        <v>32</v>
      </c>
      <c r="G575">
        <v>1</v>
      </c>
      <c r="H575" s="8">
        <v>3.6805555555555557E-2</v>
      </c>
      <c r="I575" t="s">
        <v>10</v>
      </c>
      <c r="J575" s="2">
        <f>Datos_cocina[[#This Row],[Precio Unitario]]*Datos_cocina[[#This Row],[Cantidad Ordenada]]</f>
        <v>32</v>
      </c>
      <c r="K575" s="3">
        <f>Datos_cocina[[#This Row],[Ganancia Bruta]]*Datos_cocina[[#This Row],[Cantidad Ordenada]]</f>
        <v>13</v>
      </c>
      <c r="L575" s="3">
        <f>Datos_cocina[[#This Row],[Precio Unitario]]-Datos_cocina[[#This Row],[Costo Unitario]]</f>
        <v>13</v>
      </c>
      <c r="M575" s="4">
        <f>(Datos_cocina[[#This Row],[Ganancia Neta]]/Datos_cocina[[#This Row],[Total del Pedido]])</f>
        <v>0.40625</v>
      </c>
    </row>
    <row r="576" spans="1:13" x14ac:dyDescent="0.3">
      <c r="A576">
        <v>224</v>
      </c>
      <c r="B576">
        <v>7</v>
      </c>
      <c r="C576" t="s">
        <v>46</v>
      </c>
      <c r="D576" t="s">
        <v>47</v>
      </c>
      <c r="E576" s="2">
        <v>15</v>
      </c>
      <c r="F576" s="2">
        <v>26</v>
      </c>
      <c r="G576">
        <v>2</v>
      </c>
      <c r="H576" s="8">
        <v>1.3888888888888888E-2</v>
      </c>
      <c r="I576" t="s">
        <v>10</v>
      </c>
      <c r="J576" s="2">
        <f>Datos_cocina[[#This Row],[Precio Unitario]]*Datos_cocina[[#This Row],[Cantidad Ordenada]]</f>
        <v>52</v>
      </c>
      <c r="K576" s="3">
        <f>Datos_cocina[[#This Row],[Ganancia Bruta]]*Datos_cocina[[#This Row],[Cantidad Ordenada]]</f>
        <v>22</v>
      </c>
      <c r="L576" s="3">
        <f>Datos_cocina[[#This Row],[Precio Unitario]]-Datos_cocina[[#This Row],[Costo Unitario]]</f>
        <v>11</v>
      </c>
      <c r="M576" s="4">
        <f>(Datos_cocina[[#This Row],[Ganancia Neta]]/Datos_cocina[[#This Row],[Total del Pedido]])</f>
        <v>0.42307692307692307</v>
      </c>
    </row>
    <row r="577" spans="1:13" x14ac:dyDescent="0.3">
      <c r="A577">
        <v>225</v>
      </c>
      <c r="B577">
        <v>19</v>
      </c>
      <c r="C577" t="s">
        <v>24</v>
      </c>
      <c r="D577" t="s">
        <v>25</v>
      </c>
      <c r="E577" s="2">
        <v>20</v>
      </c>
      <c r="F577" s="2">
        <v>33</v>
      </c>
      <c r="G577">
        <v>3</v>
      </c>
      <c r="H577" s="8">
        <v>3.888888888888889E-2</v>
      </c>
      <c r="I577" t="s">
        <v>13</v>
      </c>
      <c r="J577" s="2">
        <f>Datos_cocina[[#This Row],[Precio Unitario]]*Datos_cocina[[#This Row],[Cantidad Ordenada]]</f>
        <v>99</v>
      </c>
      <c r="K577" s="3">
        <f>Datos_cocina[[#This Row],[Ganancia Bruta]]*Datos_cocina[[#This Row],[Cantidad Ordenada]]</f>
        <v>39</v>
      </c>
      <c r="L577" s="3">
        <f>Datos_cocina[[#This Row],[Precio Unitario]]-Datos_cocina[[#This Row],[Costo Unitario]]</f>
        <v>13</v>
      </c>
      <c r="M577" s="4">
        <f>(Datos_cocina[[#This Row],[Ganancia Neta]]/Datos_cocina[[#This Row],[Total del Pedido]])</f>
        <v>0.39393939393939392</v>
      </c>
    </row>
    <row r="578" spans="1:13" x14ac:dyDescent="0.3">
      <c r="A578">
        <v>225</v>
      </c>
      <c r="B578">
        <v>19</v>
      </c>
      <c r="C578" t="s">
        <v>40</v>
      </c>
      <c r="D578" t="s">
        <v>41</v>
      </c>
      <c r="E578" s="2">
        <v>14</v>
      </c>
      <c r="F578" s="2">
        <v>23</v>
      </c>
      <c r="G578">
        <v>3</v>
      </c>
      <c r="H578" s="8">
        <v>2.6388888888888889E-2</v>
      </c>
      <c r="I578" t="s">
        <v>13</v>
      </c>
      <c r="J578" s="2">
        <f>Datos_cocina[[#This Row],[Precio Unitario]]*Datos_cocina[[#This Row],[Cantidad Ordenada]]</f>
        <v>69</v>
      </c>
      <c r="K578" s="3">
        <f>Datos_cocina[[#This Row],[Ganancia Bruta]]*Datos_cocina[[#This Row],[Cantidad Ordenada]]</f>
        <v>27</v>
      </c>
      <c r="L578" s="3">
        <f>Datos_cocina[[#This Row],[Precio Unitario]]-Datos_cocina[[#This Row],[Costo Unitario]]</f>
        <v>9</v>
      </c>
      <c r="M578" s="4">
        <f>(Datos_cocina[[#This Row],[Ganancia Neta]]/Datos_cocina[[#This Row],[Total del Pedido]])</f>
        <v>0.39130434782608697</v>
      </c>
    </row>
    <row r="579" spans="1:13" x14ac:dyDescent="0.3">
      <c r="A579">
        <v>226</v>
      </c>
      <c r="B579">
        <v>7</v>
      </c>
      <c r="C579" t="s">
        <v>38</v>
      </c>
      <c r="D579" t="s">
        <v>39</v>
      </c>
      <c r="E579" s="2">
        <v>12</v>
      </c>
      <c r="F579" s="2">
        <v>20</v>
      </c>
      <c r="G579">
        <v>2</v>
      </c>
      <c r="H579" s="8">
        <v>4.8611111111111112E-3</v>
      </c>
      <c r="I579" t="s">
        <v>10</v>
      </c>
      <c r="J579" s="2">
        <f>Datos_cocina[[#This Row],[Precio Unitario]]*Datos_cocina[[#This Row],[Cantidad Ordenada]]</f>
        <v>40</v>
      </c>
      <c r="K579" s="3">
        <f>Datos_cocina[[#This Row],[Ganancia Bruta]]*Datos_cocina[[#This Row],[Cantidad Ordenada]]</f>
        <v>16</v>
      </c>
      <c r="L579" s="3">
        <f>Datos_cocina[[#This Row],[Precio Unitario]]-Datos_cocina[[#This Row],[Costo Unitario]]</f>
        <v>8</v>
      </c>
      <c r="M579" s="4">
        <f>(Datos_cocina[[#This Row],[Ganancia Neta]]/Datos_cocina[[#This Row],[Total del Pedido]])</f>
        <v>0.4</v>
      </c>
    </row>
    <row r="580" spans="1:13" x14ac:dyDescent="0.3">
      <c r="A580">
        <v>226</v>
      </c>
      <c r="B580">
        <v>7</v>
      </c>
      <c r="C580" t="s">
        <v>42</v>
      </c>
      <c r="D580" t="s">
        <v>43</v>
      </c>
      <c r="E580" s="2">
        <v>13</v>
      </c>
      <c r="F580" s="2">
        <v>21</v>
      </c>
      <c r="G580">
        <v>1</v>
      </c>
      <c r="H580" s="8">
        <v>2.013888888888889E-2</v>
      </c>
      <c r="I580" t="s">
        <v>13</v>
      </c>
      <c r="J580" s="2">
        <f>Datos_cocina[[#This Row],[Precio Unitario]]*Datos_cocina[[#This Row],[Cantidad Ordenada]]</f>
        <v>21</v>
      </c>
      <c r="K580" s="3">
        <f>Datos_cocina[[#This Row],[Ganancia Bruta]]*Datos_cocina[[#This Row],[Cantidad Ordenada]]</f>
        <v>8</v>
      </c>
      <c r="L580" s="3">
        <f>Datos_cocina[[#This Row],[Precio Unitario]]-Datos_cocina[[#This Row],[Costo Unitario]]</f>
        <v>8</v>
      </c>
      <c r="M580" s="4">
        <f>(Datos_cocina[[#This Row],[Ganancia Neta]]/Datos_cocina[[#This Row],[Total del Pedido]])</f>
        <v>0.38095238095238093</v>
      </c>
    </row>
    <row r="581" spans="1:13" x14ac:dyDescent="0.3">
      <c r="A581">
        <v>226</v>
      </c>
      <c r="B581">
        <v>7</v>
      </c>
      <c r="C581" t="s">
        <v>16</v>
      </c>
      <c r="D581" t="s">
        <v>17</v>
      </c>
      <c r="E581" s="2">
        <v>16</v>
      </c>
      <c r="F581" s="2">
        <v>27</v>
      </c>
      <c r="G581">
        <v>3</v>
      </c>
      <c r="H581" s="8">
        <v>3.888888888888889E-2</v>
      </c>
      <c r="I581" t="s">
        <v>10</v>
      </c>
      <c r="J581" s="2">
        <f>Datos_cocina[[#This Row],[Precio Unitario]]*Datos_cocina[[#This Row],[Cantidad Ordenada]]</f>
        <v>81</v>
      </c>
      <c r="K581" s="3">
        <f>Datos_cocina[[#This Row],[Ganancia Bruta]]*Datos_cocina[[#This Row],[Cantidad Ordenada]]</f>
        <v>33</v>
      </c>
      <c r="L581" s="3">
        <f>Datos_cocina[[#This Row],[Precio Unitario]]-Datos_cocina[[#This Row],[Costo Unitario]]</f>
        <v>11</v>
      </c>
      <c r="M581" s="4">
        <f>(Datos_cocina[[#This Row],[Ganancia Neta]]/Datos_cocina[[#This Row],[Total del Pedido]])</f>
        <v>0.40740740740740738</v>
      </c>
    </row>
    <row r="582" spans="1:13" x14ac:dyDescent="0.3">
      <c r="A582">
        <v>226</v>
      </c>
      <c r="B582">
        <v>7</v>
      </c>
      <c r="C582" t="s">
        <v>22</v>
      </c>
      <c r="D582" t="s">
        <v>23</v>
      </c>
      <c r="E582" s="2">
        <v>17</v>
      </c>
      <c r="F582" s="2">
        <v>29</v>
      </c>
      <c r="G582">
        <v>1</v>
      </c>
      <c r="H582" s="8">
        <v>3.7499999999999999E-2</v>
      </c>
      <c r="I582" t="s">
        <v>13</v>
      </c>
      <c r="J582" s="2">
        <f>Datos_cocina[[#This Row],[Precio Unitario]]*Datos_cocina[[#This Row],[Cantidad Ordenada]]</f>
        <v>29</v>
      </c>
      <c r="K582" s="3">
        <f>Datos_cocina[[#This Row],[Ganancia Bruta]]*Datos_cocina[[#This Row],[Cantidad Ordenada]]</f>
        <v>12</v>
      </c>
      <c r="L582" s="3">
        <f>Datos_cocina[[#This Row],[Precio Unitario]]-Datos_cocina[[#This Row],[Costo Unitario]]</f>
        <v>12</v>
      </c>
      <c r="M582" s="4">
        <f>(Datos_cocina[[#This Row],[Ganancia Neta]]/Datos_cocina[[#This Row],[Total del Pedido]])</f>
        <v>0.41379310344827586</v>
      </c>
    </row>
    <row r="583" spans="1:13" x14ac:dyDescent="0.3">
      <c r="A583">
        <v>227</v>
      </c>
      <c r="B583">
        <v>17</v>
      </c>
      <c r="C583" t="s">
        <v>8</v>
      </c>
      <c r="D583" t="s">
        <v>9</v>
      </c>
      <c r="E583" s="2">
        <v>14</v>
      </c>
      <c r="F583" s="2">
        <v>24</v>
      </c>
      <c r="G583">
        <v>1</v>
      </c>
      <c r="H583" s="8">
        <v>4.027777777777778E-2</v>
      </c>
      <c r="I583" t="s">
        <v>10</v>
      </c>
      <c r="J583" s="2">
        <f>Datos_cocina[[#This Row],[Precio Unitario]]*Datos_cocina[[#This Row],[Cantidad Ordenada]]</f>
        <v>24</v>
      </c>
      <c r="K583" s="3">
        <f>Datos_cocina[[#This Row],[Ganancia Bruta]]*Datos_cocina[[#This Row],[Cantidad Ordenada]]</f>
        <v>10</v>
      </c>
      <c r="L583" s="3">
        <f>Datos_cocina[[#This Row],[Precio Unitario]]-Datos_cocina[[#This Row],[Costo Unitario]]</f>
        <v>10</v>
      </c>
      <c r="M583" s="4">
        <f>(Datos_cocina[[#This Row],[Ganancia Neta]]/Datos_cocina[[#This Row],[Total del Pedido]])</f>
        <v>0.41666666666666669</v>
      </c>
    </row>
    <row r="584" spans="1:13" x14ac:dyDescent="0.3">
      <c r="A584">
        <v>227</v>
      </c>
      <c r="B584">
        <v>17</v>
      </c>
      <c r="C584" t="s">
        <v>14</v>
      </c>
      <c r="D584" t="s">
        <v>15</v>
      </c>
      <c r="E584" s="2">
        <v>19</v>
      </c>
      <c r="F584" s="2">
        <v>31</v>
      </c>
      <c r="G584">
        <v>3</v>
      </c>
      <c r="H584" s="8">
        <v>1.0416666666666666E-2</v>
      </c>
      <c r="I584" t="s">
        <v>13</v>
      </c>
      <c r="J584" s="2">
        <f>Datos_cocina[[#This Row],[Precio Unitario]]*Datos_cocina[[#This Row],[Cantidad Ordenada]]</f>
        <v>93</v>
      </c>
      <c r="K584" s="3">
        <f>Datos_cocina[[#This Row],[Ganancia Bruta]]*Datos_cocina[[#This Row],[Cantidad Ordenada]]</f>
        <v>36</v>
      </c>
      <c r="L584" s="3">
        <f>Datos_cocina[[#This Row],[Precio Unitario]]-Datos_cocina[[#This Row],[Costo Unitario]]</f>
        <v>12</v>
      </c>
      <c r="M584" s="4">
        <f>(Datos_cocina[[#This Row],[Ganancia Neta]]/Datos_cocina[[#This Row],[Total del Pedido]])</f>
        <v>0.38709677419354838</v>
      </c>
    </row>
    <row r="585" spans="1:13" x14ac:dyDescent="0.3">
      <c r="A585">
        <v>227</v>
      </c>
      <c r="B585">
        <v>17</v>
      </c>
      <c r="C585" t="s">
        <v>26</v>
      </c>
      <c r="D585" t="s">
        <v>27</v>
      </c>
      <c r="E585" s="2">
        <v>16</v>
      </c>
      <c r="F585" s="2">
        <v>28</v>
      </c>
      <c r="G585">
        <v>1</v>
      </c>
      <c r="H585" s="8">
        <v>9.0277777777777769E-3</v>
      </c>
      <c r="I585" t="s">
        <v>10</v>
      </c>
      <c r="J585" s="2">
        <f>Datos_cocina[[#This Row],[Precio Unitario]]*Datos_cocina[[#This Row],[Cantidad Ordenada]]</f>
        <v>28</v>
      </c>
      <c r="K585" s="3">
        <f>Datos_cocina[[#This Row],[Ganancia Bruta]]*Datos_cocina[[#This Row],[Cantidad Ordenada]]</f>
        <v>12</v>
      </c>
      <c r="L585" s="3">
        <f>Datos_cocina[[#This Row],[Precio Unitario]]-Datos_cocina[[#This Row],[Costo Unitario]]</f>
        <v>12</v>
      </c>
      <c r="M585" s="4">
        <f>(Datos_cocina[[#This Row],[Ganancia Neta]]/Datos_cocina[[#This Row],[Total del Pedido]])</f>
        <v>0.42857142857142855</v>
      </c>
    </row>
    <row r="586" spans="1:13" x14ac:dyDescent="0.3">
      <c r="A586">
        <v>227</v>
      </c>
      <c r="B586">
        <v>17</v>
      </c>
      <c r="C586" t="s">
        <v>24</v>
      </c>
      <c r="D586" t="s">
        <v>25</v>
      </c>
      <c r="E586" s="2">
        <v>20</v>
      </c>
      <c r="F586" s="2">
        <v>33</v>
      </c>
      <c r="G586">
        <v>2</v>
      </c>
      <c r="H586" s="8">
        <v>2.2916666666666665E-2</v>
      </c>
      <c r="I586" t="s">
        <v>10</v>
      </c>
      <c r="J586" s="2">
        <f>Datos_cocina[[#This Row],[Precio Unitario]]*Datos_cocina[[#This Row],[Cantidad Ordenada]]</f>
        <v>66</v>
      </c>
      <c r="K586" s="3">
        <f>Datos_cocina[[#This Row],[Ganancia Bruta]]*Datos_cocina[[#This Row],[Cantidad Ordenada]]</f>
        <v>26</v>
      </c>
      <c r="L586" s="3">
        <f>Datos_cocina[[#This Row],[Precio Unitario]]-Datos_cocina[[#This Row],[Costo Unitario]]</f>
        <v>13</v>
      </c>
      <c r="M586" s="4">
        <f>(Datos_cocina[[#This Row],[Ganancia Neta]]/Datos_cocina[[#This Row],[Total del Pedido]])</f>
        <v>0.39393939393939392</v>
      </c>
    </row>
    <row r="587" spans="1:13" x14ac:dyDescent="0.3">
      <c r="A587">
        <v>228</v>
      </c>
      <c r="B587">
        <v>16</v>
      </c>
      <c r="C587" t="s">
        <v>40</v>
      </c>
      <c r="D587" t="s">
        <v>41</v>
      </c>
      <c r="E587" s="2">
        <v>14</v>
      </c>
      <c r="F587" s="2">
        <v>23</v>
      </c>
      <c r="G587">
        <v>3</v>
      </c>
      <c r="H587" s="8">
        <v>2.4305555555555556E-2</v>
      </c>
      <c r="I587" t="s">
        <v>10</v>
      </c>
      <c r="J587" s="2">
        <f>Datos_cocina[[#This Row],[Precio Unitario]]*Datos_cocina[[#This Row],[Cantidad Ordenada]]</f>
        <v>69</v>
      </c>
      <c r="K587" s="3">
        <f>Datos_cocina[[#This Row],[Ganancia Bruta]]*Datos_cocina[[#This Row],[Cantidad Ordenada]]</f>
        <v>27</v>
      </c>
      <c r="L587" s="3">
        <f>Datos_cocina[[#This Row],[Precio Unitario]]-Datos_cocina[[#This Row],[Costo Unitario]]</f>
        <v>9</v>
      </c>
      <c r="M587" s="4">
        <f>(Datos_cocina[[#This Row],[Ganancia Neta]]/Datos_cocina[[#This Row],[Total del Pedido]])</f>
        <v>0.39130434782608697</v>
      </c>
    </row>
    <row r="588" spans="1:13" x14ac:dyDescent="0.3">
      <c r="A588">
        <v>229</v>
      </c>
      <c r="B588">
        <v>14</v>
      </c>
      <c r="C588" t="s">
        <v>48</v>
      </c>
      <c r="D588" t="s">
        <v>49</v>
      </c>
      <c r="E588" s="2">
        <v>15</v>
      </c>
      <c r="F588" s="2">
        <v>25</v>
      </c>
      <c r="G588">
        <v>1</v>
      </c>
      <c r="H588" s="8">
        <v>1.9444444444444445E-2</v>
      </c>
      <c r="I588" t="s">
        <v>13</v>
      </c>
      <c r="J588" s="2">
        <f>Datos_cocina[[#This Row],[Precio Unitario]]*Datos_cocina[[#This Row],[Cantidad Ordenada]]</f>
        <v>25</v>
      </c>
      <c r="K588" s="3">
        <f>Datos_cocina[[#This Row],[Ganancia Bruta]]*Datos_cocina[[#This Row],[Cantidad Ordenada]]</f>
        <v>10</v>
      </c>
      <c r="L588" s="3">
        <f>Datos_cocina[[#This Row],[Precio Unitario]]-Datos_cocina[[#This Row],[Costo Unitario]]</f>
        <v>10</v>
      </c>
      <c r="M588" s="4">
        <f>(Datos_cocina[[#This Row],[Ganancia Neta]]/Datos_cocina[[#This Row],[Total del Pedido]])</f>
        <v>0.4</v>
      </c>
    </row>
    <row r="589" spans="1:13" x14ac:dyDescent="0.3">
      <c r="A589">
        <v>229</v>
      </c>
      <c r="B589">
        <v>14</v>
      </c>
      <c r="C589" t="s">
        <v>30</v>
      </c>
      <c r="D589" t="s">
        <v>31</v>
      </c>
      <c r="E589" s="2">
        <v>21</v>
      </c>
      <c r="F589" s="2">
        <v>35</v>
      </c>
      <c r="G589">
        <v>1</v>
      </c>
      <c r="H589" s="8">
        <v>2.9861111111111113E-2</v>
      </c>
      <c r="I589" t="s">
        <v>10</v>
      </c>
      <c r="J589" s="2">
        <f>Datos_cocina[[#This Row],[Precio Unitario]]*Datos_cocina[[#This Row],[Cantidad Ordenada]]</f>
        <v>35</v>
      </c>
      <c r="K589" s="3">
        <f>Datos_cocina[[#This Row],[Ganancia Bruta]]*Datos_cocina[[#This Row],[Cantidad Ordenada]]</f>
        <v>14</v>
      </c>
      <c r="L589" s="3">
        <f>Datos_cocina[[#This Row],[Precio Unitario]]-Datos_cocina[[#This Row],[Costo Unitario]]</f>
        <v>14</v>
      </c>
      <c r="M589" s="4">
        <f>(Datos_cocina[[#This Row],[Ganancia Neta]]/Datos_cocina[[#This Row],[Total del Pedido]])</f>
        <v>0.4</v>
      </c>
    </row>
    <row r="590" spans="1:13" x14ac:dyDescent="0.3">
      <c r="A590">
        <v>229</v>
      </c>
      <c r="B590">
        <v>14</v>
      </c>
      <c r="C590" t="s">
        <v>20</v>
      </c>
      <c r="D590" t="s">
        <v>21</v>
      </c>
      <c r="E590" s="2">
        <v>22</v>
      </c>
      <c r="F590" s="2">
        <v>36</v>
      </c>
      <c r="G590">
        <v>1</v>
      </c>
      <c r="H590" s="8">
        <v>1.3194444444444444E-2</v>
      </c>
      <c r="I590" t="s">
        <v>13</v>
      </c>
      <c r="J590" s="2">
        <f>Datos_cocina[[#This Row],[Precio Unitario]]*Datos_cocina[[#This Row],[Cantidad Ordenada]]</f>
        <v>36</v>
      </c>
      <c r="K590" s="3">
        <f>Datos_cocina[[#This Row],[Ganancia Bruta]]*Datos_cocina[[#This Row],[Cantidad Ordenada]]</f>
        <v>14</v>
      </c>
      <c r="L590" s="3">
        <f>Datos_cocina[[#This Row],[Precio Unitario]]-Datos_cocina[[#This Row],[Costo Unitario]]</f>
        <v>14</v>
      </c>
      <c r="M590" s="4">
        <f>(Datos_cocina[[#This Row],[Ganancia Neta]]/Datos_cocina[[#This Row],[Total del Pedido]])</f>
        <v>0.3888888888888889</v>
      </c>
    </row>
    <row r="591" spans="1:13" x14ac:dyDescent="0.3">
      <c r="A591">
        <v>229</v>
      </c>
      <c r="B591">
        <v>14</v>
      </c>
      <c r="C591" t="s">
        <v>26</v>
      </c>
      <c r="D591" t="s">
        <v>27</v>
      </c>
      <c r="E591" s="2">
        <v>16</v>
      </c>
      <c r="F591" s="2">
        <v>28</v>
      </c>
      <c r="G591">
        <v>1</v>
      </c>
      <c r="H591" s="8">
        <v>1.8749999999999999E-2</v>
      </c>
      <c r="I591" t="s">
        <v>13</v>
      </c>
      <c r="J591" s="2">
        <f>Datos_cocina[[#This Row],[Precio Unitario]]*Datos_cocina[[#This Row],[Cantidad Ordenada]]</f>
        <v>28</v>
      </c>
      <c r="K591" s="3">
        <f>Datos_cocina[[#This Row],[Ganancia Bruta]]*Datos_cocina[[#This Row],[Cantidad Ordenada]]</f>
        <v>12</v>
      </c>
      <c r="L591" s="3">
        <f>Datos_cocina[[#This Row],[Precio Unitario]]-Datos_cocina[[#This Row],[Costo Unitario]]</f>
        <v>12</v>
      </c>
      <c r="M591" s="4">
        <f>(Datos_cocina[[#This Row],[Ganancia Neta]]/Datos_cocina[[#This Row],[Total del Pedido]])</f>
        <v>0.42857142857142855</v>
      </c>
    </row>
    <row r="592" spans="1:13" x14ac:dyDescent="0.3">
      <c r="A592">
        <v>230</v>
      </c>
      <c r="B592">
        <v>5</v>
      </c>
      <c r="C592" t="s">
        <v>32</v>
      </c>
      <c r="D592" t="s">
        <v>33</v>
      </c>
      <c r="E592" s="2">
        <v>19</v>
      </c>
      <c r="F592" s="2">
        <v>32</v>
      </c>
      <c r="G592">
        <v>3</v>
      </c>
      <c r="H592" s="8">
        <v>6.9444444444444441E-3</v>
      </c>
      <c r="I592" t="s">
        <v>13</v>
      </c>
      <c r="J592" s="2">
        <f>Datos_cocina[[#This Row],[Precio Unitario]]*Datos_cocina[[#This Row],[Cantidad Ordenada]]</f>
        <v>96</v>
      </c>
      <c r="K592" s="3">
        <f>Datos_cocina[[#This Row],[Ganancia Bruta]]*Datos_cocina[[#This Row],[Cantidad Ordenada]]</f>
        <v>39</v>
      </c>
      <c r="L592" s="3">
        <f>Datos_cocina[[#This Row],[Precio Unitario]]-Datos_cocina[[#This Row],[Costo Unitario]]</f>
        <v>13</v>
      </c>
      <c r="M592" s="4">
        <f>(Datos_cocina[[#This Row],[Ganancia Neta]]/Datos_cocina[[#This Row],[Total del Pedido]])</f>
        <v>0.40625</v>
      </c>
    </row>
    <row r="593" spans="1:13" x14ac:dyDescent="0.3">
      <c r="A593">
        <v>230</v>
      </c>
      <c r="B593">
        <v>5</v>
      </c>
      <c r="C593" t="s">
        <v>26</v>
      </c>
      <c r="D593" t="s">
        <v>27</v>
      </c>
      <c r="E593" s="2">
        <v>16</v>
      </c>
      <c r="F593" s="2">
        <v>28</v>
      </c>
      <c r="G593">
        <v>2</v>
      </c>
      <c r="H593" s="8">
        <v>1.6666666666666666E-2</v>
      </c>
      <c r="I593" t="s">
        <v>13</v>
      </c>
      <c r="J593" s="2">
        <f>Datos_cocina[[#This Row],[Precio Unitario]]*Datos_cocina[[#This Row],[Cantidad Ordenada]]</f>
        <v>56</v>
      </c>
      <c r="K593" s="3">
        <f>Datos_cocina[[#This Row],[Ganancia Bruta]]*Datos_cocina[[#This Row],[Cantidad Ordenada]]</f>
        <v>24</v>
      </c>
      <c r="L593" s="3">
        <f>Datos_cocina[[#This Row],[Precio Unitario]]-Datos_cocina[[#This Row],[Costo Unitario]]</f>
        <v>12</v>
      </c>
      <c r="M593" s="4">
        <f>(Datos_cocina[[#This Row],[Ganancia Neta]]/Datos_cocina[[#This Row],[Total del Pedido]])</f>
        <v>0.42857142857142855</v>
      </c>
    </row>
    <row r="594" spans="1:13" x14ac:dyDescent="0.3">
      <c r="A594">
        <v>230</v>
      </c>
      <c r="B594">
        <v>5</v>
      </c>
      <c r="C594" t="s">
        <v>14</v>
      </c>
      <c r="D594" t="s">
        <v>15</v>
      </c>
      <c r="E594" s="2">
        <v>19</v>
      </c>
      <c r="F594" s="2">
        <v>31</v>
      </c>
      <c r="G594">
        <v>2</v>
      </c>
      <c r="H594" s="8">
        <v>3.9583333333333331E-2</v>
      </c>
      <c r="I594" t="s">
        <v>13</v>
      </c>
      <c r="J594" s="2">
        <f>Datos_cocina[[#This Row],[Precio Unitario]]*Datos_cocina[[#This Row],[Cantidad Ordenada]]</f>
        <v>62</v>
      </c>
      <c r="K594" s="3">
        <f>Datos_cocina[[#This Row],[Ganancia Bruta]]*Datos_cocina[[#This Row],[Cantidad Ordenada]]</f>
        <v>24</v>
      </c>
      <c r="L594" s="3">
        <f>Datos_cocina[[#This Row],[Precio Unitario]]-Datos_cocina[[#This Row],[Costo Unitario]]</f>
        <v>12</v>
      </c>
      <c r="M594" s="4">
        <f>(Datos_cocina[[#This Row],[Ganancia Neta]]/Datos_cocina[[#This Row],[Total del Pedido]])</f>
        <v>0.38709677419354838</v>
      </c>
    </row>
    <row r="595" spans="1:13" x14ac:dyDescent="0.3">
      <c r="A595">
        <v>231</v>
      </c>
      <c r="B595">
        <v>8</v>
      </c>
      <c r="C595" t="s">
        <v>42</v>
      </c>
      <c r="D595" t="s">
        <v>43</v>
      </c>
      <c r="E595" s="2">
        <v>13</v>
      </c>
      <c r="F595" s="2">
        <v>21</v>
      </c>
      <c r="G595">
        <v>2</v>
      </c>
      <c r="H595" s="8">
        <v>2.013888888888889E-2</v>
      </c>
      <c r="I595" t="s">
        <v>13</v>
      </c>
      <c r="J595" s="2">
        <f>Datos_cocina[[#This Row],[Precio Unitario]]*Datos_cocina[[#This Row],[Cantidad Ordenada]]</f>
        <v>42</v>
      </c>
      <c r="K595" s="3">
        <f>Datos_cocina[[#This Row],[Ganancia Bruta]]*Datos_cocina[[#This Row],[Cantidad Ordenada]]</f>
        <v>16</v>
      </c>
      <c r="L595" s="3">
        <f>Datos_cocina[[#This Row],[Precio Unitario]]-Datos_cocina[[#This Row],[Costo Unitario]]</f>
        <v>8</v>
      </c>
      <c r="M595" s="4">
        <f>(Datos_cocina[[#This Row],[Ganancia Neta]]/Datos_cocina[[#This Row],[Total del Pedido]])</f>
        <v>0.38095238095238093</v>
      </c>
    </row>
    <row r="596" spans="1:13" x14ac:dyDescent="0.3">
      <c r="A596">
        <v>231</v>
      </c>
      <c r="B596">
        <v>8</v>
      </c>
      <c r="C596" t="s">
        <v>36</v>
      </c>
      <c r="D596" t="s">
        <v>37</v>
      </c>
      <c r="E596" s="2">
        <v>20</v>
      </c>
      <c r="F596" s="2">
        <v>34</v>
      </c>
      <c r="G596">
        <v>3</v>
      </c>
      <c r="H596" s="8">
        <v>1.1805555555555555E-2</v>
      </c>
      <c r="I596" t="s">
        <v>13</v>
      </c>
      <c r="J596" s="2">
        <f>Datos_cocina[[#This Row],[Precio Unitario]]*Datos_cocina[[#This Row],[Cantidad Ordenada]]</f>
        <v>102</v>
      </c>
      <c r="K596" s="3">
        <f>Datos_cocina[[#This Row],[Ganancia Bruta]]*Datos_cocina[[#This Row],[Cantidad Ordenada]]</f>
        <v>42</v>
      </c>
      <c r="L596" s="3">
        <f>Datos_cocina[[#This Row],[Precio Unitario]]-Datos_cocina[[#This Row],[Costo Unitario]]</f>
        <v>14</v>
      </c>
      <c r="M596" s="4">
        <f>(Datos_cocina[[#This Row],[Ganancia Neta]]/Datos_cocina[[#This Row],[Total del Pedido]])</f>
        <v>0.41176470588235292</v>
      </c>
    </row>
    <row r="597" spans="1:13" x14ac:dyDescent="0.3">
      <c r="A597">
        <v>231</v>
      </c>
      <c r="B597">
        <v>8</v>
      </c>
      <c r="C597" t="s">
        <v>14</v>
      </c>
      <c r="D597" t="s">
        <v>15</v>
      </c>
      <c r="E597" s="2">
        <v>19</v>
      </c>
      <c r="F597" s="2">
        <v>31</v>
      </c>
      <c r="G597">
        <v>1</v>
      </c>
      <c r="H597" s="8">
        <v>3.6805555555555557E-2</v>
      </c>
      <c r="I597" t="s">
        <v>13</v>
      </c>
      <c r="J597" s="2">
        <f>Datos_cocina[[#This Row],[Precio Unitario]]*Datos_cocina[[#This Row],[Cantidad Ordenada]]</f>
        <v>31</v>
      </c>
      <c r="K597" s="3">
        <f>Datos_cocina[[#This Row],[Ganancia Bruta]]*Datos_cocina[[#This Row],[Cantidad Ordenada]]</f>
        <v>12</v>
      </c>
      <c r="L597" s="3">
        <f>Datos_cocina[[#This Row],[Precio Unitario]]-Datos_cocina[[#This Row],[Costo Unitario]]</f>
        <v>12</v>
      </c>
      <c r="M597" s="4">
        <f>(Datos_cocina[[#This Row],[Ganancia Neta]]/Datos_cocina[[#This Row],[Total del Pedido]])</f>
        <v>0.38709677419354838</v>
      </c>
    </row>
    <row r="598" spans="1:13" x14ac:dyDescent="0.3">
      <c r="A598">
        <v>231</v>
      </c>
      <c r="B598">
        <v>8</v>
      </c>
      <c r="C598" t="s">
        <v>24</v>
      </c>
      <c r="D598" t="s">
        <v>25</v>
      </c>
      <c r="E598" s="2">
        <v>20</v>
      </c>
      <c r="F598" s="2">
        <v>33</v>
      </c>
      <c r="G598">
        <v>1</v>
      </c>
      <c r="H598" s="8">
        <v>3.5416666666666666E-2</v>
      </c>
      <c r="I598" t="s">
        <v>10</v>
      </c>
      <c r="J598" s="2">
        <f>Datos_cocina[[#This Row],[Precio Unitario]]*Datos_cocina[[#This Row],[Cantidad Ordenada]]</f>
        <v>33</v>
      </c>
      <c r="K598" s="3">
        <f>Datos_cocina[[#This Row],[Ganancia Bruta]]*Datos_cocina[[#This Row],[Cantidad Ordenada]]</f>
        <v>13</v>
      </c>
      <c r="L598" s="3">
        <f>Datos_cocina[[#This Row],[Precio Unitario]]-Datos_cocina[[#This Row],[Costo Unitario]]</f>
        <v>13</v>
      </c>
      <c r="M598" s="4">
        <f>(Datos_cocina[[#This Row],[Ganancia Neta]]/Datos_cocina[[#This Row],[Total del Pedido]])</f>
        <v>0.39393939393939392</v>
      </c>
    </row>
    <row r="599" spans="1:13" x14ac:dyDescent="0.3">
      <c r="A599">
        <v>232</v>
      </c>
      <c r="B599">
        <v>2</v>
      </c>
      <c r="C599" t="s">
        <v>8</v>
      </c>
      <c r="D599" t="s">
        <v>9</v>
      </c>
      <c r="E599" s="2">
        <v>14</v>
      </c>
      <c r="F599" s="2">
        <v>24</v>
      </c>
      <c r="G599">
        <v>1</v>
      </c>
      <c r="H599" s="8">
        <v>3.4722222222222224E-2</v>
      </c>
      <c r="I599" t="s">
        <v>13</v>
      </c>
      <c r="J599" s="2">
        <f>Datos_cocina[[#This Row],[Precio Unitario]]*Datos_cocina[[#This Row],[Cantidad Ordenada]]</f>
        <v>24</v>
      </c>
      <c r="K599" s="3">
        <f>Datos_cocina[[#This Row],[Ganancia Bruta]]*Datos_cocina[[#This Row],[Cantidad Ordenada]]</f>
        <v>10</v>
      </c>
      <c r="L599" s="3">
        <f>Datos_cocina[[#This Row],[Precio Unitario]]-Datos_cocina[[#This Row],[Costo Unitario]]</f>
        <v>10</v>
      </c>
      <c r="M599" s="4">
        <f>(Datos_cocina[[#This Row],[Ganancia Neta]]/Datos_cocina[[#This Row],[Total del Pedido]])</f>
        <v>0.41666666666666669</v>
      </c>
    </row>
    <row r="600" spans="1:13" x14ac:dyDescent="0.3">
      <c r="A600">
        <v>232</v>
      </c>
      <c r="B600">
        <v>2</v>
      </c>
      <c r="C600" t="s">
        <v>16</v>
      </c>
      <c r="D600" t="s">
        <v>17</v>
      </c>
      <c r="E600" s="2">
        <v>16</v>
      </c>
      <c r="F600" s="2">
        <v>27</v>
      </c>
      <c r="G600">
        <v>2</v>
      </c>
      <c r="H600" s="8">
        <v>2.0833333333333332E-2</v>
      </c>
      <c r="I600" t="s">
        <v>13</v>
      </c>
      <c r="J600" s="2">
        <f>Datos_cocina[[#This Row],[Precio Unitario]]*Datos_cocina[[#This Row],[Cantidad Ordenada]]</f>
        <v>54</v>
      </c>
      <c r="K600" s="3">
        <f>Datos_cocina[[#This Row],[Ganancia Bruta]]*Datos_cocina[[#This Row],[Cantidad Ordenada]]</f>
        <v>22</v>
      </c>
      <c r="L600" s="3">
        <f>Datos_cocina[[#This Row],[Precio Unitario]]-Datos_cocina[[#This Row],[Costo Unitario]]</f>
        <v>11</v>
      </c>
      <c r="M600" s="4">
        <f>(Datos_cocina[[#This Row],[Ganancia Neta]]/Datos_cocina[[#This Row],[Total del Pedido]])</f>
        <v>0.40740740740740738</v>
      </c>
    </row>
    <row r="601" spans="1:13" x14ac:dyDescent="0.3">
      <c r="A601">
        <v>232</v>
      </c>
      <c r="B601">
        <v>2</v>
      </c>
      <c r="C601" t="s">
        <v>11</v>
      </c>
      <c r="D601" t="s">
        <v>12</v>
      </c>
      <c r="E601" s="2">
        <v>18</v>
      </c>
      <c r="F601" s="2">
        <v>30</v>
      </c>
      <c r="G601">
        <v>2</v>
      </c>
      <c r="H601" s="8">
        <v>2.7777777777777776E-2</v>
      </c>
      <c r="I601" t="s">
        <v>13</v>
      </c>
      <c r="J601" s="2">
        <f>Datos_cocina[[#This Row],[Precio Unitario]]*Datos_cocina[[#This Row],[Cantidad Ordenada]]</f>
        <v>60</v>
      </c>
      <c r="K601" s="3">
        <f>Datos_cocina[[#This Row],[Ganancia Bruta]]*Datos_cocina[[#This Row],[Cantidad Ordenada]]</f>
        <v>24</v>
      </c>
      <c r="L601" s="3">
        <f>Datos_cocina[[#This Row],[Precio Unitario]]-Datos_cocina[[#This Row],[Costo Unitario]]</f>
        <v>12</v>
      </c>
      <c r="M601" s="4">
        <f>(Datos_cocina[[#This Row],[Ganancia Neta]]/Datos_cocina[[#This Row],[Total del Pedido]])</f>
        <v>0.4</v>
      </c>
    </row>
    <row r="602" spans="1:13" x14ac:dyDescent="0.3">
      <c r="A602">
        <v>232</v>
      </c>
      <c r="B602">
        <v>2</v>
      </c>
      <c r="C602" t="s">
        <v>46</v>
      </c>
      <c r="D602" t="s">
        <v>47</v>
      </c>
      <c r="E602" s="2">
        <v>15</v>
      </c>
      <c r="F602" s="2">
        <v>26</v>
      </c>
      <c r="G602">
        <v>2</v>
      </c>
      <c r="H602" s="8">
        <v>1.3194444444444444E-2</v>
      </c>
      <c r="I602" t="s">
        <v>10</v>
      </c>
      <c r="J602" s="2">
        <f>Datos_cocina[[#This Row],[Precio Unitario]]*Datos_cocina[[#This Row],[Cantidad Ordenada]]</f>
        <v>52</v>
      </c>
      <c r="K602" s="3">
        <f>Datos_cocina[[#This Row],[Ganancia Bruta]]*Datos_cocina[[#This Row],[Cantidad Ordenada]]</f>
        <v>22</v>
      </c>
      <c r="L602" s="3">
        <f>Datos_cocina[[#This Row],[Precio Unitario]]-Datos_cocina[[#This Row],[Costo Unitario]]</f>
        <v>11</v>
      </c>
      <c r="M602" s="4">
        <f>(Datos_cocina[[#This Row],[Ganancia Neta]]/Datos_cocina[[#This Row],[Total del Pedido]])</f>
        <v>0.42307692307692307</v>
      </c>
    </row>
    <row r="603" spans="1:13" x14ac:dyDescent="0.3">
      <c r="A603">
        <v>233</v>
      </c>
      <c r="B603">
        <v>8</v>
      </c>
      <c r="C603" t="s">
        <v>28</v>
      </c>
      <c r="D603" t="s">
        <v>29</v>
      </c>
      <c r="E603" s="2">
        <v>11</v>
      </c>
      <c r="F603" s="2">
        <v>19</v>
      </c>
      <c r="G603">
        <v>2</v>
      </c>
      <c r="H603" s="8">
        <v>2.1527777777777778E-2</v>
      </c>
      <c r="I603" t="s">
        <v>13</v>
      </c>
      <c r="J603" s="2">
        <f>Datos_cocina[[#This Row],[Precio Unitario]]*Datos_cocina[[#This Row],[Cantidad Ordenada]]</f>
        <v>38</v>
      </c>
      <c r="K603" s="3">
        <f>Datos_cocina[[#This Row],[Ganancia Bruta]]*Datos_cocina[[#This Row],[Cantidad Ordenada]]</f>
        <v>16</v>
      </c>
      <c r="L603" s="3">
        <f>Datos_cocina[[#This Row],[Precio Unitario]]-Datos_cocina[[#This Row],[Costo Unitario]]</f>
        <v>8</v>
      </c>
      <c r="M603" s="4">
        <f>(Datos_cocina[[#This Row],[Ganancia Neta]]/Datos_cocina[[#This Row],[Total del Pedido]])</f>
        <v>0.42105263157894735</v>
      </c>
    </row>
    <row r="604" spans="1:13" x14ac:dyDescent="0.3">
      <c r="A604">
        <v>234</v>
      </c>
      <c r="B604">
        <v>17</v>
      </c>
      <c r="C604" t="s">
        <v>11</v>
      </c>
      <c r="D604" t="s">
        <v>12</v>
      </c>
      <c r="E604" s="2">
        <v>18</v>
      </c>
      <c r="F604" s="2">
        <v>30</v>
      </c>
      <c r="G604">
        <v>2</v>
      </c>
      <c r="H604" s="8">
        <v>2.8472222222222222E-2</v>
      </c>
      <c r="I604" t="s">
        <v>13</v>
      </c>
      <c r="J604" s="2">
        <f>Datos_cocina[[#This Row],[Precio Unitario]]*Datos_cocina[[#This Row],[Cantidad Ordenada]]</f>
        <v>60</v>
      </c>
      <c r="K604" s="3">
        <f>Datos_cocina[[#This Row],[Ganancia Bruta]]*Datos_cocina[[#This Row],[Cantidad Ordenada]]</f>
        <v>24</v>
      </c>
      <c r="L604" s="3">
        <f>Datos_cocina[[#This Row],[Precio Unitario]]-Datos_cocina[[#This Row],[Costo Unitario]]</f>
        <v>12</v>
      </c>
      <c r="M604" s="4">
        <f>(Datos_cocina[[#This Row],[Ganancia Neta]]/Datos_cocina[[#This Row],[Total del Pedido]])</f>
        <v>0.4</v>
      </c>
    </row>
    <row r="605" spans="1:13" x14ac:dyDescent="0.3">
      <c r="A605">
        <v>234</v>
      </c>
      <c r="B605">
        <v>17</v>
      </c>
      <c r="C605" t="s">
        <v>8</v>
      </c>
      <c r="D605" t="s">
        <v>9</v>
      </c>
      <c r="E605" s="2">
        <v>14</v>
      </c>
      <c r="F605" s="2">
        <v>24</v>
      </c>
      <c r="G605">
        <v>3</v>
      </c>
      <c r="H605" s="8">
        <v>2.4305555555555556E-2</v>
      </c>
      <c r="I605" t="s">
        <v>10</v>
      </c>
      <c r="J605" s="2">
        <f>Datos_cocina[[#This Row],[Precio Unitario]]*Datos_cocina[[#This Row],[Cantidad Ordenada]]</f>
        <v>72</v>
      </c>
      <c r="K605" s="3">
        <f>Datos_cocina[[#This Row],[Ganancia Bruta]]*Datos_cocina[[#This Row],[Cantidad Ordenada]]</f>
        <v>30</v>
      </c>
      <c r="L605" s="3">
        <f>Datos_cocina[[#This Row],[Precio Unitario]]-Datos_cocina[[#This Row],[Costo Unitario]]</f>
        <v>10</v>
      </c>
      <c r="M605" s="4">
        <f>(Datos_cocina[[#This Row],[Ganancia Neta]]/Datos_cocina[[#This Row],[Total del Pedido]])</f>
        <v>0.41666666666666669</v>
      </c>
    </row>
    <row r="606" spans="1:13" x14ac:dyDescent="0.3">
      <c r="A606">
        <v>234</v>
      </c>
      <c r="B606">
        <v>17</v>
      </c>
      <c r="C606" t="s">
        <v>14</v>
      </c>
      <c r="D606" t="s">
        <v>15</v>
      </c>
      <c r="E606" s="2">
        <v>19</v>
      </c>
      <c r="F606" s="2">
        <v>31</v>
      </c>
      <c r="G606">
        <v>3</v>
      </c>
      <c r="H606" s="8">
        <v>1.5972222222222221E-2</v>
      </c>
      <c r="I606" t="s">
        <v>13</v>
      </c>
      <c r="J606" s="2">
        <f>Datos_cocina[[#This Row],[Precio Unitario]]*Datos_cocina[[#This Row],[Cantidad Ordenada]]</f>
        <v>93</v>
      </c>
      <c r="K606" s="3">
        <f>Datos_cocina[[#This Row],[Ganancia Bruta]]*Datos_cocina[[#This Row],[Cantidad Ordenada]]</f>
        <v>36</v>
      </c>
      <c r="L606" s="3">
        <f>Datos_cocina[[#This Row],[Precio Unitario]]-Datos_cocina[[#This Row],[Costo Unitario]]</f>
        <v>12</v>
      </c>
      <c r="M606" s="4">
        <f>(Datos_cocina[[#This Row],[Ganancia Neta]]/Datos_cocina[[#This Row],[Total del Pedido]])</f>
        <v>0.38709677419354838</v>
      </c>
    </row>
    <row r="607" spans="1:13" x14ac:dyDescent="0.3">
      <c r="A607">
        <v>235</v>
      </c>
      <c r="B607">
        <v>13</v>
      </c>
      <c r="C607" t="s">
        <v>24</v>
      </c>
      <c r="D607" t="s">
        <v>25</v>
      </c>
      <c r="E607" s="2">
        <v>20</v>
      </c>
      <c r="F607" s="2">
        <v>33</v>
      </c>
      <c r="G607">
        <v>1</v>
      </c>
      <c r="H607" s="8">
        <v>1.7361111111111112E-2</v>
      </c>
      <c r="I607" t="s">
        <v>10</v>
      </c>
      <c r="J607" s="2">
        <f>Datos_cocina[[#This Row],[Precio Unitario]]*Datos_cocina[[#This Row],[Cantidad Ordenada]]</f>
        <v>33</v>
      </c>
      <c r="K607" s="3">
        <f>Datos_cocina[[#This Row],[Ganancia Bruta]]*Datos_cocina[[#This Row],[Cantidad Ordenada]]</f>
        <v>13</v>
      </c>
      <c r="L607" s="3">
        <f>Datos_cocina[[#This Row],[Precio Unitario]]-Datos_cocina[[#This Row],[Costo Unitario]]</f>
        <v>13</v>
      </c>
      <c r="M607" s="4">
        <f>(Datos_cocina[[#This Row],[Ganancia Neta]]/Datos_cocina[[#This Row],[Total del Pedido]])</f>
        <v>0.39393939393939392</v>
      </c>
    </row>
    <row r="608" spans="1:13" x14ac:dyDescent="0.3">
      <c r="A608">
        <v>236</v>
      </c>
      <c r="B608">
        <v>12</v>
      </c>
      <c r="C608" t="s">
        <v>24</v>
      </c>
      <c r="D608" t="s">
        <v>25</v>
      </c>
      <c r="E608" s="2">
        <v>20</v>
      </c>
      <c r="F608" s="2">
        <v>33</v>
      </c>
      <c r="G608">
        <v>3</v>
      </c>
      <c r="H608" s="8">
        <v>1.4583333333333334E-2</v>
      </c>
      <c r="I608" t="s">
        <v>10</v>
      </c>
      <c r="J608" s="2">
        <f>Datos_cocina[[#This Row],[Precio Unitario]]*Datos_cocina[[#This Row],[Cantidad Ordenada]]</f>
        <v>99</v>
      </c>
      <c r="K608" s="3">
        <f>Datos_cocina[[#This Row],[Ganancia Bruta]]*Datos_cocina[[#This Row],[Cantidad Ordenada]]</f>
        <v>39</v>
      </c>
      <c r="L608" s="3">
        <f>Datos_cocina[[#This Row],[Precio Unitario]]-Datos_cocina[[#This Row],[Costo Unitario]]</f>
        <v>13</v>
      </c>
      <c r="M608" s="4">
        <f>(Datos_cocina[[#This Row],[Ganancia Neta]]/Datos_cocina[[#This Row],[Total del Pedido]])</f>
        <v>0.39393939393939392</v>
      </c>
    </row>
    <row r="609" spans="1:13" x14ac:dyDescent="0.3">
      <c r="A609">
        <v>236</v>
      </c>
      <c r="B609">
        <v>12</v>
      </c>
      <c r="C609" t="s">
        <v>34</v>
      </c>
      <c r="D609" t="s">
        <v>35</v>
      </c>
      <c r="E609" s="2">
        <v>13</v>
      </c>
      <c r="F609" s="2">
        <v>22</v>
      </c>
      <c r="G609">
        <v>1</v>
      </c>
      <c r="H609" s="8">
        <v>4.8611111111111112E-3</v>
      </c>
      <c r="I609" t="s">
        <v>10</v>
      </c>
      <c r="J609" s="2">
        <f>Datos_cocina[[#This Row],[Precio Unitario]]*Datos_cocina[[#This Row],[Cantidad Ordenada]]</f>
        <v>22</v>
      </c>
      <c r="K609" s="3">
        <f>Datos_cocina[[#This Row],[Ganancia Bruta]]*Datos_cocina[[#This Row],[Cantidad Ordenada]]</f>
        <v>9</v>
      </c>
      <c r="L609" s="3">
        <f>Datos_cocina[[#This Row],[Precio Unitario]]-Datos_cocina[[#This Row],[Costo Unitario]]</f>
        <v>9</v>
      </c>
      <c r="M609" s="4">
        <f>(Datos_cocina[[#This Row],[Ganancia Neta]]/Datos_cocina[[#This Row],[Total del Pedido]])</f>
        <v>0.40909090909090912</v>
      </c>
    </row>
    <row r="610" spans="1:13" x14ac:dyDescent="0.3">
      <c r="A610">
        <v>236</v>
      </c>
      <c r="B610">
        <v>12</v>
      </c>
      <c r="C610" t="s">
        <v>30</v>
      </c>
      <c r="D610" t="s">
        <v>31</v>
      </c>
      <c r="E610" s="2">
        <v>21</v>
      </c>
      <c r="F610" s="2">
        <v>35</v>
      </c>
      <c r="G610">
        <v>2</v>
      </c>
      <c r="H610" s="8">
        <v>2.9861111111111113E-2</v>
      </c>
      <c r="I610" t="s">
        <v>13</v>
      </c>
      <c r="J610" s="2">
        <f>Datos_cocina[[#This Row],[Precio Unitario]]*Datos_cocina[[#This Row],[Cantidad Ordenada]]</f>
        <v>70</v>
      </c>
      <c r="K610" s="3">
        <f>Datos_cocina[[#This Row],[Ganancia Bruta]]*Datos_cocina[[#This Row],[Cantidad Ordenada]]</f>
        <v>28</v>
      </c>
      <c r="L610" s="3">
        <f>Datos_cocina[[#This Row],[Precio Unitario]]-Datos_cocina[[#This Row],[Costo Unitario]]</f>
        <v>14</v>
      </c>
      <c r="M610" s="4">
        <f>(Datos_cocina[[#This Row],[Ganancia Neta]]/Datos_cocina[[#This Row],[Total del Pedido]])</f>
        <v>0.4</v>
      </c>
    </row>
    <row r="611" spans="1:13" x14ac:dyDescent="0.3">
      <c r="A611">
        <v>236</v>
      </c>
      <c r="B611">
        <v>12</v>
      </c>
      <c r="C611" t="s">
        <v>32</v>
      </c>
      <c r="D611" t="s">
        <v>33</v>
      </c>
      <c r="E611" s="2">
        <v>19</v>
      </c>
      <c r="F611" s="2">
        <v>32</v>
      </c>
      <c r="G611">
        <v>2</v>
      </c>
      <c r="H611" s="8">
        <v>2.0833333333333332E-2</v>
      </c>
      <c r="I611" t="s">
        <v>10</v>
      </c>
      <c r="J611" s="2">
        <f>Datos_cocina[[#This Row],[Precio Unitario]]*Datos_cocina[[#This Row],[Cantidad Ordenada]]</f>
        <v>64</v>
      </c>
      <c r="K611" s="3">
        <f>Datos_cocina[[#This Row],[Ganancia Bruta]]*Datos_cocina[[#This Row],[Cantidad Ordenada]]</f>
        <v>26</v>
      </c>
      <c r="L611" s="3">
        <f>Datos_cocina[[#This Row],[Precio Unitario]]-Datos_cocina[[#This Row],[Costo Unitario]]</f>
        <v>13</v>
      </c>
      <c r="M611" s="4">
        <f>(Datos_cocina[[#This Row],[Ganancia Neta]]/Datos_cocina[[#This Row],[Total del Pedido]])</f>
        <v>0.40625</v>
      </c>
    </row>
    <row r="612" spans="1:13" x14ac:dyDescent="0.3">
      <c r="A612">
        <v>237</v>
      </c>
      <c r="B612">
        <v>4</v>
      </c>
      <c r="C612" t="s">
        <v>40</v>
      </c>
      <c r="D612" t="s">
        <v>41</v>
      </c>
      <c r="E612" s="2">
        <v>14</v>
      </c>
      <c r="F612" s="2">
        <v>23</v>
      </c>
      <c r="G612">
        <v>2</v>
      </c>
      <c r="H612" s="8">
        <v>8.3333333333333332E-3</v>
      </c>
      <c r="I612" t="s">
        <v>10</v>
      </c>
      <c r="J612" s="2">
        <f>Datos_cocina[[#This Row],[Precio Unitario]]*Datos_cocina[[#This Row],[Cantidad Ordenada]]</f>
        <v>46</v>
      </c>
      <c r="K612" s="3">
        <f>Datos_cocina[[#This Row],[Ganancia Bruta]]*Datos_cocina[[#This Row],[Cantidad Ordenada]]</f>
        <v>18</v>
      </c>
      <c r="L612" s="3">
        <f>Datos_cocina[[#This Row],[Precio Unitario]]-Datos_cocina[[#This Row],[Costo Unitario]]</f>
        <v>9</v>
      </c>
      <c r="M612" s="4">
        <f>(Datos_cocina[[#This Row],[Ganancia Neta]]/Datos_cocina[[#This Row],[Total del Pedido]])</f>
        <v>0.39130434782608697</v>
      </c>
    </row>
    <row r="613" spans="1:13" x14ac:dyDescent="0.3">
      <c r="A613">
        <v>237</v>
      </c>
      <c r="B613">
        <v>4</v>
      </c>
      <c r="C613" t="s">
        <v>11</v>
      </c>
      <c r="D613" t="s">
        <v>12</v>
      </c>
      <c r="E613" s="2">
        <v>18</v>
      </c>
      <c r="F613" s="2">
        <v>30</v>
      </c>
      <c r="G613">
        <v>2</v>
      </c>
      <c r="H613" s="8">
        <v>1.7361111111111112E-2</v>
      </c>
      <c r="I613" t="s">
        <v>13</v>
      </c>
      <c r="J613" s="2">
        <f>Datos_cocina[[#This Row],[Precio Unitario]]*Datos_cocina[[#This Row],[Cantidad Ordenada]]</f>
        <v>60</v>
      </c>
      <c r="K613" s="3">
        <f>Datos_cocina[[#This Row],[Ganancia Bruta]]*Datos_cocina[[#This Row],[Cantidad Ordenada]]</f>
        <v>24</v>
      </c>
      <c r="L613" s="3">
        <f>Datos_cocina[[#This Row],[Precio Unitario]]-Datos_cocina[[#This Row],[Costo Unitario]]</f>
        <v>12</v>
      </c>
      <c r="M613" s="4">
        <f>(Datos_cocina[[#This Row],[Ganancia Neta]]/Datos_cocina[[#This Row],[Total del Pedido]])</f>
        <v>0.4</v>
      </c>
    </row>
    <row r="614" spans="1:13" x14ac:dyDescent="0.3">
      <c r="A614">
        <v>238</v>
      </c>
      <c r="B614">
        <v>13</v>
      </c>
      <c r="C614" t="s">
        <v>20</v>
      </c>
      <c r="D614" t="s">
        <v>21</v>
      </c>
      <c r="E614" s="2">
        <v>22</v>
      </c>
      <c r="F614" s="2">
        <v>36</v>
      </c>
      <c r="G614">
        <v>2</v>
      </c>
      <c r="H614" s="8">
        <v>3.125E-2</v>
      </c>
      <c r="I614" t="s">
        <v>13</v>
      </c>
      <c r="J614" s="2">
        <f>Datos_cocina[[#This Row],[Precio Unitario]]*Datos_cocina[[#This Row],[Cantidad Ordenada]]</f>
        <v>72</v>
      </c>
      <c r="K614" s="3">
        <f>Datos_cocina[[#This Row],[Ganancia Bruta]]*Datos_cocina[[#This Row],[Cantidad Ordenada]]</f>
        <v>28</v>
      </c>
      <c r="L614" s="3">
        <f>Datos_cocina[[#This Row],[Precio Unitario]]-Datos_cocina[[#This Row],[Costo Unitario]]</f>
        <v>14</v>
      </c>
      <c r="M614" s="4">
        <f>(Datos_cocina[[#This Row],[Ganancia Neta]]/Datos_cocina[[#This Row],[Total del Pedido]])</f>
        <v>0.3888888888888889</v>
      </c>
    </row>
    <row r="615" spans="1:13" x14ac:dyDescent="0.3">
      <c r="A615">
        <v>239</v>
      </c>
      <c r="B615">
        <v>12</v>
      </c>
      <c r="C615" t="s">
        <v>46</v>
      </c>
      <c r="D615" t="s">
        <v>47</v>
      </c>
      <c r="E615" s="2">
        <v>15</v>
      </c>
      <c r="F615" s="2">
        <v>26</v>
      </c>
      <c r="G615">
        <v>1</v>
      </c>
      <c r="H615" s="8">
        <v>2.5000000000000001E-2</v>
      </c>
      <c r="I615" t="s">
        <v>10</v>
      </c>
      <c r="J615" s="2">
        <f>Datos_cocina[[#This Row],[Precio Unitario]]*Datos_cocina[[#This Row],[Cantidad Ordenada]]</f>
        <v>26</v>
      </c>
      <c r="K615" s="3">
        <f>Datos_cocina[[#This Row],[Ganancia Bruta]]*Datos_cocina[[#This Row],[Cantidad Ordenada]]</f>
        <v>11</v>
      </c>
      <c r="L615" s="3">
        <f>Datos_cocina[[#This Row],[Precio Unitario]]-Datos_cocina[[#This Row],[Costo Unitario]]</f>
        <v>11</v>
      </c>
      <c r="M615" s="4">
        <f>(Datos_cocina[[#This Row],[Ganancia Neta]]/Datos_cocina[[#This Row],[Total del Pedido]])</f>
        <v>0.42307692307692307</v>
      </c>
    </row>
    <row r="616" spans="1:13" x14ac:dyDescent="0.3">
      <c r="A616">
        <v>239</v>
      </c>
      <c r="B616">
        <v>12</v>
      </c>
      <c r="C616" t="s">
        <v>8</v>
      </c>
      <c r="D616" t="s">
        <v>9</v>
      </c>
      <c r="E616" s="2">
        <v>14</v>
      </c>
      <c r="F616" s="2">
        <v>24</v>
      </c>
      <c r="G616">
        <v>2</v>
      </c>
      <c r="H616" s="8">
        <v>2.5694444444444443E-2</v>
      </c>
      <c r="I616" t="s">
        <v>10</v>
      </c>
      <c r="J616" s="2">
        <f>Datos_cocina[[#This Row],[Precio Unitario]]*Datos_cocina[[#This Row],[Cantidad Ordenada]]</f>
        <v>48</v>
      </c>
      <c r="K616" s="3">
        <f>Datos_cocina[[#This Row],[Ganancia Bruta]]*Datos_cocina[[#This Row],[Cantidad Ordenada]]</f>
        <v>20</v>
      </c>
      <c r="L616" s="3">
        <f>Datos_cocina[[#This Row],[Precio Unitario]]-Datos_cocina[[#This Row],[Costo Unitario]]</f>
        <v>10</v>
      </c>
      <c r="M616" s="4">
        <f>(Datos_cocina[[#This Row],[Ganancia Neta]]/Datos_cocina[[#This Row],[Total del Pedido]])</f>
        <v>0.41666666666666669</v>
      </c>
    </row>
    <row r="617" spans="1:13" x14ac:dyDescent="0.3">
      <c r="A617">
        <v>240</v>
      </c>
      <c r="B617">
        <v>9</v>
      </c>
      <c r="C617" t="s">
        <v>14</v>
      </c>
      <c r="D617" t="s">
        <v>15</v>
      </c>
      <c r="E617" s="2">
        <v>19</v>
      </c>
      <c r="F617" s="2">
        <v>31</v>
      </c>
      <c r="G617">
        <v>3</v>
      </c>
      <c r="H617" s="8">
        <v>2.2222222222222223E-2</v>
      </c>
      <c r="I617" t="s">
        <v>13</v>
      </c>
      <c r="J617" s="2">
        <f>Datos_cocina[[#This Row],[Precio Unitario]]*Datos_cocina[[#This Row],[Cantidad Ordenada]]</f>
        <v>93</v>
      </c>
      <c r="K617" s="3">
        <f>Datos_cocina[[#This Row],[Ganancia Bruta]]*Datos_cocina[[#This Row],[Cantidad Ordenada]]</f>
        <v>36</v>
      </c>
      <c r="L617" s="3">
        <f>Datos_cocina[[#This Row],[Precio Unitario]]-Datos_cocina[[#This Row],[Costo Unitario]]</f>
        <v>12</v>
      </c>
      <c r="M617" s="4">
        <f>(Datos_cocina[[#This Row],[Ganancia Neta]]/Datos_cocina[[#This Row],[Total del Pedido]])</f>
        <v>0.38709677419354838</v>
      </c>
    </row>
    <row r="618" spans="1:13" x14ac:dyDescent="0.3">
      <c r="A618">
        <v>240</v>
      </c>
      <c r="B618">
        <v>9</v>
      </c>
      <c r="C618" t="s">
        <v>40</v>
      </c>
      <c r="D618" t="s">
        <v>41</v>
      </c>
      <c r="E618" s="2">
        <v>14</v>
      </c>
      <c r="F618" s="2">
        <v>23</v>
      </c>
      <c r="G618">
        <v>3</v>
      </c>
      <c r="H618" s="8">
        <v>2.2222222222222223E-2</v>
      </c>
      <c r="I618" t="s">
        <v>13</v>
      </c>
      <c r="J618" s="2">
        <f>Datos_cocina[[#This Row],[Precio Unitario]]*Datos_cocina[[#This Row],[Cantidad Ordenada]]</f>
        <v>69</v>
      </c>
      <c r="K618" s="3">
        <f>Datos_cocina[[#This Row],[Ganancia Bruta]]*Datos_cocina[[#This Row],[Cantidad Ordenada]]</f>
        <v>27</v>
      </c>
      <c r="L618" s="3">
        <f>Datos_cocina[[#This Row],[Precio Unitario]]-Datos_cocina[[#This Row],[Costo Unitario]]</f>
        <v>9</v>
      </c>
      <c r="M618" s="4">
        <f>(Datos_cocina[[#This Row],[Ganancia Neta]]/Datos_cocina[[#This Row],[Total del Pedido]])</f>
        <v>0.39130434782608697</v>
      </c>
    </row>
    <row r="619" spans="1:13" x14ac:dyDescent="0.3">
      <c r="A619">
        <v>240</v>
      </c>
      <c r="B619">
        <v>9</v>
      </c>
      <c r="C619" t="s">
        <v>44</v>
      </c>
      <c r="D619" t="s">
        <v>45</v>
      </c>
      <c r="E619" s="2">
        <v>10</v>
      </c>
      <c r="F619" s="2">
        <v>18</v>
      </c>
      <c r="G619">
        <v>2</v>
      </c>
      <c r="H619" s="8">
        <v>3.1944444444444442E-2</v>
      </c>
      <c r="I619" t="s">
        <v>10</v>
      </c>
      <c r="J619" s="2">
        <f>Datos_cocina[[#This Row],[Precio Unitario]]*Datos_cocina[[#This Row],[Cantidad Ordenada]]</f>
        <v>36</v>
      </c>
      <c r="K619" s="3">
        <f>Datos_cocina[[#This Row],[Ganancia Bruta]]*Datos_cocina[[#This Row],[Cantidad Ordenada]]</f>
        <v>16</v>
      </c>
      <c r="L619" s="3">
        <f>Datos_cocina[[#This Row],[Precio Unitario]]-Datos_cocina[[#This Row],[Costo Unitario]]</f>
        <v>8</v>
      </c>
      <c r="M619" s="4">
        <f>(Datos_cocina[[#This Row],[Ganancia Neta]]/Datos_cocina[[#This Row],[Total del Pedido]])</f>
        <v>0.44444444444444442</v>
      </c>
    </row>
    <row r="620" spans="1:13" x14ac:dyDescent="0.3">
      <c r="A620">
        <v>240</v>
      </c>
      <c r="B620">
        <v>9</v>
      </c>
      <c r="C620" t="s">
        <v>32</v>
      </c>
      <c r="D620" t="s">
        <v>33</v>
      </c>
      <c r="E620" s="2">
        <v>19</v>
      </c>
      <c r="F620" s="2">
        <v>32</v>
      </c>
      <c r="G620">
        <v>3</v>
      </c>
      <c r="H620" s="8">
        <v>1.3194444444444444E-2</v>
      </c>
      <c r="I620" t="s">
        <v>10</v>
      </c>
      <c r="J620" s="2">
        <f>Datos_cocina[[#This Row],[Precio Unitario]]*Datos_cocina[[#This Row],[Cantidad Ordenada]]</f>
        <v>96</v>
      </c>
      <c r="K620" s="3">
        <f>Datos_cocina[[#This Row],[Ganancia Bruta]]*Datos_cocina[[#This Row],[Cantidad Ordenada]]</f>
        <v>39</v>
      </c>
      <c r="L620" s="3">
        <f>Datos_cocina[[#This Row],[Precio Unitario]]-Datos_cocina[[#This Row],[Costo Unitario]]</f>
        <v>13</v>
      </c>
      <c r="M620" s="4">
        <f>(Datos_cocina[[#This Row],[Ganancia Neta]]/Datos_cocina[[#This Row],[Total del Pedido]])</f>
        <v>0.40625</v>
      </c>
    </row>
    <row r="621" spans="1:13" x14ac:dyDescent="0.3">
      <c r="A621">
        <v>241</v>
      </c>
      <c r="B621">
        <v>12</v>
      </c>
      <c r="C621" t="s">
        <v>44</v>
      </c>
      <c r="D621" t="s">
        <v>45</v>
      </c>
      <c r="E621" s="2">
        <v>10</v>
      </c>
      <c r="F621" s="2">
        <v>18</v>
      </c>
      <c r="G621">
        <v>1</v>
      </c>
      <c r="H621" s="8">
        <v>7.6388888888888886E-3</v>
      </c>
      <c r="I621" t="s">
        <v>13</v>
      </c>
      <c r="J621" s="2">
        <f>Datos_cocina[[#This Row],[Precio Unitario]]*Datos_cocina[[#This Row],[Cantidad Ordenada]]</f>
        <v>18</v>
      </c>
      <c r="K621" s="3">
        <f>Datos_cocina[[#This Row],[Ganancia Bruta]]*Datos_cocina[[#This Row],[Cantidad Ordenada]]</f>
        <v>8</v>
      </c>
      <c r="L621" s="3">
        <f>Datos_cocina[[#This Row],[Precio Unitario]]-Datos_cocina[[#This Row],[Costo Unitario]]</f>
        <v>8</v>
      </c>
      <c r="M621" s="4">
        <f>(Datos_cocina[[#This Row],[Ganancia Neta]]/Datos_cocina[[#This Row],[Total del Pedido]])</f>
        <v>0.44444444444444442</v>
      </c>
    </row>
    <row r="622" spans="1:13" x14ac:dyDescent="0.3">
      <c r="A622">
        <v>242</v>
      </c>
      <c r="B622">
        <v>12</v>
      </c>
      <c r="C622" t="s">
        <v>46</v>
      </c>
      <c r="D622" t="s">
        <v>47</v>
      </c>
      <c r="E622" s="2">
        <v>15</v>
      </c>
      <c r="F622" s="2">
        <v>26</v>
      </c>
      <c r="G622">
        <v>1</v>
      </c>
      <c r="H622" s="8">
        <v>3.7499999999999999E-2</v>
      </c>
      <c r="I622" t="s">
        <v>10</v>
      </c>
      <c r="J622" s="2">
        <f>Datos_cocina[[#This Row],[Precio Unitario]]*Datos_cocina[[#This Row],[Cantidad Ordenada]]</f>
        <v>26</v>
      </c>
      <c r="K622" s="3">
        <f>Datos_cocina[[#This Row],[Ganancia Bruta]]*Datos_cocina[[#This Row],[Cantidad Ordenada]]</f>
        <v>11</v>
      </c>
      <c r="L622" s="3">
        <f>Datos_cocina[[#This Row],[Precio Unitario]]-Datos_cocina[[#This Row],[Costo Unitario]]</f>
        <v>11</v>
      </c>
      <c r="M622" s="4">
        <f>(Datos_cocina[[#This Row],[Ganancia Neta]]/Datos_cocina[[#This Row],[Total del Pedido]])</f>
        <v>0.42307692307692307</v>
      </c>
    </row>
    <row r="623" spans="1:13" x14ac:dyDescent="0.3">
      <c r="A623">
        <v>242</v>
      </c>
      <c r="B623">
        <v>12</v>
      </c>
      <c r="C623" t="s">
        <v>48</v>
      </c>
      <c r="D623" t="s">
        <v>49</v>
      </c>
      <c r="E623" s="2">
        <v>15</v>
      </c>
      <c r="F623" s="2">
        <v>25</v>
      </c>
      <c r="G623">
        <v>3</v>
      </c>
      <c r="H623" s="8">
        <v>2.7777777777777776E-2</v>
      </c>
      <c r="I623" t="s">
        <v>13</v>
      </c>
      <c r="J623" s="2">
        <f>Datos_cocina[[#This Row],[Precio Unitario]]*Datos_cocina[[#This Row],[Cantidad Ordenada]]</f>
        <v>75</v>
      </c>
      <c r="K623" s="3">
        <f>Datos_cocina[[#This Row],[Ganancia Bruta]]*Datos_cocina[[#This Row],[Cantidad Ordenada]]</f>
        <v>30</v>
      </c>
      <c r="L623" s="3">
        <f>Datos_cocina[[#This Row],[Precio Unitario]]-Datos_cocina[[#This Row],[Costo Unitario]]</f>
        <v>10</v>
      </c>
      <c r="M623" s="4">
        <f>(Datos_cocina[[#This Row],[Ganancia Neta]]/Datos_cocina[[#This Row],[Total del Pedido]])</f>
        <v>0.4</v>
      </c>
    </row>
    <row r="624" spans="1:13" x14ac:dyDescent="0.3">
      <c r="A624">
        <v>242</v>
      </c>
      <c r="B624">
        <v>12</v>
      </c>
      <c r="C624" t="s">
        <v>24</v>
      </c>
      <c r="D624" t="s">
        <v>25</v>
      </c>
      <c r="E624" s="2">
        <v>20</v>
      </c>
      <c r="F624" s="2">
        <v>33</v>
      </c>
      <c r="G624">
        <v>1</v>
      </c>
      <c r="H624" s="8">
        <v>3.472222222222222E-3</v>
      </c>
      <c r="I624" t="s">
        <v>10</v>
      </c>
      <c r="J624" s="2">
        <f>Datos_cocina[[#This Row],[Precio Unitario]]*Datos_cocina[[#This Row],[Cantidad Ordenada]]</f>
        <v>33</v>
      </c>
      <c r="K624" s="3">
        <f>Datos_cocina[[#This Row],[Ganancia Bruta]]*Datos_cocina[[#This Row],[Cantidad Ordenada]]</f>
        <v>13</v>
      </c>
      <c r="L624" s="3">
        <f>Datos_cocina[[#This Row],[Precio Unitario]]-Datos_cocina[[#This Row],[Costo Unitario]]</f>
        <v>13</v>
      </c>
      <c r="M624" s="4">
        <f>(Datos_cocina[[#This Row],[Ganancia Neta]]/Datos_cocina[[#This Row],[Total del Pedido]])</f>
        <v>0.39393939393939392</v>
      </c>
    </row>
    <row r="625" spans="1:13" x14ac:dyDescent="0.3">
      <c r="A625">
        <v>243</v>
      </c>
      <c r="B625">
        <v>4</v>
      </c>
      <c r="C625" t="s">
        <v>18</v>
      </c>
      <c r="D625" t="s">
        <v>19</v>
      </c>
      <c r="E625" s="2">
        <v>25</v>
      </c>
      <c r="F625" s="2">
        <v>40</v>
      </c>
      <c r="G625">
        <v>3</v>
      </c>
      <c r="H625" s="8">
        <v>1.5277777777777777E-2</v>
      </c>
      <c r="I625" t="s">
        <v>13</v>
      </c>
      <c r="J625" s="2">
        <f>Datos_cocina[[#This Row],[Precio Unitario]]*Datos_cocina[[#This Row],[Cantidad Ordenada]]</f>
        <v>120</v>
      </c>
      <c r="K625" s="3">
        <f>Datos_cocina[[#This Row],[Ganancia Bruta]]*Datos_cocina[[#This Row],[Cantidad Ordenada]]</f>
        <v>45</v>
      </c>
      <c r="L625" s="3">
        <f>Datos_cocina[[#This Row],[Precio Unitario]]-Datos_cocina[[#This Row],[Costo Unitario]]</f>
        <v>15</v>
      </c>
      <c r="M625" s="4">
        <f>(Datos_cocina[[#This Row],[Ganancia Neta]]/Datos_cocina[[#This Row],[Total del Pedido]])</f>
        <v>0.375</v>
      </c>
    </row>
    <row r="626" spans="1:13" x14ac:dyDescent="0.3">
      <c r="A626">
        <v>244</v>
      </c>
      <c r="B626">
        <v>17</v>
      </c>
      <c r="C626" t="s">
        <v>18</v>
      </c>
      <c r="D626" t="s">
        <v>19</v>
      </c>
      <c r="E626" s="2">
        <v>25</v>
      </c>
      <c r="F626" s="2">
        <v>40</v>
      </c>
      <c r="G626">
        <v>3</v>
      </c>
      <c r="H626" s="8">
        <v>2.0833333333333332E-2</v>
      </c>
      <c r="I626" t="s">
        <v>10</v>
      </c>
      <c r="J626" s="2">
        <f>Datos_cocina[[#This Row],[Precio Unitario]]*Datos_cocina[[#This Row],[Cantidad Ordenada]]</f>
        <v>120</v>
      </c>
      <c r="K626" s="3">
        <f>Datos_cocina[[#This Row],[Ganancia Bruta]]*Datos_cocina[[#This Row],[Cantidad Ordenada]]</f>
        <v>45</v>
      </c>
      <c r="L626" s="3">
        <f>Datos_cocina[[#This Row],[Precio Unitario]]-Datos_cocina[[#This Row],[Costo Unitario]]</f>
        <v>15</v>
      </c>
      <c r="M626" s="4">
        <f>(Datos_cocina[[#This Row],[Ganancia Neta]]/Datos_cocina[[#This Row],[Total del Pedido]])</f>
        <v>0.375</v>
      </c>
    </row>
    <row r="627" spans="1:13" x14ac:dyDescent="0.3">
      <c r="A627">
        <v>244</v>
      </c>
      <c r="B627">
        <v>17</v>
      </c>
      <c r="C627" t="s">
        <v>28</v>
      </c>
      <c r="D627" t="s">
        <v>29</v>
      </c>
      <c r="E627" s="2">
        <v>11</v>
      </c>
      <c r="F627" s="2">
        <v>19</v>
      </c>
      <c r="G627">
        <v>2</v>
      </c>
      <c r="H627" s="8">
        <v>4.0972222222222222E-2</v>
      </c>
      <c r="I627" t="s">
        <v>10</v>
      </c>
      <c r="J627" s="2">
        <f>Datos_cocina[[#This Row],[Precio Unitario]]*Datos_cocina[[#This Row],[Cantidad Ordenada]]</f>
        <v>38</v>
      </c>
      <c r="K627" s="3">
        <f>Datos_cocina[[#This Row],[Ganancia Bruta]]*Datos_cocina[[#This Row],[Cantidad Ordenada]]</f>
        <v>16</v>
      </c>
      <c r="L627" s="3">
        <f>Datos_cocina[[#This Row],[Precio Unitario]]-Datos_cocina[[#This Row],[Costo Unitario]]</f>
        <v>8</v>
      </c>
      <c r="M627" s="4">
        <f>(Datos_cocina[[#This Row],[Ganancia Neta]]/Datos_cocina[[#This Row],[Total del Pedido]])</f>
        <v>0.42105263157894735</v>
      </c>
    </row>
    <row r="628" spans="1:13" x14ac:dyDescent="0.3">
      <c r="A628">
        <v>245</v>
      </c>
      <c r="B628">
        <v>11</v>
      </c>
      <c r="C628" t="s">
        <v>44</v>
      </c>
      <c r="D628" t="s">
        <v>45</v>
      </c>
      <c r="E628" s="2">
        <v>10</v>
      </c>
      <c r="F628" s="2">
        <v>18</v>
      </c>
      <c r="G628">
        <v>3</v>
      </c>
      <c r="H628" s="8">
        <v>3.125E-2</v>
      </c>
      <c r="I628" t="s">
        <v>13</v>
      </c>
      <c r="J628" s="2">
        <f>Datos_cocina[[#This Row],[Precio Unitario]]*Datos_cocina[[#This Row],[Cantidad Ordenada]]</f>
        <v>54</v>
      </c>
      <c r="K628" s="3">
        <f>Datos_cocina[[#This Row],[Ganancia Bruta]]*Datos_cocina[[#This Row],[Cantidad Ordenada]]</f>
        <v>24</v>
      </c>
      <c r="L628" s="3">
        <f>Datos_cocina[[#This Row],[Precio Unitario]]-Datos_cocina[[#This Row],[Costo Unitario]]</f>
        <v>8</v>
      </c>
      <c r="M628" s="4">
        <f>(Datos_cocina[[#This Row],[Ganancia Neta]]/Datos_cocina[[#This Row],[Total del Pedido]])</f>
        <v>0.44444444444444442</v>
      </c>
    </row>
    <row r="629" spans="1:13" x14ac:dyDescent="0.3">
      <c r="A629">
        <v>245</v>
      </c>
      <c r="B629">
        <v>11</v>
      </c>
      <c r="C629" t="s">
        <v>14</v>
      </c>
      <c r="D629" t="s">
        <v>15</v>
      </c>
      <c r="E629" s="2">
        <v>19</v>
      </c>
      <c r="F629" s="2">
        <v>31</v>
      </c>
      <c r="G629">
        <v>1</v>
      </c>
      <c r="H629" s="8">
        <v>1.5972222222222221E-2</v>
      </c>
      <c r="I629" t="s">
        <v>10</v>
      </c>
      <c r="J629" s="2">
        <f>Datos_cocina[[#This Row],[Precio Unitario]]*Datos_cocina[[#This Row],[Cantidad Ordenada]]</f>
        <v>31</v>
      </c>
      <c r="K629" s="3">
        <f>Datos_cocina[[#This Row],[Ganancia Bruta]]*Datos_cocina[[#This Row],[Cantidad Ordenada]]</f>
        <v>12</v>
      </c>
      <c r="L629" s="3">
        <f>Datos_cocina[[#This Row],[Precio Unitario]]-Datos_cocina[[#This Row],[Costo Unitario]]</f>
        <v>12</v>
      </c>
      <c r="M629" s="4">
        <f>(Datos_cocina[[#This Row],[Ganancia Neta]]/Datos_cocina[[#This Row],[Total del Pedido]])</f>
        <v>0.38709677419354838</v>
      </c>
    </row>
    <row r="630" spans="1:13" x14ac:dyDescent="0.3">
      <c r="A630">
        <v>245</v>
      </c>
      <c r="B630">
        <v>11</v>
      </c>
      <c r="C630" t="s">
        <v>18</v>
      </c>
      <c r="D630" t="s">
        <v>19</v>
      </c>
      <c r="E630" s="2">
        <v>25</v>
      </c>
      <c r="F630" s="2">
        <v>40</v>
      </c>
      <c r="G630">
        <v>2</v>
      </c>
      <c r="H630" s="8">
        <v>1.5972222222222221E-2</v>
      </c>
      <c r="I630" t="s">
        <v>10</v>
      </c>
      <c r="J630" s="2">
        <f>Datos_cocina[[#This Row],[Precio Unitario]]*Datos_cocina[[#This Row],[Cantidad Ordenada]]</f>
        <v>80</v>
      </c>
      <c r="K630" s="3">
        <f>Datos_cocina[[#This Row],[Ganancia Bruta]]*Datos_cocina[[#This Row],[Cantidad Ordenada]]</f>
        <v>30</v>
      </c>
      <c r="L630" s="3">
        <f>Datos_cocina[[#This Row],[Precio Unitario]]-Datos_cocina[[#This Row],[Costo Unitario]]</f>
        <v>15</v>
      </c>
      <c r="M630" s="4">
        <f>(Datos_cocina[[#This Row],[Ganancia Neta]]/Datos_cocina[[#This Row],[Total del Pedido]])</f>
        <v>0.375</v>
      </c>
    </row>
    <row r="631" spans="1:13" x14ac:dyDescent="0.3">
      <c r="A631">
        <v>245</v>
      </c>
      <c r="B631">
        <v>11</v>
      </c>
      <c r="C631" t="s">
        <v>20</v>
      </c>
      <c r="D631" t="s">
        <v>21</v>
      </c>
      <c r="E631" s="2">
        <v>22</v>
      </c>
      <c r="F631" s="2">
        <v>36</v>
      </c>
      <c r="G631">
        <v>3</v>
      </c>
      <c r="H631" s="8">
        <v>1.7361111111111112E-2</v>
      </c>
      <c r="I631" t="s">
        <v>13</v>
      </c>
      <c r="J631" s="2">
        <f>Datos_cocina[[#This Row],[Precio Unitario]]*Datos_cocina[[#This Row],[Cantidad Ordenada]]</f>
        <v>108</v>
      </c>
      <c r="K631" s="3">
        <f>Datos_cocina[[#This Row],[Ganancia Bruta]]*Datos_cocina[[#This Row],[Cantidad Ordenada]]</f>
        <v>42</v>
      </c>
      <c r="L631" s="3">
        <f>Datos_cocina[[#This Row],[Precio Unitario]]-Datos_cocina[[#This Row],[Costo Unitario]]</f>
        <v>14</v>
      </c>
      <c r="M631" s="4">
        <f>(Datos_cocina[[#This Row],[Ganancia Neta]]/Datos_cocina[[#This Row],[Total del Pedido]])</f>
        <v>0.3888888888888889</v>
      </c>
    </row>
    <row r="632" spans="1:13" x14ac:dyDescent="0.3">
      <c r="A632">
        <v>246</v>
      </c>
      <c r="B632">
        <v>2</v>
      </c>
      <c r="C632" t="s">
        <v>16</v>
      </c>
      <c r="D632" t="s">
        <v>17</v>
      </c>
      <c r="E632" s="2">
        <v>16</v>
      </c>
      <c r="F632" s="2">
        <v>27</v>
      </c>
      <c r="G632">
        <v>3</v>
      </c>
      <c r="H632" s="8">
        <v>2.5000000000000001E-2</v>
      </c>
      <c r="I632" t="s">
        <v>13</v>
      </c>
      <c r="J632" s="2">
        <f>Datos_cocina[[#This Row],[Precio Unitario]]*Datos_cocina[[#This Row],[Cantidad Ordenada]]</f>
        <v>81</v>
      </c>
      <c r="K632" s="3">
        <f>Datos_cocina[[#This Row],[Ganancia Bruta]]*Datos_cocina[[#This Row],[Cantidad Ordenada]]</f>
        <v>33</v>
      </c>
      <c r="L632" s="3">
        <f>Datos_cocina[[#This Row],[Precio Unitario]]-Datos_cocina[[#This Row],[Costo Unitario]]</f>
        <v>11</v>
      </c>
      <c r="M632" s="4">
        <f>(Datos_cocina[[#This Row],[Ganancia Neta]]/Datos_cocina[[#This Row],[Total del Pedido]])</f>
        <v>0.40740740740740738</v>
      </c>
    </row>
    <row r="633" spans="1:13" x14ac:dyDescent="0.3">
      <c r="A633">
        <v>246</v>
      </c>
      <c r="B633">
        <v>2</v>
      </c>
      <c r="C633" t="s">
        <v>8</v>
      </c>
      <c r="D633" t="s">
        <v>9</v>
      </c>
      <c r="E633" s="2">
        <v>14</v>
      </c>
      <c r="F633" s="2">
        <v>24</v>
      </c>
      <c r="G633">
        <v>2</v>
      </c>
      <c r="H633" s="8">
        <v>6.9444444444444441E-3</v>
      </c>
      <c r="I633" t="s">
        <v>10</v>
      </c>
      <c r="J633" s="2">
        <f>Datos_cocina[[#This Row],[Precio Unitario]]*Datos_cocina[[#This Row],[Cantidad Ordenada]]</f>
        <v>48</v>
      </c>
      <c r="K633" s="3">
        <f>Datos_cocina[[#This Row],[Ganancia Bruta]]*Datos_cocina[[#This Row],[Cantidad Ordenada]]</f>
        <v>20</v>
      </c>
      <c r="L633" s="3">
        <f>Datos_cocina[[#This Row],[Precio Unitario]]-Datos_cocina[[#This Row],[Costo Unitario]]</f>
        <v>10</v>
      </c>
      <c r="M633" s="4">
        <f>(Datos_cocina[[#This Row],[Ganancia Neta]]/Datos_cocina[[#This Row],[Total del Pedido]])</f>
        <v>0.41666666666666669</v>
      </c>
    </row>
    <row r="634" spans="1:13" x14ac:dyDescent="0.3">
      <c r="A634">
        <v>246</v>
      </c>
      <c r="B634">
        <v>2</v>
      </c>
      <c r="C634" t="s">
        <v>30</v>
      </c>
      <c r="D634" t="s">
        <v>31</v>
      </c>
      <c r="E634" s="2">
        <v>21</v>
      </c>
      <c r="F634" s="2">
        <v>35</v>
      </c>
      <c r="G634">
        <v>3</v>
      </c>
      <c r="H634" s="8">
        <v>3.3333333333333333E-2</v>
      </c>
      <c r="I634" t="s">
        <v>10</v>
      </c>
      <c r="J634" s="2">
        <f>Datos_cocina[[#This Row],[Precio Unitario]]*Datos_cocina[[#This Row],[Cantidad Ordenada]]</f>
        <v>105</v>
      </c>
      <c r="K634" s="3">
        <f>Datos_cocina[[#This Row],[Ganancia Bruta]]*Datos_cocina[[#This Row],[Cantidad Ordenada]]</f>
        <v>42</v>
      </c>
      <c r="L634" s="3">
        <f>Datos_cocina[[#This Row],[Precio Unitario]]-Datos_cocina[[#This Row],[Costo Unitario]]</f>
        <v>14</v>
      </c>
      <c r="M634" s="4">
        <f>(Datos_cocina[[#This Row],[Ganancia Neta]]/Datos_cocina[[#This Row],[Total del Pedido]])</f>
        <v>0.4</v>
      </c>
    </row>
    <row r="635" spans="1:13" x14ac:dyDescent="0.3">
      <c r="A635">
        <v>246</v>
      </c>
      <c r="B635">
        <v>2</v>
      </c>
      <c r="C635" t="s">
        <v>14</v>
      </c>
      <c r="D635" t="s">
        <v>15</v>
      </c>
      <c r="E635" s="2">
        <v>19</v>
      </c>
      <c r="F635" s="2">
        <v>31</v>
      </c>
      <c r="G635">
        <v>3</v>
      </c>
      <c r="H635" s="8">
        <v>3.6111111111111108E-2</v>
      </c>
      <c r="I635" t="s">
        <v>10</v>
      </c>
      <c r="J635" s="2">
        <f>Datos_cocina[[#This Row],[Precio Unitario]]*Datos_cocina[[#This Row],[Cantidad Ordenada]]</f>
        <v>93</v>
      </c>
      <c r="K635" s="3">
        <f>Datos_cocina[[#This Row],[Ganancia Bruta]]*Datos_cocina[[#This Row],[Cantidad Ordenada]]</f>
        <v>36</v>
      </c>
      <c r="L635" s="3">
        <f>Datos_cocina[[#This Row],[Precio Unitario]]-Datos_cocina[[#This Row],[Costo Unitario]]</f>
        <v>12</v>
      </c>
      <c r="M635" s="4">
        <f>(Datos_cocina[[#This Row],[Ganancia Neta]]/Datos_cocina[[#This Row],[Total del Pedido]])</f>
        <v>0.38709677419354838</v>
      </c>
    </row>
    <row r="636" spans="1:13" x14ac:dyDescent="0.3">
      <c r="A636">
        <v>247</v>
      </c>
      <c r="B636">
        <v>11</v>
      </c>
      <c r="C636" t="s">
        <v>24</v>
      </c>
      <c r="D636" t="s">
        <v>25</v>
      </c>
      <c r="E636" s="2">
        <v>20</v>
      </c>
      <c r="F636" s="2">
        <v>33</v>
      </c>
      <c r="G636">
        <v>2</v>
      </c>
      <c r="H636" s="8">
        <v>4.0972222222222222E-2</v>
      </c>
      <c r="I636" t="s">
        <v>13</v>
      </c>
      <c r="J636" s="2">
        <f>Datos_cocina[[#This Row],[Precio Unitario]]*Datos_cocina[[#This Row],[Cantidad Ordenada]]</f>
        <v>66</v>
      </c>
      <c r="K636" s="3">
        <f>Datos_cocina[[#This Row],[Ganancia Bruta]]*Datos_cocina[[#This Row],[Cantidad Ordenada]]</f>
        <v>26</v>
      </c>
      <c r="L636" s="3">
        <f>Datos_cocina[[#This Row],[Precio Unitario]]-Datos_cocina[[#This Row],[Costo Unitario]]</f>
        <v>13</v>
      </c>
      <c r="M636" s="4">
        <f>(Datos_cocina[[#This Row],[Ganancia Neta]]/Datos_cocina[[#This Row],[Total del Pedido]])</f>
        <v>0.39393939393939392</v>
      </c>
    </row>
    <row r="637" spans="1:13" x14ac:dyDescent="0.3">
      <c r="A637">
        <v>248</v>
      </c>
      <c r="B637">
        <v>12</v>
      </c>
      <c r="C637" t="s">
        <v>36</v>
      </c>
      <c r="D637" t="s">
        <v>37</v>
      </c>
      <c r="E637" s="2">
        <v>20</v>
      </c>
      <c r="F637" s="2">
        <v>34</v>
      </c>
      <c r="G637">
        <v>1</v>
      </c>
      <c r="H637" s="8">
        <v>2.2222222222222223E-2</v>
      </c>
      <c r="I637" t="s">
        <v>13</v>
      </c>
      <c r="J637" s="2">
        <f>Datos_cocina[[#This Row],[Precio Unitario]]*Datos_cocina[[#This Row],[Cantidad Ordenada]]</f>
        <v>34</v>
      </c>
      <c r="K637" s="3">
        <f>Datos_cocina[[#This Row],[Ganancia Bruta]]*Datos_cocina[[#This Row],[Cantidad Ordenada]]</f>
        <v>14</v>
      </c>
      <c r="L637" s="3">
        <f>Datos_cocina[[#This Row],[Precio Unitario]]-Datos_cocina[[#This Row],[Costo Unitario]]</f>
        <v>14</v>
      </c>
      <c r="M637" s="4">
        <f>(Datos_cocina[[#This Row],[Ganancia Neta]]/Datos_cocina[[#This Row],[Total del Pedido]])</f>
        <v>0.41176470588235292</v>
      </c>
    </row>
    <row r="638" spans="1:13" x14ac:dyDescent="0.3">
      <c r="A638">
        <v>248</v>
      </c>
      <c r="B638">
        <v>12</v>
      </c>
      <c r="C638" t="s">
        <v>22</v>
      </c>
      <c r="D638" t="s">
        <v>23</v>
      </c>
      <c r="E638" s="2">
        <v>17</v>
      </c>
      <c r="F638" s="2">
        <v>29</v>
      </c>
      <c r="G638">
        <v>3</v>
      </c>
      <c r="H638" s="8">
        <v>3.5416666666666666E-2</v>
      </c>
      <c r="I638" t="s">
        <v>13</v>
      </c>
      <c r="J638" s="2">
        <f>Datos_cocina[[#This Row],[Precio Unitario]]*Datos_cocina[[#This Row],[Cantidad Ordenada]]</f>
        <v>87</v>
      </c>
      <c r="K638" s="3">
        <f>Datos_cocina[[#This Row],[Ganancia Bruta]]*Datos_cocina[[#This Row],[Cantidad Ordenada]]</f>
        <v>36</v>
      </c>
      <c r="L638" s="3">
        <f>Datos_cocina[[#This Row],[Precio Unitario]]-Datos_cocina[[#This Row],[Costo Unitario]]</f>
        <v>12</v>
      </c>
      <c r="M638" s="4">
        <f>(Datos_cocina[[#This Row],[Ganancia Neta]]/Datos_cocina[[#This Row],[Total del Pedido]])</f>
        <v>0.41379310344827586</v>
      </c>
    </row>
    <row r="639" spans="1:13" x14ac:dyDescent="0.3">
      <c r="A639">
        <v>248</v>
      </c>
      <c r="B639">
        <v>12</v>
      </c>
      <c r="C639" t="s">
        <v>16</v>
      </c>
      <c r="D639" t="s">
        <v>17</v>
      </c>
      <c r="E639" s="2">
        <v>16</v>
      </c>
      <c r="F639" s="2">
        <v>27</v>
      </c>
      <c r="G639">
        <v>2</v>
      </c>
      <c r="H639" s="8">
        <v>4.1666666666666666E-3</v>
      </c>
      <c r="I639" t="s">
        <v>13</v>
      </c>
      <c r="J639" s="2">
        <f>Datos_cocina[[#This Row],[Precio Unitario]]*Datos_cocina[[#This Row],[Cantidad Ordenada]]</f>
        <v>54</v>
      </c>
      <c r="K639" s="3">
        <f>Datos_cocina[[#This Row],[Ganancia Bruta]]*Datos_cocina[[#This Row],[Cantidad Ordenada]]</f>
        <v>22</v>
      </c>
      <c r="L639" s="3">
        <f>Datos_cocina[[#This Row],[Precio Unitario]]-Datos_cocina[[#This Row],[Costo Unitario]]</f>
        <v>11</v>
      </c>
      <c r="M639" s="4">
        <f>(Datos_cocina[[#This Row],[Ganancia Neta]]/Datos_cocina[[#This Row],[Total del Pedido]])</f>
        <v>0.40740740740740738</v>
      </c>
    </row>
    <row r="640" spans="1:13" x14ac:dyDescent="0.3">
      <c r="A640">
        <v>248</v>
      </c>
      <c r="B640">
        <v>12</v>
      </c>
      <c r="C640" t="s">
        <v>48</v>
      </c>
      <c r="D640" t="s">
        <v>49</v>
      </c>
      <c r="E640" s="2">
        <v>15</v>
      </c>
      <c r="F640" s="2">
        <v>25</v>
      </c>
      <c r="G640">
        <v>2</v>
      </c>
      <c r="H640" s="8">
        <v>2.1527777777777778E-2</v>
      </c>
      <c r="I640" t="s">
        <v>10</v>
      </c>
      <c r="J640" s="2">
        <f>Datos_cocina[[#This Row],[Precio Unitario]]*Datos_cocina[[#This Row],[Cantidad Ordenada]]</f>
        <v>50</v>
      </c>
      <c r="K640" s="3">
        <f>Datos_cocina[[#This Row],[Ganancia Bruta]]*Datos_cocina[[#This Row],[Cantidad Ordenada]]</f>
        <v>20</v>
      </c>
      <c r="L640" s="3">
        <f>Datos_cocina[[#This Row],[Precio Unitario]]-Datos_cocina[[#This Row],[Costo Unitario]]</f>
        <v>10</v>
      </c>
      <c r="M640" s="4">
        <f>(Datos_cocina[[#This Row],[Ganancia Neta]]/Datos_cocina[[#This Row],[Total del Pedido]])</f>
        <v>0.4</v>
      </c>
    </row>
    <row r="641" spans="1:13" x14ac:dyDescent="0.3">
      <c r="A641">
        <v>249</v>
      </c>
      <c r="B641">
        <v>8</v>
      </c>
      <c r="C641" t="s">
        <v>34</v>
      </c>
      <c r="D641" t="s">
        <v>35</v>
      </c>
      <c r="E641" s="2">
        <v>13</v>
      </c>
      <c r="F641" s="2">
        <v>22</v>
      </c>
      <c r="G641">
        <v>2</v>
      </c>
      <c r="H641" s="8">
        <v>3.5416666666666666E-2</v>
      </c>
      <c r="I641" t="s">
        <v>13</v>
      </c>
      <c r="J641" s="2">
        <f>Datos_cocina[[#This Row],[Precio Unitario]]*Datos_cocina[[#This Row],[Cantidad Ordenada]]</f>
        <v>44</v>
      </c>
      <c r="K641" s="3">
        <f>Datos_cocina[[#This Row],[Ganancia Bruta]]*Datos_cocina[[#This Row],[Cantidad Ordenada]]</f>
        <v>18</v>
      </c>
      <c r="L641" s="3">
        <f>Datos_cocina[[#This Row],[Precio Unitario]]-Datos_cocina[[#This Row],[Costo Unitario]]</f>
        <v>9</v>
      </c>
      <c r="M641" s="4">
        <f>(Datos_cocina[[#This Row],[Ganancia Neta]]/Datos_cocina[[#This Row],[Total del Pedido]])</f>
        <v>0.40909090909090912</v>
      </c>
    </row>
    <row r="642" spans="1:13" x14ac:dyDescent="0.3">
      <c r="A642">
        <v>249</v>
      </c>
      <c r="B642">
        <v>8</v>
      </c>
      <c r="C642" t="s">
        <v>44</v>
      </c>
      <c r="D642" t="s">
        <v>45</v>
      </c>
      <c r="E642" s="2">
        <v>10</v>
      </c>
      <c r="F642" s="2">
        <v>18</v>
      </c>
      <c r="G642">
        <v>2</v>
      </c>
      <c r="H642" s="8">
        <v>4.027777777777778E-2</v>
      </c>
      <c r="I642" t="s">
        <v>10</v>
      </c>
      <c r="J642" s="2">
        <f>Datos_cocina[[#This Row],[Precio Unitario]]*Datos_cocina[[#This Row],[Cantidad Ordenada]]</f>
        <v>36</v>
      </c>
      <c r="K642" s="3">
        <f>Datos_cocina[[#This Row],[Ganancia Bruta]]*Datos_cocina[[#This Row],[Cantidad Ordenada]]</f>
        <v>16</v>
      </c>
      <c r="L642" s="3">
        <f>Datos_cocina[[#This Row],[Precio Unitario]]-Datos_cocina[[#This Row],[Costo Unitario]]</f>
        <v>8</v>
      </c>
      <c r="M642" s="4">
        <f>(Datos_cocina[[#This Row],[Ganancia Neta]]/Datos_cocina[[#This Row],[Total del Pedido]])</f>
        <v>0.44444444444444442</v>
      </c>
    </row>
    <row r="643" spans="1:13" x14ac:dyDescent="0.3">
      <c r="A643">
        <v>250</v>
      </c>
      <c r="B643">
        <v>8</v>
      </c>
      <c r="C643" t="s">
        <v>38</v>
      </c>
      <c r="D643" t="s">
        <v>39</v>
      </c>
      <c r="E643" s="2">
        <v>12</v>
      </c>
      <c r="F643" s="2">
        <v>20</v>
      </c>
      <c r="G643">
        <v>1</v>
      </c>
      <c r="H643" s="8">
        <v>2.013888888888889E-2</v>
      </c>
      <c r="I643" t="s">
        <v>13</v>
      </c>
      <c r="J643" s="2">
        <f>Datos_cocina[[#This Row],[Precio Unitario]]*Datos_cocina[[#This Row],[Cantidad Ordenada]]</f>
        <v>20</v>
      </c>
      <c r="K643" s="3">
        <f>Datos_cocina[[#This Row],[Ganancia Bruta]]*Datos_cocina[[#This Row],[Cantidad Ordenada]]</f>
        <v>8</v>
      </c>
      <c r="L643" s="3">
        <f>Datos_cocina[[#This Row],[Precio Unitario]]-Datos_cocina[[#This Row],[Costo Unitario]]</f>
        <v>8</v>
      </c>
      <c r="M643" s="4">
        <f>(Datos_cocina[[#This Row],[Ganancia Neta]]/Datos_cocina[[#This Row],[Total del Pedido]])</f>
        <v>0.4</v>
      </c>
    </row>
    <row r="644" spans="1:13" x14ac:dyDescent="0.3">
      <c r="A644">
        <v>251</v>
      </c>
      <c r="B644">
        <v>12</v>
      </c>
      <c r="C644" t="s">
        <v>46</v>
      </c>
      <c r="D644" t="s">
        <v>47</v>
      </c>
      <c r="E644" s="2">
        <v>15</v>
      </c>
      <c r="F644" s="2">
        <v>26</v>
      </c>
      <c r="G644">
        <v>1</v>
      </c>
      <c r="H644" s="8">
        <v>1.7361111111111112E-2</v>
      </c>
      <c r="I644" t="s">
        <v>13</v>
      </c>
      <c r="J644" s="2">
        <f>Datos_cocina[[#This Row],[Precio Unitario]]*Datos_cocina[[#This Row],[Cantidad Ordenada]]</f>
        <v>26</v>
      </c>
      <c r="K644" s="3">
        <f>Datos_cocina[[#This Row],[Ganancia Bruta]]*Datos_cocina[[#This Row],[Cantidad Ordenada]]</f>
        <v>11</v>
      </c>
      <c r="L644" s="3">
        <f>Datos_cocina[[#This Row],[Precio Unitario]]-Datos_cocina[[#This Row],[Costo Unitario]]</f>
        <v>11</v>
      </c>
      <c r="M644" s="4">
        <f>(Datos_cocina[[#This Row],[Ganancia Neta]]/Datos_cocina[[#This Row],[Total del Pedido]])</f>
        <v>0.42307692307692307</v>
      </c>
    </row>
    <row r="645" spans="1:13" x14ac:dyDescent="0.3">
      <c r="A645">
        <v>251</v>
      </c>
      <c r="B645">
        <v>12</v>
      </c>
      <c r="C645" t="s">
        <v>34</v>
      </c>
      <c r="D645" t="s">
        <v>35</v>
      </c>
      <c r="E645" s="2">
        <v>13</v>
      </c>
      <c r="F645" s="2">
        <v>22</v>
      </c>
      <c r="G645">
        <v>1</v>
      </c>
      <c r="H645" s="8">
        <v>2.361111111111111E-2</v>
      </c>
      <c r="I645" t="s">
        <v>10</v>
      </c>
      <c r="J645" s="2">
        <f>Datos_cocina[[#This Row],[Precio Unitario]]*Datos_cocina[[#This Row],[Cantidad Ordenada]]</f>
        <v>22</v>
      </c>
      <c r="K645" s="3">
        <f>Datos_cocina[[#This Row],[Ganancia Bruta]]*Datos_cocina[[#This Row],[Cantidad Ordenada]]</f>
        <v>9</v>
      </c>
      <c r="L645" s="3">
        <f>Datos_cocina[[#This Row],[Precio Unitario]]-Datos_cocina[[#This Row],[Costo Unitario]]</f>
        <v>9</v>
      </c>
      <c r="M645" s="4">
        <f>(Datos_cocina[[#This Row],[Ganancia Neta]]/Datos_cocina[[#This Row],[Total del Pedido]])</f>
        <v>0.40909090909090912</v>
      </c>
    </row>
    <row r="646" spans="1:13" x14ac:dyDescent="0.3">
      <c r="A646">
        <v>251</v>
      </c>
      <c r="B646">
        <v>12</v>
      </c>
      <c r="C646" t="s">
        <v>40</v>
      </c>
      <c r="D646" t="s">
        <v>41</v>
      </c>
      <c r="E646" s="2">
        <v>14</v>
      </c>
      <c r="F646" s="2">
        <v>23</v>
      </c>
      <c r="G646">
        <v>1</v>
      </c>
      <c r="H646" s="8">
        <v>1.5972222222222221E-2</v>
      </c>
      <c r="I646" t="s">
        <v>13</v>
      </c>
      <c r="J646" s="2">
        <f>Datos_cocina[[#This Row],[Precio Unitario]]*Datos_cocina[[#This Row],[Cantidad Ordenada]]</f>
        <v>23</v>
      </c>
      <c r="K646" s="3">
        <f>Datos_cocina[[#This Row],[Ganancia Bruta]]*Datos_cocina[[#This Row],[Cantidad Ordenada]]</f>
        <v>9</v>
      </c>
      <c r="L646" s="3">
        <f>Datos_cocina[[#This Row],[Precio Unitario]]-Datos_cocina[[#This Row],[Costo Unitario]]</f>
        <v>9</v>
      </c>
      <c r="M646" s="4">
        <f>(Datos_cocina[[#This Row],[Ganancia Neta]]/Datos_cocina[[#This Row],[Total del Pedido]])</f>
        <v>0.39130434782608697</v>
      </c>
    </row>
    <row r="647" spans="1:13" x14ac:dyDescent="0.3">
      <c r="A647">
        <v>251</v>
      </c>
      <c r="B647">
        <v>12</v>
      </c>
      <c r="C647" t="s">
        <v>28</v>
      </c>
      <c r="D647" t="s">
        <v>29</v>
      </c>
      <c r="E647" s="2">
        <v>11</v>
      </c>
      <c r="F647" s="2">
        <v>19</v>
      </c>
      <c r="G647">
        <v>2</v>
      </c>
      <c r="H647" s="8">
        <v>2.7777777777777776E-2</v>
      </c>
      <c r="I647" t="s">
        <v>13</v>
      </c>
      <c r="J647" s="2">
        <f>Datos_cocina[[#This Row],[Precio Unitario]]*Datos_cocina[[#This Row],[Cantidad Ordenada]]</f>
        <v>38</v>
      </c>
      <c r="K647" s="3">
        <f>Datos_cocina[[#This Row],[Ganancia Bruta]]*Datos_cocina[[#This Row],[Cantidad Ordenada]]</f>
        <v>16</v>
      </c>
      <c r="L647" s="3">
        <f>Datos_cocina[[#This Row],[Precio Unitario]]-Datos_cocina[[#This Row],[Costo Unitario]]</f>
        <v>8</v>
      </c>
      <c r="M647" s="4">
        <f>(Datos_cocina[[#This Row],[Ganancia Neta]]/Datos_cocina[[#This Row],[Total del Pedido]])</f>
        <v>0.42105263157894735</v>
      </c>
    </row>
    <row r="648" spans="1:13" x14ac:dyDescent="0.3">
      <c r="A648">
        <v>252</v>
      </c>
      <c r="B648">
        <v>4</v>
      </c>
      <c r="C648" t="s">
        <v>48</v>
      </c>
      <c r="D648" t="s">
        <v>49</v>
      </c>
      <c r="E648" s="2">
        <v>15</v>
      </c>
      <c r="F648" s="2">
        <v>25</v>
      </c>
      <c r="G648">
        <v>2</v>
      </c>
      <c r="H648" s="8">
        <v>3.6805555555555557E-2</v>
      </c>
      <c r="I648" t="s">
        <v>13</v>
      </c>
      <c r="J648" s="2">
        <f>Datos_cocina[[#This Row],[Precio Unitario]]*Datos_cocina[[#This Row],[Cantidad Ordenada]]</f>
        <v>50</v>
      </c>
      <c r="K648" s="3">
        <f>Datos_cocina[[#This Row],[Ganancia Bruta]]*Datos_cocina[[#This Row],[Cantidad Ordenada]]</f>
        <v>20</v>
      </c>
      <c r="L648" s="3">
        <f>Datos_cocina[[#This Row],[Precio Unitario]]-Datos_cocina[[#This Row],[Costo Unitario]]</f>
        <v>10</v>
      </c>
      <c r="M648" s="4">
        <f>(Datos_cocina[[#This Row],[Ganancia Neta]]/Datos_cocina[[#This Row],[Total del Pedido]])</f>
        <v>0.4</v>
      </c>
    </row>
    <row r="649" spans="1:13" x14ac:dyDescent="0.3">
      <c r="A649">
        <v>252</v>
      </c>
      <c r="B649">
        <v>4</v>
      </c>
      <c r="C649" t="s">
        <v>46</v>
      </c>
      <c r="D649" t="s">
        <v>47</v>
      </c>
      <c r="E649" s="2">
        <v>15</v>
      </c>
      <c r="F649" s="2">
        <v>26</v>
      </c>
      <c r="G649">
        <v>2</v>
      </c>
      <c r="H649" s="8">
        <v>2.1527777777777778E-2</v>
      </c>
      <c r="I649" t="s">
        <v>10</v>
      </c>
      <c r="J649" s="2">
        <f>Datos_cocina[[#This Row],[Precio Unitario]]*Datos_cocina[[#This Row],[Cantidad Ordenada]]</f>
        <v>52</v>
      </c>
      <c r="K649" s="3">
        <f>Datos_cocina[[#This Row],[Ganancia Bruta]]*Datos_cocina[[#This Row],[Cantidad Ordenada]]</f>
        <v>22</v>
      </c>
      <c r="L649" s="3">
        <f>Datos_cocina[[#This Row],[Precio Unitario]]-Datos_cocina[[#This Row],[Costo Unitario]]</f>
        <v>11</v>
      </c>
      <c r="M649" s="4">
        <f>(Datos_cocina[[#This Row],[Ganancia Neta]]/Datos_cocina[[#This Row],[Total del Pedido]])</f>
        <v>0.42307692307692307</v>
      </c>
    </row>
    <row r="650" spans="1:13" x14ac:dyDescent="0.3">
      <c r="A650">
        <v>253</v>
      </c>
      <c r="B650">
        <v>8</v>
      </c>
      <c r="C650" t="s">
        <v>48</v>
      </c>
      <c r="D650" t="s">
        <v>49</v>
      </c>
      <c r="E650" s="2">
        <v>15</v>
      </c>
      <c r="F650" s="2">
        <v>25</v>
      </c>
      <c r="G650">
        <v>1</v>
      </c>
      <c r="H650" s="8">
        <v>1.2500000000000001E-2</v>
      </c>
      <c r="I650" t="s">
        <v>10</v>
      </c>
      <c r="J650" s="2">
        <f>Datos_cocina[[#This Row],[Precio Unitario]]*Datos_cocina[[#This Row],[Cantidad Ordenada]]</f>
        <v>25</v>
      </c>
      <c r="K650" s="3">
        <f>Datos_cocina[[#This Row],[Ganancia Bruta]]*Datos_cocina[[#This Row],[Cantidad Ordenada]]</f>
        <v>10</v>
      </c>
      <c r="L650" s="3">
        <f>Datos_cocina[[#This Row],[Precio Unitario]]-Datos_cocina[[#This Row],[Costo Unitario]]</f>
        <v>10</v>
      </c>
      <c r="M650" s="4">
        <f>(Datos_cocina[[#This Row],[Ganancia Neta]]/Datos_cocina[[#This Row],[Total del Pedido]])</f>
        <v>0.4</v>
      </c>
    </row>
    <row r="651" spans="1:13" x14ac:dyDescent="0.3">
      <c r="A651">
        <v>253</v>
      </c>
      <c r="B651">
        <v>8</v>
      </c>
      <c r="C651" t="s">
        <v>42</v>
      </c>
      <c r="D651" t="s">
        <v>43</v>
      </c>
      <c r="E651" s="2">
        <v>13</v>
      </c>
      <c r="F651" s="2">
        <v>21</v>
      </c>
      <c r="G651">
        <v>2</v>
      </c>
      <c r="H651" s="8">
        <v>5.5555555555555558E-3</v>
      </c>
      <c r="I651" t="s">
        <v>10</v>
      </c>
      <c r="J651" s="2">
        <f>Datos_cocina[[#This Row],[Precio Unitario]]*Datos_cocina[[#This Row],[Cantidad Ordenada]]</f>
        <v>42</v>
      </c>
      <c r="K651" s="3">
        <f>Datos_cocina[[#This Row],[Ganancia Bruta]]*Datos_cocina[[#This Row],[Cantidad Ordenada]]</f>
        <v>16</v>
      </c>
      <c r="L651" s="3">
        <f>Datos_cocina[[#This Row],[Precio Unitario]]-Datos_cocina[[#This Row],[Costo Unitario]]</f>
        <v>8</v>
      </c>
      <c r="M651" s="4">
        <f>(Datos_cocina[[#This Row],[Ganancia Neta]]/Datos_cocina[[#This Row],[Total del Pedido]])</f>
        <v>0.38095238095238093</v>
      </c>
    </row>
    <row r="652" spans="1:13" x14ac:dyDescent="0.3">
      <c r="A652">
        <v>253</v>
      </c>
      <c r="B652">
        <v>8</v>
      </c>
      <c r="C652" t="s">
        <v>22</v>
      </c>
      <c r="D652" t="s">
        <v>23</v>
      </c>
      <c r="E652" s="2">
        <v>17</v>
      </c>
      <c r="F652" s="2">
        <v>29</v>
      </c>
      <c r="G652">
        <v>3</v>
      </c>
      <c r="H652" s="8">
        <v>2.013888888888889E-2</v>
      </c>
      <c r="I652" t="s">
        <v>13</v>
      </c>
      <c r="J652" s="2">
        <f>Datos_cocina[[#This Row],[Precio Unitario]]*Datos_cocina[[#This Row],[Cantidad Ordenada]]</f>
        <v>87</v>
      </c>
      <c r="K652" s="3">
        <f>Datos_cocina[[#This Row],[Ganancia Bruta]]*Datos_cocina[[#This Row],[Cantidad Ordenada]]</f>
        <v>36</v>
      </c>
      <c r="L652" s="3">
        <f>Datos_cocina[[#This Row],[Precio Unitario]]-Datos_cocina[[#This Row],[Costo Unitario]]</f>
        <v>12</v>
      </c>
      <c r="M652" s="4">
        <f>(Datos_cocina[[#This Row],[Ganancia Neta]]/Datos_cocina[[#This Row],[Total del Pedido]])</f>
        <v>0.41379310344827586</v>
      </c>
    </row>
    <row r="653" spans="1:13" x14ac:dyDescent="0.3">
      <c r="A653">
        <v>254</v>
      </c>
      <c r="B653">
        <v>10</v>
      </c>
      <c r="C653" t="s">
        <v>14</v>
      </c>
      <c r="D653" t="s">
        <v>15</v>
      </c>
      <c r="E653" s="2">
        <v>19</v>
      </c>
      <c r="F653" s="2">
        <v>31</v>
      </c>
      <c r="G653">
        <v>3</v>
      </c>
      <c r="H653" s="8">
        <v>2.2916666666666665E-2</v>
      </c>
      <c r="I653" t="s">
        <v>10</v>
      </c>
      <c r="J653" s="2">
        <f>Datos_cocina[[#This Row],[Precio Unitario]]*Datos_cocina[[#This Row],[Cantidad Ordenada]]</f>
        <v>93</v>
      </c>
      <c r="K653" s="3">
        <f>Datos_cocina[[#This Row],[Ganancia Bruta]]*Datos_cocina[[#This Row],[Cantidad Ordenada]]</f>
        <v>36</v>
      </c>
      <c r="L653" s="3">
        <f>Datos_cocina[[#This Row],[Precio Unitario]]-Datos_cocina[[#This Row],[Costo Unitario]]</f>
        <v>12</v>
      </c>
      <c r="M653" s="4">
        <f>(Datos_cocina[[#This Row],[Ganancia Neta]]/Datos_cocina[[#This Row],[Total del Pedido]])</f>
        <v>0.38709677419354838</v>
      </c>
    </row>
    <row r="654" spans="1:13" x14ac:dyDescent="0.3">
      <c r="A654">
        <v>254</v>
      </c>
      <c r="B654">
        <v>10</v>
      </c>
      <c r="C654" t="s">
        <v>46</v>
      </c>
      <c r="D654" t="s">
        <v>47</v>
      </c>
      <c r="E654" s="2">
        <v>15</v>
      </c>
      <c r="F654" s="2">
        <v>26</v>
      </c>
      <c r="G654">
        <v>2</v>
      </c>
      <c r="H654" s="8">
        <v>6.9444444444444441E-3</v>
      </c>
      <c r="I654" t="s">
        <v>13</v>
      </c>
      <c r="J654" s="2">
        <f>Datos_cocina[[#This Row],[Precio Unitario]]*Datos_cocina[[#This Row],[Cantidad Ordenada]]</f>
        <v>52</v>
      </c>
      <c r="K654" s="3">
        <f>Datos_cocina[[#This Row],[Ganancia Bruta]]*Datos_cocina[[#This Row],[Cantidad Ordenada]]</f>
        <v>22</v>
      </c>
      <c r="L654" s="3">
        <f>Datos_cocina[[#This Row],[Precio Unitario]]-Datos_cocina[[#This Row],[Costo Unitario]]</f>
        <v>11</v>
      </c>
      <c r="M654" s="4">
        <f>(Datos_cocina[[#This Row],[Ganancia Neta]]/Datos_cocina[[#This Row],[Total del Pedido]])</f>
        <v>0.42307692307692307</v>
      </c>
    </row>
    <row r="655" spans="1:13" x14ac:dyDescent="0.3">
      <c r="A655">
        <v>254</v>
      </c>
      <c r="B655">
        <v>10</v>
      </c>
      <c r="C655" t="s">
        <v>36</v>
      </c>
      <c r="D655" t="s">
        <v>37</v>
      </c>
      <c r="E655" s="2">
        <v>20</v>
      </c>
      <c r="F655" s="2">
        <v>34</v>
      </c>
      <c r="G655">
        <v>2</v>
      </c>
      <c r="H655" s="8">
        <v>3.888888888888889E-2</v>
      </c>
      <c r="I655" t="s">
        <v>10</v>
      </c>
      <c r="J655" s="2">
        <f>Datos_cocina[[#This Row],[Precio Unitario]]*Datos_cocina[[#This Row],[Cantidad Ordenada]]</f>
        <v>68</v>
      </c>
      <c r="K655" s="3">
        <f>Datos_cocina[[#This Row],[Ganancia Bruta]]*Datos_cocina[[#This Row],[Cantidad Ordenada]]</f>
        <v>28</v>
      </c>
      <c r="L655" s="3">
        <f>Datos_cocina[[#This Row],[Precio Unitario]]-Datos_cocina[[#This Row],[Costo Unitario]]</f>
        <v>14</v>
      </c>
      <c r="M655" s="4">
        <f>(Datos_cocina[[#This Row],[Ganancia Neta]]/Datos_cocina[[#This Row],[Total del Pedido]])</f>
        <v>0.41176470588235292</v>
      </c>
    </row>
    <row r="656" spans="1:13" x14ac:dyDescent="0.3">
      <c r="A656">
        <v>254</v>
      </c>
      <c r="B656">
        <v>10</v>
      </c>
      <c r="C656" t="s">
        <v>26</v>
      </c>
      <c r="D656" t="s">
        <v>27</v>
      </c>
      <c r="E656" s="2">
        <v>16</v>
      </c>
      <c r="F656" s="2">
        <v>28</v>
      </c>
      <c r="G656">
        <v>3</v>
      </c>
      <c r="H656" s="8">
        <v>2.9166666666666667E-2</v>
      </c>
      <c r="I656" t="s">
        <v>13</v>
      </c>
      <c r="J656" s="2">
        <f>Datos_cocina[[#This Row],[Precio Unitario]]*Datos_cocina[[#This Row],[Cantidad Ordenada]]</f>
        <v>84</v>
      </c>
      <c r="K656" s="3">
        <f>Datos_cocina[[#This Row],[Ganancia Bruta]]*Datos_cocina[[#This Row],[Cantidad Ordenada]]</f>
        <v>36</v>
      </c>
      <c r="L656" s="3">
        <f>Datos_cocina[[#This Row],[Precio Unitario]]-Datos_cocina[[#This Row],[Costo Unitario]]</f>
        <v>12</v>
      </c>
      <c r="M656" s="4">
        <f>(Datos_cocina[[#This Row],[Ganancia Neta]]/Datos_cocina[[#This Row],[Total del Pedido]])</f>
        <v>0.42857142857142855</v>
      </c>
    </row>
    <row r="657" spans="1:13" x14ac:dyDescent="0.3">
      <c r="A657">
        <v>255</v>
      </c>
      <c r="B657">
        <v>8</v>
      </c>
      <c r="C657" t="s">
        <v>48</v>
      </c>
      <c r="D657" t="s">
        <v>49</v>
      </c>
      <c r="E657" s="2">
        <v>15</v>
      </c>
      <c r="F657" s="2">
        <v>25</v>
      </c>
      <c r="G657">
        <v>1</v>
      </c>
      <c r="H657" s="8">
        <v>2.5694444444444443E-2</v>
      </c>
      <c r="I657" t="s">
        <v>10</v>
      </c>
      <c r="J657" s="2">
        <f>Datos_cocina[[#This Row],[Precio Unitario]]*Datos_cocina[[#This Row],[Cantidad Ordenada]]</f>
        <v>25</v>
      </c>
      <c r="K657" s="3">
        <f>Datos_cocina[[#This Row],[Ganancia Bruta]]*Datos_cocina[[#This Row],[Cantidad Ordenada]]</f>
        <v>10</v>
      </c>
      <c r="L657" s="3">
        <f>Datos_cocina[[#This Row],[Precio Unitario]]-Datos_cocina[[#This Row],[Costo Unitario]]</f>
        <v>10</v>
      </c>
      <c r="M657" s="4">
        <f>(Datos_cocina[[#This Row],[Ganancia Neta]]/Datos_cocina[[#This Row],[Total del Pedido]])</f>
        <v>0.4</v>
      </c>
    </row>
    <row r="658" spans="1:13" x14ac:dyDescent="0.3">
      <c r="A658">
        <v>256</v>
      </c>
      <c r="B658">
        <v>5</v>
      </c>
      <c r="C658" t="s">
        <v>42</v>
      </c>
      <c r="D658" t="s">
        <v>43</v>
      </c>
      <c r="E658" s="2">
        <v>13</v>
      </c>
      <c r="F658" s="2">
        <v>21</v>
      </c>
      <c r="G658">
        <v>1</v>
      </c>
      <c r="H658" s="8">
        <v>1.1111111111111112E-2</v>
      </c>
      <c r="I658" t="s">
        <v>10</v>
      </c>
      <c r="J658" s="2">
        <f>Datos_cocina[[#This Row],[Precio Unitario]]*Datos_cocina[[#This Row],[Cantidad Ordenada]]</f>
        <v>21</v>
      </c>
      <c r="K658" s="3">
        <f>Datos_cocina[[#This Row],[Ganancia Bruta]]*Datos_cocina[[#This Row],[Cantidad Ordenada]]</f>
        <v>8</v>
      </c>
      <c r="L658" s="3">
        <f>Datos_cocina[[#This Row],[Precio Unitario]]-Datos_cocina[[#This Row],[Costo Unitario]]</f>
        <v>8</v>
      </c>
      <c r="M658" s="4">
        <f>(Datos_cocina[[#This Row],[Ganancia Neta]]/Datos_cocina[[#This Row],[Total del Pedido]])</f>
        <v>0.38095238095238093</v>
      </c>
    </row>
    <row r="659" spans="1:13" x14ac:dyDescent="0.3">
      <c r="A659">
        <v>257</v>
      </c>
      <c r="B659">
        <v>12</v>
      </c>
      <c r="C659" t="s">
        <v>40</v>
      </c>
      <c r="D659" t="s">
        <v>41</v>
      </c>
      <c r="E659" s="2">
        <v>14</v>
      </c>
      <c r="F659" s="2">
        <v>23</v>
      </c>
      <c r="G659">
        <v>2</v>
      </c>
      <c r="H659" s="8">
        <v>1.9444444444444445E-2</v>
      </c>
      <c r="I659" t="s">
        <v>13</v>
      </c>
      <c r="J659" s="2">
        <f>Datos_cocina[[#This Row],[Precio Unitario]]*Datos_cocina[[#This Row],[Cantidad Ordenada]]</f>
        <v>46</v>
      </c>
      <c r="K659" s="3">
        <f>Datos_cocina[[#This Row],[Ganancia Bruta]]*Datos_cocina[[#This Row],[Cantidad Ordenada]]</f>
        <v>18</v>
      </c>
      <c r="L659" s="3">
        <f>Datos_cocina[[#This Row],[Precio Unitario]]-Datos_cocina[[#This Row],[Costo Unitario]]</f>
        <v>9</v>
      </c>
      <c r="M659" s="4">
        <f>(Datos_cocina[[#This Row],[Ganancia Neta]]/Datos_cocina[[#This Row],[Total del Pedido]])</f>
        <v>0.39130434782608697</v>
      </c>
    </row>
    <row r="660" spans="1:13" x14ac:dyDescent="0.3">
      <c r="A660">
        <v>258</v>
      </c>
      <c r="B660">
        <v>12</v>
      </c>
      <c r="C660" t="s">
        <v>48</v>
      </c>
      <c r="D660" t="s">
        <v>49</v>
      </c>
      <c r="E660" s="2">
        <v>15</v>
      </c>
      <c r="F660" s="2">
        <v>25</v>
      </c>
      <c r="G660">
        <v>1</v>
      </c>
      <c r="H660" s="8">
        <v>4.0972222222222222E-2</v>
      </c>
      <c r="I660" t="s">
        <v>10</v>
      </c>
      <c r="J660" s="2">
        <f>Datos_cocina[[#This Row],[Precio Unitario]]*Datos_cocina[[#This Row],[Cantidad Ordenada]]</f>
        <v>25</v>
      </c>
      <c r="K660" s="3">
        <f>Datos_cocina[[#This Row],[Ganancia Bruta]]*Datos_cocina[[#This Row],[Cantidad Ordenada]]</f>
        <v>10</v>
      </c>
      <c r="L660" s="3">
        <f>Datos_cocina[[#This Row],[Precio Unitario]]-Datos_cocina[[#This Row],[Costo Unitario]]</f>
        <v>10</v>
      </c>
      <c r="M660" s="4">
        <f>(Datos_cocina[[#This Row],[Ganancia Neta]]/Datos_cocina[[#This Row],[Total del Pedido]])</f>
        <v>0.4</v>
      </c>
    </row>
    <row r="661" spans="1:13" x14ac:dyDescent="0.3">
      <c r="A661">
        <v>258</v>
      </c>
      <c r="B661">
        <v>12</v>
      </c>
      <c r="C661" t="s">
        <v>38</v>
      </c>
      <c r="D661" t="s">
        <v>39</v>
      </c>
      <c r="E661" s="2">
        <v>12</v>
      </c>
      <c r="F661" s="2">
        <v>20</v>
      </c>
      <c r="G661">
        <v>1</v>
      </c>
      <c r="H661" s="8">
        <v>2.1527777777777778E-2</v>
      </c>
      <c r="I661" t="s">
        <v>10</v>
      </c>
      <c r="J661" s="2">
        <f>Datos_cocina[[#This Row],[Precio Unitario]]*Datos_cocina[[#This Row],[Cantidad Ordenada]]</f>
        <v>20</v>
      </c>
      <c r="K661" s="3">
        <f>Datos_cocina[[#This Row],[Ganancia Bruta]]*Datos_cocina[[#This Row],[Cantidad Ordenada]]</f>
        <v>8</v>
      </c>
      <c r="L661" s="3">
        <f>Datos_cocina[[#This Row],[Precio Unitario]]-Datos_cocina[[#This Row],[Costo Unitario]]</f>
        <v>8</v>
      </c>
      <c r="M661" s="4">
        <f>(Datos_cocina[[#This Row],[Ganancia Neta]]/Datos_cocina[[#This Row],[Total del Pedido]])</f>
        <v>0.4</v>
      </c>
    </row>
    <row r="662" spans="1:13" x14ac:dyDescent="0.3">
      <c r="A662">
        <v>258</v>
      </c>
      <c r="B662">
        <v>12</v>
      </c>
      <c r="C662" t="s">
        <v>32</v>
      </c>
      <c r="D662" t="s">
        <v>33</v>
      </c>
      <c r="E662" s="2">
        <v>19</v>
      </c>
      <c r="F662" s="2">
        <v>32</v>
      </c>
      <c r="G662">
        <v>1</v>
      </c>
      <c r="H662" s="8">
        <v>3.472222222222222E-3</v>
      </c>
      <c r="I662" t="s">
        <v>10</v>
      </c>
      <c r="J662" s="2">
        <f>Datos_cocina[[#This Row],[Precio Unitario]]*Datos_cocina[[#This Row],[Cantidad Ordenada]]</f>
        <v>32</v>
      </c>
      <c r="K662" s="3">
        <f>Datos_cocina[[#This Row],[Ganancia Bruta]]*Datos_cocina[[#This Row],[Cantidad Ordenada]]</f>
        <v>13</v>
      </c>
      <c r="L662" s="3">
        <f>Datos_cocina[[#This Row],[Precio Unitario]]-Datos_cocina[[#This Row],[Costo Unitario]]</f>
        <v>13</v>
      </c>
      <c r="M662" s="4">
        <f>(Datos_cocina[[#This Row],[Ganancia Neta]]/Datos_cocina[[#This Row],[Total del Pedido]])</f>
        <v>0.40625</v>
      </c>
    </row>
    <row r="663" spans="1:13" x14ac:dyDescent="0.3">
      <c r="A663">
        <v>258</v>
      </c>
      <c r="B663">
        <v>12</v>
      </c>
      <c r="C663" t="s">
        <v>18</v>
      </c>
      <c r="D663" t="s">
        <v>19</v>
      </c>
      <c r="E663" s="2">
        <v>25</v>
      </c>
      <c r="F663" s="2">
        <v>40</v>
      </c>
      <c r="G663">
        <v>1</v>
      </c>
      <c r="H663" s="8">
        <v>6.9444444444444441E-3</v>
      </c>
      <c r="I663" t="s">
        <v>10</v>
      </c>
      <c r="J663" s="2">
        <f>Datos_cocina[[#This Row],[Precio Unitario]]*Datos_cocina[[#This Row],[Cantidad Ordenada]]</f>
        <v>40</v>
      </c>
      <c r="K663" s="3">
        <f>Datos_cocina[[#This Row],[Ganancia Bruta]]*Datos_cocina[[#This Row],[Cantidad Ordenada]]</f>
        <v>15</v>
      </c>
      <c r="L663" s="3">
        <f>Datos_cocina[[#This Row],[Precio Unitario]]-Datos_cocina[[#This Row],[Costo Unitario]]</f>
        <v>15</v>
      </c>
      <c r="M663" s="4">
        <f>(Datos_cocina[[#This Row],[Ganancia Neta]]/Datos_cocina[[#This Row],[Total del Pedido]])</f>
        <v>0.375</v>
      </c>
    </row>
    <row r="664" spans="1:13" x14ac:dyDescent="0.3">
      <c r="A664">
        <v>259</v>
      </c>
      <c r="B664">
        <v>10</v>
      </c>
      <c r="C664" t="s">
        <v>16</v>
      </c>
      <c r="D664" t="s">
        <v>17</v>
      </c>
      <c r="E664" s="2">
        <v>16</v>
      </c>
      <c r="F664" s="2">
        <v>27</v>
      </c>
      <c r="G664">
        <v>3</v>
      </c>
      <c r="H664" s="8">
        <v>7.6388888888888886E-3</v>
      </c>
      <c r="I664" t="s">
        <v>13</v>
      </c>
      <c r="J664" s="2">
        <f>Datos_cocina[[#This Row],[Precio Unitario]]*Datos_cocina[[#This Row],[Cantidad Ordenada]]</f>
        <v>81</v>
      </c>
      <c r="K664" s="3">
        <f>Datos_cocina[[#This Row],[Ganancia Bruta]]*Datos_cocina[[#This Row],[Cantidad Ordenada]]</f>
        <v>33</v>
      </c>
      <c r="L664" s="3">
        <f>Datos_cocina[[#This Row],[Precio Unitario]]-Datos_cocina[[#This Row],[Costo Unitario]]</f>
        <v>11</v>
      </c>
      <c r="M664" s="4">
        <f>(Datos_cocina[[#This Row],[Ganancia Neta]]/Datos_cocina[[#This Row],[Total del Pedido]])</f>
        <v>0.40740740740740738</v>
      </c>
    </row>
    <row r="665" spans="1:13" x14ac:dyDescent="0.3">
      <c r="A665">
        <v>260</v>
      </c>
      <c r="B665">
        <v>20</v>
      </c>
      <c r="C665" t="s">
        <v>40</v>
      </c>
      <c r="D665" t="s">
        <v>41</v>
      </c>
      <c r="E665" s="2">
        <v>14</v>
      </c>
      <c r="F665" s="2">
        <v>23</v>
      </c>
      <c r="G665">
        <v>3</v>
      </c>
      <c r="H665" s="8">
        <v>3.4027777777777775E-2</v>
      </c>
      <c r="I665" t="s">
        <v>13</v>
      </c>
      <c r="J665" s="2">
        <f>Datos_cocina[[#This Row],[Precio Unitario]]*Datos_cocina[[#This Row],[Cantidad Ordenada]]</f>
        <v>69</v>
      </c>
      <c r="K665" s="3">
        <f>Datos_cocina[[#This Row],[Ganancia Bruta]]*Datos_cocina[[#This Row],[Cantidad Ordenada]]</f>
        <v>27</v>
      </c>
      <c r="L665" s="3">
        <f>Datos_cocina[[#This Row],[Precio Unitario]]-Datos_cocina[[#This Row],[Costo Unitario]]</f>
        <v>9</v>
      </c>
      <c r="M665" s="4">
        <f>(Datos_cocina[[#This Row],[Ganancia Neta]]/Datos_cocina[[#This Row],[Total del Pedido]])</f>
        <v>0.39130434782608697</v>
      </c>
    </row>
    <row r="666" spans="1:13" x14ac:dyDescent="0.3">
      <c r="A666">
        <v>261</v>
      </c>
      <c r="B666">
        <v>8</v>
      </c>
      <c r="C666" t="s">
        <v>32</v>
      </c>
      <c r="D666" t="s">
        <v>33</v>
      </c>
      <c r="E666" s="2">
        <v>19</v>
      </c>
      <c r="F666" s="2">
        <v>32</v>
      </c>
      <c r="G666">
        <v>3</v>
      </c>
      <c r="H666" s="8">
        <v>1.3194444444444444E-2</v>
      </c>
      <c r="I666" t="s">
        <v>13</v>
      </c>
      <c r="J666" s="2">
        <f>Datos_cocina[[#This Row],[Precio Unitario]]*Datos_cocina[[#This Row],[Cantidad Ordenada]]</f>
        <v>96</v>
      </c>
      <c r="K666" s="3">
        <f>Datos_cocina[[#This Row],[Ganancia Bruta]]*Datos_cocina[[#This Row],[Cantidad Ordenada]]</f>
        <v>39</v>
      </c>
      <c r="L666" s="3">
        <f>Datos_cocina[[#This Row],[Precio Unitario]]-Datos_cocina[[#This Row],[Costo Unitario]]</f>
        <v>13</v>
      </c>
      <c r="M666" s="4">
        <f>(Datos_cocina[[#This Row],[Ganancia Neta]]/Datos_cocina[[#This Row],[Total del Pedido]])</f>
        <v>0.40625</v>
      </c>
    </row>
    <row r="667" spans="1:13" x14ac:dyDescent="0.3">
      <c r="A667">
        <v>261</v>
      </c>
      <c r="B667">
        <v>8</v>
      </c>
      <c r="C667" t="s">
        <v>22</v>
      </c>
      <c r="D667" t="s">
        <v>23</v>
      </c>
      <c r="E667" s="2">
        <v>17</v>
      </c>
      <c r="F667" s="2">
        <v>29</v>
      </c>
      <c r="G667">
        <v>2</v>
      </c>
      <c r="H667" s="8">
        <v>2.5000000000000001E-2</v>
      </c>
      <c r="I667" t="s">
        <v>13</v>
      </c>
      <c r="J667" s="2">
        <f>Datos_cocina[[#This Row],[Precio Unitario]]*Datos_cocina[[#This Row],[Cantidad Ordenada]]</f>
        <v>58</v>
      </c>
      <c r="K667" s="3">
        <f>Datos_cocina[[#This Row],[Ganancia Bruta]]*Datos_cocina[[#This Row],[Cantidad Ordenada]]</f>
        <v>24</v>
      </c>
      <c r="L667" s="3">
        <f>Datos_cocina[[#This Row],[Precio Unitario]]-Datos_cocina[[#This Row],[Costo Unitario]]</f>
        <v>12</v>
      </c>
      <c r="M667" s="4">
        <f>(Datos_cocina[[#This Row],[Ganancia Neta]]/Datos_cocina[[#This Row],[Total del Pedido]])</f>
        <v>0.41379310344827586</v>
      </c>
    </row>
    <row r="668" spans="1:13" x14ac:dyDescent="0.3">
      <c r="A668">
        <v>262</v>
      </c>
      <c r="B668">
        <v>18</v>
      </c>
      <c r="C668" t="s">
        <v>34</v>
      </c>
      <c r="D668" t="s">
        <v>35</v>
      </c>
      <c r="E668" s="2">
        <v>13</v>
      </c>
      <c r="F668" s="2">
        <v>22</v>
      </c>
      <c r="G668">
        <v>1</v>
      </c>
      <c r="H668" s="8">
        <v>1.9444444444444445E-2</v>
      </c>
      <c r="I668" t="s">
        <v>13</v>
      </c>
      <c r="J668" s="2">
        <f>Datos_cocina[[#This Row],[Precio Unitario]]*Datos_cocina[[#This Row],[Cantidad Ordenada]]</f>
        <v>22</v>
      </c>
      <c r="K668" s="3">
        <f>Datos_cocina[[#This Row],[Ganancia Bruta]]*Datos_cocina[[#This Row],[Cantidad Ordenada]]</f>
        <v>9</v>
      </c>
      <c r="L668" s="3">
        <f>Datos_cocina[[#This Row],[Precio Unitario]]-Datos_cocina[[#This Row],[Costo Unitario]]</f>
        <v>9</v>
      </c>
      <c r="M668" s="4">
        <f>(Datos_cocina[[#This Row],[Ganancia Neta]]/Datos_cocina[[#This Row],[Total del Pedido]])</f>
        <v>0.40909090909090912</v>
      </c>
    </row>
    <row r="669" spans="1:13" x14ac:dyDescent="0.3">
      <c r="A669">
        <v>262</v>
      </c>
      <c r="B669">
        <v>18</v>
      </c>
      <c r="C669" t="s">
        <v>14</v>
      </c>
      <c r="D669" t="s">
        <v>15</v>
      </c>
      <c r="E669" s="2">
        <v>19</v>
      </c>
      <c r="F669" s="2">
        <v>31</v>
      </c>
      <c r="G669">
        <v>3</v>
      </c>
      <c r="H669" s="8">
        <v>1.3888888888888888E-2</v>
      </c>
      <c r="I669" t="s">
        <v>13</v>
      </c>
      <c r="J669" s="2">
        <f>Datos_cocina[[#This Row],[Precio Unitario]]*Datos_cocina[[#This Row],[Cantidad Ordenada]]</f>
        <v>93</v>
      </c>
      <c r="K669" s="3">
        <f>Datos_cocina[[#This Row],[Ganancia Bruta]]*Datos_cocina[[#This Row],[Cantidad Ordenada]]</f>
        <v>36</v>
      </c>
      <c r="L669" s="3">
        <f>Datos_cocina[[#This Row],[Precio Unitario]]-Datos_cocina[[#This Row],[Costo Unitario]]</f>
        <v>12</v>
      </c>
      <c r="M669" s="4">
        <f>(Datos_cocina[[#This Row],[Ganancia Neta]]/Datos_cocina[[#This Row],[Total del Pedido]])</f>
        <v>0.38709677419354838</v>
      </c>
    </row>
    <row r="670" spans="1:13" x14ac:dyDescent="0.3">
      <c r="A670">
        <v>263</v>
      </c>
      <c r="B670">
        <v>5</v>
      </c>
      <c r="C670" t="s">
        <v>32</v>
      </c>
      <c r="D670" t="s">
        <v>33</v>
      </c>
      <c r="E670" s="2">
        <v>19</v>
      </c>
      <c r="F670" s="2">
        <v>32</v>
      </c>
      <c r="G670">
        <v>1</v>
      </c>
      <c r="H670" s="8">
        <v>2.5694444444444443E-2</v>
      </c>
      <c r="I670" t="s">
        <v>13</v>
      </c>
      <c r="J670" s="2">
        <f>Datos_cocina[[#This Row],[Precio Unitario]]*Datos_cocina[[#This Row],[Cantidad Ordenada]]</f>
        <v>32</v>
      </c>
      <c r="K670" s="3">
        <f>Datos_cocina[[#This Row],[Ganancia Bruta]]*Datos_cocina[[#This Row],[Cantidad Ordenada]]</f>
        <v>13</v>
      </c>
      <c r="L670" s="3">
        <f>Datos_cocina[[#This Row],[Precio Unitario]]-Datos_cocina[[#This Row],[Costo Unitario]]</f>
        <v>13</v>
      </c>
      <c r="M670" s="4">
        <f>(Datos_cocina[[#This Row],[Ganancia Neta]]/Datos_cocina[[#This Row],[Total del Pedido]])</f>
        <v>0.40625</v>
      </c>
    </row>
    <row r="671" spans="1:13" x14ac:dyDescent="0.3">
      <c r="A671">
        <v>263</v>
      </c>
      <c r="B671">
        <v>5</v>
      </c>
      <c r="C671" t="s">
        <v>30</v>
      </c>
      <c r="D671" t="s">
        <v>31</v>
      </c>
      <c r="E671" s="2">
        <v>21</v>
      </c>
      <c r="F671" s="2">
        <v>35</v>
      </c>
      <c r="G671">
        <v>1</v>
      </c>
      <c r="H671" s="8">
        <v>2.0833333333333332E-2</v>
      </c>
      <c r="I671" t="s">
        <v>13</v>
      </c>
      <c r="J671" s="2">
        <f>Datos_cocina[[#This Row],[Precio Unitario]]*Datos_cocina[[#This Row],[Cantidad Ordenada]]</f>
        <v>35</v>
      </c>
      <c r="K671" s="3">
        <f>Datos_cocina[[#This Row],[Ganancia Bruta]]*Datos_cocina[[#This Row],[Cantidad Ordenada]]</f>
        <v>14</v>
      </c>
      <c r="L671" s="3">
        <f>Datos_cocina[[#This Row],[Precio Unitario]]-Datos_cocina[[#This Row],[Costo Unitario]]</f>
        <v>14</v>
      </c>
      <c r="M671" s="4">
        <f>(Datos_cocina[[#This Row],[Ganancia Neta]]/Datos_cocina[[#This Row],[Total del Pedido]])</f>
        <v>0.4</v>
      </c>
    </row>
    <row r="672" spans="1:13" x14ac:dyDescent="0.3">
      <c r="A672">
        <v>263</v>
      </c>
      <c r="B672">
        <v>5</v>
      </c>
      <c r="C672" t="s">
        <v>11</v>
      </c>
      <c r="D672" t="s">
        <v>12</v>
      </c>
      <c r="E672" s="2">
        <v>18</v>
      </c>
      <c r="F672" s="2">
        <v>30</v>
      </c>
      <c r="G672">
        <v>1</v>
      </c>
      <c r="H672" s="8">
        <v>2.9166666666666667E-2</v>
      </c>
      <c r="I672" t="s">
        <v>10</v>
      </c>
      <c r="J672" s="2">
        <f>Datos_cocina[[#This Row],[Precio Unitario]]*Datos_cocina[[#This Row],[Cantidad Ordenada]]</f>
        <v>30</v>
      </c>
      <c r="K672" s="3">
        <f>Datos_cocina[[#This Row],[Ganancia Bruta]]*Datos_cocina[[#This Row],[Cantidad Ordenada]]</f>
        <v>12</v>
      </c>
      <c r="L672" s="3">
        <f>Datos_cocina[[#This Row],[Precio Unitario]]-Datos_cocina[[#This Row],[Costo Unitario]]</f>
        <v>12</v>
      </c>
      <c r="M672" s="4">
        <f>(Datos_cocina[[#This Row],[Ganancia Neta]]/Datos_cocina[[#This Row],[Total del Pedido]])</f>
        <v>0.4</v>
      </c>
    </row>
    <row r="673" spans="1:13" x14ac:dyDescent="0.3">
      <c r="A673">
        <v>263</v>
      </c>
      <c r="B673">
        <v>5</v>
      </c>
      <c r="C673" t="s">
        <v>8</v>
      </c>
      <c r="D673" t="s">
        <v>9</v>
      </c>
      <c r="E673" s="2">
        <v>14</v>
      </c>
      <c r="F673" s="2">
        <v>24</v>
      </c>
      <c r="G673">
        <v>1</v>
      </c>
      <c r="H673" s="8">
        <v>2.7777777777777776E-2</v>
      </c>
      <c r="I673" t="s">
        <v>13</v>
      </c>
      <c r="J673" s="2">
        <f>Datos_cocina[[#This Row],[Precio Unitario]]*Datos_cocina[[#This Row],[Cantidad Ordenada]]</f>
        <v>24</v>
      </c>
      <c r="K673" s="3">
        <f>Datos_cocina[[#This Row],[Ganancia Bruta]]*Datos_cocina[[#This Row],[Cantidad Ordenada]]</f>
        <v>10</v>
      </c>
      <c r="L673" s="3">
        <f>Datos_cocina[[#This Row],[Precio Unitario]]-Datos_cocina[[#This Row],[Costo Unitario]]</f>
        <v>10</v>
      </c>
      <c r="M673" s="4">
        <f>(Datos_cocina[[#This Row],[Ganancia Neta]]/Datos_cocina[[#This Row],[Total del Pedido]])</f>
        <v>0.41666666666666669</v>
      </c>
    </row>
    <row r="674" spans="1:13" x14ac:dyDescent="0.3">
      <c r="A674">
        <v>264</v>
      </c>
      <c r="B674">
        <v>2</v>
      </c>
      <c r="C674" t="s">
        <v>30</v>
      </c>
      <c r="D674" t="s">
        <v>31</v>
      </c>
      <c r="E674" s="2">
        <v>21</v>
      </c>
      <c r="F674" s="2">
        <v>35</v>
      </c>
      <c r="G674">
        <v>2</v>
      </c>
      <c r="H674" s="8">
        <v>2.7083333333333334E-2</v>
      </c>
      <c r="I674" t="s">
        <v>13</v>
      </c>
      <c r="J674" s="2">
        <f>Datos_cocina[[#This Row],[Precio Unitario]]*Datos_cocina[[#This Row],[Cantidad Ordenada]]</f>
        <v>70</v>
      </c>
      <c r="K674" s="3">
        <f>Datos_cocina[[#This Row],[Ganancia Bruta]]*Datos_cocina[[#This Row],[Cantidad Ordenada]]</f>
        <v>28</v>
      </c>
      <c r="L674" s="3">
        <f>Datos_cocina[[#This Row],[Precio Unitario]]-Datos_cocina[[#This Row],[Costo Unitario]]</f>
        <v>14</v>
      </c>
      <c r="M674" s="4">
        <f>(Datos_cocina[[#This Row],[Ganancia Neta]]/Datos_cocina[[#This Row],[Total del Pedido]])</f>
        <v>0.4</v>
      </c>
    </row>
    <row r="675" spans="1:13" x14ac:dyDescent="0.3">
      <c r="A675">
        <v>264</v>
      </c>
      <c r="B675">
        <v>2</v>
      </c>
      <c r="C675" t="s">
        <v>32</v>
      </c>
      <c r="D675" t="s">
        <v>33</v>
      </c>
      <c r="E675" s="2">
        <v>19</v>
      </c>
      <c r="F675" s="2">
        <v>32</v>
      </c>
      <c r="G675">
        <v>1</v>
      </c>
      <c r="H675" s="8">
        <v>1.8749999999999999E-2</v>
      </c>
      <c r="I675" t="s">
        <v>13</v>
      </c>
      <c r="J675" s="2">
        <f>Datos_cocina[[#This Row],[Precio Unitario]]*Datos_cocina[[#This Row],[Cantidad Ordenada]]</f>
        <v>32</v>
      </c>
      <c r="K675" s="3">
        <f>Datos_cocina[[#This Row],[Ganancia Bruta]]*Datos_cocina[[#This Row],[Cantidad Ordenada]]</f>
        <v>13</v>
      </c>
      <c r="L675" s="3">
        <f>Datos_cocina[[#This Row],[Precio Unitario]]-Datos_cocina[[#This Row],[Costo Unitario]]</f>
        <v>13</v>
      </c>
      <c r="M675" s="4">
        <f>(Datos_cocina[[#This Row],[Ganancia Neta]]/Datos_cocina[[#This Row],[Total del Pedido]])</f>
        <v>0.40625</v>
      </c>
    </row>
    <row r="676" spans="1:13" x14ac:dyDescent="0.3">
      <c r="A676">
        <v>264</v>
      </c>
      <c r="B676">
        <v>2</v>
      </c>
      <c r="C676" t="s">
        <v>11</v>
      </c>
      <c r="D676" t="s">
        <v>12</v>
      </c>
      <c r="E676" s="2">
        <v>18</v>
      </c>
      <c r="F676" s="2">
        <v>30</v>
      </c>
      <c r="G676">
        <v>1</v>
      </c>
      <c r="H676" s="8">
        <v>2.5694444444444443E-2</v>
      </c>
      <c r="I676" t="s">
        <v>10</v>
      </c>
      <c r="J676" s="2">
        <f>Datos_cocina[[#This Row],[Precio Unitario]]*Datos_cocina[[#This Row],[Cantidad Ordenada]]</f>
        <v>30</v>
      </c>
      <c r="K676" s="3">
        <f>Datos_cocina[[#This Row],[Ganancia Bruta]]*Datos_cocina[[#This Row],[Cantidad Ordenada]]</f>
        <v>12</v>
      </c>
      <c r="L676" s="3">
        <f>Datos_cocina[[#This Row],[Precio Unitario]]-Datos_cocina[[#This Row],[Costo Unitario]]</f>
        <v>12</v>
      </c>
      <c r="M676" s="4">
        <f>(Datos_cocina[[#This Row],[Ganancia Neta]]/Datos_cocina[[#This Row],[Total del Pedido]])</f>
        <v>0.4</v>
      </c>
    </row>
    <row r="677" spans="1:13" x14ac:dyDescent="0.3">
      <c r="A677">
        <v>264</v>
      </c>
      <c r="B677">
        <v>2</v>
      </c>
      <c r="C677" t="s">
        <v>48</v>
      </c>
      <c r="D677" t="s">
        <v>49</v>
      </c>
      <c r="E677" s="2">
        <v>15</v>
      </c>
      <c r="F677" s="2">
        <v>25</v>
      </c>
      <c r="G677">
        <v>2</v>
      </c>
      <c r="H677" s="8">
        <v>9.7222222222222224E-3</v>
      </c>
      <c r="I677" t="s">
        <v>10</v>
      </c>
      <c r="J677" s="2">
        <f>Datos_cocina[[#This Row],[Precio Unitario]]*Datos_cocina[[#This Row],[Cantidad Ordenada]]</f>
        <v>50</v>
      </c>
      <c r="K677" s="3">
        <f>Datos_cocina[[#This Row],[Ganancia Bruta]]*Datos_cocina[[#This Row],[Cantidad Ordenada]]</f>
        <v>20</v>
      </c>
      <c r="L677" s="3">
        <f>Datos_cocina[[#This Row],[Precio Unitario]]-Datos_cocina[[#This Row],[Costo Unitario]]</f>
        <v>10</v>
      </c>
      <c r="M677" s="4">
        <f>(Datos_cocina[[#This Row],[Ganancia Neta]]/Datos_cocina[[#This Row],[Total del Pedido]])</f>
        <v>0.4</v>
      </c>
    </row>
    <row r="678" spans="1:13" x14ac:dyDescent="0.3">
      <c r="A678">
        <v>265</v>
      </c>
      <c r="B678">
        <v>6</v>
      </c>
      <c r="C678" t="s">
        <v>40</v>
      </c>
      <c r="D678" t="s">
        <v>41</v>
      </c>
      <c r="E678" s="2">
        <v>14</v>
      </c>
      <c r="F678" s="2">
        <v>23</v>
      </c>
      <c r="G678">
        <v>1</v>
      </c>
      <c r="H678" s="8">
        <v>8.3333333333333332E-3</v>
      </c>
      <c r="I678" t="s">
        <v>10</v>
      </c>
      <c r="J678" s="2">
        <f>Datos_cocina[[#This Row],[Precio Unitario]]*Datos_cocina[[#This Row],[Cantidad Ordenada]]</f>
        <v>23</v>
      </c>
      <c r="K678" s="3">
        <f>Datos_cocina[[#This Row],[Ganancia Bruta]]*Datos_cocina[[#This Row],[Cantidad Ordenada]]</f>
        <v>9</v>
      </c>
      <c r="L678" s="3">
        <f>Datos_cocina[[#This Row],[Precio Unitario]]-Datos_cocina[[#This Row],[Costo Unitario]]</f>
        <v>9</v>
      </c>
      <c r="M678" s="4">
        <f>(Datos_cocina[[#This Row],[Ganancia Neta]]/Datos_cocina[[#This Row],[Total del Pedido]])</f>
        <v>0.39130434782608697</v>
      </c>
    </row>
    <row r="679" spans="1:13" x14ac:dyDescent="0.3">
      <c r="A679">
        <v>265</v>
      </c>
      <c r="B679">
        <v>6</v>
      </c>
      <c r="C679" t="s">
        <v>14</v>
      </c>
      <c r="D679" t="s">
        <v>15</v>
      </c>
      <c r="E679" s="2">
        <v>19</v>
      </c>
      <c r="F679" s="2">
        <v>31</v>
      </c>
      <c r="G679">
        <v>1</v>
      </c>
      <c r="H679" s="8">
        <v>1.1805555555555555E-2</v>
      </c>
      <c r="I679" t="s">
        <v>13</v>
      </c>
      <c r="J679" s="2">
        <f>Datos_cocina[[#This Row],[Precio Unitario]]*Datos_cocina[[#This Row],[Cantidad Ordenada]]</f>
        <v>31</v>
      </c>
      <c r="K679" s="3">
        <f>Datos_cocina[[#This Row],[Ganancia Bruta]]*Datos_cocina[[#This Row],[Cantidad Ordenada]]</f>
        <v>12</v>
      </c>
      <c r="L679" s="3">
        <f>Datos_cocina[[#This Row],[Precio Unitario]]-Datos_cocina[[#This Row],[Costo Unitario]]</f>
        <v>12</v>
      </c>
      <c r="M679" s="4">
        <f>(Datos_cocina[[#This Row],[Ganancia Neta]]/Datos_cocina[[#This Row],[Total del Pedido]])</f>
        <v>0.38709677419354838</v>
      </c>
    </row>
    <row r="680" spans="1:13" x14ac:dyDescent="0.3">
      <c r="A680">
        <v>265</v>
      </c>
      <c r="B680">
        <v>6</v>
      </c>
      <c r="C680" t="s">
        <v>16</v>
      </c>
      <c r="D680" t="s">
        <v>17</v>
      </c>
      <c r="E680" s="2">
        <v>16</v>
      </c>
      <c r="F680" s="2">
        <v>27</v>
      </c>
      <c r="G680">
        <v>1</v>
      </c>
      <c r="H680" s="8">
        <v>3.888888888888889E-2</v>
      </c>
      <c r="I680" t="s">
        <v>10</v>
      </c>
      <c r="J680" s="2">
        <f>Datos_cocina[[#This Row],[Precio Unitario]]*Datos_cocina[[#This Row],[Cantidad Ordenada]]</f>
        <v>27</v>
      </c>
      <c r="K680" s="3">
        <f>Datos_cocina[[#This Row],[Ganancia Bruta]]*Datos_cocina[[#This Row],[Cantidad Ordenada]]</f>
        <v>11</v>
      </c>
      <c r="L680" s="3">
        <f>Datos_cocina[[#This Row],[Precio Unitario]]-Datos_cocina[[#This Row],[Costo Unitario]]</f>
        <v>11</v>
      </c>
      <c r="M680" s="4">
        <f>(Datos_cocina[[#This Row],[Ganancia Neta]]/Datos_cocina[[#This Row],[Total del Pedido]])</f>
        <v>0.40740740740740738</v>
      </c>
    </row>
    <row r="681" spans="1:13" x14ac:dyDescent="0.3">
      <c r="A681">
        <v>265</v>
      </c>
      <c r="B681">
        <v>6</v>
      </c>
      <c r="C681" t="s">
        <v>11</v>
      </c>
      <c r="D681" t="s">
        <v>12</v>
      </c>
      <c r="E681" s="2">
        <v>18</v>
      </c>
      <c r="F681" s="2">
        <v>30</v>
      </c>
      <c r="G681">
        <v>3</v>
      </c>
      <c r="H681" s="8">
        <v>3.4722222222222224E-2</v>
      </c>
      <c r="I681" t="s">
        <v>13</v>
      </c>
      <c r="J681" s="2">
        <f>Datos_cocina[[#This Row],[Precio Unitario]]*Datos_cocina[[#This Row],[Cantidad Ordenada]]</f>
        <v>90</v>
      </c>
      <c r="K681" s="3">
        <f>Datos_cocina[[#This Row],[Ganancia Bruta]]*Datos_cocina[[#This Row],[Cantidad Ordenada]]</f>
        <v>36</v>
      </c>
      <c r="L681" s="3">
        <f>Datos_cocina[[#This Row],[Precio Unitario]]-Datos_cocina[[#This Row],[Costo Unitario]]</f>
        <v>12</v>
      </c>
      <c r="M681" s="4">
        <f>(Datos_cocina[[#This Row],[Ganancia Neta]]/Datos_cocina[[#This Row],[Total del Pedido]])</f>
        <v>0.4</v>
      </c>
    </row>
    <row r="682" spans="1:13" x14ac:dyDescent="0.3">
      <c r="A682">
        <v>266</v>
      </c>
      <c r="B682">
        <v>4</v>
      </c>
      <c r="C682" t="s">
        <v>8</v>
      </c>
      <c r="D682" t="s">
        <v>9</v>
      </c>
      <c r="E682" s="2">
        <v>14</v>
      </c>
      <c r="F682" s="2">
        <v>24</v>
      </c>
      <c r="G682">
        <v>1</v>
      </c>
      <c r="H682" s="8">
        <v>3.6805555555555557E-2</v>
      </c>
      <c r="I682" t="s">
        <v>10</v>
      </c>
      <c r="J682" s="2">
        <f>Datos_cocina[[#This Row],[Precio Unitario]]*Datos_cocina[[#This Row],[Cantidad Ordenada]]</f>
        <v>24</v>
      </c>
      <c r="K682" s="3">
        <f>Datos_cocina[[#This Row],[Ganancia Bruta]]*Datos_cocina[[#This Row],[Cantidad Ordenada]]</f>
        <v>10</v>
      </c>
      <c r="L682" s="3">
        <f>Datos_cocina[[#This Row],[Precio Unitario]]-Datos_cocina[[#This Row],[Costo Unitario]]</f>
        <v>10</v>
      </c>
      <c r="M682" s="4">
        <f>(Datos_cocina[[#This Row],[Ganancia Neta]]/Datos_cocina[[#This Row],[Total del Pedido]])</f>
        <v>0.41666666666666669</v>
      </c>
    </row>
    <row r="683" spans="1:13" x14ac:dyDescent="0.3">
      <c r="A683">
        <v>266</v>
      </c>
      <c r="B683">
        <v>4</v>
      </c>
      <c r="C683" t="s">
        <v>48</v>
      </c>
      <c r="D683" t="s">
        <v>49</v>
      </c>
      <c r="E683" s="2">
        <v>15</v>
      </c>
      <c r="F683" s="2">
        <v>25</v>
      </c>
      <c r="G683">
        <v>3</v>
      </c>
      <c r="H683" s="8">
        <v>3.6805555555555557E-2</v>
      </c>
      <c r="I683" t="s">
        <v>10</v>
      </c>
      <c r="J683" s="2">
        <f>Datos_cocina[[#This Row],[Precio Unitario]]*Datos_cocina[[#This Row],[Cantidad Ordenada]]</f>
        <v>75</v>
      </c>
      <c r="K683" s="3">
        <f>Datos_cocina[[#This Row],[Ganancia Bruta]]*Datos_cocina[[#This Row],[Cantidad Ordenada]]</f>
        <v>30</v>
      </c>
      <c r="L683" s="3">
        <f>Datos_cocina[[#This Row],[Precio Unitario]]-Datos_cocina[[#This Row],[Costo Unitario]]</f>
        <v>10</v>
      </c>
      <c r="M683" s="4">
        <f>(Datos_cocina[[#This Row],[Ganancia Neta]]/Datos_cocina[[#This Row],[Total del Pedido]])</f>
        <v>0.4</v>
      </c>
    </row>
    <row r="684" spans="1:13" x14ac:dyDescent="0.3">
      <c r="A684">
        <v>267</v>
      </c>
      <c r="B684">
        <v>7</v>
      </c>
      <c r="C684" t="s">
        <v>32</v>
      </c>
      <c r="D684" t="s">
        <v>33</v>
      </c>
      <c r="E684" s="2">
        <v>19</v>
      </c>
      <c r="F684" s="2">
        <v>32</v>
      </c>
      <c r="G684">
        <v>1</v>
      </c>
      <c r="H684" s="8">
        <v>3.125E-2</v>
      </c>
      <c r="I684" t="s">
        <v>13</v>
      </c>
      <c r="J684" s="2">
        <f>Datos_cocina[[#This Row],[Precio Unitario]]*Datos_cocina[[#This Row],[Cantidad Ordenada]]</f>
        <v>32</v>
      </c>
      <c r="K684" s="3">
        <f>Datos_cocina[[#This Row],[Ganancia Bruta]]*Datos_cocina[[#This Row],[Cantidad Ordenada]]</f>
        <v>13</v>
      </c>
      <c r="L684" s="3">
        <f>Datos_cocina[[#This Row],[Precio Unitario]]-Datos_cocina[[#This Row],[Costo Unitario]]</f>
        <v>13</v>
      </c>
      <c r="M684" s="4">
        <f>(Datos_cocina[[#This Row],[Ganancia Neta]]/Datos_cocina[[#This Row],[Total del Pedido]])</f>
        <v>0.40625</v>
      </c>
    </row>
    <row r="685" spans="1:13" x14ac:dyDescent="0.3">
      <c r="A685">
        <v>267</v>
      </c>
      <c r="B685">
        <v>7</v>
      </c>
      <c r="C685" t="s">
        <v>26</v>
      </c>
      <c r="D685" t="s">
        <v>27</v>
      </c>
      <c r="E685" s="2">
        <v>16</v>
      </c>
      <c r="F685" s="2">
        <v>28</v>
      </c>
      <c r="G685">
        <v>2</v>
      </c>
      <c r="H685" s="8">
        <v>1.5972222222222221E-2</v>
      </c>
      <c r="I685" t="s">
        <v>10</v>
      </c>
      <c r="J685" s="2">
        <f>Datos_cocina[[#This Row],[Precio Unitario]]*Datos_cocina[[#This Row],[Cantidad Ordenada]]</f>
        <v>56</v>
      </c>
      <c r="K685" s="3">
        <f>Datos_cocina[[#This Row],[Ganancia Bruta]]*Datos_cocina[[#This Row],[Cantidad Ordenada]]</f>
        <v>24</v>
      </c>
      <c r="L685" s="3">
        <f>Datos_cocina[[#This Row],[Precio Unitario]]-Datos_cocina[[#This Row],[Costo Unitario]]</f>
        <v>12</v>
      </c>
      <c r="M685" s="4">
        <f>(Datos_cocina[[#This Row],[Ganancia Neta]]/Datos_cocina[[#This Row],[Total del Pedido]])</f>
        <v>0.42857142857142855</v>
      </c>
    </row>
    <row r="686" spans="1:13" x14ac:dyDescent="0.3">
      <c r="A686">
        <v>267</v>
      </c>
      <c r="B686">
        <v>7</v>
      </c>
      <c r="C686" t="s">
        <v>11</v>
      </c>
      <c r="D686" t="s">
        <v>12</v>
      </c>
      <c r="E686" s="2">
        <v>18</v>
      </c>
      <c r="F686" s="2">
        <v>30</v>
      </c>
      <c r="G686">
        <v>1</v>
      </c>
      <c r="H686" s="8">
        <v>1.9444444444444445E-2</v>
      </c>
      <c r="I686" t="s">
        <v>13</v>
      </c>
      <c r="J686" s="2">
        <f>Datos_cocina[[#This Row],[Precio Unitario]]*Datos_cocina[[#This Row],[Cantidad Ordenada]]</f>
        <v>30</v>
      </c>
      <c r="K686" s="3">
        <f>Datos_cocina[[#This Row],[Ganancia Bruta]]*Datos_cocina[[#This Row],[Cantidad Ordenada]]</f>
        <v>12</v>
      </c>
      <c r="L686" s="3">
        <f>Datos_cocina[[#This Row],[Precio Unitario]]-Datos_cocina[[#This Row],[Costo Unitario]]</f>
        <v>12</v>
      </c>
      <c r="M686" s="4">
        <f>(Datos_cocina[[#This Row],[Ganancia Neta]]/Datos_cocina[[#This Row],[Total del Pedido]])</f>
        <v>0.4</v>
      </c>
    </row>
    <row r="687" spans="1:13" x14ac:dyDescent="0.3">
      <c r="A687">
        <v>268</v>
      </c>
      <c r="B687">
        <v>14</v>
      </c>
      <c r="C687" t="s">
        <v>8</v>
      </c>
      <c r="D687" t="s">
        <v>9</v>
      </c>
      <c r="E687" s="2">
        <v>14</v>
      </c>
      <c r="F687" s="2">
        <v>24</v>
      </c>
      <c r="G687">
        <v>1</v>
      </c>
      <c r="H687" s="8">
        <v>2.7083333333333334E-2</v>
      </c>
      <c r="I687" t="s">
        <v>13</v>
      </c>
      <c r="J687" s="2">
        <f>Datos_cocina[[#This Row],[Precio Unitario]]*Datos_cocina[[#This Row],[Cantidad Ordenada]]</f>
        <v>24</v>
      </c>
      <c r="K687" s="3">
        <f>Datos_cocina[[#This Row],[Ganancia Bruta]]*Datos_cocina[[#This Row],[Cantidad Ordenada]]</f>
        <v>10</v>
      </c>
      <c r="L687" s="3">
        <f>Datos_cocina[[#This Row],[Precio Unitario]]-Datos_cocina[[#This Row],[Costo Unitario]]</f>
        <v>10</v>
      </c>
      <c r="M687" s="4">
        <f>(Datos_cocina[[#This Row],[Ganancia Neta]]/Datos_cocina[[#This Row],[Total del Pedido]])</f>
        <v>0.41666666666666669</v>
      </c>
    </row>
    <row r="688" spans="1:13" x14ac:dyDescent="0.3">
      <c r="A688">
        <v>268</v>
      </c>
      <c r="B688">
        <v>14</v>
      </c>
      <c r="C688" t="s">
        <v>34</v>
      </c>
      <c r="D688" t="s">
        <v>35</v>
      </c>
      <c r="E688" s="2">
        <v>13</v>
      </c>
      <c r="F688" s="2">
        <v>22</v>
      </c>
      <c r="G688">
        <v>2</v>
      </c>
      <c r="H688" s="8">
        <v>3.0555555555555555E-2</v>
      </c>
      <c r="I688" t="s">
        <v>13</v>
      </c>
      <c r="J688" s="2">
        <f>Datos_cocina[[#This Row],[Precio Unitario]]*Datos_cocina[[#This Row],[Cantidad Ordenada]]</f>
        <v>44</v>
      </c>
      <c r="K688" s="3">
        <f>Datos_cocina[[#This Row],[Ganancia Bruta]]*Datos_cocina[[#This Row],[Cantidad Ordenada]]</f>
        <v>18</v>
      </c>
      <c r="L688" s="3">
        <f>Datos_cocina[[#This Row],[Precio Unitario]]-Datos_cocina[[#This Row],[Costo Unitario]]</f>
        <v>9</v>
      </c>
      <c r="M688" s="4">
        <f>(Datos_cocina[[#This Row],[Ganancia Neta]]/Datos_cocina[[#This Row],[Total del Pedido]])</f>
        <v>0.40909090909090912</v>
      </c>
    </row>
    <row r="689" spans="1:13" x14ac:dyDescent="0.3">
      <c r="A689">
        <v>269</v>
      </c>
      <c r="B689">
        <v>11</v>
      </c>
      <c r="C689" t="s">
        <v>20</v>
      </c>
      <c r="D689" t="s">
        <v>21</v>
      </c>
      <c r="E689" s="2">
        <v>22</v>
      </c>
      <c r="F689" s="2">
        <v>36</v>
      </c>
      <c r="G689">
        <v>3</v>
      </c>
      <c r="H689" s="8">
        <v>9.0277777777777769E-3</v>
      </c>
      <c r="I689" t="s">
        <v>10</v>
      </c>
      <c r="J689" s="2">
        <f>Datos_cocina[[#This Row],[Precio Unitario]]*Datos_cocina[[#This Row],[Cantidad Ordenada]]</f>
        <v>108</v>
      </c>
      <c r="K689" s="3">
        <f>Datos_cocina[[#This Row],[Ganancia Bruta]]*Datos_cocina[[#This Row],[Cantidad Ordenada]]</f>
        <v>42</v>
      </c>
      <c r="L689" s="3">
        <f>Datos_cocina[[#This Row],[Precio Unitario]]-Datos_cocina[[#This Row],[Costo Unitario]]</f>
        <v>14</v>
      </c>
      <c r="M689" s="4">
        <f>(Datos_cocina[[#This Row],[Ganancia Neta]]/Datos_cocina[[#This Row],[Total del Pedido]])</f>
        <v>0.3888888888888889</v>
      </c>
    </row>
    <row r="690" spans="1:13" x14ac:dyDescent="0.3">
      <c r="A690">
        <v>269</v>
      </c>
      <c r="B690">
        <v>11</v>
      </c>
      <c r="C690" t="s">
        <v>18</v>
      </c>
      <c r="D690" t="s">
        <v>19</v>
      </c>
      <c r="E690" s="2">
        <v>25</v>
      </c>
      <c r="F690" s="2">
        <v>40</v>
      </c>
      <c r="G690">
        <v>1</v>
      </c>
      <c r="H690" s="8">
        <v>4.027777777777778E-2</v>
      </c>
      <c r="I690" t="s">
        <v>13</v>
      </c>
      <c r="J690" s="2">
        <f>Datos_cocina[[#This Row],[Precio Unitario]]*Datos_cocina[[#This Row],[Cantidad Ordenada]]</f>
        <v>40</v>
      </c>
      <c r="K690" s="3">
        <f>Datos_cocina[[#This Row],[Ganancia Bruta]]*Datos_cocina[[#This Row],[Cantidad Ordenada]]</f>
        <v>15</v>
      </c>
      <c r="L690" s="3">
        <f>Datos_cocina[[#This Row],[Precio Unitario]]-Datos_cocina[[#This Row],[Costo Unitario]]</f>
        <v>15</v>
      </c>
      <c r="M690" s="4">
        <f>(Datos_cocina[[#This Row],[Ganancia Neta]]/Datos_cocina[[#This Row],[Total del Pedido]])</f>
        <v>0.375</v>
      </c>
    </row>
    <row r="691" spans="1:13" x14ac:dyDescent="0.3">
      <c r="A691">
        <v>269</v>
      </c>
      <c r="B691">
        <v>11</v>
      </c>
      <c r="C691" t="s">
        <v>36</v>
      </c>
      <c r="D691" t="s">
        <v>37</v>
      </c>
      <c r="E691" s="2">
        <v>20</v>
      </c>
      <c r="F691" s="2">
        <v>34</v>
      </c>
      <c r="G691">
        <v>3</v>
      </c>
      <c r="H691" s="8">
        <v>2.0833333333333332E-2</v>
      </c>
      <c r="I691" t="s">
        <v>13</v>
      </c>
      <c r="J691" s="2">
        <f>Datos_cocina[[#This Row],[Precio Unitario]]*Datos_cocina[[#This Row],[Cantidad Ordenada]]</f>
        <v>102</v>
      </c>
      <c r="K691" s="3">
        <f>Datos_cocina[[#This Row],[Ganancia Bruta]]*Datos_cocina[[#This Row],[Cantidad Ordenada]]</f>
        <v>42</v>
      </c>
      <c r="L691" s="3">
        <f>Datos_cocina[[#This Row],[Precio Unitario]]-Datos_cocina[[#This Row],[Costo Unitario]]</f>
        <v>14</v>
      </c>
      <c r="M691" s="4">
        <f>(Datos_cocina[[#This Row],[Ganancia Neta]]/Datos_cocina[[#This Row],[Total del Pedido]])</f>
        <v>0.41176470588235292</v>
      </c>
    </row>
    <row r="692" spans="1:13" x14ac:dyDescent="0.3">
      <c r="A692">
        <v>270</v>
      </c>
      <c r="B692">
        <v>10</v>
      </c>
      <c r="C692" t="s">
        <v>36</v>
      </c>
      <c r="D692" t="s">
        <v>37</v>
      </c>
      <c r="E692" s="2">
        <v>20</v>
      </c>
      <c r="F692" s="2">
        <v>34</v>
      </c>
      <c r="G692">
        <v>3</v>
      </c>
      <c r="H692" s="8">
        <v>1.8055555555555554E-2</v>
      </c>
      <c r="I692" t="s">
        <v>10</v>
      </c>
      <c r="J692" s="2">
        <f>Datos_cocina[[#This Row],[Precio Unitario]]*Datos_cocina[[#This Row],[Cantidad Ordenada]]</f>
        <v>102</v>
      </c>
      <c r="K692" s="3">
        <f>Datos_cocina[[#This Row],[Ganancia Bruta]]*Datos_cocina[[#This Row],[Cantidad Ordenada]]</f>
        <v>42</v>
      </c>
      <c r="L692" s="3">
        <f>Datos_cocina[[#This Row],[Precio Unitario]]-Datos_cocina[[#This Row],[Costo Unitario]]</f>
        <v>14</v>
      </c>
      <c r="M692" s="4">
        <f>(Datos_cocina[[#This Row],[Ganancia Neta]]/Datos_cocina[[#This Row],[Total del Pedido]])</f>
        <v>0.41176470588235292</v>
      </c>
    </row>
    <row r="693" spans="1:13" x14ac:dyDescent="0.3">
      <c r="A693">
        <v>271</v>
      </c>
      <c r="B693">
        <v>3</v>
      </c>
      <c r="C693" t="s">
        <v>34</v>
      </c>
      <c r="D693" t="s">
        <v>35</v>
      </c>
      <c r="E693" s="2">
        <v>13</v>
      </c>
      <c r="F693" s="2">
        <v>22</v>
      </c>
      <c r="G693">
        <v>2</v>
      </c>
      <c r="H693" s="8">
        <v>3.8194444444444448E-2</v>
      </c>
      <c r="I693" t="s">
        <v>13</v>
      </c>
      <c r="J693" s="2">
        <f>Datos_cocina[[#This Row],[Precio Unitario]]*Datos_cocina[[#This Row],[Cantidad Ordenada]]</f>
        <v>44</v>
      </c>
      <c r="K693" s="3">
        <f>Datos_cocina[[#This Row],[Ganancia Bruta]]*Datos_cocina[[#This Row],[Cantidad Ordenada]]</f>
        <v>18</v>
      </c>
      <c r="L693" s="3">
        <f>Datos_cocina[[#This Row],[Precio Unitario]]-Datos_cocina[[#This Row],[Costo Unitario]]</f>
        <v>9</v>
      </c>
      <c r="M693" s="4">
        <f>(Datos_cocina[[#This Row],[Ganancia Neta]]/Datos_cocina[[#This Row],[Total del Pedido]])</f>
        <v>0.40909090909090912</v>
      </c>
    </row>
    <row r="694" spans="1:13" x14ac:dyDescent="0.3">
      <c r="A694">
        <v>272</v>
      </c>
      <c r="B694">
        <v>7</v>
      </c>
      <c r="C694" t="s">
        <v>8</v>
      </c>
      <c r="D694" t="s">
        <v>9</v>
      </c>
      <c r="E694" s="2">
        <v>14</v>
      </c>
      <c r="F694" s="2">
        <v>24</v>
      </c>
      <c r="G694">
        <v>2</v>
      </c>
      <c r="H694" s="8">
        <v>2.5000000000000001E-2</v>
      </c>
      <c r="I694" t="s">
        <v>10</v>
      </c>
      <c r="J694" s="2">
        <f>Datos_cocina[[#This Row],[Precio Unitario]]*Datos_cocina[[#This Row],[Cantidad Ordenada]]</f>
        <v>48</v>
      </c>
      <c r="K694" s="3">
        <f>Datos_cocina[[#This Row],[Ganancia Bruta]]*Datos_cocina[[#This Row],[Cantidad Ordenada]]</f>
        <v>20</v>
      </c>
      <c r="L694" s="3">
        <f>Datos_cocina[[#This Row],[Precio Unitario]]-Datos_cocina[[#This Row],[Costo Unitario]]</f>
        <v>10</v>
      </c>
      <c r="M694" s="4">
        <f>(Datos_cocina[[#This Row],[Ganancia Neta]]/Datos_cocina[[#This Row],[Total del Pedido]])</f>
        <v>0.41666666666666669</v>
      </c>
    </row>
    <row r="695" spans="1:13" x14ac:dyDescent="0.3">
      <c r="A695">
        <v>272</v>
      </c>
      <c r="B695">
        <v>7</v>
      </c>
      <c r="C695" t="s">
        <v>30</v>
      </c>
      <c r="D695" t="s">
        <v>31</v>
      </c>
      <c r="E695" s="2">
        <v>21</v>
      </c>
      <c r="F695" s="2">
        <v>35</v>
      </c>
      <c r="G695">
        <v>1</v>
      </c>
      <c r="H695" s="8">
        <v>3.2638888888888891E-2</v>
      </c>
      <c r="I695" t="s">
        <v>13</v>
      </c>
      <c r="J695" s="2">
        <f>Datos_cocina[[#This Row],[Precio Unitario]]*Datos_cocina[[#This Row],[Cantidad Ordenada]]</f>
        <v>35</v>
      </c>
      <c r="K695" s="3">
        <f>Datos_cocina[[#This Row],[Ganancia Bruta]]*Datos_cocina[[#This Row],[Cantidad Ordenada]]</f>
        <v>14</v>
      </c>
      <c r="L695" s="3">
        <f>Datos_cocina[[#This Row],[Precio Unitario]]-Datos_cocina[[#This Row],[Costo Unitario]]</f>
        <v>14</v>
      </c>
      <c r="M695" s="4">
        <f>(Datos_cocina[[#This Row],[Ganancia Neta]]/Datos_cocina[[#This Row],[Total del Pedido]])</f>
        <v>0.4</v>
      </c>
    </row>
    <row r="696" spans="1:13" x14ac:dyDescent="0.3">
      <c r="A696">
        <v>273</v>
      </c>
      <c r="B696">
        <v>20</v>
      </c>
      <c r="C696" t="s">
        <v>32</v>
      </c>
      <c r="D696" t="s">
        <v>33</v>
      </c>
      <c r="E696" s="2">
        <v>19</v>
      </c>
      <c r="F696" s="2">
        <v>32</v>
      </c>
      <c r="G696">
        <v>1</v>
      </c>
      <c r="H696" s="8">
        <v>1.5277777777777777E-2</v>
      </c>
      <c r="I696" t="s">
        <v>13</v>
      </c>
      <c r="J696" s="2">
        <f>Datos_cocina[[#This Row],[Precio Unitario]]*Datos_cocina[[#This Row],[Cantidad Ordenada]]</f>
        <v>32</v>
      </c>
      <c r="K696" s="3">
        <f>Datos_cocina[[#This Row],[Ganancia Bruta]]*Datos_cocina[[#This Row],[Cantidad Ordenada]]</f>
        <v>13</v>
      </c>
      <c r="L696" s="3">
        <f>Datos_cocina[[#This Row],[Precio Unitario]]-Datos_cocina[[#This Row],[Costo Unitario]]</f>
        <v>13</v>
      </c>
      <c r="M696" s="4">
        <f>(Datos_cocina[[#This Row],[Ganancia Neta]]/Datos_cocina[[#This Row],[Total del Pedido]])</f>
        <v>0.40625</v>
      </c>
    </row>
    <row r="697" spans="1:13" x14ac:dyDescent="0.3">
      <c r="A697">
        <v>273</v>
      </c>
      <c r="B697">
        <v>20</v>
      </c>
      <c r="C697" t="s">
        <v>34</v>
      </c>
      <c r="D697" t="s">
        <v>35</v>
      </c>
      <c r="E697" s="2">
        <v>13</v>
      </c>
      <c r="F697" s="2">
        <v>22</v>
      </c>
      <c r="G697">
        <v>3</v>
      </c>
      <c r="H697" s="8">
        <v>2.7777777777777776E-2</v>
      </c>
      <c r="I697" t="s">
        <v>10</v>
      </c>
      <c r="J697" s="2">
        <f>Datos_cocina[[#This Row],[Precio Unitario]]*Datos_cocina[[#This Row],[Cantidad Ordenada]]</f>
        <v>66</v>
      </c>
      <c r="K697" s="3">
        <f>Datos_cocina[[#This Row],[Ganancia Bruta]]*Datos_cocina[[#This Row],[Cantidad Ordenada]]</f>
        <v>27</v>
      </c>
      <c r="L697" s="3">
        <f>Datos_cocina[[#This Row],[Precio Unitario]]-Datos_cocina[[#This Row],[Costo Unitario]]</f>
        <v>9</v>
      </c>
      <c r="M697" s="4">
        <f>(Datos_cocina[[#This Row],[Ganancia Neta]]/Datos_cocina[[#This Row],[Total del Pedido]])</f>
        <v>0.40909090909090912</v>
      </c>
    </row>
    <row r="698" spans="1:13" x14ac:dyDescent="0.3">
      <c r="A698">
        <v>273</v>
      </c>
      <c r="B698">
        <v>20</v>
      </c>
      <c r="C698" t="s">
        <v>48</v>
      </c>
      <c r="D698" t="s">
        <v>49</v>
      </c>
      <c r="E698" s="2">
        <v>15</v>
      </c>
      <c r="F698" s="2">
        <v>25</v>
      </c>
      <c r="G698">
        <v>1</v>
      </c>
      <c r="H698" s="8">
        <v>3.472222222222222E-3</v>
      </c>
      <c r="I698" t="s">
        <v>13</v>
      </c>
      <c r="J698" s="2">
        <f>Datos_cocina[[#This Row],[Precio Unitario]]*Datos_cocina[[#This Row],[Cantidad Ordenada]]</f>
        <v>25</v>
      </c>
      <c r="K698" s="3">
        <f>Datos_cocina[[#This Row],[Ganancia Bruta]]*Datos_cocina[[#This Row],[Cantidad Ordenada]]</f>
        <v>10</v>
      </c>
      <c r="L698" s="3">
        <f>Datos_cocina[[#This Row],[Precio Unitario]]-Datos_cocina[[#This Row],[Costo Unitario]]</f>
        <v>10</v>
      </c>
      <c r="M698" s="4">
        <f>(Datos_cocina[[#This Row],[Ganancia Neta]]/Datos_cocina[[#This Row],[Total del Pedido]])</f>
        <v>0.4</v>
      </c>
    </row>
    <row r="699" spans="1:13" x14ac:dyDescent="0.3">
      <c r="A699">
        <v>274</v>
      </c>
      <c r="B699">
        <v>7</v>
      </c>
      <c r="C699" t="s">
        <v>46</v>
      </c>
      <c r="D699" t="s">
        <v>47</v>
      </c>
      <c r="E699" s="2">
        <v>15</v>
      </c>
      <c r="F699" s="2">
        <v>26</v>
      </c>
      <c r="G699">
        <v>3</v>
      </c>
      <c r="H699" s="8">
        <v>2.2916666666666665E-2</v>
      </c>
      <c r="I699" t="s">
        <v>10</v>
      </c>
      <c r="J699" s="2">
        <f>Datos_cocina[[#This Row],[Precio Unitario]]*Datos_cocina[[#This Row],[Cantidad Ordenada]]</f>
        <v>78</v>
      </c>
      <c r="K699" s="3">
        <f>Datos_cocina[[#This Row],[Ganancia Bruta]]*Datos_cocina[[#This Row],[Cantidad Ordenada]]</f>
        <v>33</v>
      </c>
      <c r="L699" s="3">
        <f>Datos_cocina[[#This Row],[Precio Unitario]]-Datos_cocina[[#This Row],[Costo Unitario]]</f>
        <v>11</v>
      </c>
      <c r="M699" s="4">
        <f>(Datos_cocina[[#This Row],[Ganancia Neta]]/Datos_cocina[[#This Row],[Total del Pedido]])</f>
        <v>0.42307692307692307</v>
      </c>
    </row>
    <row r="700" spans="1:13" x14ac:dyDescent="0.3">
      <c r="A700">
        <v>274</v>
      </c>
      <c r="B700">
        <v>7</v>
      </c>
      <c r="C700" t="s">
        <v>28</v>
      </c>
      <c r="D700" t="s">
        <v>29</v>
      </c>
      <c r="E700" s="2">
        <v>11</v>
      </c>
      <c r="F700" s="2">
        <v>19</v>
      </c>
      <c r="G700">
        <v>2</v>
      </c>
      <c r="H700" s="8">
        <v>2.9166666666666667E-2</v>
      </c>
      <c r="I700" t="s">
        <v>13</v>
      </c>
      <c r="J700" s="2">
        <f>Datos_cocina[[#This Row],[Precio Unitario]]*Datos_cocina[[#This Row],[Cantidad Ordenada]]</f>
        <v>38</v>
      </c>
      <c r="K700" s="3">
        <f>Datos_cocina[[#This Row],[Ganancia Bruta]]*Datos_cocina[[#This Row],[Cantidad Ordenada]]</f>
        <v>16</v>
      </c>
      <c r="L700" s="3">
        <f>Datos_cocina[[#This Row],[Precio Unitario]]-Datos_cocina[[#This Row],[Costo Unitario]]</f>
        <v>8</v>
      </c>
      <c r="M700" s="4">
        <f>(Datos_cocina[[#This Row],[Ganancia Neta]]/Datos_cocina[[#This Row],[Total del Pedido]])</f>
        <v>0.42105263157894735</v>
      </c>
    </row>
    <row r="701" spans="1:13" x14ac:dyDescent="0.3">
      <c r="A701">
        <v>275</v>
      </c>
      <c r="B701">
        <v>5</v>
      </c>
      <c r="C701" t="s">
        <v>24</v>
      </c>
      <c r="D701" t="s">
        <v>25</v>
      </c>
      <c r="E701" s="2">
        <v>20</v>
      </c>
      <c r="F701" s="2">
        <v>33</v>
      </c>
      <c r="G701">
        <v>1</v>
      </c>
      <c r="H701" s="8">
        <v>2.2222222222222223E-2</v>
      </c>
      <c r="I701" t="s">
        <v>13</v>
      </c>
      <c r="J701" s="2">
        <f>Datos_cocina[[#This Row],[Precio Unitario]]*Datos_cocina[[#This Row],[Cantidad Ordenada]]</f>
        <v>33</v>
      </c>
      <c r="K701" s="3">
        <f>Datos_cocina[[#This Row],[Ganancia Bruta]]*Datos_cocina[[#This Row],[Cantidad Ordenada]]</f>
        <v>13</v>
      </c>
      <c r="L701" s="3">
        <f>Datos_cocina[[#This Row],[Precio Unitario]]-Datos_cocina[[#This Row],[Costo Unitario]]</f>
        <v>13</v>
      </c>
      <c r="M701" s="4">
        <f>(Datos_cocina[[#This Row],[Ganancia Neta]]/Datos_cocina[[#This Row],[Total del Pedido]])</f>
        <v>0.39393939393939392</v>
      </c>
    </row>
    <row r="702" spans="1:13" x14ac:dyDescent="0.3">
      <c r="A702">
        <v>275</v>
      </c>
      <c r="B702">
        <v>5</v>
      </c>
      <c r="C702" t="s">
        <v>14</v>
      </c>
      <c r="D702" t="s">
        <v>15</v>
      </c>
      <c r="E702" s="2">
        <v>19</v>
      </c>
      <c r="F702" s="2">
        <v>31</v>
      </c>
      <c r="G702">
        <v>2</v>
      </c>
      <c r="H702" s="8">
        <v>2.2222222222222223E-2</v>
      </c>
      <c r="I702" t="s">
        <v>10</v>
      </c>
      <c r="J702" s="2">
        <f>Datos_cocina[[#This Row],[Precio Unitario]]*Datos_cocina[[#This Row],[Cantidad Ordenada]]</f>
        <v>62</v>
      </c>
      <c r="K702" s="3">
        <f>Datos_cocina[[#This Row],[Ganancia Bruta]]*Datos_cocina[[#This Row],[Cantidad Ordenada]]</f>
        <v>24</v>
      </c>
      <c r="L702" s="3">
        <f>Datos_cocina[[#This Row],[Precio Unitario]]-Datos_cocina[[#This Row],[Costo Unitario]]</f>
        <v>12</v>
      </c>
      <c r="M702" s="4">
        <f>(Datos_cocina[[#This Row],[Ganancia Neta]]/Datos_cocina[[#This Row],[Total del Pedido]])</f>
        <v>0.38709677419354838</v>
      </c>
    </row>
    <row r="703" spans="1:13" x14ac:dyDescent="0.3">
      <c r="A703">
        <v>275</v>
      </c>
      <c r="B703">
        <v>5</v>
      </c>
      <c r="C703" t="s">
        <v>46</v>
      </c>
      <c r="D703" t="s">
        <v>47</v>
      </c>
      <c r="E703" s="2">
        <v>15</v>
      </c>
      <c r="F703" s="2">
        <v>26</v>
      </c>
      <c r="G703">
        <v>1</v>
      </c>
      <c r="H703" s="8">
        <v>4.027777777777778E-2</v>
      </c>
      <c r="I703" t="s">
        <v>10</v>
      </c>
      <c r="J703" s="2">
        <f>Datos_cocina[[#This Row],[Precio Unitario]]*Datos_cocina[[#This Row],[Cantidad Ordenada]]</f>
        <v>26</v>
      </c>
      <c r="K703" s="3">
        <f>Datos_cocina[[#This Row],[Ganancia Bruta]]*Datos_cocina[[#This Row],[Cantidad Ordenada]]</f>
        <v>11</v>
      </c>
      <c r="L703" s="3">
        <f>Datos_cocina[[#This Row],[Precio Unitario]]-Datos_cocina[[#This Row],[Costo Unitario]]</f>
        <v>11</v>
      </c>
      <c r="M703" s="4">
        <f>(Datos_cocina[[#This Row],[Ganancia Neta]]/Datos_cocina[[#This Row],[Total del Pedido]])</f>
        <v>0.42307692307692307</v>
      </c>
    </row>
    <row r="704" spans="1:13" x14ac:dyDescent="0.3">
      <c r="A704">
        <v>276</v>
      </c>
      <c r="B704">
        <v>15</v>
      </c>
      <c r="C704" t="s">
        <v>34</v>
      </c>
      <c r="D704" t="s">
        <v>35</v>
      </c>
      <c r="E704" s="2">
        <v>13</v>
      </c>
      <c r="F704" s="2">
        <v>22</v>
      </c>
      <c r="G704">
        <v>2</v>
      </c>
      <c r="H704" s="8">
        <v>3.4027777777777775E-2</v>
      </c>
      <c r="I704" t="s">
        <v>10</v>
      </c>
      <c r="J704" s="2">
        <f>Datos_cocina[[#This Row],[Precio Unitario]]*Datos_cocina[[#This Row],[Cantidad Ordenada]]</f>
        <v>44</v>
      </c>
      <c r="K704" s="3">
        <f>Datos_cocina[[#This Row],[Ganancia Bruta]]*Datos_cocina[[#This Row],[Cantidad Ordenada]]</f>
        <v>18</v>
      </c>
      <c r="L704" s="3">
        <f>Datos_cocina[[#This Row],[Precio Unitario]]-Datos_cocina[[#This Row],[Costo Unitario]]</f>
        <v>9</v>
      </c>
      <c r="M704" s="4">
        <f>(Datos_cocina[[#This Row],[Ganancia Neta]]/Datos_cocina[[#This Row],[Total del Pedido]])</f>
        <v>0.40909090909090912</v>
      </c>
    </row>
    <row r="705" spans="1:13" x14ac:dyDescent="0.3">
      <c r="A705">
        <v>276</v>
      </c>
      <c r="B705">
        <v>15</v>
      </c>
      <c r="C705" t="s">
        <v>46</v>
      </c>
      <c r="D705" t="s">
        <v>47</v>
      </c>
      <c r="E705" s="2">
        <v>15</v>
      </c>
      <c r="F705" s="2">
        <v>26</v>
      </c>
      <c r="G705">
        <v>1</v>
      </c>
      <c r="H705" s="8">
        <v>2.5000000000000001E-2</v>
      </c>
      <c r="I705" t="s">
        <v>13</v>
      </c>
      <c r="J705" s="2">
        <f>Datos_cocina[[#This Row],[Precio Unitario]]*Datos_cocina[[#This Row],[Cantidad Ordenada]]</f>
        <v>26</v>
      </c>
      <c r="K705" s="3">
        <f>Datos_cocina[[#This Row],[Ganancia Bruta]]*Datos_cocina[[#This Row],[Cantidad Ordenada]]</f>
        <v>11</v>
      </c>
      <c r="L705" s="3">
        <f>Datos_cocina[[#This Row],[Precio Unitario]]-Datos_cocina[[#This Row],[Costo Unitario]]</f>
        <v>11</v>
      </c>
      <c r="M705" s="4">
        <f>(Datos_cocina[[#This Row],[Ganancia Neta]]/Datos_cocina[[#This Row],[Total del Pedido]])</f>
        <v>0.42307692307692307</v>
      </c>
    </row>
    <row r="706" spans="1:13" x14ac:dyDescent="0.3">
      <c r="A706">
        <v>277</v>
      </c>
      <c r="B706">
        <v>4</v>
      </c>
      <c r="C706" t="s">
        <v>14</v>
      </c>
      <c r="D706" t="s">
        <v>15</v>
      </c>
      <c r="E706" s="2">
        <v>19</v>
      </c>
      <c r="F706" s="2">
        <v>31</v>
      </c>
      <c r="G706">
        <v>3</v>
      </c>
      <c r="H706" s="8">
        <v>2.013888888888889E-2</v>
      </c>
      <c r="I706" t="s">
        <v>10</v>
      </c>
      <c r="J706" s="2">
        <f>Datos_cocina[[#This Row],[Precio Unitario]]*Datos_cocina[[#This Row],[Cantidad Ordenada]]</f>
        <v>93</v>
      </c>
      <c r="K706" s="3">
        <f>Datos_cocina[[#This Row],[Ganancia Bruta]]*Datos_cocina[[#This Row],[Cantidad Ordenada]]</f>
        <v>36</v>
      </c>
      <c r="L706" s="3">
        <f>Datos_cocina[[#This Row],[Precio Unitario]]-Datos_cocina[[#This Row],[Costo Unitario]]</f>
        <v>12</v>
      </c>
      <c r="M706" s="4">
        <f>(Datos_cocina[[#This Row],[Ganancia Neta]]/Datos_cocina[[#This Row],[Total del Pedido]])</f>
        <v>0.38709677419354838</v>
      </c>
    </row>
    <row r="707" spans="1:13" x14ac:dyDescent="0.3">
      <c r="A707">
        <v>278</v>
      </c>
      <c r="B707">
        <v>5</v>
      </c>
      <c r="C707" t="s">
        <v>14</v>
      </c>
      <c r="D707" t="s">
        <v>15</v>
      </c>
      <c r="E707" s="2">
        <v>19</v>
      </c>
      <c r="F707" s="2">
        <v>31</v>
      </c>
      <c r="G707">
        <v>3</v>
      </c>
      <c r="H707" s="8">
        <v>2.2916666666666665E-2</v>
      </c>
      <c r="I707" t="s">
        <v>10</v>
      </c>
      <c r="J707" s="2">
        <f>Datos_cocina[[#This Row],[Precio Unitario]]*Datos_cocina[[#This Row],[Cantidad Ordenada]]</f>
        <v>93</v>
      </c>
      <c r="K707" s="3">
        <f>Datos_cocina[[#This Row],[Ganancia Bruta]]*Datos_cocina[[#This Row],[Cantidad Ordenada]]</f>
        <v>36</v>
      </c>
      <c r="L707" s="3">
        <f>Datos_cocina[[#This Row],[Precio Unitario]]-Datos_cocina[[#This Row],[Costo Unitario]]</f>
        <v>12</v>
      </c>
      <c r="M707" s="4">
        <f>(Datos_cocina[[#This Row],[Ganancia Neta]]/Datos_cocina[[#This Row],[Total del Pedido]])</f>
        <v>0.38709677419354838</v>
      </c>
    </row>
    <row r="708" spans="1:13" x14ac:dyDescent="0.3">
      <c r="A708">
        <v>278</v>
      </c>
      <c r="B708">
        <v>5</v>
      </c>
      <c r="C708" t="s">
        <v>8</v>
      </c>
      <c r="D708" t="s">
        <v>9</v>
      </c>
      <c r="E708" s="2">
        <v>14</v>
      </c>
      <c r="F708" s="2">
        <v>24</v>
      </c>
      <c r="G708">
        <v>2</v>
      </c>
      <c r="H708" s="8">
        <v>1.9444444444444445E-2</v>
      </c>
      <c r="I708" t="s">
        <v>13</v>
      </c>
      <c r="J708" s="2">
        <f>Datos_cocina[[#This Row],[Precio Unitario]]*Datos_cocina[[#This Row],[Cantidad Ordenada]]</f>
        <v>48</v>
      </c>
      <c r="K708" s="3">
        <f>Datos_cocina[[#This Row],[Ganancia Bruta]]*Datos_cocina[[#This Row],[Cantidad Ordenada]]</f>
        <v>20</v>
      </c>
      <c r="L708" s="3">
        <f>Datos_cocina[[#This Row],[Precio Unitario]]-Datos_cocina[[#This Row],[Costo Unitario]]</f>
        <v>10</v>
      </c>
      <c r="M708" s="4">
        <f>(Datos_cocina[[#This Row],[Ganancia Neta]]/Datos_cocina[[#This Row],[Total del Pedido]])</f>
        <v>0.41666666666666669</v>
      </c>
    </row>
    <row r="709" spans="1:13" x14ac:dyDescent="0.3">
      <c r="A709">
        <v>279</v>
      </c>
      <c r="B709">
        <v>11</v>
      </c>
      <c r="C709" t="s">
        <v>18</v>
      </c>
      <c r="D709" t="s">
        <v>19</v>
      </c>
      <c r="E709" s="2">
        <v>25</v>
      </c>
      <c r="F709" s="2">
        <v>40</v>
      </c>
      <c r="G709">
        <v>3</v>
      </c>
      <c r="H709" s="8">
        <v>3.3333333333333333E-2</v>
      </c>
      <c r="I709" t="s">
        <v>13</v>
      </c>
      <c r="J709" s="2">
        <f>Datos_cocina[[#This Row],[Precio Unitario]]*Datos_cocina[[#This Row],[Cantidad Ordenada]]</f>
        <v>120</v>
      </c>
      <c r="K709" s="3">
        <f>Datos_cocina[[#This Row],[Ganancia Bruta]]*Datos_cocina[[#This Row],[Cantidad Ordenada]]</f>
        <v>45</v>
      </c>
      <c r="L709" s="3">
        <f>Datos_cocina[[#This Row],[Precio Unitario]]-Datos_cocina[[#This Row],[Costo Unitario]]</f>
        <v>15</v>
      </c>
      <c r="M709" s="4">
        <f>(Datos_cocina[[#This Row],[Ganancia Neta]]/Datos_cocina[[#This Row],[Total del Pedido]])</f>
        <v>0.375</v>
      </c>
    </row>
    <row r="710" spans="1:13" x14ac:dyDescent="0.3">
      <c r="A710">
        <v>279</v>
      </c>
      <c r="B710">
        <v>11</v>
      </c>
      <c r="C710" t="s">
        <v>30</v>
      </c>
      <c r="D710" t="s">
        <v>31</v>
      </c>
      <c r="E710" s="2">
        <v>21</v>
      </c>
      <c r="F710" s="2">
        <v>35</v>
      </c>
      <c r="G710">
        <v>1</v>
      </c>
      <c r="H710" s="8">
        <v>1.9444444444444445E-2</v>
      </c>
      <c r="I710" t="s">
        <v>10</v>
      </c>
      <c r="J710" s="2">
        <f>Datos_cocina[[#This Row],[Precio Unitario]]*Datos_cocina[[#This Row],[Cantidad Ordenada]]</f>
        <v>35</v>
      </c>
      <c r="K710" s="3">
        <f>Datos_cocina[[#This Row],[Ganancia Bruta]]*Datos_cocina[[#This Row],[Cantidad Ordenada]]</f>
        <v>14</v>
      </c>
      <c r="L710" s="3">
        <f>Datos_cocina[[#This Row],[Precio Unitario]]-Datos_cocina[[#This Row],[Costo Unitario]]</f>
        <v>14</v>
      </c>
      <c r="M710" s="4">
        <f>(Datos_cocina[[#This Row],[Ganancia Neta]]/Datos_cocina[[#This Row],[Total del Pedido]])</f>
        <v>0.4</v>
      </c>
    </row>
    <row r="711" spans="1:13" x14ac:dyDescent="0.3">
      <c r="A711">
        <v>279</v>
      </c>
      <c r="B711">
        <v>11</v>
      </c>
      <c r="C711" t="s">
        <v>44</v>
      </c>
      <c r="D711" t="s">
        <v>45</v>
      </c>
      <c r="E711" s="2">
        <v>10</v>
      </c>
      <c r="F711" s="2">
        <v>18</v>
      </c>
      <c r="G711">
        <v>1</v>
      </c>
      <c r="H711" s="8">
        <v>4.027777777777778E-2</v>
      </c>
      <c r="I711" t="s">
        <v>10</v>
      </c>
      <c r="J711" s="2">
        <f>Datos_cocina[[#This Row],[Precio Unitario]]*Datos_cocina[[#This Row],[Cantidad Ordenada]]</f>
        <v>18</v>
      </c>
      <c r="K711" s="3">
        <f>Datos_cocina[[#This Row],[Ganancia Bruta]]*Datos_cocina[[#This Row],[Cantidad Ordenada]]</f>
        <v>8</v>
      </c>
      <c r="L711" s="3">
        <f>Datos_cocina[[#This Row],[Precio Unitario]]-Datos_cocina[[#This Row],[Costo Unitario]]</f>
        <v>8</v>
      </c>
      <c r="M711" s="4">
        <f>(Datos_cocina[[#This Row],[Ganancia Neta]]/Datos_cocina[[#This Row],[Total del Pedido]])</f>
        <v>0.44444444444444442</v>
      </c>
    </row>
    <row r="712" spans="1:13" x14ac:dyDescent="0.3">
      <c r="A712">
        <v>279</v>
      </c>
      <c r="B712">
        <v>11</v>
      </c>
      <c r="C712" t="s">
        <v>26</v>
      </c>
      <c r="D712" t="s">
        <v>27</v>
      </c>
      <c r="E712" s="2">
        <v>16</v>
      </c>
      <c r="F712" s="2">
        <v>28</v>
      </c>
      <c r="G712">
        <v>1</v>
      </c>
      <c r="H712" s="8">
        <v>5.5555555555555558E-3</v>
      </c>
      <c r="I712" t="s">
        <v>10</v>
      </c>
      <c r="J712" s="2">
        <f>Datos_cocina[[#This Row],[Precio Unitario]]*Datos_cocina[[#This Row],[Cantidad Ordenada]]</f>
        <v>28</v>
      </c>
      <c r="K712" s="3">
        <f>Datos_cocina[[#This Row],[Ganancia Bruta]]*Datos_cocina[[#This Row],[Cantidad Ordenada]]</f>
        <v>12</v>
      </c>
      <c r="L712" s="3">
        <f>Datos_cocina[[#This Row],[Precio Unitario]]-Datos_cocina[[#This Row],[Costo Unitario]]</f>
        <v>12</v>
      </c>
      <c r="M712" s="4">
        <f>(Datos_cocina[[#This Row],[Ganancia Neta]]/Datos_cocina[[#This Row],[Total del Pedido]])</f>
        <v>0.42857142857142855</v>
      </c>
    </row>
    <row r="713" spans="1:13" x14ac:dyDescent="0.3">
      <c r="A713">
        <v>280</v>
      </c>
      <c r="B713">
        <v>14</v>
      </c>
      <c r="C713" t="s">
        <v>8</v>
      </c>
      <c r="D713" t="s">
        <v>9</v>
      </c>
      <c r="E713" s="2">
        <v>14</v>
      </c>
      <c r="F713" s="2">
        <v>24</v>
      </c>
      <c r="G713">
        <v>2</v>
      </c>
      <c r="H713" s="8">
        <v>3.6111111111111108E-2</v>
      </c>
      <c r="I713" t="s">
        <v>10</v>
      </c>
      <c r="J713" s="2">
        <f>Datos_cocina[[#This Row],[Precio Unitario]]*Datos_cocina[[#This Row],[Cantidad Ordenada]]</f>
        <v>48</v>
      </c>
      <c r="K713" s="3">
        <f>Datos_cocina[[#This Row],[Ganancia Bruta]]*Datos_cocina[[#This Row],[Cantidad Ordenada]]</f>
        <v>20</v>
      </c>
      <c r="L713" s="3">
        <f>Datos_cocina[[#This Row],[Precio Unitario]]-Datos_cocina[[#This Row],[Costo Unitario]]</f>
        <v>10</v>
      </c>
      <c r="M713" s="4">
        <f>(Datos_cocina[[#This Row],[Ganancia Neta]]/Datos_cocina[[#This Row],[Total del Pedido]])</f>
        <v>0.41666666666666669</v>
      </c>
    </row>
    <row r="714" spans="1:13" x14ac:dyDescent="0.3">
      <c r="A714">
        <v>280</v>
      </c>
      <c r="B714">
        <v>14</v>
      </c>
      <c r="C714" t="s">
        <v>40</v>
      </c>
      <c r="D714" t="s">
        <v>41</v>
      </c>
      <c r="E714" s="2">
        <v>14</v>
      </c>
      <c r="F714" s="2">
        <v>23</v>
      </c>
      <c r="G714">
        <v>3</v>
      </c>
      <c r="H714" s="8">
        <v>2.361111111111111E-2</v>
      </c>
      <c r="I714" t="s">
        <v>10</v>
      </c>
      <c r="J714" s="2">
        <f>Datos_cocina[[#This Row],[Precio Unitario]]*Datos_cocina[[#This Row],[Cantidad Ordenada]]</f>
        <v>69</v>
      </c>
      <c r="K714" s="3">
        <f>Datos_cocina[[#This Row],[Ganancia Bruta]]*Datos_cocina[[#This Row],[Cantidad Ordenada]]</f>
        <v>27</v>
      </c>
      <c r="L714" s="3">
        <f>Datos_cocina[[#This Row],[Precio Unitario]]-Datos_cocina[[#This Row],[Costo Unitario]]</f>
        <v>9</v>
      </c>
      <c r="M714" s="4">
        <f>(Datos_cocina[[#This Row],[Ganancia Neta]]/Datos_cocina[[#This Row],[Total del Pedido]])</f>
        <v>0.39130434782608697</v>
      </c>
    </row>
    <row r="715" spans="1:13" x14ac:dyDescent="0.3">
      <c r="A715">
        <v>281</v>
      </c>
      <c r="B715">
        <v>18</v>
      </c>
      <c r="C715" t="s">
        <v>24</v>
      </c>
      <c r="D715" t="s">
        <v>25</v>
      </c>
      <c r="E715" s="2">
        <v>20</v>
      </c>
      <c r="F715" s="2">
        <v>33</v>
      </c>
      <c r="G715">
        <v>2</v>
      </c>
      <c r="H715" s="8">
        <v>6.2500000000000003E-3</v>
      </c>
      <c r="I715" t="s">
        <v>13</v>
      </c>
      <c r="J715" s="2">
        <f>Datos_cocina[[#This Row],[Precio Unitario]]*Datos_cocina[[#This Row],[Cantidad Ordenada]]</f>
        <v>66</v>
      </c>
      <c r="K715" s="3">
        <f>Datos_cocina[[#This Row],[Ganancia Bruta]]*Datos_cocina[[#This Row],[Cantidad Ordenada]]</f>
        <v>26</v>
      </c>
      <c r="L715" s="3">
        <f>Datos_cocina[[#This Row],[Precio Unitario]]-Datos_cocina[[#This Row],[Costo Unitario]]</f>
        <v>13</v>
      </c>
      <c r="M715" s="4">
        <f>(Datos_cocina[[#This Row],[Ganancia Neta]]/Datos_cocina[[#This Row],[Total del Pedido]])</f>
        <v>0.39393939393939392</v>
      </c>
    </row>
    <row r="716" spans="1:13" x14ac:dyDescent="0.3">
      <c r="A716">
        <v>282</v>
      </c>
      <c r="B716">
        <v>6</v>
      </c>
      <c r="C716" t="s">
        <v>44</v>
      </c>
      <c r="D716" t="s">
        <v>45</v>
      </c>
      <c r="E716" s="2">
        <v>10</v>
      </c>
      <c r="F716" s="2">
        <v>18</v>
      </c>
      <c r="G716">
        <v>3</v>
      </c>
      <c r="H716" s="8">
        <v>3.9583333333333331E-2</v>
      </c>
      <c r="I716" t="s">
        <v>13</v>
      </c>
      <c r="J716" s="2">
        <f>Datos_cocina[[#This Row],[Precio Unitario]]*Datos_cocina[[#This Row],[Cantidad Ordenada]]</f>
        <v>54</v>
      </c>
      <c r="K716" s="3">
        <f>Datos_cocina[[#This Row],[Ganancia Bruta]]*Datos_cocina[[#This Row],[Cantidad Ordenada]]</f>
        <v>24</v>
      </c>
      <c r="L716" s="3">
        <f>Datos_cocina[[#This Row],[Precio Unitario]]-Datos_cocina[[#This Row],[Costo Unitario]]</f>
        <v>8</v>
      </c>
      <c r="M716" s="4">
        <f>(Datos_cocina[[#This Row],[Ganancia Neta]]/Datos_cocina[[#This Row],[Total del Pedido]])</f>
        <v>0.44444444444444442</v>
      </c>
    </row>
    <row r="717" spans="1:13" x14ac:dyDescent="0.3">
      <c r="A717">
        <v>282</v>
      </c>
      <c r="B717">
        <v>6</v>
      </c>
      <c r="C717" t="s">
        <v>38</v>
      </c>
      <c r="D717" t="s">
        <v>39</v>
      </c>
      <c r="E717" s="2">
        <v>12</v>
      </c>
      <c r="F717" s="2">
        <v>20</v>
      </c>
      <c r="G717">
        <v>1</v>
      </c>
      <c r="H717" s="8">
        <v>3.9583333333333331E-2</v>
      </c>
      <c r="I717" t="s">
        <v>13</v>
      </c>
      <c r="J717" s="2">
        <f>Datos_cocina[[#This Row],[Precio Unitario]]*Datos_cocina[[#This Row],[Cantidad Ordenada]]</f>
        <v>20</v>
      </c>
      <c r="K717" s="3">
        <f>Datos_cocina[[#This Row],[Ganancia Bruta]]*Datos_cocina[[#This Row],[Cantidad Ordenada]]</f>
        <v>8</v>
      </c>
      <c r="L717" s="3">
        <f>Datos_cocina[[#This Row],[Precio Unitario]]-Datos_cocina[[#This Row],[Costo Unitario]]</f>
        <v>8</v>
      </c>
      <c r="M717" s="4">
        <f>(Datos_cocina[[#This Row],[Ganancia Neta]]/Datos_cocina[[#This Row],[Total del Pedido]])</f>
        <v>0.4</v>
      </c>
    </row>
    <row r="718" spans="1:13" x14ac:dyDescent="0.3">
      <c r="A718">
        <v>283</v>
      </c>
      <c r="B718">
        <v>19</v>
      </c>
      <c r="C718" t="s">
        <v>46</v>
      </c>
      <c r="D718" t="s">
        <v>47</v>
      </c>
      <c r="E718" s="2">
        <v>15</v>
      </c>
      <c r="F718" s="2">
        <v>26</v>
      </c>
      <c r="G718">
        <v>3</v>
      </c>
      <c r="H718" s="8">
        <v>4.1666666666666666E-3</v>
      </c>
      <c r="I718" t="s">
        <v>10</v>
      </c>
      <c r="J718" s="2">
        <f>Datos_cocina[[#This Row],[Precio Unitario]]*Datos_cocina[[#This Row],[Cantidad Ordenada]]</f>
        <v>78</v>
      </c>
      <c r="K718" s="3">
        <f>Datos_cocina[[#This Row],[Ganancia Bruta]]*Datos_cocina[[#This Row],[Cantidad Ordenada]]</f>
        <v>33</v>
      </c>
      <c r="L718" s="3">
        <f>Datos_cocina[[#This Row],[Precio Unitario]]-Datos_cocina[[#This Row],[Costo Unitario]]</f>
        <v>11</v>
      </c>
      <c r="M718" s="4">
        <f>(Datos_cocina[[#This Row],[Ganancia Neta]]/Datos_cocina[[#This Row],[Total del Pedido]])</f>
        <v>0.42307692307692307</v>
      </c>
    </row>
    <row r="719" spans="1:13" x14ac:dyDescent="0.3">
      <c r="A719">
        <v>284</v>
      </c>
      <c r="B719">
        <v>11</v>
      </c>
      <c r="C719" t="s">
        <v>38</v>
      </c>
      <c r="D719" t="s">
        <v>39</v>
      </c>
      <c r="E719" s="2">
        <v>12</v>
      </c>
      <c r="F719" s="2">
        <v>20</v>
      </c>
      <c r="G719">
        <v>3</v>
      </c>
      <c r="H719" s="8">
        <v>3.125E-2</v>
      </c>
      <c r="I719" t="s">
        <v>10</v>
      </c>
      <c r="J719" s="2">
        <f>Datos_cocina[[#This Row],[Precio Unitario]]*Datos_cocina[[#This Row],[Cantidad Ordenada]]</f>
        <v>60</v>
      </c>
      <c r="K719" s="3">
        <f>Datos_cocina[[#This Row],[Ganancia Bruta]]*Datos_cocina[[#This Row],[Cantidad Ordenada]]</f>
        <v>24</v>
      </c>
      <c r="L719" s="3">
        <f>Datos_cocina[[#This Row],[Precio Unitario]]-Datos_cocina[[#This Row],[Costo Unitario]]</f>
        <v>8</v>
      </c>
      <c r="M719" s="4">
        <f>(Datos_cocina[[#This Row],[Ganancia Neta]]/Datos_cocina[[#This Row],[Total del Pedido]])</f>
        <v>0.4</v>
      </c>
    </row>
    <row r="720" spans="1:13" x14ac:dyDescent="0.3">
      <c r="A720">
        <v>284</v>
      </c>
      <c r="B720">
        <v>11</v>
      </c>
      <c r="C720" t="s">
        <v>16</v>
      </c>
      <c r="D720" t="s">
        <v>17</v>
      </c>
      <c r="E720" s="2">
        <v>16</v>
      </c>
      <c r="F720" s="2">
        <v>27</v>
      </c>
      <c r="G720">
        <v>1</v>
      </c>
      <c r="H720" s="8">
        <v>4.0972222222222222E-2</v>
      </c>
      <c r="I720" t="s">
        <v>10</v>
      </c>
      <c r="J720" s="2">
        <f>Datos_cocina[[#This Row],[Precio Unitario]]*Datos_cocina[[#This Row],[Cantidad Ordenada]]</f>
        <v>27</v>
      </c>
      <c r="K720" s="3">
        <f>Datos_cocina[[#This Row],[Ganancia Bruta]]*Datos_cocina[[#This Row],[Cantidad Ordenada]]</f>
        <v>11</v>
      </c>
      <c r="L720" s="3">
        <f>Datos_cocina[[#This Row],[Precio Unitario]]-Datos_cocina[[#This Row],[Costo Unitario]]</f>
        <v>11</v>
      </c>
      <c r="M720" s="4">
        <f>(Datos_cocina[[#This Row],[Ganancia Neta]]/Datos_cocina[[#This Row],[Total del Pedido]])</f>
        <v>0.40740740740740738</v>
      </c>
    </row>
    <row r="721" spans="1:13" x14ac:dyDescent="0.3">
      <c r="A721">
        <v>284</v>
      </c>
      <c r="B721">
        <v>11</v>
      </c>
      <c r="C721" t="s">
        <v>28</v>
      </c>
      <c r="D721" t="s">
        <v>29</v>
      </c>
      <c r="E721" s="2">
        <v>11</v>
      </c>
      <c r="F721" s="2">
        <v>19</v>
      </c>
      <c r="G721">
        <v>2</v>
      </c>
      <c r="H721" s="8">
        <v>2.8472222222222222E-2</v>
      </c>
      <c r="I721" t="s">
        <v>10</v>
      </c>
      <c r="J721" s="2">
        <f>Datos_cocina[[#This Row],[Precio Unitario]]*Datos_cocina[[#This Row],[Cantidad Ordenada]]</f>
        <v>38</v>
      </c>
      <c r="K721" s="3">
        <f>Datos_cocina[[#This Row],[Ganancia Bruta]]*Datos_cocina[[#This Row],[Cantidad Ordenada]]</f>
        <v>16</v>
      </c>
      <c r="L721" s="3">
        <f>Datos_cocina[[#This Row],[Precio Unitario]]-Datos_cocina[[#This Row],[Costo Unitario]]</f>
        <v>8</v>
      </c>
      <c r="M721" s="4">
        <f>(Datos_cocina[[#This Row],[Ganancia Neta]]/Datos_cocina[[#This Row],[Total del Pedido]])</f>
        <v>0.42105263157894735</v>
      </c>
    </row>
    <row r="722" spans="1:13" x14ac:dyDescent="0.3">
      <c r="A722">
        <v>284</v>
      </c>
      <c r="B722">
        <v>11</v>
      </c>
      <c r="C722" t="s">
        <v>24</v>
      </c>
      <c r="D722" t="s">
        <v>25</v>
      </c>
      <c r="E722" s="2">
        <v>20</v>
      </c>
      <c r="F722" s="2">
        <v>33</v>
      </c>
      <c r="G722">
        <v>1</v>
      </c>
      <c r="H722" s="8">
        <v>3.4722222222222224E-2</v>
      </c>
      <c r="I722" t="s">
        <v>13</v>
      </c>
      <c r="J722" s="2">
        <f>Datos_cocina[[#This Row],[Precio Unitario]]*Datos_cocina[[#This Row],[Cantidad Ordenada]]</f>
        <v>33</v>
      </c>
      <c r="K722" s="3">
        <f>Datos_cocina[[#This Row],[Ganancia Bruta]]*Datos_cocina[[#This Row],[Cantidad Ordenada]]</f>
        <v>13</v>
      </c>
      <c r="L722" s="3">
        <f>Datos_cocina[[#This Row],[Precio Unitario]]-Datos_cocina[[#This Row],[Costo Unitario]]</f>
        <v>13</v>
      </c>
      <c r="M722" s="4">
        <f>(Datos_cocina[[#This Row],[Ganancia Neta]]/Datos_cocina[[#This Row],[Total del Pedido]])</f>
        <v>0.39393939393939392</v>
      </c>
    </row>
    <row r="723" spans="1:13" x14ac:dyDescent="0.3">
      <c r="A723">
        <v>285</v>
      </c>
      <c r="B723">
        <v>18</v>
      </c>
      <c r="C723" t="s">
        <v>42</v>
      </c>
      <c r="D723" t="s">
        <v>43</v>
      </c>
      <c r="E723" s="2">
        <v>13</v>
      </c>
      <c r="F723" s="2">
        <v>21</v>
      </c>
      <c r="G723">
        <v>2</v>
      </c>
      <c r="H723" s="8">
        <v>8.3333333333333332E-3</v>
      </c>
      <c r="I723" t="s">
        <v>13</v>
      </c>
      <c r="J723" s="2">
        <f>Datos_cocina[[#This Row],[Precio Unitario]]*Datos_cocina[[#This Row],[Cantidad Ordenada]]</f>
        <v>42</v>
      </c>
      <c r="K723" s="3">
        <f>Datos_cocina[[#This Row],[Ganancia Bruta]]*Datos_cocina[[#This Row],[Cantidad Ordenada]]</f>
        <v>16</v>
      </c>
      <c r="L723" s="3">
        <f>Datos_cocina[[#This Row],[Precio Unitario]]-Datos_cocina[[#This Row],[Costo Unitario]]</f>
        <v>8</v>
      </c>
      <c r="M723" s="4">
        <f>(Datos_cocina[[#This Row],[Ganancia Neta]]/Datos_cocina[[#This Row],[Total del Pedido]])</f>
        <v>0.38095238095238093</v>
      </c>
    </row>
    <row r="724" spans="1:13" x14ac:dyDescent="0.3">
      <c r="A724">
        <v>286</v>
      </c>
      <c r="B724">
        <v>15</v>
      </c>
      <c r="C724" t="s">
        <v>36</v>
      </c>
      <c r="D724" t="s">
        <v>37</v>
      </c>
      <c r="E724" s="2">
        <v>20</v>
      </c>
      <c r="F724" s="2">
        <v>34</v>
      </c>
      <c r="G724">
        <v>2</v>
      </c>
      <c r="H724" s="8">
        <v>1.7361111111111112E-2</v>
      </c>
      <c r="I724" t="s">
        <v>10</v>
      </c>
      <c r="J724" s="2">
        <f>Datos_cocina[[#This Row],[Precio Unitario]]*Datos_cocina[[#This Row],[Cantidad Ordenada]]</f>
        <v>68</v>
      </c>
      <c r="K724" s="3">
        <f>Datos_cocina[[#This Row],[Ganancia Bruta]]*Datos_cocina[[#This Row],[Cantidad Ordenada]]</f>
        <v>28</v>
      </c>
      <c r="L724" s="3">
        <f>Datos_cocina[[#This Row],[Precio Unitario]]-Datos_cocina[[#This Row],[Costo Unitario]]</f>
        <v>14</v>
      </c>
      <c r="M724" s="4">
        <f>(Datos_cocina[[#This Row],[Ganancia Neta]]/Datos_cocina[[#This Row],[Total del Pedido]])</f>
        <v>0.41176470588235292</v>
      </c>
    </row>
    <row r="725" spans="1:13" x14ac:dyDescent="0.3">
      <c r="A725">
        <v>287</v>
      </c>
      <c r="B725">
        <v>20</v>
      </c>
      <c r="C725" t="s">
        <v>32</v>
      </c>
      <c r="D725" t="s">
        <v>33</v>
      </c>
      <c r="E725" s="2">
        <v>19</v>
      </c>
      <c r="F725" s="2">
        <v>32</v>
      </c>
      <c r="G725">
        <v>3</v>
      </c>
      <c r="H725" s="8">
        <v>3.1944444444444442E-2</v>
      </c>
      <c r="I725" t="s">
        <v>10</v>
      </c>
      <c r="J725" s="2">
        <f>Datos_cocina[[#This Row],[Precio Unitario]]*Datos_cocina[[#This Row],[Cantidad Ordenada]]</f>
        <v>96</v>
      </c>
      <c r="K725" s="3">
        <f>Datos_cocina[[#This Row],[Ganancia Bruta]]*Datos_cocina[[#This Row],[Cantidad Ordenada]]</f>
        <v>39</v>
      </c>
      <c r="L725" s="3">
        <f>Datos_cocina[[#This Row],[Precio Unitario]]-Datos_cocina[[#This Row],[Costo Unitario]]</f>
        <v>13</v>
      </c>
      <c r="M725" s="4">
        <f>(Datos_cocina[[#This Row],[Ganancia Neta]]/Datos_cocina[[#This Row],[Total del Pedido]])</f>
        <v>0.40625</v>
      </c>
    </row>
    <row r="726" spans="1:13" x14ac:dyDescent="0.3">
      <c r="A726">
        <v>287</v>
      </c>
      <c r="B726">
        <v>20</v>
      </c>
      <c r="C726" t="s">
        <v>40</v>
      </c>
      <c r="D726" t="s">
        <v>41</v>
      </c>
      <c r="E726" s="2">
        <v>14</v>
      </c>
      <c r="F726" s="2">
        <v>23</v>
      </c>
      <c r="G726">
        <v>2</v>
      </c>
      <c r="H726" s="8">
        <v>4.027777777777778E-2</v>
      </c>
      <c r="I726" t="s">
        <v>10</v>
      </c>
      <c r="J726" s="2">
        <f>Datos_cocina[[#This Row],[Precio Unitario]]*Datos_cocina[[#This Row],[Cantidad Ordenada]]</f>
        <v>46</v>
      </c>
      <c r="K726" s="3">
        <f>Datos_cocina[[#This Row],[Ganancia Bruta]]*Datos_cocina[[#This Row],[Cantidad Ordenada]]</f>
        <v>18</v>
      </c>
      <c r="L726" s="3">
        <f>Datos_cocina[[#This Row],[Precio Unitario]]-Datos_cocina[[#This Row],[Costo Unitario]]</f>
        <v>9</v>
      </c>
      <c r="M726" s="4">
        <f>(Datos_cocina[[#This Row],[Ganancia Neta]]/Datos_cocina[[#This Row],[Total del Pedido]])</f>
        <v>0.39130434782608697</v>
      </c>
    </row>
    <row r="727" spans="1:13" x14ac:dyDescent="0.3">
      <c r="A727">
        <v>287</v>
      </c>
      <c r="B727">
        <v>20</v>
      </c>
      <c r="C727" t="s">
        <v>11</v>
      </c>
      <c r="D727" t="s">
        <v>12</v>
      </c>
      <c r="E727" s="2">
        <v>18</v>
      </c>
      <c r="F727" s="2">
        <v>30</v>
      </c>
      <c r="G727">
        <v>2</v>
      </c>
      <c r="H727" s="8">
        <v>1.1805555555555555E-2</v>
      </c>
      <c r="I727" t="s">
        <v>13</v>
      </c>
      <c r="J727" s="2">
        <f>Datos_cocina[[#This Row],[Precio Unitario]]*Datos_cocina[[#This Row],[Cantidad Ordenada]]</f>
        <v>60</v>
      </c>
      <c r="K727" s="3">
        <f>Datos_cocina[[#This Row],[Ganancia Bruta]]*Datos_cocina[[#This Row],[Cantidad Ordenada]]</f>
        <v>24</v>
      </c>
      <c r="L727" s="3">
        <f>Datos_cocina[[#This Row],[Precio Unitario]]-Datos_cocina[[#This Row],[Costo Unitario]]</f>
        <v>12</v>
      </c>
      <c r="M727" s="4">
        <f>(Datos_cocina[[#This Row],[Ganancia Neta]]/Datos_cocina[[#This Row],[Total del Pedido]])</f>
        <v>0.4</v>
      </c>
    </row>
    <row r="728" spans="1:13" x14ac:dyDescent="0.3">
      <c r="A728">
        <v>288</v>
      </c>
      <c r="B728">
        <v>15</v>
      </c>
      <c r="C728" t="s">
        <v>8</v>
      </c>
      <c r="D728" t="s">
        <v>9</v>
      </c>
      <c r="E728" s="2">
        <v>14</v>
      </c>
      <c r="F728" s="2">
        <v>24</v>
      </c>
      <c r="G728">
        <v>2</v>
      </c>
      <c r="H728" s="8">
        <v>4.1666666666666666E-3</v>
      </c>
      <c r="I728" t="s">
        <v>13</v>
      </c>
      <c r="J728" s="2">
        <f>Datos_cocina[[#This Row],[Precio Unitario]]*Datos_cocina[[#This Row],[Cantidad Ordenada]]</f>
        <v>48</v>
      </c>
      <c r="K728" s="3">
        <f>Datos_cocina[[#This Row],[Ganancia Bruta]]*Datos_cocina[[#This Row],[Cantidad Ordenada]]</f>
        <v>20</v>
      </c>
      <c r="L728" s="3">
        <f>Datos_cocina[[#This Row],[Precio Unitario]]-Datos_cocina[[#This Row],[Costo Unitario]]</f>
        <v>10</v>
      </c>
      <c r="M728" s="4">
        <f>(Datos_cocina[[#This Row],[Ganancia Neta]]/Datos_cocina[[#This Row],[Total del Pedido]])</f>
        <v>0.41666666666666669</v>
      </c>
    </row>
    <row r="729" spans="1:13" x14ac:dyDescent="0.3">
      <c r="A729">
        <v>288</v>
      </c>
      <c r="B729">
        <v>15</v>
      </c>
      <c r="C729" t="s">
        <v>28</v>
      </c>
      <c r="D729" t="s">
        <v>29</v>
      </c>
      <c r="E729" s="2">
        <v>11</v>
      </c>
      <c r="F729" s="2">
        <v>19</v>
      </c>
      <c r="G729">
        <v>2</v>
      </c>
      <c r="H729" s="8">
        <v>2.2222222222222223E-2</v>
      </c>
      <c r="I729" t="s">
        <v>10</v>
      </c>
      <c r="J729" s="2">
        <f>Datos_cocina[[#This Row],[Precio Unitario]]*Datos_cocina[[#This Row],[Cantidad Ordenada]]</f>
        <v>38</v>
      </c>
      <c r="K729" s="3">
        <f>Datos_cocina[[#This Row],[Ganancia Bruta]]*Datos_cocina[[#This Row],[Cantidad Ordenada]]</f>
        <v>16</v>
      </c>
      <c r="L729" s="3">
        <f>Datos_cocina[[#This Row],[Precio Unitario]]-Datos_cocina[[#This Row],[Costo Unitario]]</f>
        <v>8</v>
      </c>
      <c r="M729" s="4">
        <f>(Datos_cocina[[#This Row],[Ganancia Neta]]/Datos_cocina[[#This Row],[Total del Pedido]])</f>
        <v>0.42105263157894735</v>
      </c>
    </row>
    <row r="730" spans="1:13" x14ac:dyDescent="0.3">
      <c r="A730">
        <v>289</v>
      </c>
      <c r="B730">
        <v>15</v>
      </c>
      <c r="C730" t="s">
        <v>38</v>
      </c>
      <c r="D730" t="s">
        <v>39</v>
      </c>
      <c r="E730" s="2">
        <v>12</v>
      </c>
      <c r="F730" s="2">
        <v>20</v>
      </c>
      <c r="G730">
        <v>3</v>
      </c>
      <c r="H730" s="8">
        <v>1.3888888888888888E-2</v>
      </c>
      <c r="I730" t="s">
        <v>10</v>
      </c>
      <c r="J730" s="2">
        <f>Datos_cocina[[#This Row],[Precio Unitario]]*Datos_cocina[[#This Row],[Cantidad Ordenada]]</f>
        <v>60</v>
      </c>
      <c r="K730" s="3">
        <f>Datos_cocina[[#This Row],[Ganancia Bruta]]*Datos_cocina[[#This Row],[Cantidad Ordenada]]</f>
        <v>24</v>
      </c>
      <c r="L730" s="3">
        <f>Datos_cocina[[#This Row],[Precio Unitario]]-Datos_cocina[[#This Row],[Costo Unitario]]</f>
        <v>8</v>
      </c>
      <c r="M730" s="4">
        <f>(Datos_cocina[[#This Row],[Ganancia Neta]]/Datos_cocina[[#This Row],[Total del Pedido]])</f>
        <v>0.4</v>
      </c>
    </row>
    <row r="731" spans="1:13" x14ac:dyDescent="0.3">
      <c r="A731">
        <v>289</v>
      </c>
      <c r="B731">
        <v>15</v>
      </c>
      <c r="C731" t="s">
        <v>46</v>
      </c>
      <c r="D731" t="s">
        <v>47</v>
      </c>
      <c r="E731" s="2">
        <v>15</v>
      </c>
      <c r="F731" s="2">
        <v>26</v>
      </c>
      <c r="G731">
        <v>3</v>
      </c>
      <c r="H731" s="8">
        <v>3.3333333333333333E-2</v>
      </c>
      <c r="I731" t="s">
        <v>13</v>
      </c>
      <c r="J731" s="2">
        <f>Datos_cocina[[#This Row],[Precio Unitario]]*Datos_cocina[[#This Row],[Cantidad Ordenada]]</f>
        <v>78</v>
      </c>
      <c r="K731" s="3">
        <f>Datos_cocina[[#This Row],[Ganancia Bruta]]*Datos_cocina[[#This Row],[Cantidad Ordenada]]</f>
        <v>33</v>
      </c>
      <c r="L731" s="3">
        <f>Datos_cocina[[#This Row],[Precio Unitario]]-Datos_cocina[[#This Row],[Costo Unitario]]</f>
        <v>11</v>
      </c>
      <c r="M731" s="4">
        <f>(Datos_cocina[[#This Row],[Ganancia Neta]]/Datos_cocina[[#This Row],[Total del Pedido]])</f>
        <v>0.42307692307692307</v>
      </c>
    </row>
    <row r="732" spans="1:13" x14ac:dyDescent="0.3">
      <c r="A732">
        <v>290</v>
      </c>
      <c r="B732">
        <v>19</v>
      </c>
      <c r="C732" t="s">
        <v>18</v>
      </c>
      <c r="D732" t="s">
        <v>19</v>
      </c>
      <c r="E732" s="2">
        <v>25</v>
      </c>
      <c r="F732" s="2">
        <v>40</v>
      </c>
      <c r="G732">
        <v>1</v>
      </c>
      <c r="H732" s="8">
        <v>3.9583333333333331E-2</v>
      </c>
      <c r="I732" t="s">
        <v>10</v>
      </c>
      <c r="J732" s="2">
        <f>Datos_cocina[[#This Row],[Precio Unitario]]*Datos_cocina[[#This Row],[Cantidad Ordenada]]</f>
        <v>40</v>
      </c>
      <c r="K732" s="3">
        <f>Datos_cocina[[#This Row],[Ganancia Bruta]]*Datos_cocina[[#This Row],[Cantidad Ordenada]]</f>
        <v>15</v>
      </c>
      <c r="L732" s="3">
        <f>Datos_cocina[[#This Row],[Precio Unitario]]-Datos_cocina[[#This Row],[Costo Unitario]]</f>
        <v>15</v>
      </c>
      <c r="M732" s="4">
        <f>(Datos_cocina[[#This Row],[Ganancia Neta]]/Datos_cocina[[#This Row],[Total del Pedido]])</f>
        <v>0.375</v>
      </c>
    </row>
    <row r="733" spans="1:13" x14ac:dyDescent="0.3">
      <c r="A733">
        <v>291</v>
      </c>
      <c r="B733">
        <v>2</v>
      </c>
      <c r="C733" t="s">
        <v>36</v>
      </c>
      <c r="D733" t="s">
        <v>37</v>
      </c>
      <c r="E733" s="2">
        <v>20</v>
      </c>
      <c r="F733" s="2">
        <v>34</v>
      </c>
      <c r="G733">
        <v>2</v>
      </c>
      <c r="H733" s="8">
        <v>1.9444444444444445E-2</v>
      </c>
      <c r="I733" t="s">
        <v>13</v>
      </c>
      <c r="J733" s="2">
        <f>Datos_cocina[[#This Row],[Precio Unitario]]*Datos_cocina[[#This Row],[Cantidad Ordenada]]</f>
        <v>68</v>
      </c>
      <c r="K733" s="3">
        <f>Datos_cocina[[#This Row],[Ganancia Bruta]]*Datos_cocina[[#This Row],[Cantidad Ordenada]]</f>
        <v>28</v>
      </c>
      <c r="L733" s="3">
        <f>Datos_cocina[[#This Row],[Precio Unitario]]-Datos_cocina[[#This Row],[Costo Unitario]]</f>
        <v>14</v>
      </c>
      <c r="M733" s="4">
        <f>(Datos_cocina[[#This Row],[Ganancia Neta]]/Datos_cocina[[#This Row],[Total del Pedido]])</f>
        <v>0.41176470588235292</v>
      </c>
    </row>
    <row r="734" spans="1:13" x14ac:dyDescent="0.3">
      <c r="A734">
        <v>291</v>
      </c>
      <c r="B734">
        <v>2</v>
      </c>
      <c r="C734" t="s">
        <v>48</v>
      </c>
      <c r="D734" t="s">
        <v>49</v>
      </c>
      <c r="E734" s="2">
        <v>15</v>
      </c>
      <c r="F734" s="2">
        <v>25</v>
      </c>
      <c r="G734">
        <v>1</v>
      </c>
      <c r="H734" s="8">
        <v>2.8472222222222222E-2</v>
      </c>
      <c r="I734" t="s">
        <v>10</v>
      </c>
      <c r="J734" s="2">
        <f>Datos_cocina[[#This Row],[Precio Unitario]]*Datos_cocina[[#This Row],[Cantidad Ordenada]]</f>
        <v>25</v>
      </c>
      <c r="K734" s="3">
        <f>Datos_cocina[[#This Row],[Ganancia Bruta]]*Datos_cocina[[#This Row],[Cantidad Ordenada]]</f>
        <v>10</v>
      </c>
      <c r="L734" s="3">
        <f>Datos_cocina[[#This Row],[Precio Unitario]]-Datos_cocina[[#This Row],[Costo Unitario]]</f>
        <v>10</v>
      </c>
      <c r="M734" s="4">
        <f>(Datos_cocina[[#This Row],[Ganancia Neta]]/Datos_cocina[[#This Row],[Total del Pedido]])</f>
        <v>0.4</v>
      </c>
    </row>
    <row r="735" spans="1:13" x14ac:dyDescent="0.3">
      <c r="A735">
        <v>291</v>
      </c>
      <c r="B735">
        <v>2</v>
      </c>
      <c r="C735" t="s">
        <v>30</v>
      </c>
      <c r="D735" t="s">
        <v>31</v>
      </c>
      <c r="E735" s="2">
        <v>21</v>
      </c>
      <c r="F735" s="2">
        <v>35</v>
      </c>
      <c r="G735">
        <v>3</v>
      </c>
      <c r="H735" s="8">
        <v>8.3333333333333332E-3</v>
      </c>
      <c r="I735" t="s">
        <v>13</v>
      </c>
      <c r="J735" s="2">
        <f>Datos_cocina[[#This Row],[Precio Unitario]]*Datos_cocina[[#This Row],[Cantidad Ordenada]]</f>
        <v>105</v>
      </c>
      <c r="K735" s="3">
        <f>Datos_cocina[[#This Row],[Ganancia Bruta]]*Datos_cocina[[#This Row],[Cantidad Ordenada]]</f>
        <v>42</v>
      </c>
      <c r="L735" s="3">
        <f>Datos_cocina[[#This Row],[Precio Unitario]]-Datos_cocina[[#This Row],[Costo Unitario]]</f>
        <v>14</v>
      </c>
      <c r="M735" s="4">
        <f>(Datos_cocina[[#This Row],[Ganancia Neta]]/Datos_cocina[[#This Row],[Total del Pedido]])</f>
        <v>0.4</v>
      </c>
    </row>
    <row r="736" spans="1:13" x14ac:dyDescent="0.3">
      <c r="A736">
        <v>291</v>
      </c>
      <c r="B736">
        <v>2</v>
      </c>
      <c r="C736" t="s">
        <v>14</v>
      </c>
      <c r="D736" t="s">
        <v>15</v>
      </c>
      <c r="E736" s="2">
        <v>19</v>
      </c>
      <c r="F736" s="2">
        <v>31</v>
      </c>
      <c r="G736">
        <v>2</v>
      </c>
      <c r="H736" s="8">
        <v>9.7222222222222224E-3</v>
      </c>
      <c r="I736" t="s">
        <v>10</v>
      </c>
      <c r="J736" s="2">
        <f>Datos_cocina[[#This Row],[Precio Unitario]]*Datos_cocina[[#This Row],[Cantidad Ordenada]]</f>
        <v>62</v>
      </c>
      <c r="K736" s="3">
        <f>Datos_cocina[[#This Row],[Ganancia Bruta]]*Datos_cocina[[#This Row],[Cantidad Ordenada]]</f>
        <v>24</v>
      </c>
      <c r="L736" s="3">
        <f>Datos_cocina[[#This Row],[Precio Unitario]]-Datos_cocina[[#This Row],[Costo Unitario]]</f>
        <v>12</v>
      </c>
      <c r="M736" s="4">
        <f>(Datos_cocina[[#This Row],[Ganancia Neta]]/Datos_cocina[[#This Row],[Total del Pedido]])</f>
        <v>0.38709677419354838</v>
      </c>
    </row>
    <row r="737" spans="1:13" x14ac:dyDescent="0.3">
      <c r="A737">
        <v>292</v>
      </c>
      <c r="B737">
        <v>10</v>
      </c>
      <c r="C737" t="s">
        <v>26</v>
      </c>
      <c r="D737" t="s">
        <v>27</v>
      </c>
      <c r="E737" s="2">
        <v>16</v>
      </c>
      <c r="F737" s="2">
        <v>28</v>
      </c>
      <c r="G737">
        <v>3</v>
      </c>
      <c r="H737" s="8">
        <v>1.5972222222222221E-2</v>
      </c>
      <c r="I737" t="s">
        <v>13</v>
      </c>
      <c r="J737" s="2">
        <f>Datos_cocina[[#This Row],[Precio Unitario]]*Datos_cocina[[#This Row],[Cantidad Ordenada]]</f>
        <v>84</v>
      </c>
      <c r="K737" s="3">
        <f>Datos_cocina[[#This Row],[Ganancia Bruta]]*Datos_cocina[[#This Row],[Cantidad Ordenada]]</f>
        <v>36</v>
      </c>
      <c r="L737" s="3">
        <f>Datos_cocina[[#This Row],[Precio Unitario]]-Datos_cocina[[#This Row],[Costo Unitario]]</f>
        <v>12</v>
      </c>
      <c r="M737" s="4">
        <f>(Datos_cocina[[#This Row],[Ganancia Neta]]/Datos_cocina[[#This Row],[Total del Pedido]])</f>
        <v>0.42857142857142855</v>
      </c>
    </row>
    <row r="738" spans="1:13" x14ac:dyDescent="0.3">
      <c r="A738">
        <v>293</v>
      </c>
      <c r="B738">
        <v>16</v>
      </c>
      <c r="C738" t="s">
        <v>26</v>
      </c>
      <c r="D738" t="s">
        <v>27</v>
      </c>
      <c r="E738" s="2">
        <v>16</v>
      </c>
      <c r="F738" s="2">
        <v>28</v>
      </c>
      <c r="G738">
        <v>3</v>
      </c>
      <c r="H738" s="8">
        <v>3.0555555555555555E-2</v>
      </c>
      <c r="I738" t="s">
        <v>10</v>
      </c>
      <c r="J738" s="2">
        <f>Datos_cocina[[#This Row],[Precio Unitario]]*Datos_cocina[[#This Row],[Cantidad Ordenada]]</f>
        <v>84</v>
      </c>
      <c r="K738" s="3">
        <f>Datos_cocina[[#This Row],[Ganancia Bruta]]*Datos_cocina[[#This Row],[Cantidad Ordenada]]</f>
        <v>36</v>
      </c>
      <c r="L738" s="3">
        <f>Datos_cocina[[#This Row],[Precio Unitario]]-Datos_cocina[[#This Row],[Costo Unitario]]</f>
        <v>12</v>
      </c>
      <c r="M738" s="4">
        <f>(Datos_cocina[[#This Row],[Ganancia Neta]]/Datos_cocina[[#This Row],[Total del Pedido]])</f>
        <v>0.42857142857142855</v>
      </c>
    </row>
    <row r="739" spans="1:13" x14ac:dyDescent="0.3">
      <c r="A739">
        <v>293</v>
      </c>
      <c r="B739">
        <v>16</v>
      </c>
      <c r="C739" t="s">
        <v>11</v>
      </c>
      <c r="D739" t="s">
        <v>12</v>
      </c>
      <c r="E739" s="2">
        <v>18</v>
      </c>
      <c r="F739" s="2">
        <v>30</v>
      </c>
      <c r="G739">
        <v>2</v>
      </c>
      <c r="H739" s="8">
        <v>2.013888888888889E-2</v>
      </c>
      <c r="I739" t="s">
        <v>10</v>
      </c>
      <c r="J739" s="2">
        <f>Datos_cocina[[#This Row],[Precio Unitario]]*Datos_cocina[[#This Row],[Cantidad Ordenada]]</f>
        <v>60</v>
      </c>
      <c r="K739" s="3">
        <f>Datos_cocina[[#This Row],[Ganancia Bruta]]*Datos_cocina[[#This Row],[Cantidad Ordenada]]</f>
        <v>24</v>
      </c>
      <c r="L739" s="3">
        <f>Datos_cocina[[#This Row],[Precio Unitario]]-Datos_cocina[[#This Row],[Costo Unitario]]</f>
        <v>12</v>
      </c>
      <c r="M739" s="4">
        <f>(Datos_cocina[[#This Row],[Ganancia Neta]]/Datos_cocina[[#This Row],[Total del Pedido]])</f>
        <v>0.4</v>
      </c>
    </row>
    <row r="740" spans="1:13" x14ac:dyDescent="0.3">
      <c r="A740">
        <v>293</v>
      </c>
      <c r="B740">
        <v>16</v>
      </c>
      <c r="C740" t="s">
        <v>20</v>
      </c>
      <c r="D740" t="s">
        <v>21</v>
      </c>
      <c r="E740" s="2">
        <v>22</v>
      </c>
      <c r="F740" s="2">
        <v>36</v>
      </c>
      <c r="G740">
        <v>2</v>
      </c>
      <c r="H740" s="8">
        <v>3.2638888888888891E-2</v>
      </c>
      <c r="I740" t="s">
        <v>10</v>
      </c>
      <c r="J740" s="2">
        <f>Datos_cocina[[#This Row],[Precio Unitario]]*Datos_cocina[[#This Row],[Cantidad Ordenada]]</f>
        <v>72</v>
      </c>
      <c r="K740" s="3">
        <f>Datos_cocina[[#This Row],[Ganancia Bruta]]*Datos_cocina[[#This Row],[Cantidad Ordenada]]</f>
        <v>28</v>
      </c>
      <c r="L740" s="3">
        <f>Datos_cocina[[#This Row],[Precio Unitario]]-Datos_cocina[[#This Row],[Costo Unitario]]</f>
        <v>14</v>
      </c>
      <c r="M740" s="4">
        <f>(Datos_cocina[[#This Row],[Ganancia Neta]]/Datos_cocina[[#This Row],[Total del Pedido]])</f>
        <v>0.3888888888888889</v>
      </c>
    </row>
    <row r="741" spans="1:13" x14ac:dyDescent="0.3">
      <c r="A741">
        <v>294</v>
      </c>
      <c r="B741">
        <v>17</v>
      </c>
      <c r="C741" t="s">
        <v>14</v>
      </c>
      <c r="D741" t="s">
        <v>15</v>
      </c>
      <c r="E741" s="2">
        <v>19</v>
      </c>
      <c r="F741" s="2">
        <v>31</v>
      </c>
      <c r="G741">
        <v>2</v>
      </c>
      <c r="H741" s="8">
        <v>2.1527777777777778E-2</v>
      </c>
      <c r="I741" t="s">
        <v>13</v>
      </c>
      <c r="J741" s="2">
        <f>Datos_cocina[[#This Row],[Precio Unitario]]*Datos_cocina[[#This Row],[Cantidad Ordenada]]</f>
        <v>62</v>
      </c>
      <c r="K741" s="3">
        <f>Datos_cocina[[#This Row],[Ganancia Bruta]]*Datos_cocina[[#This Row],[Cantidad Ordenada]]</f>
        <v>24</v>
      </c>
      <c r="L741" s="3">
        <f>Datos_cocina[[#This Row],[Precio Unitario]]-Datos_cocina[[#This Row],[Costo Unitario]]</f>
        <v>12</v>
      </c>
      <c r="M741" s="4">
        <f>(Datos_cocina[[#This Row],[Ganancia Neta]]/Datos_cocina[[#This Row],[Total del Pedido]])</f>
        <v>0.38709677419354838</v>
      </c>
    </row>
    <row r="742" spans="1:13" x14ac:dyDescent="0.3">
      <c r="A742">
        <v>294</v>
      </c>
      <c r="B742">
        <v>17</v>
      </c>
      <c r="C742" t="s">
        <v>20</v>
      </c>
      <c r="D742" t="s">
        <v>21</v>
      </c>
      <c r="E742" s="2">
        <v>22</v>
      </c>
      <c r="F742" s="2">
        <v>36</v>
      </c>
      <c r="G742">
        <v>3</v>
      </c>
      <c r="H742" s="8">
        <v>9.0277777777777769E-3</v>
      </c>
      <c r="I742" t="s">
        <v>10</v>
      </c>
      <c r="J742" s="2">
        <f>Datos_cocina[[#This Row],[Precio Unitario]]*Datos_cocina[[#This Row],[Cantidad Ordenada]]</f>
        <v>108</v>
      </c>
      <c r="K742" s="3">
        <f>Datos_cocina[[#This Row],[Ganancia Bruta]]*Datos_cocina[[#This Row],[Cantidad Ordenada]]</f>
        <v>42</v>
      </c>
      <c r="L742" s="3">
        <f>Datos_cocina[[#This Row],[Precio Unitario]]-Datos_cocina[[#This Row],[Costo Unitario]]</f>
        <v>14</v>
      </c>
      <c r="M742" s="4">
        <f>(Datos_cocina[[#This Row],[Ganancia Neta]]/Datos_cocina[[#This Row],[Total del Pedido]])</f>
        <v>0.3888888888888889</v>
      </c>
    </row>
    <row r="743" spans="1:13" x14ac:dyDescent="0.3">
      <c r="A743">
        <v>294</v>
      </c>
      <c r="B743">
        <v>17</v>
      </c>
      <c r="C743" t="s">
        <v>44</v>
      </c>
      <c r="D743" t="s">
        <v>45</v>
      </c>
      <c r="E743" s="2">
        <v>10</v>
      </c>
      <c r="F743" s="2">
        <v>18</v>
      </c>
      <c r="G743">
        <v>3</v>
      </c>
      <c r="H743" s="8">
        <v>2.2916666666666665E-2</v>
      </c>
      <c r="I743" t="s">
        <v>10</v>
      </c>
      <c r="J743" s="2">
        <f>Datos_cocina[[#This Row],[Precio Unitario]]*Datos_cocina[[#This Row],[Cantidad Ordenada]]</f>
        <v>54</v>
      </c>
      <c r="K743" s="3">
        <f>Datos_cocina[[#This Row],[Ganancia Bruta]]*Datos_cocina[[#This Row],[Cantidad Ordenada]]</f>
        <v>24</v>
      </c>
      <c r="L743" s="3">
        <f>Datos_cocina[[#This Row],[Precio Unitario]]-Datos_cocina[[#This Row],[Costo Unitario]]</f>
        <v>8</v>
      </c>
      <c r="M743" s="4">
        <f>(Datos_cocina[[#This Row],[Ganancia Neta]]/Datos_cocina[[#This Row],[Total del Pedido]])</f>
        <v>0.44444444444444442</v>
      </c>
    </row>
    <row r="744" spans="1:13" x14ac:dyDescent="0.3">
      <c r="A744">
        <v>294</v>
      </c>
      <c r="B744">
        <v>17</v>
      </c>
      <c r="C744" t="s">
        <v>36</v>
      </c>
      <c r="D744" t="s">
        <v>37</v>
      </c>
      <c r="E744" s="2">
        <v>20</v>
      </c>
      <c r="F744" s="2">
        <v>34</v>
      </c>
      <c r="G744">
        <v>3</v>
      </c>
      <c r="H744" s="8">
        <v>6.2500000000000003E-3</v>
      </c>
      <c r="I744" t="s">
        <v>13</v>
      </c>
      <c r="J744" s="2">
        <f>Datos_cocina[[#This Row],[Precio Unitario]]*Datos_cocina[[#This Row],[Cantidad Ordenada]]</f>
        <v>102</v>
      </c>
      <c r="K744" s="3">
        <f>Datos_cocina[[#This Row],[Ganancia Bruta]]*Datos_cocina[[#This Row],[Cantidad Ordenada]]</f>
        <v>42</v>
      </c>
      <c r="L744" s="3">
        <f>Datos_cocina[[#This Row],[Precio Unitario]]-Datos_cocina[[#This Row],[Costo Unitario]]</f>
        <v>14</v>
      </c>
      <c r="M744" s="4">
        <f>(Datos_cocina[[#This Row],[Ganancia Neta]]/Datos_cocina[[#This Row],[Total del Pedido]])</f>
        <v>0.41176470588235292</v>
      </c>
    </row>
    <row r="745" spans="1:13" x14ac:dyDescent="0.3">
      <c r="A745">
        <v>295</v>
      </c>
      <c r="B745">
        <v>3</v>
      </c>
      <c r="C745" t="s">
        <v>32</v>
      </c>
      <c r="D745" t="s">
        <v>33</v>
      </c>
      <c r="E745" s="2">
        <v>19</v>
      </c>
      <c r="F745" s="2">
        <v>32</v>
      </c>
      <c r="G745">
        <v>1</v>
      </c>
      <c r="H745" s="8">
        <v>3.0555555555555555E-2</v>
      </c>
      <c r="I745" t="s">
        <v>13</v>
      </c>
      <c r="J745" s="2">
        <f>Datos_cocina[[#This Row],[Precio Unitario]]*Datos_cocina[[#This Row],[Cantidad Ordenada]]</f>
        <v>32</v>
      </c>
      <c r="K745" s="3">
        <f>Datos_cocina[[#This Row],[Ganancia Bruta]]*Datos_cocina[[#This Row],[Cantidad Ordenada]]</f>
        <v>13</v>
      </c>
      <c r="L745" s="3">
        <f>Datos_cocina[[#This Row],[Precio Unitario]]-Datos_cocina[[#This Row],[Costo Unitario]]</f>
        <v>13</v>
      </c>
      <c r="M745" s="4">
        <f>(Datos_cocina[[#This Row],[Ganancia Neta]]/Datos_cocina[[#This Row],[Total del Pedido]])</f>
        <v>0.40625</v>
      </c>
    </row>
    <row r="746" spans="1:13" x14ac:dyDescent="0.3">
      <c r="A746">
        <v>295</v>
      </c>
      <c r="B746">
        <v>3</v>
      </c>
      <c r="C746" t="s">
        <v>11</v>
      </c>
      <c r="D746" t="s">
        <v>12</v>
      </c>
      <c r="E746" s="2">
        <v>18</v>
      </c>
      <c r="F746" s="2">
        <v>30</v>
      </c>
      <c r="G746">
        <v>3</v>
      </c>
      <c r="H746" s="8">
        <v>2.4305555555555556E-2</v>
      </c>
      <c r="I746" t="s">
        <v>10</v>
      </c>
      <c r="J746" s="2">
        <f>Datos_cocina[[#This Row],[Precio Unitario]]*Datos_cocina[[#This Row],[Cantidad Ordenada]]</f>
        <v>90</v>
      </c>
      <c r="K746" s="3">
        <f>Datos_cocina[[#This Row],[Ganancia Bruta]]*Datos_cocina[[#This Row],[Cantidad Ordenada]]</f>
        <v>36</v>
      </c>
      <c r="L746" s="3">
        <f>Datos_cocina[[#This Row],[Precio Unitario]]-Datos_cocina[[#This Row],[Costo Unitario]]</f>
        <v>12</v>
      </c>
      <c r="M746" s="4">
        <f>(Datos_cocina[[#This Row],[Ganancia Neta]]/Datos_cocina[[#This Row],[Total del Pedido]])</f>
        <v>0.4</v>
      </c>
    </row>
    <row r="747" spans="1:13" x14ac:dyDescent="0.3">
      <c r="A747">
        <v>295</v>
      </c>
      <c r="B747">
        <v>3</v>
      </c>
      <c r="C747" t="s">
        <v>14</v>
      </c>
      <c r="D747" t="s">
        <v>15</v>
      </c>
      <c r="E747" s="2">
        <v>19</v>
      </c>
      <c r="F747" s="2">
        <v>31</v>
      </c>
      <c r="G747">
        <v>2</v>
      </c>
      <c r="H747" s="8">
        <v>2.7083333333333334E-2</v>
      </c>
      <c r="I747" t="s">
        <v>13</v>
      </c>
      <c r="J747" s="2">
        <f>Datos_cocina[[#This Row],[Precio Unitario]]*Datos_cocina[[#This Row],[Cantidad Ordenada]]</f>
        <v>62</v>
      </c>
      <c r="K747" s="3">
        <f>Datos_cocina[[#This Row],[Ganancia Bruta]]*Datos_cocina[[#This Row],[Cantidad Ordenada]]</f>
        <v>24</v>
      </c>
      <c r="L747" s="3">
        <f>Datos_cocina[[#This Row],[Precio Unitario]]-Datos_cocina[[#This Row],[Costo Unitario]]</f>
        <v>12</v>
      </c>
      <c r="M747" s="4">
        <f>(Datos_cocina[[#This Row],[Ganancia Neta]]/Datos_cocina[[#This Row],[Total del Pedido]])</f>
        <v>0.38709677419354838</v>
      </c>
    </row>
    <row r="748" spans="1:13" x14ac:dyDescent="0.3">
      <c r="A748">
        <v>295</v>
      </c>
      <c r="B748">
        <v>3</v>
      </c>
      <c r="C748" t="s">
        <v>42</v>
      </c>
      <c r="D748" t="s">
        <v>43</v>
      </c>
      <c r="E748" s="2">
        <v>13</v>
      </c>
      <c r="F748" s="2">
        <v>21</v>
      </c>
      <c r="G748">
        <v>3</v>
      </c>
      <c r="H748" s="8">
        <v>4.0972222222222222E-2</v>
      </c>
      <c r="I748" t="s">
        <v>10</v>
      </c>
      <c r="J748" s="2">
        <f>Datos_cocina[[#This Row],[Precio Unitario]]*Datos_cocina[[#This Row],[Cantidad Ordenada]]</f>
        <v>63</v>
      </c>
      <c r="K748" s="3">
        <f>Datos_cocina[[#This Row],[Ganancia Bruta]]*Datos_cocina[[#This Row],[Cantidad Ordenada]]</f>
        <v>24</v>
      </c>
      <c r="L748" s="3">
        <f>Datos_cocina[[#This Row],[Precio Unitario]]-Datos_cocina[[#This Row],[Costo Unitario]]</f>
        <v>8</v>
      </c>
      <c r="M748" s="4">
        <f>(Datos_cocina[[#This Row],[Ganancia Neta]]/Datos_cocina[[#This Row],[Total del Pedido]])</f>
        <v>0.38095238095238093</v>
      </c>
    </row>
    <row r="749" spans="1:13" x14ac:dyDescent="0.3">
      <c r="A749">
        <v>296</v>
      </c>
      <c r="B749">
        <v>14</v>
      </c>
      <c r="C749" t="s">
        <v>40</v>
      </c>
      <c r="D749" t="s">
        <v>41</v>
      </c>
      <c r="E749" s="2">
        <v>14</v>
      </c>
      <c r="F749" s="2">
        <v>23</v>
      </c>
      <c r="G749">
        <v>1</v>
      </c>
      <c r="H749" s="8">
        <v>1.3888888888888888E-2</v>
      </c>
      <c r="I749" t="s">
        <v>10</v>
      </c>
      <c r="J749" s="2">
        <f>Datos_cocina[[#This Row],[Precio Unitario]]*Datos_cocina[[#This Row],[Cantidad Ordenada]]</f>
        <v>23</v>
      </c>
      <c r="K749" s="3">
        <f>Datos_cocina[[#This Row],[Ganancia Bruta]]*Datos_cocina[[#This Row],[Cantidad Ordenada]]</f>
        <v>9</v>
      </c>
      <c r="L749" s="3">
        <f>Datos_cocina[[#This Row],[Precio Unitario]]-Datos_cocina[[#This Row],[Costo Unitario]]</f>
        <v>9</v>
      </c>
      <c r="M749" s="4">
        <f>(Datos_cocina[[#This Row],[Ganancia Neta]]/Datos_cocina[[#This Row],[Total del Pedido]])</f>
        <v>0.39130434782608697</v>
      </c>
    </row>
    <row r="750" spans="1:13" x14ac:dyDescent="0.3">
      <c r="A750">
        <v>296</v>
      </c>
      <c r="B750">
        <v>14</v>
      </c>
      <c r="C750" t="s">
        <v>20</v>
      </c>
      <c r="D750" t="s">
        <v>21</v>
      </c>
      <c r="E750" s="2">
        <v>22</v>
      </c>
      <c r="F750" s="2">
        <v>36</v>
      </c>
      <c r="G750">
        <v>1</v>
      </c>
      <c r="H750" s="8">
        <v>1.8055555555555554E-2</v>
      </c>
      <c r="I750" t="s">
        <v>13</v>
      </c>
      <c r="J750" s="2">
        <f>Datos_cocina[[#This Row],[Precio Unitario]]*Datos_cocina[[#This Row],[Cantidad Ordenada]]</f>
        <v>36</v>
      </c>
      <c r="K750" s="3">
        <f>Datos_cocina[[#This Row],[Ganancia Bruta]]*Datos_cocina[[#This Row],[Cantidad Ordenada]]</f>
        <v>14</v>
      </c>
      <c r="L750" s="3">
        <f>Datos_cocina[[#This Row],[Precio Unitario]]-Datos_cocina[[#This Row],[Costo Unitario]]</f>
        <v>14</v>
      </c>
      <c r="M750" s="4">
        <f>(Datos_cocina[[#This Row],[Ganancia Neta]]/Datos_cocina[[#This Row],[Total del Pedido]])</f>
        <v>0.3888888888888889</v>
      </c>
    </row>
    <row r="751" spans="1:13" x14ac:dyDescent="0.3">
      <c r="A751">
        <v>297</v>
      </c>
      <c r="B751">
        <v>4</v>
      </c>
      <c r="C751" t="s">
        <v>22</v>
      </c>
      <c r="D751" t="s">
        <v>23</v>
      </c>
      <c r="E751" s="2">
        <v>17</v>
      </c>
      <c r="F751" s="2">
        <v>29</v>
      </c>
      <c r="G751">
        <v>2</v>
      </c>
      <c r="H751" s="8">
        <v>4.0972222222222222E-2</v>
      </c>
      <c r="I751" t="s">
        <v>13</v>
      </c>
      <c r="J751" s="2">
        <f>Datos_cocina[[#This Row],[Precio Unitario]]*Datos_cocina[[#This Row],[Cantidad Ordenada]]</f>
        <v>58</v>
      </c>
      <c r="K751" s="3">
        <f>Datos_cocina[[#This Row],[Ganancia Bruta]]*Datos_cocina[[#This Row],[Cantidad Ordenada]]</f>
        <v>24</v>
      </c>
      <c r="L751" s="3">
        <f>Datos_cocina[[#This Row],[Precio Unitario]]-Datos_cocina[[#This Row],[Costo Unitario]]</f>
        <v>12</v>
      </c>
      <c r="M751" s="4">
        <f>(Datos_cocina[[#This Row],[Ganancia Neta]]/Datos_cocina[[#This Row],[Total del Pedido]])</f>
        <v>0.41379310344827586</v>
      </c>
    </row>
    <row r="752" spans="1:13" x14ac:dyDescent="0.3">
      <c r="A752">
        <v>297</v>
      </c>
      <c r="B752">
        <v>4</v>
      </c>
      <c r="C752" t="s">
        <v>44</v>
      </c>
      <c r="D752" t="s">
        <v>45</v>
      </c>
      <c r="E752" s="2">
        <v>10</v>
      </c>
      <c r="F752" s="2">
        <v>18</v>
      </c>
      <c r="G752">
        <v>3</v>
      </c>
      <c r="H752" s="8">
        <v>9.0277777777777769E-3</v>
      </c>
      <c r="I752" t="s">
        <v>13</v>
      </c>
      <c r="J752" s="2">
        <f>Datos_cocina[[#This Row],[Precio Unitario]]*Datos_cocina[[#This Row],[Cantidad Ordenada]]</f>
        <v>54</v>
      </c>
      <c r="K752" s="3">
        <f>Datos_cocina[[#This Row],[Ganancia Bruta]]*Datos_cocina[[#This Row],[Cantidad Ordenada]]</f>
        <v>24</v>
      </c>
      <c r="L752" s="3">
        <f>Datos_cocina[[#This Row],[Precio Unitario]]-Datos_cocina[[#This Row],[Costo Unitario]]</f>
        <v>8</v>
      </c>
      <c r="M752" s="4">
        <f>(Datos_cocina[[#This Row],[Ganancia Neta]]/Datos_cocina[[#This Row],[Total del Pedido]])</f>
        <v>0.44444444444444442</v>
      </c>
    </row>
    <row r="753" spans="1:13" x14ac:dyDescent="0.3">
      <c r="A753">
        <v>297</v>
      </c>
      <c r="B753">
        <v>4</v>
      </c>
      <c r="C753" t="s">
        <v>42</v>
      </c>
      <c r="D753" t="s">
        <v>43</v>
      </c>
      <c r="E753" s="2">
        <v>13</v>
      </c>
      <c r="F753" s="2">
        <v>21</v>
      </c>
      <c r="G753">
        <v>3</v>
      </c>
      <c r="H753" s="8">
        <v>2.7777777777777776E-2</v>
      </c>
      <c r="I753" t="s">
        <v>13</v>
      </c>
      <c r="J753" s="2">
        <f>Datos_cocina[[#This Row],[Precio Unitario]]*Datos_cocina[[#This Row],[Cantidad Ordenada]]</f>
        <v>63</v>
      </c>
      <c r="K753" s="3">
        <f>Datos_cocina[[#This Row],[Ganancia Bruta]]*Datos_cocina[[#This Row],[Cantidad Ordenada]]</f>
        <v>24</v>
      </c>
      <c r="L753" s="3">
        <f>Datos_cocina[[#This Row],[Precio Unitario]]-Datos_cocina[[#This Row],[Costo Unitario]]</f>
        <v>8</v>
      </c>
      <c r="M753" s="4">
        <f>(Datos_cocina[[#This Row],[Ganancia Neta]]/Datos_cocina[[#This Row],[Total del Pedido]])</f>
        <v>0.38095238095238093</v>
      </c>
    </row>
    <row r="754" spans="1:13" x14ac:dyDescent="0.3">
      <c r="A754">
        <v>298</v>
      </c>
      <c r="B754">
        <v>11</v>
      </c>
      <c r="C754" t="s">
        <v>16</v>
      </c>
      <c r="D754" t="s">
        <v>17</v>
      </c>
      <c r="E754" s="2">
        <v>16</v>
      </c>
      <c r="F754" s="2">
        <v>27</v>
      </c>
      <c r="G754">
        <v>3</v>
      </c>
      <c r="H754" s="8">
        <v>3.1944444444444442E-2</v>
      </c>
      <c r="I754" t="s">
        <v>10</v>
      </c>
      <c r="J754" s="2">
        <f>Datos_cocina[[#This Row],[Precio Unitario]]*Datos_cocina[[#This Row],[Cantidad Ordenada]]</f>
        <v>81</v>
      </c>
      <c r="K754" s="3">
        <f>Datos_cocina[[#This Row],[Ganancia Bruta]]*Datos_cocina[[#This Row],[Cantidad Ordenada]]</f>
        <v>33</v>
      </c>
      <c r="L754" s="3">
        <f>Datos_cocina[[#This Row],[Precio Unitario]]-Datos_cocina[[#This Row],[Costo Unitario]]</f>
        <v>11</v>
      </c>
      <c r="M754" s="4">
        <f>(Datos_cocina[[#This Row],[Ganancia Neta]]/Datos_cocina[[#This Row],[Total del Pedido]])</f>
        <v>0.40740740740740738</v>
      </c>
    </row>
    <row r="755" spans="1:13" x14ac:dyDescent="0.3">
      <c r="A755">
        <v>298</v>
      </c>
      <c r="B755">
        <v>11</v>
      </c>
      <c r="C755" t="s">
        <v>20</v>
      </c>
      <c r="D755" t="s">
        <v>21</v>
      </c>
      <c r="E755" s="2">
        <v>22</v>
      </c>
      <c r="F755" s="2">
        <v>36</v>
      </c>
      <c r="G755">
        <v>3</v>
      </c>
      <c r="H755" s="8">
        <v>3.4027777777777775E-2</v>
      </c>
      <c r="I755" t="s">
        <v>10</v>
      </c>
      <c r="J755" s="2">
        <f>Datos_cocina[[#This Row],[Precio Unitario]]*Datos_cocina[[#This Row],[Cantidad Ordenada]]</f>
        <v>108</v>
      </c>
      <c r="K755" s="3">
        <f>Datos_cocina[[#This Row],[Ganancia Bruta]]*Datos_cocina[[#This Row],[Cantidad Ordenada]]</f>
        <v>42</v>
      </c>
      <c r="L755" s="3">
        <f>Datos_cocina[[#This Row],[Precio Unitario]]-Datos_cocina[[#This Row],[Costo Unitario]]</f>
        <v>14</v>
      </c>
      <c r="M755" s="4">
        <f>(Datos_cocina[[#This Row],[Ganancia Neta]]/Datos_cocina[[#This Row],[Total del Pedido]])</f>
        <v>0.3888888888888889</v>
      </c>
    </row>
    <row r="756" spans="1:13" x14ac:dyDescent="0.3">
      <c r="A756">
        <v>298</v>
      </c>
      <c r="B756">
        <v>11</v>
      </c>
      <c r="C756" t="s">
        <v>34</v>
      </c>
      <c r="D756" t="s">
        <v>35</v>
      </c>
      <c r="E756" s="2">
        <v>13</v>
      </c>
      <c r="F756" s="2">
        <v>22</v>
      </c>
      <c r="G756">
        <v>3</v>
      </c>
      <c r="H756" s="8">
        <v>3.1944444444444442E-2</v>
      </c>
      <c r="I756" t="s">
        <v>13</v>
      </c>
      <c r="J756" s="2">
        <f>Datos_cocina[[#This Row],[Precio Unitario]]*Datos_cocina[[#This Row],[Cantidad Ordenada]]</f>
        <v>66</v>
      </c>
      <c r="K756" s="3">
        <f>Datos_cocina[[#This Row],[Ganancia Bruta]]*Datos_cocina[[#This Row],[Cantidad Ordenada]]</f>
        <v>27</v>
      </c>
      <c r="L756" s="3">
        <f>Datos_cocina[[#This Row],[Precio Unitario]]-Datos_cocina[[#This Row],[Costo Unitario]]</f>
        <v>9</v>
      </c>
      <c r="M756" s="4">
        <f>(Datos_cocina[[#This Row],[Ganancia Neta]]/Datos_cocina[[#This Row],[Total del Pedido]])</f>
        <v>0.40909090909090912</v>
      </c>
    </row>
    <row r="757" spans="1:13" x14ac:dyDescent="0.3">
      <c r="A757">
        <v>299</v>
      </c>
      <c r="B757">
        <v>6</v>
      </c>
      <c r="C757" t="s">
        <v>38</v>
      </c>
      <c r="D757" t="s">
        <v>39</v>
      </c>
      <c r="E757" s="2">
        <v>12</v>
      </c>
      <c r="F757" s="2">
        <v>20</v>
      </c>
      <c r="G757">
        <v>1</v>
      </c>
      <c r="H757" s="8">
        <v>1.1805555555555555E-2</v>
      </c>
      <c r="I757" t="s">
        <v>10</v>
      </c>
      <c r="J757" s="2">
        <f>Datos_cocina[[#This Row],[Precio Unitario]]*Datos_cocina[[#This Row],[Cantidad Ordenada]]</f>
        <v>20</v>
      </c>
      <c r="K757" s="3">
        <f>Datos_cocina[[#This Row],[Ganancia Bruta]]*Datos_cocina[[#This Row],[Cantidad Ordenada]]</f>
        <v>8</v>
      </c>
      <c r="L757" s="3">
        <f>Datos_cocina[[#This Row],[Precio Unitario]]-Datos_cocina[[#This Row],[Costo Unitario]]</f>
        <v>8</v>
      </c>
      <c r="M757" s="4">
        <f>(Datos_cocina[[#This Row],[Ganancia Neta]]/Datos_cocina[[#This Row],[Total del Pedido]])</f>
        <v>0.4</v>
      </c>
    </row>
    <row r="758" spans="1:13" x14ac:dyDescent="0.3">
      <c r="A758">
        <v>299</v>
      </c>
      <c r="B758">
        <v>6</v>
      </c>
      <c r="C758" t="s">
        <v>20</v>
      </c>
      <c r="D758" t="s">
        <v>21</v>
      </c>
      <c r="E758" s="2">
        <v>22</v>
      </c>
      <c r="F758" s="2">
        <v>36</v>
      </c>
      <c r="G758">
        <v>2</v>
      </c>
      <c r="H758" s="8">
        <v>3.8194444444444448E-2</v>
      </c>
      <c r="I758" t="s">
        <v>10</v>
      </c>
      <c r="J758" s="2">
        <f>Datos_cocina[[#This Row],[Precio Unitario]]*Datos_cocina[[#This Row],[Cantidad Ordenada]]</f>
        <v>72</v>
      </c>
      <c r="K758" s="3">
        <f>Datos_cocina[[#This Row],[Ganancia Bruta]]*Datos_cocina[[#This Row],[Cantidad Ordenada]]</f>
        <v>28</v>
      </c>
      <c r="L758" s="3">
        <f>Datos_cocina[[#This Row],[Precio Unitario]]-Datos_cocina[[#This Row],[Costo Unitario]]</f>
        <v>14</v>
      </c>
      <c r="M758" s="4">
        <f>(Datos_cocina[[#This Row],[Ganancia Neta]]/Datos_cocina[[#This Row],[Total del Pedido]])</f>
        <v>0.3888888888888889</v>
      </c>
    </row>
    <row r="759" spans="1:13" x14ac:dyDescent="0.3">
      <c r="A759">
        <v>299</v>
      </c>
      <c r="B759">
        <v>6</v>
      </c>
      <c r="C759" t="s">
        <v>8</v>
      </c>
      <c r="D759" t="s">
        <v>9</v>
      </c>
      <c r="E759" s="2">
        <v>14</v>
      </c>
      <c r="F759" s="2">
        <v>24</v>
      </c>
      <c r="G759">
        <v>3</v>
      </c>
      <c r="H759" s="8">
        <v>1.0416666666666666E-2</v>
      </c>
      <c r="I759" t="s">
        <v>13</v>
      </c>
      <c r="J759" s="2">
        <f>Datos_cocina[[#This Row],[Precio Unitario]]*Datos_cocina[[#This Row],[Cantidad Ordenada]]</f>
        <v>72</v>
      </c>
      <c r="K759" s="3">
        <f>Datos_cocina[[#This Row],[Ganancia Bruta]]*Datos_cocina[[#This Row],[Cantidad Ordenada]]</f>
        <v>30</v>
      </c>
      <c r="L759" s="3">
        <f>Datos_cocina[[#This Row],[Precio Unitario]]-Datos_cocina[[#This Row],[Costo Unitario]]</f>
        <v>10</v>
      </c>
      <c r="M759" s="4">
        <f>(Datos_cocina[[#This Row],[Ganancia Neta]]/Datos_cocina[[#This Row],[Total del Pedido]])</f>
        <v>0.41666666666666669</v>
      </c>
    </row>
    <row r="760" spans="1:13" x14ac:dyDescent="0.3">
      <c r="A760">
        <v>299</v>
      </c>
      <c r="B760">
        <v>6</v>
      </c>
      <c r="C760" t="s">
        <v>44</v>
      </c>
      <c r="D760" t="s">
        <v>45</v>
      </c>
      <c r="E760" s="2">
        <v>10</v>
      </c>
      <c r="F760" s="2">
        <v>18</v>
      </c>
      <c r="G760">
        <v>1</v>
      </c>
      <c r="H760" s="8">
        <v>1.8055555555555554E-2</v>
      </c>
      <c r="I760" t="s">
        <v>10</v>
      </c>
      <c r="J760" s="2">
        <f>Datos_cocina[[#This Row],[Precio Unitario]]*Datos_cocina[[#This Row],[Cantidad Ordenada]]</f>
        <v>18</v>
      </c>
      <c r="K760" s="3">
        <f>Datos_cocina[[#This Row],[Ganancia Bruta]]*Datos_cocina[[#This Row],[Cantidad Ordenada]]</f>
        <v>8</v>
      </c>
      <c r="L760" s="3">
        <f>Datos_cocina[[#This Row],[Precio Unitario]]-Datos_cocina[[#This Row],[Costo Unitario]]</f>
        <v>8</v>
      </c>
      <c r="M760" s="4">
        <f>(Datos_cocina[[#This Row],[Ganancia Neta]]/Datos_cocina[[#This Row],[Total del Pedido]])</f>
        <v>0.44444444444444442</v>
      </c>
    </row>
    <row r="761" spans="1:13" x14ac:dyDescent="0.3">
      <c r="A761">
        <v>300</v>
      </c>
      <c r="B761">
        <v>18</v>
      </c>
      <c r="C761" t="s">
        <v>18</v>
      </c>
      <c r="D761" t="s">
        <v>19</v>
      </c>
      <c r="E761" s="2">
        <v>25</v>
      </c>
      <c r="F761" s="2">
        <v>40</v>
      </c>
      <c r="G761">
        <v>3</v>
      </c>
      <c r="H761" s="8">
        <v>3.7499999999999999E-2</v>
      </c>
      <c r="I761" t="s">
        <v>13</v>
      </c>
      <c r="J761" s="2">
        <f>Datos_cocina[[#This Row],[Precio Unitario]]*Datos_cocina[[#This Row],[Cantidad Ordenada]]</f>
        <v>120</v>
      </c>
      <c r="K761" s="3">
        <f>Datos_cocina[[#This Row],[Ganancia Bruta]]*Datos_cocina[[#This Row],[Cantidad Ordenada]]</f>
        <v>45</v>
      </c>
      <c r="L761" s="3">
        <f>Datos_cocina[[#This Row],[Precio Unitario]]-Datos_cocina[[#This Row],[Costo Unitario]]</f>
        <v>15</v>
      </c>
      <c r="M761" s="4">
        <f>(Datos_cocina[[#This Row],[Ganancia Neta]]/Datos_cocina[[#This Row],[Total del Pedido]])</f>
        <v>0.375</v>
      </c>
    </row>
    <row r="762" spans="1:13" x14ac:dyDescent="0.3">
      <c r="A762">
        <v>300</v>
      </c>
      <c r="B762">
        <v>18</v>
      </c>
      <c r="C762" t="s">
        <v>44</v>
      </c>
      <c r="D762" t="s">
        <v>45</v>
      </c>
      <c r="E762" s="2">
        <v>10</v>
      </c>
      <c r="F762" s="2">
        <v>18</v>
      </c>
      <c r="G762">
        <v>3</v>
      </c>
      <c r="H762" s="8">
        <v>9.7222222222222224E-3</v>
      </c>
      <c r="I762" t="s">
        <v>10</v>
      </c>
      <c r="J762" s="2">
        <f>Datos_cocina[[#This Row],[Precio Unitario]]*Datos_cocina[[#This Row],[Cantidad Ordenada]]</f>
        <v>54</v>
      </c>
      <c r="K762" s="3">
        <f>Datos_cocina[[#This Row],[Ganancia Bruta]]*Datos_cocina[[#This Row],[Cantidad Ordenada]]</f>
        <v>24</v>
      </c>
      <c r="L762" s="3">
        <f>Datos_cocina[[#This Row],[Precio Unitario]]-Datos_cocina[[#This Row],[Costo Unitario]]</f>
        <v>8</v>
      </c>
      <c r="M762" s="4">
        <f>(Datos_cocina[[#This Row],[Ganancia Neta]]/Datos_cocina[[#This Row],[Total del Pedido]])</f>
        <v>0.44444444444444442</v>
      </c>
    </row>
    <row r="763" spans="1:13" x14ac:dyDescent="0.3">
      <c r="A763">
        <v>300</v>
      </c>
      <c r="B763">
        <v>18</v>
      </c>
      <c r="C763" t="s">
        <v>46</v>
      </c>
      <c r="D763" t="s">
        <v>47</v>
      </c>
      <c r="E763" s="2">
        <v>15</v>
      </c>
      <c r="F763" s="2">
        <v>26</v>
      </c>
      <c r="G763">
        <v>1</v>
      </c>
      <c r="H763" s="8">
        <v>1.5277777777777777E-2</v>
      </c>
      <c r="I763" t="s">
        <v>13</v>
      </c>
      <c r="J763" s="2">
        <f>Datos_cocina[[#This Row],[Precio Unitario]]*Datos_cocina[[#This Row],[Cantidad Ordenada]]</f>
        <v>26</v>
      </c>
      <c r="K763" s="3">
        <f>Datos_cocina[[#This Row],[Ganancia Bruta]]*Datos_cocina[[#This Row],[Cantidad Ordenada]]</f>
        <v>11</v>
      </c>
      <c r="L763" s="3">
        <f>Datos_cocina[[#This Row],[Precio Unitario]]-Datos_cocina[[#This Row],[Costo Unitario]]</f>
        <v>11</v>
      </c>
      <c r="M763" s="4">
        <f>(Datos_cocina[[#This Row],[Ganancia Neta]]/Datos_cocina[[#This Row],[Total del Pedido]])</f>
        <v>0.42307692307692307</v>
      </c>
    </row>
    <row r="764" spans="1:13" x14ac:dyDescent="0.3">
      <c r="A764">
        <v>300</v>
      </c>
      <c r="B764">
        <v>18</v>
      </c>
      <c r="C764" t="s">
        <v>11</v>
      </c>
      <c r="D764" t="s">
        <v>12</v>
      </c>
      <c r="E764" s="2">
        <v>18</v>
      </c>
      <c r="F764" s="2">
        <v>30</v>
      </c>
      <c r="G764">
        <v>3</v>
      </c>
      <c r="H764" s="8">
        <v>1.9444444444444445E-2</v>
      </c>
      <c r="I764" t="s">
        <v>10</v>
      </c>
      <c r="J764" s="2">
        <f>Datos_cocina[[#This Row],[Precio Unitario]]*Datos_cocina[[#This Row],[Cantidad Ordenada]]</f>
        <v>90</v>
      </c>
      <c r="K764" s="3">
        <f>Datos_cocina[[#This Row],[Ganancia Bruta]]*Datos_cocina[[#This Row],[Cantidad Ordenada]]</f>
        <v>36</v>
      </c>
      <c r="L764" s="3">
        <f>Datos_cocina[[#This Row],[Precio Unitario]]-Datos_cocina[[#This Row],[Costo Unitario]]</f>
        <v>12</v>
      </c>
      <c r="M764" s="4">
        <f>(Datos_cocina[[#This Row],[Ganancia Neta]]/Datos_cocina[[#This Row],[Total del Pedido]])</f>
        <v>0.4</v>
      </c>
    </row>
    <row r="765" spans="1:13" x14ac:dyDescent="0.3">
      <c r="A765">
        <v>301</v>
      </c>
      <c r="B765">
        <v>8</v>
      </c>
      <c r="C765" t="s">
        <v>14</v>
      </c>
      <c r="D765" t="s">
        <v>15</v>
      </c>
      <c r="E765" s="2">
        <v>19</v>
      </c>
      <c r="F765" s="2">
        <v>31</v>
      </c>
      <c r="G765">
        <v>3</v>
      </c>
      <c r="H765" s="8">
        <v>1.5972222222222221E-2</v>
      </c>
      <c r="I765" t="s">
        <v>13</v>
      </c>
      <c r="J765" s="2">
        <f>Datos_cocina[[#This Row],[Precio Unitario]]*Datos_cocina[[#This Row],[Cantidad Ordenada]]</f>
        <v>93</v>
      </c>
      <c r="K765" s="3">
        <f>Datos_cocina[[#This Row],[Ganancia Bruta]]*Datos_cocina[[#This Row],[Cantidad Ordenada]]</f>
        <v>36</v>
      </c>
      <c r="L765" s="3">
        <f>Datos_cocina[[#This Row],[Precio Unitario]]-Datos_cocina[[#This Row],[Costo Unitario]]</f>
        <v>12</v>
      </c>
      <c r="M765" s="4">
        <f>(Datos_cocina[[#This Row],[Ganancia Neta]]/Datos_cocina[[#This Row],[Total del Pedido]])</f>
        <v>0.38709677419354838</v>
      </c>
    </row>
    <row r="766" spans="1:13" x14ac:dyDescent="0.3">
      <c r="A766">
        <v>301</v>
      </c>
      <c r="B766">
        <v>8</v>
      </c>
      <c r="C766" t="s">
        <v>46</v>
      </c>
      <c r="D766" t="s">
        <v>47</v>
      </c>
      <c r="E766" s="2">
        <v>15</v>
      </c>
      <c r="F766" s="2">
        <v>26</v>
      </c>
      <c r="G766">
        <v>2</v>
      </c>
      <c r="H766" s="8">
        <v>3.9583333333333331E-2</v>
      </c>
      <c r="I766" t="s">
        <v>13</v>
      </c>
      <c r="J766" s="2">
        <f>Datos_cocina[[#This Row],[Precio Unitario]]*Datos_cocina[[#This Row],[Cantidad Ordenada]]</f>
        <v>52</v>
      </c>
      <c r="K766" s="3">
        <f>Datos_cocina[[#This Row],[Ganancia Bruta]]*Datos_cocina[[#This Row],[Cantidad Ordenada]]</f>
        <v>22</v>
      </c>
      <c r="L766" s="3">
        <f>Datos_cocina[[#This Row],[Precio Unitario]]-Datos_cocina[[#This Row],[Costo Unitario]]</f>
        <v>11</v>
      </c>
      <c r="M766" s="4">
        <f>(Datos_cocina[[#This Row],[Ganancia Neta]]/Datos_cocina[[#This Row],[Total del Pedido]])</f>
        <v>0.42307692307692307</v>
      </c>
    </row>
    <row r="767" spans="1:13" x14ac:dyDescent="0.3">
      <c r="A767">
        <v>301</v>
      </c>
      <c r="B767">
        <v>8</v>
      </c>
      <c r="C767" t="s">
        <v>22</v>
      </c>
      <c r="D767" t="s">
        <v>23</v>
      </c>
      <c r="E767" s="2">
        <v>17</v>
      </c>
      <c r="F767" s="2">
        <v>29</v>
      </c>
      <c r="G767">
        <v>2</v>
      </c>
      <c r="H767" s="8">
        <v>3.4027777777777775E-2</v>
      </c>
      <c r="I767" t="s">
        <v>10</v>
      </c>
      <c r="J767" s="2">
        <f>Datos_cocina[[#This Row],[Precio Unitario]]*Datos_cocina[[#This Row],[Cantidad Ordenada]]</f>
        <v>58</v>
      </c>
      <c r="K767" s="3">
        <f>Datos_cocina[[#This Row],[Ganancia Bruta]]*Datos_cocina[[#This Row],[Cantidad Ordenada]]</f>
        <v>24</v>
      </c>
      <c r="L767" s="3">
        <f>Datos_cocina[[#This Row],[Precio Unitario]]-Datos_cocina[[#This Row],[Costo Unitario]]</f>
        <v>12</v>
      </c>
      <c r="M767" s="4">
        <f>(Datos_cocina[[#This Row],[Ganancia Neta]]/Datos_cocina[[#This Row],[Total del Pedido]])</f>
        <v>0.41379310344827586</v>
      </c>
    </row>
    <row r="768" spans="1:13" x14ac:dyDescent="0.3">
      <c r="A768">
        <v>301</v>
      </c>
      <c r="B768">
        <v>8</v>
      </c>
      <c r="C768" t="s">
        <v>38</v>
      </c>
      <c r="D768" t="s">
        <v>39</v>
      </c>
      <c r="E768" s="2">
        <v>12</v>
      </c>
      <c r="F768" s="2">
        <v>20</v>
      </c>
      <c r="G768">
        <v>1</v>
      </c>
      <c r="H768" s="8">
        <v>3.7499999999999999E-2</v>
      </c>
      <c r="I768" t="s">
        <v>10</v>
      </c>
      <c r="J768" s="2">
        <f>Datos_cocina[[#This Row],[Precio Unitario]]*Datos_cocina[[#This Row],[Cantidad Ordenada]]</f>
        <v>20</v>
      </c>
      <c r="K768" s="3">
        <f>Datos_cocina[[#This Row],[Ganancia Bruta]]*Datos_cocina[[#This Row],[Cantidad Ordenada]]</f>
        <v>8</v>
      </c>
      <c r="L768" s="3">
        <f>Datos_cocina[[#This Row],[Precio Unitario]]-Datos_cocina[[#This Row],[Costo Unitario]]</f>
        <v>8</v>
      </c>
      <c r="M768" s="4">
        <f>(Datos_cocina[[#This Row],[Ganancia Neta]]/Datos_cocina[[#This Row],[Total del Pedido]])</f>
        <v>0.4</v>
      </c>
    </row>
    <row r="769" spans="1:13" x14ac:dyDescent="0.3">
      <c r="A769">
        <v>302</v>
      </c>
      <c r="B769">
        <v>5</v>
      </c>
      <c r="C769" t="s">
        <v>32</v>
      </c>
      <c r="D769" t="s">
        <v>33</v>
      </c>
      <c r="E769" s="2">
        <v>19</v>
      </c>
      <c r="F769" s="2">
        <v>32</v>
      </c>
      <c r="G769">
        <v>3</v>
      </c>
      <c r="H769" s="8">
        <v>1.0416666666666666E-2</v>
      </c>
      <c r="I769" t="s">
        <v>10</v>
      </c>
      <c r="J769" s="2">
        <f>Datos_cocina[[#This Row],[Precio Unitario]]*Datos_cocina[[#This Row],[Cantidad Ordenada]]</f>
        <v>96</v>
      </c>
      <c r="K769" s="3">
        <f>Datos_cocina[[#This Row],[Ganancia Bruta]]*Datos_cocina[[#This Row],[Cantidad Ordenada]]</f>
        <v>39</v>
      </c>
      <c r="L769" s="3">
        <f>Datos_cocina[[#This Row],[Precio Unitario]]-Datos_cocina[[#This Row],[Costo Unitario]]</f>
        <v>13</v>
      </c>
      <c r="M769" s="4">
        <f>(Datos_cocina[[#This Row],[Ganancia Neta]]/Datos_cocina[[#This Row],[Total del Pedido]])</f>
        <v>0.40625</v>
      </c>
    </row>
    <row r="770" spans="1:13" x14ac:dyDescent="0.3">
      <c r="A770">
        <v>303</v>
      </c>
      <c r="B770">
        <v>14</v>
      </c>
      <c r="C770" t="s">
        <v>38</v>
      </c>
      <c r="D770" t="s">
        <v>39</v>
      </c>
      <c r="E770" s="2">
        <v>12</v>
      </c>
      <c r="F770" s="2">
        <v>20</v>
      </c>
      <c r="G770">
        <v>2</v>
      </c>
      <c r="H770" s="8">
        <v>9.0277777777777769E-3</v>
      </c>
      <c r="I770" t="s">
        <v>10</v>
      </c>
      <c r="J770" s="2">
        <f>Datos_cocina[[#This Row],[Precio Unitario]]*Datos_cocina[[#This Row],[Cantidad Ordenada]]</f>
        <v>40</v>
      </c>
      <c r="K770" s="3">
        <f>Datos_cocina[[#This Row],[Ganancia Bruta]]*Datos_cocina[[#This Row],[Cantidad Ordenada]]</f>
        <v>16</v>
      </c>
      <c r="L770" s="3">
        <f>Datos_cocina[[#This Row],[Precio Unitario]]-Datos_cocina[[#This Row],[Costo Unitario]]</f>
        <v>8</v>
      </c>
      <c r="M770" s="4">
        <f>(Datos_cocina[[#This Row],[Ganancia Neta]]/Datos_cocina[[#This Row],[Total del Pedido]])</f>
        <v>0.4</v>
      </c>
    </row>
    <row r="771" spans="1:13" x14ac:dyDescent="0.3">
      <c r="A771">
        <v>303</v>
      </c>
      <c r="B771">
        <v>14</v>
      </c>
      <c r="C771" t="s">
        <v>18</v>
      </c>
      <c r="D771" t="s">
        <v>19</v>
      </c>
      <c r="E771" s="2">
        <v>25</v>
      </c>
      <c r="F771" s="2">
        <v>40</v>
      </c>
      <c r="G771">
        <v>3</v>
      </c>
      <c r="H771" s="8">
        <v>1.1111111111111112E-2</v>
      </c>
      <c r="I771" t="s">
        <v>10</v>
      </c>
      <c r="J771" s="2">
        <f>Datos_cocina[[#This Row],[Precio Unitario]]*Datos_cocina[[#This Row],[Cantidad Ordenada]]</f>
        <v>120</v>
      </c>
      <c r="K771" s="3">
        <f>Datos_cocina[[#This Row],[Ganancia Bruta]]*Datos_cocina[[#This Row],[Cantidad Ordenada]]</f>
        <v>45</v>
      </c>
      <c r="L771" s="3">
        <f>Datos_cocina[[#This Row],[Precio Unitario]]-Datos_cocina[[#This Row],[Costo Unitario]]</f>
        <v>15</v>
      </c>
      <c r="M771" s="4">
        <f>(Datos_cocina[[#This Row],[Ganancia Neta]]/Datos_cocina[[#This Row],[Total del Pedido]])</f>
        <v>0.375</v>
      </c>
    </row>
    <row r="772" spans="1:13" x14ac:dyDescent="0.3">
      <c r="A772">
        <v>303</v>
      </c>
      <c r="B772">
        <v>14</v>
      </c>
      <c r="C772" t="s">
        <v>46</v>
      </c>
      <c r="D772" t="s">
        <v>47</v>
      </c>
      <c r="E772" s="2">
        <v>15</v>
      </c>
      <c r="F772" s="2">
        <v>26</v>
      </c>
      <c r="G772">
        <v>1</v>
      </c>
      <c r="H772" s="8">
        <v>3.888888888888889E-2</v>
      </c>
      <c r="I772" t="s">
        <v>13</v>
      </c>
      <c r="J772" s="2">
        <f>Datos_cocina[[#This Row],[Precio Unitario]]*Datos_cocina[[#This Row],[Cantidad Ordenada]]</f>
        <v>26</v>
      </c>
      <c r="K772" s="3">
        <f>Datos_cocina[[#This Row],[Ganancia Bruta]]*Datos_cocina[[#This Row],[Cantidad Ordenada]]</f>
        <v>11</v>
      </c>
      <c r="L772" s="3">
        <f>Datos_cocina[[#This Row],[Precio Unitario]]-Datos_cocina[[#This Row],[Costo Unitario]]</f>
        <v>11</v>
      </c>
      <c r="M772" s="4">
        <f>(Datos_cocina[[#This Row],[Ganancia Neta]]/Datos_cocina[[#This Row],[Total del Pedido]])</f>
        <v>0.42307692307692307</v>
      </c>
    </row>
    <row r="773" spans="1:13" x14ac:dyDescent="0.3">
      <c r="A773">
        <v>303</v>
      </c>
      <c r="B773">
        <v>14</v>
      </c>
      <c r="C773" t="s">
        <v>8</v>
      </c>
      <c r="D773" t="s">
        <v>9</v>
      </c>
      <c r="E773" s="2">
        <v>14</v>
      </c>
      <c r="F773" s="2">
        <v>24</v>
      </c>
      <c r="G773">
        <v>1</v>
      </c>
      <c r="H773" s="8">
        <v>4.8611111111111112E-3</v>
      </c>
      <c r="I773" t="s">
        <v>10</v>
      </c>
      <c r="J773" s="2">
        <f>Datos_cocina[[#This Row],[Precio Unitario]]*Datos_cocina[[#This Row],[Cantidad Ordenada]]</f>
        <v>24</v>
      </c>
      <c r="K773" s="3">
        <f>Datos_cocina[[#This Row],[Ganancia Bruta]]*Datos_cocina[[#This Row],[Cantidad Ordenada]]</f>
        <v>10</v>
      </c>
      <c r="L773" s="3">
        <f>Datos_cocina[[#This Row],[Precio Unitario]]-Datos_cocina[[#This Row],[Costo Unitario]]</f>
        <v>10</v>
      </c>
      <c r="M773" s="4">
        <f>(Datos_cocina[[#This Row],[Ganancia Neta]]/Datos_cocina[[#This Row],[Total del Pedido]])</f>
        <v>0.41666666666666669</v>
      </c>
    </row>
    <row r="774" spans="1:13" x14ac:dyDescent="0.3">
      <c r="A774">
        <v>304</v>
      </c>
      <c r="B774">
        <v>6</v>
      </c>
      <c r="C774" t="s">
        <v>32</v>
      </c>
      <c r="D774" t="s">
        <v>33</v>
      </c>
      <c r="E774" s="2">
        <v>19</v>
      </c>
      <c r="F774" s="2">
        <v>32</v>
      </c>
      <c r="G774">
        <v>2</v>
      </c>
      <c r="H774" s="8">
        <v>6.2500000000000003E-3</v>
      </c>
      <c r="I774" t="s">
        <v>10</v>
      </c>
      <c r="J774" s="2">
        <f>Datos_cocina[[#This Row],[Precio Unitario]]*Datos_cocina[[#This Row],[Cantidad Ordenada]]</f>
        <v>64</v>
      </c>
      <c r="K774" s="3">
        <f>Datos_cocina[[#This Row],[Ganancia Bruta]]*Datos_cocina[[#This Row],[Cantidad Ordenada]]</f>
        <v>26</v>
      </c>
      <c r="L774" s="3">
        <f>Datos_cocina[[#This Row],[Precio Unitario]]-Datos_cocina[[#This Row],[Costo Unitario]]</f>
        <v>13</v>
      </c>
      <c r="M774" s="4">
        <f>(Datos_cocina[[#This Row],[Ganancia Neta]]/Datos_cocina[[#This Row],[Total del Pedido]])</f>
        <v>0.40625</v>
      </c>
    </row>
    <row r="775" spans="1:13" x14ac:dyDescent="0.3">
      <c r="A775">
        <v>304</v>
      </c>
      <c r="B775">
        <v>6</v>
      </c>
      <c r="C775" t="s">
        <v>42</v>
      </c>
      <c r="D775" t="s">
        <v>43</v>
      </c>
      <c r="E775" s="2">
        <v>13</v>
      </c>
      <c r="F775" s="2">
        <v>21</v>
      </c>
      <c r="G775">
        <v>2</v>
      </c>
      <c r="H775" s="8">
        <v>4.8611111111111112E-3</v>
      </c>
      <c r="I775" t="s">
        <v>13</v>
      </c>
      <c r="J775" s="2">
        <f>Datos_cocina[[#This Row],[Precio Unitario]]*Datos_cocina[[#This Row],[Cantidad Ordenada]]</f>
        <v>42</v>
      </c>
      <c r="K775" s="3">
        <f>Datos_cocina[[#This Row],[Ganancia Bruta]]*Datos_cocina[[#This Row],[Cantidad Ordenada]]</f>
        <v>16</v>
      </c>
      <c r="L775" s="3">
        <f>Datos_cocina[[#This Row],[Precio Unitario]]-Datos_cocina[[#This Row],[Costo Unitario]]</f>
        <v>8</v>
      </c>
      <c r="M775" s="4">
        <f>(Datos_cocina[[#This Row],[Ganancia Neta]]/Datos_cocina[[#This Row],[Total del Pedido]])</f>
        <v>0.38095238095238093</v>
      </c>
    </row>
    <row r="776" spans="1:13" x14ac:dyDescent="0.3">
      <c r="A776">
        <v>304</v>
      </c>
      <c r="B776">
        <v>6</v>
      </c>
      <c r="C776" t="s">
        <v>18</v>
      </c>
      <c r="D776" t="s">
        <v>19</v>
      </c>
      <c r="E776" s="2">
        <v>25</v>
      </c>
      <c r="F776" s="2">
        <v>40</v>
      </c>
      <c r="G776">
        <v>2</v>
      </c>
      <c r="H776" s="8">
        <v>3.3333333333333333E-2</v>
      </c>
      <c r="I776" t="s">
        <v>10</v>
      </c>
      <c r="J776" s="2">
        <f>Datos_cocina[[#This Row],[Precio Unitario]]*Datos_cocina[[#This Row],[Cantidad Ordenada]]</f>
        <v>80</v>
      </c>
      <c r="K776" s="3">
        <f>Datos_cocina[[#This Row],[Ganancia Bruta]]*Datos_cocina[[#This Row],[Cantidad Ordenada]]</f>
        <v>30</v>
      </c>
      <c r="L776" s="3">
        <f>Datos_cocina[[#This Row],[Precio Unitario]]-Datos_cocina[[#This Row],[Costo Unitario]]</f>
        <v>15</v>
      </c>
      <c r="M776" s="4">
        <f>(Datos_cocina[[#This Row],[Ganancia Neta]]/Datos_cocina[[#This Row],[Total del Pedido]])</f>
        <v>0.375</v>
      </c>
    </row>
    <row r="777" spans="1:13" x14ac:dyDescent="0.3">
      <c r="A777">
        <v>304</v>
      </c>
      <c r="B777">
        <v>6</v>
      </c>
      <c r="C777" t="s">
        <v>14</v>
      </c>
      <c r="D777" t="s">
        <v>15</v>
      </c>
      <c r="E777" s="2">
        <v>19</v>
      </c>
      <c r="F777" s="2">
        <v>31</v>
      </c>
      <c r="G777">
        <v>3</v>
      </c>
      <c r="H777" s="8">
        <v>1.4583333333333334E-2</v>
      </c>
      <c r="I777" t="s">
        <v>10</v>
      </c>
      <c r="J777" s="2">
        <f>Datos_cocina[[#This Row],[Precio Unitario]]*Datos_cocina[[#This Row],[Cantidad Ordenada]]</f>
        <v>93</v>
      </c>
      <c r="K777" s="3">
        <f>Datos_cocina[[#This Row],[Ganancia Bruta]]*Datos_cocina[[#This Row],[Cantidad Ordenada]]</f>
        <v>36</v>
      </c>
      <c r="L777" s="3">
        <f>Datos_cocina[[#This Row],[Precio Unitario]]-Datos_cocina[[#This Row],[Costo Unitario]]</f>
        <v>12</v>
      </c>
      <c r="M777" s="4">
        <f>(Datos_cocina[[#This Row],[Ganancia Neta]]/Datos_cocina[[#This Row],[Total del Pedido]])</f>
        <v>0.38709677419354838</v>
      </c>
    </row>
    <row r="778" spans="1:13" x14ac:dyDescent="0.3">
      <c r="A778">
        <v>305</v>
      </c>
      <c r="B778">
        <v>1</v>
      </c>
      <c r="C778" t="s">
        <v>30</v>
      </c>
      <c r="D778" t="s">
        <v>31</v>
      </c>
      <c r="E778" s="2">
        <v>21</v>
      </c>
      <c r="F778" s="2">
        <v>35</v>
      </c>
      <c r="G778">
        <v>3</v>
      </c>
      <c r="H778" s="8">
        <v>1.1805555555555555E-2</v>
      </c>
      <c r="I778" t="s">
        <v>10</v>
      </c>
      <c r="J778" s="2">
        <f>Datos_cocina[[#This Row],[Precio Unitario]]*Datos_cocina[[#This Row],[Cantidad Ordenada]]</f>
        <v>105</v>
      </c>
      <c r="K778" s="3">
        <f>Datos_cocina[[#This Row],[Ganancia Bruta]]*Datos_cocina[[#This Row],[Cantidad Ordenada]]</f>
        <v>42</v>
      </c>
      <c r="L778" s="3">
        <f>Datos_cocina[[#This Row],[Precio Unitario]]-Datos_cocina[[#This Row],[Costo Unitario]]</f>
        <v>14</v>
      </c>
      <c r="M778" s="4">
        <f>(Datos_cocina[[#This Row],[Ganancia Neta]]/Datos_cocina[[#This Row],[Total del Pedido]])</f>
        <v>0.4</v>
      </c>
    </row>
    <row r="779" spans="1:13" x14ac:dyDescent="0.3">
      <c r="A779">
        <v>305</v>
      </c>
      <c r="B779">
        <v>1</v>
      </c>
      <c r="C779" t="s">
        <v>40</v>
      </c>
      <c r="D779" t="s">
        <v>41</v>
      </c>
      <c r="E779" s="2">
        <v>14</v>
      </c>
      <c r="F779" s="2">
        <v>23</v>
      </c>
      <c r="G779">
        <v>1</v>
      </c>
      <c r="H779" s="8">
        <v>3.3333333333333333E-2</v>
      </c>
      <c r="I779" t="s">
        <v>10</v>
      </c>
      <c r="J779" s="2">
        <f>Datos_cocina[[#This Row],[Precio Unitario]]*Datos_cocina[[#This Row],[Cantidad Ordenada]]</f>
        <v>23</v>
      </c>
      <c r="K779" s="3">
        <f>Datos_cocina[[#This Row],[Ganancia Bruta]]*Datos_cocina[[#This Row],[Cantidad Ordenada]]</f>
        <v>9</v>
      </c>
      <c r="L779" s="3">
        <f>Datos_cocina[[#This Row],[Precio Unitario]]-Datos_cocina[[#This Row],[Costo Unitario]]</f>
        <v>9</v>
      </c>
      <c r="M779" s="4">
        <f>(Datos_cocina[[#This Row],[Ganancia Neta]]/Datos_cocina[[#This Row],[Total del Pedido]])</f>
        <v>0.39130434782608697</v>
      </c>
    </row>
    <row r="780" spans="1:13" x14ac:dyDescent="0.3">
      <c r="A780">
        <v>306</v>
      </c>
      <c r="B780">
        <v>7</v>
      </c>
      <c r="C780" t="s">
        <v>32</v>
      </c>
      <c r="D780" t="s">
        <v>33</v>
      </c>
      <c r="E780" s="2">
        <v>19</v>
      </c>
      <c r="F780" s="2">
        <v>32</v>
      </c>
      <c r="G780">
        <v>1</v>
      </c>
      <c r="H780" s="8">
        <v>1.4583333333333334E-2</v>
      </c>
      <c r="I780" t="s">
        <v>13</v>
      </c>
      <c r="J780" s="2">
        <f>Datos_cocina[[#This Row],[Precio Unitario]]*Datos_cocina[[#This Row],[Cantidad Ordenada]]</f>
        <v>32</v>
      </c>
      <c r="K780" s="3">
        <f>Datos_cocina[[#This Row],[Ganancia Bruta]]*Datos_cocina[[#This Row],[Cantidad Ordenada]]</f>
        <v>13</v>
      </c>
      <c r="L780" s="3">
        <f>Datos_cocina[[#This Row],[Precio Unitario]]-Datos_cocina[[#This Row],[Costo Unitario]]</f>
        <v>13</v>
      </c>
      <c r="M780" s="4">
        <f>(Datos_cocina[[#This Row],[Ganancia Neta]]/Datos_cocina[[#This Row],[Total del Pedido]])</f>
        <v>0.40625</v>
      </c>
    </row>
    <row r="781" spans="1:13" x14ac:dyDescent="0.3">
      <c r="A781">
        <v>307</v>
      </c>
      <c r="B781">
        <v>20</v>
      </c>
      <c r="C781" t="s">
        <v>42</v>
      </c>
      <c r="D781" t="s">
        <v>43</v>
      </c>
      <c r="E781" s="2">
        <v>13</v>
      </c>
      <c r="F781" s="2">
        <v>21</v>
      </c>
      <c r="G781">
        <v>3</v>
      </c>
      <c r="H781" s="8">
        <v>2.7083333333333334E-2</v>
      </c>
      <c r="I781" t="s">
        <v>13</v>
      </c>
      <c r="J781" s="2">
        <f>Datos_cocina[[#This Row],[Precio Unitario]]*Datos_cocina[[#This Row],[Cantidad Ordenada]]</f>
        <v>63</v>
      </c>
      <c r="K781" s="3">
        <f>Datos_cocina[[#This Row],[Ganancia Bruta]]*Datos_cocina[[#This Row],[Cantidad Ordenada]]</f>
        <v>24</v>
      </c>
      <c r="L781" s="3">
        <f>Datos_cocina[[#This Row],[Precio Unitario]]-Datos_cocina[[#This Row],[Costo Unitario]]</f>
        <v>8</v>
      </c>
      <c r="M781" s="4">
        <f>(Datos_cocina[[#This Row],[Ganancia Neta]]/Datos_cocina[[#This Row],[Total del Pedido]])</f>
        <v>0.38095238095238093</v>
      </c>
    </row>
    <row r="782" spans="1:13" x14ac:dyDescent="0.3">
      <c r="A782">
        <v>308</v>
      </c>
      <c r="B782">
        <v>14</v>
      </c>
      <c r="C782" t="s">
        <v>36</v>
      </c>
      <c r="D782" t="s">
        <v>37</v>
      </c>
      <c r="E782" s="2">
        <v>20</v>
      </c>
      <c r="F782" s="2">
        <v>34</v>
      </c>
      <c r="G782">
        <v>1</v>
      </c>
      <c r="H782" s="8">
        <v>3.0555555555555555E-2</v>
      </c>
      <c r="I782" t="s">
        <v>13</v>
      </c>
      <c r="J782" s="2">
        <f>Datos_cocina[[#This Row],[Precio Unitario]]*Datos_cocina[[#This Row],[Cantidad Ordenada]]</f>
        <v>34</v>
      </c>
      <c r="K782" s="3">
        <f>Datos_cocina[[#This Row],[Ganancia Bruta]]*Datos_cocina[[#This Row],[Cantidad Ordenada]]</f>
        <v>14</v>
      </c>
      <c r="L782" s="3">
        <f>Datos_cocina[[#This Row],[Precio Unitario]]-Datos_cocina[[#This Row],[Costo Unitario]]</f>
        <v>14</v>
      </c>
      <c r="M782" s="4">
        <f>(Datos_cocina[[#This Row],[Ganancia Neta]]/Datos_cocina[[#This Row],[Total del Pedido]])</f>
        <v>0.41176470588235292</v>
      </c>
    </row>
    <row r="783" spans="1:13" x14ac:dyDescent="0.3">
      <c r="A783">
        <v>308</v>
      </c>
      <c r="B783">
        <v>14</v>
      </c>
      <c r="C783" t="s">
        <v>30</v>
      </c>
      <c r="D783" t="s">
        <v>31</v>
      </c>
      <c r="E783" s="2">
        <v>21</v>
      </c>
      <c r="F783" s="2">
        <v>35</v>
      </c>
      <c r="G783">
        <v>2</v>
      </c>
      <c r="H783" s="8">
        <v>2.8472222222222222E-2</v>
      </c>
      <c r="I783" t="s">
        <v>10</v>
      </c>
      <c r="J783" s="2">
        <f>Datos_cocina[[#This Row],[Precio Unitario]]*Datos_cocina[[#This Row],[Cantidad Ordenada]]</f>
        <v>70</v>
      </c>
      <c r="K783" s="3">
        <f>Datos_cocina[[#This Row],[Ganancia Bruta]]*Datos_cocina[[#This Row],[Cantidad Ordenada]]</f>
        <v>28</v>
      </c>
      <c r="L783" s="3">
        <f>Datos_cocina[[#This Row],[Precio Unitario]]-Datos_cocina[[#This Row],[Costo Unitario]]</f>
        <v>14</v>
      </c>
      <c r="M783" s="4">
        <f>(Datos_cocina[[#This Row],[Ganancia Neta]]/Datos_cocina[[#This Row],[Total del Pedido]])</f>
        <v>0.4</v>
      </c>
    </row>
    <row r="784" spans="1:13" x14ac:dyDescent="0.3">
      <c r="A784">
        <v>308</v>
      </c>
      <c r="B784">
        <v>14</v>
      </c>
      <c r="C784" t="s">
        <v>14</v>
      </c>
      <c r="D784" t="s">
        <v>15</v>
      </c>
      <c r="E784" s="2">
        <v>19</v>
      </c>
      <c r="F784" s="2">
        <v>31</v>
      </c>
      <c r="G784">
        <v>2</v>
      </c>
      <c r="H784" s="8">
        <v>2.9166666666666667E-2</v>
      </c>
      <c r="I784" t="s">
        <v>10</v>
      </c>
      <c r="J784" s="2">
        <f>Datos_cocina[[#This Row],[Precio Unitario]]*Datos_cocina[[#This Row],[Cantidad Ordenada]]</f>
        <v>62</v>
      </c>
      <c r="K784" s="3">
        <f>Datos_cocina[[#This Row],[Ganancia Bruta]]*Datos_cocina[[#This Row],[Cantidad Ordenada]]</f>
        <v>24</v>
      </c>
      <c r="L784" s="3">
        <f>Datos_cocina[[#This Row],[Precio Unitario]]-Datos_cocina[[#This Row],[Costo Unitario]]</f>
        <v>12</v>
      </c>
      <c r="M784" s="4">
        <f>(Datos_cocina[[#This Row],[Ganancia Neta]]/Datos_cocina[[#This Row],[Total del Pedido]])</f>
        <v>0.38709677419354838</v>
      </c>
    </row>
    <row r="785" spans="1:13" x14ac:dyDescent="0.3">
      <c r="A785">
        <v>308</v>
      </c>
      <c r="B785">
        <v>14</v>
      </c>
      <c r="C785" t="s">
        <v>26</v>
      </c>
      <c r="D785" t="s">
        <v>27</v>
      </c>
      <c r="E785" s="2">
        <v>16</v>
      </c>
      <c r="F785" s="2">
        <v>28</v>
      </c>
      <c r="G785">
        <v>2</v>
      </c>
      <c r="H785" s="8">
        <v>4.0972222222222222E-2</v>
      </c>
      <c r="I785" t="s">
        <v>10</v>
      </c>
      <c r="J785" s="2">
        <f>Datos_cocina[[#This Row],[Precio Unitario]]*Datos_cocina[[#This Row],[Cantidad Ordenada]]</f>
        <v>56</v>
      </c>
      <c r="K785" s="3">
        <f>Datos_cocina[[#This Row],[Ganancia Bruta]]*Datos_cocina[[#This Row],[Cantidad Ordenada]]</f>
        <v>24</v>
      </c>
      <c r="L785" s="3">
        <f>Datos_cocina[[#This Row],[Precio Unitario]]-Datos_cocina[[#This Row],[Costo Unitario]]</f>
        <v>12</v>
      </c>
      <c r="M785" s="4">
        <f>(Datos_cocina[[#This Row],[Ganancia Neta]]/Datos_cocina[[#This Row],[Total del Pedido]])</f>
        <v>0.42857142857142855</v>
      </c>
    </row>
    <row r="786" spans="1:13" x14ac:dyDescent="0.3">
      <c r="A786">
        <v>309</v>
      </c>
      <c r="B786">
        <v>9</v>
      </c>
      <c r="C786" t="s">
        <v>18</v>
      </c>
      <c r="D786" t="s">
        <v>19</v>
      </c>
      <c r="E786" s="2">
        <v>25</v>
      </c>
      <c r="F786" s="2">
        <v>40</v>
      </c>
      <c r="G786">
        <v>1</v>
      </c>
      <c r="H786" s="8">
        <v>2.013888888888889E-2</v>
      </c>
      <c r="I786" t="s">
        <v>10</v>
      </c>
      <c r="J786" s="2">
        <f>Datos_cocina[[#This Row],[Precio Unitario]]*Datos_cocina[[#This Row],[Cantidad Ordenada]]</f>
        <v>40</v>
      </c>
      <c r="K786" s="3">
        <f>Datos_cocina[[#This Row],[Ganancia Bruta]]*Datos_cocina[[#This Row],[Cantidad Ordenada]]</f>
        <v>15</v>
      </c>
      <c r="L786" s="3">
        <f>Datos_cocina[[#This Row],[Precio Unitario]]-Datos_cocina[[#This Row],[Costo Unitario]]</f>
        <v>15</v>
      </c>
      <c r="M786" s="4">
        <f>(Datos_cocina[[#This Row],[Ganancia Neta]]/Datos_cocina[[#This Row],[Total del Pedido]])</f>
        <v>0.375</v>
      </c>
    </row>
    <row r="787" spans="1:13" x14ac:dyDescent="0.3">
      <c r="A787">
        <v>309</v>
      </c>
      <c r="B787">
        <v>9</v>
      </c>
      <c r="C787" t="s">
        <v>14</v>
      </c>
      <c r="D787" t="s">
        <v>15</v>
      </c>
      <c r="E787" s="2">
        <v>19</v>
      </c>
      <c r="F787" s="2">
        <v>31</v>
      </c>
      <c r="G787">
        <v>2</v>
      </c>
      <c r="H787" s="8">
        <v>2.9861111111111113E-2</v>
      </c>
      <c r="I787" t="s">
        <v>13</v>
      </c>
      <c r="J787" s="2">
        <f>Datos_cocina[[#This Row],[Precio Unitario]]*Datos_cocina[[#This Row],[Cantidad Ordenada]]</f>
        <v>62</v>
      </c>
      <c r="K787" s="3">
        <f>Datos_cocina[[#This Row],[Ganancia Bruta]]*Datos_cocina[[#This Row],[Cantidad Ordenada]]</f>
        <v>24</v>
      </c>
      <c r="L787" s="3">
        <f>Datos_cocina[[#This Row],[Precio Unitario]]-Datos_cocina[[#This Row],[Costo Unitario]]</f>
        <v>12</v>
      </c>
      <c r="M787" s="4">
        <f>(Datos_cocina[[#This Row],[Ganancia Neta]]/Datos_cocina[[#This Row],[Total del Pedido]])</f>
        <v>0.38709677419354838</v>
      </c>
    </row>
    <row r="788" spans="1:13" x14ac:dyDescent="0.3">
      <c r="A788">
        <v>309</v>
      </c>
      <c r="B788">
        <v>9</v>
      </c>
      <c r="C788" t="s">
        <v>30</v>
      </c>
      <c r="D788" t="s">
        <v>31</v>
      </c>
      <c r="E788" s="2">
        <v>21</v>
      </c>
      <c r="F788" s="2">
        <v>35</v>
      </c>
      <c r="G788">
        <v>2</v>
      </c>
      <c r="H788" s="8">
        <v>3.5416666666666666E-2</v>
      </c>
      <c r="I788" t="s">
        <v>13</v>
      </c>
      <c r="J788" s="2">
        <f>Datos_cocina[[#This Row],[Precio Unitario]]*Datos_cocina[[#This Row],[Cantidad Ordenada]]</f>
        <v>70</v>
      </c>
      <c r="K788" s="3">
        <f>Datos_cocina[[#This Row],[Ganancia Bruta]]*Datos_cocina[[#This Row],[Cantidad Ordenada]]</f>
        <v>28</v>
      </c>
      <c r="L788" s="3">
        <f>Datos_cocina[[#This Row],[Precio Unitario]]-Datos_cocina[[#This Row],[Costo Unitario]]</f>
        <v>14</v>
      </c>
      <c r="M788" s="4">
        <f>(Datos_cocina[[#This Row],[Ganancia Neta]]/Datos_cocina[[#This Row],[Total del Pedido]])</f>
        <v>0.4</v>
      </c>
    </row>
    <row r="789" spans="1:13" x14ac:dyDescent="0.3">
      <c r="A789">
        <v>310</v>
      </c>
      <c r="B789">
        <v>17</v>
      </c>
      <c r="C789" t="s">
        <v>46</v>
      </c>
      <c r="D789" t="s">
        <v>47</v>
      </c>
      <c r="E789" s="2">
        <v>15</v>
      </c>
      <c r="F789" s="2">
        <v>26</v>
      </c>
      <c r="G789">
        <v>3</v>
      </c>
      <c r="H789" s="8">
        <v>2.9861111111111113E-2</v>
      </c>
      <c r="I789" t="s">
        <v>10</v>
      </c>
      <c r="J789" s="2">
        <f>Datos_cocina[[#This Row],[Precio Unitario]]*Datos_cocina[[#This Row],[Cantidad Ordenada]]</f>
        <v>78</v>
      </c>
      <c r="K789" s="3">
        <f>Datos_cocina[[#This Row],[Ganancia Bruta]]*Datos_cocina[[#This Row],[Cantidad Ordenada]]</f>
        <v>33</v>
      </c>
      <c r="L789" s="3">
        <f>Datos_cocina[[#This Row],[Precio Unitario]]-Datos_cocina[[#This Row],[Costo Unitario]]</f>
        <v>11</v>
      </c>
      <c r="M789" s="4">
        <f>(Datos_cocina[[#This Row],[Ganancia Neta]]/Datos_cocina[[#This Row],[Total del Pedido]])</f>
        <v>0.42307692307692307</v>
      </c>
    </row>
    <row r="790" spans="1:13" x14ac:dyDescent="0.3">
      <c r="A790">
        <v>310</v>
      </c>
      <c r="B790">
        <v>17</v>
      </c>
      <c r="C790" t="s">
        <v>11</v>
      </c>
      <c r="D790" t="s">
        <v>12</v>
      </c>
      <c r="E790" s="2">
        <v>18</v>
      </c>
      <c r="F790" s="2">
        <v>30</v>
      </c>
      <c r="G790">
        <v>2</v>
      </c>
      <c r="H790" s="8">
        <v>3.7499999999999999E-2</v>
      </c>
      <c r="I790" t="s">
        <v>13</v>
      </c>
      <c r="J790" s="2">
        <f>Datos_cocina[[#This Row],[Precio Unitario]]*Datos_cocina[[#This Row],[Cantidad Ordenada]]</f>
        <v>60</v>
      </c>
      <c r="K790" s="3">
        <f>Datos_cocina[[#This Row],[Ganancia Bruta]]*Datos_cocina[[#This Row],[Cantidad Ordenada]]</f>
        <v>24</v>
      </c>
      <c r="L790" s="3">
        <f>Datos_cocina[[#This Row],[Precio Unitario]]-Datos_cocina[[#This Row],[Costo Unitario]]</f>
        <v>12</v>
      </c>
      <c r="M790" s="4">
        <f>(Datos_cocina[[#This Row],[Ganancia Neta]]/Datos_cocina[[#This Row],[Total del Pedido]])</f>
        <v>0.4</v>
      </c>
    </row>
    <row r="791" spans="1:13" x14ac:dyDescent="0.3">
      <c r="A791">
        <v>311</v>
      </c>
      <c r="B791">
        <v>6</v>
      </c>
      <c r="C791" t="s">
        <v>8</v>
      </c>
      <c r="D791" t="s">
        <v>9</v>
      </c>
      <c r="E791" s="2">
        <v>14</v>
      </c>
      <c r="F791" s="2">
        <v>24</v>
      </c>
      <c r="G791">
        <v>1</v>
      </c>
      <c r="H791" s="8">
        <v>3.1944444444444442E-2</v>
      </c>
      <c r="I791" t="s">
        <v>13</v>
      </c>
      <c r="J791" s="2">
        <f>Datos_cocina[[#This Row],[Precio Unitario]]*Datos_cocina[[#This Row],[Cantidad Ordenada]]</f>
        <v>24</v>
      </c>
      <c r="K791" s="3">
        <f>Datos_cocina[[#This Row],[Ganancia Bruta]]*Datos_cocina[[#This Row],[Cantidad Ordenada]]</f>
        <v>10</v>
      </c>
      <c r="L791" s="3">
        <f>Datos_cocina[[#This Row],[Precio Unitario]]-Datos_cocina[[#This Row],[Costo Unitario]]</f>
        <v>10</v>
      </c>
      <c r="M791" s="4">
        <f>(Datos_cocina[[#This Row],[Ganancia Neta]]/Datos_cocina[[#This Row],[Total del Pedido]])</f>
        <v>0.41666666666666669</v>
      </c>
    </row>
    <row r="792" spans="1:13" x14ac:dyDescent="0.3">
      <c r="A792">
        <v>311</v>
      </c>
      <c r="B792">
        <v>6</v>
      </c>
      <c r="C792" t="s">
        <v>22</v>
      </c>
      <c r="D792" t="s">
        <v>23</v>
      </c>
      <c r="E792" s="2">
        <v>17</v>
      </c>
      <c r="F792" s="2">
        <v>29</v>
      </c>
      <c r="G792">
        <v>1</v>
      </c>
      <c r="H792" s="8">
        <v>1.9444444444444445E-2</v>
      </c>
      <c r="I792" t="s">
        <v>13</v>
      </c>
      <c r="J792" s="2">
        <f>Datos_cocina[[#This Row],[Precio Unitario]]*Datos_cocina[[#This Row],[Cantidad Ordenada]]</f>
        <v>29</v>
      </c>
      <c r="K792" s="3">
        <f>Datos_cocina[[#This Row],[Ganancia Bruta]]*Datos_cocina[[#This Row],[Cantidad Ordenada]]</f>
        <v>12</v>
      </c>
      <c r="L792" s="3">
        <f>Datos_cocina[[#This Row],[Precio Unitario]]-Datos_cocina[[#This Row],[Costo Unitario]]</f>
        <v>12</v>
      </c>
      <c r="M792" s="4">
        <f>(Datos_cocina[[#This Row],[Ganancia Neta]]/Datos_cocina[[#This Row],[Total del Pedido]])</f>
        <v>0.41379310344827586</v>
      </c>
    </row>
    <row r="793" spans="1:13" x14ac:dyDescent="0.3">
      <c r="A793">
        <v>312</v>
      </c>
      <c r="B793">
        <v>2</v>
      </c>
      <c r="C793" t="s">
        <v>32</v>
      </c>
      <c r="D793" t="s">
        <v>33</v>
      </c>
      <c r="E793" s="2">
        <v>19</v>
      </c>
      <c r="F793" s="2">
        <v>32</v>
      </c>
      <c r="G793">
        <v>2</v>
      </c>
      <c r="H793" s="8">
        <v>3.125E-2</v>
      </c>
      <c r="I793" t="s">
        <v>13</v>
      </c>
      <c r="J793" s="2">
        <f>Datos_cocina[[#This Row],[Precio Unitario]]*Datos_cocina[[#This Row],[Cantidad Ordenada]]</f>
        <v>64</v>
      </c>
      <c r="K793" s="3">
        <f>Datos_cocina[[#This Row],[Ganancia Bruta]]*Datos_cocina[[#This Row],[Cantidad Ordenada]]</f>
        <v>26</v>
      </c>
      <c r="L793" s="3">
        <f>Datos_cocina[[#This Row],[Precio Unitario]]-Datos_cocina[[#This Row],[Costo Unitario]]</f>
        <v>13</v>
      </c>
      <c r="M793" s="4">
        <f>(Datos_cocina[[#This Row],[Ganancia Neta]]/Datos_cocina[[#This Row],[Total del Pedido]])</f>
        <v>0.40625</v>
      </c>
    </row>
    <row r="794" spans="1:13" x14ac:dyDescent="0.3">
      <c r="A794">
        <v>312</v>
      </c>
      <c r="B794">
        <v>2</v>
      </c>
      <c r="C794" t="s">
        <v>30</v>
      </c>
      <c r="D794" t="s">
        <v>31</v>
      </c>
      <c r="E794" s="2">
        <v>21</v>
      </c>
      <c r="F794" s="2">
        <v>35</v>
      </c>
      <c r="G794">
        <v>2</v>
      </c>
      <c r="H794" s="8">
        <v>6.9444444444444441E-3</v>
      </c>
      <c r="I794" t="s">
        <v>13</v>
      </c>
      <c r="J794" s="2">
        <f>Datos_cocina[[#This Row],[Precio Unitario]]*Datos_cocina[[#This Row],[Cantidad Ordenada]]</f>
        <v>70</v>
      </c>
      <c r="K794" s="3">
        <f>Datos_cocina[[#This Row],[Ganancia Bruta]]*Datos_cocina[[#This Row],[Cantidad Ordenada]]</f>
        <v>28</v>
      </c>
      <c r="L794" s="3">
        <f>Datos_cocina[[#This Row],[Precio Unitario]]-Datos_cocina[[#This Row],[Costo Unitario]]</f>
        <v>14</v>
      </c>
      <c r="M794" s="4">
        <f>(Datos_cocina[[#This Row],[Ganancia Neta]]/Datos_cocina[[#This Row],[Total del Pedido]])</f>
        <v>0.4</v>
      </c>
    </row>
    <row r="795" spans="1:13" x14ac:dyDescent="0.3">
      <c r="A795">
        <v>313</v>
      </c>
      <c r="B795">
        <v>10</v>
      </c>
      <c r="C795" t="s">
        <v>28</v>
      </c>
      <c r="D795" t="s">
        <v>29</v>
      </c>
      <c r="E795" s="2">
        <v>11</v>
      </c>
      <c r="F795" s="2">
        <v>19</v>
      </c>
      <c r="G795">
        <v>2</v>
      </c>
      <c r="H795" s="8">
        <v>1.8749999999999999E-2</v>
      </c>
      <c r="I795" t="s">
        <v>13</v>
      </c>
      <c r="J795" s="2">
        <f>Datos_cocina[[#This Row],[Precio Unitario]]*Datos_cocina[[#This Row],[Cantidad Ordenada]]</f>
        <v>38</v>
      </c>
      <c r="K795" s="3">
        <f>Datos_cocina[[#This Row],[Ganancia Bruta]]*Datos_cocina[[#This Row],[Cantidad Ordenada]]</f>
        <v>16</v>
      </c>
      <c r="L795" s="3">
        <f>Datos_cocina[[#This Row],[Precio Unitario]]-Datos_cocina[[#This Row],[Costo Unitario]]</f>
        <v>8</v>
      </c>
      <c r="M795" s="4">
        <f>(Datos_cocina[[#This Row],[Ganancia Neta]]/Datos_cocina[[#This Row],[Total del Pedido]])</f>
        <v>0.42105263157894735</v>
      </c>
    </row>
    <row r="796" spans="1:13" x14ac:dyDescent="0.3">
      <c r="A796">
        <v>313</v>
      </c>
      <c r="B796">
        <v>10</v>
      </c>
      <c r="C796" t="s">
        <v>14</v>
      </c>
      <c r="D796" t="s">
        <v>15</v>
      </c>
      <c r="E796" s="2">
        <v>19</v>
      </c>
      <c r="F796" s="2">
        <v>31</v>
      </c>
      <c r="G796">
        <v>2</v>
      </c>
      <c r="H796" s="8">
        <v>2.6388888888888889E-2</v>
      </c>
      <c r="I796" t="s">
        <v>10</v>
      </c>
      <c r="J796" s="2">
        <f>Datos_cocina[[#This Row],[Precio Unitario]]*Datos_cocina[[#This Row],[Cantidad Ordenada]]</f>
        <v>62</v>
      </c>
      <c r="K796" s="3">
        <f>Datos_cocina[[#This Row],[Ganancia Bruta]]*Datos_cocina[[#This Row],[Cantidad Ordenada]]</f>
        <v>24</v>
      </c>
      <c r="L796" s="3">
        <f>Datos_cocina[[#This Row],[Precio Unitario]]-Datos_cocina[[#This Row],[Costo Unitario]]</f>
        <v>12</v>
      </c>
      <c r="M796" s="4">
        <f>(Datos_cocina[[#This Row],[Ganancia Neta]]/Datos_cocina[[#This Row],[Total del Pedido]])</f>
        <v>0.38709677419354838</v>
      </c>
    </row>
    <row r="797" spans="1:13" x14ac:dyDescent="0.3">
      <c r="A797">
        <v>313</v>
      </c>
      <c r="B797">
        <v>10</v>
      </c>
      <c r="C797" t="s">
        <v>20</v>
      </c>
      <c r="D797" t="s">
        <v>21</v>
      </c>
      <c r="E797" s="2">
        <v>22</v>
      </c>
      <c r="F797" s="2">
        <v>36</v>
      </c>
      <c r="G797">
        <v>3</v>
      </c>
      <c r="H797" s="8">
        <v>1.8055555555555554E-2</v>
      </c>
      <c r="I797" t="s">
        <v>10</v>
      </c>
      <c r="J797" s="2">
        <f>Datos_cocina[[#This Row],[Precio Unitario]]*Datos_cocina[[#This Row],[Cantidad Ordenada]]</f>
        <v>108</v>
      </c>
      <c r="K797" s="3">
        <f>Datos_cocina[[#This Row],[Ganancia Bruta]]*Datos_cocina[[#This Row],[Cantidad Ordenada]]</f>
        <v>42</v>
      </c>
      <c r="L797" s="3">
        <f>Datos_cocina[[#This Row],[Precio Unitario]]-Datos_cocina[[#This Row],[Costo Unitario]]</f>
        <v>14</v>
      </c>
      <c r="M797" s="4">
        <f>(Datos_cocina[[#This Row],[Ganancia Neta]]/Datos_cocina[[#This Row],[Total del Pedido]])</f>
        <v>0.3888888888888889</v>
      </c>
    </row>
    <row r="798" spans="1:13" x14ac:dyDescent="0.3">
      <c r="A798">
        <v>313</v>
      </c>
      <c r="B798">
        <v>10</v>
      </c>
      <c r="C798" t="s">
        <v>8</v>
      </c>
      <c r="D798" t="s">
        <v>9</v>
      </c>
      <c r="E798" s="2">
        <v>14</v>
      </c>
      <c r="F798" s="2">
        <v>24</v>
      </c>
      <c r="G798">
        <v>1</v>
      </c>
      <c r="H798" s="8">
        <v>1.0416666666666666E-2</v>
      </c>
      <c r="I798" t="s">
        <v>13</v>
      </c>
      <c r="J798" s="2">
        <f>Datos_cocina[[#This Row],[Precio Unitario]]*Datos_cocina[[#This Row],[Cantidad Ordenada]]</f>
        <v>24</v>
      </c>
      <c r="K798" s="3">
        <f>Datos_cocina[[#This Row],[Ganancia Bruta]]*Datos_cocina[[#This Row],[Cantidad Ordenada]]</f>
        <v>10</v>
      </c>
      <c r="L798" s="3">
        <f>Datos_cocina[[#This Row],[Precio Unitario]]-Datos_cocina[[#This Row],[Costo Unitario]]</f>
        <v>10</v>
      </c>
      <c r="M798" s="4">
        <f>(Datos_cocina[[#This Row],[Ganancia Neta]]/Datos_cocina[[#This Row],[Total del Pedido]])</f>
        <v>0.41666666666666669</v>
      </c>
    </row>
    <row r="799" spans="1:13" x14ac:dyDescent="0.3">
      <c r="A799">
        <v>314</v>
      </c>
      <c r="B799">
        <v>20</v>
      </c>
      <c r="C799" t="s">
        <v>16</v>
      </c>
      <c r="D799" t="s">
        <v>17</v>
      </c>
      <c r="E799" s="2">
        <v>16</v>
      </c>
      <c r="F799" s="2">
        <v>27</v>
      </c>
      <c r="G799">
        <v>1</v>
      </c>
      <c r="H799" s="8">
        <v>3.472222222222222E-3</v>
      </c>
      <c r="I799" t="s">
        <v>10</v>
      </c>
      <c r="J799" s="2">
        <f>Datos_cocina[[#This Row],[Precio Unitario]]*Datos_cocina[[#This Row],[Cantidad Ordenada]]</f>
        <v>27</v>
      </c>
      <c r="K799" s="3">
        <f>Datos_cocina[[#This Row],[Ganancia Bruta]]*Datos_cocina[[#This Row],[Cantidad Ordenada]]</f>
        <v>11</v>
      </c>
      <c r="L799" s="3">
        <f>Datos_cocina[[#This Row],[Precio Unitario]]-Datos_cocina[[#This Row],[Costo Unitario]]</f>
        <v>11</v>
      </c>
      <c r="M799" s="4">
        <f>(Datos_cocina[[#This Row],[Ganancia Neta]]/Datos_cocina[[#This Row],[Total del Pedido]])</f>
        <v>0.40740740740740738</v>
      </c>
    </row>
    <row r="800" spans="1:13" x14ac:dyDescent="0.3">
      <c r="A800">
        <v>315</v>
      </c>
      <c r="B800">
        <v>14</v>
      </c>
      <c r="C800" t="s">
        <v>48</v>
      </c>
      <c r="D800" t="s">
        <v>49</v>
      </c>
      <c r="E800" s="2">
        <v>15</v>
      </c>
      <c r="F800" s="2">
        <v>25</v>
      </c>
      <c r="G800">
        <v>1</v>
      </c>
      <c r="H800" s="8">
        <v>1.1111111111111112E-2</v>
      </c>
      <c r="I800" t="s">
        <v>13</v>
      </c>
      <c r="J800" s="2">
        <f>Datos_cocina[[#This Row],[Precio Unitario]]*Datos_cocina[[#This Row],[Cantidad Ordenada]]</f>
        <v>25</v>
      </c>
      <c r="K800" s="3">
        <f>Datos_cocina[[#This Row],[Ganancia Bruta]]*Datos_cocina[[#This Row],[Cantidad Ordenada]]</f>
        <v>10</v>
      </c>
      <c r="L800" s="3">
        <f>Datos_cocina[[#This Row],[Precio Unitario]]-Datos_cocina[[#This Row],[Costo Unitario]]</f>
        <v>10</v>
      </c>
      <c r="M800" s="4">
        <f>(Datos_cocina[[#This Row],[Ganancia Neta]]/Datos_cocina[[#This Row],[Total del Pedido]])</f>
        <v>0.4</v>
      </c>
    </row>
    <row r="801" spans="1:13" x14ac:dyDescent="0.3">
      <c r="A801">
        <v>315</v>
      </c>
      <c r="B801">
        <v>14</v>
      </c>
      <c r="C801" t="s">
        <v>26</v>
      </c>
      <c r="D801" t="s">
        <v>27</v>
      </c>
      <c r="E801" s="2">
        <v>16</v>
      </c>
      <c r="F801" s="2">
        <v>28</v>
      </c>
      <c r="G801">
        <v>1</v>
      </c>
      <c r="H801" s="8">
        <v>4.8611111111111112E-3</v>
      </c>
      <c r="I801" t="s">
        <v>13</v>
      </c>
      <c r="J801" s="2">
        <f>Datos_cocina[[#This Row],[Precio Unitario]]*Datos_cocina[[#This Row],[Cantidad Ordenada]]</f>
        <v>28</v>
      </c>
      <c r="K801" s="3">
        <f>Datos_cocina[[#This Row],[Ganancia Bruta]]*Datos_cocina[[#This Row],[Cantidad Ordenada]]</f>
        <v>12</v>
      </c>
      <c r="L801" s="3">
        <f>Datos_cocina[[#This Row],[Precio Unitario]]-Datos_cocina[[#This Row],[Costo Unitario]]</f>
        <v>12</v>
      </c>
      <c r="M801" s="4">
        <f>(Datos_cocina[[#This Row],[Ganancia Neta]]/Datos_cocina[[#This Row],[Total del Pedido]])</f>
        <v>0.42857142857142855</v>
      </c>
    </row>
    <row r="802" spans="1:13" x14ac:dyDescent="0.3">
      <c r="A802">
        <v>315</v>
      </c>
      <c r="B802">
        <v>14</v>
      </c>
      <c r="C802" t="s">
        <v>22</v>
      </c>
      <c r="D802" t="s">
        <v>23</v>
      </c>
      <c r="E802" s="2">
        <v>17</v>
      </c>
      <c r="F802" s="2">
        <v>29</v>
      </c>
      <c r="G802">
        <v>3</v>
      </c>
      <c r="H802" s="8">
        <v>3.6111111111111108E-2</v>
      </c>
      <c r="I802" t="s">
        <v>13</v>
      </c>
      <c r="J802" s="2">
        <f>Datos_cocina[[#This Row],[Precio Unitario]]*Datos_cocina[[#This Row],[Cantidad Ordenada]]</f>
        <v>87</v>
      </c>
      <c r="K802" s="3">
        <f>Datos_cocina[[#This Row],[Ganancia Bruta]]*Datos_cocina[[#This Row],[Cantidad Ordenada]]</f>
        <v>36</v>
      </c>
      <c r="L802" s="3">
        <f>Datos_cocina[[#This Row],[Precio Unitario]]-Datos_cocina[[#This Row],[Costo Unitario]]</f>
        <v>12</v>
      </c>
      <c r="M802" s="4">
        <f>(Datos_cocina[[#This Row],[Ganancia Neta]]/Datos_cocina[[#This Row],[Total del Pedido]])</f>
        <v>0.41379310344827586</v>
      </c>
    </row>
    <row r="803" spans="1:13" x14ac:dyDescent="0.3">
      <c r="A803">
        <v>315</v>
      </c>
      <c r="B803">
        <v>14</v>
      </c>
      <c r="C803" t="s">
        <v>42</v>
      </c>
      <c r="D803" t="s">
        <v>43</v>
      </c>
      <c r="E803" s="2">
        <v>13</v>
      </c>
      <c r="F803" s="2">
        <v>21</v>
      </c>
      <c r="G803">
        <v>1</v>
      </c>
      <c r="H803" s="8">
        <v>3.5416666666666666E-2</v>
      </c>
      <c r="I803" t="s">
        <v>13</v>
      </c>
      <c r="J803" s="2">
        <f>Datos_cocina[[#This Row],[Precio Unitario]]*Datos_cocina[[#This Row],[Cantidad Ordenada]]</f>
        <v>21</v>
      </c>
      <c r="K803" s="3">
        <f>Datos_cocina[[#This Row],[Ganancia Bruta]]*Datos_cocina[[#This Row],[Cantidad Ordenada]]</f>
        <v>8</v>
      </c>
      <c r="L803" s="3">
        <f>Datos_cocina[[#This Row],[Precio Unitario]]-Datos_cocina[[#This Row],[Costo Unitario]]</f>
        <v>8</v>
      </c>
      <c r="M803" s="4">
        <f>(Datos_cocina[[#This Row],[Ganancia Neta]]/Datos_cocina[[#This Row],[Total del Pedido]])</f>
        <v>0.38095238095238093</v>
      </c>
    </row>
    <row r="804" spans="1:13" x14ac:dyDescent="0.3">
      <c r="A804">
        <v>316</v>
      </c>
      <c r="B804">
        <v>2</v>
      </c>
      <c r="C804" t="s">
        <v>44</v>
      </c>
      <c r="D804" t="s">
        <v>45</v>
      </c>
      <c r="E804" s="2">
        <v>10</v>
      </c>
      <c r="F804" s="2">
        <v>18</v>
      </c>
      <c r="G804">
        <v>1</v>
      </c>
      <c r="H804" s="8">
        <v>2.0833333333333332E-2</v>
      </c>
      <c r="I804" t="s">
        <v>10</v>
      </c>
      <c r="J804" s="2">
        <f>Datos_cocina[[#This Row],[Precio Unitario]]*Datos_cocina[[#This Row],[Cantidad Ordenada]]</f>
        <v>18</v>
      </c>
      <c r="K804" s="3">
        <f>Datos_cocina[[#This Row],[Ganancia Bruta]]*Datos_cocina[[#This Row],[Cantidad Ordenada]]</f>
        <v>8</v>
      </c>
      <c r="L804" s="3">
        <f>Datos_cocina[[#This Row],[Precio Unitario]]-Datos_cocina[[#This Row],[Costo Unitario]]</f>
        <v>8</v>
      </c>
      <c r="M804" s="4">
        <f>(Datos_cocina[[#This Row],[Ganancia Neta]]/Datos_cocina[[#This Row],[Total del Pedido]])</f>
        <v>0.44444444444444442</v>
      </c>
    </row>
    <row r="805" spans="1:13" x14ac:dyDescent="0.3">
      <c r="A805">
        <v>316</v>
      </c>
      <c r="B805">
        <v>2</v>
      </c>
      <c r="C805" t="s">
        <v>42</v>
      </c>
      <c r="D805" t="s">
        <v>43</v>
      </c>
      <c r="E805" s="2">
        <v>13</v>
      </c>
      <c r="F805" s="2">
        <v>21</v>
      </c>
      <c r="G805">
        <v>1</v>
      </c>
      <c r="H805" s="8">
        <v>1.5972222222222221E-2</v>
      </c>
      <c r="I805" t="s">
        <v>10</v>
      </c>
      <c r="J805" s="2">
        <f>Datos_cocina[[#This Row],[Precio Unitario]]*Datos_cocina[[#This Row],[Cantidad Ordenada]]</f>
        <v>21</v>
      </c>
      <c r="K805" s="3">
        <f>Datos_cocina[[#This Row],[Ganancia Bruta]]*Datos_cocina[[#This Row],[Cantidad Ordenada]]</f>
        <v>8</v>
      </c>
      <c r="L805" s="3">
        <f>Datos_cocina[[#This Row],[Precio Unitario]]-Datos_cocina[[#This Row],[Costo Unitario]]</f>
        <v>8</v>
      </c>
      <c r="M805" s="4">
        <f>(Datos_cocina[[#This Row],[Ganancia Neta]]/Datos_cocina[[#This Row],[Total del Pedido]])</f>
        <v>0.38095238095238093</v>
      </c>
    </row>
    <row r="806" spans="1:13" x14ac:dyDescent="0.3">
      <c r="A806">
        <v>316</v>
      </c>
      <c r="B806">
        <v>2</v>
      </c>
      <c r="C806" t="s">
        <v>16</v>
      </c>
      <c r="D806" t="s">
        <v>17</v>
      </c>
      <c r="E806" s="2">
        <v>16</v>
      </c>
      <c r="F806" s="2">
        <v>27</v>
      </c>
      <c r="G806">
        <v>3</v>
      </c>
      <c r="H806" s="8">
        <v>3.6805555555555557E-2</v>
      </c>
      <c r="I806" t="s">
        <v>13</v>
      </c>
      <c r="J806" s="2">
        <f>Datos_cocina[[#This Row],[Precio Unitario]]*Datos_cocina[[#This Row],[Cantidad Ordenada]]</f>
        <v>81</v>
      </c>
      <c r="K806" s="3">
        <f>Datos_cocina[[#This Row],[Ganancia Bruta]]*Datos_cocina[[#This Row],[Cantidad Ordenada]]</f>
        <v>33</v>
      </c>
      <c r="L806" s="3">
        <f>Datos_cocina[[#This Row],[Precio Unitario]]-Datos_cocina[[#This Row],[Costo Unitario]]</f>
        <v>11</v>
      </c>
      <c r="M806" s="4">
        <f>(Datos_cocina[[#This Row],[Ganancia Neta]]/Datos_cocina[[#This Row],[Total del Pedido]])</f>
        <v>0.40740740740740738</v>
      </c>
    </row>
    <row r="807" spans="1:13" x14ac:dyDescent="0.3">
      <c r="A807">
        <v>316</v>
      </c>
      <c r="B807">
        <v>2</v>
      </c>
      <c r="C807" t="s">
        <v>18</v>
      </c>
      <c r="D807" t="s">
        <v>19</v>
      </c>
      <c r="E807" s="2">
        <v>25</v>
      </c>
      <c r="F807" s="2">
        <v>40</v>
      </c>
      <c r="G807">
        <v>1</v>
      </c>
      <c r="H807" s="8">
        <v>3.6111111111111108E-2</v>
      </c>
      <c r="I807" t="s">
        <v>13</v>
      </c>
      <c r="J807" s="2">
        <f>Datos_cocina[[#This Row],[Precio Unitario]]*Datos_cocina[[#This Row],[Cantidad Ordenada]]</f>
        <v>40</v>
      </c>
      <c r="K807" s="3">
        <f>Datos_cocina[[#This Row],[Ganancia Bruta]]*Datos_cocina[[#This Row],[Cantidad Ordenada]]</f>
        <v>15</v>
      </c>
      <c r="L807" s="3">
        <f>Datos_cocina[[#This Row],[Precio Unitario]]-Datos_cocina[[#This Row],[Costo Unitario]]</f>
        <v>15</v>
      </c>
      <c r="M807" s="4">
        <f>(Datos_cocina[[#This Row],[Ganancia Neta]]/Datos_cocina[[#This Row],[Total del Pedido]])</f>
        <v>0.375</v>
      </c>
    </row>
    <row r="808" spans="1:13" x14ac:dyDescent="0.3">
      <c r="A808">
        <v>317</v>
      </c>
      <c r="B808">
        <v>17</v>
      </c>
      <c r="C808" t="s">
        <v>34</v>
      </c>
      <c r="D808" t="s">
        <v>35</v>
      </c>
      <c r="E808" s="2">
        <v>13</v>
      </c>
      <c r="F808" s="2">
        <v>22</v>
      </c>
      <c r="G808">
        <v>2</v>
      </c>
      <c r="H808" s="8">
        <v>1.3888888888888888E-2</v>
      </c>
      <c r="I808" t="s">
        <v>13</v>
      </c>
      <c r="J808" s="2">
        <f>Datos_cocina[[#This Row],[Precio Unitario]]*Datos_cocina[[#This Row],[Cantidad Ordenada]]</f>
        <v>44</v>
      </c>
      <c r="K808" s="3">
        <f>Datos_cocina[[#This Row],[Ganancia Bruta]]*Datos_cocina[[#This Row],[Cantidad Ordenada]]</f>
        <v>18</v>
      </c>
      <c r="L808" s="3">
        <f>Datos_cocina[[#This Row],[Precio Unitario]]-Datos_cocina[[#This Row],[Costo Unitario]]</f>
        <v>9</v>
      </c>
      <c r="M808" s="4">
        <f>(Datos_cocina[[#This Row],[Ganancia Neta]]/Datos_cocina[[#This Row],[Total del Pedido]])</f>
        <v>0.40909090909090912</v>
      </c>
    </row>
    <row r="809" spans="1:13" x14ac:dyDescent="0.3">
      <c r="A809">
        <v>317</v>
      </c>
      <c r="B809">
        <v>17</v>
      </c>
      <c r="C809" t="s">
        <v>36</v>
      </c>
      <c r="D809" t="s">
        <v>37</v>
      </c>
      <c r="E809" s="2">
        <v>20</v>
      </c>
      <c r="F809" s="2">
        <v>34</v>
      </c>
      <c r="G809">
        <v>3</v>
      </c>
      <c r="H809" s="8">
        <v>2.5694444444444443E-2</v>
      </c>
      <c r="I809" t="s">
        <v>13</v>
      </c>
      <c r="J809" s="2">
        <f>Datos_cocina[[#This Row],[Precio Unitario]]*Datos_cocina[[#This Row],[Cantidad Ordenada]]</f>
        <v>102</v>
      </c>
      <c r="K809" s="3">
        <f>Datos_cocina[[#This Row],[Ganancia Bruta]]*Datos_cocina[[#This Row],[Cantidad Ordenada]]</f>
        <v>42</v>
      </c>
      <c r="L809" s="3">
        <f>Datos_cocina[[#This Row],[Precio Unitario]]-Datos_cocina[[#This Row],[Costo Unitario]]</f>
        <v>14</v>
      </c>
      <c r="M809" s="4">
        <f>(Datos_cocina[[#This Row],[Ganancia Neta]]/Datos_cocina[[#This Row],[Total del Pedido]])</f>
        <v>0.41176470588235292</v>
      </c>
    </row>
    <row r="810" spans="1:13" x14ac:dyDescent="0.3">
      <c r="A810">
        <v>317</v>
      </c>
      <c r="B810">
        <v>17</v>
      </c>
      <c r="C810" t="s">
        <v>32</v>
      </c>
      <c r="D810" t="s">
        <v>33</v>
      </c>
      <c r="E810" s="2">
        <v>19</v>
      </c>
      <c r="F810" s="2">
        <v>32</v>
      </c>
      <c r="G810">
        <v>1</v>
      </c>
      <c r="H810" s="8">
        <v>2.1527777777777778E-2</v>
      </c>
      <c r="I810" t="s">
        <v>13</v>
      </c>
      <c r="J810" s="2">
        <f>Datos_cocina[[#This Row],[Precio Unitario]]*Datos_cocina[[#This Row],[Cantidad Ordenada]]</f>
        <v>32</v>
      </c>
      <c r="K810" s="3">
        <f>Datos_cocina[[#This Row],[Ganancia Bruta]]*Datos_cocina[[#This Row],[Cantidad Ordenada]]</f>
        <v>13</v>
      </c>
      <c r="L810" s="3">
        <f>Datos_cocina[[#This Row],[Precio Unitario]]-Datos_cocina[[#This Row],[Costo Unitario]]</f>
        <v>13</v>
      </c>
      <c r="M810" s="4">
        <f>(Datos_cocina[[#This Row],[Ganancia Neta]]/Datos_cocina[[#This Row],[Total del Pedido]])</f>
        <v>0.40625</v>
      </c>
    </row>
    <row r="811" spans="1:13" x14ac:dyDescent="0.3">
      <c r="A811">
        <v>318</v>
      </c>
      <c r="B811">
        <v>13</v>
      </c>
      <c r="C811" t="s">
        <v>22</v>
      </c>
      <c r="D811" t="s">
        <v>23</v>
      </c>
      <c r="E811" s="2">
        <v>17</v>
      </c>
      <c r="F811" s="2">
        <v>29</v>
      </c>
      <c r="G811">
        <v>1</v>
      </c>
      <c r="H811" s="8">
        <v>2.7083333333333334E-2</v>
      </c>
      <c r="I811" t="s">
        <v>13</v>
      </c>
      <c r="J811" s="2">
        <f>Datos_cocina[[#This Row],[Precio Unitario]]*Datos_cocina[[#This Row],[Cantidad Ordenada]]</f>
        <v>29</v>
      </c>
      <c r="K811" s="3">
        <f>Datos_cocina[[#This Row],[Ganancia Bruta]]*Datos_cocina[[#This Row],[Cantidad Ordenada]]</f>
        <v>12</v>
      </c>
      <c r="L811" s="3">
        <f>Datos_cocina[[#This Row],[Precio Unitario]]-Datos_cocina[[#This Row],[Costo Unitario]]</f>
        <v>12</v>
      </c>
      <c r="M811" s="4">
        <f>(Datos_cocina[[#This Row],[Ganancia Neta]]/Datos_cocina[[#This Row],[Total del Pedido]])</f>
        <v>0.41379310344827586</v>
      </c>
    </row>
    <row r="812" spans="1:13" x14ac:dyDescent="0.3">
      <c r="A812">
        <v>319</v>
      </c>
      <c r="B812">
        <v>1</v>
      </c>
      <c r="C812" t="s">
        <v>32</v>
      </c>
      <c r="D812" t="s">
        <v>33</v>
      </c>
      <c r="E812" s="2">
        <v>19</v>
      </c>
      <c r="F812" s="2">
        <v>32</v>
      </c>
      <c r="G812">
        <v>3</v>
      </c>
      <c r="H812" s="8">
        <v>1.1111111111111112E-2</v>
      </c>
      <c r="I812" t="s">
        <v>13</v>
      </c>
      <c r="J812" s="2">
        <f>Datos_cocina[[#This Row],[Precio Unitario]]*Datos_cocina[[#This Row],[Cantidad Ordenada]]</f>
        <v>96</v>
      </c>
      <c r="K812" s="3">
        <f>Datos_cocina[[#This Row],[Ganancia Bruta]]*Datos_cocina[[#This Row],[Cantidad Ordenada]]</f>
        <v>39</v>
      </c>
      <c r="L812" s="3">
        <f>Datos_cocina[[#This Row],[Precio Unitario]]-Datos_cocina[[#This Row],[Costo Unitario]]</f>
        <v>13</v>
      </c>
      <c r="M812" s="4">
        <f>(Datos_cocina[[#This Row],[Ganancia Neta]]/Datos_cocina[[#This Row],[Total del Pedido]])</f>
        <v>0.40625</v>
      </c>
    </row>
    <row r="813" spans="1:13" x14ac:dyDescent="0.3">
      <c r="A813">
        <v>319</v>
      </c>
      <c r="B813">
        <v>1</v>
      </c>
      <c r="C813" t="s">
        <v>30</v>
      </c>
      <c r="D813" t="s">
        <v>31</v>
      </c>
      <c r="E813" s="2">
        <v>21</v>
      </c>
      <c r="F813" s="2">
        <v>35</v>
      </c>
      <c r="G813">
        <v>2</v>
      </c>
      <c r="H813" s="8">
        <v>1.1805555555555555E-2</v>
      </c>
      <c r="I813" t="s">
        <v>10</v>
      </c>
      <c r="J813" s="2">
        <f>Datos_cocina[[#This Row],[Precio Unitario]]*Datos_cocina[[#This Row],[Cantidad Ordenada]]</f>
        <v>70</v>
      </c>
      <c r="K813" s="3">
        <f>Datos_cocina[[#This Row],[Ganancia Bruta]]*Datos_cocina[[#This Row],[Cantidad Ordenada]]</f>
        <v>28</v>
      </c>
      <c r="L813" s="3">
        <f>Datos_cocina[[#This Row],[Precio Unitario]]-Datos_cocina[[#This Row],[Costo Unitario]]</f>
        <v>14</v>
      </c>
      <c r="M813" s="4">
        <f>(Datos_cocina[[#This Row],[Ganancia Neta]]/Datos_cocina[[#This Row],[Total del Pedido]])</f>
        <v>0.4</v>
      </c>
    </row>
    <row r="814" spans="1:13" x14ac:dyDescent="0.3">
      <c r="A814">
        <v>319</v>
      </c>
      <c r="B814">
        <v>1</v>
      </c>
      <c r="C814" t="s">
        <v>18</v>
      </c>
      <c r="D814" t="s">
        <v>19</v>
      </c>
      <c r="E814" s="2">
        <v>25</v>
      </c>
      <c r="F814" s="2">
        <v>40</v>
      </c>
      <c r="G814">
        <v>1</v>
      </c>
      <c r="H814" s="8">
        <v>2.6388888888888889E-2</v>
      </c>
      <c r="I814" t="s">
        <v>13</v>
      </c>
      <c r="J814" s="2">
        <f>Datos_cocina[[#This Row],[Precio Unitario]]*Datos_cocina[[#This Row],[Cantidad Ordenada]]</f>
        <v>40</v>
      </c>
      <c r="K814" s="3">
        <f>Datos_cocina[[#This Row],[Ganancia Bruta]]*Datos_cocina[[#This Row],[Cantidad Ordenada]]</f>
        <v>15</v>
      </c>
      <c r="L814" s="3">
        <f>Datos_cocina[[#This Row],[Precio Unitario]]-Datos_cocina[[#This Row],[Costo Unitario]]</f>
        <v>15</v>
      </c>
      <c r="M814" s="4">
        <f>(Datos_cocina[[#This Row],[Ganancia Neta]]/Datos_cocina[[#This Row],[Total del Pedido]])</f>
        <v>0.375</v>
      </c>
    </row>
    <row r="815" spans="1:13" x14ac:dyDescent="0.3">
      <c r="A815">
        <v>319</v>
      </c>
      <c r="B815">
        <v>1</v>
      </c>
      <c r="C815" t="s">
        <v>14</v>
      </c>
      <c r="D815" t="s">
        <v>15</v>
      </c>
      <c r="E815" s="2">
        <v>19</v>
      </c>
      <c r="F815" s="2">
        <v>31</v>
      </c>
      <c r="G815">
        <v>2</v>
      </c>
      <c r="H815" s="8">
        <v>3.8194444444444448E-2</v>
      </c>
      <c r="I815" t="s">
        <v>13</v>
      </c>
      <c r="J815" s="2">
        <f>Datos_cocina[[#This Row],[Precio Unitario]]*Datos_cocina[[#This Row],[Cantidad Ordenada]]</f>
        <v>62</v>
      </c>
      <c r="K815" s="3">
        <f>Datos_cocina[[#This Row],[Ganancia Bruta]]*Datos_cocina[[#This Row],[Cantidad Ordenada]]</f>
        <v>24</v>
      </c>
      <c r="L815" s="3">
        <f>Datos_cocina[[#This Row],[Precio Unitario]]-Datos_cocina[[#This Row],[Costo Unitario]]</f>
        <v>12</v>
      </c>
      <c r="M815" s="4">
        <f>(Datos_cocina[[#This Row],[Ganancia Neta]]/Datos_cocina[[#This Row],[Total del Pedido]])</f>
        <v>0.38709677419354838</v>
      </c>
    </row>
    <row r="816" spans="1:13" x14ac:dyDescent="0.3">
      <c r="A816">
        <v>320</v>
      </c>
      <c r="B816">
        <v>9</v>
      </c>
      <c r="C816" t="s">
        <v>42</v>
      </c>
      <c r="D816" t="s">
        <v>43</v>
      </c>
      <c r="E816" s="2">
        <v>13</v>
      </c>
      <c r="F816" s="2">
        <v>21</v>
      </c>
      <c r="G816">
        <v>2</v>
      </c>
      <c r="H816" s="8">
        <v>3.0555555555555555E-2</v>
      </c>
      <c r="I816" t="s">
        <v>13</v>
      </c>
      <c r="J816" s="2">
        <f>Datos_cocina[[#This Row],[Precio Unitario]]*Datos_cocina[[#This Row],[Cantidad Ordenada]]</f>
        <v>42</v>
      </c>
      <c r="K816" s="3">
        <f>Datos_cocina[[#This Row],[Ganancia Bruta]]*Datos_cocina[[#This Row],[Cantidad Ordenada]]</f>
        <v>16</v>
      </c>
      <c r="L816" s="3">
        <f>Datos_cocina[[#This Row],[Precio Unitario]]-Datos_cocina[[#This Row],[Costo Unitario]]</f>
        <v>8</v>
      </c>
      <c r="M816" s="4">
        <f>(Datos_cocina[[#This Row],[Ganancia Neta]]/Datos_cocina[[#This Row],[Total del Pedido]])</f>
        <v>0.38095238095238093</v>
      </c>
    </row>
    <row r="817" spans="1:13" x14ac:dyDescent="0.3">
      <c r="A817">
        <v>320</v>
      </c>
      <c r="B817">
        <v>9</v>
      </c>
      <c r="C817" t="s">
        <v>34</v>
      </c>
      <c r="D817" t="s">
        <v>35</v>
      </c>
      <c r="E817" s="2">
        <v>13</v>
      </c>
      <c r="F817" s="2">
        <v>22</v>
      </c>
      <c r="G817">
        <v>1</v>
      </c>
      <c r="H817" s="8">
        <v>3.0555555555555555E-2</v>
      </c>
      <c r="I817" t="s">
        <v>13</v>
      </c>
      <c r="J817" s="2">
        <f>Datos_cocina[[#This Row],[Precio Unitario]]*Datos_cocina[[#This Row],[Cantidad Ordenada]]</f>
        <v>22</v>
      </c>
      <c r="K817" s="3">
        <f>Datos_cocina[[#This Row],[Ganancia Bruta]]*Datos_cocina[[#This Row],[Cantidad Ordenada]]</f>
        <v>9</v>
      </c>
      <c r="L817" s="3">
        <f>Datos_cocina[[#This Row],[Precio Unitario]]-Datos_cocina[[#This Row],[Costo Unitario]]</f>
        <v>9</v>
      </c>
      <c r="M817" s="4">
        <f>(Datos_cocina[[#This Row],[Ganancia Neta]]/Datos_cocina[[#This Row],[Total del Pedido]])</f>
        <v>0.40909090909090912</v>
      </c>
    </row>
    <row r="818" spans="1:13" x14ac:dyDescent="0.3">
      <c r="A818">
        <v>320</v>
      </c>
      <c r="B818">
        <v>9</v>
      </c>
      <c r="C818" t="s">
        <v>36</v>
      </c>
      <c r="D818" t="s">
        <v>37</v>
      </c>
      <c r="E818" s="2">
        <v>20</v>
      </c>
      <c r="F818" s="2">
        <v>34</v>
      </c>
      <c r="G818">
        <v>1</v>
      </c>
      <c r="H818" s="8">
        <v>2.9166666666666667E-2</v>
      </c>
      <c r="I818" t="s">
        <v>10</v>
      </c>
      <c r="J818" s="2">
        <f>Datos_cocina[[#This Row],[Precio Unitario]]*Datos_cocina[[#This Row],[Cantidad Ordenada]]</f>
        <v>34</v>
      </c>
      <c r="K818" s="3">
        <f>Datos_cocina[[#This Row],[Ganancia Bruta]]*Datos_cocina[[#This Row],[Cantidad Ordenada]]</f>
        <v>14</v>
      </c>
      <c r="L818" s="3">
        <f>Datos_cocina[[#This Row],[Precio Unitario]]-Datos_cocina[[#This Row],[Costo Unitario]]</f>
        <v>14</v>
      </c>
      <c r="M818" s="4">
        <f>(Datos_cocina[[#This Row],[Ganancia Neta]]/Datos_cocina[[#This Row],[Total del Pedido]])</f>
        <v>0.41176470588235292</v>
      </c>
    </row>
    <row r="819" spans="1:13" x14ac:dyDescent="0.3">
      <c r="A819">
        <v>321</v>
      </c>
      <c r="B819">
        <v>18</v>
      </c>
      <c r="C819" t="s">
        <v>26</v>
      </c>
      <c r="D819" t="s">
        <v>27</v>
      </c>
      <c r="E819" s="2">
        <v>16</v>
      </c>
      <c r="F819" s="2">
        <v>28</v>
      </c>
      <c r="G819">
        <v>1</v>
      </c>
      <c r="H819" s="8">
        <v>2.361111111111111E-2</v>
      </c>
      <c r="I819" t="s">
        <v>13</v>
      </c>
      <c r="J819" s="2">
        <f>Datos_cocina[[#This Row],[Precio Unitario]]*Datos_cocina[[#This Row],[Cantidad Ordenada]]</f>
        <v>28</v>
      </c>
      <c r="K819" s="3">
        <f>Datos_cocina[[#This Row],[Ganancia Bruta]]*Datos_cocina[[#This Row],[Cantidad Ordenada]]</f>
        <v>12</v>
      </c>
      <c r="L819" s="3">
        <f>Datos_cocina[[#This Row],[Precio Unitario]]-Datos_cocina[[#This Row],[Costo Unitario]]</f>
        <v>12</v>
      </c>
      <c r="M819" s="4">
        <f>(Datos_cocina[[#This Row],[Ganancia Neta]]/Datos_cocina[[#This Row],[Total del Pedido]])</f>
        <v>0.42857142857142855</v>
      </c>
    </row>
    <row r="820" spans="1:13" x14ac:dyDescent="0.3">
      <c r="A820">
        <v>321</v>
      </c>
      <c r="B820">
        <v>18</v>
      </c>
      <c r="C820" t="s">
        <v>34</v>
      </c>
      <c r="D820" t="s">
        <v>35</v>
      </c>
      <c r="E820" s="2">
        <v>13</v>
      </c>
      <c r="F820" s="2">
        <v>22</v>
      </c>
      <c r="G820">
        <v>2</v>
      </c>
      <c r="H820" s="8">
        <v>1.5277777777777777E-2</v>
      </c>
      <c r="I820" t="s">
        <v>13</v>
      </c>
      <c r="J820" s="2">
        <f>Datos_cocina[[#This Row],[Precio Unitario]]*Datos_cocina[[#This Row],[Cantidad Ordenada]]</f>
        <v>44</v>
      </c>
      <c r="K820" s="3">
        <f>Datos_cocina[[#This Row],[Ganancia Bruta]]*Datos_cocina[[#This Row],[Cantidad Ordenada]]</f>
        <v>18</v>
      </c>
      <c r="L820" s="3">
        <f>Datos_cocina[[#This Row],[Precio Unitario]]-Datos_cocina[[#This Row],[Costo Unitario]]</f>
        <v>9</v>
      </c>
      <c r="M820" s="4">
        <f>(Datos_cocina[[#This Row],[Ganancia Neta]]/Datos_cocina[[#This Row],[Total del Pedido]])</f>
        <v>0.40909090909090912</v>
      </c>
    </row>
    <row r="821" spans="1:13" x14ac:dyDescent="0.3">
      <c r="A821">
        <v>321</v>
      </c>
      <c r="B821">
        <v>18</v>
      </c>
      <c r="C821" t="s">
        <v>40</v>
      </c>
      <c r="D821" t="s">
        <v>41</v>
      </c>
      <c r="E821" s="2">
        <v>14</v>
      </c>
      <c r="F821" s="2">
        <v>23</v>
      </c>
      <c r="G821">
        <v>3</v>
      </c>
      <c r="H821" s="8">
        <v>2.7083333333333334E-2</v>
      </c>
      <c r="I821" t="s">
        <v>10</v>
      </c>
      <c r="J821" s="2">
        <f>Datos_cocina[[#This Row],[Precio Unitario]]*Datos_cocina[[#This Row],[Cantidad Ordenada]]</f>
        <v>69</v>
      </c>
      <c r="K821" s="3">
        <f>Datos_cocina[[#This Row],[Ganancia Bruta]]*Datos_cocina[[#This Row],[Cantidad Ordenada]]</f>
        <v>27</v>
      </c>
      <c r="L821" s="3">
        <f>Datos_cocina[[#This Row],[Precio Unitario]]-Datos_cocina[[#This Row],[Costo Unitario]]</f>
        <v>9</v>
      </c>
      <c r="M821" s="4">
        <f>(Datos_cocina[[#This Row],[Ganancia Neta]]/Datos_cocina[[#This Row],[Total del Pedido]])</f>
        <v>0.39130434782608697</v>
      </c>
    </row>
    <row r="822" spans="1:13" x14ac:dyDescent="0.3">
      <c r="A822">
        <v>322</v>
      </c>
      <c r="B822">
        <v>12</v>
      </c>
      <c r="C822" t="s">
        <v>32</v>
      </c>
      <c r="D822" t="s">
        <v>33</v>
      </c>
      <c r="E822" s="2">
        <v>19</v>
      </c>
      <c r="F822" s="2">
        <v>32</v>
      </c>
      <c r="G822">
        <v>2</v>
      </c>
      <c r="H822" s="8">
        <v>5.5555555555555558E-3</v>
      </c>
      <c r="I822" t="s">
        <v>10</v>
      </c>
      <c r="J822" s="2">
        <f>Datos_cocina[[#This Row],[Precio Unitario]]*Datos_cocina[[#This Row],[Cantidad Ordenada]]</f>
        <v>64</v>
      </c>
      <c r="K822" s="3">
        <f>Datos_cocina[[#This Row],[Ganancia Bruta]]*Datos_cocina[[#This Row],[Cantidad Ordenada]]</f>
        <v>26</v>
      </c>
      <c r="L822" s="3">
        <f>Datos_cocina[[#This Row],[Precio Unitario]]-Datos_cocina[[#This Row],[Costo Unitario]]</f>
        <v>13</v>
      </c>
      <c r="M822" s="4">
        <f>(Datos_cocina[[#This Row],[Ganancia Neta]]/Datos_cocina[[#This Row],[Total del Pedido]])</f>
        <v>0.40625</v>
      </c>
    </row>
    <row r="823" spans="1:13" x14ac:dyDescent="0.3">
      <c r="A823">
        <v>322</v>
      </c>
      <c r="B823">
        <v>12</v>
      </c>
      <c r="C823" t="s">
        <v>42</v>
      </c>
      <c r="D823" t="s">
        <v>43</v>
      </c>
      <c r="E823" s="2">
        <v>13</v>
      </c>
      <c r="F823" s="2">
        <v>21</v>
      </c>
      <c r="G823">
        <v>1</v>
      </c>
      <c r="H823" s="8">
        <v>3.6111111111111108E-2</v>
      </c>
      <c r="I823" t="s">
        <v>13</v>
      </c>
      <c r="J823" s="2">
        <f>Datos_cocina[[#This Row],[Precio Unitario]]*Datos_cocina[[#This Row],[Cantidad Ordenada]]</f>
        <v>21</v>
      </c>
      <c r="K823" s="3">
        <f>Datos_cocina[[#This Row],[Ganancia Bruta]]*Datos_cocina[[#This Row],[Cantidad Ordenada]]</f>
        <v>8</v>
      </c>
      <c r="L823" s="3">
        <f>Datos_cocina[[#This Row],[Precio Unitario]]-Datos_cocina[[#This Row],[Costo Unitario]]</f>
        <v>8</v>
      </c>
      <c r="M823" s="4">
        <f>(Datos_cocina[[#This Row],[Ganancia Neta]]/Datos_cocina[[#This Row],[Total del Pedido]])</f>
        <v>0.38095238095238093</v>
      </c>
    </row>
    <row r="824" spans="1:13" x14ac:dyDescent="0.3">
      <c r="A824">
        <v>323</v>
      </c>
      <c r="B824">
        <v>8</v>
      </c>
      <c r="C824" t="s">
        <v>34</v>
      </c>
      <c r="D824" t="s">
        <v>35</v>
      </c>
      <c r="E824" s="2">
        <v>13</v>
      </c>
      <c r="F824" s="2">
        <v>22</v>
      </c>
      <c r="G824">
        <v>3</v>
      </c>
      <c r="H824" s="8">
        <v>2.5694444444444443E-2</v>
      </c>
      <c r="I824" t="s">
        <v>13</v>
      </c>
      <c r="J824" s="2">
        <f>Datos_cocina[[#This Row],[Precio Unitario]]*Datos_cocina[[#This Row],[Cantidad Ordenada]]</f>
        <v>66</v>
      </c>
      <c r="K824" s="3">
        <f>Datos_cocina[[#This Row],[Ganancia Bruta]]*Datos_cocina[[#This Row],[Cantidad Ordenada]]</f>
        <v>27</v>
      </c>
      <c r="L824" s="3">
        <f>Datos_cocina[[#This Row],[Precio Unitario]]-Datos_cocina[[#This Row],[Costo Unitario]]</f>
        <v>9</v>
      </c>
      <c r="M824" s="4">
        <f>(Datos_cocina[[#This Row],[Ganancia Neta]]/Datos_cocina[[#This Row],[Total del Pedido]])</f>
        <v>0.40909090909090912</v>
      </c>
    </row>
    <row r="825" spans="1:13" x14ac:dyDescent="0.3">
      <c r="A825">
        <v>323</v>
      </c>
      <c r="B825">
        <v>8</v>
      </c>
      <c r="C825" t="s">
        <v>22</v>
      </c>
      <c r="D825" t="s">
        <v>23</v>
      </c>
      <c r="E825" s="2">
        <v>17</v>
      </c>
      <c r="F825" s="2">
        <v>29</v>
      </c>
      <c r="G825">
        <v>2</v>
      </c>
      <c r="H825" s="8">
        <v>2.2916666666666665E-2</v>
      </c>
      <c r="I825" t="s">
        <v>10</v>
      </c>
      <c r="J825" s="2">
        <f>Datos_cocina[[#This Row],[Precio Unitario]]*Datos_cocina[[#This Row],[Cantidad Ordenada]]</f>
        <v>58</v>
      </c>
      <c r="K825" s="3">
        <f>Datos_cocina[[#This Row],[Ganancia Bruta]]*Datos_cocina[[#This Row],[Cantidad Ordenada]]</f>
        <v>24</v>
      </c>
      <c r="L825" s="3">
        <f>Datos_cocina[[#This Row],[Precio Unitario]]-Datos_cocina[[#This Row],[Costo Unitario]]</f>
        <v>12</v>
      </c>
      <c r="M825" s="4">
        <f>(Datos_cocina[[#This Row],[Ganancia Neta]]/Datos_cocina[[#This Row],[Total del Pedido]])</f>
        <v>0.41379310344827586</v>
      </c>
    </row>
    <row r="826" spans="1:13" x14ac:dyDescent="0.3">
      <c r="A826">
        <v>323</v>
      </c>
      <c r="B826">
        <v>8</v>
      </c>
      <c r="C826" t="s">
        <v>8</v>
      </c>
      <c r="D826" t="s">
        <v>9</v>
      </c>
      <c r="E826" s="2">
        <v>14</v>
      </c>
      <c r="F826" s="2">
        <v>24</v>
      </c>
      <c r="G826">
        <v>2</v>
      </c>
      <c r="H826" s="8">
        <v>2.0833333333333332E-2</v>
      </c>
      <c r="I826" t="s">
        <v>10</v>
      </c>
      <c r="J826" s="2">
        <f>Datos_cocina[[#This Row],[Precio Unitario]]*Datos_cocina[[#This Row],[Cantidad Ordenada]]</f>
        <v>48</v>
      </c>
      <c r="K826" s="3">
        <f>Datos_cocina[[#This Row],[Ganancia Bruta]]*Datos_cocina[[#This Row],[Cantidad Ordenada]]</f>
        <v>20</v>
      </c>
      <c r="L826" s="3">
        <f>Datos_cocina[[#This Row],[Precio Unitario]]-Datos_cocina[[#This Row],[Costo Unitario]]</f>
        <v>10</v>
      </c>
      <c r="M826" s="4">
        <f>(Datos_cocina[[#This Row],[Ganancia Neta]]/Datos_cocina[[#This Row],[Total del Pedido]])</f>
        <v>0.41666666666666669</v>
      </c>
    </row>
    <row r="827" spans="1:13" x14ac:dyDescent="0.3">
      <c r="A827">
        <v>323</v>
      </c>
      <c r="B827">
        <v>8</v>
      </c>
      <c r="C827" t="s">
        <v>44</v>
      </c>
      <c r="D827" t="s">
        <v>45</v>
      </c>
      <c r="E827" s="2">
        <v>10</v>
      </c>
      <c r="F827" s="2">
        <v>18</v>
      </c>
      <c r="G827">
        <v>2</v>
      </c>
      <c r="H827" s="8">
        <v>1.5277777777777777E-2</v>
      </c>
      <c r="I827" t="s">
        <v>13</v>
      </c>
      <c r="J827" s="2">
        <f>Datos_cocina[[#This Row],[Precio Unitario]]*Datos_cocina[[#This Row],[Cantidad Ordenada]]</f>
        <v>36</v>
      </c>
      <c r="K827" s="3">
        <f>Datos_cocina[[#This Row],[Ganancia Bruta]]*Datos_cocina[[#This Row],[Cantidad Ordenada]]</f>
        <v>16</v>
      </c>
      <c r="L827" s="3">
        <f>Datos_cocina[[#This Row],[Precio Unitario]]-Datos_cocina[[#This Row],[Costo Unitario]]</f>
        <v>8</v>
      </c>
      <c r="M827" s="4">
        <f>(Datos_cocina[[#This Row],[Ganancia Neta]]/Datos_cocina[[#This Row],[Total del Pedido]])</f>
        <v>0.44444444444444442</v>
      </c>
    </row>
    <row r="828" spans="1:13" x14ac:dyDescent="0.3">
      <c r="A828">
        <v>324</v>
      </c>
      <c r="B828">
        <v>9</v>
      </c>
      <c r="C828" t="s">
        <v>11</v>
      </c>
      <c r="D828" t="s">
        <v>12</v>
      </c>
      <c r="E828" s="2">
        <v>18</v>
      </c>
      <c r="F828" s="2">
        <v>30</v>
      </c>
      <c r="G828">
        <v>1</v>
      </c>
      <c r="H828" s="8">
        <v>1.0416666666666666E-2</v>
      </c>
      <c r="I828" t="s">
        <v>13</v>
      </c>
      <c r="J828" s="2">
        <f>Datos_cocina[[#This Row],[Precio Unitario]]*Datos_cocina[[#This Row],[Cantidad Ordenada]]</f>
        <v>30</v>
      </c>
      <c r="K828" s="3">
        <f>Datos_cocina[[#This Row],[Ganancia Bruta]]*Datos_cocina[[#This Row],[Cantidad Ordenada]]</f>
        <v>12</v>
      </c>
      <c r="L828" s="3">
        <f>Datos_cocina[[#This Row],[Precio Unitario]]-Datos_cocina[[#This Row],[Costo Unitario]]</f>
        <v>12</v>
      </c>
      <c r="M828" s="4">
        <f>(Datos_cocina[[#This Row],[Ganancia Neta]]/Datos_cocina[[#This Row],[Total del Pedido]])</f>
        <v>0.4</v>
      </c>
    </row>
    <row r="829" spans="1:13" x14ac:dyDescent="0.3">
      <c r="A829">
        <v>324</v>
      </c>
      <c r="B829">
        <v>9</v>
      </c>
      <c r="C829" t="s">
        <v>16</v>
      </c>
      <c r="D829" t="s">
        <v>17</v>
      </c>
      <c r="E829" s="2">
        <v>16</v>
      </c>
      <c r="F829" s="2">
        <v>27</v>
      </c>
      <c r="G829">
        <v>3</v>
      </c>
      <c r="H829" s="8">
        <v>4.027777777777778E-2</v>
      </c>
      <c r="I829" t="s">
        <v>10</v>
      </c>
      <c r="J829" s="2">
        <f>Datos_cocina[[#This Row],[Precio Unitario]]*Datos_cocina[[#This Row],[Cantidad Ordenada]]</f>
        <v>81</v>
      </c>
      <c r="K829" s="3">
        <f>Datos_cocina[[#This Row],[Ganancia Bruta]]*Datos_cocina[[#This Row],[Cantidad Ordenada]]</f>
        <v>33</v>
      </c>
      <c r="L829" s="3">
        <f>Datos_cocina[[#This Row],[Precio Unitario]]-Datos_cocina[[#This Row],[Costo Unitario]]</f>
        <v>11</v>
      </c>
      <c r="M829" s="4">
        <f>(Datos_cocina[[#This Row],[Ganancia Neta]]/Datos_cocina[[#This Row],[Total del Pedido]])</f>
        <v>0.40740740740740738</v>
      </c>
    </row>
    <row r="830" spans="1:13" x14ac:dyDescent="0.3">
      <c r="A830">
        <v>324</v>
      </c>
      <c r="B830">
        <v>9</v>
      </c>
      <c r="C830" t="s">
        <v>46</v>
      </c>
      <c r="D830" t="s">
        <v>47</v>
      </c>
      <c r="E830" s="2">
        <v>15</v>
      </c>
      <c r="F830" s="2">
        <v>26</v>
      </c>
      <c r="G830">
        <v>1</v>
      </c>
      <c r="H830" s="8">
        <v>1.1805555555555555E-2</v>
      </c>
      <c r="I830" t="s">
        <v>10</v>
      </c>
      <c r="J830" s="2">
        <f>Datos_cocina[[#This Row],[Precio Unitario]]*Datos_cocina[[#This Row],[Cantidad Ordenada]]</f>
        <v>26</v>
      </c>
      <c r="K830" s="3">
        <f>Datos_cocina[[#This Row],[Ganancia Bruta]]*Datos_cocina[[#This Row],[Cantidad Ordenada]]</f>
        <v>11</v>
      </c>
      <c r="L830" s="3">
        <f>Datos_cocina[[#This Row],[Precio Unitario]]-Datos_cocina[[#This Row],[Costo Unitario]]</f>
        <v>11</v>
      </c>
      <c r="M830" s="4">
        <f>(Datos_cocina[[#This Row],[Ganancia Neta]]/Datos_cocina[[#This Row],[Total del Pedido]])</f>
        <v>0.42307692307692307</v>
      </c>
    </row>
    <row r="831" spans="1:13" x14ac:dyDescent="0.3">
      <c r="A831">
        <v>325</v>
      </c>
      <c r="B831">
        <v>18</v>
      </c>
      <c r="C831" t="s">
        <v>42</v>
      </c>
      <c r="D831" t="s">
        <v>43</v>
      </c>
      <c r="E831" s="2">
        <v>13</v>
      </c>
      <c r="F831" s="2">
        <v>21</v>
      </c>
      <c r="G831">
        <v>1</v>
      </c>
      <c r="H831" s="8">
        <v>1.8055555555555554E-2</v>
      </c>
      <c r="I831" t="s">
        <v>13</v>
      </c>
      <c r="J831" s="2">
        <f>Datos_cocina[[#This Row],[Precio Unitario]]*Datos_cocina[[#This Row],[Cantidad Ordenada]]</f>
        <v>21</v>
      </c>
      <c r="K831" s="3">
        <f>Datos_cocina[[#This Row],[Ganancia Bruta]]*Datos_cocina[[#This Row],[Cantidad Ordenada]]</f>
        <v>8</v>
      </c>
      <c r="L831" s="3">
        <f>Datos_cocina[[#This Row],[Precio Unitario]]-Datos_cocina[[#This Row],[Costo Unitario]]</f>
        <v>8</v>
      </c>
      <c r="M831" s="4">
        <f>(Datos_cocina[[#This Row],[Ganancia Neta]]/Datos_cocina[[#This Row],[Total del Pedido]])</f>
        <v>0.38095238095238093</v>
      </c>
    </row>
    <row r="832" spans="1:13" x14ac:dyDescent="0.3">
      <c r="A832">
        <v>325</v>
      </c>
      <c r="B832">
        <v>18</v>
      </c>
      <c r="C832" t="s">
        <v>14</v>
      </c>
      <c r="D832" t="s">
        <v>15</v>
      </c>
      <c r="E832" s="2">
        <v>19</v>
      </c>
      <c r="F832" s="2">
        <v>31</v>
      </c>
      <c r="G832">
        <v>1</v>
      </c>
      <c r="H832" s="8">
        <v>3.472222222222222E-3</v>
      </c>
      <c r="I832" t="s">
        <v>13</v>
      </c>
      <c r="J832" s="2">
        <f>Datos_cocina[[#This Row],[Precio Unitario]]*Datos_cocina[[#This Row],[Cantidad Ordenada]]</f>
        <v>31</v>
      </c>
      <c r="K832" s="3">
        <f>Datos_cocina[[#This Row],[Ganancia Bruta]]*Datos_cocina[[#This Row],[Cantidad Ordenada]]</f>
        <v>12</v>
      </c>
      <c r="L832" s="3">
        <f>Datos_cocina[[#This Row],[Precio Unitario]]-Datos_cocina[[#This Row],[Costo Unitario]]</f>
        <v>12</v>
      </c>
      <c r="M832" s="4">
        <f>(Datos_cocina[[#This Row],[Ganancia Neta]]/Datos_cocina[[#This Row],[Total del Pedido]])</f>
        <v>0.38709677419354838</v>
      </c>
    </row>
    <row r="833" spans="1:13" x14ac:dyDescent="0.3">
      <c r="A833">
        <v>325</v>
      </c>
      <c r="B833">
        <v>18</v>
      </c>
      <c r="C833" t="s">
        <v>30</v>
      </c>
      <c r="D833" t="s">
        <v>31</v>
      </c>
      <c r="E833" s="2">
        <v>21</v>
      </c>
      <c r="F833" s="2">
        <v>35</v>
      </c>
      <c r="G833">
        <v>2</v>
      </c>
      <c r="H833" s="8">
        <v>9.0277777777777769E-3</v>
      </c>
      <c r="I833" t="s">
        <v>13</v>
      </c>
      <c r="J833" s="2">
        <f>Datos_cocina[[#This Row],[Precio Unitario]]*Datos_cocina[[#This Row],[Cantidad Ordenada]]</f>
        <v>70</v>
      </c>
      <c r="K833" s="3">
        <f>Datos_cocina[[#This Row],[Ganancia Bruta]]*Datos_cocina[[#This Row],[Cantidad Ordenada]]</f>
        <v>28</v>
      </c>
      <c r="L833" s="3">
        <f>Datos_cocina[[#This Row],[Precio Unitario]]-Datos_cocina[[#This Row],[Costo Unitario]]</f>
        <v>14</v>
      </c>
      <c r="M833" s="4">
        <f>(Datos_cocina[[#This Row],[Ganancia Neta]]/Datos_cocina[[#This Row],[Total del Pedido]])</f>
        <v>0.4</v>
      </c>
    </row>
    <row r="834" spans="1:13" x14ac:dyDescent="0.3">
      <c r="A834">
        <v>325</v>
      </c>
      <c r="B834">
        <v>18</v>
      </c>
      <c r="C834" t="s">
        <v>32</v>
      </c>
      <c r="D834" t="s">
        <v>33</v>
      </c>
      <c r="E834" s="2">
        <v>19</v>
      </c>
      <c r="F834" s="2">
        <v>32</v>
      </c>
      <c r="G834">
        <v>1</v>
      </c>
      <c r="H834" s="8">
        <v>1.8749999999999999E-2</v>
      </c>
      <c r="I834" t="s">
        <v>10</v>
      </c>
      <c r="J834" s="2">
        <f>Datos_cocina[[#This Row],[Precio Unitario]]*Datos_cocina[[#This Row],[Cantidad Ordenada]]</f>
        <v>32</v>
      </c>
      <c r="K834" s="3">
        <f>Datos_cocina[[#This Row],[Ganancia Bruta]]*Datos_cocina[[#This Row],[Cantidad Ordenada]]</f>
        <v>13</v>
      </c>
      <c r="L834" s="3">
        <f>Datos_cocina[[#This Row],[Precio Unitario]]-Datos_cocina[[#This Row],[Costo Unitario]]</f>
        <v>13</v>
      </c>
      <c r="M834" s="4">
        <f>(Datos_cocina[[#This Row],[Ganancia Neta]]/Datos_cocina[[#This Row],[Total del Pedido]])</f>
        <v>0.40625</v>
      </c>
    </row>
    <row r="835" spans="1:13" x14ac:dyDescent="0.3">
      <c r="A835">
        <v>326</v>
      </c>
      <c r="B835">
        <v>14</v>
      </c>
      <c r="C835" t="s">
        <v>30</v>
      </c>
      <c r="D835" t="s">
        <v>31</v>
      </c>
      <c r="E835" s="2">
        <v>21</v>
      </c>
      <c r="F835" s="2">
        <v>35</v>
      </c>
      <c r="G835">
        <v>1</v>
      </c>
      <c r="H835" s="8">
        <v>9.7222222222222224E-3</v>
      </c>
      <c r="I835" t="s">
        <v>10</v>
      </c>
      <c r="J835" s="2">
        <f>Datos_cocina[[#This Row],[Precio Unitario]]*Datos_cocina[[#This Row],[Cantidad Ordenada]]</f>
        <v>35</v>
      </c>
      <c r="K835" s="3">
        <f>Datos_cocina[[#This Row],[Ganancia Bruta]]*Datos_cocina[[#This Row],[Cantidad Ordenada]]</f>
        <v>14</v>
      </c>
      <c r="L835" s="3">
        <f>Datos_cocina[[#This Row],[Precio Unitario]]-Datos_cocina[[#This Row],[Costo Unitario]]</f>
        <v>14</v>
      </c>
      <c r="M835" s="4">
        <f>(Datos_cocina[[#This Row],[Ganancia Neta]]/Datos_cocina[[#This Row],[Total del Pedido]])</f>
        <v>0.4</v>
      </c>
    </row>
    <row r="836" spans="1:13" x14ac:dyDescent="0.3">
      <c r="A836">
        <v>326</v>
      </c>
      <c r="B836">
        <v>14</v>
      </c>
      <c r="C836" t="s">
        <v>44</v>
      </c>
      <c r="D836" t="s">
        <v>45</v>
      </c>
      <c r="E836" s="2">
        <v>10</v>
      </c>
      <c r="F836" s="2">
        <v>18</v>
      </c>
      <c r="G836">
        <v>1</v>
      </c>
      <c r="H836" s="8">
        <v>1.9444444444444445E-2</v>
      </c>
      <c r="I836" t="s">
        <v>10</v>
      </c>
      <c r="J836" s="2">
        <f>Datos_cocina[[#This Row],[Precio Unitario]]*Datos_cocina[[#This Row],[Cantidad Ordenada]]</f>
        <v>18</v>
      </c>
      <c r="K836" s="3">
        <f>Datos_cocina[[#This Row],[Ganancia Bruta]]*Datos_cocina[[#This Row],[Cantidad Ordenada]]</f>
        <v>8</v>
      </c>
      <c r="L836" s="3">
        <f>Datos_cocina[[#This Row],[Precio Unitario]]-Datos_cocina[[#This Row],[Costo Unitario]]</f>
        <v>8</v>
      </c>
      <c r="M836" s="4">
        <f>(Datos_cocina[[#This Row],[Ganancia Neta]]/Datos_cocina[[#This Row],[Total del Pedido]])</f>
        <v>0.44444444444444442</v>
      </c>
    </row>
    <row r="837" spans="1:13" x14ac:dyDescent="0.3">
      <c r="A837">
        <v>326</v>
      </c>
      <c r="B837">
        <v>14</v>
      </c>
      <c r="C837" t="s">
        <v>26</v>
      </c>
      <c r="D837" t="s">
        <v>27</v>
      </c>
      <c r="E837" s="2">
        <v>16</v>
      </c>
      <c r="F837" s="2">
        <v>28</v>
      </c>
      <c r="G837">
        <v>1</v>
      </c>
      <c r="H837" s="8">
        <v>3.4027777777777775E-2</v>
      </c>
      <c r="I837" t="s">
        <v>10</v>
      </c>
      <c r="J837" s="2">
        <f>Datos_cocina[[#This Row],[Precio Unitario]]*Datos_cocina[[#This Row],[Cantidad Ordenada]]</f>
        <v>28</v>
      </c>
      <c r="K837" s="3">
        <f>Datos_cocina[[#This Row],[Ganancia Bruta]]*Datos_cocina[[#This Row],[Cantidad Ordenada]]</f>
        <v>12</v>
      </c>
      <c r="L837" s="3">
        <f>Datos_cocina[[#This Row],[Precio Unitario]]-Datos_cocina[[#This Row],[Costo Unitario]]</f>
        <v>12</v>
      </c>
      <c r="M837" s="4">
        <f>(Datos_cocina[[#This Row],[Ganancia Neta]]/Datos_cocina[[#This Row],[Total del Pedido]])</f>
        <v>0.42857142857142855</v>
      </c>
    </row>
    <row r="838" spans="1:13" x14ac:dyDescent="0.3">
      <c r="A838">
        <v>327</v>
      </c>
      <c r="B838">
        <v>12</v>
      </c>
      <c r="C838" t="s">
        <v>36</v>
      </c>
      <c r="D838" t="s">
        <v>37</v>
      </c>
      <c r="E838" s="2">
        <v>20</v>
      </c>
      <c r="F838" s="2">
        <v>34</v>
      </c>
      <c r="G838">
        <v>3</v>
      </c>
      <c r="H838" s="8">
        <v>2.2916666666666665E-2</v>
      </c>
      <c r="I838" t="s">
        <v>10</v>
      </c>
      <c r="J838" s="2">
        <f>Datos_cocina[[#This Row],[Precio Unitario]]*Datos_cocina[[#This Row],[Cantidad Ordenada]]</f>
        <v>102</v>
      </c>
      <c r="K838" s="3">
        <f>Datos_cocina[[#This Row],[Ganancia Bruta]]*Datos_cocina[[#This Row],[Cantidad Ordenada]]</f>
        <v>42</v>
      </c>
      <c r="L838" s="3">
        <f>Datos_cocina[[#This Row],[Precio Unitario]]-Datos_cocina[[#This Row],[Costo Unitario]]</f>
        <v>14</v>
      </c>
      <c r="M838" s="4">
        <f>(Datos_cocina[[#This Row],[Ganancia Neta]]/Datos_cocina[[#This Row],[Total del Pedido]])</f>
        <v>0.41176470588235292</v>
      </c>
    </row>
    <row r="839" spans="1:13" x14ac:dyDescent="0.3">
      <c r="A839">
        <v>327</v>
      </c>
      <c r="B839">
        <v>12</v>
      </c>
      <c r="C839" t="s">
        <v>44</v>
      </c>
      <c r="D839" t="s">
        <v>45</v>
      </c>
      <c r="E839" s="2">
        <v>10</v>
      </c>
      <c r="F839" s="2">
        <v>18</v>
      </c>
      <c r="G839">
        <v>1</v>
      </c>
      <c r="H839" s="8">
        <v>4.8611111111111112E-3</v>
      </c>
      <c r="I839" t="s">
        <v>13</v>
      </c>
      <c r="J839" s="2">
        <f>Datos_cocina[[#This Row],[Precio Unitario]]*Datos_cocina[[#This Row],[Cantidad Ordenada]]</f>
        <v>18</v>
      </c>
      <c r="K839" s="3">
        <f>Datos_cocina[[#This Row],[Ganancia Bruta]]*Datos_cocina[[#This Row],[Cantidad Ordenada]]</f>
        <v>8</v>
      </c>
      <c r="L839" s="3">
        <f>Datos_cocina[[#This Row],[Precio Unitario]]-Datos_cocina[[#This Row],[Costo Unitario]]</f>
        <v>8</v>
      </c>
      <c r="M839" s="4">
        <f>(Datos_cocina[[#This Row],[Ganancia Neta]]/Datos_cocina[[#This Row],[Total del Pedido]])</f>
        <v>0.44444444444444442</v>
      </c>
    </row>
    <row r="840" spans="1:13" x14ac:dyDescent="0.3">
      <c r="A840">
        <v>327</v>
      </c>
      <c r="B840">
        <v>12</v>
      </c>
      <c r="C840" t="s">
        <v>16</v>
      </c>
      <c r="D840" t="s">
        <v>17</v>
      </c>
      <c r="E840" s="2">
        <v>16</v>
      </c>
      <c r="F840" s="2">
        <v>27</v>
      </c>
      <c r="G840">
        <v>1</v>
      </c>
      <c r="H840" s="8">
        <v>2.361111111111111E-2</v>
      </c>
      <c r="I840" t="s">
        <v>10</v>
      </c>
      <c r="J840" s="2">
        <f>Datos_cocina[[#This Row],[Precio Unitario]]*Datos_cocina[[#This Row],[Cantidad Ordenada]]</f>
        <v>27</v>
      </c>
      <c r="K840" s="3">
        <f>Datos_cocina[[#This Row],[Ganancia Bruta]]*Datos_cocina[[#This Row],[Cantidad Ordenada]]</f>
        <v>11</v>
      </c>
      <c r="L840" s="3">
        <f>Datos_cocina[[#This Row],[Precio Unitario]]-Datos_cocina[[#This Row],[Costo Unitario]]</f>
        <v>11</v>
      </c>
      <c r="M840" s="4">
        <f>(Datos_cocina[[#This Row],[Ganancia Neta]]/Datos_cocina[[#This Row],[Total del Pedido]])</f>
        <v>0.40740740740740738</v>
      </c>
    </row>
    <row r="841" spans="1:13" x14ac:dyDescent="0.3">
      <c r="A841">
        <v>328</v>
      </c>
      <c r="B841">
        <v>4</v>
      </c>
      <c r="C841" t="s">
        <v>30</v>
      </c>
      <c r="D841" t="s">
        <v>31</v>
      </c>
      <c r="E841" s="2">
        <v>21</v>
      </c>
      <c r="F841" s="2">
        <v>35</v>
      </c>
      <c r="G841">
        <v>1</v>
      </c>
      <c r="H841" s="8">
        <v>1.4583333333333334E-2</v>
      </c>
      <c r="I841" t="s">
        <v>10</v>
      </c>
      <c r="J841" s="2">
        <f>Datos_cocina[[#This Row],[Precio Unitario]]*Datos_cocina[[#This Row],[Cantidad Ordenada]]</f>
        <v>35</v>
      </c>
      <c r="K841" s="3">
        <f>Datos_cocina[[#This Row],[Ganancia Bruta]]*Datos_cocina[[#This Row],[Cantidad Ordenada]]</f>
        <v>14</v>
      </c>
      <c r="L841" s="3">
        <f>Datos_cocina[[#This Row],[Precio Unitario]]-Datos_cocina[[#This Row],[Costo Unitario]]</f>
        <v>14</v>
      </c>
      <c r="M841" s="4">
        <f>(Datos_cocina[[#This Row],[Ganancia Neta]]/Datos_cocina[[#This Row],[Total del Pedido]])</f>
        <v>0.4</v>
      </c>
    </row>
    <row r="842" spans="1:13" x14ac:dyDescent="0.3">
      <c r="A842">
        <v>329</v>
      </c>
      <c r="B842">
        <v>13</v>
      </c>
      <c r="C842" t="s">
        <v>42</v>
      </c>
      <c r="D842" t="s">
        <v>43</v>
      </c>
      <c r="E842" s="2">
        <v>13</v>
      </c>
      <c r="F842" s="2">
        <v>21</v>
      </c>
      <c r="G842">
        <v>2</v>
      </c>
      <c r="H842" s="8">
        <v>3.888888888888889E-2</v>
      </c>
      <c r="I842" t="s">
        <v>10</v>
      </c>
      <c r="J842" s="2">
        <f>Datos_cocina[[#This Row],[Precio Unitario]]*Datos_cocina[[#This Row],[Cantidad Ordenada]]</f>
        <v>42</v>
      </c>
      <c r="K842" s="3">
        <f>Datos_cocina[[#This Row],[Ganancia Bruta]]*Datos_cocina[[#This Row],[Cantidad Ordenada]]</f>
        <v>16</v>
      </c>
      <c r="L842" s="3">
        <f>Datos_cocina[[#This Row],[Precio Unitario]]-Datos_cocina[[#This Row],[Costo Unitario]]</f>
        <v>8</v>
      </c>
      <c r="M842" s="4">
        <f>(Datos_cocina[[#This Row],[Ganancia Neta]]/Datos_cocina[[#This Row],[Total del Pedido]])</f>
        <v>0.38095238095238093</v>
      </c>
    </row>
    <row r="843" spans="1:13" x14ac:dyDescent="0.3">
      <c r="A843">
        <v>329</v>
      </c>
      <c r="B843">
        <v>13</v>
      </c>
      <c r="C843" t="s">
        <v>18</v>
      </c>
      <c r="D843" t="s">
        <v>19</v>
      </c>
      <c r="E843" s="2">
        <v>25</v>
      </c>
      <c r="F843" s="2">
        <v>40</v>
      </c>
      <c r="G843">
        <v>2</v>
      </c>
      <c r="H843" s="8">
        <v>1.1805555555555555E-2</v>
      </c>
      <c r="I843" t="s">
        <v>10</v>
      </c>
      <c r="J843" s="2">
        <f>Datos_cocina[[#This Row],[Precio Unitario]]*Datos_cocina[[#This Row],[Cantidad Ordenada]]</f>
        <v>80</v>
      </c>
      <c r="K843" s="3">
        <f>Datos_cocina[[#This Row],[Ganancia Bruta]]*Datos_cocina[[#This Row],[Cantidad Ordenada]]</f>
        <v>30</v>
      </c>
      <c r="L843" s="3">
        <f>Datos_cocina[[#This Row],[Precio Unitario]]-Datos_cocina[[#This Row],[Costo Unitario]]</f>
        <v>15</v>
      </c>
      <c r="M843" s="4">
        <f>(Datos_cocina[[#This Row],[Ganancia Neta]]/Datos_cocina[[#This Row],[Total del Pedido]])</f>
        <v>0.375</v>
      </c>
    </row>
    <row r="844" spans="1:13" x14ac:dyDescent="0.3">
      <c r="A844">
        <v>329</v>
      </c>
      <c r="B844">
        <v>13</v>
      </c>
      <c r="C844" t="s">
        <v>14</v>
      </c>
      <c r="D844" t="s">
        <v>15</v>
      </c>
      <c r="E844" s="2">
        <v>19</v>
      </c>
      <c r="F844" s="2">
        <v>31</v>
      </c>
      <c r="G844">
        <v>2</v>
      </c>
      <c r="H844" s="8">
        <v>4.027777777777778E-2</v>
      </c>
      <c r="I844" t="s">
        <v>10</v>
      </c>
      <c r="J844" s="2">
        <f>Datos_cocina[[#This Row],[Precio Unitario]]*Datos_cocina[[#This Row],[Cantidad Ordenada]]</f>
        <v>62</v>
      </c>
      <c r="K844" s="3">
        <f>Datos_cocina[[#This Row],[Ganancia Bruta]]*Datos_cocina[[#This Row],[Cantidad Ordenada]]</f>
        <v>24</v>
      </c>
      <c r="L844" s="3">
        <f>Datos_cocina[[#This Row],[Precio Unitario]]-Datos_cocina[[#This Row],[Costo Unitario]]</f>
        <v>12</v>
      </c>
      <c r="M844" s="4">
        <f>(Datos_cocina[[#This Row],[Ganancia Neta]]/Datos_cocina[[#This Row],[Total del Pedido]])</f>
        <v>0.38709677419354838</v>
      </c>
    </row>
    <row r="845" spans="1:13" x14ac:dyDescent="0.3">
      <c r="A845">
        <v>329</v>
      </c>
      <c r="B845">
        <v>13</v>
      </c>
      <c r="C845" t="s">
        <v>40</v>
      </c>
      <c r="D845" t="s">
        <v>41</v>
      </c>
      <c r="E845" s="2">
        <v>14</v>
      </c>
      <c r="F845" s="2">
        <v>23</v>
      </c>
      <c r="G845">
        <v>1</v>
      </c>
      <c r="H845" s="8">
        <v>5.5555555555555558E-3</v>
      </c>
      <c r="I845" t="s">
        <v>10</v>
      </c>
      <c r="J845" s="2">
        <f>Datos_cocina[[#This Row],[Precio Unitario]]*Datos_cocina[[#This Row],[Cantidad Ordenada]]</f>
        <v>23</v>
      </c>
      <c r="K845" s="3">
        <f>Datos_cocina[[#This Row],[Ganancia Bruta]]*Datos_cocina[[#This Row],[Cantidad Ordenada]]</f>
        <v>9</v>
      </c>
      <c r="L845" s="3">
        <f>Datos_cocina[[#This Row],[Precio Unitario]]-Datos_cocina[[#This Row],[Costo Unitario]]</f>
        <v>9</v>
      </c>
      <c r="M845" s="4">
        <f>(Datos_cocina[[#This Row],[Ganancia Neta]]/Datos_cocina[[#This Row],[Total del Pedido]])</f>
        <v>0.39130434782608697</v>
      </c>
    </row>
    <row r="846" spans="1:13" x14ac:dyDescent="0.3">
      <c r="A846">
        <v>330</v>
      </c>
      <c r="B846">
        <v>10</v>
      </c>
      <c r="C846" t="s">
        <v>48</v>
      </c>
      <c r="D846" t="s">
        <v>49</v>
      </c>
      <c r="E846" s="2">
        <v>15</v>
      </c>
      <c r="F846" s="2">
        <v>25</v>
      </c>
      <c r="G846">
        <v>2</v>
      </c>
      <c r="H846" s="8">
        <v>1.7361111111111112E-2</v>
      </c>
      <c r="I846" t="s">
        <v>13</v>
      </c>
      <c r="J846" s="2">
        <f>Datos_cocina[[#This Row],[Precio Unitario]]*Datos_cocina[[#This Row],[Cantidad Ordenada]]</f>
        <v>50</v>
      </c>
      <c r="K846" s="3">
        <f>Datos_cocina[[#This Row],[Ganancia Bruta]]*Datos_cocina[[#This Row],[Cantidad Ordenada]]</f>
        <v>20</v>
      </c>
      <c r="L846" s="3">
        <f>Datos_cocina[[#This Row],[Precio Unitario]]-Datos_cocina[[#This Row],[Costo Unitario]]</f>
        <v>10</v>
      </c>
      <c r="M846" s="4">
        <f>(Datos_cocina[[#This Row],[Ganancia Neta]]/Datos_cocina[[#This Row],[Total del Pedido]])</f>
        <v>0.4</v>
      </c>
    </row>
    <row r="847" spans="1:13" x14ac:dyDescent="0.3">
      <c r="A847">
        <v>330</v>
      </c>
      <c r="B847">
        <v>10</v>
      </c>
      <c r="C847" t="s">
        <v>26</v>
      </c>
      <c r="D847" t="s">
        <v>27</v>
      </c>
      <c r="E847" s="2">
        <v>16</v>
      </c>
      <c r="F847" s="2">
        <v>28</v>
      </c>
      <c r="G847">
        <v>2</v>
      </c>
      <c r="H847" s="8">
        <v>2.9861111111111113E-2</v>
      </c>
      <c r="I847" t="s">
        <v>10</v>
      </c>
      <c r="J847" s="2">
        <f>Datos_cocina[[#This Row],[Precio Unitario]]*Datos_cocina[[#This Row],[Cantidad Ordenada]]</f>
        <v>56</v>
      </c>
      <c r="K847" s="3">
        <f>Datos_cocina[[#This Row],[Ganancia Bruta]]*Datos_cocina[[#This Row],[Cantidad Ordenada]]</f>
        <v>24</v>
      </c>
      <c r="L847" s="3">
        <f>Datos_cocina[[#This Row],[Precio Unitario]]-Datos_cocina[[#This Row],[Costo Unitario]]</f>
        <v>12</v>
      </c>
      <c r="M847" s="4">
        <f>(Datos_cocina[[#This Row],[Ganancia Neta]]/Datos_cocina[[#This Row],[Total del Pedido]])</f>
        <v>0.42857142857142855</v>
      </c>
    </row>
    <row r="848" spans="1:13" x14ac:dyDescent="0.3">
      <c r="A848">
        <v>330</v>
      </c>
      <c r="B848">
        <v>10</v>
      </c>
      <c r="C848" t="s">
        <v>40</v>
      </c>
      <c r="D848" t="s">
        <v>41</v>
      </c>
      <c r="E848" s="2">
        <v>14</v>
      </c>
      <c r="F848" s="2">
        <v>23</v>
      </c>
      <c r="G848">
        <v>3</v>
      </c>
      <c r="H848" s="8">
        <v>1.4583333333333334E-2</v>
      </c>
      <c r="I848" t="s">
        <v>10</v>
      </c>
      <c r="J848" s="2">
        <f>Datos_cocina[[#This Row],[Precio Unitario]]*Datos_cocina[[#This Row],[Cantidad Ordenada]]</f>
        <v>69</v>
      </c>
      <c r="K848" s="3">
        <f>Datos_cocina[[#This Row],[Ganancia Bruta]]*Datos_cocina[[#This Row],[Cantidad Ordenada]]</f>
        <v>27</v>
      </c>
      <c r="L848" s="3">
        <f>Datos_cocina[[#This Row],[Precio Unitario]]-Datos_cocina[[#This Row],[Costo Unitario]]</f>
        <v>9</v>
      </c>
      <c r="M848" s="4">
        <f>(Datos_cocina[[#This Row],[Ganancia Neta]]/Datos_cocina[[#This Row],[Total del Pedido]])</f>
        <v>0.39130434782608697</v>
      </c>
    </row>
    <row r="849" spans="1:13" x14ac:dyDescent="0.3">
      <c r="A849">
        <v>330</v>
      </c>
      <c r="B849">
        <v>10</v>
      </c>
      <c r="C849" t="s">
        <v>42</v>
      </c>
      <c r="D849" t="s">
        <v>43</v>
      </c>
      <c r="E849" s="2">
        <v>13</v>
      </c>
      <c r="F849" s="2">
        <v>21</v>
      </c>
      <c r="G849">
        <v>2</v>
      </c>
      <c r="H849" s="8">
        <v>3.5416666666666666E-2</v>
      </c>
      <c r="I849" t="s">
        <v>13</v>
      </c>
      <c r="J849" s="2">
        <f>Datos_cocina[[#This Row],[Precio Unitario]]*Datos_cocina[[#This Row],[Cantidad Ordenada]]</f>
        <v>42</v>
      </c>
      <c r="K849" s="3">
        <f>Datos_cocina[[#This Row],[Ganancia Bruta]]*Datos_cocina[[#This Row],[Cantidad Ordenada]]</f>
        <v>16</v>
      </c>
      <c r="L849" s="3">
        <f>Datos_cocina[[#This Row],[Precio Unitario]]-Datos_cocina[[#This Row],[Costo Unitario]]</f>
        <v>8</v>
      </c>
      <c r="M849" s="4">
        <f>(Datos_cocina[[#This Row],[Ganancia Neta]]/Datos_cocina[[#This Row],[Total del Pedido]])</f>
        <v>0.38095238095238093</v>
      </c>
    </row>
    <row r="850" spans="1:13" x14ac:dyDescent="0.3">
      <c r="A850">
        <v>331</v>
      </c>
      <c r="B850">
        <v>20</v>
      </c>
      <c r="C850" t="s">
        <v>28</v>
      </c>
      <c r="D850" t="s">
        <v>29</v>
      </c>
      <c r="E850" s="2">
        <v>11</v>
      </c>
      <c r="F850" s="2">
        <v>19</v>
      </c>
      <c r="G850">
        <v>1</v>
      </c>
      <c r="H850" s="8">
        <v>3.472222222222222E-3</v>
      </c>
      <c r="I850" t="s">
        <v>10</v>
      </c>
      <c r="J850" s="2">
        <f>Datos_cocina[[#This Row],[Precio Unitario]]*Datos_cocina[[#This Row],[Cantidad Ordenada]]</f>
        <v>19</v>
      </c>
      <c r="K850" s="3">
        <f>Datos_cocina[[#This Row],[Ganancia Bruta]]*Datos_cocina[[#This Row],[Cantidad Ordenada]]</f>
        <v>8</v>
      </c>
      <c r="L850" s="3">
        <f>Datos_cocina[[#This Row],[Precio Unitario]]-Datos_cocina[[#This Row],[Costo Unitario]]</f>
        <v>8</v>
      </c>
      <c r="M850" s="4">
        <f>(Datos_cocina[[#This Row],[Ganancia Neta]]/Datos_cocina[[#This Row],[Total del Pedido]])</f>
        <v>0.42105263157894735</v>
      </c>
    </row>
    <row r="851" spans="1:13" x14ac:dyDescent="0.3">
      <c r="A851">
        <v>331</v>
      </c>
      <c r="B851">
        <v>20</v>
      </c>
      <c r="C851" t="s">
        <v>30</v>
      </c>
      <c r="D851" t="s">
        <v>31</v>
      </c>
      <c r="E851" s="2">
        <v>21</v>
      </c>
      <c r="F851" s="2">
        <v>35</v>
      </c>
      <c r="G851">
        <v>3</v>
      </c>
      <c r="H851" s="8">
        <v>1.8055555555555554E-2</v>
      </c>
      <c r="I851" t="s">
        <v>13</v>
      </c>
      <c r="J851" s="2">
        <f>Datos_cocina[[#This Row],[Precio Unitario]]*Datos_cocina[[#This Row],[Cantidad Ordenada]]</f>
        <v>105</v>
      </c>
      <c r="K851" s="3">
        <f>Datos_cocina[[#This Row],[Ganancia Bruta]]*Datos_cocina[[#This Row],[Cantidad Ordenada]]</f>
        <v>42</v>
      </c>
      <c r="L851" s="3">
        <f>Datos_cocina[[#This Row],[Precio Unitario]]-Datos_cocina[[#This Row],[Costo Unitario]]</f>
        <v>14</v>
      </c>
      <c r="M851" s="4">
        <f>(Datos_cocina[[#This Row],[Ganancia Neta]]/Datos_cocina[[#This Row],[Total del Pedido]])</f>
        <v>0.4</v>
      </c>
    </row>
    <row r="852" spans="1:13" x14ac:dyDescent="0.3">
      <c r="A852">
        <v>331</v>
      </c>
      <c r="B852">
        <v>20</v>
      </c>
      <c r="C852" t="s">
        <v>8</v>
      </c>
      <c r="D852" t="s">
        <v>9</v>
      </c>
      <c r="E852" s="2">
        <v>14</v>
      </c>
      <c r="F852" s="2">
        <v>24</v>
      </c>
      <c r="G852">
        <v>1</v>
      </c>
      <c r="H852" s="8">
        <v>3.8194444444444448E-2</v>
      </c>
      <c r="I852" t="s">
        <v>10</v>
      </c>
      <c r="J852" s="2">
        <f>Datos_cocina[[#This Row],[Precio Unitario]]*Datos_cocina[[#This Row],[Cantidad Ordenada]]</f>
        <v>24</v>
      </c>
      <c r="K852" s="3">
        <f>Datos_cocina[[#This Row],[Ganancia Bruta]]*Datos_cocina[[#This Row],[Cantidad Ordenada]]</f>
        <v>10</v>
      </c>
      <c r="L852" s="3">
        <f>Datos_cocina[[#This Row],[Precio Unitario]]-Datos_cocina[[#This Row],[Costo Unitario]]</f>
        <v>10</v>
      </c>
      <c r="M852" s="4">
        <f>(Datos_cocina[[#This Row],[Ganancia Neta]]/Datos_cocina[[#This Row],[Total del Pedido]])</f>
        <v>0.41666666666666669</v>
      </c>
    </row>
    <row r="853" spans="1:13" x14ac:dyDescent="0.3">
      <c r="A853">
        <v>331</v>
      </c>
      <c r="B853">
        <v>20</v>
      </c>
      <c r="C853" t="s">
        <v>48</v>
      </c>
      <c r="D853" t="s">
        <v>49</v>
      </c>
      <c r="E853" s="2">
        <v>15</v>
      </c>
      <c r="F853" s="2">
        <v>25</v>
      </c>
      <c r="G853">
        <v>1</v>
      </c>
      <c r="H853" s="8">
        <v>2.4305555555555556E-2</v>
      </c>
      <c r="I853" t="s">
        <v>10</v>
      </c>
      <c r="J853" s="2">
        <f>Datos_cocina[[#This Row],[Precio Unitario]]*Datos_cocina[[#This Row],[Cantidad Ordenada]]</f>
        <v>25</v>
      </c>
      <c r="K853" s="3">
        <f>Datos_cocina[[#This Row],[Ganancia Bruta]]*Datos_cocina[[#This Row],[Cantidad Ordenada]]</f>
        <v>10</v>
      </c>
      <c r="L853" s="3">
        <f>Datos_cocina[[#This Row],[Precio Unitario]]-Datos_cocina[[#This Row],[Costo Unitario]]</f>
        <v>10</v>
      </c>
      <c r="M853" s="4">
        <f>(Datos_cocina[[#This Row],[Ganancia Neta]]/Datos_cocina[[#This Row],[Total del Pedido]])</f>
        <v>0.4</v>
      </c>
    </row>
    <row r="854" spans="1:13" x14ac:dyDescent="0.3">
      <c r="A854">
        <v>332</v>
      </c>
      <c r="B854">
        <v>6</v>
      </c>
      <c r="C854" t="s">
        <v>18</v>
      </c>
      <c r="D854" t="s">
        <v>19</v>
      </c>
      <c r="E854" s="2">
        <v>25</v>
      </c>
      <c r="F854" s="2">
        <v>40</v>
      </c>
      <c r="G854">
        <v>3</v>
      </c>
      <c r="H854" s="8">
        <v>1.1805555555555555E-2</v>
      </c>
      <c r="I854" t="s">
        <v>10</v>
      </c>
      <c r="J854" s="2">
        <f>Datos_cocina[[#This Row],[Precio Unitario]]*Datos_cocina[[#This Row],[Cantidad Ordenada]]</f>
        <v>120</v>
      </c>
      <c r="K854" s="3">
        <f>Datos_cocina[[#This Row],[Ganancia Bruta]]*Datos_cocina[[#This Row],[Cantidad Ordenada]]</f>
        <v>45</v>
      </c>
      <c r="L854" s="3">
        <f>Datos_cocina[[#This Row],[Precio Unitario]]-Datos_cocina[[#This Row],[Costo Unitario]]</f>
        <v>15</v>
      </c>
      <c r="M854" s="4">
        <f>(Datos_cocina[[#This Row],[Ganancia Neta]]/Datos_cocina[[#This Row],[Total del Pedido]])</f>
        <v>0.375</v>
      </c>
    </row>
    <row r="855" spans="1:13" x14ac:dyDescent="0.3">
      <c r="A855">
        <v>333</v>
      </c>
      <c r="B855">
        <v>6</v>
      </c>
      <c r="C855" t="s">
        <v>20</v>
      </c>
      <c r="D855" t="s">
        <v>21</v>
      </c>
      <c r="E855" s="2">
        <v>22</v>
      </c>
      <c r="F855" s="2">
        <v>36</v>
      </c>
      <c r="G855">
        <v>1</v>
      </c>
      <c r="H855" s="8">
        <v>2.6388888888888889E-2</v>
      </c>
      <c r="I855" t="s">
        <v>13</v>
      </c>
      <c r="J855" s="2">
        <f>Datos_cocina[[#This Row],[Precio Unitario]]*Datos_cocina[[#This Row],[Cantidad Ordenada]]</f>
        <v>36</v>
      </c>
      <c r="K855" s="3">
        <f>Datos_cocina[[#This Row],[Ganancia Bruta]]*Datos_cocina[[#This Row],[Cantidad Ordenada]]</f>
        <v>14</v>
      </c>
      <c r="L855" s="3">
        <f>Datos_cocina[[#This Row],[Precio Unitario]]-Datos_cocina[[#This Row],[Costo Unitario]]</f>
        <v>14</v>
      </c>
      <c r="M855" s="4">
        <f>(Datos_cocina[[#This Row],[Ganancia Neta]]/Datos_cocina[[#This Row],[Total del Pedido]])</f>
        <v>0.3888888888888889</v>
      </c>
    </row>
    <row r="856" spans="1:13" x14ac:dyDescent="0.3">
      <c r="A856">
        <v>333</v>
      </c>
      <c r="B856">
        <v>6</v>
      </c>
      <c r="C856" t="s">
        <v>44</v>
      </c>
      <c r="D856" t="s">
        <v>45</v>
      </c>
      <c r="E856" s="2">
        <v>10</v>
      </c>
      <c r="F856" s="2">
        <v>18</v>
      </c>
      <c r="G856">
        <v>2</v>
      </c>
      <c r="H856" s="8">
        <v>1.5972222222222221E-2</v>
      </c>
      <c r="I856" t="s">
        <v>13</v>
      </c>
      <c r="J856" s="2">
        <f>Datos_cocina[[#This Row],[Precio Unitario]]*Datos_cocina[[#This Row],[Cantidad Ordenada]]</f>
        <v>36</v>
      </c>
      <c r="K856" s="3">
        <f>Datos_cocina[[#This Row],[Ganancia Bruta]]*Datos_cocina[[#This Row],[Cantidad Ordenada]]</f>
        <v>16</v>
      </c>
      <c r="L856" s="3">
        <f>Datos_cocina[[#This Row],[Precio Unitario]]-Datos_cocina[[#This Row],[Costo Unitario]]</f>
        <v>8</v>
      </c>
      <c r="M856" s="4">
        <f>(Datos_cocina[[#This Row],[Ganancia Neta]]/Datos_cocina[[#This Row],[Total del Pedido]])</f>
        <v>0.44444444444444442</v>
      </c>
    </row>
    <row r="857" spans="1:13" x14ac:dyDescent="0.3">
      <c r="A857">
        <v>334</v>
      </c>
      <c r="B857">
        <v>12</v>
      </c>
      <c r="C857" t="s">
        <v>42</v>
      </c>
      <c r="D857" t="s">
        <v>43</v>
      </c>
      <c r="E857" s="2">
        <v>13</v>
      </c>
      <c r="F857" s="2">
        <v>21</v>
      </c>
      <c r="G857">
        <v>2</v>
      </c>
      <c r="H857" s="8">
        <v>2.5000000000000001E-2</v>
      </c>
      <c r="I857" t="s">
        <v>13</v>
      </c>
      <c r="J857" s="2">
        <f>Datos_cocina[[#This Row],[Precio Unitario]]*Datos_cocina[[#This Row],[Cantidad Ordenada]]</f>
        <v>42</v>
      </c>
      <c r="K857" s="3">
        <f>Datos_cocina[[#This Row],[Ganancia Bruta]]*Datos_cocina[[#This Row],[Cantidad Ordenada]]</f>
        <v>16</v>
      </c>
      <c r="L857" s="3">
        <f>Datos_cocina[[#This Row],[Precio Unitario]]-Datos_cocina[[#This Row],[Costo Unitario]]</f>
        <v>8</v>
      </c>
      <c r="M857" s="4">
        <f>(Datos_cocina[[#This Row],[Ganancia Neta]]/Datos_cocina[[#This Row],[Total del Pedido]])</f>
        <v>0.38095238095238093</v>
      </c>
    </row>
    <row r="858" spans="1:13" x14ac:dyDescent="0.3">
      <c r="A858">
        <v>334</v>
      </c>
      <c r="B858">
        <v>12</v>
      </c>
      <c r="C858" t="s">
        <v>40</v>
      </c>
      <c r="D858" t="s">
        <v>41</v>
      </c>
      <c r="E858" s="2">
        <v>14</v>
      </c>
      <c r="F858" s="2">
        <v>23</v>
      </c>
      <c r="G858">
        <v>1</v>
      </c>
      <c r="H858" s="8">
        <v>4.027777777777778E-2</v>
      </c>
      <c r="I858" t="s">
        <v>10</v>
      </c>
      <c r="J858" s="2">
        <f>Datos_cocina[[#This Row],[Precio Unitario]]*Datos_cocina[[#This Row],[Cantidad Ordenada]]</f>
        <v>23</v>
      </c>
      <c r="K858" s="3">
        <f>Datos_cocina[[#This Row],[Ganancia Bruta]]*Datos_cocina[[#This Row],[Cantidad Ordenada]]</f>
        <v>9</v>
      </c>
      <c r="L858" s="3">
        <f>Datos_cocina[[#This Row],[Precio Unitario]]-Datos_cocina[[#This Row],[Costo Unitario]]</f>
        <v>9</v>
      </c>
      <c r="M858" s="4">
        <f>(Datos_cocina[[#This Row],[Ganancia Neta]]/Datos_cocina[[#This Row],[Total del Pedido]])</f>
        <v>0.39130434782608697</v>
      </c>
    </row>
    <row r="859" spans="1:13" x14ac:dyDescent="0.3">
      <c r="A859">
        <v>334</v>
      </c>
      <c r="B859">
        <v>12</v>
      </c>
      <c r="C859" t="s">
        <v>8</v>
      </c>
      <c r="D859" t="s">
        <v>9</v>
      </c>
      <c r="E859" s="2">
        <v>14</v>
      </c>
      <c r="F859" s="2">
        <v>24</v>
      </c>
      <c r="G859">
        <v>2</v>
      </c>
      <c r="H859" s="8">
        <v>2.1527777777777778E-2</v>
      </c>
      <c r="I859" t="s">
        <v>10</v>
      </c>
      <c r="J859" s="2">
        <f>Datos_cocina[[#This Row],[Precio Unitario]]*Datos_cocina[[#This Row],[Cantidad Ordenada]]</f>
        <v>48</v>
      </c>
      <c r="K859" s="3">
        <f>Datos_cocina[[#This Row],[Ganancia Bruta]]*Datos_cocina[[#This Row],[Cantidad Ordenada]]</f>
        <v>20</v>
      </c>
      <c r="L859" s="3">
        <f>Datos_cocina[[#This Row],[Precio Unitario]]-Datos_cocina[[#This Row],[Costo Unitario]]</f>
        <v>10</v>
      </c>
      <c r="M859" s="4">
        <f>(Datos_cocina[[#This Row],[Ganancia Neta]]/Datos_cocina[[#This Row],[Total del Pedido]])</f>
        <v>0.41666666666666669</v>
      </c>
    </row>
    <row r="860" spans="1:13" x14ac:dyDescent="0.3">
      <c r="A860">
        <v>334</v>
      </c>
      <c r="B860">
        <v>12</v>
      </c>
      <c r="C860" t="s">
        <v>11</v>
      </c>
      <c r="D860" t="s">
        <v>12</v>
      </c>
      <c r="E860" s="2">
        <v>18</v>
      </c>
      <c r="F860" s="2">
        <v>30</v>
      </c>
      <c r="G860">
        <v>2</v>
      </c>
      <c r="H860" s="8">
        <v>2.1527777777777778E-2</v>
      </c>
      <c r="I860" t="s">
        <v>10</v>
      </c>
      <c r="J860" s="2">
        <f>Datos_cocina[[#This Row],[Precio Unitario]]*Datos_cocina[[#This Row],[Cantidad Ordenada]]</f>
        <v>60</v>
      </c>
      <c r="K860" s="3">
        <f>Datos_cocina[[#This Row],[Ganancia Bruta]]*Datos_cocina[[#This Row],[Cantidad Ordenada]]</f>
        <v>24</v>
      </c>
      <c r="L860" s="3">
        <f>Datos_cocina[[#This Row],[Precio Unitario]]-Datos_cocina[[#This Row],[Costo Unitario]]</f>
        <v>12</v>
      </c>
      <c r="M860" s="4">
        <f>(Datos_cocina[[#This Row],[Ganancia Neta]]/Datos_cocina[[#This Row],[Total del Pedido]])</f>
        <v>0.4</v>
      </c>
    </row>
    <row r="861" spans="1:13" x14ac:dyDescent="0.3">
      <c r="A861">
        <v>335</v>
      </c>
      <c r="B861">
        <v>14</v>
      </c>
      <c r="C861" t="s">
        <v>11</v>
      </c>
      <c r="D861" t="s">
        <v>12</v>
      </c>
      <c r="E861" s="2">
        <v>18</v>
      </c>
      <c r="F861" s="2">
        <v>30</v>
      </c>
      <c r="G861">
        <v>1</v>
      </c>
      <c r="H861" s="8">
        <v>2.2916666666666665E-2</v>
      </c>
      <c r="I861" t="s">
        <v>13</v>
      </c>
      <c r="J861" s="2">
        <f>Datos_cocina[[#This Row],[Precio Unitario]]*Datos_cocina[[#This Row],[Cantidad Ordenada]]</f>
        <v>30</v>
      </c>
      <c r="K861" s="3">
        <f>Datos_cocina[[#This Row],[Ganancia Bruta]]*Datos_cocina[[#This Row],[Cantidad Ordenada]]</f>
        <v>12</v>
      </c>
      <c r="L861" s="3">
        <f>Datos_cocina[[#This Row],[Precio Unitario]]-Datos_cocina[[#This Row],[Costo Unitario]]</f>
        <v>12</v>
      </c>
      <c r="M861" s="4">
        <f>(Datos_cocina[[#This Row],[Ganancia Neta]]/Datos_cocina[[#This Row],[Total del Pedido]])</f>
        <v>0.4</v>
      </c>
    </row>
    <row r="862" spans="1:13" x14ac:dyDescent="0.3">
      <c r="A862">
        <v>335</v>
      </c>
      <c r="B862">
        <v>14</v>
      </c>
      <c r="C862" t="s">
        <v>26</v>
      </c>
      <c r="D862" t="s">
        <v>27</v>
      </c>
      <c r="E862" s="2">
        <v>16</v>
      </c>
      <c r="F862" s="2">
        <v>28</v>
      </c>
      <c r="G862">
        <v>3</v>
      </c>
      <c r="H862" s="8">
        <v>2.5000000000000001E-2</v>
      </c>
      <c r="I862" t="s">
        <v>13</v>
      </c>
      <c r="J862" s="2">
        <f>Datos_cocina[[#This Row],[Precio Unitario]]*Datos_cocina[[#This Row],[Cantidad Ordenada]]</f>
        <v>84</v>
      </c>
      <c r="K862" s="3">
        <f>Datos_cocina[[#This Row],[Ganancia Bruta]]*Datos_cocina[[#This Row],[Cantidad Ordenada]]</f>
        <v>36</v>
      </c>
      <c r="L862" s="3">
        <f>Datos_cocina[[#This Row],[Precio Unitario]]-Datos_cocina[[#This Row],[Costo Unitario]]</f>
        <v>12</v>
      </c>
      <c r="M862" s="4">
        <f>(Datos_cocina[[#This Row],[Ganancia Neta]]/Datos_cocina[[#This Row],[Total del Pedido]])</f>
        <v>0.42857142857142855</v>
      </c>
    </row>
    <row r="863" spans="1:13" x14ac:dyDescent="0.3">
      <c r="A863">
        <v>336</v>
      </c>
      <c r="B863">
        <v>4</v>
      </c>
      <c r="C863" t="s">
        <v>42</v>
      </c>
      <c r="D863" t="s">
        <v>43</v>
      </c>
      <c r="E863" s="2">
        <v>13</v>
      </c>
      <c r="F863" s="2">
        <v>21</v>
      </c>
      <c r="G863">
        <v>2</v>
      </c>
      <c r="H863" s="8">
        <v>8.3333333333333332E-3</v>
      </c>
      <c r="I863" t="s">
        <v>13</v>
      </c>
      <c r="J863" s="2">
        <f>Datos_cocina[[#This Row],[Precio Unitario]]*Datos_cocina[[#This Row],[Cantidad Ordenada]]</f>
        <v>42</v>
      </c>
      <c r="K863" s="3">
        <f>Datos_cocina[[#This Row],[Ganancia Bruta]]*Datos_cocina[[#This Row],[Cantidad Ordenada]]</f>
        <v>16</v>
      </c>
      <c r="L863" s="3">
        <f>Datos_cocina[[#This Row],[Precio Unitario]]-Datos_cocina[[#This Row],[Costo Unitario]]</f>
        <v>8</v>
      </c>
      <c r="M863" s="4">
        <f>(Datos_cocina[[#This Row],[Ganancia Neta]]/Datos_cocina[[#This Row],[Total del Pedido]])</f>
        <v>0.38095238095238093</v>
      </c>
    </row>
    <row r="864" spans="1:13" x14ac:dyDescent="0.3">
      <c r="A864">
        <v>336</v>
      </c>
      <c r="B864">
        <v>4</v>
      </c>
      <c r="C864" t="s">
        <v>28</v>
      </c>
      <c r="D864" t="s">
        <v>29</v>
      </c>
      <c r="E864" s="2">
        <v>11</v>
      </c>
      <c r="F864" s="2">
        <v>19</v>
      </c>
      <c r="G864">
        <v>2</v>
      </c>
      <c r="H864" s="8">
        <v>2.2916666666666665E-2</v>
      </c>
      <c r="I864" t="s">
        <v>13</v>
      </c>
      <c r="J864" s="2">
        <f>Datos_cocina[[#This Row],[Precio Unitario]]*Datos_cocina[[#This Row],[Cantidad Ordenada]]</f>
        <v>38</v>
      </c>
      <c r="K864" s="3">
        <f>Datos_cocina[[#This Row],[Ganancia Bruta]]*Datos_cocina[[#This Row],[Cantidad Ordenada]]</f>
        <v>16</v>
      </c>
      <c r="L864" s="3">
        <f>Datos_cocina[[#This Row],[Precio Unitario]]-Datos_cocina[[#This Row],[Costo Unitario]]</f>
        <v>8</v>
      </c>
      <c r="M864" s="4">
        <f>(Datos_cocina[[#This Row],[Ganancia Neta]]/Datos_cocina[[#This Row],[Total del Pedido]])</f>
        <v>0.42105263157894735</v>
      </c>
    </row>
    <row r="865" spans="1:13" x14ac:dyDescent="0.3">
      <c r="A865">
        <v>336</v>
      </c>
      <c r="B865">
        <v>4</v>
      </c>
      <c r="C865" t="s">
        <v>46</v>
      </c>
      <c r="D865" t="s">
        <v>47</v>
      </c>
      <c r="E865" s="2">
        <v>15</v>
      </c>
      <c r="F865" s="2">
        <v>26</v>
      </c>
      <c r="G865">
        <v>3</v>
      </c>
      <c r="H865" s="8">
        <v>1.3888888888888888E-2</v>
      </c>
      <c r="I865" t="s">
        <v>13</v>
      </c>
      <c r="J865" s="2">
        <f>Datos_cocina[[#This Row],[Precio Unitario]]*Datos_cocina[[#This Row],[Cantidad Ordenada]]</f>
        <v>78</v>
      </c>
      <c r="K865" s="3">
        <f>Datos_cocina[[#This Row],[Ganancia Bruta]]*Datos_cocina[[#This Row],[Cantidad Ordenada]]</f>
        <v>33</v>
      </c>
      <c r="L865" s="3">
        <f>Datos_cocina[[#This Row],[Precio Unitario]]-Datos_cocina[[#This Row],[Costo Unitario]]</f>
        <v>11</v>
      </c>
      <c r="M865" s="4">
        <f>(Datos_cocina[[#This Row],[Ganancia Neta]]/Datos_cocina[[#This Row],[Total del Pedido]])</f>
        <v>0.42307692307692307</v>
      </c>
    </row>
    <row r="866" spans="1:13" x14ac:dyDescent="0.3">
      <c r="A866">
        <v>337</v>
      </c>
      <c r="B866">
        <v>11</v>
      </c>
      <c r="C866" t="s">
        <v>8</v>
      </c>
      <c r="D866" t="s">
        <v>9</v>
      </c>
      <c r="E866" s="2">
        <v>14</v>
      </c>
      <c r="F866" s="2">
        <v>24</v>
      </c>
      <c r="G866">
        <v>3</v>
      </c>
      <c r="H866" s="8">
        <v>3.6805555555555557E-2</v>
      </c>
      <c r="I866" t="s">
        <v>10</v>
      </c>
      <c r="J866" s="2">
        <f>Datos_cocina[[#This Row],[Precio Unitario]]*Datos_cocina[[#This Row],[Cantidad Ordenada]]</f>
        <v>72</v>
      </c>
      <c r="K866" s="3">
        <f>Datos_cocina[[#This Row],[Ganancia Bruta]]*Datos_cocina[[#This Row],[Cantidad Ordenada]]</f>
        <v>30</v>
      </c>
      <c r="L866" s="3">
        <f>Datos_cocina[[#This Row],[Precio Unitario]]-Datos_cocina[[#This Row],[Costo Unitario]]</f>
        <v>10</v>
      </c>
      <c r="M866" s="4">
        <f>(Datos_cocina[[#This Row],[Ganancia Neta]]/Datos_cocina[[#This Row],[Total del Pedido]])</f>
        <v>0.41666666666666669</v>
      </c>
    </row>
    <row r="867" spans="1:13" x14ac:dyDescent="0.3">
      <c r="A867">
        <v>337</v>
      </c>
      <c r="B867">
        <v>11</v>
      </c>
      <c r="C867" t="s">
        <v>26</v>
      </c>
      <c r="D867" t="s">
        <v>27</v>
      </c>
      <c r="E867" s="2">
        <v>16</v>
      </c>
      <c r="F867" s="2">
        <v>28</v>
      </c>
      <c r="G867">
        <v>1</v>
      </c>
      <c r="H867" s="8">
        <v>3.472222222222222E-3</v>
      </c>
      <c r="I867" t="s">
        <v>13</v>
      </c>
      <c r="J867" s="2">
        <f>Datos_cocina[[#This Row],[Precio Unitario]]*Datos_cocina[[#This Row],[Cantidad Ordenada]]</f>
        <v>28</v>
      </c>
      <c r="K867" s="3">
        <f>Datos_cocina[[#This Row],[Ganancia Bruta]]*Datos_cocina[[#This Row],[Cantidad Ordenada]]</f>
        <v>12</v>
      </c>
      <c r="L867" s="3">
        <f>Datos_cocina[[#This Row],[Precio Unitario]]-Datos_cocina[[#This Row],[Costo Unitario]]</f>
        <v>12</v>
      </c>
      <c r="M867" s="4">
        <f>(Datos_cocina[[#This Row],[Ganancia Neta]]/Datos_cocina[[#This Row],[Total del Pedido]])</f>
        <v>0.42857142857142855</v>
      </c>
    </row>
    <row r="868" spans="1:13" x14ac:dyDescent="0.3">
      <c r="A868">
        <v>338</v>
      </c>
      <c r="B868">
        <v>18</v>
      </c>
      <c r="C868" t="s">
        <v>36</v>
      </c>
      <c r="D868" t="s">
        <v>37</v>
      </c>
      <c r="E868" s="2">
        <v>20</v>
      </c>
      <c r="F868" s="2">
        <v>34</v>
      </c>
      <c r="G868">
        <v>3</v>
      </c>
      <c r="H868" s="8">
        <v>3.0555555555555555E-2</v>
      </c>
      <c r="I868" t="s">
        <v>10</v>
      </c>
      <c r="J868" s="2">
        <f>Datos_cocina[[#This Row],[Precio Unitario]]*Datos_cocina[[#This Row],[Cantidad Ordenada]]</f>
        <v>102</v>
      </c>
      <c r="K868" s="3">
        <f>Datos_cocina[[#This Row],[Ganancia Bruta]]*Datos_cocina[[#This Row],[Cantidad Ordenada]]</f>
        <v>42</v>
      </c>
      <c r="L868" s="3">
        <f>Datos_cocina[[#This Row],[Precio Unitario]]-Datos_cocina[[#This Row],[Costo Unitario]]</f>
        <v>14</v>
      </c>
      <c r="M868" s="4">
        <f>(Datos_cocina[[#This Row],[Ganancia Neta]]/Datos_cocina[[#This Row],[Total del Pedido]])</f>
        <v>0.41176470588235292</v>
      </c>
    </row>
    <row r="869" spans="1:13" x14ac:dyDescent="0.3">
      <c r="A869">
        <v>338</v>
      </c>
      <c r="B869">
        <v>18</v>
      </c>
      <c r="C869" t="s">
        <v>42</v>
      </c>
      <c r="D869" t="s">
        <v>43</v>
      </c>
      <c r="E869" s="2">
        <v>13</v>
      </c>
      <c r="F869" s="2">
        <v>21</v>
      </c>
      <c r="G869">
        <v>1</v>
      </c>
      <c r="H869" s="8">
        <v>6.9444444444444441E-3</v>
      </c>
      <c r="I869" t="s">
        <v>13</v>
      </c>
      <c r="J869" s="2">
        <f>Datos_cocina[[#This Row],[Precio Unitario]]*Datos_cocina[[#This Row],[Cantidad Ordenada]]</f>
        <v>21</v>
      </c>
      <c r="K869" s="3">
        <f>Datos_cocina[[#This Row],[Ganancia Bruta]]*Datos_cocina[[#This Row],[Cantidad Ordenada]]</f>
        <v>8</v>
      </c>
      <c r="L869" s="3">
        <f>Datos_cocina[[#This Row],[Precio Unitario]]-Datos_cocina[[#This Row],[Costo Unitario]]</f>
        <v>8</v>
      </c>
      <c r="M869" s="4">
        <f>(Datos_cocina[[#This Row],[Ganancia Neta]]/Datos_cocina[[#This Row],[Total del Pedido]])</f>
        <v>0.38095238095238093</v>
      </c>
    </row>
    <row r="870" spans="1:13" x14ac:dyDescent="0.3">
      <c r="A870">
        <v>338</v>
      </c>
      <c r="B870">
        <v>18</v>
      </c>
      <c r="C870" t="s">
        <v>32</v>
      </c>
      <c r="D870" t="s">
        <v>33</v>
      </c>
      <c r="E870" s="2">
        <v>19</v>
      </c>
      <c r="F870" s="2">
        <v>32</v>
      </c>
      <c r="G870">
        <v>3</v>
      </c>
      <c r="H870" s="8">
        <v>2.0833333333333332E-2</v>
      </c>
      <c r="I870" t="s">
        <v>13</v>
      </c>
      <c r="J870" s="2">
        <f>Datos_cocina[[#This Row],[Precio Unitario]]*Datos_cocina[[#This Row],[Cantidad Ordenada]]</f>
        <v>96</v>
      </c>
      <c r="K870" s="3">
        <f>Datos_cocina[[#This Row],[Ganancia Bruta]]*Datos_cocina[[#This Row],[Cantidad Ordenada]]</f>
        <v>39</v>
      </c>
      <c r="L870" s="3">
        <f>Datos_cocina[[#This Row],[Precio Unitario]]-Datos_cocina[[#This Row],[Costo Unitario]]</f>
        <v>13</v>
      </c>
      <c r="M870" s="4">
        <f>(Datos_cocina[[#This Row],[Ganancia Neta]]/Datos_cocina[[#This Row],[Total del Pedido]])</f>
        <v>0.40625</v>
      </c>
    </row>
    <row r="871" spans="1:13" x14ac:dyDescent="0.3">
      <c r="A871">
        <v>338</v>
      </c>
      <c r="B871">
        <v>18</v>
      </c>
      <c r="C871" t="s">
        <v>38</v>
      </c>
      <c r="D871" t="s">
        <v>39</v>
      </c>
      <c r="E871" s="2">
        <v>12</v>
      </c>
      <c r="F871" s="2">
        <v>20</v>
      </c>
      <c r="G871">
        <v>3</v>
      </c>
      <c r="H871" s="8">
        <v>4.0972222222222222E-2</v>
      </c>
      <c r="I871" t="s">
        <v>10</v>
      </c>
      <c r="J871" s="2">
        <f>Datos_cocina[[#This Row],[Precio Unitario]]*Datos_cocina[[#This Row],[Cantidad Ordenada]]</f>
        <v>60</v>
      </c>
      <c r="K871" s="3">
        <f>Datos_cocina[[#This Row],[Ganancia Bruta]]*Datos_cocina[[#This Row],[Cantidad Ordenada]]</f>
        <v>24</v>
      </c>
      <c r="L871" s="3">
        <f>Datos_cocina[[#This Row],[Precio Unitario]]-Datos_cocina[[#This Row],[Costo Unitario]]</f>
        <v>8</v>
      </c>
      <c r="M871" s="4">
        <f>(Datos_cocina[[#This Row],[Ganancia Neta]]/Datos_cocina[[#This Row],[Total del Pedido]])</f>
        <v>0.4</v>
      </c>
    </row>
    <row r="872" spans="1:13" x14ac:dyDescent="0.3">
      <c r="A872">
        <v>339</v>
      </c>
      <c r="B872">
        <v>13</v>
      </c>
      <c r="C872" t="s">
        <v>22</v>
      </c>
      <c r="D872" t="s">
        <v>23</v>
      </c>
      <c r="E872" s="2">
        <v>17</v>
      </c>
      <c r="F872" s="2">
        <v>29</v>
      </c>
      <c r="G872">
        <v>2</v>
      </c>
      <c r="H872" s="8">
        <v>4.1666666666666666E-3</v>
      </c>
      <c r="I872" t="s">
        <v>13</v>
      </c>
      <c r="J872" s="2">
        <f>Datos_cocina[[#This Row],[Precio Unitario]]*Datos_cocina[[#This Row],[Cantidad Ordenada]]</f>
        <v>58</v>
      </c>
      <c r="K872" s="3">
        <f>Datos_cocina[[#This Row],[Ganancia Bruta]]*Datos_cocina[[#This Row],[Cantidad Ordenada]]</f>
        <v>24</v>
      </c>
      <c r="L872" s="3">
        <f>Datos_cocina[[#This Row],[Precio Unitario]]-Datos_cocina[[#This Row],[Costo Unitario]]</f>
        <v>12</v>
      </c>
      <c r="M872" s="4">
        <f>(Datos_cocina[[#This Row],[Ganancia Neta]]/Datos_cocina[[#This Row],[Total del Pedido]])</f>
        <v>0.41379310344827586</v>
      </c>
    </row>
    <row r="873" spans="1:13" x14ac:dyDescent="0.3">
      <c r="A873">
        <v>339</v>
      </c>
      <c r="B873">
        <v>13</v>
      </c>
      <c r="C873" t="s">
        <v>40</v>
      </c>
      <c r="D873" t="s">
        <v>41</v>
      </c>
      <c r="E873" s="2">
        <v>14</v>
      </c>
      <c r="F873" s="2">
        <v>23</v>
      </c>
      <c r="G873">
        <v>2</v>
      </c>
      <c r="H873" s="8">
        <v>2.7777777777777776E-2</v>
      </c>
      <c r="I873" t="s">
        <v>10</v>
      </c>
      <c r="J873" s="2">
        <f>Datos_cocina[[#This Row],[Precio Unitario]]*Datos_cocina[[#This Row],[Cantidad Ordenada]]</f>
        <v>46</v>
      </c>
      <c r="K873" s="3">
        <f>Datos_cocina[[#This Row],[Ganancia Bruta]]*Datos_cocina[[#This Row],[Cantidad Ordenada]]</f>
        <v>18</v>
      </c>
      <c r="L873" s="3">
        <f>Datos_cocina[[#This Row],[Precio Unitario]]-Datos_cocina[[#This Row],[Costo Unitario]]</f>
        <v>9</v>
      </c>
      <c r="M873" s="4">
        <f>(Datos_cocina[[#This Row],[Ganancia Neta]]/Datos_cocina[[#This Row],[Total del Pedido]])</f>
        <v>0.39130434782608697</v>
      </c>
    </row>
    <row r="874" spans="1:13" x14ac:dyDescent="0.3">
      <c r="A874">
        <v>340</v>
      </c>
      <c r="B874">
        <v>15</v>
      </c>
      <c r="C874" t="s">
        <v>18</v>
      </c>
      <c r="D874" t="s">
        <v>19</v>
      </c>
      <c r="E874" s="2">
        <v>25</v>
      </c>
      <c r="F874" s="2">
        <v>40</v>
      </c>
      <c r="G874">
        <v>2</v>
      </c>
      <c r="H874" s="8">
        <v>2.4305555555555556E-2</v>
      </c>
      <c r="I874" t="s">
        <v>13</v>
      </c>
      <c r="J874" s="2">
        <f>Datos_cocina[[#This Row],[Precio Unitario]]*Datos_cocina[[#This Row],[Cantidad Ordenada]]</f>
        <v>80</v>
      </c>
      <c r="K874" s="3">
        <f>Datos_cocina[[#This Row],[Ganancia Bruta]]*Datos_cocina[[#This Row],[Cantidad Ordenada]]</f>
        <v>30</v>
      </c>
      <c r="L874" s="3">
        <f>Datos_cocina[[#This Row],[Precio Unitario]]-Datos_cocina[[#This Row],[Costo Unitario]]</f>
        <v>15</v>
      </c>
      <c r="M874" s="4">
        <f>(Datos_cocina[[#This Row],[Ganancia Neta]]/Datos_cocina[[#This Row],[Total del Pedido]])</f>
        <v>0.375</v>
      </c>
    </row>
    <row r="875" spans="1:13" x14ac:dyDescent="0.3">
      <c r="A875">
        <v>340</v>
      </c>
      <c r="B875">
        <v>15</v>
      </c>
      <c r="C875" t="s">
        <v>26</v>
      </c>
      <c r="D875" t="s">
        <v>27</v>
      </c>
      <c r="E875" s="2">
        <v>16</v>
      </c>
      <c r="F875" s="2">
        <v>28</v>
      </c>
      <c r="G875">
        <v>3</v>
      </c>
      <c r="H875" s="8">
        <v>3.888888888888889E-2</v>
      </c>
      <c r="I875" t="s">
        <v>10</v>
      </c>
      <c r="J875" s="2">
        <f>Datos_cocina[[#This Row],[Precio Unitario]]*Datos_cocina[[#This Row],[Cantidad Ordenada]]</f>
        <v>84</v>
      </c>
      <c r="K875" s="3">
        <f>Datos_cocina[[#This Row],[Ganancia Bruta]]*Datos_cocina[[#This Row],[Cantidad Ordenada]]</f>
        <v>36</v>
      </c>
      <c r="L875" s="3">
        <f>Datos_cocina[[#This Row],[Precio Unitario]]-Datos_cocina[[#This Row],[Costo Unitario]]</f>
        <v>12</v>
      </c>
      <c r="M875" s="4">
        <f>(Datos_cocina[[#This Row],[Ganancia Neta]]/Datos_cocina[[#This Row],[Total del Pedido]])</f>
        <v>0.42857142857142855</v>
      </c>
    </row>
    <row r="876" spans="1:13" x14ac:dyDescent="0.3">
      <c r="A876">
        <v>341</v>
      </c>
      <c r="B876">
        <v>14</v>
      </c>
      <c r="C876" t="s">
        <v>26</v>
      </c>
      <c r="D876" t="s">
        <v>27</v>
      </c>
      <c r="E876" s="2">
        <v>16</v>
      </c>
      <c r="F876" s="2">
        <v>28</v>
      </c>
      <c r="G876">
        <v>1</v>
      </c>
      <c r="H876" s="8">
        <v>3.1944444444444442E-2</v>
      </c>
      <c r="I876" t="s">
        <v>10</v>
      </c>
      <c r="J876" s="2">
        <f>Datos_cocina[[#This Row],[Precio Unitario]]*Datos_cocina[[#This Row],[Cantidad Ordenada]]</f>
        <v>28</v>
      </c>
      <c r="K876" s="3">
        <f>Datos_cocina[[#This Row],[Ganancia Bruta]]*Datos_cocina[[#This Row],[Cantidad Ordenada]]</f>
        <v>12</v>
      </c>
      <c r="L876" s="3">
        <f>Datos_cocina[[#This Row],[Precio Unitario]]-Datos_cocina[[#This Row],[Costo Unitario]]</f>
        <v>12</v>
      </c>
      <c r="M876" s="4">
        <f>(Datos_cocina[[#This Row],[Ganancia Neta]]/Datos_cocina[[#This Row],[Total del Pedido]])</f>
        <v>0.42857142857142855</v>
      </c>
    </row>
    <row r="877" spans="1:13" x14ac:dyDescent="0.3">
      <c r="A877">
        <v>341</v>
      </c>
      <c r="B877">
        <v>14</v>
      </c>
      <c r="C877" t="s">
        <v>34</v>
      </c>
      <c r="D877" t="s">
        <v>35</v>
      </c>
      <c r="E877" s="2">
        <v>13</v>
      </c>
      <c r="F877" s="2">
        <v>22</v>
      </c>
      <c r="G877">
        <v>2</v>
      </c>
      <c r="H877" s="8">
        <v>2.361111111111111E-2</v>
      </c>
      <c r="I877" t="s">
        <v>13</v>
      </c>
      <c r="J877" s="2">
        <f>Datos_cocina[[#This Row],[Precio Unitario]]*Datos_cocina[[#This Row],[Cantidad Ordenada]]</f>
        <v>44</v>
      </c>
      <c r="K877" s="3">
        <f>Datos_cocina[[#This Row],[Ganancia Bruta]]*Datos_cocina[[#This Row],[Cantidad Ordenada]]</f>
        <v>18</v>
      </c>
      <c r="L877" s="3">
        <f>Datos_cocina[[#This Row],[Precio Unitario]]-Datos_cocina[[#This Row],[Costo Unitario]]</f>
        <v>9</v>
      </c>
      <c r="M877" s="4">
        <f>(Datos_cocina[[#This Row],[Ganancia Neta]]/Datos_cocina[[#This Row],[Total del Pedido]])</f>
        <v>0.40909090909090912</v>
      </c>
    </row>
    <row r="878" spans="1:13" x14ac:dyDescent="0.3">
      <c r="A878">
        <v>341</v>
      </c>
      <c r="B878">
        <v>14</v>
      </c>
      <c r="C878" t="s">
        <v>30</v>
      </c>
      <c r="D878" t="s">
        <v>31</v>
      </c>
      <c r="E878" s="2">
        <v>21</v>
      </c>
      <c r="F878" s="2">
        <v>35</v>
      </c>
      <c r="G878">
        <v>3</v>
      </c>
      <c r="H878" s="8">
        <v>5.5555555555555558E-3</v>
      </c>
      <c r="I878" t="s">
        <v>13</v>
      </c>
      <c r="J878" s="2">
        <f>Datos_cocina[[#This Row],[Precio Unitario]]*Datos_cocina[[#This Row],[Cantidad Ordenada]]</f>
        <v>105</v>
      </c>
      <c r="K878" s="3">
        <f>Datos_cocina[[#This Row],[Ganancia Bruta]]*Datos_cocina[[#This Row],[Cantidad Ordenada]]</f>
        <v>42</v>
      </c>
      <c r="L878" s="3">
        <f>Datos_cocina[[#This Row],[Precio Unitario]]-Datos_cocina[[#This Row],[Costo Unitario]]</f>
        <v>14</v>
      </c>
      <c r="M878" s="4">
        <f>(Datos_cocina[[#This Row],[Ganancia Neta]]/Datos_cocina[[#This Row],[Total del Pedido]])</f>
        <v>0.4</v>
      </c>
    </row>
    <row r="879" spans="1:13" x14ac:dyDescent="0.3">
      <c r="A879">
        <v>342</v>
      </c>
      <c r="B879">
        <v>19</v>
      </c>
      <c r="C879" t="s">
        <v>40</v>
      </c>
      <c r="D879" t="s">
        <v>41</v>
      </c>
      <c r="E879" s="2">
        <v>14</v>
      </c>
      <c r="F879" s="2">
        <v>23</v>
      </c>
      <c r="G879">
        <v>2</v>
      </c>
      <c r="H879" s="8">
        <v>1.5972222222222221E-2</v>
      </c>
      <c r="I879" t="s">
        <v>13</v>
      </c>
      <c r="J879" s="2">
        <f>Datos_cocina[[#This Row],[Precio Unitario]]*Datos_cocina[[#This Row],[Cantidad Ordenada]]</f>
        <v>46</v>
      </c>
      <c r="K879" s="3">
        <f>Datos_cocina[[#This Row],[Ganancia Bruta]]*Datos_cocina[[#This Row],[Cantidad Ordenada]]</f>
        <v>18</v>
      </c>
      <c r="L879" s="3">
        <f>Datos_cocina[[#This Row],[Precio Unitario]]-Datos_cocina[[#This Row],[Costo Unitario]]</f>
        <v>9</v>
      </c>
      <c r="M879" s="4">
        <f>(Datos_cocina[[#This Row],[Ganancia Neta]]/Datos_cocina[[#This Row],[Total del Pedido]])</f>
        <v>0.39130434782608697</v>
      </c>
    </row>
    <row r="880" spans="1:13" x14ac:dyDescent="0.3">
      <c r="A880">
        <v>342</v>
      </c>
      <c r="B880">
        <v>19</v>
      </c>
      <c r="C880" t="s">
        <v>26</v>
      </c>
      <c r="D880" t="s">
        <v>27</v>
      </c>
      <c r="E880" s="2">
        <v>16</v>
      </c>
      <c r="F880" s="2">
        <v>28</v>
      </c>
      <c r="G880">
        <v>2</v>
      </c>
      <c r="H880" s="8">
        <v>2.1527777777777778E-2</v>
      </c>
      <c r="I880" t="s">
        <v>13</v>
      </c>
      <c r="J880" s="2">
        <f>Datos_cocina[[#This Row],[Precio Unitario]]*Datos_cocina[[#This Row],[Cantidad Ordenada]]</f>
        <v>56</v>
      </c>
      <c r="K880" s="3">
        <f>Datos_cocina[[#This Row],[Ganancia Bruta]]*Datos_cocina[[#This Row],[Cantidad Ordenada]]</f>
        <v>24</v>
      </c>
      <c r="L880" s="3">
        <f>Datos_cocina[[#This Row],[Precio Unitario]]-Datos_cocina[[#This Row],[Costo Unitario]]</f>
        <v>12</v>
      </c>
      <c r="M880" s="4">
        <f>(Datos_cocina[[#This Row],[Ganancia Neta]]/Datos_cocina[[#This Row],[Total del Pedido]])</f>
        <v>0.42857142857142855</v>
      </c>
    </row>
    <row r="881" spans="1:13" x14ac:dyDescent="0.3">
      <c r="A881">
        <v>343</v>
      </c>
      <c r="B881">
        <v>12</v>
      </c>
      <c r="C881" t="s">
        <v>36</v>
      </c>
      <c r="D881" t="s">
        <v>37</v>
      </c>
      <c r="E881" s="2">
        <v>20</v>
      </c>
      <c r="F881" s="2">
        <v>34</v>
      </c>
      <c r="G881">
        <v>2</v>
      </c>
      <c r="H881" s="8">
        <v>4.027777777777778E-2</v>
      </c>
      <c r="I881" t="s">
        <v>13</v>
      </c>
      <c r="J881" s="2">
        <f>Datos_cocina[[#This Row],[Precio Unitario]]*Datos_cocina[[#This Row],[Cantidad Ordenada]]</f>
        <v>68</v>
      </c>
      <c r="K881" s="3">
        <f>Datos_cocina[[#This Row],[Ganancia Bruta]]*Datos_cocina[[#This Row],[Cantidad Ordenada]]</f>
        <v>28</v>
      </c>
      <c r="L881" s="3">
        <f>Datos_cocina[[#This Row],[Precio Unitario]]-Datos_cocina[[#This Row],[Costo Unitario]]</f>
        <v>14</v>
      </c>
      <c r="M881" s="4">
        <f>(Datos_cocina[[#This Row],[Ganancia Neta]]/Datos_cocina[[#This Row],[Total del Pedido]])</f>
        <v>0.41176470588235292</v>
      </c>
    </row>
    <row r="882" spans="1:13" x14ac:dyDescent="0.3">
      <c r="A882">
        <v>343</v>
      </c>
      <c r="B882">
        <v>12</v>
      </c>
      <c r="C882" t="s">
        <v>40</v>
      </c>
      <c r="D882" t="s">
        <v>41</v>
      </c>
      <c r="E882" s="2">
        <v>14</v>
      </c>
      <c r="F882" s="2">
        <v>23</v>
      </c>
      <c r="G882">
        <v>3</v>
      </c>
      <c r="H882" s="8">
        <v>2.9861111111111113E-2</v>
      </c>
      <c r="I882" t="s">
        <v>10</v>
      </c>
      <c r="J882" s="2">
        <f>Datos_cocina[[#This Row],[Precio Unitario]]*Datos_cocina[[#This Row],[Cantidad Ordenada]]</f>
        <v>69</v>
      </c>
      <c r="K882" s="3">
        <f>Datos_cocina[[#This Row],[Ganancia Bruta]]*Datos_cocina[[#This Row],[Cantidad Ordenada]]</f>
        <v>27</v>
      </c>
      <c r="L882" s="3">
        <f>Datos_cocina[[#This Row],[Precio Unitario]]-Datos_cocina[[#This Row],[Costo Unitario]]</f>
        <v>9</v>
      </c>
      <c r="M882" s="4">
        <f>(Datos_cocina[[#This Row],[Ganancia Neta]]/Datos_cocina[[#This Row],[Total del Pedido]])</f>
        <v>0.39130434782608697</v>
      </c>
    </row>
    <row r="883" spans="1:13" x14ac:dyDescent="0.3">
      <c r="A883">
        <v>344</v>
      </c>
      <c r="B883">
        <v>15</v>
      </c>
      <c r="C883" t="s">
        <v>30</v>
      </c>
      <c r="D883" t="s">
        <v>31</v>
      </c>
      <c r="E883" s="2">
        <v>21</v>
      </c>
      <c r="F883" s="2">
        <v>35</v>
      </c>
      <c r="G883">
        <v>1</v>
      </c>
      <c r="H883" s="8">
        <v>7.6388888888888886E-3</v>
      </c>
      <c r="I883" t="s">
        <v>13</v>
      </c>
      <c r="J883" s="2">
        <f>Datos_cocina[[#This Row],[Precio Unitario]]*Datos_cocina[[#This Row],[Cantidad Ordenada]]</f>
        <v>35</v>
      </c>
      <c r="K883" s="3">
        <f>Datos_cocina[[#This Row],[Ganancia Bruta]]*Datos_cocina[[#This Row],[Cantidad Ordenada]]</f>
        <v>14</v>
      </c>
      <c r="L883" s="3">
        <f>Datos_cocina[[#This Row],[Precio Unitario]]-Datos_cocina[[#This Row],[Costo Unitario]]</f>
        <v>14</v>
      </c>
      <c r="M883" s="4">
        <f>(Datos_cocina[[#This Row],[Ganancia Neta]]/Datos_cocina[[#This Row],[Total del Pedido]])</f>
        <v>0.4</v>
      </c>
    </row>
    <row r="884" spans="1:13" x14ac:dyDescent="0.3">
      <c r="A884">
        <v>344</v>
      </c>
      <c r="B884">
        <v>15</v>
      </c>
      <c r="C884" t="s">
        <v>14</v>
      </c>
      <c r="D884" t="s">
        <v>15</v>
      </c>
      <c r="E884" s="2">
        <v>19</v>
      </c>
      <c r="F884" s="2">
        <v>31</v>
      </c>
      <c r="G884">
        <v>2</v>
      </c>
      <c r="H884" s="8">
        <v>1.9444444444444445E-2</v>
      </c>
      <c r="I884" t="s">
        <v>13</v>
      </c>
      <c r="J884" s="2">
        <f>Datos_cocina[[#This Row],[Precio Unitario]]*Datos_cocina[[#This Row],[Cantidad Ordenada]]</f>
        <v>62</v>
      </c>
      <c r="K884" s="3">
        <f>Datos_cocina[[#This Row],[Ganancia Bruta]]*Datos_cocina[[#This Row],[Cantidad Ordenada]]</f>
        <v>24</v>
      </c>
      <c r="L884" s="3">
        <f>Datos_cocina[[#This Row],[Precio Unitario]]-Datos_cocina[[#This Row],[Costo Unitario]]</f>
        <v>12</v>
      </c>
      <c r="M884" s="4">
        <f>(Datos_cocina[[#This Row],[Ganancia Neta]]/Datos_cocina[[#This Row],[Total del Pedido]])</f>
        <v>0.38709677419354838</v>
      </c>
    </row>
    <row r="885" spans="1:13" x14ac:dyDescent="0.3">
      <c r="A885">
        <v>344</v>
      </c>
      <c r="B885">
        <v>15</v>
      </c>
      <c r="C885" t="s">
        <v>32</v>
      </c>
      <c r="D885" t="s">
        <v>33</v>
      </c>
      <c r="E885" s="2">
        <v>19</v>
      </c>
      <c r="F885" s="2">
        <v>32</v>
      </c>
      <c r="G885">
        <v>2</v>
      </c>
      <c r="H885" s="8">
        <v>1.3194444444444444E-2</v>
      </c>
      <c r="I885" t="s">
        <v>13</v>
      </c>
      <c r="J885" s="2">
        <f>Datos_cocina[[#This Row],[Precio Unitario]]*Datos_cocina[[#This Row],[Cantidad Ordenada]]</f>
        <v>64</v>
      </c>
      <c r="K885" s="3">
        <f>Datos_cocina[[#This Row],[Ganancia Bruta]]*Datos_cocina[[#This Row],[Cantidad Ordenada]]</f>
        <v>26</v>
      </c>
      <c r="L885" s="3">
        <f>Datos_cocina[[#This Row],[Precio Unitario]]-Datos_cocina[[#This Row],[Costo Unitario]]</f>
        <v>13</v>
      </c>
      <c r="M885" s="4">
        <f>(Datos_cocina[[#This Row],[Ganancia Neta]]/Datos_cocina[[#This Row],[Total del Pedido]])</f>
        <v>0.40625</v>
      </c>
    </row>
    <row r="886" spans="1:13" x14ac:dyDescent="0.3">
      <c r="A886">
        <v>344</v>
      </c>
      <c r="B886">
        <v>15</v>
      </c>
      <c r="C886" t="s">
        <v>34</v>
      </c>
      <c r="D886" t="s">
        <v>35</v>
      </c>
      <c r="E886" s="2">
        <v>13</v>
      </c>
      <c r="F886" s="2">
        <v>22</v>
      </c>
      <c r="G886">
        <v>1</v>
      </c>
      <c r="H886" s="8">
        <v>1.9444444444444445E-2</v>
      </c>
      <c r="I886" t="s">
        <v>10</v>
      </c>
      <c r="J886" s="2">
        <f>Datos_cocina[[#This Row],[Precio Unitario]]*Datos_cocina[[#This Row],[Cantidad Ordenada]]</f>
        <v>22</v>
      </c>
      <c r="K886" s="3">
        <f>Datos_cocina[[#This Row],[Ganancia Bruta]]*Datos_cocina[[#This Row],[Cantidad Ordenada]]</f>
        <v>9</v>
      </c>
      <c r="L886" s="3">
        <f>Datos_cocina[[#This Row],[Precio Unitario]]-Datos_cocina[[#This Row],[Costo Unitario]]</f>
        <v>9</v>
      </c>
      <c r="M886" s="4">
        <f>(Datos_cocina[[#This Row],[Ganancia Neta]]/Datos_cocina[[#This Row],[Total del Pedido]])</f>
        <v>0.40909090909090912</v>
      </c>
    </row>
    <row r="887" spans="1:13" x14ac:dyDescent="0.3">
      <c r="A887">
        <v>345</v>
      </c>
      <c r="B887">
        <v>16</v>
      </c>
      <c r="C887" t="s">
        <v>28</v>
      </c>
      <c r="D887" t="s">
        <v>29</v>
      </c>
      <c r="E887" s="2">
        <v>11</v>
      </c>
      <c r="F887" s="2">
        <v>19</v>
      </c>
      <c r="G887">
        <v>2</v>
      </c>
      <c r="H887" s="8">
        <v>1.2500000000000001E-2</v>
      </c>
      <c r="I887" t="s">
        <v>10</v>
      </c>
      <c r="J887" s="2">
        <f>Datos_cocina[[#This Row],[Precio Unitario]]*Datos_cocina[[#This Row],[Cantidad Ordenada]]</f>
        <v>38</v>
      </c>
      <c r="K887" s="3">
        <f>Datos_cocina[[#This Row],[Ganancia Bruta]]*Datos_cocina[[#This Row],[Cantidad Ordenada]]</f>
        <v>16</v>
      </c>
      <c r="L887" s="3">
        <f>Datos_cocina[[#This Row],[Precio Unitario]]-Datos_cocina[[#This Row],[Costo Unitario]]</f>
        <v>8</v>
      </c>
      <c r="M887" s="4">
        <f>(Datos_cocina[[#This Row],[Ganancia Neta]]/Datos_cocina[[#This Row],[Total del Pedido]])</f>
        <v>0.42105263157894735</v>
      </c>
    </row>
    <row r="888" spans="1:13" x14ac:dyDescent="0.3">
      <c r="A888">
        <v>346</v>
      </c>
      <c r="B888">
        <v>1</v>
      </c>
      <c r="C888" t="s">
        <v>20</v>
      </c>
      <c r="D888" t="s">
        <v>21</v>
      </c>
      <c r="E888" s="2">
        <v>22</v>
      </c>
      <c r="F888" s="2">
        <v>36</v>
      </c>
      <c r="G888">
        <v>2</v>
      </c>
      <c r="H888" s="8">
        <v>1.5277777777777777E-2</v>
      </c>
      <c r="I888" t="s">
        <v>13</v>
      </c>
      <c r="J888" s="2">
        <f>Datos_cocina[[#This Row],[Precio Unitario]]*Datos_cocina[[#This Row],[Cantidad Ordenada]]</f>
        <v>72</v>
      </c>
      <c r="K888" s="3">
        <f>Datos_cocina[[#This Row],[Ganancia Bruta]]*Datos_cocina[[#This Row],[Cantidad Ordenada]]</f>
        <v>28</v>
      </c>
      <c r="L888" s="3">
        <f>Datos_cocina[[#This Row],[Precio Unitario]]-Datos_cocina[[#This Row],[Costo Unitario]]</f>
        <v>14</v>
      </c>
      <c r="M888" s="4">
        <f>(Datos_cocina[[#This Row],[Ganancia Neta]]/Datos_cocina[[#This Row],[Total del Pedido]])</f>
        <v>0.3888888888888889</v>
      </c>
    </row>
    <row r="889" spans="1:13" x14ac:dyDescent="0.3">
      <c r="A889">
        <v>347</v>
      </c>
      <c r="B889">
        <v>7</v>
      </c>
      <c r="C889" t="s">
        <v>30</v>
      </c>
      <c r="D889" t="s">
        <v>31</v>
      </c>
      <c r="E889" s="2">
        <v>21</v>
      </c>
      <c r="F889" s="2">
        <v>35</v>
      </c>
      <c r="G889">
        <v>2</v>
      </c>
      <c r="H889" s="8">
        <v>3.0555555555555555E-2</v>
      </c>
      <c r="I889" t="s">
        <v>10</v>
      </c>
      <c r="J889" s="2">
        <f>Datos_cocina[[#This Row],[Precio Unitario]]*Datos_cocina[[#This Row],[Cantidad Ordenada]]</f>
        <v>70</v>
      </c>
      <c r="K889" s="3">
        <f>Datos_cocina[[#This Row],[Ganancia Bruta]]*Datos_cocina[[#This Row],[Cantidad Ordenada]]</f>
        <v>28</v>
      </c>
      <c r="L889" s="3">
        <f>Datos_cocina[[#This Row],[Precio Unitario]]-Datos_cocina[[#This Row],[Costo Unitario]]</f>
        <v>14</v>
      </c>
      <c r="M889" s="4">
        <f>(Datos_cocina[[#This Row],[Ganancia Neta]]/Datos_cocina[[#This Row],[Total del Pedido]])</f>
        <v>0.4</v>
      </c>
    </row>
    <row r="890" spans="1:13" x14ac:dyDescent="0.3">
      <c r="A890">
        <v>348</v>
      </c>
      <c r="B890">
        <v>16</v>
      </c>
      <c r="C890" t="s">
        <v>46</v>
      </c>
      <c r="D890" t="s">
        <v>47</v>
      </c>
      <c r="E890" s="2">
        <v>15</v>
      </c>
      <c r="F890" s="2">
        <v>26</v>
      </c>
      <c r="G890">
        <v>1</v>
      </c>
      <c r="H890" s="8">
        <v>2.1527777777777778E-2</v>
      </c>
      <c r="I890" t="s">
        <v>13</v>
      </c>
      <c r="J890" s="2">
        <f>Datos_cocina[[#This Row],[Precio Unitario]]*Datos_cocina[[#This Row],[Cantidad Ordenada]]</f>
        <v>26</v>
      </c>
      <c r="K890" s="3">
        <f>Datos_cocina[[#This Row],[Ganancia Bruta]]*Datos_cocina[[#This Row],[Cantidad Ordenada]]</f>
        <v>11</v>
      </c>
      <c r="L890" s="3">
        <f>Datos_cocina[[#This Row],[Precio Unitario]]-Datos_cocina[[#This Row],[Costo Unitario]]</f>
        <v>11</v>
      </c>
      <c r="M890" s="4">
        <f>(Datos_cocina[[#This Row],[Ganancia Neta]]/Datos_cocina[[#This Row],[Total del Pedido]])</f>
        <v>0.42307692307692307</v>
      </c>
    </row>
    <row r="891" spans="1:13" x14ac:dyDescent="0.3">
      <c r="A891">
        <v>348</v>
      </c>
      <c r="B891">
        <v>16</v>
      </c>
      <c r="C891" t="s">
        <v>38</v>
      </c>
      <c r="D891" t="s">
        <v>39</v>
      </c>
      <c r="E891" s="2">
        <v>12</v>
      </c>
      <c r="F891" s="2">
        <v>20</v>
      </c>
      <c r="G891">
        <v>3</v>
      </c>
      <c r="H891" s="8">
        <v>3.9583333333333331E-2</v>
      </c>
      <c r="I891" t="s">
        <v>10</v>
      </c>
      <c r="J891" s="2">
        <f>Datos_cocina[[#This Row],[Precio Unitario]]*Datos_cocina[[#This Row],[Cantidad Ordenada]]</f>
        <v>60</v>
      </c>
      <c r="K891" s="3">
        <f>Datos_cocina[[#This Row],[Ganancia Bruta]]*Datos_cocina[[#This Row],[Cantidad Ordenada]]</f>
        <v>24</v>
      </c>
      <c r="L891" s="3">
        <f>Datos_cocina[[#This Row],[Precio Unitario]]-Datos_cocina[[#This Row],[Costo Unitario]]</f>
        <v>8</v>
      </c>
      <c r="M891" s="4">
        <f>(Datos_cocina[[#This Row],[Ganancia Neta]]/Datos_cocina[[#This Row],[Total del Pedido]])</f>
        <v>0.4</v>
      </c>
    </row>
    <row r="892" spans="1:13" x14ac:dyDescent="0.3">
      <c r="A892">
        <v>349</v>
      </c>
      <c r="B892">
        <v>13</v>
      </c>
      <c r="C892" t="s">
        <v>11</v>
      </c>
      <c r="D892" t="s">
        <v>12</v>
      </c>
      <c r="E892" s="2">
        <v>18</v>
      </c>
      <c r="F892" s="2">
        <v>30</v>
      </c>
      <c r="G892">
        <v>2</v>
      </c>
      <c r="H892" s="8">
        <v>1.7361111111111112E-2</v>
      </c>
      <c r="I892" t="s">
        <v>13</v>
      </c>
      <c r="J892" s="2">
        <f>Datos_cocina[[#This Row],[Precio Unitario]]*Datos_cocina[[#This Row],[Cantidad Ordenada]]</f>
        <v>60</v>
      </c>
      <c r="K892" s="3">
        <f>Datos_cocina[[#This Row],[Ganancia Bruta]]*Datos_cocina[[#This Row],[Cantidad Ordenada]]</f>
        <v>24</v>
      </c>
      <c r="L892" s="3">
        <f>Datos_cocina[[#This Row],[Precio Unitario]]-Datos_cocina[[#This Row],[Costo Unitario]]</f>
        <v>12</v>
      </c>
      <c r="M892" s="4">
        <f>(Datos_cocina[[#This Row],[Ganancia Neta]]/Datos_cocina[[#This Row],[Total del Pedido]])</f>
        <v>0.4</v>
      </c>
    </row>
    <row r="893" spans="1:13" x14ac:dyDescent="0.3">
      <c r="A893">
        <v>349</v>
      </c>
      <c r="B893">
        <v>13</v>
      </c>
      <c r="C893" t="s">
        <v>28</v>
      </c>
      <c r="D893" t="s">
        <v>29</v>
      </c>
      <c r="E893" s="2">
        <v>11</v>
      </c>
      <c r="F893" s="2">
        <v>19</v>
      </c>
      <c r="G893">
        <v>3</v>
      </c>
      <c r="H893" s="8">
        <v>4.8611111111111112E-3</v>
      </c>
      <c r="I893" t="s">
        <v>10</v>
      </c>
      <c r="J893" s="2">
        <f>Datos_cocina[[#This Row],[Precio Unitario]]*Datos_cocina[[#This Row],[Cantidad Ordenada]]</f>
        <v>57</v>
      </c>
      <c r="K893" s="3">
        <f>Datos_cocina[[#This Row],[Ganancia Bruta]]*Datos_cocina[[#This Row],[Cantidad Ordenada]]</f>
        <v>24</v>
      </c>
      <c r="L893" s="3">
        <f>Datos_cocina[[#This Row],[Precio Unitario]]-Datos_cocina[[#This Row],[Costo Unitario]]</f>
        <v>8</v>
      </c>
      <c r="M893" s="4">
        <f>(Datos_cocina[[#This Row],[Ganancia Neta]]/Datos_cocina[[#This Row],[Total del Pedido]])</f>
        <v>0.42105263157894735</v>
      </c>
    </row>
    <row r="894" spans="1:13" x14ac:dyDescent="0.3">
      <c r="A894">
        <v>349</v>
      </c>
      <c r="B894">
        <v>13</v>
      </c>
      <c r="C894" t="s">
        <v>30</v>
      </c>
      <c r="D894" t="s">
        <v>31</v>
      </c>
      <c r="E894" s="2">
        <v>21</v>
      </c>
      <c r="F894" s="2">
        <v>35</v>
      </c>
      <c r="G894">
        <v>1</v>
      </c>
      <c r="H894" s="8">
        <v>3.6805555555555557E-2</v>
      </c>
      <c r="I894" t="s">
        <v>10</v>
      </c>
      <c r="J894" s="2">
        <f>Datos_cocina[[#This Row],[Precio Unitario]]*Datos_cocina[[#This Row],[Cantidad Ordenada]]</f>
        <v>35</v>
      </c>
      <c r="K894" s="3">
        <f>Datos_cocina[[#This Row],[Ganancia Bruta]]*Datos_cocina[[#This Row],[Cantidad Ordenada]]</f>
        <v>14</v>
      </c>
      <c r="L894" s="3">
        <f>Datos_cocina[[#This Row],[Precio Unitario]]-Datos_cocina[[#This Row],[Costo Unitario]]</f>
        <v>14</v>
      </c>
      <c r="M894" s="4">
        <f>(Datos_cocina[[#This Row],[Ganancia Neta]]/Datos_cocina[[#This Row],[Total del Pedido]])</f>
        <v>0.4</v>
      </c>
    </row>
    <row r="895" spans="1:13" x14ac:dyDescent="0.3">
      <c r="A895">
        <v>350</v>
      </c>
      <c r="B895">
        <v>2</v>
      </c>
      <c r="C895" t="s">
        <v>14</v>
      </c>
      <c r="D895" t="s">
        <v>15</v>
      </c>
      <c r="E895" s="2">
        <v>19</v>
      </c>
      <c r="F895" s="2">
        <v>31</v>
      </c>
      <c r="G895">
        <v>2</v>
      </c>
      <c r="H895" s="8">
        <v>3.6111111111111108E-2</v>
      </c>
      <c r="I895" t="s">
        <v>13</v>
      </c>
      <c r="J895" s="2">
        <f>Datos_cocina[[#This Row],[Precio Unitario]]*Datos_cocina[[#This Row],[Cantidad Ordenada]]</f>
        <v>62</v>
      </c>
      <c r="K895" s="3">
        <f>Datos_cocina[[#This Row],[Ganancia Bruta]]*Datos_cocina[[#This Row],[Cantidad Ordenada]]</f>
        <v>24</v>
      </c>
      <c r="L895" s="3">
        <f>Datos_cocina[[#This Row],[Precio Unitario]]-Datos_cocina[[#This Row],[Costo Unitario]]</f>
        <v>12</v>
      </c>
      <c r="M895" s="4">
        <f>(Datos_cocina[[#This Row],[Ganancia Neta]]/Datos_cocina[[#This Row],[Total del Pedido]])</f>
        <v>0.38709677419354838</v>
      </c>
    </row>
    <row r="896" spans="1:13" x14ac:dyDescent="0.3">
      <c r="A896">
        <v>350</v>
      </c>
      <c r="B896">
        <v>2</v>
      </c>
      <c r="C896" t="s">
        <v>16</v>
      </c>
      <c r="D896" t="s">
        <v>17</v>
      </c>
      <c r="E896" s="2">
        <v>16</v>
      </c>
      <c r="F896" s="2">
        <v>27</v>
      </c>
      <c r="G896">
        <v>3</v>
      </c>
      <c r="H896" s="8">
        <v>3.9583333333333331E-2</v>
      </c>
      <c r="I896" t="s">
        <v>13</v>
      </c>
      <c r="J896" s="2">
        <f>Datos_cocina[[#This Row],[Precio Unitario]]*Datos_cocina[[#This Row],[Cantidad Ordenada]]</f>
        <v>81</v>
      </c>
      <c r="K896" s="3">
        <f>Datos_cocina[[#This Row],[Ganancia Bruta]]*Datos_cocina[[#This Row],[Cantidad Ordenada]]</f>
        <v>33</v>
      </c>
      <c r="L896" s="3">
        <f>Datos_cocina[[#This Row],[Precio Unitario]]-Datos_cocina[[#This Row],[Costo Unitario]]</f>
        <v>11</v>
      </c>
      <c r="M896" s="4">
        <f>(Datos_cocina[[#This Row],[Ganancia Neta]]/Datos_cocina[[#This Row],[Total del Pedido]])</f>
        <v>0.40740740740740738</v>
      </c>
    </row>
    <row r="897" spans="1:13" x14ac:dyDescent="0.3">
      <c r="A897">
        <v>351</v>
      </c>
      <c r="B897">
        <v>1</v>
      </c>
      <c r="C897" t="s">
        <v>32</v>
      </c>
      <c r="D897" t="s">
        <v>33</v>
      </c>
      <c r="E897" s="2">
        <v>19</v>
      </c>
      <c r="F897" s="2">
        <v>32</v>
      </c>
      <c r="G897">
        <v>3</v>
      </c>
      <c r="H897" s="8">
        <v>1.2500000000000001E-2</v>
      </c>
      <c r="I897" t="s">
        <v>13</v>
      </c>
      <c r="J897" s="2">
        <f>Datos_cocina[[#This Row],[Precio Unitario]]*Datos_cocina[[#This Row],[Cantidad Ordenada]]</f>
        <v>96</v>
      </c>
      <c r="K897" s="3">
        <f>Datos_cocina[[#This Row],[Ganancia Bruta]]*Datos_cocina[[#This Row],[Cantidad Ordenada]]</f>
        <v>39</v>
      </c>
      <c r="L897" s="3">
        <f>Datos_cocina[[#This Row],[Precio Unitario]]-Datos_cocina[[#This Row],[Costo Unitario]]</f>
        <v>13</v>
      </c>
      <c r="M897" s="4">
        <f>(Datos_cocina[[#This Row],[Ganancia Neta]]/Datos_cocina[[#This Row],[Total del Pedido]])</f>
        <v>0.40625</v>
      </c>
    </row>
    <row r="898" spans="1:13" x14ac:dyDescent="0.3">
      <c r="A898">
        <v>351</v>
      </c>
      <c r="B898">
        <v>1</v>
      </c>
      <c r="C898" t="s">
        <v>30</v>
      </c>
      <c r="D898" t="s">
        <v>31</v>
      </c>
      <c r="E898" s="2">
        <v>21</v>
      </c>
      <c r="F898" s="2">
        <v>35</v>
      </c>
      <c r="G898">
        <v>3</v>
      </c>
      <c r="H898" s="8">
        <v>4.8611111111111112E-3</v>
      </c>
      <c r="I898" t="s">
        <v>13</v>
      </c>
      <c r="J898" s="2">
        <f>Datos_cocina[[#This Row],[Precio Unitario]]*Datos_cocina[[#This Row],[Cantidad Ordenada]]</f>
        <v>105</v>
      </c>
      <c r="K898" s="3">
        <f>Datos_cocina[[#This Row],[Ganancia Bruta]]*Datos_cocina[[#This Row],[Cantidad Ordenada]]</f>
        <v>42</v>
      </c>
      <c r="L898" s="3">
        <f>Datos_cocina[[#This Row],[Precio Unitario]]-Datos_cocina[[#This Row],[Costo Unitario]]</f>
        <v>14</v>
      </c>
      <c r="M898" s="4">
        <f>(Datos_cocina[[#This Row],[Ganancia Neta]]/Datos_cocina[[#This Row],[Total del Pedido]])</f>
        <v>0.4</v>
      </c>
    </row>
    <row r="899" spans="1:13" x14ac:dyDescent="0.3">
      <c r="A899">
        <v>352</v>
      </c>
      <c r="B899">
        <v>1</v>
      </c>
      <c r="C899" t="s">
        <v>24</v>
      </c>
      <c r="D899" t="s">
        <v>25</v>
      </c>
      <c r="E899" s="2">
        <v>20</v>
      </c>
      <c r="F899" s="2">
        <v>33</v>
      </c>
      <c r="G899">
        <v>3</v>
      </c>
      <c r="H899" s="8">
        <v>4.8611111111111112E-3</v>
      </c>
      <c r="I899" t="s">
        <v>13</v>
      </c>
      <c r="J899" s="2">
        <f>Datos_cocina[[#This Row],[Precio Unitario]]*Datos_cocina[[#This Row],[Cantidad Ordenada]]</f>
        <v>99</v>
      </c>
      <c r="K899" s="3">
        <f>Datos_cocina[[#This Row],[Ganancia Bruta]]*Datos_cocina[[#This Row],[Cantidad Ordenada]]</f>
        <v>39</v>
      </c>
      <c r="L899" s="3">
        <f>Datos_cocina[[#This Row],[Precio Unitario]]-Datos_cocina[[#This Row],[Costo Unitario]]</f>
        <v>13</v>
      </c>
      <c r="M899" s="4">
        <f>(Datos_cocina[[#This Row],[Ganancia Neta]]/Datos_cocina[[#This Row],[Total del Pedido]])</f>
        <v>0.39393939393939392</v>
      </c>
    </row>
    <row r="900" spans="1:13" x14ac:dyDescent="0.3">
      <c r="A900">
        <v>353</v>
      </c>
      <c r="B900">
        <v>7</v>
      </c>
      <c r="C900" t="s">
        <v>34</v>
      </c>
      <c r="D900" t="s">
        <v>35</v>
      </c>
      <c r="E900" s="2">
        <v>13</v>
      </c>
      <c r="F900" s="2">
        <v>22</v>
      </c>
      <c r="G900">
        <v>2</v>
      </c>
      <c r="H900" s="8">
        <v>3.4722222222222224E-2</v>
      </c>
      <c r="I900" t="s">
        <v>13</v>
      </c>
      <c r="J900" s="2">
        <f>Datos_cocina[[#This Row],[Precio Unitario]]*Datos_cocina[[#This Row],[Cantidad Ordenada]]</f>
        <v>44</v>
      </c>
      <c r="K900" s="3">
        <f>Datos_cocina[[#This Row],[Ganancia Bruta]]*Datos_cocina[[#This Row],[Cantidad Ordenada]]</f>
        <v>18</v>
      </c>
      <c r="L900" s="3">
        <f>Datos_cocina[[#This Row],[Precio Unitario]]-Datos_cocina[[#This Row],[Costo Unitario]]</f>
        <v>9</v>
      </c>
      <c r="M900" s="4">
        <f>(Datos_cocina[[#This Row],[Ganancia Neta]]/Datos_cocina[[#This Row],[Total del Pedido]])</f>
        <v>0.40909090909090912</v>
      </c>
    </row>
    <row r="901" spans="1:13" x14ac:dyDescent="0.3">
      <c r="A901">
        <v>353</v>
      </c>
      <c r="B901">
        <v>7</v>
      </c>
      <c r="C901" t="s">
        <v>11</v>
      </c>
      <c r="D901" t="s">
        <v>12</v>
      </c>
      <c r="E901" s="2">
        <v>18</v>
      </c>
      <c r="F901" s="2">
        <v>30</v>
      </c>
      <c r="G901">
        <v>1</v>
      </c>
      <c r="H901" s="8">
        <v>1.1111111111111112E-2</v>
      </c>
      <c r="I901" t="s">
        <v>10</v>
      </c>
      <c r="J901" s="2">
        <f>Datos_cocina[[#This Row],[Precio Unitario]]*Datos_cocina[[#This Row],[Cantidad Ordenada]]</f>
        <v>30</v>
      </c>
      <c r="K901" s="3">
        <f>Datos_cocina[[#This Row],[Ganancia Bruta]]*Datos_cocina[[#This Row],[Cantidad Ordenada]]</f>
        <v>12</v>
      </c>
      <c r="L901" s="3">
        <f>Datos_cocina[[#This Row],[Precio Unitario]]-Datos_cocina[[#This Row],[Costo Unitario]]</f>
        <v>12</v>
      </c>
      <c r="M901" s="4">
        <f>(Datos_cocina[[#This Row],[Ganancia Neta]]/Datos_cocina[[#This Row],[Total del Pedido]])</f>
        <v>0.4</v>
      </c>
    </row>
    <row r="902" spans="1:13" x14ac:dyDescent="0.3">
      <c r="A902">
        <v>353</v>
      </c>
      <c r="B902">
        <v>7</v>
      </c>
      <c r="C902" t="s">
        <v>30</v>
      </c>
      <c r="D902" t="s">
        <v>31</v>
      </c>
      <c r="E902" s="2">
        <v>21</v>
      </c>
      <c r="F902" s="2">
        <v>35</v>
      </c>
      <c r="G902">
        <v>2</v>
      </c>
      <c r="H902" s="8">
        <v>2.5694444444444443E-2</v>
      </c>
      <c r="I902" t="s">
        <v>10</v>
      </c>
      <c r="J902" s="2">
        <f>Datos_cocina[[#This Row],[Precio Unitario]]*Datos_cocina[[#This Row],[Cantidad Ordenada]]</f>
        <v>70</v>
      </c>
      <c r="K902" s="3">
        <f>Datos_cocina[[#This Row],[Ganancia Bruta]]*Datos_cocina[[#This Row],[Cantidad Ordenada]]</f>
        <v>28</v>
      </c>
      <c r="L902" s="3">
        <f>Datos_cocina[[#This Row],[Precio Unitario]]-Datos_cocina[[#This Row],[Costo Unitario]]</f>
        <v>14</v>
      </c>
      <c r="M902" s="4">
        <f>(Datos_cocina[[#This Row],[Ganancia Neta]]/Datos_cocina[[#This Row],[Total del Pedido]])</f>
        <v>0.4</v>
      </c>
    </row>
    <row r="903" spans="1:13" x14ac:dyDescent="0.3">
      <c r="A903">
        <v>353</v>
      </c>
      <c r="B903">
        <v>7</v>
      </c>
      <c r="C903" t="s">
        <v>36</v>
      </c>
      <c r="D903" t="s">
        <v>37</v>
      </c>
      <c r="E903" s="2">
        <v>20</v>
      </c>
      <c r="F903" s="2">
        <v>34</v>
      </c>
      <c r="G903">
        <v>2</v>
      </c>
      <c r="H903" s="8">
        <v>1.7361111111111112E-2</v>
      </c>
      <c r="I903" t="s">
        <v>13</v>
      </c>
      <c r="J903" s="2">
        <f>Datos_cocina[[#This Row],[Precio Unitario]]*Datos_cocina[[#This Row],[Cantidad Ordenada]]</f>
        <v>68</v>
      </c>
      <c r="K903" s="3">
        <f>Datos_cocina[[#This Row],[Ganancia Bruta]]*Datos_cocina[[#This Row],[Cantidad Ordenada]]</f>
        <v>28</v>
      </c>
      <c r="L903" s="3">
        <f>Datos_cocina[[#This Row],[Precio Unitario]]-Datos_cocina[[#This Row],[Costo Unitario]]</f>
        <v>14</v>
      </c>
      <c r="M903" s="4">
        <f>(Datos_cocina[[#This Row],[Ganancia Neta]]/Datos_cocina[[#This Row],[Total del Pedido]])</f>
        <v>0.41176470588235292</v>
      </c>
    </row>
    <row r="904" spans="1:13" x14ac:dyDescent="0.3">
      <c r="A904">
        <v>354</v>
      </c>
      <c r="B904">
        <v>12</v>
      </c>
      <c r="C904" t="s">
        <v>28</v>
      </c>
      <c r="D904" t="s">
        <v>29</v>
      </c>
      <c r="E904" s="2">
        <v>11</v>
      </c>
      <c r="F904" s="2">
        <v>19</v>
      </c>
      <c r="G904">
        <v>3</v>
      </c>
      <c r="H904" s="8">
        <v>2.2222222222222223E-2</v>
      </c>
      <c r="I904" t="s">
        <v>13</v>
      </c>
      <c r="J904" s="2">
        <f>Datos_cocina[[#This Row],[Precio Unitario]]*Datos_cocina[[#This Row],[Cantidad Ordenada]]</f>
        <v>57</v>
      </c>
      <c r="K904" s="3">
        <f>Datos_cocina[[#This Row],[Ganancia Bruta]]*Datos_cocina[[#This Row],[Cantidad Ordenada]]</f>
        <v>24</v>
      </c>
      <c r="L904" s="3">
        <f>Datos_cocina[[#This Row],[Precio Unitario]]-Datos_cocina[[#This Row],[Costo Unitario]]</f>
        <v>8</v>
      </c>
      <c r="M904" s="4">
        <f>(Datos_cocina[[#This Row],[Ganancia Neta]]/Datos_cocina[[#This Row],[Total del Pedido]])</f>
        <v>0.42105263157894735</v>
      </c>
    </row>
    <row r="905" spans="1:13" x14ac:dyDescent="0.3">
      <c r="A905">
        <v>354</v>
      </c>
      <c r="B905">
        <v>12</v>
      </c>
      <c r="C905" t="s">
        <v>32</v>
      </c>
      <c r="D905" t="s">
        <v>33</v>
      </c>
      <c r="E905" s="2">
        <v>19</v>
      </c>
      <c r="F905" s="2">
        <v>32</v>
      </c>
      <c r="G905">
        <v>2</v>
      </c>
      <c r="H905" s="8">
        <v>3.4027777777777775E-2</v>
      </c>
      <c r="I905" t="s">
        <v>13</v>
      </c>
      <c r="J905" s="2">
        <f>Datos_cocina[[#This Row],[Precio Unitario]]*Datos_cocina[[#This Row],[Cantidad Ordenada]]</f>
        <v>64</v>
      </c>
      <c r="K905" s="3">
        <f>Datos_cocina[[#This Row],[Ganancia Bruta]]*Datos_cocina[[#This Row],[Cantidad Ordenada]]</f>
        <v>26</v>
      </c>
      <c r="L905" s="3">
        <f>Datos_cocina[[#This Row],[Precio Unitario]]-Datos_cocina[[#This Row],[Costo Unitario]]</f>
        <v>13</v>
      </c>
      <c r="M905" s="4">
        <f>(Datos_cocina[[#This Row],[Ganancia Neta]]/Datos_cocina[[#This Row],[Total del Pedido]])</f>
        <v>0.40625</v>
      </c>
    </row>
    <row r="906" spans="1:13" x14ac:dyDescent="0.3">
      <c r="A906">
        <v>354</v>
      </c>
      <c r="B906">
        <v>12</v>
      </c>
      <c r="C906" t="s">
        <v>44</v>
      </c>
      <c r="D906" t="s">
        <v>45</v>
      </c>
      <c r="E906" s="2">
        <v>10</v>
      </c>
      <c r="F906" s="2">
        <v>18</v>
      </c>
      <c r="G906">
        <v>2</v>
      </c>
      <c r="H906" s="8">
        <v>4.8611111111111112E-3</v>
      </c>
      <c r="I906" t="s">
        <v>13</v>
      </c>
      <c r="J906" s="2">
        <f>Datos_cocina[[#This Row],[Precio Unitario]]*Datos_cocina[[#This Row],[Cantidad Ordenada]]</f>
        <v>36</v>
      </c>
      <c r="K906" s="3">
        <f>Datos_cocina[[#This Row],[Ganancia Bruta]]*Datos_cocina[[#This Row],[Cantidad Ordenada]]</f>
        <v>16</v>
      </c>
      <c r="L906" s="3">
        <f>Datos_cocina[[#This Row],[Precio Unitario]]-Datos_cocina[[#This Row],[Costo Unitario]]</f>
        <v>8</v>
      </c>
      <c r="M906" s="4">
        <f>(Datos_cocina[[#This Row],[Ganancia Neta]]/Datos_cocina[[#This Row],[Total del Pedido]])</f>
        <v>0.44444444444444442</v>
      </c>
    </row>
    <row r="907" spans="1:13" x14ac:dyDescent="0.3">
      <c r="A907">
        <v>354</v>
      </c>
      <c r="B907">
        <v>12</v>
      </c>
      <c r="C907" t="s">
        <v>8</v>
      </c>
      <c r="D907" t="s">
        <v>9</v>
      </c>
      <c r="E907" s="2">
        <v>14</v>
      </c>
      <c r="F907" s="2">
        <v>24</v>
      </c>
      <c r="G907">
        <v>1</v>
      </c>
      <c r="H907" s="8">
        <v>3.4027777777777775E-2</v>
      </c>
      <c r="I907" t="s">
        <v>13</v>
      </c>
      <c r="J907" s="2">
        <f>Datos_cocina[[#This Row],[Precio Unitario]]*Datos_cocina[[#This Row],[Cantidad Ordenada]]</f>
        <v>24</v>
      </c>
      <c r="K907" s="3">
        <f>Datos_cocina[[#This Row],[Ganancia Bruta]]*Datos_cocina[[#This Row],[Cantidad Ordenada]]</f>
        <v>10</v>
      </c>
      <c r="L907" s="3">
        <f>Datos_cocina[[#This Row],[Precio Unitario]]-Datos_cocina[[#This Row],[Costo Unitario]]</f>
        <v>10</v>
      </c>
      <c r="M907" s="4">
        <f>(Datos_cocina[[#This Row],[Ganancia Neta]]/Datos_cocina[[#This Row],[Total del Pedido]])</f>
        <v>0.41666666666666669</v>
      </c>
    </row>
    <row r="908" spans="1:13" x14ac:dyDescent="0.3">
      <c r="A908">
        <v>355</v>
      </c>
      <c r="B908">
        <v>4</v>
      </c>
      <c r="C908" t="s">
        <v>46</v>
      </c>
      <c r="D908" t="s">
        <v>47</v>
      </c>
      <c r="E908" s="2">
        <v>15</v>
      </c>
      <c r="F908" s="2">
        <v>26</v>
      </c>
      <c r="G908">
        <v>1</v>
      </c>
      <c r="H908" s="8">
        <v>4.8611111111111112E-3</v>
      </c>
      <c r="I908" t="s">
        <v>13</v>
      </c>
      <c r="J908" s="2">
        <f>Datos_cocina[[#This Row],[Precio Unitario]]*Datos_cocina[[#This Row],[Cantidad Ordenada]]</f>
        <v>26</v>
      </c>
      <c r="K908" s="3">
        <f>Datos_cocina[[#This Row],[Ganancia Bruta]]*Datos_cocina[[#This Row],[Cantidad Ordenada]]</f>
        <v>11</v>
      </c>
      <c r="L908" s="3">
        <f>Datos_cocina[[#This Row],[Precio Unitario]]-Datos_cocina[[#This Row],[Costo Unitario]]</f>
        <v>11</v>
      </c>
      <c r="M908" s="4">
        <f>(Datos_cocina[[#This Row],[Ganancia Neta]]/Datos_cocina[[#This Row],[Total del Pedido]])</f>
        <v>0.42307692307692307</v>
      </c>
    </row>
    <row r="909" spans="1:13" x14ac:dyDescent="0.3">
      <c r="A909">
        <v>356</v>
      </c>
      <c r="B909">
        <v>1</v>
      </c>
      <c r="C909" t="s">
        <v>44</v>
      </c>
      <c r="D909" t="s">
        <v>45</v>
      </c>
      <c r="E909" s="2">
        <v>10</v>
      </c>
      <c r="F909" s="2">
        <v>18</v>
      </c>
      <c r="G909">
        <v>2</v>
      </c>
      <c r="H909" s="8">
        <v>4.8611111111111112E-3</v>
      </c>
      <c r="I909" t="s">
        <v>10</v>
      </c>
      <c r="J909" s="2">
        <f>Datos_cocina[[#This Row],[Precio Unitario]]*Datos_cocina[[#This Row],[Cantidad Ordenada]]</f>
        <v>36</v>
      </c>
      <c r="K909" s="3">
        <f>Datos_cocina[[#This Row],[Ganancia Bruta]]*Datos_cocina[[#This Row],[Cantidad Ordenada]]</f>
        <v>16</v>
      </c>
      <c r="L909" s="3">
        <f>Datos_cocina[[#This Row],[Precio Unitario]]-Datos_cocina[[#This Row],[Costo Unitario]]</f>
        <v>8</v>
      </c>
      <c r="M909" s="4">
        <f>(Datos_cocina[[#This Row],[Ganancia Neta]]/Datos_cocina[[#This Row],[Total del Pedido]])</f>
        <v>0.44444444444444442</v>
      </c>
    </row>
    <row r="910" spans="1:13" x14ac:dyDescent="0.3">
      <c r="A910">
        <v>357</v>
      </c>
      <c r="B910">
        <v>17</v>
      </c>
      <c r="C910" t="s">
        <v>48</v>
      </c>
      <c r="D910" t="s">
        <v>49</v>
      </c>
      <c r="E910" s="2">
        <v>15</v>
      </c>
      <c r="F910" s="2">
        <v>25</v>
      </c>
      <c r="G910">
        <v>1</v>
      </c>
      <c r="H910" s="8">
        <v>8.3333333333333332E-3</v>
      </c>
      <c r="I910" t="s">
        <v>10</v>
      </c>
      <c r="J910" s="2">
        <f>Datos_cocina[[#This Row],[Precio Unitario]]*Datos_cocina[[#This Row],[Cantidad Ordenada]]</f>
        <v>25</v>
      </c>
      <c r="K910" s="3">
        <f>Datos_cocina[[#This Row],[Ganancia Bruta]]*Datos_cocina[[#This Row],[Cantidad Ordenada]]</f>
        <v>10</v>
      </c>
      <c r="L910" s="3">
        <f>Datos_cocina[[#This Row],[Precio Unitario]]-Datos_cocina[[#This Row],[Costo Unitario]]</f>
        <v>10</v>
      </c>
      <c r="M910" s="4">
        <f>(Datos_cocina[[#This Row],[Ganancia Neta]]/Datos_cocina[[#This Row],[Total del Pedido]])</f>
        <v>0.4</v>
      </c>
    </row>
    <row r="911" spans="1:13" x14ac:dyDescent="0.3">
      <c r="A911">
        <v>357</v>
      </c>
      <c r="B911">
        <v>17</v>
      </c>
      <c r="C911" t="s">
        <v>38</v>
      </c>
      <c r="D911" t="s">
        <v>39</v>
      </c>
      <c r="E911" s="2">
        <v>12</v>
      </c>
      <c r="F911" s="2">
        <v>20</v>
      </c>
      <c r="G911">
        <v>2</v>
      </c>
      <c r="H911" s="8">
        <v>3.472222222222222E-3</v>
      </c>
      <c r="I911" t="s">
        <v>13</v>
      </c>
      <c r="J911" s="2">
        <f>Datos_cocina[[#This Row],[Precio Unitario]]*Datos_cocina[[#This Row],[Cantidad Ordenada]]</f>
        <v>40</v>
      </c>
      <c r="K911" s="3">
        <f>Datos_cocina[[#This Row],[Ganancia Bruta]]*Datos_cocina[[#This Row],[Cantidad Ordenada]]</f>
        <v>16</v>
      </c>
      <c r="L911" s="3">
        <f>Datos_cocina[[#This Row],[Precio Unitario]]-Datos_cocina[[#This Row],[Costo Unitario]]</f>
        <v>8</v>
      </c>
      <c r="M911" s="4">
        <f>(Datos_cocina[[#This Row],[Ganancia Neta]]/Datos_cocina[[#This Row],[Total del Pedido]])</f>
        <v>0.4</v>
      </c>
    </row>
    <row r="912" spans="1:13" x14ac:dyDescent="0.3">
      <c r="A912">
        <v>357</v>
      </c>
      <c r="B912">
        <v>17</v>
      </c>
      <c r="C912" t="s">
        <v>16</v>
      </c>
      <c r="D912" t="s">
        <v>17</v>
      </c>
      <c r="E912" s="2">
        <v>16</v>
      </c>
      <c r="F912" s="2">
        <v>27</v>
      </c>
      <c r="G912">
        <v>3</v>
      </c>
      <c r="H912" s="8">
        <v>2.1527777777777778E-2</v>
      </c>
      <c r="I912" t="s">
        <v>13</v>
      </c>
      <c r="J912" s="2">
        <f>Datos_cocina[[#This Row],[Precio Unitario]]*Datos_cocina[[#This Row],[Cantidad Ordenada]]</f>
        <v>81</v>
      </c>
      <c r="K912" s="3">
        <f>Datos_cocina[[#This Row],[Ganancia Bruta]]*Datos_cocina[[#This Row],[Cantidad Ordenada]]</f>
        <v>33</v>
      </c>
      <c r="L912" s="3">
        <f>Datos_cocina[[#This Row],[Precio Unitario]]-Datos_cocina[[#This Row],[Costo Unitario]]</f>
        <v>11</v>
      </c>
      <c r="M912" s="4">
        <f>(Datos_cocina[[#This Row],[Ganancia Neta]]/Datos_cocina[[#This Row],[Total del Pedido]])</f>
        <v>0.40740740740740738</v>
      </c>
    </row>
    <row r="913" spans="1:13" x14ac:dyDescent="0.3">
      <c r="A913">
        <v>357</v>
      </c>
      <c r="B913">
        <v>17</v>
      </c>
      <c r="C913" t="s">
        <v>34</v>
      </c>
      <c r="D913" t="s">
        <v>35</v>
      </c>
      <c r="E913" s="2">
        <v>13</v>
      </c>
      <c r="F913" s="2">
        <v>22</v>
      </c>
      <c r="G913">
        <v>1</v>
      </c>
      <c r="H913" s="8">
        <v>3.3333333333333333E-2</v>
      </c>
      <c r="I913" t="s">
        <v>10</v>
      </c>
      <c r="J913" s="2">
        <f>Datos_cocina[[#This Row],[Precio Unitario]]*Datos_cocina[[#This Row],[Cantidad Ordenada]]</f>
        <v>22</v>
      </c>
      <c r="K913" s="3">
        <f>Datos_cocina[[#This Row],[Ganancia Bruta]]*Datos_cocina[[#This Row],[Cantidad Ordenada]]</f>
        <v>9</v>
      </c>
      <c r="L913" s="3">
        <f>Datos_cocina[[#This Row],[Precio Unitario]]-Datos_cocina[[#This Row],[Costo Unitario]]</f>
        <v>9</v>
      </c>
      <c r="M913" s="4">
        <f>(Datos_cocina[[#This Row],[Ganancia Neta]]/Datos_cocina[[#This Row],[Total del Pedido]])</f>
        <v>0.40909090909090912</v>
      </c>
    </row>
    <row r="914" spans="1:13" x14ac:dyDescent="0.3">
      <c r="A914">
        <v>358</v>
      </c>
      <c r="B914">
        <v>13</v>
      </c>
      <c r="C914" t="s">
        <v>46</v>
      </c>
      <c r="D914" t="s">
        <v>47</v>
      </c>
      <c r="E914" s="2">
        <v>15</v>
      </c>
      <c r="F914" s="2">
        <v>26</v>
      </c>
      <c r="G914">
        <v>2</v>
      </c>
      <c r="H914" s="8">
        <v>3.4722222222222224E-2</v>
      </c>
      <c r="I914" t="s">
        <v>10</v>
      </c>
      <c r="J914" s="2">
        <f>Datos_cocina[[#This Row],[Precio Unitario]]*Datos_cocina[[#This Row],[Cantidad Ordenada]]</f>
        <v>52</v>
      </c>
      <c r="K914" s="3">
        <f>Datos_cocina[[#This Row],[Ganancia Bruta]]*Datos_cocina[[#This Row],[Cantidad Ordenada]]</f>
        <v>22</v>
      </c>
      <c r="L914" s="3">
        <f>Datos_cocina[[#This Row],[Precio Unitario]]-Datos_cocina[[#This Row],[Costo Unitario]]</f>
        <v>11</v>
      </c>
      <c r="M914" s="4">
        <f>(Datos_cocina[[#This Row],[Ganancia Neta]]/Datos_cocina[[#This Row],[Total del Pedido]])</f>
        <v>0.42307692307692307</v>
      </c>
    </row>
    <row r="915" spans="1:13" x14ac:dyDescent="0.3">
      <c r="A915">
        <v>358</v>
      </c>
      <c r="B915">
        <v>13</v>
      </c>
      <c r="C915" t="s">
        <v>44</v>
      </c>
      <c r="D915" t="s">
        <v>45</v>
      </c>
      <c r="E915" s="2">
        <v>10</v>
      </c>
      <c r="F915" s="2">
        <v>18</v>
      </c>
      <c r="G915">
        <v>3</v>
      </c>
      <c r="H915" s="8">
        <v>3.4722222222222224E-2</v>
      </c>
      <c r="I915" t="s">
        <v>13</v>
      </c>
      <c r="J915" s="2">
        <f>Datos_cocina[[#This Row],[Precio Unitario]]*Datos_cocina[[#This Row],[Cantidad Ordenada]]</f>
        <v>54</v>
      </c>
      <c r="K915" s="3">
        <f>Datos_cocina[[#This Row],[Ganancia Bruta]]*Datos_cocina[[#This Row],[Cantidad Ordenada]]</f>
        <v>24</v>
      </c>
      <c r="L915" s="3">
        <f>Datos_cocina[[#This Row],[Precio Unitario]]-Datos_cocina[[#This Row],[Costo Unitario]]</f>
        <v>8</v>
      </c>
      <c r="M915" s="4">
        <f>(Datos_cocina[[#This Row],[Ganancia Neta]]/Datos_cocina[[#This Row],[Total del Pedido]])</f>
        <v>0.44444444444444442</v>
      </c>
    </row>
    <row r="916" spans="1:13" x14ac:dyDescent="0.3">
      <c r="A916">
        <v>358</v>
      </c>
      <c r="B916">
        <v>13</v>
      </c>
      <c r="C916" t="s">
        <v>38</v>
      </c>
      <c r="D916" t="s">
        <v>39</v>
      </c>
      <c r="E916" s="2">
        <v>12</v>
      </c>
      <c r="F916" s="2">
        <v>20</v>
      </c>
      <c r="G916">
        <v>3</v>
      </c>
      <c r="H916" s="8">
        <v>3.6111111111111108E-2</v>
      </c>
      <c r="I916" t="s">
        <v>10</v>
      </c>
      <c r="J916" s="2">
        <f>Datos_cocina[[#This Row],[Precio Unitario]]*Datos_cocina[[#This Row],[Cantidad Ordenada]]</f>
        <v>60</v>
      </c>
      <c r="K916" s="3">
        <f>Datos_cocina[[#This Row],[Ganancia Bruta]]*Datos_cocina[[#This Row],[Cantidad Ordenada]]</f>
        <v>24</v>
      </c>
      <c r="L916" s="3">
        <f>Datos_cocina[[#This Row],[Precio Unitario]]-Datos_cocina[[#This Row],[Costo Unitario]]</f>
        <v>8</v>
      </c>
      <c r="M916" s="4">
        <f>(Datos_cocina[[#This Row],[Ganancia Neta]]/Datos_cocina[[#This Row],[Total del Pedido]])</f>
        <v>0.4</v>
      </c>
    </row>
    <row r="917" spans="1:13" x14ac:dyDescent="0.3">
      <c r="A917">
        <v>359</v>
      </c>
      <c r="B917">
        <v>11</v>
      </c>
      <c r="C917" t="s">
        <v>34</v>
      </c>
      <c r="D917" t="s">
        <v>35</v>
      </c>
      <c r="E917" s="2">
        <v>13</v>
      </c>
      <c r="F917" s="2">
        <v>22</v>
      </c>
      <c r="G917">
        <v>1</v>
      </c>
      <c r="H917" s="8">
        <v>1.8055555555555554E-2</v>
      </c>
      <c r="I917" t="s">
        <v>13</v>
      </c>
      <c r="J917" s="2">
        <f>Datos_cocina[[#This Row],[Precio Unitario]]*Datos_cocina[[#This Row],[Cantidad Ordenada]]</f>
        <v>22</v>
      </c>
      <c r="K917" s="3">
        <f>Datos_cocina[[#This Row],[Ganancia Bruta]]*Datos_cocina[[#This Row],[Cantidad Ordenada]]</f>
        <v>9</v>
      </c>
      <c r="L917" s="3">
        <f>Datos_cocina[[#This Row],[Precio Unitario]]-Datos_cocina[[#This Row],[Costo Unitario]]</f>
        <v>9</v>
      </c>
      <c r="M917" s="4">
        <f>(Datos_cocina[[#This Row],[Ganancia Neta]]/Datos_cocina[[#This Row],[Total del Pedido]])</f>
        <v>0.40909090909090912</v>
      </c>
    </row>
    <row r="918" spans="1:13" x14ac:dyDescent="0.3">
      <c r="A918">
        <v>359</v>
      </c>
      <c r="B918">
        <v>11</v>
      </c>
      <c r="C918" t="s">
        <v>26</v>
      </c>
      <c r="D918" t="s">
        <v>27</v>
      </c>
      <c r="E918" s="2">
        <v>16</v>
      </c>
      <c r="F918" s="2">
        <v>28</v>
      </c>
      <c r="G918">
        <v>3</v>
      </c>
      <c r="H918" s="8">
        <v>3.9583333333333331E-2</v>
      </c>
      <c r="I918" t="s">
        <v>13</v>
      </c>
      <c r="J918" s="2">
        <f>Datos_cocina[[#This Row],[Precio Unitario]]*Datos_cocina[[#This Row],[Cantidad Ordenada]]</f>
        <v>84</v>
      </c>
      <c r="K918" s="3">
        <f>Datos_cocina[[#This Row],[Ganancia Bruta]]*Datos_cocina[[#This Row],[Cantidad Ordenada]]</f>
        <v>36</v>
      </c>
      <c r="L918" s="3">
        <f>Datos_cocina[[#This Row],[Precio Unitario]]-Datos_cocina[[#This Row],[Costo Unitario]]</f>
        <v>12</v>
      </c>
      <c r="M918" s="4">
        <f>(Datos_cocina[[#This Row],[Ganancia Neta]]/Datos_cocina[[#This Row],[Total del Pedido]])</f>
        <v>0.42857142857142855</v>
      </c>
    </row>
    <row r="919" spans="1:13" x14ac:dyDescent="0.3">
      <c r="A919">
        <v>359</v>
      </c>
      <c r="B919">
        <v>11</v>
      </c>
      <c r="C919" t="s">
        <v>22</v>
      </c>
      <c r="D919" t="s">
        <v>23</v>
      </c>
      <c r="E919" s="2">
        <v>17</v>
      </c>
      <c r="F919" s="2">
        <v>29</v>
      </c>
      <c r="G919">
        <v>2</v>
      </c>
      <c r="H919" s="8">
        <v>8.3333333333333332E-3</v>
      </c>
      <c r="I919" t="s">
        <v>13</v>
      </c>
      <c r="J919" s="2">
        <f>Datos_cocina[[#This Row],[Precio Unitario]]*Datos_cocina[[#This Row],[Cantidad Ordenada]]</f>
        <v>58</v>
      </c>
      <c r="K919" s="3">
        <f>Datos_cocina[[#This Row],[Ganancia Bruta]]*Datos_cocina[[#This Row],[Cantidad Ordenada]]</f>
        <v>24</v>
      </c>
      <c r="L919" s="3">
        <f>Datos_cocina[[#This Row],[Precio Unitario]]-Datos_cocina[[#This Row],[Costo Unitario]]</f>
        <v>12</v>
      </c>
      <c r="M919" s="4">
        <f>(Datos_cocina[[#This Row],[Ganancia Neta]]/Datos_cocina[[#This Row],[Total del Pedido]])</f>
        <v>0.41379310344827586</v>
      </c>
    </row>
    <row r="920" spans="1:13" x14ac:dyDescent="0.3">
      <c r="A920">
        <v>359</v>
      </c>
      <c r="B920">
        <v>11</v>
      </c>
      <c r="C920" t="s">
        <v>46</v>
      </c>
      <c r="D920" t="s">
        <v>47</v>
      </c>
      <c r="E920" s="2">
        <v>15</v>
      </c>
      <c r="F920" s="2">
        <v>26</v>
      </c>
      <c r="G920">
        <v>1</v>
      </c>
      <c r="H920" s="8">
        <v>3.4722222222222224E-2</v>
      </c>
      <c r="I920" t="s">
        <v>13</v>
      </c>
      <c r="J920" s="2">
        <f>Datos_cocina[[#This Row],[Precio Unitario]]*Datos_cocina[[#This Row],[Cantidad Ordenada]]</f>
        <v>26</v>
      </c>
      <c r="K920" s="3">
        <f>Datos_cocina[[#This Row],[Ganancia Bruta]]*Datos_cocina[[#This Row],[Cantidad Ordenada]]</f>
        <v>11</v>
      </c>
      <c r="L920" s="3">
        <f>Datos_cocina[[#This Row],[Precio Unitario]]-Datos_cocina[[#This Row],[Costo Unitario]]</f>
        <v>11</v>
      </c>
      <c r="M920" s="4">
        <f>(Datos_cocina[[#This Row],[Ganancia Neta]]/Datos_cocina[[#This Row],[Total del Pedido]])</f>
        <v>0.42307692307692307</v>
      </c>
    </row>
    <row r="921" spans="1:13" x14ac:dyDescent="0.3">
      <c r="A921">
        <v>360</v>
      </c>
      <c r="B921">
        <v>16</v>
      </c>
      <c r="C921" t="s">
        <v>42</v>
      </c>
      <c r="D921" t="s">
        <v>43</v>
      </c>
      <c r="E921" s="2">
        <v>13</v>
      </c>
      <c r="F921" s="2">
        <v>21</v>
      </c>
      <c r="G921">
        <v>1</v>
      </c>
      <c r="H921" s="8">
        <v>2.9166666666666667E-2</v>
      </c>
      <c r="I921" t="s">
        <v>10</v>
      </c>
      <c r="J921" s="2">
        <f>Datos_cocina[[#This Row],[Precio Unitario]]*Datos_cocina[[#This Row],[Cantidad Ordenada]]</f>
        <v>21</v>
      </c>
      <c r="K921" s="3">
        <f>Datos_cocina[[#This Row],[Ganancia Bruta]]*Datos_cocina[[#This Row],[Cantidad Ordenada]]</f>
        <v>8</v>
      </c>
      <c r="L921" s="3">
        <f>Datos_cocina[[#This Row],[Precio Unitario]]-Datos_cocina[[#This Row],[Costo Unitario]]</f>
        <v>8</v>
      </c>
      <c r="M921" s="4">
        <f>(Datos_cocina[[#This Row],[Ganancia Neta]]/Datos_cocina[[#This Row],[Total del Pedido]])</f>
        <v>0.38095238095238093</v>
      </c>
    </row>
    <row r="922" spans="1:13" x14ac:dyDescent="0.3">
      <c r="A922">
        <v>360</v>
      </c>
      <c r="B922">
        <v>16</v>
      </c>
      <c r="C922" t="s">
        <v>11</v>
      </c>
      <c r="D922" t="s">
        <v>12</v>
      </c>
      <c r="E922" s="2">
        <v>18</v>
      </c>
      <c r="F922" s="2">
        <v>30</v>
      </c>
      <c r="G922">
        <v>3</v>
      </c>
      <c r="H922" s="8">
        <v>2.5000000000000001E-2</v>
      </c>
      <c r="I922" t="s">
        <v>13</v>
      </c>
      <c r="J922" s="2">
        <f>Datos_cocina[[#This Row],[Precio Unitario]]*Datos_cocina[[#This Row],[Cantidad Ordenada]]</f>
        <v>90</v>
      </c>
      <c r="K922" s="3">
        <f>Datos_cocina[[#This Row],[Ganancia Bruta]]*Datos_cocina[[#This Row],[Cantidad Ordenada]]</f>
        <v>36</v>
      </c>
      <c r="L922" s="3">
        <f>Datos_cocina[[#This Row],[Precio Unitario]]-Datos_cocina[[#This Row],[Costo Unitario]]</f>
        <v>12</v>
      </c>
      <c r="M922" s="4">
        <f>(Datos_cocina[[#This Row],[Ganancia Neta]]/Datos_cocina[[#This Row],[Total del Pedido]])</f>
        <v>0.4</v>
      </c>
    </row>
    <row r="923" spans="1:13" x14ac:dyDescent="0.3">
      <c r="A923">
        <v>360</v>
      </c>
      <c r="B923">
        <v>16</v>
      </c>
      <c r="C923" t="s">
        <v>46</v>
      </c>
      <c r="D923" t="s">
        <v>47</v>
      </c>
      <c r="E923" s="2">
        <v>15</v>
      </c>
      <c r="F923" s="2">
        <v>26</v>
      </c>
      <c r="G923">
        <v>1</v>
      </c>
      <c r="H923" s="8">
        <v>3.5416666666666666E-2</v>
      </c>
      <c r="I923" t="s">
        <v>13</v>
      </c>
      <c r="J923" s="2">
        <f>Datos_cocina[[#This Row],[Precio Unitario]]*Datos_cocina[[#This Row],[Cantidad Ordenada]]</f>
        <v>26</v>
      </c>
      <c r="K923" s="3">
        <f>Datos_cocina[[#This Row],[Ganancia Bruta]]*Datos_cocina[[#This Row],[Cantidad Ordenada]]</f>
        <v>11</v>
      </c>
      <c r="L923" s="3">
        <f>Datos_cocina[[#This Row],[Precio Unitario]]-Datos_cocina[[#This Row],[Costo Unitario]]</f>
        <v>11</v>
      </c>
      <c r="M923" s="4">
        <f>(Datos_cocina[[#This Row],[Ganancia Neta]]/Datos_cocina[[#This Row],[Total del Pedido]])</f>
        <v>0.42307692307692307</v>
      </c>
    </row>
    <row r="924" spans="1:13" x14ac:dyDescent="0.3">
      <c r="A924">
        <v>360</v>
      </c>
      <c r="B924">
        <v>16</v>
      </c>
      <c r="C924" t="s">
        <v>32</v>
      </c>
      <c r="D924" t="s">
        <v>33</v>
      </c>
      <c r="E924" s="2">
        <v>19</v>
      </c>
      <c r="F924" s="2">
        <v>32</v>
      </c>
      <c r="G924">
        <v>3</v>
      </c>
      <c r="H924" s="8">
        <v>2.0833333333333332E-2</v>
      </c>
      <c r="I924" t="s">
        <v>13</v>
      </c>
      <c r="J924" s="2">
        <f>Datos_cocina[[#This Row],[Precio Unitario]]*Datos_cocina[[#This Row],[Cantidad Ordenada]]</f>
        <v>96</v>
      </c>
      <c r="K924" s="3">
        <f>Datos_cocina[[#This Row],[Ganancia Bruta]]*Datos_cocina[[#This Row],[Cantidad Ordenada]]</f>
        <v>39</v>
      </c>
      <c r="L924" s="3">
        <f>Datos_cocina[[#This Row],[Precio Unitario]]-Datos_cocina[[#This Row],[Costo Unitario]]</f>
        <v>13</v>
      </c>
      <c r="M924" s="4">
        <f>(Datos_cocina[[#This Row],[Ganancia Neta]]/Datos_cocina[[#This Row],[Total del Pedido]])</f>
        <v>0.40625</v>
      </c>
    </row>
    <row r="925" spans="1:13" x14ac:dyDescent="0.3">
      <c r="A925">
        <v>361</v>
      </c>
      <c r="B925">
        <v>16</v>
      </c>
      <c r="C925" t="s">
        <v>22</v>
      </c>
      <c r="D925" t="s">
        <v>23</v>
      </c>
      <c r="E925" s="2">
        <v>17</v>
      </c>
      <c r="F925" s="2">
        <v>29</v>
      </c>
      <c r="G925">
        <v>1</v>
      </c>
      <c r="H925" s="8">
        <v>4.027777777777778E-2</v>
      </c>
      <c r="I925" t="s">
        <v>10</v>
      </c>
      <c r="J925" s="2">
        <f>Datos_cocina[[#This Row],[Precio Unitario]]*Datos_cocina[[#This Row],[Cantidad Ordenada]]</f>
        <v>29</v>
      </c>
      <c r="K925" s="3">
        <f>Datos_cocina[[#This Row],[Ganancia Bruta]]*Datos_cocina[[#This Row],[Cantidad Ordenada]]</f>
        <v>12</v>
      </c>
      <c r="L925" s="3">
        <f>Datos_cocina[[#This Row],[Precio Unitario]]-Datos_cocina[[#This Row],[Costo Unitario]]</f>
        <v>12</v>
      </c>
      <c r="M925" s="4">
        <f>(Datos_cocina[[#This Row],[Ganancia Neta]]/Datos_cocina[[#This Row],[Total del Pedido]])</f>
        <v>0.41379310344827586</v>
      </c>
    </row>
    <row r="926" spans="1:13" x14ac:dyDescent="0.3">
      <c r="A926">
        <v>361</v>
      </c>
      <c r="B926">
        <v>16</v>
      </c>
      <c r="C926" t="s">
        <v>8</v>
      </c>
      <c r="D926" t="s">
        <v>9</v>
      </c>
      <c r="E926" s="2">
        <v>14</v>
      </c>
      <c r="F926" s="2">
        <v>24</v>
      </c>
      <c r="G926">
        <v>3</v>
      </c>
      <c r="H926" s="8">
        <v>3.7499999999999999E-2</v>
      </c>
      <c r="I926" t="s">
        <v>13</v>
      </c>
      <c r="J926" s="2">
        <f>Datos_cocina[[#This Row],[Precio Unitario]]*Datos_cocina[[#This Row],[Cantidad Ordenada]]</f>
        <v>72</v>
      </c>
      <c r="K926" s="3">
        <f>Datos_cocina[[#This Row],[Ganancia Bruta]]*Datos_cocina[[#This Row],[Cantidad Ordenada]]</f>
        <v>30</v>
      </c>
      <c r="L926" s="3">
        <f>Datos_cocina[[#This Row],[Precio Unitario]]-Datos_cocina[[#This Row],[Costo Unitario]]</f>
        <v>10</v>
      </c>
      <c r="M926" s="4">
        <f>(Datos_cocina[[#This Row],[Ganancia Neta]]/Datos_cocina[[#This Row],[Total del Pedido]])</f>
        <v>0.41666666666666669</v>
      </c>
    </row>
    <row r="927" spans="1:13" x14ac:dyDescent="0.3">
      <c r="A927">
        <v>362</v>
      </c>
      <c r="B927">
        <v>15</v>
      </c>
      <c r="C927" t="s">
        <v>38</v>
      </c>
      <c r="D927" t="s">
        <v>39</v>
      </c>
      <c r="E927" s="2">
        <v>12</v>
      </c>
      <c r="F927" s="2">
        <v>20</v>
      </c>
      <c r="G927">
        <v>1</v>
      </c>
      <c r="H927" s="8">
        <v>2.8472222222222222E-2</v>
      </c>
      <c r="I927" t="s">
        <v>10</v>
      </c>
      <c r="J927" s="2">
        <f>Datos_cocina[[#This Row],[Precio Unitario]]*Datos_cocina[[#This Row],[Cantidad Ordenada]]</f>
        <v>20</v>
      </c>
      <c r="K927" s="3">
        <f>Datos_cocina[[#This Row],[Ganancia Bruta]]*Datos_cocina[[#This Row],[Cantidad Ordenada]]</f>
        <v>8</v>
      </c>
      <c r="L927" s="3">
        <f>Datos_cocina[[#This Row],[Precio Unitario]]-Datos_cocina[[#This Row],[Costo Unitario]]</f>
        <v>8</v>
      </c>
      <c r="M927" s="4">
        <f>(Datos_cocina[[#This Row],[Ganancia Neta]]/Datos_cocina[[#This Row],[Total del Pedido]])</f>
        <v>0.4</v>
      </c>
    </row>
    <row r="928" spans="1:13" x14ac:dyDescent="0.3">
      <c r="A928">
        <v>362</v>
      </c>
      <c r="B928">
        <v>15</v>
      </c>
      <c r="C928" t="s">
        <v>8</v>
      </c>
      <c r="D928" t="s">
        <v>9</v>
      </c>
      <c r="E928" s="2">
        <v>14</v>
      </c>
      <c r="F928" s="2">
        <v>24</v>
      </c>
      <c r="G928">
        <v>1</v>
      </c>
      <c r="H928" s="8">
        <v>4.027777777777778E-2</v>
      </c>
      <c r="I928" t="s">
        <v>10</v>
      </c>
      <c r="J928" s="2">
        <f>Datos_cocina[[#This Row],[Precio Unitario]]*Datos_cocina[[#This Row],[Cantidad Ordenada]]</f>
        <v>24</v>
      </c>
      <c r="K928" s="3">
        <f>Datos_cocina[[#This Row],[Ganancia Bruta]]*Datos_cocina[[#This Row],[Cantidad Ordenada]]</f>
        <v>10</v>
      </c>
      <c r="L928" s="3">
        <f>Datos_cocina[[#This Row],[Precio Unitario]]-Datos_cocina[[#This Row],[Costo Unitario]]</f>
        <v>10</v>
      </c>
      <c r="M928" s="4">
        <f>(Datos_cocina[[#This Row],[Ganancia Neta]]/Datos_cocina[[#This Row],[Total del Pedido]])</f>
        <v>0.41666666666666669</v>
      </c>
    </row>
    <row r="929" spans="1:13" x14ac:dyDescent="0.3">
      <c r="A929">
        <v>362</v>
      </c>
      <c r="B929">
        <v>15</v>
      </c>
      <c r="C929" t="s">
        <v>44</v>
      </c>
      <c r="D929" t="s">
        <v>45</v>
      </c>
      <c r="E929" s="2">
        <v>10</v>
      </c>
      <c r="F929" s="2">
        <v>18</v>
      </c>
      <c r="G929">
        <v>1</v>
      </c>
      <c r="H929" s="8">
        <v>1.6666666666666666E-2</v>
      </c>
      <c r="I929" t="s">
        <v>10</v>
      </c>
      <c r="J929" s="2">
        <f>Datos_cocina[[#This Row],[Precio Unitario]]*Datos_cocina[[#This Row],[Cantidad Ordenada]]</f>
        <v>18</v>
      </c>
      <c r="K929" s="3">
        <f>Datos_cocina[[#This Row],[Ganancia Bruta]]*Datos_cocina[[#This Row],[Cantidad Ordenada]]</f>
        <v>8</v>
      </c>
      <c r="L929" s="3">
        <f>Datos_cocina[[#This Row],[Precio Unitario]]-Datos_cocina[[#This Row],[Costo Unitario]]</f>
        <v>8</v>
      </c>
      <c r="M929" s="4">
        <f>(Datos_cocina[[#This Row],[Ganancia Neta]]/Datos_cocina[[#This Row],[Total del Pedido]])</f>
        <v>0.44444444444444442</v>
      </c>
    </row>
    <row r="930" spans="1:13" x14ac:dyDescent="0.3">
      <c r="A930">
        <v>363</v>
      </c>
      <c r="B930">
        <v>5</v>
      </c>
      <c r="C930" t="s">
        <v>11</v>
      </c>
      <c r="D930" t="s">
        <v>12</v>
      </c>
      <c r="E930" s="2">
        <v>18</v>
      </c>
      <c r="F930" s="2">
        <v>30</v>
      </c>
      <c r="G930">
        <v>1</v>
      </c>
      <c r="H930" s="8">
        <v>3.3333333333333333E-2</v>
      </c>
      <c r="I930" t="s">
        <v>10</v>
      </c>
      <c r="J930" s="2">
        <f>Datos_cocina[[#This Row],[Precio Unitario]]*Datos_cocina[[#This Row],[Cantidad Ordenada]]</f>
        <v>30</v>
      </c>
      <c r="K930" s="3">
        <f>Datos_cocina[[#This Row],[Ganancia Bruta]]*Datos_cocina[[#This Row],[Cantidad Ordenada]]</f>
        <v>12</v>
      </c>
      <c r="L930" s="3">
        <f>Datos_cocina[[#This Row],[Precio Unitario]]-Datos_cocina[[#This Row],[Costo Unitario]]</f>
        <v>12</v>
      </c>
      <c r="M930" s="4">
        <f>(Datos_cocina[[#This Row],[Ganancia Neta]]/Datos_cocina[[#This Row],[Total del Pedido]])</f>
        <v>0.4</v>
      </c>
    </row>
    <row r="931" spans="1:13" x14ac:dyDescent="0.3">
      <c r="A931">
        <v>363</v>
      </c>
      <c r="B931">
        <v>5</v>
      </c>
      <c r="C931" t="s">
        <v>8</v>
      </c>
      <c r="D931" t="s">
        <v>9</v>
      </c>
      <c r="E931" s="2">
        <v>14</v>
      </c>
      <c r="F931" s="2">
        <v>24</v>
      </c>
      <c r="G931">
        <v>3</v>
      </c>
      <c r="H931" s="8">
        <v>2.8472222222222222E-2</v>
      </c>
      <c r="I931" t="s">
        <v>13</v>
      </c>
      <c r="J931" s="2">
        <f>Datos_cocina[[#This Row],[Precio Unitario]]*Datos_cocina[[#This Row],[Cantidad Ordenada]]</f>
        <v>72</v>
      </c>
      <c r="K931" s="3">
        <f>Datos_cocina[[#This Row],[Ganancia Bruta]]*Datos_cocina[[#This Row],[Cantidad Ordenada]]</f>
        <v>30</v>
      </c>
      <c r="L931" s="3">
        <f>Datos_cocina[[#This Row],[Precio Unitario]]-Datos_cocina[[#This Row],[Costo Unitario]]</f>
        <v>10</v>
      </c>
      <c r="M931" s="4">
        <f>(Datos_cocina[[#This Row],[Ganancia Neta]]/Datos_cocina[[#This Row],[Total del Pedido]])</f>
        <v>0.41666666666666669</v>
      </c>
    </row>
    <row r="932" spans="1:13" x14ac:dyDescent="0.3">
      <c r="A932">
        <v>363</v>
      </c>
      <c r="B932">
        <v>5</v>
      </c>
      <c r="C932" t="s">
        <v>20</v>
      </c>
      <c r="D932" t="s">
        <v>21</v>
      </c>
      <c r="E932" s="2">
        <v>22</v>
      </c>
      <c r="F932" s="2">
        <v>36</v>
      </c>
      <c r="G932">
        <v>2</v>
      </c>
      <c r="H932" s="8">
        <v>2.9166666666666667E-2</v>
      </c>
      <c r="I932" t="s">
        <v>10</v>
      </c>
      <c r="J932" s="2">
        <f>Datos_cocina[[#This Row],[Precio Unitario]]*Datos_cocina[[#This Row],[Cantidad Ordenada]]</f>
        <v>72</v>
      </c>
      <c r="K932" s="3">
        <f>Datos_cocina[[#This Row],[Ganancia Bruta]]*Datos_cocina[[#This Row],[Cantidad Ordenada]]</f>
        <v>28</v>
      </c>
      <c r="L932" s="3">
        <f>Datos_cocina[[#This Row],[Precio Unitario]]-Datos_cocina[[#This Row],[Costo Unitario]]</f>
        <v>14</v>
      </c>
      <c r="M932" s="4">
        <f>(Datos_cocina[[#This Row],[Ganancia Neta]]/Datos_cocina[[#This Row],[Total del Pedido]])</f>
        <v>0.3888888888888889</v>
      </c>
    </row>
    <row r="933" spans="1:13" x14ac:dyDescent="0.3">
      <c r="A933">
        <v>363</v>
      </c>
      <c r="B933">
        <v>5</v>
      </c>
      <c r="C933" t="s">
        <v>24</v>
      </c>
      <c r="D933" t="s">
        <v>25</v>
      </c>
      <c r="E933" s="2">
        <v>20</v>
      </c>
      <c r="F933" s="2">
        <v>33</v>
      </c>
      <c r="G933">
        <v>2</v>
      </c>
      <c r="H933" s="8">
        <v>1.2500000000000001E-2</v>
      </c>
      <c r="I933" t="s">
        <v>10</v>
      </c>
      <c r="J933" s="2">
        <f>Datos_cocina[[#This Row],[Precio Unitario]]*Datos_cocina[[#This Row],[Cantidad Ordenada]]</f>
        <v>66</v>
      </c>
      <c r="K933" s="3">
        <f>Datos_cocina[[#This Row],[Ganancia Bruta]]*Datos_cocina[[#This Row],[Cantidad Ordenada]]</f>
        <v>26</v>
      </c>
      <c r="L933" s="3">
        <f>Datos_cocina[[#This Row],[Precio Unitario]]-Datos_cocina[[#This Row],[Costo Unitario]]</f>
        <v>13</v>
      </c>
      <c r="M933" s="4">
        <f>(Datos_cocina[[#This Row],[Ganancia Neta]]/Datos_cocina[[#This Row],[Total del Pedido]])</f>
        <v>0.39393939393939392</v>
      </c>
    </row>
    <row r="934" spans="1:13" x14ac:dyDescent="0.3">
      <c r="A934">
        <v>364</v>
      </c>
      <c r="B934">
        <v>15</v>
      </c>
      <c r="C934" t="s">
        <v>26</v>
      </c>
      <c r="D934" t="s">
        <v>27</v>
      </c>
      <c r="E934" s="2">
        <v>16</v>
      </c>
      <c r="F934" s="2">
        <v>28</v>
      </c>
      <c r="G934">
        <v>2</v>
      </c>
      <c r="H934" s="8">
        <v>3.6111111111111108E-2</v>
      </c>
      <c r="I934" t="s">
        <v>10</v>
      </c>
      <c r="J934" s="2">
        <f>Datos_cocina[[#This Row],[Precio Unitario]]*Datos_cocina[[#This Row],[Cantidad Ordenada]]</f>
        <v>56</v>
      </c>
      <c r="K934" s="3">
        <f>Datos_cocina[[#This Row],[Ganancia Bruta]]*Datos_cocina[[#This Row],[Cantidad Ordenada]]</f>
        <v>24</v>
      </c>
      <c r="L934" s="3">
        <f>Datos_cocina[[#This Row],[Precio Unitario]]-Datos_cocina[[#This Row],[Costo Unitario]]</f>
        <v>12</v>
      </c>
      <c r="M934" s="4">
        <f>(Datos_cocina[[#This Row],[Ganancia Neta]]/Datos_cocina[[#This Row],[Total del Pedido]])</f>
        <v>0.42857142857142855</v>
      </c>
    </row>
    <row r="935" spans="1:13" x14ac:dyDescent="0.3">
      <c r="A935">
        <v>364</v>
      </c>
      <c r="B935">
        <v>15</v>
      </c>
      <c r="C935" t="s">
        <v>34</v>
      </c>
      <c r="D935" t="s">
        <v>35</v>
      </c>
      <c r="E935" s="2">
        <v>13</v>
      </c>
      <c r="F935" s="2">
        <v>22</v>
      </c>
      <c r="G935">
        <v>1</v>
      </c>
      <c r="H935" s="8">
        <v>1.3888888888888888E-2</v>
      </c>
      <c r="I935" t="s">
        <v>10</v>
      </c>
      <c r="J935" s="2">
        <f>Datos_cocina[[#This Row],[Precio Unitario]]*Datos_cocina[[#This Row],[Cantidad Ordenada]]</f>
        <v>22</v>
      </c>
      <c r="K935" s="3">
        <f>Datos_cocina[[#This Row],[Ganancia Bruta]]*Datos_cocina[[#This Row],[Cantidad Ordenada]]</f>
        <v>9</v>
      </c>
      <c r="L935" s="3">
        <f>Datos_cocina[[#This Row],[Precio Unitario]]-Datos_cocina[[#This Row],[Costo Unitario]]</f>
        <v>9</v>
      </c>
      <c r="M935" s="4">
        <f>(Datos_cocina[[#This Row],[Ganancia Neta]]/Datos_cocina[[#This Row],[Total del Pedido]])</f>
        <v>0.40909090909090912</v>
      </c>
    </row>
    <row r="936" spans="1:13" x14ac:dyDescent="0.3">
      <c r="A936">
        <v>364</v>
      </c>
      <c r="B936">
        <v>15</v>
      </c>
      <c r="C936" t="s">
        <v>48</v>
      </c>
      <c r="D936" t="s">
        <v>49</v>
      </c>
      <c r="E936" s="2">
        <v>15</v>
      </c>
      <c r="F936" s="2">
        <v>25</v>
      </c>
      <c r="G936">
        <v>2</v>
      </c>
      <c r="H936" s="8">
        <v>9.7222222222222224E-3</v>
      </c>
      <c r="I936" t="s">
        <v>10</v>
      </c>
      <c r="J936" s="2">
        <f>Datos_cocina[[#This Row],[Precio Unitario]]*Datos_cocina[[#This Row],[Cantidad Ordenada]]</f>
        <v>50</v>
      </c>
      <c r="K936" s="3">
        <f>Datos_cocina[[#This Row],[Ganancia Bruta]]*Datos_cocina[[#This Row],[Cantidad Ordenada]]</f>
        <v>20</v>
      </c>
      <c r="L936" s="3">
        <f>Datos_cocina[[#This Row],[Precio Unitario]]-Datos_cocina[[#This Row],[Costo Unitario]]</f>
        <v>10</v>
      </c>
      <c r="M936" s="4">
        <f>(Datos_cocina[[#This Row],[Ganancia Neta]]/Datos_cocina[[#This Row],[Total del Pedido]])</f>
        <v>0.4</v>
      </c>
    </row>
    <row r="937" spans="1:13" x14ac:dyDescent="0.3">
      <c r="A937">
        <v>364</v>
      </c>
      <c r="B937">
        <v>15</v>
      </c>
      <c r="C937" t="s">
        <v>22</v>
      </c>
      <c r="D937" t="s">
        <v>23</v>
      </c>
      <c r="E937" s="2">
        <v>17</v>
      </c>
      <c r="F937" s="2">
        <v>29</v>
      </c>
      <c r="G937">
        <v>1</v>
      </c>
      <c r="H937" s="8">
        <v>1.8055555555555554E-2</v>
      </c>
      <c r="I937" t="s">
        <v>10</v>
      </c>
      <c r="J937" s="2">
        <f>Datos_cocina[[#This Row],[Precio Unitario]]*Datos_cocina[[#This Row],[Cantidad Ordenada]]</f>
        <v>29</v>
      </c>
      <c r="K937" s="3">
        <f>Datos_cocina[[#This Row],[Ganancia Bruta]]*Datos_cocina[[#This Row],[Cantidad Ordenada]]</f>
        <v>12</v>
      </c>
      <c r="L937" s="3">
        <f>Datos_cocina[[#This Row],[Precio Unitario]]-Datos_cocina[[#This Row],[Costo Unitario]]</f>
        <v>12</v>
      </c>
      <c r="M937" s="4">
        <f>(Datos_cocina[[#This Row],[Ganancia Neta]]/Datos_cocina[[#This Row],[Total del Pedido]])</f>
        <v>0.41379310344827586</v>
      </c>
    </row>
    <row r="938" spans="1:13" x14ac:dyDescent="0.3">
      <c r="A938">
        <v>365</v>
      </c>
      <c r="B938">
        <v>4</v>
      </c>
      <c r="C938" t="s">
        <v>20</v>
      </c>
      <c r="D938" t="s">
        <v>21</v>
      </c>
      <c r="E938" s="2">
        <v>22</v>
      </c>
      <c r="F938" s="2">
        <v>36</v>
      </c>
      <c r="G938">
        <v>3</v>
      </c>
      <c r="H938" s="8">
        <v>1.7361111111111112E-2</v>
      </c>
      <c r="I938" t="s">
        <v>13</v>
      </c>
      <c r="J938" s="2">
        <f>Datos_cocina[[#This Row],[Precio Unitario]]*Datos_cocina[[#This Row],[Cantidad Ordenada]]</f>
        <v>108</v>
      </c>
      <c r="K938" s="3">
        <f>Datos_cocina[[#This Row],[Ganancia Bruta]]*Datos_cocina[[#This Row],[Cantidad Ordenada]]</f>
        <v>42</v>
      </c>
      <c r="L938" s="3">
        <f>Datos_cocina[[#This Row],[Precio Unitario]]-Datos_cocina[[#This Row],[Costo Unitario]]</f>
        <v>14</v>
      </c>
      <c r="M938" s="4">
        <f>(Datos_cocina[[#This Row],[Ganancia Neta]]/Datos_cocina[[#This Row],[Total del Pedido]])</f>
        <v>0.3888888888888889</v>
      </c>
    </row>
    <row r="939" spans="1:13" x14ac:dyDescent="0.3">
      <c r="A939">
        <v>366</v>
      </c>
      <c r="B939">
        <v>17</v>
      </c>
      <c r="C939" t="s">
        <v>16</v>
      </c>
      <c r="D939" t="s">
        <v>17</v>
      </c>
      <c r="E939" s="2">
        <v>16</v>
      </c>
      <c r="F939" s="2">
        <v>27</v>
      </c>
      <c r="G939">
        <v>2</v>
      </c>
      <c r="H939" s="8">
        <v>2.0833333333333332E-2</v>
      </c>
      <c r="I939" t="s">
        <v>10</v>
      </c>
      <c r="J939" s="2">
        <f>Datos_cocina[[#This Row],[Precio Unitario]]*Datos_cocina[[#This Row],[Cantidad Ordenada]]</f>
        <v>54</v>
      </c>
      <c r="K939" s="3">
        <f>Datos_cocina[[#This Row],[Ganancia Bruta]]*Datos_cocina[[#This Row],[Cantidad Ordenada]]</f>
        <v>22</v>
      </c>
      <c r="L939" s="3">
        <f>Datos_cocina[[#This Row],[Precio Unitario]]-Datos_cocina[[#This Row],[Costo Unitario]]</f>
        <v>11</v>
      </c>
      <c r="M939" s="4">
        <f>(Datos_cocina[[#This Row],[Ganancia Neta]]/Datos_cocina[[#This Row],[Total del Pedido]])</f>
        <v>0.40740740740740738</v>
      </c>
    </row>
    <row r="940" spans="1:13" x14ac:dyDescent="0.3">
      <c r="A940">
        <v>366</v>
      </c>
      <c r="B940">
        <v>17</v>
      </c>
      <c r="C940" t="s">
        <v>30</v>
      </c>
      <c r="D940" t="s">
        <v>31</v>
      </c>
      <c r="E940" s="2">
        <v>21</v>
      </c>
      <c r="F940" s="2">
        <v>35</v>
      </c>
      <c r="G940">
        <v>3</v>
      </c>
      <c r="H940" s="8">
        <v>3.5416666666666666E-2</v>
      </c>
      <c r="I940" t="s">
        <v>13</v>
      </c>
      <c r="J940" s="2">
        <f>Datos_cocina[[#This Row],[Precio Unitario]]*Datos_cocina[[#This Row],[Cantidad Ordenada]]</f>
        <v>105</v>
      </c>
      <c r="K940" s="3">
        <f>Datos_cocina[[#This Row],[Ganancia Bruta]]*Datos_cocina[[#This Row],[Cantidad Ordenada]]</f>
        <v>42</v>
      </c>
      <c r="L940" s="3">
        <f>Datos_cocina[[#This Row],[Precio Unitario]]-Datos_cocina[[#This Row],[Costo Unitario]]</f>
        <v>14</v>
      </c>
      <c r="M940" s="4">
        <f>(Datos_cocina[[#This Row],[Ganancia Neta]]/Datos_cocina[[#This Row],[Total del Pedido]])</f>
        <v>0.4</v>
      </c>
    </row>
    <row r="941" spans="1:13" x14ac:dyDescent="0.3">
      <c r="A941">
        <v>366</v>
      </c>
      <c r="B941">
        <v>17</v>
      </c>
      <c r="C941" t="s">
        <v>18</v>
      </c>
      <c r="D941" t="s">
        <v>19</v>
      </c>
      <c r="E941" s="2">
        <v>25</v>
      </c>
      <c r="F941" s="2">
        <v>40</v>
      </c>
      <c r="G941">
        <v>2</v>
      </c>
      <c r="H941" s="8">
        <v>6.2500000000000003E-3</v>
      </c>
      <c r="I941" t="s">
        <v>10</v>
      </c>
      <c r="J941" s="2">
        <f>Datos_cocina[[#This Row],[Precio Unitario]]*Datos_cocina[[#This Row],[Cantidad Ordenada]]</f>
        <v>80</v>
      </c>
      <c r="K941" s="3">
        <f>Datos_cocina[[#This Row],[Ganancia Bruta]]*Datos_cocina[[#This Row],[Cantidad Ordenada]]</f>
        <v>30</v>
      </c>
      <c r="L941" s="3">
        <f>Datos_cocina[[#This Row],[Precio Unitario]]-Datos_cocina[[#This Row],[Costo Unitario]]</f>
        <v>15</v>
      </c>
      <c r="M941" s="4">
        <f>(Datos_cocina[[#This Row],[Ganancia Neta]]/Datos_cocina[[#This Row],[Total del Pedido]])</f>
        <v>0.375</v>
      </c>
    </row>
    <row r="942" spans="1:13" x14ac:dyDescent="0.3">
      <c r="A942">
        <v>367</v>
      </c>
      <c r="B942">
        <v>12</v>
      </c>
      <c r="C942" t="s">
        <v>46</v>
      </c>
      <c r="D942" t="s">
        <v>47</v>
      </c>
      <c r="E942" s="2">
        <v>15</v>
      </c>
      <c r="F942" s="2">
        <v>26</v>
      </c>
      <c r="G942">
        <v>2</v>
      </c>
      <c r="H942" s="8">
        <v>2.361111111111111E-2</v>
      </c>
      <c r="I942" t="s">
        <v>13</v>
      </c>
      <c r="J942" s="2">
        <f>Datos_cocina[[#This Row],[Precio Unitario]]*Datos_cocina[[#This Row],[Cantidad Ordenada]]</f>
        <v>52</v>
      </c>
      <c r="K942" s="3">
        <f>Datos_cocina[[#This Row],[Ganancia Bruta]]*Datos_cocina[[#This Row],[Cantidad Ordenada]]</f>
        <v>22</v>
      </c>
      <c r="L942" s="3">
        <f>Datos_cocina[[#This Row],[Precio Unitario]]-Datos_cocina[[#This Row],[Costo Unitario]]</f>
        <v>11</v>
      </c>
      <c r="M942" s="4">
        <f>(Datos_cocina[[#This Row],[Ganancia Neta]]/Datos_cocina[[#This Row],[Total del Pedido]])</f>
        <v>0.42307692307692307</v>
      </c>
    </row>
    <row r="943" spans="1:13" x14ac:dyDescent="0.3">
      <c r="A943">
        <v>367</v>
      </c>
      <c r="B943">
        <v>12</v>
      </c>
      <c r="C943" t="s">
        <v>22</v>
      </c>
      <c r="D943" t="s">
        <v>23</v>
      </c>
      <c r="E943" s="2">
        <v>17</v>
      </c>
      <c r="F943" s="2">
        <v>29</v>
      </c>
      <c r="G943">
        <v>1</v>
      </c>
      <c r="H943" s="8">
        <v>1.8055555555555554E-2</v>
      </c>
      <c r="I943" t="s">
        <v>13</v>
      </c>
      <c r="J943" s="2">
        <f>Datos_cocina[[#This Row],[Precio Unitario]]*Datos_cocina[[#This Row],[Cantidad Ordenada]]</f>
        <v>29</v>
      </c>
      <c r="K943" s="3">
        <f>Datos_cocina[[#This Row],[Ganancia Bruta]]*Datos_cocina[[#This Row],[Cantidad Ordenada]]</f>
        <v>12</v>
      </c>
      <c r="L943" s="3">
        <f>Datos_cocina[[#This Row],[Precio Unitario]]-Datos_cocina[[#This Row],[Costo Unitario]]</f>
        <v>12</v>
      </c>
      <c r="M943" s="4">
        <f>(Datos_cocina[[#This Row],[Ganancia Neta]]/Datos_cocina[[#This Row],[Total del Pedido]])</f>
        <v>0.41379310344827586</v>
      </c>
    </row>
    <row r="944" spans="1:13" x14ac:dyDescent="0.3">
      <c r="A944">
        <v>367</v>
      </c>
      <c r="B944">
        <v>12</v>
      </c>
      <c r="C944" t="s">
        <v>38</v>
      </c>
      <c r="D944" t="s">
        <v>39</v>
      </c>
      <c r="E944" s="2">
        <v>12</v>
      </c>
      <c r="F944" s="2">
        <v>20</v>
      </c>
      <c r="G944">
        <v>1</v>
      </c>
      <c r="H944" s="8">
        <v>9.0277777777777769E-3</v>
      </c>
      <c r="I944" t="s">
        <v>13</v>
      </c>
      <c r="J944" s="2">
        <f>Datos_cocina[[#This Row],[Precio Unitario]]*Datos_cocina[[#This Row],[Cantidad Ordenada]]</f>
        <v>20</v>
      </c>
      <c r="K944" s="3">
        <f>Datos_cocina[[#This Row],[Ganancia Bruta]]*Datos_cocina[[#This Row],[Cantidad Ordenada]]</f>
        <v>8</v>
      </c>
      <c r="L944" s="3">
        <f>Datos_cocina[[#This Row],[Precio Unitario]]-Datos_cocina[[#This Row],[Costo Unitario]]</f>
        <v>8</v>
      </c>
      <c r="M944" s="4">
        <f>(Datos_cocina[[#This Row],[Ganancia Neta]]/Datos_cocina[[#This Row],[Total del Pedido]])</f>
        <v>0.4</v>
      </c>
    </row>
    <row r="945" spans="1:13" x14ac:dyDescent="0.3">
      <c r="A945">
        <v>368</v>
      </c>
      <c r="B945">
        <v>13</v>
      </c>
      <c r="C945" t="s">
        <v>24</v>
      </c>
      <c r="D945" t="s">
        <v>25</v>
      </c>
      <c r="E945" s="2">
        <v>20</v>
      </c>
      <c r="F945" s="2">
        <v>33</v>
      </c>
      <c r="G945">
        <v>3</v>
      </c>
      <c r="H945" s="8">
        <v>3.125E-2</v>
      </c>
      <c r="I945" t="s">
        <v>10</v>
      </c>
      <c r="J945" s="2">
        <f>Datos_cocina[[#This Row],[Precio Unitario]]*Datos_cocina[[#This Row],[Cantidad Ordenada]]</f>
        <v>99</v>
      </c>
      <c r="K945" s="3">
        <f>Datos_cocina[[#This Row],[Ganancia Bruta]]*Datos_cocina[[#This Row],[Cantidad Ordenada]]</f>
        <v>39</v>
      </c>
      <c r="L945" s="3">
        <f>Datos_cocina[[#This Row],[Precio Unitario]]-Datos_cocina[[#This Row],[Costo Unitario]]</f>
        <v>13</v>
      </c>
      <c r="M945" s="4">
        <f>(Datos_cocina[[#This Row],[Ganancia Neta]]/Datos_cocina[[#This Row],[Total del Pedido]])</f>
        <v>0.39393939393939392</v>
      </c>
    </row>
    <row r="946" spans="1:13" x14ac:dyDescent="0.3">
      <c r="A946">
        <v>368</v>
      </c>
      <c r="B946">
        <v>13</v>
      </c>
      <c r="C946" t="s">
        <v>8</v>
      </c>
      <c r="D946" t="s">
        <v>9</v>
      </c>
      <c r="E946" s="2">
        <v>14</v>
      </c>
      <c r="F946" s="2">
        <v>24</v>
      </c>
      <c r="G946">
        <v>1</v>
      </c>
      <c r="H946" s="8">
        <v>2.7777777777777776E-2</v>
      </c>
      <c r="I946" t="s">
        <v>13</v>
      </c>
      <c r="J946" s="2">
        <f>Datos_cocina[[#This Row],[Precio Unitario]]*Datos_cocina[[#This Row],[Cantidad Ordenada]]</f>
        <v>24</v>
      </c>
      <c r="K946" s="3">
        <f>Datos_cocina[[#This Row],[Ganancia Bruta]]*Datos_cocina[[#This Row],[Cantidad Ordenada]]</f>
        <v>10</v>
      </c>
      <c r="L946" s="3">
        <f>Datos_cocina[[#This Row],[Precio Unitario]]-Datos_cocina[[#This Row],[Costo Unitario]]</f>
        <v>10</v>
      </c>
      <c r="M946" s="4">
        <f>(Datos_cocina[[#This Row],[Ganancia Neta]]/Datos_cocina[[#This Row],[Total del Pedido]])</f>
        <v>0.41666666666666669</v>
      </c>
    </row>
    <row r="947" spans="1:13" x14ac:dyDescent="0.3">
      <c r="A947">
        <v>369</v>
      </c>
      <c r="B947">
        <v>20</v>
      </c>
      <c r="C947" t="s">
        <v>14</v>
      </c>
      <c r="D947" t="s">
        <v>15</v>
      </c>
      <c r="E947" s="2">
        <v>19</v>
      </c>
      <c r="F947" s="2">
        <v>31</v>
      </c>
      <c r="G947">
        <v>2</v>
      </c>
      <c r="H947" s="8">
        <v>4.8611111111111112E-3</v>
      </c>
      <c r="I947" t="s">
        <v>13</v>
      </c>
      <c r="J947" s="2">
        <f>Datos_cocina[[#This Row],[Precio Unitario]]*Datos_cocina[[#This Row],[Cantidad Ordenada]]</f>
        <v>62</v>
      </c>
      <c r="K947" s="3">
        <f>Datos_cocina[[#This Row],[Ganancia Bruta]]*Datos_cocina[[#This Row],[Cantidad Ordenada]]</f>
        <v>24</v>
      </c>
      <c r="L947" s="3">
        <f>Datos_cocina[[#This Row],[Precio Unitario]]-Datos_cocina[[#This Row],[Costo Unitario]]</f>
        <v>12</v>
      </c>
      <c r="M947" s="4">
        <f>(Datos_cocina[[#This Row],[Ganancia Neta]]/Datos_cocina[[#This Row],[Total del Pedido]])</f>
        <v>0.38709677419354838</v>
      </c>
    </row>
    <row r="948" spans="1:13" x14ac:dyDescent="0.3">
      <c r="A948">
        <v>369</v>
      </c>
      <c r="B948">
        <v>20</v>
      </c>
      <c r="C948" t="s">
        <v>40</v>
      </c>
      <c r="D948" t="s">
        <v>41</v>
      </c>
      <c r="E948" s="2">
        <v>14</v>
      </c>
      <c r="F948" s="2">
        <v>23</v>
      </c>
      <c r="G948">
        <v>2</v>
      </c>
      <c r="H948" s="8">
        <v>4.8611111111111112E-3</v>
      </c>
      <c r="I948" t="s">
        <v>13</v>
      </c>
      <c r="J948" s="2">
        <f>Datos_cocina[[#This Row],[Precio Unitario]]*Datos_cocina[[#This Row],[Cantidad Ordenada]]</f>
        <v>46</v>
      </c>
      <c r="K948" s="3">
        <f>Datos_cocina[[#This Row],[Ganancia Bruta]]*Datos_cocina[[#This Row],[Cantidad Ordenada]]</f>
        <v>18</v>
      </c>
      <c r="L948" s="3">
        <f>Datos_cocina[[#This Row],[Precio Unitario]]-Datos_cocina[[#This Row],[Costo Unitario]]</f>
        <v>9</v>
      </c>
      <c r="M948" s="4">
        <f>(Datos_cocina[[#This Row],[Ganancia Neta]]/Datos_cocina[[#This Row],[Total del Pedido]])</f>
        <v>0.39130434782608697</v>
      </c>
    </row>
    <row r="949" spans="1:13" x14ac:dyDescent="0.3">
      <c r="A949">
        <v>369</v>
      </c>
      <c r="B949">
        <v>20</v>
      </c>
      <c r="C949" t="s">
        <v>26</v>
      </c>
      <c r="D949" t="s">
        <v>27</v>
      </c>
      <c r="E949" s="2">
        <v>16</v>
      </c>
      <c r="F949" s="2">
        <v>28</v>
      </c>
      <c r="G949">
        <v>2</v>
      </c>
      <c r="H949" s="8">
        <v>5.5555555555555558E-3</v>
      </c>
      <c r="I949" t="s">
        <v>13</v>
      </c>
      <c r="J949" s="2">
        <f>Datos_cocina[[#This Row],[Precio Unitario]]*Datos_cocina[[#This Row],[Cantidad Ordenada]]</f>
        <v>56</v>
      </c>
      <c r="K949" s="3">
        <f>Datos_cocina[[#This Row],[Ganancia Bruta]]*Datos_cocina[[#This Row],[Cantidad Ordenada]]</f>
        <v>24</v>
      </c>
      <c r="L949" s="3">
        <f>Datos_cocina[[#This Row],[Precio Unitario]]-Datos_cocina[[#This Row],[Costo Unitario]]</f>
        <v>12</v>
      </c>
      <c r="M949" s="4">
        <f>(Datos_cocina[[#This Row],[Ganancia Neta]]/Datos_cocina[[#This Row],[Total del Pedido]])</f>
        <v>0.42857142857142855</v>
      </c>
    </row>
    <row r="950" spans="1:13" x14ac:dyDescent="0.3">
      <c r="A950">
        <v>369</v>
      </c>
      <c r="B950">
        <v>20</v>
      </c>
      <c r="C950" t="s">
        <v>46</v>
      </c>
      <c r="D950" t="s">
        <v>47</v>
      </c>
      <c r="E950" s="2">
        <v>15</v>
      </c>
      <c r="F950" s="2">
        <v>26</v>
      </c>
      <c r="G950">
        <v>3</v>
      </c>
      <c r="H950" s="8">
        <v>1.3888888888888888E-2</v>
      </c>
      <c r="I950" t="s">
        <v>13</v>
      </c>
      <c r="J950" s="2">
        <f>Datos_cocina[[#This Row],[Precio Unitario]]*Datos_cocina[[#This Row],[Cantidad Ordenada]]</f>
        <v>78</v>
      </c>
      <c r="K950" s="3">
        <f>Datos_cocina[[#This Row],[Ganancia Bruta]]*Datos_cocina[[#This Row],[Cantidad Ordenada]]</f>
        <v>33</v>
      </c>
      <c r="L950" s="3">
        <f>Datos_cocina[[#This Row],[Precio Unitario]]-Datos_cocina[[#This Row],[Costo Unitario]]</f>
        <v>11</v>
      </c>
      <c r="M950" s="4">
        <f>(Datos_cocina[[#This Row],[Ganancia Neta]]/Datos_cocina[[#This Row],[Total del Pedido]])</f>
        <v>0.42307692307692307</v>
      </c>
    </row>
    <row r="951" spans="1:13" x14ac:dyDescent="0.3">
      <c r="A951">
        <v>370</v>
      </c>
      <c r="B951">
        <v>13</v>
      </c>
      <c r="C951" t="s">
        <v>20</v>
      </c>
      <c r="D951" t="s">
        <v>21</v>
      </c>
      <c r="E951" s="2">
        <v>22</v>
      </c>
      <c r="F951" s="2">
        <v>36</v>
      </c>
      <c r="G951">
        <v>2</v>
      </c>
      <c r="H951" s="8">
        <v>2.2916666666666665E-2</v>
      </c>
      <c r="I951" t="s">
        <v>13</v>
      </c>
      <c r="J951" s="2">
        <f>Datos_cocina[[#This Row],[Precio Unitario]]*Datos_cocina[[#This Row],[Cantidad Ordenada]]</f>
        <v>72</v>
      </c>
      <c r="K951" s="3">
        <f>Datos_cocina[[#This Row],[Ganancia Bruta]]*Datos_cocina[[#This Row],[Cantidad Ordenada]]</f>
        <v>28</v>
      </c>
      <c r="L951" s="3">
        <f>Datos_cocina[[#This Row],[Precio Unitario]]-Datos_cocina[[#This Row],[Costo Unitario]]</f>
        <v>14</v>
      </c>
      <c r="M951" s="4">
        <f>(Datos_cocina[[#This Row],[Ganancia Neta]]/Datos_cocina[[#This Row],[Total del Pedido]])</f>
        <v>0.3888888888888889</v>
      </c>
    </row>
    <row r="952" spans="1:13" x14ac:dyDescent="0.3">
      <c r="A952">
        <v>371</v>
      </c>
      <c r="B952">
        <v>4</v>
      </c>
      <c r="C952" t="s">
        <v>14</v>
      </c>
      <c r="D952" t="s">
        <v>15</v>
      </c>
      <c r="E952" s="2">
        <v>19</v>
      </c>
      <c r="F952" s="2">
        <v>31</v>
      </c>
      <c r="G952">
        <v>2</v>
      </c>
      <c r="H952" s="8">
        <v>7.6388888888888886E-3</v>
      </c>
      <c r="I952" t="s">
        <v>13</v>
      </c>
      <c r="J952" s="2">
        <f>Datos_cocina[[#This Row],[Precio Unitario]]*Datos_cocina[[#This Row],[Cantidad Ordenada]]</f>
        <v>62</v>
      </c>
      <c r="K952" s="3">
        <f>Datos_cocina[[#This Row],[Ganancia Bruta]]*Datos_cocina[[#This Row],[Cantidad Ordenada]]</f>
        <v>24</v>
      </c>
      <c r="L952" s="3">
        <f>Datos_cocina[[#This Row],[Precio Unitario]]-Datos_cocina[[#This Row],[Costo Unitario]]</f>
        <v>12</v>
      </c>
      <c r="M952" s="4">
        <f>(Datos_cocina[[#This Row],[Ganancia Neta]]/Datos_cocina[[#This Row],[Total del Pedido]])</f>
        <v>0.38709677419354838</v>
      </c>
    </row>
    <row r="953" spans="1:13" x14ac:dyDescent="0.3">
      <c r="A953">
        <v>371</v>
      </c>
      <c r="B953">
        <v>4</v>
      </c>
      <c r="C953" t="s">
        <v>20</v>
      </c>
      <c r="D953" t="s">
        <v>21</v>
      </c>
      <c r="E953" s="2">
        <v>22</v>
      </c>
      <c r="F953" s="2">
        <v>36</v>
      </c>
      <c r="G953">
        <v>1</v>
      </c>
      <c r="H953" s="8">
        <v>9.0277777777777769E-3</v>
      </c>
      <c r="I953" t="s">
        <v>10</v>
      </c>
      <c r="J953" s="2">
        <f>Datos_cocina[[#This Row],[Precio Unitario]]*Datos_cocina[[#This Row],[Cantidad Ordenada]]</f>
        <v>36</v>
      </c>
      <c r="K953" s="3">
        <f>Datos_cocina[[#This Row],[Ganancia Bruta]]*Datos_cocina[[#This Row],[Cantidad Ordenada]]</f>
        <v>14</v>
      </c>
      <c r="L953" s="3">
        <f>Datos_cocina[[#This Row],[Precio Unitario]]-Datos_cocina[[#This Row],[Costo Unitario]]</f>
        <v>14</v>
      </c>
      <c r="M953" s="4">
        <f>(Datos_cocina[[#This Row],[Ganancia Neta]]/Datos_cocina[[#This Row],[Total del Pedido]])</f>
        <v>0.3888888888888889</v>
      </c>
    </row>
    <row r="954" spans="1:13" x14ac:dyDescent="0.3">
      <c r="A954">
        <v>371</v>
      </c>
      <c r="B954">
        <v>4</v>
      </c>
      <c r="C954" t="s">
        <v>26</v>
      </c>
      <c r="D954" t="s">
        <v>27</v>
      </c>
      <c r="E954" s="2">
        <v>16</v>
      </c>
      <c r="F954" s="2">
        <v>28</v>
      </c>
      <c r="G954">
        <v>2</v>
      </c>
      <c r="H954" s="8">
        <v>7.6388888888888886E-3</v>
      </c>
      <c r="I954" t="s">
        <v>10</v>
      </c>
      <c r="J954" s="2">
        <f>Datos_cocina[[#This Row],[Precio Unitario]]*Datos_cocina[[#This Row],[Cantidad Ordenada]]</f>
        <v>56</v>
      </c>
      <c r="K954" s="3">
        <f>Datos_cocina[[#This Row],[Ganancia Bruta]]*Datos_cocina[[#This Row],[Cantidad Ordenada]]</f>
        <v>24</v>
      </c>
      <c r="L954" s="3">
        <f>Datos_cocina[[#This Row],[Precio Unitario]]-Datos_cocina[[#This Row],[Costo Unitario]]</f>
        <v>12</v>
      </c>
      <c r="M954" s="4">
        <f>(Datos_cocina[[#This Row],[Ganancia Neta]]/Datos_cocina[[#This Row],[Total del Pedido]])</f>
        <v>0.42857142857142855</v>
      </c>
    </row>
    <row r="955" spans="1:13" x14ac:dyDescent="0.3">
      <c r="A955">
        <v>371</v>
      </c>
      <c r="B955">
        <v>4</v>
      </c>
      <c r="C955" t="s">
        <v>40</v>
      </c>
      <c r="D955" t="s">
        <v>41</v>
      </c>
      <c r="E955" s="2">
        <v>14</v>
      </c>
      <c r="F955" s="2">
        <v>23</v>
      </c>
      <c r="G955">
        <v>2</v>
      </c>
      <c r="H955" s="8">
        <v>9.7222222222222224E-3</v>
      </c>
      <c r="I955" t="s">
        <v>13</v>
      </c>
      <c r="J955" s="2">
        <f>Datos_cocina[[#This Row],[Precio Unitario]]*Datos_cocina[[#This Row],[Cantidad Ordenada]]</f>
        <v>46</v>
      </c>
      <c r="K955" s="3">
        <f>Datos_cocina[[#This Row],[Ganancia Bruta]]*Datos_cocina[[#This Row],[Cantidad Ordenada]]</f>
        <v>18</v>
      </c>
      <c r="L955" s="3">
        <f>Datos_cocina[[#This Row],[Precio Unitario]]-Datos_cocina[[#This Row],[Costo Unitario]]</f>
        <v>9</v>
      </c>
      <c r="M955" s="4">
        <f>(Datos_cocina[[#This Row],[Ganancia Neta]]/Datos_cocina[[#This Row],[Total del Pedido]])</f>
        <v>0.39130434782608697</v>
      </c>
    </row>
    <row r="956" spans="1:13" x14ac:dyDescent="0.3">
      <c r="A956">
        <v>372</v>
      </c>
      <c r="B956">
        <v>14</v>
      </c>
      <c r="C956" t="s">
        <v>44</v>
      </c>
      <c r="D956" t="s">
        <v>45</v>
      </c>
      <c r="E956" s="2">
        <v>10</v>
      </c>
      <c r="F956" s="2">
        <v>18</v>
      </c>
      <c r="G956">
        <v>2</v>
      </c>
      <c r="H956" s="8">
        <v>1.5277777777777777E-2</v>
      </c>
      <c r="I956" t="s">
        <v>10</v>
      </c>
      <c r="J956" s="2">
        <f>Datos_cocina[[#This Row],[Precio Unitario]]*Datos_cocina[[#This Row],[Cantidad Ordenada]]</f>
        <v>36</v>
      </c>
      <c r="K956" s="3">
        <f>Datos_cocina[[#This Row],[Ganancia Bruta]]*Datos_cocina[[#This Row],[Cantidad Ordenada]]</f>
        <v>16</v>
      </c>
      <c r="L956" s="3">
        <f>Datos_cocina[[#This Row],[Precio Unitario]]-Datos_cocina[[#This Row],[Costo Unitario]]</f>
        <v>8</v>
      </c>
      <c r="M956" s="4">
        <f>(Datos_cocina[[#This Row],[Ganancia Neta]]/Datos_cocina[[#This Row],[Total del Pedido]])</f>
        <v>0.44444444444444442</v>
      </c>
    </row>
    <row r="957" spans="1:13" x14ac:dyDescent="0.3">
      <c r="A957">
        <v>373</v>
      </c>
      <c r="B957">
        <v>19</v>
      </c>
      <c r="C957" t="s">
        <v>42</v>
      </c>
      <c r="D957" t="s">
        <v>43</v>
      </c>
      <c r="E957" s="2">
        <v>13</v>
      </c>
      <c r="F957" s="2">
        <v>21</v>
      </c>
      <c r="G957">
        <v>1</v>
      </c>
      <c r="H957" s="8">
        <v>2.8472222222222222E-2</v>
      </c>
      <c r="I957" t="s">
        <v>13</v>
      </c>
      <c r="J957" s="2">
        <f>Datos_cocina[[#This Row],[Precio Unitario]]*Datos_cocina[[#This Row],[Cantidad Ordenada]]</f>
        <v>21</v>
      </c>
      <c r="K957" s="3">
        <f>Datos_cocina[[#This Row],[Ganancia Bruta]]*Datos_cocina[[#This Row],[Cantidad Ordenada]]</f>
        <v>8</v>
      </c>
      <c r="L957" s="3">
        <f>Datos_cocina[[#This Row],[Precio Unitario]]-Datos_cocina[[#This Row],[Costo Unitario]]</f>
        <v>8</v>
      </c>
      <c r="M957" s="4">
        <f>(Datos_cocina[[#This Row],[Ganancia Neta]]/Datos_cocina[[#This Row],[Total del Pedido]])</f>
        <v>0.38095238095238093</v>
      </c>
    </row>
    <row r="958" spans="1:13" x14ac:dyDescent="0.3">
      <c r="A958">
        <v>373</v>
      </c>
      <c r="B958">
        <v>19</v>
      </c>
      <c r="C958" t="s">
        <v>30</v>
      </c>
      <c r="D958" t="s">
        <v>31</v>
      </c>
      <c r="E958" s="2">
        <v>21</v>
      </c>
      <c r="F958" s="2">
        <v>35</v>
      </c>
      <c r="G958">
        <v>1</v>
      </c>
      <c r="H958" s="8">
        <v>3.4027777777777775E-2</v>
      </c>
      <c r="I958" t="s">
        <v>10</v>
      </c>
      <c r="J958" s="2">
        <f>Datos_cocina[[#This Row],[Precio Unitario]]*Datos_cocina[[#This Row],[Cantidad Ordenada]]</f>
        <v>35</v>
      </c>
      <c r="K958" s="3">
        <f>Datos_cocina[[#This Row],[Ganancia Bruta]]*Datos_cocina[[#This Row],[Cantidad Ordenada]]</f>
        <v>14</v>
      </c>
      <c r="L958" s="3">
        <f>Datos_cocina[[#This Row],[Precio Unitario]]-Datos_cocina[[#This Row],[Costo Unitario]]</f>
        <v>14</v>
      </c>
      <c r="M958" s="4">
        <f>(Datos_cocina[[#This Row],[Ganancia Neta]]/Datos_cocina[[#This Row],[Total del Pedido]])</f>
        <v>0.4</v>
      </c>
    </row>
    <row r="959" spans="1:13" x14ac:dyDescent="0.3">
      <c r="A959">
        <v>373</v>
      </c>
      <c r="B959">
        <v>19</v>
      </c>
      <c r="C959" t="s">
        <v>34</v>
      </c>
      <c r="D959" t="s">
        <v>35</v>
      </c>
      <c r="E959" s="2">
        <v>13</v>
      </c>
      <c r="F959" s="2">
        <v>22</v>
      </c>
      <c r="G959">
        <v>2</v>
      </c>
      <c r="H959" s="8">
        <v>1.1805555555555555E-2</v>
      </c>
      <c r="I959" t="s">
        <v>13</v>
      </c>
      <c r="J959" s="2">
        <f>Datos_cocina[[#This Row],[Precio Unitario]]*Datos_cocina[[#This Row],[Cantidad Ordenada]]</f>
        <v>44</v>
      </c>
      <c r="K959" s="3">
        <f>Datos_cocina[[#This Row],[Ganancia Bruta]]*Datos_cocina[[#This Row],[Cantidad Ordenada]]</f>
        <v>18</v>
      </c>
      <c r="L959" s="3">
        <f>Datos_cocina[[#This Row],[Precio Unitario]]-Datos_cocina[[#This Row],[Costo Unitario]]</f>
        <v>9</v>
      </c>
      <c r="M959" s="4">
        <f>(Datos_cocina[[#This Row],[Ganancia Neta]]/Datos_cocina[[#This Row],[Total del Pedido]])</f>
        <v>0.40909090909090912</v>
      </c>
    </row>
    <row r="960" spans="1:13" x14ac:dyDescent="0.3">
      <c r="A960">
        <v>373</v>
      </c>
      <c r="B960">
        <v>19</v>
      </c>
      <c r="C960" t="s">
        <v>38</v>
      </c>
      <c r="D960" t="s">
        <v>39</v>
      </c>
      <c r="E960" s="2">
        <v>12</v>
      </c>
      <c r="F960" s="2">
        <v>20</v>
      </c>
      <c r="G960">
        <v>3</v>
      </c>
      <c r="H960" s="8">
        <v>6.2500000000000003E-3</v>
      </c>
      <c r="I960" t="s">
        <v>13</v>
      </c>
      <c r="J960" s="2">
        <f>Datos_cocina[[#This Row],[Precio Unitario]]*Datos_cocina[[#This Row],[Cantidad Ordenada]]</f>
        <v>60</v>
      </c>
      <c r="K960" s="3">
        <f>Datos_cocina[[#This Row],[Ganancia Bruta]]*Datos_cocina[[#This Row],[Cantidad Ordenada]]</f>
        <v>24</v>
      </c>
      <c r="L960" s="3">
        <f>Datos_cocina[[#This Row],[Precio Unitario]]-Datos_cocina[[#This Row],[Costo Unitario]]</f>
        <v>8</v>
      </c>
      <c r="M960" s="4">
        <f>(Datos_cocina[[#This Row],[Ganancia Neta]]/Datos_cocina[[#This Row],[Total del Pedido]])</f>
        <v>0.4</v>
      </c>
    </row>
    <row r="961" spans="1:13" x14ac:dyDescent="0.3">
      <c r="A961">
        <v>374</v>
      </c>
      <c r="B961">
        <v>18</v>
      </c>
      <c r="C961" t="s">
        <v>30</v>
      </c>
      <c r="D961" t="s">
        <v>31</v>
      </c>
      <c r="E961" s="2">
        <v>21</v>
      </c>
      <c r="F961" s="2">
        <v>35</v>
      </c>
      <c r="G961">
        <v>1</v>
      </c>
      <c r="H961" s="8">
        <v>6.2500000000000003E-3</v>
      </c>
      <c r="I961" t="s">
        <v>13</v>
      </c>
      <c r="J961" s="2">
        <f>Datos_cocina[[#This Row],[Precio Unitario]]*Datos_cocina[[#This Row],[Cantidad Ordenada]]</f>
        <v>35</v>
      </c>
      <c r="K961" s="3">
        <f>Datos_cocina[[#This Row],[Ganancia Bruta]]*Datos_cocina[[#This Row],[Cantidad Ordenada]]</f>
        <v>14</v>
      </c>
      <c r="L961" s="3">
        <f>Datos_cocina[[#This Row],[Precio Unitario]]-Datos_cocina[[#This Row],[Costo Unitario]]</f>
        <v>14</v>
      </c>
      <c r="M961" s="4">
        <f>(Datos_cocina[[#This Row],[Ganancia Neta]]/Datos_cocina[[#This Row],[Total del Pedido]])</f>
        <v>0.4</v>
      </c>
    </row>
    <row r="962" spans="1:13" x14ac:dyDescent="0.3">
      <c r="A962">
        <v>375</v>
      </c>
      <c r="B962">
        <v>18</v>
      </c>
      <c r="C962" t="s">
        <v>14</v>
      </c>
      <c r="D962" t="s">
        <v>15</v>
      </c>
      <c r="E962" s="2">
        <v>19</v>
      </c>
      <c r="F962" s="2">
        <v>31</v>
      </c>
      <c r="G962">
        <v>3</v>
      </c>
      <c r="H962" s="8">
        <v>1.8749999999999999E-2</v>
      </c>
      <c r="I962" t="s">
        <v>10</v>
      </c>
      <c r="J962" s="2">
        <f>Datos_cocina[[#This Row],[Precio Unitario]]*Datos_cocina[[#This Row],[Cantidad Ordenada]]</f>
        <v>93</v>
      </c>
      <c r="K962" s="3">
        <f>Datos_cocina[[#This Row],[Ganancia Bruta]]*Datos_cocina[[#This Row],[Cantidad Ordenada]]</f>
        <v>36</v>
      </c>
      <c r="L962" s="3">
        <f>Datos_cocina[[#This Row],[Precio Unitario]]-Datos_cocina[[#This Row],[Costo Unitario]]</f>
        <v>12</v>
      </c>
      <c r="M962" s="4">
        <f>(Datos_cocina[[#This Row],[Ganancia Neta]]/Datos_cocina[[#This Row],[Total del Pedido]])</f>
        <v>0.38709677419354838</v>
      </c>
    </row>
    <row r="963" spans="1:13" x14ac:dyDescent="0.3">
      <c r="A963">
        <v>376</v>
      </c>
      <c r="B963">
        <v>16</v>
      </c>
      <c r="C963" t="s">
        <v>40</v>
      </c>
      <c r="D963" t="s">
        <v>41</v>
      </c>
      <c r="E963" s="2">
        <v>14</v>
      </c>
      <c r="F963" s="2">
        <v>23</v>
      </c>
      <c r="G963">
        <v>2</v>
      </c>
      <c r="H963" s="8">
        <v>3.472222222222222E-3</v>
      </c>
      <c r="I963" t="s">
        <v>13</v>
      </c>
      <c r="J963" s="2">
        <f>Datos_cocina[[#This Row],[Precio Unitario]]*Datos_cocina[[#This Row],[Cantidad Ordenada]]</f>
        <v>46</v>
      </c>
      <c r="K963" s="3">
        <f>Datos_cocina[[#This Row],[Ganancia Bruta]]*Datos_cocina[[#This Row],[Cantidad Ordenada]]</f>
        <v>18</v>
      </c>
      <c r="L963" s="3">
        <f>Datos_cocina[[#This Row],[Precio Unitario]]-Datos_cocina[[#This Row],[Costo Unitario]]</f>
        <v>9</v>
      </c>
      <c r="M963" s="4">
        <f>(Datos_cocina[[#This Row],[Ganancia Neta]]/Datos_cocina[[#This Row],[Total del Pedido]])</f>
        <v>0.39130434782608697</v>
      </c>
    </row>
    <row r="964" spans="1:13" x14ac:dyDescent="0.3">
      <c r="A964">
        <v>377</v>
      </c>
      <c r="B964">
        <v>5</v>
      </c>
      <c r="C964" t="s">
        <v>36</v>
      </c>
      <c r="D964" t="s">
        <v>37</v>
      </c>
      <c r="E964" s="2">
        <v>20</v>
      </c>
      <c r="F964" s="2">
        <v>34</v>
      </c>
      <c r="G964">
        <v>2</v>
      </c>
      <c r="H964" s="8">
        <v>9.0277777777777769E-3</v>
      </c>
      <c r="I964" t="s">
        <v>10</v>
      </c>
      <c r="J964" s="2">
        <f>Datos_cocina[[#This Row],[Precio Unitario]]*Datos_cocina[[#This Row],[Cantidad Ordenada]]</f>
        <v>68</v>
      </c>
      <c r="K964" s="3">
        <f>Datos_cocina[[#This Row],[Ganancia Bruta]]*Datos_cocina[[#This Row],[Cantidad Ordenada]]</f>
        <v>28</v>
      </c>
      <c r="L964" s="3">
        <f>Datos_cocina[[#This Row],[Precio Unitario]]-Datos_cocina[[#This Row],[Costo Unitario]]</f>
        <v>14</v>
      </c>
      <c r="M964" s="4">
        <f>(Datos_cocina[[#This Row],[Ganancia Neta]]/Datos_cocina[[#This Row],[Total del Pedido]])</f>
        <v>0.41176470588235292</v>
      </c>
    </row>
    <row r="965" spans="1:13" x14ac:dyDescent="0.3">
      <c r="A965">
        <v>377</v>
      </c>
      <c r="B965">
        <v>5</v>
      </c>
      <c r="C965" t="s">
        <v>32</v>
      </c>
      <c r="D965" t="s">
        <v>33</v>
      </c>
      <c r="E965" s="2">
        <v>19</v>
      </c>
      <c r="F965" s="2">
        <v>32</v>
      </c>
      <c r="G965">
        <v>1</v>
      </c>
      <c r="H965" s="8">
        <v>2.2916666666666665E-2</v>
      </c>
      <c r="I965" t="s">
        <v>10</v>
      </c>
      <c r="J965" s="2">
        <f>Datos_cocina[[#This Row],[Precio Unitario]]*Datos_cocina[[#This Row],[Cantidad Ordenada]]</f>
        <v>32</v>
      </c>
      <c r="K965" s="3">
        <f>Datos_cocina[[#This Row],[Ganancia Bruta]]*Datos_cocina[[#This Row],[Cantidad Ordenada]]</f>
        <v>13</v>
      </c>
      <c r="L965" s="3">
        <f>Datos_cocina[[#This Row],[Precio Unitario]]-Datos_cocina[[#This Row],[Costo Unitario]]</f>
        <v>13</v>
      </c>
      <c r="M965" s="4">
        <f>(Datos_cocina[[#This Row],[Ganancia Neta]]/Datos_cocina[[#This Row],[Total del Pedido]])</f>
        <v>0.40625</v>
      </c>
    </row>
    <row r="966" spans="1:13" x14ac:dyDescent="0.3">
      <c r="A966">
        <v>378</v>
      </c>
      <c r="B966">
        <v>3</v>
      </c>
      <c r="C966" t="s">
        <v>11</v>
      </c>
      <c r="D966" t="s">
        <v>12</v>
      </c>
      <c r="E966" s="2">
        <v>18</v>
      </c>
      <c r="F966" s="2">
        <v>30</v>
      </c>
      <c r="G966">
        <v>1</v>
      </c>
      <c r="H966" s="8">
        <v>9.7222222222222224E-3</v>
      </c>
      <c r="I966" t="s">
        <v>13</v>
      </c>
      <c r="J966" s="2">
        <f>Datos_cocina[[#This Row],[Precio Unitario]]*Datos_cocina[[#This Row],[Cantidad Ordenada]]</f>
        <v>30</v>
      </c>
      <c r="K966" s="3">
        <f>Datos_cocina[[#This Row],[Ganancia Bruta]]*Datos_cocina[[#This Row],[Cantidad Ordenada]]</f>
        <v>12</v>
      </c>
      <c r="L966" s="3">
        <f>Datos_cocina[[#This Row],[Precio Unitario]]-Datos_cocina[[#This Row],[Costo Unitario]]</f>
        <v>12</v>
      </c>
      <c r="M966" s="4">
        <f>(Datos_cocina[[#This Row],[Ganancia Neta]]/Datos_cocina[[#This Row],[Total del Pedido]])</f>
        <v>0.4</v>
      </c>
    </row>
    <row r="967" spans="1:13" x14ac:dyDescent="0.3">
      <c r="A967">
        <v>378</v>
      </c>
      <c r="B967">
        <v>3</v>
      </c>
      <c r="C967" t="s">
        <v>28</v>
      </c>
      <c r="D967" t="s">
        <v>29</v>
      </c>
      <c r="E967" s="2">
        <v>11</v>
      </c>
      <c r="F967" s="2">
        <v>19</v>
      </c>
      <c r="G967">
        <v>1</v>
      </c>
      <c r="H967" s="8">
        <v>4.8611111111111112E-3</v>
      </c>
      <c r="I967" t="s">
        <v>13</v>
      </c>
      <c r="J967" s="2">
        <f>Datos_cocina[[#This Row],[Precio Unitario]]*Datos_cocina[[#This Row],[Cantidad Ordenada]]</f>
        <v>19</v>
      </c>
      <c r="K967" s="3">
        <f>Datos_cocina[[#This Row],[Ganancia Bruta]]*Datos_cocina[[#This Row],[Cantidad Ordenada]]</f>
        <v>8</v>
      </c>
      <c r="L967" s="3">
        <f>Datos_cocina[[#This Row],[Precio Unitario]]-Datos_cocina[[#This Row],[Costo Unitario]]</f>
        <v>8</v>
      </c>
      <c r="M967" s="4">
        <f>(Datos_cocina[[#This Row],[Ganancia Neta]]/Datos_cocina[[#This Row],[Total del Pedido]])</f>
        <v>0.42105263157894735</v>
      </c>
    </row>
    <row r="968" spans="1:13" x14ac:dyDescent="0.3">
      <c r="A968">
        <v>379</v>
      </c>
      <c r="B968">
        <v>4</v>
      </c>
      <c r="C968" t="s">
        <v>30</v>
      </c>
      <c r="D968" t="s">
        <v>31</v>
      </c>
      <c r="E968" s="2">
        <v>21</v>
      </c>
      <c r="F968" s="2">
        <v>35</v>
      </c>
      <c r="G968">
        <v>2</v>
      </c>
      <c r="H968" s="8">
        <v>4.1666666666666666E-3</v>
      </c>
      <c r="I968" t="s">
        <v>10</v>
      </c>
      <c r="J968" s="2">
        <f>Datos_cocina[[#This Row],[Precio Unitario]]*Datos_cocina[[#This Row],[Cantidad Ordenada]]</f>
        <v>70</v>
      </c>
      <c r="K968" s="3">
        <f>Datos_cocina[[#This Row],[Ganancia Bruta]]*Datos_cocina[[#This Row],[Cantidad Ordenada]]</f>
        <v>28</v>
      </c>
      <c r="L968" s="3">
        <f>Datos_cocina[[#This Row],[Precio Unitario]]-Datos_cocina[[#This Row],[Costo Unitario]]</f>
        <v>14</v>
      </c>
      <c r="M968" s="4">
        <f>(Datos_cocina[[#This Row],[Ganancia Neta]]/Datos_cocina[[#This Row],[Total del Pedido]])</f>
        <v>0.4</v>
      </c>
    </row>
    <row r="969" spans="1:13" x14ac:dyDescent="0.3">
      <c r="A969">
        <v>380</v>
      </c>
      <c r="B969">
        <v>5</v>
      </c>
      <c r="C969" t="s">
        <v>24</v>
      </c>
      <c r="D969" t="s">
        <v>25</v>
      </c>
      <c r="E969" s="2">
        <v>20</v>
      </c>
      <c r="F969" s="2">
        <v>33</v>
      </c>
      <c r="G969">
        <v>3</v>
      </c>
      <c r="H969" s="8">
        <v>4.027777777777778E-2</v>
      </c>
      <c r="I969" t="s">
        <v>10</v>
      </c>
      <c r="J969" s="2">
        <f>Datos_cocina[[#This Row],[Precio Unitario]]*Datos_cocina[[#This Row],[Cantidad Ordenada]]</f>
        <v>99</v>
      </c>
      <c r="K969" s="3">
        <f>Datos_cocina[[#This Row],[Ganancia Bruta]]*Datos_cocina[[#This Row],[Cantidad Ordenada]]</f>
        <v>39</v>
      </c>
      <c r="L969" s="3">
        <f>Datos_cocina[[#This Row],[Precio Unitario]]-Datos_cocina[[#This Row],[Costo Unitario]]</f>
        <v>13</v>
      </c>
      <c r="M969" s="4">
        <f>(Datos_cocina[[#This Row],[Ganancia Neta]]/Datos_cocina[[#This Row],[Total del Pedido]])</f>
        <v>0.39393939393939392</v>
      </c>
    </row>
    <row r="970" spans="1:13" x14ac:dyDescent="0.3">
      <c r="A970">
        <v>380</v>
      </c>
      <c r="B970">
        <v>5</v>
      </c>
      <c r="C970" t="s">
        <v>28</v>
      </c>
      <c r="D970" t="s">
        <v>29</v>
      </c>
      <c r="E970" s="2">
        <v>11</v>
      </c>
      <c r="F970" s="2">
        <v>19</v>
      </c>
      <c r="G970">
        <v>2</v>
      </c>
      <c r="H970" s="8">
        <v>2.4305555555555556E-2</v>
      </c>
      <c r="I970" t="s">
        <v>10</v>
      </c>
      <c r="J970" s="2">
        <f>Datos_cocina[[#This Row],[Precio Unitario]]*Datos_cocina[[#This Row],[Cantidad Ordenada]]</f>
        <v>38</v>
      </c>
      <c r="K970" s="3">
        <f>Datos_cocina[[#This Row],[Ganancia Bruta]]*Datos_cocina[[#This Row],[Cantidad Ordenada]]</f>
        <v>16</v>
      </c>
      <c r="L970" s="3">
        <f>Datos_cocina[[#This Row],[Precio Unitario]]-Datos_cocina[[#This Row],[Costo Unitario]]</f>
        <v>8</v>
      </c>
      <c r="M970" s="4">
        <f>(Datos_cocina[[#This Row],[Ganancia Neta]]/Datos_cocina[[#This Row],[Total del Pedido]])</f>
        <v>0.42105263157894735</v>
      </c>
    </row>
    <row r="971" spans="1:13" x14ac:dyDescent="0.3">
      <c r="A971">
        <v>381</v>
      </c>
      <c r="B971">
        <v>4</v>
      </c>
      <c r="C971" t="s">
        <v>46</v>
      </c>
      <c r="D971" t="s">
        <v>47</v>
      </c>
      <c r="E971" s="2">
        <v>15</v>
      </c>
      <c r="F971" s="2">
        <v>26</v>
      </c>
      <c r="G971">
        <v>3</v>
      </c>
      <c r="H971" s="8">
        <v>2.4305555555555556E-2</v>
      </c>
      <c r="I971" t="s">
        <v>10</v>
      </c>
      <c r="J971" s="2">
        <f>Datos_cocina[[#This Row],[Precio Unitario]]*Datos_cocina[[#This Row],[Cantidad Ordenada]]</f>
        <v>78</v>
      </c>
      <c r="K971" s="3">
        <f>Datos_cocina[[#This Row],[Ganancia Bruta]]*Datos_cocina[[#This Row],[Cantidad Ordenada]]</f>
        <v>33</v>
      </c>
      <c r="L971" s="3">
        <f>Datos_cocina[[#This Row],[Precio Unitario]]-Datos_cocina[[#This Row],[Costo Unitario]]</f>
        <v>11</v>
      </c>
      <c r="M971" s="4">
        <f>(Datos_cocina[[#This Row],[Ganancia Neta]]/Datos_cocina[[#This Row],[Total del Pedido]])</f>
        <v>0.42307692307692307</v>
      </c>
    </row>
    <row r="972" spans="1:13" x14ac:dyDescent="0.3">
      <c r="A972">
        <v>381</v>
      </c>
      <c r="B972">
        <v>4</v>
      </c>
      <c r="C972" t="s">
        <v>24</v>
      </c>
      <c r="D972" t="s">
        <v>25</v>
      </c>
      <c r="E972" s="2">
        <v>20</v>
      </c>
      <c r="F972" s="2">
        <v>33</v>
      </c>
      <c r="G972">
        <v>2</v>
      </c>
      <c r="H972" s="8">
        <v>8.3333333333333332E-3</v>
      </c>
      <c r="I972" t="s">
        <v>10</v>
      </c>
      <c r="J972" s="2">
        <f>Datos_cocina[[#This Row],[Precio Unitario]]*Datos_cocina[[#This Row],[Cantidad Ordenada]]</f>
        <v>66</v>
      </c>
      <c r="K972" s="3">
        <f>Datos_cocina[[#This Row],[Ganancia Bruta]]*Datos_cocina[[#This Row],[Cantidad Ordenada]]</f>
        <v>26</v>
      </c>
      <c r="L972" s="3">
        <f>Datos_cocina[[#This Row],[Precio Unitario]]-Datos_cocina[[#This Row],[Costo Unitario]]</f>
        <v>13</v>
      </c>
      <c r="M972" s="4">
        <f>(Datos_cocina[[#This Row],[Ganancia Neta]]/Datos_cocina[[#This Row],[Total del Pedido]])</f>
        <v>0.39393939393939392</v>
      </c>
    </row>
    <row r="973" spans="1:13" x14ac:dyDescent="0.3">
      <c r="A973">
        <v>382</v>
      </c>
      <c r="B973">
        <v>20</v>
      </c>
      <c r="C973" t="s">
        <v>22</v>
      </c>
      <c r="D973" t="s">
        <v>23</v>
      </c>
      <c r="E973" s="2">
        <v>17</v>
      </c>
      <c r="F973" s="2">
        <v>29</v>
      </c>
      <c r="G973">
        <v>3</v>
      </c>
      <c r="H973" s="8">
        <v>3.7499999999999999E-2</v>
      </c>
      <c r="I973" t="s">
        <v>13</v>
      </c>
      <c r="J973" s="2">
        <f>Datos_cocina[[#This Row],[Precio Unitario]]*Datos_cocina[[#This Row],[Cantidad Ordenada]]</f>
        <v>87</v>
      </c>
      <c r="K973" s="3">
        <f>Datos_cocina[[#This Row],[Ganancia Bruta]]*Datos_cocina[[#This Row],[Cantidad Ordenada]]</f>
        <v>36</v>
      </c>
      <c r="L973" s="3">
        <f>Datos_cocina[[#This Row],[Precio Unitario]]-Datos_cocina[[#This Row],[Costo Unitario]]</f>
        <v>12</v>
      </c>
      <c r="M973" s="4">
        <f>(Datos_cocina[[#This Row],[Ganancia Neta]]/Datos_cocina[[#This Row],[Total del Pedido]])</f>
        <v>0.41379310344827586</v>
      </c>
    </row>
    <row r="974" spans="1:13" x14ac:dyDescent="0.3">
      <c r="A974">
        <v>383</v>
      </c>
      <c r="B974">
        <v>6</v>
      </c>
      <c r="C974" t="s">
        <v>20</v>
      </c>
      <c r="D974" t="s">
        <v>21</v>
      </c>
      <c r="E974" s="2">
        <v>22</v>
      </c>
      <c r="F974" s="2">
        <v>36</v>
      </c>
      <c r="G974">
        <v>3</v>
      </c>
      <c r="H974" s="8">
        <v>6.2500000000000003E-3</v>
      </c>
      <c r="I974" t="s">
        <v>13</v>
      </c>
      <c r="J974" s="2">
        <f>Datos_cocina[[#This Row],[Precio Unitario]]*Datos_cocina[[#This Row],[Cantidad Ordenada]]</f>
        <v>108</v>
      </c>
      <c r="K974" s="3">
        <f>Datos_cocina[[#This Row],[Ganancia Bruta]]*Datos_cocina[[#This Row],[Cantidad Ordenada]]</f>
        <v>42</v>
      </c>
      <c r="L974" s="3">
        <f>Datos_cocina[[#This Row],[Precio Unitario]]-Datos_cocina[[#This Row],[Costo Unitario]]</f>
        <v>14</v>
      </c>
      <c r="M974" s="4">
        <f>(Datos_cocina[[#This Row],[Ganancia Neta]]/Datos_cocina[[#This Row],[Total del Pedido]])</f>
        <v>0.3888888888888889</v>
      </c>
    </row>
    <row r="975" spans="1:13" x14ac:dyDescent="0.3">
      <c r="A975">
        <v>384</v>
      </c>
      <c r="B975">
        <v>1</v>
      </c>
      <c r="C975" t="s">
        <v>44</v>
      </c>
      <c r="D975" t="s">
        <v>45</v>
      </c>
      <c r="E975" s="2">
        <v>10</v>
      </c>
      <c r="F975" s="2">
        <v>18</v>
      </c>
      <c r="G975">
        <v>2</v>
      </c>
      <c r="H975" s="8">
        <v>1.8055555555555554E-2</v>
      </c>
      <c r="I975" t="s">
        <v>10</v>
      </c>
      <c r="J975" s="2">
        <f>Datos_cocina[[#This Row],[Precio Unitario]]*Datos_cocina[[#This Row],[Cantidad Ordenada]]</f>
        <v>36</v>
      </c>
      <c r="K975" s="3">
        <f>Datos_cocina[[#This Row],[Ganancia Bruta]]*Datos_cocina[[#This Row],[Cantidad Ordenada]]</f>
        <v>16</v>
      </c>
      <c r="L975" s="3">
        <f>Datos_cocina[[#This Row],[Precio Unitario]]-Datos_cocina[[#This Row],[Costo Unitario]]</f>
        <v>8</v>
      </c>
      <c r="M975" s="4">
        <f>(Datos_cocina[[#This Row],[Ganancia Neta]]/Datos_cocina[[#This Row],[Total del Pedido]])</f>
        <v>0.44444444444444442</v>
      </c>
    </row>
    <row r="976" spans="1:13" x14ac:dyDescent="0.3">
      <c r="A976">
        <v>384</v>
      </c>
      <c r="B976">
        <v>1</v>
      </c>
      <c r="C976" t="s">
        <v>28</v>
      </c>
      <c r="D976" t="s">
        <v>29</v>
      </c>
      <c r="E976" s="2">
        <v>11</v>
      </c>
      <c r="F976" s="2">
        <v>19</v>
      </c>
      <c r="G976">
        <v>3</v>
      </c>
      <c r="H976" s="8">
        <v>2.4305555555555556E-2</v>
      </c>
      <c r="I976" t="s">
        <v>13</v>
      </c>
      <c r="J976" s="2">
        <f>Datos_cocina[[#This Row],[Precio Unitario]]*Datos_cocina[[#This Row],[Cantidad Ordenada]]</f>
        <v>57</v>
      </c>
      <c r="K976" s="3">
        <f>Datos_cocina[[#This Row],[Ganancia Bruta]]*Datos_cocina[[#This Row],[Cantidad Ordenada]]</f>
        <v>24</v>
      </c>
      <c r="L976" s="3">
        <f>Datos_cocina[[#This Row],[Precio Unitario]]-Datos_cocina[[#This Row],[Costo Unitario]]</f>
        <v>8</v>
      </c>
      <c r="M976" s="4">
        <f>(Datos_cocina[[#This Row],[Ganancia Neta]]/Datos_cocina[[#This Row],[Total del Pedido]])</f>
        <v>0.42105263157894735</v>
      </c>
    </row>
    <row r="977" spans="1:13" x14ac:dyDescent="0.3">
      <c r="A977">
        <v>384</v>
      </c>
      <c r="B977">
        <v>1</v>
      </c>
      <c r="C977" t="s">
        <v>16</v>
      </c>
      <c r="D977" t="s">
        <v>17</v>
      </c>
      <c r="E977" s="2">
        <v>16</v>
      </c>
      <c r="F977" s="2">
        <v>27</v>
      </c>
      <c r="G977">
        <v>1</v>
      </c>
      <c r="H977" s="8">
        <v>3.4027777777777775E-2</v>
      </c>
      <c r="I977" t="s">
        <v>13</v>
      </c>
      <c r="J977" s="2">
        <f>Datos_cocina[[#This Row],[Precio Unitario]]*Datos_cocina[[#This Row],[Cantidad Ordenada]]</f>
        <v>27</v>
      </c>
      <c r="K977" s="3">
        <f>Datos_cocina[[#This Row],[Ganancia Bruta]]*Datos_cocina[[#This Row],[Cantidad Ordenada]]</f>
        <v>11</v>
      </c>
      <c r="L977" s="3">
        <f>Datos_cocina[[#This Row],[Precio Unitario]]-Datos_cocina[[#This Row],[Costo Unitario]]</f>
        <v>11</v>
      </c>
      <c r="M977" s="4">
        <f>(Datos_cocina[[#This Row],[Ganancia Neta]]/Datos_cocina[[#This Row],[Total del Pedido]])</f>
        <v>0.40740740740740738</v>
      </c>
    </row>
    <row r="978" spans="1:13" x14ac:dyDescent="0.3">
      <c r="A978">
        <v>385</v>
      </c>
      <c r="B978">
        <v>6</v>
      </c>
      <c r="C978" t="s">
        <v>11</v>
      </c>
      <c r="D978" t="s">
        <v>12</v>
      </c>
      <c r="E978" s="2">
        <v>18</v>
      </c>
      <c r="F978" s="2">
        <v>30</v>
      </c>
      <c r="G978">
        <v>2</v>
      </c>
      <c r="H978" s="8">
        <v>1.5277777777777777E-2</v>
      </c>
      <c r="I978" t="s">
        <v>10</v>
      </c>
      <c r="J978" s="2">
        <f>Datos_cocina[[#This Row],[Precio Unitario]]*Datos_cocina[[#This Row],[Cantidad Ordenada]]</f>
        <v>60</v>
      </c>
      <c r="K978" s="3">
        <f>Datos_cocina[[#This Row],[Ganancia Bruta]]*Datos_cocina[[#This Row],[Cantidad Ordenada]]</f>
        <v>24</v>
      </c>
      <c r="L978" s="3">
        <f>Datos_cocina[[#This Row],[Precio Unitario]]-Datos_cocina[[#This Row],[Costo Unitario]]</f>
        <v>12</v>
      </c>
      <c r="M978" s="4">
        <f>(Datos_cocina[[#This Row],[Ganancia Neta]]/Datos_cocina[[#This Row],[Total del Pedido]])</f>
        <v>0.4</v>
      </c>
    </row>
    <row r="979" spans="1:13" x14ac:dyDescent="0.3">
      <c r="A979">
        <v>386</v>
      </c>
      <c r="B979">
        <v>5</v>
      </c>
      <c r="C979" t="s">
        <v>24</v>
      </c>
      <c r="D979" t="s">
        <v>25</v>
      </c>
      <c r="E979" s="2">
        <v>20</v>
      </c>
      <c r="F979" s="2">
        <v>33</v>
      </c>
      <c r="G979">
        <v>3</v>
      </c>
      <c r="H979" s="8">
        <v>2.7777777777777776E-2</v>
      </c>
      <c r="I979" t="s">
        <v>13</v>
      </c>
      <c r="J979" s="2">
        <f>Datos_cocina[[#This Row],[Precio Unitario]]*Datos_cocina[[#This Row],[Cantidad Ordenada]]</f>
        <v>99</v>
      </c>
      <c r="K979" s="3">
        <f>Datos_cocina[[#This Row],[Ganancia Bruta]]*Datos_cocina[[#This Row],[Cantidad Ordenada]]</f>
        <v>39</v>
      </c>
      <c r="L979" s="3">
        <f>Datos_cocina[[#This Row],[Precio Unitario]]-Datos_cocina[[#This Row],[Costo Unitario]]</f>
        <v>13</v>
      </c>
      <c r="M979" s="4">
        <f>(Datos_cocina[[#This Row],[Ganancia Neta]]/Datos_cocina[[#This Row],[Total del Pedido]])</f>
        <v>0.39393939393939392</v>
      </c>
    </row>
    <row r="980" spans="1:13" x14ac:dyDescent="0.3">
      <c r="A980">
        <v>387</v>
      </c>
      <c r="B980">
        <v>6</v>
      </c>
      <c r="C980" t="s">
        <v>14</v>
      </c>
      <c r="D980" t="s">
        <v>15</v>
      </c>
      <c r="E980" s="2">
        <v>19</v>
      </c>
      <c r="F980" s="2">
        <v>31</v>
      </c>
      <c r="G980">
        <v>3</v>
      </c>
      <c r="H980" s="8">
        <v>1.2500000000000001E-2</v>
      </c>
      <c r="I980" t="s">
        <v>13</v>
      </c>
      <c r="J980" s="2">
        <f>Datos_cocina[[#This Row],[Precio Unitario]]*Datos_cocina[[#This Row],[Cantidad Ordenada]]</f>
        <v>93</v>
      </c>
      <c r="K980" s="3">
        <f>Datos_cocina[[#This Row],[Ganancia Bruta]]*Datos_cocina[[#This Row],[Cantidad Ordenada]]</f>
        <v>36</v>
      </c>
      <c r="L980" s="3">
        <f>Datos_cocina[[#This Row],[Precio Unitario]]-Datos_cocina[[#This Row],[Costo Unitario]]</f>
        <v>12</v>
      </c>
      <c r="M980" s="4">
        <f>(Datos_cocina[[#This Row],[Ganancia Neta]]/Datos_cocina[[#This Row],[Total del Pedido]])</f>
        <v>0.38709677419354838</v>
      </c>
    </row>
    <row r="981" spans="1:13" x14ac:dyDescent="0.3">
      <c r="A981">
        <v>388</v>
      </c>
      <c r="B981">
        <v>18</v>
      </c>
      <c r="C981" t="s">
        <v>14</v>
      </c>
      <c r="D981" t="s">
        <v>15</v>
      </c>
      <c r="E981" s="2">
        <v>19</v>
      </c>
      <c r="F981" s="2">
        <v>31</v>
      </c>
      <c r="G981">
        <v>2</v>
      </c>
      <c r="H981" s="8">
        <v>3.6111111111111108E-2</v>
      </c>
      <c r="I981" t="s">
        <v>13</v>
      </c>
      <c r="J981" s="2">
        <f>Datos_cocina[[#This Row],[Precio Unitario]]*Datos_cocina[[#This Row],[Cantidad Ordenada]]</f>
        <v>62</v>
      </c>
      <c r="K981" s="3">
        <f>Datos_cocina[[#This Row],[Ganancia Bruta]]*Datos_cocina[[#This Row],[Cantidad Ordenada]]</f>
        <v>24</v>
      </c>
      <c r="L981" s="3">
        <f>Datos_cocina[[#This Row],[Precio Unitario]]-Datos_cocina[[#This Row],[Costo Unitario]]</f>
        <v>12</v>
      </c>
      <c r="M981" s="4">
        <f>(Datos_cocina[[#This Row],[Ganancia Neta]]/Datos_cocina[[#This Row],[Total del Pedido]])</f>
        <v>0.38709677419354838</v>
      </c>
    </row>
    <row r="982" spans="1:13" x14ac:dyDescent="0.3">
      <c r="A982">
        <v>388</v>
      </c>
      <c r="B982">
        <v>18</v>
      </c>
      <c r="C982" t="s">
        <v>20</v>
      </c>
      <c r="D982" t="s">
        <v>21</v>
      </c>
      <c r="E982" s="2">
        <v>22</v>
      </c>
      <c r="F982" s="2">
        <v>36</v>
      </c>
      <c r="G982">
        <v>2</v>
      </c>
      <c r="H982" s="8">
        <v>2.5694444444444443E-2</v>
      </c>
      <c r="I982" t="s">
        <v>10</v>
      </c>
      <c r="J982" s="2">
        <f>Datos_cocina[[#This Row],[Precio Unitario]]*Datos_cocina[[#This Row],[Cantidad Ordenada]]</f>
        <v>72</v>
      </c>
      <c r="K982" s="3">
        <f>Datos_cocina[[#This Row],[Ganancia Bruta]]*Datos_cocina[[#This Row],[Cantidad Ordenada]]</f>
        <v>28</v>
      </c>
      <c r="L982" s="3">
        <f>Datos_cocina[[#This Row],[Precio Unitario]]-Datos_cocina[[#This Row],[Costo Unitario]]</f>
        <v>14</v>
      </c>
      <c r="M982" s="4">
        <f>(Datos_cocina[[#This Row],[Ganancia Neta]]/Datos_cocina[[#This Row],[Total del Pedido]])</f>
        <v>0.3888888888888889</v>
      </c>
    </row>
    <row r="983" spans="1:13" x14ac:dyDescent="0.3">
      <c r="A983">
        <v>388</v>
      </c>
      <c r="B983">
        <v>18</v>
      </c>
      <c r="C983" t="s">
        <v>22</v>
      </c>
      <c r="D983" t="s">
        <v>23</v>
      </c>
      <c r="E983" s="2">
        <v>17</v>
      </c>
      <c r="F983" s="2">
        <v>29</v>
      </c>
      <c r="G983">
        <v>2</v>
      </c>
      <c r="H983" s="8">
        <v>2.1527777777777778E-2</v>
      </c>
      <c r="I983" t="s">
        <v>13</v>
      </c>
      <c r="J983" s="2">
        <f>Datos_cocina[[#This Row],[Precio Unitario]]*Datos_cocina[[#This Row],[Cantidad Ordenada]]</f>
        <v>58</v>
      </c>
      <c r="K983" s="3">
        <f>Datos_cocina[[#This Row],[Ganancia Bruta]]*Datos_cocina[[#This Row],[Cantidad Ordenada]]</f>
        <v>24</v>
      </c>
      <c r="L983" s="3">
        <f>Datos_cocina[[#This Row],[Precio Unitario]]-Datos_cocina[[#This Row],[Costo Unitario]]</f>
        <v>12</v>
      </c>
      <c r="M983" s="4">
        <f>(Datos_cocina[[#This Row],[Ganancia Neta]]/Datos_cocina[[#This Row],[Total del Pedido]])</f>
        <v>0.41379310344827586</v>
      </c>
    </row>
    <row r="984" spans="1:13" x14ac:dyDescent="0.3">
      <c r="A984">
        <v>388</v>
      </c>
      <c r="B984">
        <v>18</v>
      </c>
      <c r="C984" t="s">
        <v>24</v>
      </c>
      <c r="D984" t="s">
        <v>25</v>
      </c>
      <c r="E984" s="2">
        <v>20</v>
      </c>
      <c r="F984" s="2">
        <v>33</v>
      </c>
      <c r="G984">
        <v>3</v>
      </c>
      <c r="H984" s="8">
        <v>3.5416666666666666E-2</v>
      </c>
      <c r="I984" t="s">
        <v>13</v>
      </c>
      <c r="J984" s="2">
        <f>Datos_cocina[[#This Row],[Precio Unitario]]*Datos_cocina[[#This Row],[Cantidad Ordenada]]</f>
        <v>99</v>
      </c>
      <c r="K984" s="3">
        <f>Datos_cocina[[#This Row],[Ganancia Bruta]]*Datos_cocina[[#This Row],[Cantidad Ordenada]]</f>
        <v>39</v>
      </c>
      <c r="L984" s="3">
        <f>Datos_cocina[[#This Row],[Precio Unitario]]-Datos_cocina[[#This Row],[Costo Unitario]]</f>
        <v>13</v>
      </c>
      <c r="M984" s="4">
        <f>(Datos_cocina[[#This Row],[Ganancia Neta]]/Datos_cocina[[#This Row],[Total del Pedido]])</f>
        <v>0.39393939393939392</v>
      </c>
    </row>
    <row r="985" spans="1:13" x14ac:dyDescent="0.3">
      <c r="A985">
        <v>389</v>
      </c>
      <c r="B985">
        <v>19</v>
      </c>
      <c r="C985" t="s">
        <v>24</v>
      </c>
      <c r="D985" t="s">
        <v>25</v>
      </c>
      <c r="E985" s="2">
        <v>20</v>
      </c>
      <c r="F985" s="2">
        <v>33</v>
      </c>
      <c r="G985">
        <v>1</v>
      </c>
      <c r="H985" s="8">
        <v>1.6666666666666666E-2</v>
      </c>
      <c r="I985" t="s">
        <v>10</v>
      </c>
      <c r="J985" s="2">
        <f>Datos_cocina[[#This Row],[Precio Unitario]]*Datos_cocina[[#This Row],[Cantidad Ordenada]]</f>
        <v>33</v>
      </c>
      <c r="K985" s="3">
        <f>Datos_cocina[[#This Row],[Ganancia Bruta]]*Datos_cocina[[#This Row],[Cantidad Ordenada]]</f>
        <v>13</v>
      </c>
      <c r="L985" s="3">
        <f>Datos_cocina[[#This Row],[Precio Unitario]]-Datos_cocina[[#This Row],[Costo Unitario]]</f>
        <v>13</v>
      </c>
      <c r="M985" s="4">
        <f>(Datos_cocina[[#This Row],[Ganancia Neta]]/Datos_cocina[[#This Row],[Total del Pedido]])</f>
        <v>0.39393939393939392</v>
      </c>
    </row>
    <row r="986" spans="1:13" x14ac:dyDescent="0.3">
      <c r="A986">
        <v>390</v>
      </c>
      <c r="B986">
        <v>9</v>
      </c>
      <c r="C986" t="s">
        <v>34</v>
      </c>
      <c r="D986" t="s">
        <v>35</v>
      </c>
      <c r="E986" s="2">
        <v>13</v>
      </c>
      <c r="F986" s="2">
        <v>22</v>
      </c>
      <c r="G986">
        <v>2</v>
      </c>
      <c r="H986" s="8">
        <v>3.6111111111111108E-2</v>
      </c>
      <c r="I986" t="s">
        <v>13</v>
      </c>
      <c r="J986" s="2">
        <f>Datos_cocina[[#This Row],[Precio Unitario]]*Datos_cocina[[#This Row],[Cantidad Ordenada]]</f>
        <v>44</v>
      </c>
      <c r="K986" s="3">
        <f>Datos_cocina[[#This Row],[Ganancia Bruta]]*Datos_cocina[[#This Row],[Cantidad Ordenada]]</f>
        <v>18</v>
      </c>
      <c r="L986" s="3">
        <f>Datos_cocina[[#This Row],[Precio Unitario]]-Datos_cocina[[#This Row],[Costo Unitario]]</f>
        <v>9</v>
      </c>
      <c r="M986" s="4">
        <f>(Datos_cocina[[#This Row],[Ganancia Neta]]/Datos_cocina[[#This Row],[Total del Pedido]])</f>
        <v>0.40909090909090912</v>
      </c>
    </row>
    <row r="987" spans="1:13" x14ac:dyDescent="0.3">
      <c r="A987">
        <v>390</v>
      </c>
      <c r="B987">
        <v>9</v>
      </c>
      <c r="C987" t="s">
        <v>46</v>
      </c>
      <c r="D987" t="s">
        <v>47</v>
      </c>
      <c r="E987" s="2">
        <v>15</v>
      </c>
      <c r="F987" s="2">
        <v>26</v>
      </c>
      <c r="G987">
        <v>3</v>
      </c>
      <c r="H987" s="8">
        <v>9.0277777777777769E-3</v>
      </c>
      <c r="I987" t="s">
        <v>13</v>
      </c>
      <c r="J987" s="2">
        <f>Datos_cocina[[#This Row],[Precio Unitario]]*Datos_cocina[[#This Row],[Cantidad Ordenada]]</f>
        <v>78</v>
      </c>
      <c r="K987" s="3">
        <f>Datos_cocina[[#This Row],[Ganancia Bruta]]*Datos_cocina[[#This Row],[Cantidad Ordenada]]</f>
        <v>33</v>
      </c>
      <c r="L987" s="3">
        <f>Datos_cocina[[#This Row],[Precio Unitario]]-Datos_cocina[[#This Row],[Costo Unitario]]</f>
        <v>11</v>
      </c>
      <c r="M987" s="4">
        <f>(Datos_cocina[[#This Row],[Ganancia Neta]]/Datos_cocina[[#This Row],[Total del Pedido]])</f>
        <v>0.42307692307692307</v>
      </c>
    </row>
    <row r="988" spans="1:13" x14ac:dyDescent="0.3">
      <c r="A988">
        <v>390</v>
      </c>
      <c r="B988">
        <v>9</v>
      </c>
      <c r="C988" t="s">
        <v>42</v>
      </c>
      <c r="D988" t="s">
        <v>43</v>
      </c>
      <c r="E988" s="2">
        <v>13</v>
      </c>
      <c r="F988" s="2">
        <v>21</v>
      </c>
      <c r="G988">
        <v>1</v>
      </c>
      <c r="H988" s="8">
        <v>1.9444444444444445E-2</v>
      </c>
      <c r="I988" t="s">
        <v>13</v>
      </c>
      <c r="J988" s="2">
        <f>Datos_cocina[[#This Row],[Precio Unitario]]*Datos_cocina[[#This Row],[Cantidad Ordenada]]</f>
        <v>21</v>
      </c>
      <c r="K988" s="3">
        <f>Datos_cocina[[#This Row],[Ganancia Bruta]]*Datos_cocina[[#This Row],[Cantidad Ordenada]]</f>
        <v>8</v>
      </c>
      <c r="L988" s="3">
        <f>Datos_cocina[[#This Row],[Precio Unitario]]-Datos_cocina[[#This Row],[Costo Unitario]]</f>
        <v>8</v>
      </c>
      <c r="M988" s="4">
        <f>(Datos_cocina[[#This Row],[Ganancia Neta]]/Datos_cocina[[#This Row],[Total del Pedido]])</f>
        <v>0.38095238095238093</v>
      </c>
    </row>
    <row r="989" spans="1:13" x14ac:dyDescent="0.3">
      <c r="A989">
        <v>391</v>
      </c>
      <c r="B989">
        <v>15</v>
      </c>
      <c r="C989" t="s">
        <v>34</v>
      </c>
      <c r="D989" t="s">
        <v>35</v>
      </c>
      <c r="E989" s="2">
        <v>13</v>
      </c>
      <c r="F989" s="2">
        <v>22</v>
      </c>
      <c r="G989">
        <v>1</v>
      </c>
      <c r="H989" s="8">
        <v>2.4305555555555556E-2</v>
      </c>
      <c r="I989" t="s">
        <v>10</v>
      </c>
      <c r="J989" s="2">
        <f>Datos_cocina[[#This Row],[Precio Unitario]]*Datos_cocina[[#This Row],[Cantidad Ordenada]]</f>
        <v>22</v>
      </c>
      <c r="K989" s="3">
        <f>Datos_cocina[[#This Row],[Ganancia Bruta]]*Datos_cocina[[#This Row],[Cantidad Ordenada]]</f>
        <v>9</v>
      </c>
      <c r="L989" s="3">
        <f>Datos_cocina[[#This Row],[Precio Unitario]]-Datos_cocina[[#This Row],[Costo Unitario]]</f>
        <v>9</v>
      </c>
      <c r="M989" s="4">
        <f>(Datos_cocina[[#This Row],[Ganancia Neta]]/Datos_cocina[[#This Row],[Total del Pedido]])</f>
        <v>0.40909090909090912</v>
      </c>
    </row>
    <row r="990" spans="1:13" x14ac:dyDescent="0.3">
      <c r="A990">
        <v>392</v>
      </c>
      <c r="B990">
        <v>14</v>
      </c>
      <c r="C990" t="s">
        <v>32</v>
      </c>
      <c r="D990" t="s">
        <v>33</v>
      </c>
      <c r="E990" s="2">
        <v>19</v>
      </c>
      <c r="F990" s="2">
        <v>32</v>
      </c>
      <c r="G990">
        <v>3</v>
      </c>
      <c r="H990" s="8">
        <v>1.1805555555555555E-2</v>
      </c>
      <c r="I990" t="s">
        <v>10</v>
      </c>
      <c r="J990" s="2">
        <f>Datos_cocina[[#This Row],[Precio Unitario]]*Datos_cocina[[#This Row],[Cantidad Ordenada]]</f>
        <v>96</v>
      </c>
      <c r="K990" s="3">
        <f>Datos_cocina[[#This Row],[Ganancia Bruta]]*Datos_cocina[[#This Row],[Cantidad Ordenada]]</f>
        <v>39</v>
      </c>
      <c r="L990" s="3">
        <f>Datos_cocina[[#This Row],[Precio Unitario]]-Datos_cocina[[#This Row],[Costo Unitario]]</f>
        <v>13</v>
      </c>
      <c r="M990" s="4">
        <f>(Datos_cocina[[#This Row],[Ganancia Neta]]/Datos_cocina[[#This Row],[Total del Pedido]])</f>
        <v>0.40625</v>
      </c>
    </row>
    <row r="991" spans="1:13" x14ac:dyDescent="0.3">
      <c r="A991">
        <v>392</v>
      </c>
      <c r="B991">
        <v>14</v>
      </c>
      <c r="C991" t="s">
        <v>8</v>
      </c>
      <c r="D991" t="s">
        <v>9</v>
      </c>
      <c r="E991" s="2">
        <v>14</v>
      </c>
      <c r="F991" s="2">
        <v>24</v>
      </c>
      <c r="G991">
        <v>1</v>
      </c>
      <c r="H991" s="8">
        <v>2.5694444444444443E-2</v>
      </c>
      <c r="I991" t="s">
        <v>13</v>
      </c>
      <c r="J991" s="2">
        <f>Datos_cocina[[#This Row],[Precio Unitario]]*Datos_cocina[[#This Row],[Cantidad Ordenada]]</f>
        <v>24</v>
      </c>
      <c r="K991" s="3">
        <f>Datos_cocina[[#This Row],[Ganancia Bruta]]*Datos_cocina[[#This Row],[Cantidad Ordenada]]</f>
        <v>10</v>
      </c>
      <c r="L991" s="3">
        <f>Datos_cocina[[#This Row],[Precio Unitario]]-Datos_cocina[[#This Row],[Costo Unitario]]</f>
        <v>10</v>
      </c>
      <c r="M991" s="4">
        <f>(Datos_cocina[[#This Row],[Ganancia Neta]]/Datos_cocina[[#This Row],[Total del Pedido]])</f>
        <v>0.41666666666666669</v>
      </c>
    </row>
    <row r="992" spans="1:13" x14ac:dyDescent="0.3">
      <c r="A992">
        <v>393</v>
      </c>
      <c r="B992">
        <v>13</v>
      </c>
      <c r="C992" t="s">
        <v>28</v>
      </c>
      <c r="D992" t="s">
        <v>29</v>
      </c>
      <c r="E992" s="2">
        <v>11</v>
      </c>
      <c r="F992" s="2">
        <v>19</v>
      </c>
      <c r="G992">
        <v>2</v>
      </c>
      <c r="H992" s="8">
        <v>2.7777777777777776E-2</v>
      </c>
      <c r="I992" t="s">
        <v>10</v>
      </c>
      <c r="J992" s="2">
        <f>Datos_cocina[[#This Row],[Precio Unitario]]*Datos_cocina[[#This Row],[Cantidad Ordenada]]</f>
        <v>38</v>
      </c>
      <c r="K992" s="3">
        <f>Datos_cocina[[#This Row],[Ganancia Bruta]]*Datos_cocina[[#This Row],[Cantidad Ordenada]]</f>
        <v>16</v>
      </c>
      <c r="L992" s="3">
        <f>Datos_cocina[[#This Row],[Precio Unitario]]-Datos_cocina[[#This Row],[Costo Unitario]]</f>
        <v>8</v>
      </c>
      <c r="M992" s="4">
        <f>(Datos_cocina[[#This Row],[Ganancia Neta]]/Datos_cocina[[#This Row],[Total del Pedido]])</f>
        <v>0.42105263157894735</v>
      </c>
    </row>
    <row r="993" spans="1:13" x14ac:dyDescent="0.3">
      <c r="A993">
        <v>393</v>
      </c>
      <c r="B993">
        <v>13</v>
      </c>
      <c r="C993" t="s">
        <v>30</v>
      </c>
      <c r="D993" t="s">
        <v>31</v>
      </c>
      <c r="E993" s="2">
        <v>21</v>
      </c>
      <c r="F993" s="2">
        <v>35</v>
      </c>
      <c r="G993">
        <v>3</v>
      </c>
      <c r="H993" s="8">
        <v>1.5972222222222221E-2</v>
      </c>
      <c r="I993" t="s">
        <v>10</v>
      </c>
      <c r="J993" s="2">
        <f>Datos_cocina[[#This Row],[Precio Unitario]]*Datos_cocina[[#This Row],[Cantidad Ordenada]]</f>
        <v>105</v>
      </c>
      <c r="K993" s="3">
        <f>Datos_cocina[[#This Row],[Ganancia Bruta]]*Datos_cocina[[#This Row],[Cantidad Ordenada]]</f>
        <v>42</v>
      </c>
      <c r="L993" s="3">
        <f>Datos_cocina[[#This Row],[Precio Unitario]]-Datos_cocina[[#This Row],[Costo Unitario]]</f>
        <v>14</v>
      </c>
      <c r="M993" s="4">
        <f>(Datos_cocina[[#This Row],[Ganancia Neta]]/Datos_cocina[[#This Row],[Total del Pedido]])</f>
        <v>0.4</v>
      </c>
    </row>
    <row r="994" spans="1:13" x14ac:dyDescent="0.3">
      <c r="A994">
        <v>393</v>
      </c>
      <c r="B994">
        <v>13</v>
      </c>
      <c r="C994" t="s">
        <v>42</v>
      </c>
      <c r="D994" t="s">
        <v>43</v>
      </c>
      <c r="E994" s="2">
        <v>13</v>
      </c>
      <c r="F994" s="2">
        <v>21</v>
      </c>
      <c r="G994">
        <v>1</v>
      </c>
      <c r="H994" s="8">
        <v>1.3888888888888888E-2</v>
      </c>
      <c r="I994" t="s">
        <v>13</v>
      </c>
      <c r="J994" s="2">
        <f>Datos_cocina[[#This Row],[Precio Unitario]]*Datos_cocina[[#This Row],[Cantidad Ordenada]]</f>
        <v>21</v>
      </c>
      <c r="K994" s="3">
        <f>Datos_cocina[[#This Row],[Ganancia Bruta]]*Datos_cocina[[#This Row],[Cantidad Ordenada]]</f>
        <v>8</v>
      </c>
      <c r="L994" s="3">
        <f>Datos_cocina[[#This Row],[Precio Unitario]]-Datos_cocina[[#This Row],[Costo Unitario]]</f>
        <v>8</v>
      </c>
      <c r="M994" s="4">
        <f>(Datos_cocina[[#This Row],[Ganancia Neta]]/Datos_cocina[[#This Row],[Total del Pedido]])</f>
        <v>0.38095238095238093</v>
      </c>
    </row>
    <row r="995" spans="1:13" x14ac:dyDescent="0.3">
      <c r="A995">
        <v>393</v>
      </c>
      <c r="B995">
        <v>13</v>
      </c>
      <c r="C995" t="s">
        <v>34</v>
      </c>
      <c r="D995" t="s">
        <v>35</v>
      </c>
      <c r="E995" s="2">
        <v>13</v>
      </c>
      <c r="F995" s="2">
        <v>22</v>
      </c>
      <c r="G995">
        <v>2</v>
      </c>
      <c r="H995" s="8">
        <v>1.8055555555555554E-2</v>
      </c>
      <c r="I995" t="s">
        <v>13</v>
      </c>
      <c r="J995" s="2">
        <f>Datos_cocina[[#This Row],[Precio Unitario]]*Datos_cocina[[#This Row],[Cantidad Ordenada]]</f>
        <v>44</v>
      </c>
      <c r="K995" s="3">
        <f>Datos_cocina[[#This Row],[Ganancia Bruta]]*Datos_cocina[[#This Row],[Cantidad Ordenada]]</f>
        <v>18</v>
      </c>
      <c r="L995" s="3">
        <f>Datos_cocina[[#This Row],[Precio Unitario]]-Datos_cocina[[#This Row],[Costo Unitario]]</f>
        <v>9</v>
      </c>
      <c r="M995" s="4">
        <f>(Datos_cocina[[#This Row],[Ganancia Neta]]/Datos_cocina[[#This Row],[Total del Pedido]])</f>
        <v>0.40909090909090912</v>
      </c>
    </row>
    <row r="996" spans="1:13" x14ac:dyDescent="0.3">
      <c r="A996">
        <v>394</v>
      </c>
      <c r="B996">
        <v>17</v>
      </c>
      <c r="C996" t="s">
        <v>8</v>
      </c>
      <c r="D996" t="s">
        <v>9</v>
      </c>
      <c r="E996" s="2">
        <v>14</v>
      </c>
      <c r="F996" s="2">
        <v>24</v>
      </c>
      <c r="G996">
        <v>2</v>
      </c>
      <c r="H996" s="8">
        <v>3.472222222222222E-3</v>
      </c>
      <c r="I996" t="s">
        <v>10</v>
      </c>
      <c r="J996" s="2">
        <f>Datos_cocina[[#This Row],[Precio Unitario]]*Datos_cocina[[#This Row],[Cantidad Ordenada]]</f>
        <v>48</v>
      </c>
      <c r="K996" s="3">
        <f>Datos_cocina[[#This Row],[Ganancia Bruta]]*Datos_cocina[[#This Row],[Cantidad Ordenada]]</f>
        <v>20</v>
      </c>
      <c r="L996" s="3">
        <f>Datos_cocina[[#This Row],[Precio Unitario]]-Datos_cocina[[#This Row],[Costo Unitario]]</f>
        <v>10</v>
      </c>
      <c r="M996" s="4">
        <f>(Datos_cocina[[#This Row],[Ganancia Neta]]/Datos_cocina[[#This Row],[Total del Pedido]])</f>
        <v>0.41666666666666669</v>
      </c>
    </row>
    <row r="997" spans="1:13" x14ac:dyDescent="0.3">
      <c r="A997">
        <v>394</v>
      </c>
      <c r="B997">
        <v>17</v>
      </c>
      <c r="C997" t="s">
        <v>22</v>
      </c>
      <c r="D997" t="s">
        <v>23</v>
      </c>
      <c r="E997" s="2">
        <v>17</v>
      </c>
      <c r="F997" s="2">
        <v>29</v>
      </c>
      <c r="G997">
        <v>1</v>
      </c>
      <c r="H997" s="8">
        <v>2.9166666666666667E-2</v>
      </c>
      <c r="I997" t="s">
        <v>13</v>
      </c>
      <c r="J997" s="2">
        <f>Datos_cocina[[#This Row],[Precio Unitario]]*Datos_cocina[[#This Row],[Cantidad Ordenada]]</f>
        <v>29</v>
      </c>
      <c r="K997" s="3">
        <f>Datos_cocina[[#This Row],[Ganancia Bruta]]*Datos_cocina[[#This Row],[Cantidad Ordenada]]</f>
        <v>12</v>
      </c>
      <c r="L997" s="3">
        <f>Datos_cocina[[#This Row],[Precio Unitario]]-Datos_cocina[[#This Row],[Costo Unitario]]</f>
        <v>12</v>
      </c>
      <c r="M997" s="4">
        <f>(Datos_cocina[[#This Row],[Ganancia Neta]]/Datos_cocina[[#This Row],[Total del Pedido]])</f>
        <v>0.41379310344827586</v>
      </c>
    </row>
    <row r="998" spans="1:13" x14ac:dyDescent="0.3">
      <c r="A998">
        <v>395</v>
      </c>
      <c r="B998">
        <v>2</v>
      </c>
      <c r="C998" t="s">
        <v>28</v>
      </c>
      <c r="D998" t="s">
        <v>29</v>
      </c>
      <c r="E998" s="2">
        <v>11</v>
      </c>
      <c r="F998" s="2">
        <v>19</v>
      </c>
      <c r="G998">
        <v>2</v>
      </c>
      <c r="H998" s="8">
        <v>5.5555555555555558E-3</v>
      </c>
      <c r="I998" t="s">
        <v>10</v>
      </c>
      <c r="J998" s="2">
        <f>Datos_cocina[[#This Row],[Precio Unitario]]*Datos_cocina[[#This Row],[Cantidad Ordenada]]</f>
        <v>38</v>
      </c>
      <c r="K998" s="3">
        <f>Datos_cocina[[#This Row],[Ganancia Bruta]]*Datos_cocina[[#This Row],[Cantidad Ordenada]]</f>
        <v>16</v>
      </c>
      <c r="L998" s="3">
        <f>Datos_cocina[[#This Row],[Precio Unitario]]-Datos_cocina[[#This Row],[Costo Unitario]]</f>
        <v>8</v>
      </c>
      <c r="M998" s="4">
        <f>(Datos_cocina[[#This Row],[Ganancia Neta]]/Datos_cocina[[#This Row],[Total del Pedido]])</f>
        <v>0.42105263157894735</v>
      </c>
    </row>
    <row r="999" spans="1:13" x14ac:dyDescent="0.3">
      <c r="A999">
        <v>396</v>
      </c>
      <c r="B999">
        <v>11</v>
      </c>
      <c r="C999" t="s">
        <v>38</v>
      </c>
      <c r="D999" t="s">
        <v>39</v>
      </c>
      <c r="E999" s="2">
        <v>12</v>
      </c>
      <c r="F999" s="2">
        <v>20</v>
      </c>
      <c r="G999">
        <v>1</v>
      </c>
      <c r="H999" s="8">
        <v>2.1527777777777778E-2</v>
      </c>
      <c r="I999" t="s">
        <v>13</v>
      </c>
      <c r="J999" s="2">
        <f>Datos_cocina[[#This Row],[Precio Unitario]]*Datos_cocina[[#This Row],[Cantidad Ordenada]]</f>
        <v>20</v>
      </c>
      <c r="K999" s="3">
        <f>Datos_cocina[[#This Row],[Ganancia Bruta]]*Datos_cocina[[#This Row],[Cantidad Ordenada]]</f>
        <v>8</v>
      </c>
      <c r="L999" s="3">
        <f>Datos_cocina[[#This Row],[Precio Unitario]]-Datos_cocina[[#This Row],[Costo Unitario]]</f>
        <v>8</v>
      </c>
      <c r="M999" s="4">
        <f>(Datos_cocina[[#This Row],[Ganancia Neta]]/Datos_cocina[[#This Row],[Total del Pedido]])</f>
        <v>0.4</v>
      </c>
    </row>
    <row r="1000" spans="1:13" x14ac:dyDescent="0.3">
      <c r="A1000">
        <v>396</v>
      </c>
      <c r="B1000">
        <v>11</v>
      </c>
      <c r="C1000" t="s">
        <v>42</v>
      </c>
      <c r="D1000" t="s">
        <v>43</v>
      </c>
      <c r="E1000" s="2">
        <v>13</v>
      </c>
      <c r="F1000" s="2">
        <v>21</v>
      </c>
      <c r="G1000">
        <v>3</v>
      </c>
      <c r="H1000" s="8">
        <v>1.8055555555555554E-2</v>
      </c>
      <c r="I1000" t="s">
        <v>13</v>
      </c>
      <c r="J1000" s="2">
        <f>Datos_cocina[[#This Row],[Precio Unitario]]*Datos_cocina[[#This Row],[Cantidad Ordenada]]</f>
        <v>63</v>
      </c>
      <c r="K1000" s="3">
        <f>Datos_cocina[[#This Row],[Ganancia Bruta]]*Datos_cocina[[#This Row],[Cantidad Ordenada]]</f>
        <v>24</v>
      </c>
      <c r="L1000" s="3">
        <f>Datos_cocina[[#This Row],[Precio Unitario]]-Datos_cocina[[#This Row],[Costo Unitario]]</f>
        <v>8</v>
      </c>
      <c r="M1000" s="4">
        <f>(Datos_cocina[[#This Row],[Ganancia Neta]]/Datos_cocina[[#This Row],[Total del Pedido]])</f>
        <v>0.38095238095238093</v>
      </c>
    </row>
    <row r="1001" spans="1:13" x14ac:dyDescent="0.3">
      <c r="A1001">
        <v>397</v>
      </c>
      <c r="B1001">
        <v>4</v>
      </c>
      <c r="C1001" t="s">
        <v>16</v>
      </c>
      <c r="D1001" t="s">
        <v>17</v>
      </c>
      <c r="E1001" s="2">
        <v>16</v>
      </c>
      <c r="F1001" s="2">
        <v>27</v>
      </c>
      <c r="G1001">
        <v>2</v>
      </c>
      <c r="H1001" s="8">
        <v>6.9444444444444441E-3</v>
      </c>
      <c r="I1001" t="s">
        <v>13</v>
      </c>
      <c r="J1001" s="2">
        <f>Datos_cocina[[#This Row],[Precio Unitario]]*Datos_cocina[[#This Row],[Cantidad Ordenada]]</f>
        <v>54</v>
      </c>
      <c r="K1001" s="3">
        <f>Datos_cocina[[#This Row],[Ganancia Bruta]]*Datos_cocina[[#This Row],[Cantidad Ordenada]]</f>
        <v>22</v>
      </c>
      <c r="L1001" s="3">
        <f>Datos_cocina[[#This Row],[Precio Unitario]]-Datos_cocina[[#This Row],[Costo Unitario]]</f>
        <v>11</v>
      </c>
      <c r="M1001" s="4">
        <f>(Datos_cocina[[#This Row],[Ganancia Neta]]/Datos_cocina[[#This Row],[Total del Pedido]])</f>
        <v>0.40740740740740738</v>
      </c>
    </row>
    <row r="1002" spans="1:13" x14ac:dyDescent="0.3">
      <c r="A1002">
        <v>397</v>
      </c>
      <c r="B1002">
        <v>4</v>
      </c>
      <c r="C1002" t="s">
        <v>14</v>
      </c>
      <c r="D1002" t="s">
        <v>15</v>
      </c>
      <c r="E1002" s="2">
        <v>19</v>
      </c>
      <c r="F1002" s="2">
        <v>31</v>
      </c>
      <c r="G1002">
        <v>3</v>
      </c>
      <c r="H1002" s="8">
        <v>4.0972222222222222E-2</v>
      </c>
      <c r="I1002" t="s">
        <v>13</v>
      </c>
      <c r="J1002" s="2">
        <f>Datos_cocina[[#This Row],[Precio Unitario]]*Datos_cocina[[#This Row],[Cantidad Ordenada]]</f>
        <v>93</v>
      </c>
      <c r="K1002" s="3">
        <f>Datos_cocina[[#This Row],[Ganancia Bruta]]*Datos_cocina[[#This Row],[Cantidad Ordenada]]</f>
        <v>36</v>
      </c>
      <c r="L1002" s="3">
        <f>Datos_cocina[[#This Row],[Precio Unitario]]-Datos_cocina[[#This Row],[Costo Unitario]]</f>
        <v>12</v>
      </c>
      <c r="M1002" s="4">
        <f>(Datos_cocina[[#This Row],[Ganancia Neta]]/Datos_cocina[[#This Row],[Total del Pedido]])</f>
        <v>0.38709677419354838</v>
      </c>
    </row>
    <row r="1003" spans="1:13" x14ac:dyDescent="0.3">
      <c r="A1003">
        <v>398</v>
      </c>
      <c r="B1003">
        <v>9</v>
      </c>
      <c r="C1003" t="s">
        <v>26</v>
      </c>
      <c r="D1003" t="s">
        <v>27</v>
      </c>
      <c r="E1003" s="2">
        <v>16</v>
      </c>
      <c r="F1003" s="2">
        <v>28</v>
      </c>
      <c r="G1003">
        <v>2</v>
      </c>
      <c r="H1003" s="8">
        <v>3.4722222222222224E-2</v>
      </c>
      <c r="I1003" t="s">
        <v>10</v>
      </c>
      <c r="J1003" s="2">
        <f>Datos_cocina[[#This Row],[Precio Unitario]]*Datos_cocina[[#This Row],[Cantidad Ordenada]]</f>
        <v>56</v>
      </c>
      <c r="K1003" s="3">
        <f>Datos_cocina[[#This Row],[Ganancia Bruta]]*Datos_cocina[[#This Row],[Cantidad Ordenada]]</f>
        <v>24</v>
      </c>
      <c r="L1003" s="3">
        <f>Datos_cocina[[#This Row],[Precio Unitario]]-Datos_cocina[[#This Row],[Costo Unitario]]</f>
        <v>12</v>
      </c>
      <c r="M1003" s="4">
        <f>(Datos_cocina[[#This Row],[Ganancia Neta]]/Datos_cocina[[#This Row],[Total del Pedido]])</f>
        <v>0.42857142857142855</v>
      </c>
    </row>
    <row r="1004" spans="1:13" x14ac:dyDescent="0.3">
      <c r="A1004">
        <v>398</v>
      </c>
      <c r="B1004">
        <v>9</v>
      </c>
      <c r="C1004" t="s">
        <v>24</v>
      </c>
      <c r="D1004" t="s">
        <v>25</v>
      </c>
      <c r="E1004" s="2">
        <v>20</v>
      </c>
      <c r="F1004" s="2">
        <v>33</v>
      </c>
      <c r="G1004">
        <v>2</v>
      </c>
      <c r="H1004" s="8">
        <v>1.4583333333333334E-2</v>
      </c>
      <c r="I1004" t="s">
        <v>13</v>
      </c>
      <c r="J1004" s="2">
        <f>Datos_cocina[[#This Row],[Precio Unitario]]*Datos_cocina[[#This Row],[Cantidad Ordenada]]</f>
        <v>66</v>
      </c>
      <c r="K1004" s="3">
        <f>Datos_cocina[[#This Row],[Ganancia Bruta]]*Datos_cocina[[#This Row],[Cantidad Ordenada]]</f>
        <v>26</v>
      </c>
      <c r="L1004" s="3">
        <f>Datos_cocina[[#This Row],[Precio Unitario]]-Datos_cocina[[#This Row],[Costo Unitario]]</f>
        <v>13</v>
      </c>
      <c r="M1004" s="4">
        <f>(Datos_cocina[[#This Row],[Ganancia Neta]]/Datos_cocina[[#This Row],[Total del Pedido]])</f>
        <v>0.39393939393939392</v>
      </c>
    </row>
    <row r="1005" spans="1:13" x14ac:dyDescent="0.3">
      <c r="A1005">
        <v>399</v>
      </c>
      <c r="B1005">
        <v>7</v>
      </c>
      <c r="C1005" t="s">
        <v>24</v>
      </c>
      <c r="D1005" t="s">
        <v>25</v>
      </c>
      <c r="E1005" s="2">
        <v>20</v>
      </c>
      <c r="F1005" s="2">
        <v>33</v>
      </c>
      <c r="G1005">
        <v>3</v>
      </c>
      <c r="H1005" s="8">
        <v>3.125E-2</v>
      </c>
      <c r="I1005" t="s">
        <v>10</v>
      </c>
      <c r="J1005" s="2">
        <f>Datos_cocina[[#This Row],[Precio Unitario]]*Datos_cocina[[#This Row],[Cantidad Ordenada]]</f>
        <v>99</v>
      </c>
      <c r="K1005" s="3">
        <f>Datos_cocina[[#This Row],[Ganancia Bruta]]*Datos_cocina[[#This Row],[Cantidad Ordenada]]</f>
        <v>39</v>
      </c>
      <c r="L1005" s="3">
        <f>Datos_cocina[[#This Row],[Precio Unitario]]-Datos_cocina[[#This Row],[Costo Unitario]]</f>
        <v>13</v>
      </c>
      <c r="M1005" s="4">
        <f>(Datos_cocina[[#This Row],[Ganancia Neta]]/Datos_cocina[[#This Row],[Total del Pedido]])</f>
        <v>0.39393939393939392</v>
      </c>
    </row>
    <row r="1006" spans="1:13" x14ac:dyDescent="0.3">
      <c r="A1006">
        <v>399</v>
      </c>
      <c r="B1006">
        <v>7</v>
      </c>
      <c r="C1006" t="s">
        <v>20</v>
      </c>
      <c r="D1006" t="s">
        <v>21</v>
      </c>
      <c r="E1006" s="2">
        <v>22</v>
      </c>
      <c r="F1006" s="2">
        <v>36</v>
      </c>
      <c r="G1006">
        <v>3</v>
      </c>
      <c r="H1006" s="8">
        <v>3.1944444444444442E-2</v>
      </c>
      <c r="I1006" t="s">
        <v>13</v>
      </c>
      <c r="J1006" s="2">
        <f>Datos_cocina[[#This Row],[Precio Unitario]]*Datos_cocina[[#This Row],[Cantidad Ordenada]]</f>
        <v>108</v>
      </c>
      <c r="K1006" s="3">
        <f>Datos_cocina[[#This Row],[Ganancia Bruta]]*Datos_cocina[[#This Row],[Cantidad Ordenada]]</f>
        <v>42</v>
      </c>
      <c r="L1006" s="3">
        <f>Datos_cocina[[#This Row],[Precio Unitario]]-Datos_cocina[[#This Row],[Costo Unitario]]</f>
        <v>14</v>
      </c>
      <c r="M1006" s="4">
        <f>(Datos_cocina[[#This Row],[Ganancia Neta]]/Datos_cocina[[#This Row],[Total del Pedido]])</f>
        <v>0.3888888888888889</v>
      </c>
    </row>
    <row r="1007" spans="1:13" x14ac:dyDescent="0.3">
      <c r="A1007">
        <v>400</v>
      </c>
      <c r="B1007">
        <v>9</v>
      </c>
      <c r="C1007" t="s">
        <v>18</v>
      </c>
      <c r="D1007" t="s">
        <v>19</v>
      </c>
      <c r="E1007" s="2">
        <v>25</v>
      </c>
      <c r="F1007" s="2">
        <v>40</v>
      </c>
      <c r="G1007">
        <v>2</v>
      </c>
      <c r="H1007" s="8">
        <v>1.9444444444444445E-2</v>
      </c>
      <c r="I1007" t="s">
        <v>10</v>
      </c>
      <c r="J1007" s="2">
        <f>Datos_cocina[[#This Row],[Precio Unitario]]*Datos_cocina[[#This Row],[Cantidad Ordenada]]</f>
        <v>80</v>
      </c>
      <c r="K1007" s="3">
        <f>Datos_cocina[[#This Row],[Ganancia Bruta]]*Datos_cocina[[#This Row],[Cantidad Ordenada]]</f>
        <v>30</v>
      </c>
      <c r="L1007" s="3">
        <f>Datos_cocina[[#This Row],[Precio Unitario]]-Datos_cocina[[#This Row],[Costo Unitario]]</f>
        <v>15</v>
      </c>
      <c r="M1007" s="4">
        <f>(Datos_cocina[[#This Row],[Ganancia Neta]]/Datos_cocina[[#This Row],[Total del Pedido]])</f>
        <v>0.375</v>
      </c>
    </row>
    <row r="1008" spans="1:13" x14ac:dyDescent="0.3">
      <c r="A1008">
        <v>400</v>
      </c>
      <c r="B1008">
        <v>9</v>
      </c>
      <c r="C1008" t="s">
        <v>26</v>
      </c>
      <c r="D1008" t="s">
        <v>27</v>
      </c>
      <c r="E1008" s="2">
        <v>16</v>
      </c>
      <c r="F1008" s="2">
        <v>28</v>
      </c>
      <c r="G1008">
        <v>2</v>
      </c>
      <c r="H1008" s="8">
        <v>9.0277777777777769E-3</v>
      </c>
      <c r="I1008" t="s">
        <v>10</v>
      </c>
      <c r="J1008" s="2">
        <f>Datos_cocina[[#This Row],[Precio Unitario]]*Datos_cocina[[#This Row],[Cantidad Ordenada]]</f>
        <v>56</v>
      </c>
      <c r="K1008" s="3">
        <f>Datos_cocina[[#This Row],[Ganancia Bruta]]*Datos_cocina[[#This Row],[Cantidad Ordenada]]</f>
        <v>24</v>
      </c>
      <c r="L1008" s="3">
        <f>Datos_cocina[[#This Row],[Precio Unitario]]-Datos_cocina[[#This Row],[Costo Unitario]]</f>
        <v>12</v>
      </c>
      <c r="M1008" s="4">
        <f>(Datos_cocina[[#This Row],[Ganancia Neta]]/Datos_cocina[[#This Row],[Total del Pedido]])</f>
        <v>0.42857142857142855</v>
      </c>
    </row>
    <row r="1009" spans="1:13" x14ac:dyDescent="0.3">
      <c r="A1009">
        <v>400</v>
      </c>
      <c r="B1009">
        <v>9</v>
      </c>
      <c r="C1009" t="s">
        <v>14</v>
      </c>
      <c r="D1009" t="s">
        <v>15</v>
      </c>
      <c r="E1009" s="2">
        <v>19</v>
      </c>
      <c r="F1009" s="2">
        <v>31</v>
      </c>
      <c r="G1009">
        <v>2</v>
      </c>
      <c r="H1009" s="8">
        <v>2.6388888888888889E-2</v>
      </c>
      <c r="I1009" t="s">
        <v>13</v>
      </c>
      <c r="J1009" s="2">
        <f>Datos_cocina[[#This Row],[Precio Unitario]]*Datos_cocina[[#This Row],[Cantidad Ordenada]]</f>
        <v>62</v>
      </c>
      <c r="K1009" s="3">
        <f>Datos_cocina[[#This Row],[Ganancia Bruta]]*Datos_cocina[[#This Row],[Cantidad Ordenada]]</f>
        <v>24</v>
      </c>
      <c r="L1009" s="3">
        <f>Datos_cocina[[#This Row],[Precio Unitario]]-Datos_cocina[[#This Row],[Costo Unitario]]</f>
        <v>12</v>
      </c>
      <c r="M1009" s="4">
        <f>(Datos_cocina[[#This Row],[Ganancia Neta]]/Datos_cocina[[#This Row],[Total del Pedido]])</f>
        <v>0.38709677419354838</v>
      </c>
    </row>
    <row r="1010" spans="1:13" x14ac:dyDescent="0.3">
      <c r="A1010">
        <v>401</v>
      </c>
      <c r="B1010">
        <v>16</v>
      </c>
      <c r="C1010" t="s">
        <v>42</v>
      </c>
      <c r="D1010" t="s">
        <v>43</v>
      </c>
      <c r="E1010" s="2">
        <v>13</v>
      </c>
      <c r="F1010" s="2">
        <v>21</v>
      </c>
      <c r="G1010">
        <v>2</v>
      </c>
      <c r="H1010" s="8">
        <v>1.3888888888888888E-2</v>
      </c>
      <c r="I1010" t="s">
        <v>10</v>
      </c>
      <c r="J1010" s="2">
        <f>Datos_cocina[[#This Row],[Precio Unitario]]*Datos_cocina[[#This Row],[Cantidad Ordenada]]</f>
        <v>42</v>
      </c>
      <c r="K1010" s="3">
        <f>Datos_cocina[[#This Row],[Ganancia Bruta]]*Datos_cocina[[#This Row],[Cantidad Ordenada]]</f>
        <v>16</v>
      </c>
      <c r="L1010" s="3">
        <f>Datos_cocina[[#This Row],[Precio Unitario]]-Datos_cocina[[#This Row],[Costo Unitario]]</f>
        <v>8</v>
      </c>
      <c r="M1010" s="4">
        <f>(Datos_cocina[[#This Row],[Ganancia Neta]]/Datos_cocina[[#This Row],[Total del Pedido]])</f>
        <v>0.38095238095238093</v>
      </c>
    </row>
    <row r="1011" spans="1:13" x14ac:dyDescent="0.3">
      <c r="A1011">
        <v>402</v>
      </c>
      <c r="B1011">
        <v>18</v>
      </c>
      <c r="C1011" t="s">
        <v>48</v>
      </c>
      <c r="D1011" t="s">
        <v>49</v>
      </c>
      <c r="E1011" s="2">
        <v>15</v>
      </c>
      <c r="F1011" s="2">
        <v>25</v>
      </c>
      <c r="G1011">
        <v>2</v>
      </c>
      <c r="H1011" s="8">
        <v>1.1111111111111112E-2</v>
      </c>
      <c r="I1011" t="s">
        <v>13</v>
      </c>
      <c r="J1011" s="2">
        <f>Datos_cocina[[#This Row],[Precio Unitario]]*Datos_cocina[[#This Row],[Cantidad Ordenada]]</f>
        <v>50</v>
      </c>
      <c r="K1011" s="3">
        <f>Datos_cocina[[#This Row],[Ganancia Bruta]]*Datos_cocina[[#This Row],[Cantidad Ordenada]]</f>
        <v>20</v>
      </c>
      <c r="L1011" s="3">
        <f>Datos_cocina[[#This Row],[Precio Unitario]]-Datos_cocina[[#This Row],[Costo Unitario]]</f>
        <v>10</v>
      </c>
      <c r="M1011" s="4">
        <f>(Datos_cocina[[#This Row],[Ganancia Neta]]/Datos_cocina[[#This Row],[Total del Pedido]])</f>
        <v>0.4</v>
      </c>
    </row>
    <row r="1012" spans="1:13" x14ac:dyDescent="0.3">
      <c r="A1012">
        <v>402</v>
      </c>
      <c r="B1012">
        <v>18</v>
      </c>
      <c r="C1012" t="s">
        <v>28</v>
      </c>
      <c r="D1012" t="s">
        <v>29</v>
      </c>
      <c r="E1012" s="2">
        <v>11</v>
      </c>
      <c r="F1012" s="2">
        <v>19</v>
      </c>
      <c r="G1012">
        <v>3</v>
      </c>
      <c r="H1012" s="8">
        <v>2.013888888888889E-2</v>
      </c>
      <c r="I1012" t="s">
        <v>13</v>
      </c>
      <c r="J1012" s="2">
        <f>Datos_cocina[[#This Row],[Precio Unitario]]*Datos_cocina[[#This Row],[Cantidad Ordenada]]</f>
        <v>57</v>
      </c>
      <c r="K1012" s="3">
        <f>Datos_cocina[[#This Row],[Ganancia Bruta]]*Datos_cocina[[#This Row],[Cantidad Ordenada]]</f>
        <v>24</v>
      </c>
      <c r="L1012" s="3">
        <f>Datos_cocina[[#This Row],[Precio Unitario]]-Datos_cocina[[#This Row],[Costo Unitario]]</f>
        <v>8</v>
      </c>
      <c r="M1012" s="4">
        <f>(Datos_cocina[[#This Row],[Ganancia Neta]]/Datos_cocina[[#This Row],[Total del Pedido]])</f>
        <v>0.42105263157894735</v>
      </c>
    </row>
    <row r="1013" spans="1:13" x14ac:dyDescent="0.3">
      <c r="A1013">
        <v>402</v>
      </c>
      <c r="B1013">
        <v>18</v>
      </c>
      <c r="C1013" t="s">
        <v>34</v>
      </c>
      <c r="D1013" t="s">
        <v>35</v>
      </c>
      <c r="E1013" s="2">
        <v>13</v>
      </c>
      <c r="F1013" s="2">
        <v>22</v>
      </c>
      <c r="G1013">
        <v>2</v>
      </c>
      <c r="H1013" s="8">
        <v>1.4583333333333334E-2</v>
      </c>
      <c r="I1013" t="s">
        <v>10</v>
      </c>
      <c r="J1013" s="2">
        <f>Datos_cocina[[#This Row],[Precio Unitario]]*Datos_cocina[[#This Row],[Cantidad Ordenada]]</f>
        <v>44</v>
      </c>
      <c r="K1013" s="3">
        <f>Datos_cocina[[#This Row],[Ganancia Bruta]]*Datos_cocina[[#This Row],[Cantidad Ordenada]]</f>
        <v>18</v>
      </c>
      <c r="L1013" s="3">
        <f>Datos_cocina[[#This Row],[Precio Unitario]]-Datos_cocina[[#This Row],[Costo Unitario]]</f>
        <v>9</v>
      </c>
      <c r="M1013" s="4">
        <f>(Datos_cocina[[#This Row],[Ganancia Neta]]/Datos_cocina[[#This Row],[Total del Pedido]])</f>
        <v>0.40909090909090912</v>
      </c>
    </row>
    <row r="1014" spans="1:13" x14ac:dyDescent="0.3">
      <c r="A1014">
        <v>403</v>
      </c>
      <c r="B1014">
        <v>14</v>
      </c>
      <c r="C1014" t="s">
        <v>34</v>
      </c>
      <c r="D1014" t="s">
        <v>35</v>
      </c>
      <c r="E1014" s="2">
        <v>13</v>
      </c>
      <c r="F1014" s="2">
        <v>22</v>
      </c>
      <c r="G1014">
        <v>3</v>
      </c>
      <c r="H1014" s="8">
        <v>1.1805555555555555E-2</v>
      </c>
      <c r="I1014" t="s">
        <v>10</v>
      </c>
      <c r="J1014" s="2">
        <f>Datos_cocina[[#This Row],[Precio Unitario]]*Datos_cocina[[#This Row],[Cantidad Ordenada]]</f>
        <v>66</v>
      </c>
      <c r="K1014" s="3">
        <f>Datos_cocina[[#This Row],[Ganancia Bruta]]*Datos_cocina[[#This Row],[Cantidad Ordenada]]</f>
        <v>27</v>
      </c>
      <c r="L1014" s="3">
        <f>Datos_cocina[[#This Row],[Precio Unitario]]-Datos_cocina[[#This Row],[Costo Unitario]]</f>
        <v>9</v>
      </c>
      <c r="M1014" s="4">
        <f>(Datos_cocina[[#This Row],[Ganancia Neta]]/Datos_cocina[[#This Row],[Total del Pedido]])</f>
        <v>0.40909090909090912</v>
      </c>
    </row>
    <row r="1015" spans="1:13" x14ac:dyDescent="0.3">
      <c r="A1015">
        <v>403</v>
      </c>
      <c r="B1015">
        <v>14</v>
      </c>
      <c r="C1015" t="s">
        <v>44</v>
      </c>
      <c r="D1015" t="s">
        <v>45</v>
      </c>
      <c r="E1015" s="2">
        <v>10</v>
      </c>
      <c r="F1015" s="2">
        <v>18</v>
      </c>
      <c r="G1015">
        <v>2</v>
      </c>
      <c r="H1015" s="8">
        <v>3.472222222222222E-3</v>
      </c>
      <c r="I1015" t="s">
        <v>13</v>
      </c>
      <c r="J1015" s="2">
        <f>Datos_cocina[[#This Row],[Precio Unitario]]*Datos_cocina[[#This Row],[Cantidad Ordenada]]</f>
        <v>36</v>
      </c>
      <c r="K1015" s="3">
        <f>Datos_cocina[[#This Row],[Ganancia Bruta]]*Datos_cocina[[#This Row],[Cantidad Ordenada]]</f>
        <v>16</v>
      </c>
      <c r="L1015" s="3">
        <f>Datos_cocina[[#This Row],[Precio Unitario]]-Datos_cocina[[#This Row],[Costo Unitario]]</f>
        <v>8</v>
      </c>
      <c r="M1015" s="4">
        <f>(Datos_cocina[[#This Row],[Ganancia Neta]]/Datos_cocina[[#This Row],[Total del Pedido]])</f>
        <v>0.44444444444444442</v>
      </c>
    </row>
    <row r="1016" spans="1:13" x14ac:dyDescent="0.3">
      <c r="A1016">
        <v>403</v>
      </c>
      <c r="B1016">
        <v>14</v>
      </c>
      <c r="C1016" t="s">
        <v>32</v>
      </c>
      <c r="D1016" t="s">
        <v>33</v>
      </c>
      <c r="E1016" s="2">
        <v>19</v>
      </c>
      <c r="F1016" s="2">
        <v>32</v>
      </c>
      <c r="G1016">
        <v>2</v>
      </c>
      <c r="H1016" s="8">
        <v>5.5555555555555558E-3</v>
      </c>
      <c r="I1016" t="s">
        <v>13</v>
      </c>
      <c r="J1016" s="2">
        <f>Datos_cocina[[#This Row],[Precio Unitario]]*Datos_cocina[[#This Row],[Cantidad Ordenada]]</f>
        <v>64</v>
      </c>
      <c r="K1016" s="3">
        <f>Datos_cocina[[#This Row],[Ganancia Bruta]]*Datos_cocina[[#This Row],[Cantidad Ordenada]]</f>
        <v>26</v>
      </c>
      <c r="L1016" s="3">
        <f>Datos_cocina[[#This Row],[Precio Unitario]]-Datos_cocina[[#This Row],[Costo Unitario]]</f>
        <v>13</v>
      </c>
      <c r="M1016" s="4">
        <f>(Datos_cocina[[#This Row],[Ganancia Neta]]/Datos_cocina[[#This Row],[Total del Pedido]])</f>
        <v>0.40625</v>
      </c>
    </row>
    <row r="1017" spans="1:13" x14ac:dyDescent="0.3">
      <c r="A1017">
        <v>403</v>
      </c>
      <c r="B1017">
        <v>14</v>
      </c>
      <c r="C1017" t="s">
        <v>8</v>
      </c>
      <c r="D1017" t="s">
        <v>9</v>
      </c>
      <c r="E1017" s="2">
        <v>14</v>
      </c>
      <c r="F1017" s="2">
        <v>24</v>
      </c>
      <c r="G1017">
        <v>1</v>
      </c>
      <c r="H1017" s="8">
        <v>3.8194444444444448E-2</v>
      </c>
      <c r="I1017" t="s">
        <v>13</v>
      </c>
      <c r="J1017" s="2">
        <f>Datos_cocina[[#This Row],[Precio Unitario]]*Datos_cocina[[#This Row],[Cantidad Ordenada]]</f>
        <v>24</v>
      </c>
      <c r="K1017" s="3">
        <f>Datos_cocina[[#This Row],[Ganancia Bruta]]*Datos_cocina[[#This Row],[Cantidad Ordenada]]</f>
        <v>10</v>
      </c>
      <c r="L1017" s="3">
        <f>Datos_cocina[[#This Row],[Precio Unitario]]-Datos_cocina[[#This Row],[Costo Unitario]]</f>
        <v>10</v>
      </c>
      <c r="M1017" s="4">
        <f>(Datos_cocina[[#This Row],[Ganancia Neta]]/Datos_cocina[[#This Row],[Total del Pedido]])</f>
        <v>0.41666666666666669</v>
      </c>
    </row>
    <row r="1018" spans="1:13" x14ac:dyDescent="0.3">
      <c r="A1018">
        <v>404</v>
      </c>
      <c r="B1018">
        <v>17</v>
      </c>
      <c r="C1018" t="s">
        <v>42</v>
      </c>
      <c r="D1018" t="s">
        <v>43</v>
      </c>
      <c r="E1018" s="2">
        <v>13</v>
      </c>
      <c r="F1018" s="2">
        <v>21</v>
      </c>
      <c r="G1018">
        <v>2</v>
      </c>
      <c r="H1018" s="8">
        <v>1.3888888888888888E-2</v>
      </c>
      <c r="I1018" t="s">
        <v>10</v>
      </c>
      <c r="J1018" s="2">
        <f>Datos_cocina[[#This Row],[Precio Unitario]]*Datos_cocina[[#This Row],[Cantidad Ordenada]]</f>
        <v>42</v>
      </c>
      <c r="K1018" s="3">
        <f>Datos_cocina[[#This Row],[Ganancia Bruta]]*Datos_cocina[[#This Row],[Cantidad Ordenada]]</f>
        <v>16</v>
      </c>
      <c r="L1018" s="3">
        <f>Datos_cocina[[#This Row],[Precio Unitario]]-Datos_cocina[[#This Row],[Costo Unitario]]</f>
        <v>8</v>
      </c>
      <c r="M1018" s="4">
        <f>(Datos_cocina[[#This Row],[Ganancia Neta]]/Datos_cocina[[#This Row],[Total del Pedido]])</f>
        <v>0.38095238095238093</v>
      </c>
    </row>
    <row r="1019" spans="1:13" x14ac:dyDescent="0.3">
      <c r="A1019">
        <v>404</v>
      </c>
      <c r="B1019">
        <v>17</v>
      </c>
      <c r="C1019" t="s">
        <v>38</v>
      </c>
      <c r="D1019" t="s">
        <v>39</v>
      </c>
      <c r="E1019" s="2">
        <v>12</v>
      </c>
      <c r="F1019" s="2">
        <v>20</v>
      </c>
      <c r="G1019">
        <v>1</v>
      </c>
      <c r="H1019" s="8">
        <v>3.6805555555555557E-2</v>
      </c>
      <c r="I1019" t="s">
        <v>13</v>
      </c>
      <c r="J1019" s="2">
        <f>Datos_cocina[[#This Row],[Precio Unitario]]*Datos_cocina[[#This Row],[Cantidad Ordenada]]</f>
        <v>20</v>
      </c>
      <c r="K1019" s="3">
        <f>Datos_cocina[[#This Row],[Ganancia Bruta]]*Datos_cocina[[#This Row],[Cantidad Ordenada]]</f>
        <v>8</v>
      </c>
      <c r="L1019" s="3">
        <f>Datos_cocina[[#This Row],[Precio Unitario]]-Datos_cocina[[#This Row],[Costo Unitario]]</f>
        <v>8</v>
      </c>
      <c r="M1019" s="4">
        <f>(Datos_cocina[[#This Row],[Ganancia Neta]]/Datos_cocina[[#This Row],[Total del Pedido]])</f>
        <v>0.4</v>
      </c>
    </row>
    <row r="1020" spans="1:13" x14ac:dyDescent="0.3">
      <c r="A1020">
        <v>404</v>
      </c>
      <c r="B1020">
        <v>17</v>
      </c>
      <c r="C1020" t="s">
        <v>18</v>
      </c>
      <c r="D1020" t="s">
        <v>19</v>
      </c>
      <c r="E1020" s="2">
        <v>25</v>
      </c>
      <c r="F1020" s="2">
        <v>40</v>
      </c>
      <c r="G1020">
        <v>3</v>
      </c>
      <c r="H1020" s="8">
        <v>2.013888888888889E-2</v>
      </c>
      <c r="I1020" t="s">
        <v>13</v>
      </c>
      <c r="J1020" s="2">
        <f>Datos_cocina[[#This Row],[Precio Unitario]]*Datos_cocina[[#This Row],[Cantidad Ordenada]]</f>
        <v>120</v>
      </c>
      <c r="K1020" s="3">
        <f>Datos_cocina[[#This Row],[Ganancia Bruta]]*Datos_cocina[[#This Row],[Cantidad Ordenada]]</f>
        <v>45</v>
      </c>
      <c r="L1020" s="3">
        <f>Datos_cocina[[#This Row],[Precio Unitario]]-Datos_cocina[[#This Row],[Costo Unitario]]</f>
        <v>15</v>
      </c>
      <c r="M1020" s="4">
        <f>(Datos_cocina[[#This Row],[Ganancia Neta]]/Datos_cocina[[#This Row],[Total del Pedido]])</f>
        <v>0.375</v>
      </c>
    </row>
    <row r="1021" spans="1:13" x14ac:dyDescent="0.3">
      <c r="A1021">
        <v>405</v>
      </c>
      <c r="B1021">
        <v>5</v>
      </c>
      <c r="C1021" t="s">
        <v>46</v>
      </c>
      <c r="D1021" t="s">
        <v>47</v>
      </c>
      <c r="E1021" s="2">
        <v>15</v>
      </c>
      <c r="F1021" s="2">
        <v>26</v>
      </c>
      <c r="G1021">
        <v>1</v>
      </c>
      <c r="H1021" s="8">
        <v>2.8472222222222222E-2</v>
      </c>
      <c r="I1021" t="s">
        <v>13</v>
      </c>
      <c r="J1021" s="2">
        <f>Datos_cocina[[#This Row],[Precio Unitario]]*Datos_cocina[[#This Row],[Cantidad Ordenada]]</f>
        <v>26</v>
      </c>
      <c r="K1021" s="3">
        <f>Datos_cocina[[#This Row],[Ganancia Bruta]]*Datos_cocina[[#This Row],[Cantidad Ordenada]]</f>
        <v>11</v>
      </c>
      <c r="L1021" s="3">
        <f>Datos_cocina[[#This Row],[Precio Unitario]]-Datos_cocina[[#This Row],[Costo Unitario]]</f>
        <v>11</v>
      </c>
      <c r="M1021" s="4">
        <f>(Datos_cocina[[#This Row],[Ganancia Neta]]/Datos_cocina[[#This Row],[Total del Pedido]])</f>
        <v>0.42307692307692307</v>
      </c>
    </row>
    <row r="1022" spans="1:13" x14ac:dyDescent="0.3">
      <c r="A1022">
        <v>405</v>
      </c>
      <c r="B1022">
        <v>5</v>
      </c>
      <c r="C1022" t="s">
        <v>18</v>
      </c>
      <c r="D1022" t="s">
        <v>19</v>
      </c>
      <c r="E1022" s="2">
        <v>25</v>
      </c>
      <c r="F1022" s="2">
        <v>40</v>
      </c>
      <c r="G1022">
        <v>1</v>
      </c>
      <c r="H1022" s="8">
        <v>3.0555555555555555E-2</v>
      </c>
      <c r="I1022" t="s">
        <v>10</v>
      </c>
      <c r="J1022" s="2">
        <f>Datos_cocina[[#This Row],[Precio Unitario]]*Datos_cocina[[#This Row],[Cantidad Ordenada]]</f>
        <v>40</v>
      </c>
      <c r="K1022" s="3">
        <f>Datos_cocina[[#This Row],[Ganancia Bruta]]*Datos_cocina[[#This Row],[Cantidad Ordenada]]</f>
        <v>15</v>
      </c>
      <c r="L1022" s="3">
        <f>Datos_cocina[[#This Row],[Precio Unitario]]-Datos_cocina[[#This Row],[Costo Unitario]]</f>
        <v>15</v>
      </c>
      <c r="M1022" s="4">
        <f>(Datos_cocina[[#This Row],[Ganancia Neta]]/Datos_cocina[[#This Row],[Total del Pedido]])</f>
        <v>0.375</v>
      </c>
    </row>
    <row r="1023" spans="1:13" x14ac:dyDescent="0.3">
      <c r="A1023">
        <v>405</v>
      </c>
      <c r="B1023">
        <v>5</v>
      </c>
      <c r="C1023" t="s">
        <v>38</v>
      </c>
      <c r="D1023" t="s">
        <v>39</v>
      </c>
      <c r="E1023" s="2">
        <v>12</v>
      </c>
      <c r="F1023" s="2">
        <v>20</v>
      </c>
      <c r="G1023">
        <v>2</v>
      </c>
      <c r="H1023" s="8">
        <v>9.0277777777777769E-3</v>
      </c>
      <c r="I1023" t="s">
        <v>13</v>
      </c>
      <c r="J1023" s="2">
        <f>Datos_cocina[[#This Row],[Precio Unitario]]*Datos_cocina[[#This Row],[Cantidad Ordenada]]</f>
        <v>40</v>
      </c>
      <c r="K1023" s="3">
        <f>Datos_cocina[[#This Row],[Ganancia Bruta]]*Datos_cocina[[#This Row],[Cantidad Ordenada]]</f>
        <v>16</v>
      </c>
      <c r="L1023" s="3">
        <f>Datos_cocina[[#This Row],[Precio Unitario]]-Datos_cocina[[#This Row],[Costo Unitario]]</f>
        <v>8</v>
      </c>
      <c r="M1023" s="4">
        <f>(Datos_cocina[[#This Row],[Ganancia Neta]]/Datos_cocina[[#This Row],[Total del Pedido]])</f>
        <v>0.4</v>
      </c>
    </row>
    <row r="1024" spans="1:13" x14ac:dyDescent="0.3">
      <c r="A1024">
        <v>406</v>
      </c>
      <c r="B1024">
        <v>14</v>
      </c>
      <c r="C1024" t="s">
        <v>38</v>
      </c>
      <c r="D1024" t="s">
        <v>39</v>
      </c>
      <c r="E1024" s="2">
        <v>12</v>
      </c>
      <c r="F1024" s="2">
        <v>20</v>
      </c>
      <c r="G1024">
        <v>3</v>
      </c>
      <c r="H1024" s="8">
        <v>4.1666666666666666E-3</v>
      </c>
      <c r="I1024" t="s">
        <v>10</v>
      </c>
      <c r="J1024" s="2">
        <f>Datos_cocina[[#This Row],[Precio Unitario]]*Datos_cocina[[#This Row],[Cantidad Ordenada]]</f>
        <v>60</v>
      </c>
      <c r="K1024" s="3">
        <f>Datos_cocina[[#This Row],[Ganancia Bruta]]*Datos_cocina[[#This Row],[Cantidad Ordenada]]</f>
        <v>24</v>
      </c>
      <c r="L1024" s="3">
        <f>Datos_cocina[[#This Row],[Precio Unitario]]-Datos_cocina[[#This Row],[Costo Unitario]]</f>
        <v>8</v>
      </c>
      <c r="M1024" s="4">
        <f>(Datos_cocina[[#This Row],[Ganancia Neta]]/Datos_cocina[[#This Row],[Total del Pedido]])</f>
        <v>0.4</v>
      </c>
    </row>
    <row r="1025" spans="1:13" x14ac:dyDescent="0.3">
      <c r="A1025">
        <v>406</v>
      </c>
      <c r="B1025">
        <v>14</v>
      </c>
      <c r="C1025" t="s">
        <v>30</v>
      </c>
      <c r="D1025" t="s">
        <v>31</v>
      </c>
      <c r="E1025" s="2">
        <v>21</v>
      </c>
      <c r="F1025" s="2">
        <v>35</v>
      </c>
      <c r="G1025">
        <v>2</v>
      </c>
      <c r="H1025" s="8">
        <v>3.888888888888889E-2</v>
      </c>
      <c r="I1025" t="s">
        <v>10</v>
      </c>
      <c r="J1025" s="2">
        <f>Datos_cocina[[#This Row],[Precio Unitario]]*Datos_cocina[[#This Row],[Cantidad Ordenada]]</f>
        <v>70</v>
      </c>
      <c r="K1025" s="3">
        <f>Datos_cocina[[#This Row],[Ganancia Bruta]]*Datos_cocina[[#This Row],[Cantidad Ordenada]]</f>
        <v>28</v>
      </c>
      <c r="L1025" s="3">
        <f>Datos_cocina[[#This Row],[Precio Unitario]]-Datos_cocina[[#This Row],[Costo Unitario]]</f>
        <v>14</v>
      </c>
      <c r="M1025" s="4">
        <f>(Datos_cocina[[#This Row],[Ganancia Neta]]/Datos_cocina[[#This Row],[Total del Pedido]])</f>
        <v>0.4</v>
      </c>
    </row>
    <row r="1026" spans="1:13" x14ac:dyDescent="0.3">
      <c r="A1026">
        <v>406</v>
      </c>
      <c r="B1026">
        <v>14</v>
      </c>
      <c r="C1026" t="s">
        <v>48</v>
      </c>
      <c r="D1026" t="s">
        <v>49</v>
      </c>
      <c r="E1026" s="2">
        <v>15</v>
      </c>
      <c r="F1026" s="2">
        <v>25</v>
      </c>
      <c r="G1026">
        <v>1</v>
      </c>
      <c r="H1026" s="8">
        <v>3.8194444444444448E-2</v>
      </c>
      <c r="I1026" t="s">
        <v>13</v>
      </c>
      <c r="J1026" s="2">
        <f>Datos_cocina[[#This Row],[Precio Unitario]]*Datos_cocina[[#This Row],[Cantidad Ordenada]]</f>
        <v>25</v>
      </c>
      <c r="K1026" s="3">
        <f>Datos_cocina[[#This Row],[Ganancia Bruta]]*Datos_cocina[[#This Row],[Cantidad Ordenada]]</f>
        <v>10</v>
      </c>
      <c r="L1026" s="3">
        <f>Datos_cocina[[#This Row],[Precio Unitario]]-Datos_cocina[[#This Row],[Costo Unitario]]</f>
        <v>10</v>
      </c>
      <c r="M1026" s="4">
        <f>(Datos_cocina[[#This Row],[Ganancia Neta]]/Datos_cocina[[#This Row],[Total del Pedido]])</f>
        <v>0.4</v>
      </c>
    </row>
    <row r="1027" spans="1:13" x14ac:dyDescent="0.3">
      <c r="A1027">
        <v>407</v>
      </c>
      <c r="B1027">
        <v>4</v>
      </c>
      <c r="C1027" t="s">
        <v>38</v>
      </c>
      <c r="D1027" t="s">
        <v>39</v>
      </c>
      <c r="E1027" s="2">
        <v>12</v>
      </c>
      <c r="F1027" s="2">
        <v>20</v>
      </c>
      <c r="G1027">
        <v>3</v>
      </c>
      <c r="H1027" s="8">
        <v>2.2222222222222223E-2</v>
      </c>
      <c r="I1027" t="s">
        <v>10</v>
      </c>
      <c r="J1027" s="2">
        <f>Datos_cocina[[#This Row],[Precio Unitario]]*Datos_cocina[[#This Row],[Cantidad Ordenada]]</f>
        <v>60</v>
      </c>
      <c r="K1027" s="3">
        <f>Datos_cocina[[#This Row],[Ganancia Bruta]]*Datos_cocina[[#This Row],[Cantidad Ordenada]]</f>
        <v>24</v>
      </c>
      <c r="L1027" s="3">
        <f>Datos_cocina[[#This Row],[Precio Unitario]]-Datos_cocina[[#This Row],[Costo Unitario]]</f>
        <v>8</v>
      </c>
      <c r="M1027" s="4">
        <f>(Datos_cocina[[#This Row],[Ganancia Neta]]/Datos_cocina[[#This Row],[Total del Pedido]])</f>
        <v>0.4</v>
      </c>
    </row>
    <row r="1028" spans="1:13" x14ac:dyDescent="0.3">
      <c r="A1028">
        <v>407</v>
      </c>
      <c r="B1028">
        <v>4</v>
      </c>
      <c r="C1028" t="s">
        <v>30</v>
      </c>
      <c r="D1028" t="s">
        <v>31</v>
      </c>
      <c r="E1028" s="2">
        <v>21</v>
      </c>
      <c r="F1028" s="2">
        <v>35</v>
      </c>
      <c r="G1028">
        <v>1</v>
      </c>
      <c r="H1028" s="8">
        <v>1.2500000000000001E-2</v>
      </c>
      <c r="I1028" t="s">
        <v>13</v>
      </c>
      <c r="J1028" s="2">
        <f>Datos_cocina[[#This Row],[Precio Unitario]]*Datos_cocina[[#This Row],[Cantidad Ordenada]]</f>
        <v>35</v>
      </c>
      <c r="K1028" s="3">
        <f>Datos_cocina[[#This Row],[Ganancia Bruta]]*Datos_cocina[[#This Row],[Cantidad Ordenada]]</f>
        <v>14</v>
      </c>
      <c r="L1028" s="3">
        <f>Datos_cocina[[#This Row],[Precio Unitario]]-Datos_cocina[[#This Row],[Costo Unitario]]</f>
        <v>14</v>
      </c>
      <c r="M1028" s="4">
        <f>(Datos_cocina[[#This Row],[Ganancia Neta]]/Datos_cocina[[#This Row],[Total del Pedido]])</f>
        <v>0.4</v>
      </c>
    </row>
    <row r="1029" spans="1:13" x14ac:dyDescent="0.3">
      <c r="A1029">
        <v>408</v>
      </c>
      <c r="B1029">
        <v>17</v>
      </c>
      <c r="C1029" t="s">
        <v>48</v>
      </c>
      <c r="D1029" t="s">
        <v>49</v>
      </c>
      <c r="E1029" s="2">
        <v>15</v>
      </c>
      <c r="F1029" s="2">
        <v>25</v>
      </c>
      <c r="G1029">
        <v>1</v>
      </c>
      <c r="H1029" s="8">
        <v>4.027777777777778E-2</v>
      </c>
      <c r="I1029" t="s">
        <v>13</v>
      </c>
      <c r="J1029" s="2">
        <f>Datos_cocina[[#This Row],[Precio Unitario]]*Datos_cocina[[#This Row],[Cantidad Ordenada]]</f>
        <v>25</v>
      </c>
      <c r="K1029" s="3">
        <f>Datos_cocina[[#This Row],[Ganancia Bruta]]*Datos_cocina[[#This Row],[Cantidad Ordenada]]</f>
        <v>10</v>
      </c>
      <c r="L1029" s="3">
        <f>Datos_cocina[[#This Row],[Precio Unitario]]-Datos_cocina[[#This Row],[Costo Unitario]]</f>
        <v>10</v>
      </c>
      <c r="M1029" s="4">
        <f>(Datos_cocina[[#This Row],[Ganancia Neta]]/Datos_cocina[[#This Row],[Total del Pedido]])</f>
        <v>0.4</v>
      </c>
    </row>
    <row r="1030" spans="1:13" x14ac:dyDescent="0.3">
      <c r="A1030">
        <v>408</v>
      </c>
      <c r="B1030">
        <v>17</v>
      </c>
      <c r="C1030" t="s">
        <v>8</v>
      </c>
      <c r="D1030" t="s">
        <v>9</v>
      </c>
      <c r="E1030" s="2">
        <v>14</v>
      </c>
      <c r="F1030" s="2">
        <v>24</v>
      </c>
      <c r="G1030">
        <v>3</v>
      </c>
      <c r="H1030" s="8">
        <v>7.6388888888888886E-3</v>
      </c>
      <c r="I1030" t="s">
        <v>10</v>
      </c>
      <c r="J1030" s="2">
        <f>Datos_cocina[[#This Row],[Precio Unitario]]*Datos_cocina[[#This Row],[Cantidad Ordenada]]</f>
        <v>72</v>
      </c>
      <c r="K1030" s="3">
        <f>Datos_cocina[[#This Row],[Ganancia Bruta]]*Datos_cocina[[#This Row],[Cantidad Ordenada]]</f>
        <v>30</v>
      </c>
      <c r="L1030" s="3">
        <f>Datos_cocina[[#This Row],[Precio Unitario]]-Datos_cocina[[#This Row],[Costo Unitario]]</f>
        <v>10</v>
      </c>
      <c r="M1030" s="4">
        <f>(Datos_cocina[[#This Row],[Ganancia Neta]]/Datos_cocina[[#This Row],[Total del Pedido]])</f>
        <v>0.41666666666666669</v>
      </c>
    </row>
    <row r="1031" spans="1:13" x14ac:dyDescent="0.3">
      <c r="A1031">
        <v>408</v>
      </c>
      <c r="B1031">
        <v>17</v>
      </c>
      <c r="C1031" t="s">
        <v>36</v>
      </c>
      <c r="D1031" t="s">
        <v>37</v>
      </c>
      <c r="E1031" s="2">
        <v>20</v>
      </c>
      <c r="F1031" s="2">
        <v>34</v>
      </c>
      <c r="G1031">
        <v>1</v>
      </c>
      <c r="H1031" s="8">
        <v>2.5694444444444443E-2</v>
      </c>
      <c r="I1031" t="s">
        <v>13</v>
      </c>
      <c r="J1031" s="2">
        <f>Datos_cocina[[#This Row],[Precio Unitario]]*Datos_cocina[[#This Row],[Cantidad Ordenada]]</f>
        <v>34</v>
      </c>
      <c r="K1031" s="3">
        <f>Datos_cocina[[#This Row],[Ganancia Bruta]]*Datos_cocina[[#This Row],[Cantidad Ordenada]]</f>
        <v>14</v>
      </c>
      <c r="L1031" s="3">
        <f>Datos_cocina[[#This Row],[Precio Unitario]]-Datos_cocina[[#This Row],[Costo Unitario]]</f>
        <v>14</v>
      </c>
      <c r="M1031" s="4">
        <f>(Datos_cocina[[#This Row],[Ganancia Neta]]/Datos_cocina[[#This Row],[Total del Pedido]])</f>
        <v>0.41176470588235292</v>
      </c>
    </row>
    <row r="1032" spans="1:13" x14ac:dyDescent="0.3">
      <c r="A1032">
        <v>409</v>
      </c>
      <c r="B1032">
        <v>15</v>
      </c>
      <c r="C1032" t="s">
        <v>42</v>
      </c>
      <c r="D1032" t="s">
        <v>43</v>
      </c>
      <c r="E1032" s="2">
        <v>13</v>
      </c>
      <c r="F1032" s="2">
        <v>21</v>
      </c>
      <c r="G1032">
        <v>3</v>
      </c>
      <c r="H1032" s="8">
        <v>3.0555555555555555E-2</v>
      </c>
      <c r="I1032" t="s">
        <v>13</v>
      </c>
      <c r="J1032" s="2">
        <f>Datos_cocina[[#This Row],[Precio Unitario]]*Datos_cocina[[#This Row],[Cantidad Ordenada]]</f>
        <v>63</v>
      </c>
      <c r="K1032" s="3">
        <f>Datos_cocina[[#This Row],[Ganancia Bruta]]*Datos_cocina[[#This Row],[Cantidad Ordenada]]</f>
        <v>24</v>
      </c>
      <c r="L1032" s="3">
        <f>Datos_cocina[[#This Row],[Precio Unitario]]-Datos_cocina[[#This Row],[Costo Unitario]]</f>
        <v>8</v>
      </c>
      <c r="M1032" s="4">
        <f>(Datos_cocina[[#This Row],[Ganancia Neta]]/Datos_cocina[[#This Row],[Total del Pedido]])</f>
        <v>0.38095238095238093</v>
      </c>
    </row>
    <row r="1033" spans="1:13" x14ac:dyDescent="0.3">
      <c r="A1033">
        <v>409</v>
      </c>
      <c r="B1033">
        <v>15</v>
      </c>
      <c r="C1033" t="s">
        <v>18</v>
      </c>
      <c r="D1033" t="s">
        <v>19</v>
      </c>
      <c r="E1033" s="2">
        <v>25</v>
      </c>
      <c r="F1033" s="2">
        <v>40</v>
      </c>
      <c r="G1033">
        <v>1</v>
      </c>
      <c r="H1033" s="8">
        <v>2.9861111111111113E-2</v>
      </c>
      <c r="I1033" t="s">
        <v>10</v>
      </c>
      <c r="J1033" s="2">
        <f>Datos_cocina[[#This Row],[Precio Unitario]]*Datos_cocina[[#This Row],[Cantidad Ordenada]]</f>
        <v>40</v>
      </c>
      <c r="K1033" s="3">
        <f>Datos_cocina[[#This Row],[Ganancia Bruta]]*Datos_cocina[[#This Row],[Cantidad Ordenada]]</f>
        <v>15</v>
      </c>
      <c r="L1033" s="3">
        <f>Datos_cocina[[#This Row],[Precio Unitario]]-Datos_cocina[[#This Row],[Costo Unitario]]</f>
        <v>15</v>
      </c>
      <c r="M1033" s="4">
        <f>(Datos_cocina[[#This Row],[Ganancia Neta]]/Datos_cocina[[#This Row],[Total del Pedido]])</f>
        <v>0.375</v>
      </c>
    </row>
    <row r="1034" spans="1:13" x14ac:dyDescent="0.3">
      <c r="A1034">
        <v>409</v>
      </c>
      <c r="B1034">
        <v>15</v>
      </c>
      <c r="C1034" t="s">
        <v>26</v>
      </c>
      <c r="D1034" t="s">
        <v>27</v>
      </c>
      <c r="E1034" s="2">
        <v>16</v>
      </c>
      <c r="F1034" s="2">
        <v>28</v>
      </c>
      <c r="G1034">
        <v>1</v>
      </c>
      <c r="H1034" s="8">
        <v>3.2638888888888891E-2</v>
      </c>
      <c r="I1034" t="s">
        <v>10</v>
      </c>
      <c r="J1034" s="2">
        <f>Datos_cocina[[#This Row],[Precio Unitario]]*Datos_cocina[[#This Row],[Cantidad Ordenada]]</f>
        <v>28</v>
      </c>
      <c r="K1034" s="3">
        <f>Datos_cocina[[#This Row],[Ganancia Bruta]]*Datos_cocina[[#This Row],[Cantidad Ordenada]]</f>
        <v>12</v>
      </c>
      <c r="L1034" s="3">
        <f>Datos_cocina[[#This Row],[Precio Unitario]]-Datos_cocina[[#This Row],[Costo Unitario]]</f>
        <v>12</v>
      </c>
      <c r="M1034" s="4">
        <f>(Datos_cocina[[#This Row],[Ganancia Neta]]/Datos_cocina[[#This Row],[Total del Pedido]])</f>
        <v>0.42857142857142855</v>
      </c>
    </row>
    <row r="1035" spans="1:13" x14ac:dyDescent="0.3">
      <c r="A1035">
        <v>409</v>
      </c>
      <c r="B1035">
        <v>15</v>
      </c>
      <c r="C1035" t="s">
        <v>8</v>
      </c>
      <c r="D1035" t="s">
        <v>9</v>
      </c>
      <c r="E1035" s="2">
        <v>14</v>
      </c>
      <c r="F1035" s="2">
        <v>24</v>
      </c>
      <c r="G1035">
        <v>3</v>
      </c>
      <c r="H1035" s="8">
        <v>2.013888888888889E-2</v>
      </c>
      <c r="I1035" t="s">
        <v>10</v>
      </c>
      <c r="J1035" s="2">
        <f>Datos_cocina[[#This Row],[Precio Unitario]]*Datos_cocina[[#This Row],[Cantidad Ordenada]]</f>
        <v>72</v>
      </c>
      <c r="K1035" s="3">
        <f>Datos_cocina[[#This Row],[Ganancia Bruta]]*Datos_cocina[[#This Row],[Cantidad Ordenada]]</f>
        <v>30</v>
      </c>
      <c r="L1035" s="3">
        <f>Datos_cocina[[#This Row],[Precio Unitario]]-Datos_cocina[[#This Row],[Costo Unitario]]</f>
        <v>10</v>
      </c>
      <c r="M1035" s="4">
        <f>(Datos_cocina[[#This Row],[Ganancia Neta]]/Datos_cocina[[#This Row],[Total del Pedido]])</f>
        <v>0.41666666666666669</v>
      </c>
    </row>
    <row r="1036" spans="1:13" x14ac:dyDescent="0.3">
      <c r="A1036">
        <v>410</v>
      </c>
      <c r="B1036">
        <v>1</v>
      </c>
      <c r="C1036" t="s">
        <v>38</v>
      </c>
      <c r="D1036" t="s">
        <v>39</v>
      </c>
      <c r="E1036" s="2">
        <v>12</v>
      </c>
      <c r="F1036" s="2">
        <v>20</v>
      </c>
      <c r="G1036">
        <v>1</v>
      </c>
      <c r="H1036" s="8">
        <v>3.4722222222222224E-2</v>
      </c>
      <c r="I1036" t="s">
        <v>13</v>
      </c>
      <c r="J1036" s="2">
        <f>Datos_cocina[[#This Row],[Precio Unitario]]*Datos_cocina[[#This Row],[Cantidad Ordenada]]</f>
        <v>20</v>
      </c>
      <c r="K1036" s="3">
        <f>Datos_cocina[[#This Row],[Ganancia Bruta]]*Datos_cocina[[#This Row],[Cantidad Ordenada]]</f>
        <v>8</v>
      </c>
      <c r="L1036" s="3">
        <f>Datos_cocina[[#This Row],[Precio Unitario]]-Datos_cocina[[#This Row],[Costo Unitario]]</f>
        <v>8</v>
      </c>
      <c r="M1036" s="4">
        <f>(Datos_cocina[[#This Row],[Ganancia Neta]]/Datos_cocina[[#This Row],[Total del Pedido]])</f>
        <v>0.4</v>
      </c>
    </row>
    <row r="1037" spans="1:13" x14ac:dyDescent="0.3">
      <c r="A1037">
        <v>410</v>
      </c>
      <c r="B1037">
        <v>1</v>
      </c>
      <c r="C1037" t="s">
        <v>20</v>
      </c>
      <c r="D1037" t="s">
        <v>21</v>
      </c>
      <c r="E1037" s="2">
        <v>22</v>
      </c>
      <c r="F1037" s="2">
        <v>36</v>
      </c>
      <c r="G1037">
        <v>1</v>
      </c>
      <c r="H1037" s="8">
        <v>2.8472222222222222E-2</v>
      </c>
      <c r="I1037" t="s">
        <v>10</v>
      </c>
      <c r="J1037" s="2">
        <f>Datos_cocina[[#This Row],[Precio Unitario]]*Datos_cocina[[#This Row],[Cantidad Ordenada]]</f>
        <v>36</v>
      </c>
      <c r="K1037" s="3">
        <f>Datos_cocina[[#This Row],[Ganancia Bruta]]*Datos_cocina[[#This Row],[Cantidad Ordenada]]</f>
        <v>14</v>
      </c>
      <c r="L1037" s="3">
        <f>Datos_cocina[[#This Row],[Precio Unitario]]-Datos_cocina[[#This Row],[Costo Unitario]]</f>
        <v>14</v>
      </c>
      <c r="M1037" s="4">
        <f>(Datos_cocina[[#This Row],[Ganancia Neta]]/Datos_cocina[[#This Row],[Total del Pedido]])</f>
        <v>0.3888888888888889</v>
      </c>
    </row>
    <row r="1038" spans="1:13" x14ac:dyDescent="0.3">
      <c r="A1038">
        <v>411</v>
      </c>
      <c r="B1038">
        <v>3</v>
      </c>
      <c r="C1038" t="s">
        <v>18</v>
      </c>
      <c r="D1038" t="s">
        <v>19</v>
      </c>
      <c r="E1038" s="2">
        <v>25</v>
      </c>
      <c r="F1038" s="2">
        <v>40</v>
      </c>
      <c r="G1038">
        <v>3</v>
      </c>
      <c r="H1038" s="8">
        <v>2.5000000000000001E-2</v>
      </c>
      <c r="I1038" t="s">
        <v>13</v>
      </c>
      <c r="J1038" s="2">
        <f>Datos_cocina[[#This Row],[Precio Unitario]]*Datos_cocina[[#This Row],[Cantidad Ordenada]]</f>
        <v>120</v>
      </c>
      <c r="K1038" s="3">
        <f>Datos_cocina[[#This Row],[Ganancia Bruta]]*Datos_cocina[[#This Row],[Cantidad Ordenada]]</f>
        <v>45</v>
      </c>
      <c r="L1038" s="3">
        <f>Datos_cocina[[#This Row],[Precio Unitario]]-Datos_cocina[[#This Row],[Costo Unitario]]</f>
        <v>15</v>
      </c>
      <c r="M1038" s="4">
        <f>(Datos_cocina[[#This Row],[Ganancia Neta]]/Datos_cocina[[#This Row],[Total del Pedido]])</f>
        <v>0.375</v>
      </c>
    </row>
    <row r="1039" spans="1:13" x14ac:dyDescent="0.3">
      <c r="A1039">
        <v>411</v>
      </c>
      <c r="B1039">
        <v>3</v>
      </c>
      <c r="C1039" t="s">
        <v>44</v>
      </c>
      <c r="D1039" t="s">
        <v>45</v>
      </c>
      <c r="E1039" s="2">
        <v>10</v>
      </c>
      <c r="F1039" s="2">
        <v>18</v>
      </c>
      <c r="G1039">
        <v>1</v>
      </c>
      <c r="H1039" s="8">
        <v>2.2916666666666665E-2</v>
      </c>
      <c r="I1039" t="s">
        <v>10</v>
      </c>
      <c r="J1039" s="2">
        <f>Datos_cocina[[#This Row],[Precio Unitario]]*Datos_cocina[[#This Row],[Cantidad Ordenada]]</f>
        <v>18</v>
      </c>
      <c r="K1039" s="3">
        <f>Datos_cocina[[#This Row],[Ganancia Bruta]]*Datos_cocina[[#This Row],[Cantidad Ordenada]]</f>
        <v>8</v>
      </c>
      <c r="L1039" s="3">
        <f>Datos_cocina[[#This Row],[Precio Unitario]]-Datos_cocina[[#This Row],[Costo Unitario]]</f>
        <v>8</v>
      </c>
      <c r="M1039" s="4">
        <f>(Datos_cocina[[#This Row],[Ganancia Neta]]/Datos_cocina[[#This Row],[Total del Pedido]])</f>
        <v>0.44444444444444442</v>
      </c>
    </row>
    <row r="1040" spans="1:13" x14ac:dyDescent="0.3">
      <c r="A1040">
        <v>411</v>
      </c>
      <c r="B1040">
        <v>3</v>
      </c>
      <c r="C1040" t="s">
        <v>16</v>
      </c>
      <c r="D1040" t="s">
        <v>17</v>
      </c>
      <c r="E1040" s="2">
        <v>16</v>
      </c>
      <c r="F1040" s="2">
        <v>27</v>
      </c>
      <c r="G1040">
        <v>3</v>
      </c>
      <c r="H1040" s="8">
        <v>6.2500000000000003E-3</v>
      </c>
      <c r="I1040" t="s">
        <v>10</v>
      </c>
      <c r="J1040" s="2">
        <f>Datos_cocina[[#This Row],[Precio Unitario]]*Datos_cocina[[#This Row],[Cantidad Ordenada]]</f>
        <v>81</v>
      </c>
      <c r="K1040" s="3">
        <f>Datos_cocina[[#This Row],[Ganancia Bruta]]*Datos_cocina[[#This Row],[Cantidad Ordenada]]</f>
        <v>33</v>
      </c>
      <c r="L1040" s="3">
        <f>Datos_cocina[[#This Row],[Precio Unitario]]-Datos_cocina[[#This Row],[Costo Unitario]]</f>
        <v>11</v>
      </c>
      <c r="M1040" s="4">
        <f>(Datos_cocina[[#This Row],[Ganancia Neta]]/Datos_cocina[[#This Row],[Total del Pedido]])</f>
        <v>0.40740740740740738</v>
      </c>
    </row>
    <row r="1041" spans="1:13" x14ac:dyDescent="0.3">
      <c r="A1041">
        <v>412</v>
      </c>
      <c r="B1041">
        <v>11</v>
      </c>
      <c r="C1041" t="s">
        <v>14</v>
      </c>
      <c r="D1041" t="s">
        <v>15</v>
      </c>
      <c r="E1041" s="2">
        <v>19</v>
      </c>
      <c r="F1041" s="2">
        <v>31</v>
      </c>
      <c r="G1041">
        <v>3</v>
      </c>
      <c r="H1041" s="8">
        <v>3.9583333333333331E-2</v>
      </c>
      <c r="I1041" t="s">
        <v>13</v>
      </c>
      <c r="J1041" s="2">
        <f>Datos_cocina[[#This Row],[Precio Unitario]]*Datos_cocina[[#This Row],[Cantidad Ordenada]]</f>
        <v>93</v>
      </c>
      <c r="K1041" s="3">
        <f>Datos_cocina[[#This Row],[Ganancia Bruta]]*Datos_cocina[[#This Row],[Cantidad Ordenada]]</f>
        <v>36</v>
      </c>
      <c r="L1041" s="3">
        <f>Datos_cocina[[#This Row],[Precio Unitario]]-Datos_cocina[[#This Row],[Costo Unitario]]</f>
        <v>12</v>
      </c>
      <c r="M1041" s="4">
        <f>(Datos_cocina[[#This Row],[Ganancia Neta]]/Datos_cocina[[#This Row],[Total del Pedido]])</f>
        <v>0.38709677419354838</v>
      </c>
    </row>
    <row r="1042" spans="1:13" x14ac:dyDescent="0.3">
      <c r="A1042">
        <v>413</v>
      </c>
      <c r="B1042">
        <v>13</v>
      </c>
      <c r="C1042" t="s">
        <v>30</v>
      </c>
      <c r="D1042" t="s">
        <v>31</v>
      </c>
      <c r="E1042" s="2">
        <v>21</v>
      </c>
      <c r="F1042" s="2">
        <v>35</v>
      </c>
      <c r="G1042">
        <v>1</v>
      </c>
      <c r="H1042" s="8">
        <v>8.3333333333333332E-3</v>
      </c>
      <c r="I1042" t="s">
        <v>13</v>
      </c>
      <c r="J1042" s="2">
        <f>Datos_cocina[[#This Row],[Precio Unitario]]*Datos_cocina[[#This Row],[Cantidad Ordenada]]</f>
        <v>35</v>
      </c>
      <c r="K1042" s="3">
        <f>Datos_cocina[[#This Row],[Ganancia Bruta]]*Datos_cocina[[#This Row],[Cantidad Ordenada]]</f>
        <v>14</v>
      </c>
      <c r="L1042" s="3">
        <f>Datos_cocina[[#This Row],[Precio Unitario]]-Datos_cocina[[#This Row],[Costo Unitario]]</f>
        <v>14</v>
      </c>
      <c r="M1042" s="4">
        <f>(Datos_cocina[[#This Row],[Ganancia Neta]]/Datos_cocina[[#This Row],[Total del Pedido]])</f>
        <v>0.4</v>
      </c>
    </row>
    <row r="1043" spans="1:13" x14ac:dyDescent="0.3">
      <c r="A1043">
        <v>414</v>
      </c>
      <c r="B1043">
        <v>14</v>
      </c>
      <c r="C1043" t="s">
        <v>24</v>
      </c>
      <c r="D1043" t="s">
        <v>25</v>
      </c>
      <c r="E1043" s="2">
        <v>20</v>
      </c>
      <c r="F1043" s="2">
        <v>33</v>
      </c>
      <c r="G1043">
        <v>1</v>
      </c>
      <c r="H1043" s="8">
        <v>2.6388888888888889E-2</v>
      </c>
      <c r="I1043" t="s">
        <v>10</v>
      </c>
      <c r="J1043" s="2">
        <f>Datos_cocina[[#This Row],[Precio Unitario]]*Datos_cocina[[#This Row],[Cantidad Ordenada]]</f>
        <v>33</v>
      </c>
      <c r="K1043" s="3">
        <f>Datos_cocina[[#This Row],[Ganancia Bruta]]*Datos_cocina[[#This Row],[Cantidad Ordenada]]</f>
        <v>13</v>
      </c>
      <c r="L1043" s="3">
        <f>Datos_cocina[[#This Row],[Precio Unitario]]-Datos_cocina[[#This Row],[Costo Unitario]]</f>
        <v>13</v>
      </c>
      <c r="M1043" s="4">
        <f>(Datos_cocina[[#This Row],[Ganancia Neta]]/Datos_cocina[[#This Row],[Total del Pedido]])</f>
        <v>0.39393939393939392</v>
      </c>
    </row>
    <row r="1044" spans="1:13" x14ac:dyDescent="0.3">
      <c r="A1044">
        <v>415</v>
      </c>
      <c r="B1044">
        <v>14</v>
      </c>
      <c r="C1044" t="s">
        <v>16</v>
      </c>
      <c r="D1044" t="s">
        <v>17</v>
      </c>
      <c r="E1044" s="2">
        <v>16</v>
      </c>
      <c r="F1044" s="2">
        <v>27</v>
      </c>
      <c r="G1044">
        <v>2</v>
      </c>
      <c r="H1044" s="8">
        <v>2.2222222222222223E-2</v>
      </c>
      <c r="I1044" t="s">
        <v>10</v>
      </c>
      <c r="J1044" s="2">
        <f>Datos_cocina[[#This Row],[Precio Unitario]]*Datos_cocina[[#This Row],[Cantidad Ordenada]]</f>
        <v>54</v>
      </c>
      <c r="K1044" s="3">
        <f>Datos_cocina[[#This Row],[Ganancia Bruta]]*Datos_cocina[[#This Row],[Cantidad Ordenada]]</f>
        <v>22</v>
      </c>
      <c r="L1044" s="3">
        <f>Datos_cocina[[#This Row],[Precio Unitario]]-Datos_cocina[[#This Row],[Costo Unitario]]</f>
        <v>11</v>
      </c>
      <c r="M1044" s="4">
        <f>(Datos_cocina[[#This Row],[Ganancia Neta]]/Datos_cocina[[#This Row],[Total del Pedido]])</f>
        <v>0.40740740740740738</v>
      </c>
    </row>
    <row r="1045" spans="1:13" x14ac:dyDescent="0.3">
      <c r="A1045">
        <v>415</v>
      </c>
      <c r="B1045">
        <v>14</v>
      </c>
      <c r="C1045" t="s">
        <v>36</v>
      </c>
      <c r="D1045" t="s">
        <v>37</v>
      </c>
      <c r="E1045" s="2">
        <v>20</v>
      </c>
      <c r="F1045" s="2">
        <v>34</v>
      </c>
      <c r="G1045">
        <v>2</v>
      </c>
      <c r="H1045" s="8">
        <v>1.1111111111111112E-2</v>
      </c>
      <c r="I1045" t="s">
        <v>13</v>
      </c>
      <c r="J1045" s="2">
        <f>Datos_cocina[[#This Row],[Precio Unitario]]*Datos_cocina[[#This Row],[Cantidad Ordenada]]</f>
        <v>68</v>
      </c>
      <c r="K1045" s="3">
        <f>Datos_cocina[[#This Row],[Ganancia Bruta]]*Datos_cocina[[#This Row],[Cantidad Ordenada]]</f>
        <v>28</v>
      </c>
      <c r="L1045" s="3">
        <f>Datos_cocina[[#This Row],[Precio Unitario]]-Datos_cocina[[#This Row],[Costo Unitario]]</f>
        <v>14</v>
      </c>
      <c r="M1045" s="4">
        <f>(Datos_cocina[[#This Row],[Ganancia Neta]]/Datos_cocina[[#This Row],[Total del Pedido]])</f>
        <v>0.41176470588235292</v>
      </c>
    </row>
    <row r="1046" spans="1:13" x14ac:dyDescent="0.3">
      <c r="A1046">
        <v>415</v>
      </c>
      <c r="B1046">
        <v>14</v>
      </c>
      <c r="C1046" t="s">
        <v>20</v>
      </c>
      <c r="D1046" t="s">
        <v>21</v>
      </c>
      <c r="E1046" s="2">
        <v>22</v>
      </c>
      <c r="F1046" s="2">
        <v>36</v>
      </c>
      <c r="G1046">
        <v>1</v>
      </c>
      <c r="H1046" s="8">
        <v>2.7083333333333334E-2</v>
      </c>
      <c r="I1046" t="s">
        <v>10</v>
      </c>
      <c r="J1046" s="2">
        <f>Datos_cocina[[#This Row],[Precio Unitario]]*Datos_cocina[[#This Row],[Cantidad Ordenada]]</f>
        <v>36</v>
      </c>
      <c r="K1046" s="3">
        <f>Datos_cocina[[#This Row],[Ganancia Bruta]]*Datos_cocina[[#This Row],[Cantidad Ordenada]]</f>
        <v>14</v>
      </c>
      <c r="L1046" s="3">
        <f>Datos_cocina[[#This Row],[Precio Unitario]]-Datos_cocina[[#This Row],[Costo Unitario]]</f>
        <v>14</v>
      </c>
      <c r="M1046" s="4">
        <f>(Datos_cocina[[#This Row],[Ganancia Neta]]/Datos_cocina[[#This Row],[Total del Pedido]])</f>
        <v>0.3888888888888889</v>
      </c>
    </row>
    <row r="1047" spans="1:13" x14ac:dyDescent="0.3">
      <c r="A1047">
        <v>416</v>
      </c>
      <c r="B1047">
        <v>20</v>
      </c>
      <c r="C1047" t="s">
        <v>48</v>
      </c>
      <c r="D1047" t="s">
        <v>49</v>
      </c>
      <c r="E1047" s="2">
        <v>15</v>
      </c>
      <c r="F1047" s="2">
        <v>25</v>
      </c>
      <c r="G1047">
        <v>1</v>
      </c>
      <c r="H1047" s="8">
        <v>6.2500000000000003E-3</v>
      </c>
      <c r="I1047" t="s">
        <v>13</v>
      </c>
      <c r="J1047" s="2">
        <f>Datos_cocina[[#This Row],[Precio Unitario]]*Datos_cocina[[#This Row],[Cantidad Ordenada]]</f>
        <v>25</v>
      </c>
      <c r="K1047" s="3">
        <f>Datos_cocina[[#This Row],[Ganancia Bruta]]*Datos_cocina[[#This Row],[Cantidad Ordenada]]</f>
        <v>10</v>
      </c>
      <c r="L1047" s="3">
        <f>Datos_cocina[[#This Row],[Precio Unitario]]-Datos_cocina[[#This Row],[Costo Unitario]]</f>
        <v>10</v>
      </c>
      <c r="M1047" s="4">
        <f>(Datos_cocina[[#This Row],[Ganancia Neta]]/Datos_cocina[[#This Row],[Total del Pedido]])</f>
        <v>0.4</v>
      </c>
    </row>
    <row r="1048" spans="1:13" x14ac:dyDescent="0.3">
      <c r="A1048">
        <v>417</v>
      </c>
      <c r="B1048">
        <v>7</v>
      </c>
      <c r="C1048" t="s">
        <v>22</v>
      </c>
      <c r="D1048" t="s">
        <v>23</v>
      </c>
      <c r="E1048" s="2">
        <v>17</v>
      </c>
      <c r="F1048" s="2">
        <v>29</v>
      </c>
      <c r="G1048">
        <v>1</v>
      </c>
      <c r="H1048" s="8">
        <v>1.5972222222222221E-2</v>
      </c>
      <c r="I1048" t="s">
        <v>10</v>
      </c>
      <c r="J1048" s="2">
        <f>Datos_cocina[[#This Row],[Precio Unitario]]*Datos_cocina[[#This Row],[Cantidad Ordenada]]</f>
        <v>29</v>
      </c>
      <c r="K1048" s="3">
        <f>Datos_cocina[[#This Row],[Ganancia Bruta]]*Datos_cocina[[#This Row],[Cantidad Ordenada]]</f>
        <v>12</v>
      </c>
      <c r="L1048" s="3">
        <f>Datos_cocina[[#This Row],[Precio Unitario]]-Datos_cocina[[#This Row],[Costo Unitario]]</f>
        <v>12</v>
      </c>
      <c r="M1048" s="4">
        <f>(Datos_cocina[[#This Row],[Ganancia Neta]]/Datos_cocina[[#This Row],[Total del Pedido]])</f>
        <v>0.41379310344827586</v>
      </c>
    </row>
    <row r="1049" spans="1:13" x14ac:dyDescent="0.3">
      <c r="A1049">
        <v>417</v>
      </c>
      <c r="B1049">
        <v>7</v>
      </c>
      <c r="C1049" t="s">
        <v>18</v>
      </c>
      <c r="D1049" t="s">
        <v>19</v>
      </c>
      <c r="E1049" s="2">
        <v>25</v>
      </c>
      <c r="F1049" s="2">
        <v>40</v>
      </c>
      <c r="G1049">
        <v>1</v>
      </c>
      <c r="H1049" s="8">
        <v>1.1805555555555555E-2</v>
      </c>
      <c r="I1049" t="s">
        <v>10</v>
      </c>
      <c r="J1049" s="2">
        <f>Datos_cocina[[#This Row],[Precio Unitario]]*Datos_cocina[[#This Row],[Cantidad Ordenada]]</f>
        <v>40</v>
      </c>
      <c r="K1049" s="3">
        <f>Datos_cocina[[#This Row],[Ganancia Bruta]]*Datos_cocina[[#This Row],[Cantidad Ordenada]]</f>
        <v>15</v>
      </c>
      <c r="L1049" s="3">
        <f>Datos_cocina[[#This Row],[Precio Unitario]]-Datos_cocina[[#This Row],[Costo Unitario]]</f>
        <v>15</v>
      </c>
      <c r="M1049" s="4">
        <f>(Datos_cocina[[#This Row],[Ganancia Neta]]/Datos_cocina[[#This Row],[Total del Pedido]])</f>
        <v>0.375</v>
      </c>
    </row>
    <row r="1050" spans="1:13" x14ac:dyDescent="0.3">
      <c r="A1050">
        <v>417</v>
      </c>
      <c r="B1050">
        <v>7</v>
      </c>
      <c r="C1050" t="s">
        <v>28</v>
      </c>
      <c r="D1050" t="s">
        <v>29</v>
      </c>
      <c r="E1050" s="2">
        <v>11</v>
      </c>
      <c r="F1050" s="2">
        <v>19</v>
      </c>
      <c r="G1050">
        <v>1</v>
      </c>
      <c r="H1050" s="8">
        <v>1.1111111111111112E-2</v>
      </c>
      <c r="I1050" t="s">
        <v>13</v>
      </c>
      <c r="J1050" s="2">
        <f>Datos_cocina[[#This Row],[Precio Unitario]]*Datos_cocina[[#This Row],[Cantidad Ordenada]]</f>
        <v>19</v>
      </c>
      <c r="K1050" s="3">
        <f>Datos_cocina[[#This Row],[Ganancia Bruta]]*Datos_cocina[[#This Row],[Cantidad Ordenada]]</f>
        <v>8</v>
      </c>
      <c r="L1050" s="3">
        <f>Datos_cocina[[#This Row],[Precio Unitario]]-Datos_cocina[[#This Row],[Costo Unitario]]</f>
        <v>8</v>
      </c>
      <c r="M1050" s="4">
        <f>(Datos_cocina[[#This Row],[Ganancia Neta]]/Datos_cocina[[#This Row],[Total del Pedido]])</f>
        <v>0.42105263157894735</v>
      </c>
    </row>
    <row r="1051" spans="1:13" x14ac:dyDescent="0.3">
      <c r="A1051">
        <v>417</v>
      </c>
      <c r="B1051">
        <v>7</v>
      </c>
      <c r="C1051" t="s">
        <v>16</v>
      </c>
      <c r="D1051" t="s">
        <v>17</v>
      </c>
      <c r="E1051" s="2">
        <v>16</v>
      </c>
      <c r="F1051" s="2">
        <v>27</v>
      </c>
      <c r="G1051">
        <v>2</v>
      </c>
      <c r="H1051" s="8">
        <v>2.361111111111111E-2</v>
      </c>
      <c r="I1051" t="s">
        <v>13</v>
      </c>
      <c r="J1051" s="2">
        <f>Datos_cocina[[#This Row],[Precio Unitario]]*Datos_cocina[[#This Row],[Cantidad Ordenada]]</f>
        <v>54</v>
      </c>
      <c r="K1051" s="3">
        <f>Datos_cocina[[#This Row],[Ganancia Bruta]]*Datos_cocina[[#This Row],[Cantidad Ordenada]]</f>
        <v>22</v>
      </c>
      <c r="L1051" s="3">
        <f>Datos_cocina[[#This Row],[Precio Unitario]]-Datos_cocina[[#This Row],[Costo Unitario]]</f>
        <v>11</v>
      </c>
      <c r="M1051" s="4">
        <f>(Datos_cocina[[#This Row],[Ganancia Neta]]/Datos_cocina[[#This Row],[Total del Pedido]])</f>
        <v>0.40740740740740738</v>
      </c>
    </row>
    <row r="1052" spans="1:13" x14ac:dyDescent="0.3">
      <c r="A1052">
        <v>418</v>
      </c>
      <c r="B1052">
        <v>17</v>
      </c>
      <c r="C1052" t="s">
        <v>48</v>
      </c>
      <c r="D1052" t="s">
        <v>49</v>
      </c>
      <c r="E1052" s="2">
        <v>15</v>
      </c>
      <c r="F1052" s="2">
        <v>25</v>
      </c>
      <c r="G1052">
        <v>1</v>
      </c>
      <c r="H1052" s="8">
        <v>3.125E-2</v>
      </c>
      <c r="I1052" t="s">
        <v>10</v>
      </c>
      <c r="J1052" s="2">
        <f>Datos_cocina[[#This Row],[Precio Unitario]]*Datos_cocina[[#This Row],[Cantidad Ordenada]]</f>
        <v>25</v>
      </c>
      <c r="K1052" s="3">
        <f>Datos_cocina[[#This Row],[Ganancia Bruta]]*Datos_cocina[[#This Row],[Cantidad Ordenada]]</f>
        <v>10</v>
      </c>
      <c r="L1052" s="3">
        <f>Datos_cocina[[#This Row],[Precio Unitario]]-Datos_cocina[[#This Row],[Costo Unitario]]</f>
        <v>10</v>
      </c>
      <c r="M1052" s="4">
        <f>(Datos_cocina[[#This Row],[Ganancia Neta]]/Datos_cocina[[#This Row],[Total del Pedido]])</f>
        <v>0.4</v>
      </c>
    </row>
    <row r="1053" spans="1:13" x14ac:dyDescent="0.3">
      <c r="A1053">
        <v>418</v>
      </c>
      <c r="B1053">
        <v>17</v>
      </c>
      <c r="C1053" t="s">
        <v>14</v>
      </c>
      <c r="D1053" t="s">
        <v>15</v>
      </c>
      <c r="E1053" s="2">
        <v>19</v>
      </c>
      <c r="F1053" s="2">
        <v>31</v>
      </c>
      <c r="G1053">
        <v>3</v>
      </c>
      <c r="H1053" s="8">
        <v>3.8194444444444448E-2</v>
      </c>
      <c r="I1053" t="s">
        <v>13</v>
      </c>
      <c r="J1053" s="2">
        <f>Datos_cocina[[#This Row],[Precio Unitario]]*Datos_cocina[[#This Row],[Cantidad Ordenada]]</f>
        <v>93</v>
      </c>
      <c r="K1053" s="3">
        <f>Datos_cocina[[#This Row],[Ganancia Bruta]]*Datos_cocina[[#This Row],[Cantidad Ordenada]]</f>
        <v>36</v>
      </c>
      <c r="L1053" s="3">
        <f>Datos_cocina[[#This Row],[Precio Unitario]]-Datos_cocina[[#This Row],[Costo Unitario]]</f>
        <v>12</v>
      </c>
      <c r="M1053" s="4">
        <f>(Datos_cocina[[#This Row],[Ganancia Neta]]/Datos_cocina[[#This Row],[Total del Pedido]])</f>
        <v>0.38709677419354838</v>
      </c>
    </row>
    <row r="1054" spans="1:13" x14ac:dyDescent="0.3">
      <c r="A1054">
        <v>419</v>
      </c>
      <c r="B1054">
        <v>11</v>
      </c>
      <c r="C1054" t="s">
        <v>36</v>
      </c>
      <c r="D1054" t="s">
        <v>37</v>
      </c>
      <c r="E1054" s="2">
        <v>20</v>
      </c>
      <c r="F1054" s="2">
        <v>34</v>
      </c>
      <c r="G1054">
        <v>1</v>
      </c>
      <c r="H1054" s="8">
        <v>4.8611111111111112E-3</v>
      </c>
      <c r="I1054" t="s">
        <v>13</v>
      </c>
      <c r="J1054" s="2">
        <f>Datos_cocina[[#This Row],[Precio Unitario]]*Datos_cocina[[#This Row],[Cantidad Ordenada]]</f>
        <v>34</v>
      </c>
      <c r="K1054" s="3">
        <f>Datos_cocina[[#This Row],[Ganancia Bruta]]*Datos_cocina[[#This Row],[Cantidad Ordenada]]</f>
        <v>14</v>
      </c>
      <c r="L1054" s="3">
        <f>Datos_cocina[[#This Row],[Precio Unitario]]-Datos_cocina[[#This Row],[Costo Unitario]]</f>
        <v>14</v>
      </c>
      <c r="M1054" s="4">
        <f>(Datos_cocina[[#This Row],[Ganancia Neta]]/Datos_cocina[[#This Row],[Total del Pedido]])</f>
        <v>0.41176470588235292</v>
      </c>
    </row>
    <row r="1055" spans="1:13" x14ac:dyDescent="0.3">
      <c r="A1055">
        <v>419</v>
      </c>
      <c r="B1055">
        <v>11</v>
      </c>
      <c r="C1055" t="s">
        <v>24</v>
      </c>
      <c r="D1055" t="s">
        <v>25</v>
      </c>
      <c r="E1055" s="2">
        <v>20</v>
      </c>
      <c r="F1055" s="2">
        <v>33</v>
      </c>
      <c r="G1055">
        <v>1</v>
      </c>
      <c r="H1055" s="8">
        <v>3.9583333333333331E-2</v>
      </c>
      <c r="I1055" t="s">
        <v>10</v>
      </c>
      <c r="J1055" s="2">
        <f>Datos_cocina[[#This Row],[Precio Unitario]]*Datos_cocina[[#This Row],[Cantidad Ordenada]]</f>
        <v>33</v>
      </c>
      <c r="K1055" s="3">
        <f>Datos_cocina[[#This Row],[Ganancia Bruta]]*Datos_cocina[[#This Row],[Cantidad Ordenada]]</f>
        <v>13</v>
      </c>
      <c r="L1055" s="3">
        <f>Datos_cocina[[#This Row],[Precio Unitario]]-Datos_cocina[[#This Row],[Costo Unitario]]</f>
        <v>13</v>
      </c>
      <c r="M1055" s="4">
        <f>(Datos_cocina[[#This Row],[Ganancia Neta]]/Datos_cocina[[#This Row],[Total del Pedido]])</f>
        <v>0.39393939393939392</v>
      </c>
    </row>
    <row r="1056" spans="1:13" x14ac:dyDescent="0.3">
      <c r="A1056">
        <v>420</v>
      </c>
      <c r="B1056">
        <v>18</v>
      </c>
      <c r="C1056" t="s">
        <v>36</v>
      </c>
      <c r="D1056" t="s">
        <v>37</v>
      </c>
      <c r="E1056" s="2">
        <v>20</v>
      </c>
      <c r="F1056" s="2">
        <v>34</v>
      </c>
      <c r="G1056">
        <v>2</v>
      </c>
      <c r="H1056" s="8">
        <v>2.2916666666666665E-2</v>
      </c>
      <c r="I1056" t="s">
        <v>10</v>
      </c>
      <c r="J1056" s="2">
        <f>Datos_cocina[[#This Row],[Precio Unitario]]*Datos_cocina[[#This Row],[Cantidad Ordenada]]</f>
        <v>68</v>
      </c>
      <c r="K1056" s="3">
        <f>Datos_cocina[[#This Row],[Ganancia Bruta]]*Datos_cocina[[#This Row],[Cantidad Ordenada]]</f>
        <v>28</v>
      </c>
      <c r="L1056" s="3">
        <f>Datos_cocina[[#This Row],[Precio Unitario]]-Datos_cocina[[#This Row],[Costo Unitario]]</f>
        <v>14</v>
      </c>
      <c r="M1056" s="4">
        <f>(Datos_cocina[[#This Row],[Ganancia Neta]]/Datos_cocina[[#This Row],[Total del Pedido]])</f>
        <v>0.41176470588235292</v>
      </c>
    </row>
    <row r="1057" spans="1:13" x14ac:dyDescent="0.3">
      <c r="A1057">
        <v>420</v>
      </c>
      <c r="B1057">
        <v>18</v>
      </c>
      <c r="C1057" t="s">
        <v>38</v>
      </c>
      <c r="D1057" t="s">
        <v>39</v>
      </c>
      <c r="E1057" s="2">
        <v>12</v>
      </c>
      <c r="F1057" s="2">
        <v>20</v>
      </c>
      <c r="G1057">
        <v>3</v>
      </c>
      <c r="H1057" s="8">
        <v>6.9444444444444441E-3</v>
      </c>
      <c r="I1057" t="s">
        <v>10</v>
      </c>
      <c r="J1057" s="2">
        <f>Datos_cocina[[#This Row],[Precio Unitario]]*Datos_cocina[[#This Row],[Cantidad Ordenada]]</f>
        <v>60</v>
      </c>
      <c r="K1057" s="3">
        <f>Datos_cocina[[#This Row],[Ganancia Bruta]]*Datos_cocina[[#This Row],[Cantidad Ordenada]]</f>
        <v>24</v>
      </c>
      <c r="L1057" s="3">
        <f>Datos_cocina[[#This Row],[Precio Unitario]]-Datos_cocina[[#This Row],[Costo Unitario]]</f>
        <v>8</v>
      </c>
      <c r="M1057" s="4">
        <f>(Datos_cocina[[#This Row],[Ganancia Neta]]/Datos_cocina[[#This Row],[Total del Pedido]])</f>
        <v>0.4</v>
      </c>
    </row>
    <row r="1058" spans="1:13" x14ac:dyDescent="0.3">
      <c r="A1058">
        <v>420</v>
      </c>
      <c r="B1058">
        <v>18</v>
      </c>
      <c r="C1058" t="s">
        <v>48</v>
      </c>
      <c r="D1058" t="s">
        <v>49</v>
      </c>
      <c r="E1058" s="2">
        <v>15</v>
      </c>
      <c r="F1058" s="2">
        <v>25</v>
      </c>
      <c r="G1058">
        <v>2</v>
      </c>
      <c r="H1058" s="8">
        <v>1.9444444444444445E-2</v>
      </c>
      <c r="I1058" t="s">
        <v>10</v>
      </c>
      <c r="J1058" s="2">
        <f>Datos_cocina[[#This Row],[Precio Unitario]]*Datos_cocina[[#This Row],[Cantidad Ordenada]]</f>
        <v>50</v>
      </c>
      <c r="K1058" s="3">
        <f>Datos_cocina[[#This Row],[Ganancia Bruta]]*Datos_cocina[[#This Row],[Cantidad Ordenada]]</f>
        <v>20</v>
      </c>
      <c r="L1058" s="3">
        <f>Datos_cocina[[#This Row],[Precio Unitario]]-Datos_cocina[[#This Row],[Costo Unitario]]</f>
        <v>10</v>
      </c>
      <c r="M1058" s="4">
        <f>(Datos_cocina[[#This Row],[Ganancia Neta]]/Datos_cocina[[#This Row],[Total del Pedido]])</f>
        <v>0.4</v>
      </c>
    </row>
    <row r="1059" spans="1:13" x14ac:dyDescent="0.3">
      <c r="A1059">
        <v>420</v>
      </c>
      <c r="B1059">
        <v>18</v>
      </c>
      <c r="C1059" t="s">
        <v>32</v>
      </c>
      <c r="D1059" t="s">
        <v>33</v>
      </c>
      <c r="E1059" s="2">
        <v>19</v>
      </c>
      <c r="F1059" s="2">
        <v>32</v>
      </c>
      <c r="G1059">
        <v>2</v>
      </c>
      <c r="H1059" s="8">
        <v>2.361111111111111E-2</v>
      </c>
      <c r="I1059" t="s">
        <v>10</v>
      </c>
      <c r="J1059" s="2">
        <f>Datos_cocina[[#This Row],[Precio Unitario]]*Datos_cocina[[#This Row],[Cantidad Ordenada]]</f>
        <v>64</v>
      </c>
      <c r="K1059" s="3">
        <f>Datos_cocina[[#This Row],[Ganancia Bruta]]*Datos_cocina[[#This Row],[Cantidad Ordenada]]</f>
        <v>26</v>
      </c>
      <c r="L1059" s="3">
        <f>Datos_cocina[[#This Row],[Precio Unitario]]-Datos_cocina[[#This Row],[Costo Unitario]]</f>
        <v>13</v>
      </c>
      <c r="M1059" s="4">
        <f>(Datos_cocina[[#This Row],[Ganancia Neta]]/Datos_cocina[[#This Row],[Total del Pedido]])</f>
        <v>0.40625</v>
      </c>
    </row>
    <row r="1060" spans="1:13" x14ac:dyDescent="0.3">
      <c r="A1060">
        <v>421</v>
      </c>
      <c r="B1060">
        <v>10</v>
      </c>
      <c r="C1060" t="s">
        <v>14</v>
      </c>
      <c r="D1060" t="s">
        <v>15</v>
      </c>
      <c r="E1060" s="2">
        <v>19</v>
      </c>
      <c r="F1060" s="2">
        <v>31</v>
      </c>
      <c r="G1060">
        <v>1</v>
      </c>
      <c r="H1060" s="8">
        <v>1.2500000000000001E-2</v>
      </c>
      <c r="I1060" t="s">
        <v>13</v>
      </c>
      <c r="J1060" s="2">
        <f>Datos_cocina[[#This Row],[Precio Unitario]]*Datos_cocina[[#This Row],[Cantidad Ordenada]]</f>
        <v>31</v>
      </c>
      <c r="K1060" s="3">
        <f>Datos_cocina[[#This Row],[Ganancia Bruta]]*Datos_cocina[[#This Row],[Cantidad Ordenada]]</f>
        <v>12</v>
      </c>
      <c r="L1060" s="3">
        <f>Datos_cocina[[#This Row],[Precio Unitario]]-Datos_cocina[[#This Row],[Costo Unitario]]</f>
        <v>12</v>
      </c>
      <c r="M1060" s="4">
        <f>(Datos_cocina[[#This Row],[Ganancia Neta]]/Datos_cocina[[#This Row],[Total del Pedido]])</f>
        <v>0.38709677419354838</v>
      </c>
    </row>
    <row r="1061" spans="1:13" x14ac:dyDescent="0.3">
      <c r="A1061">
        <v>421</v>
      </c>
      <c r="B1061">
        <v>10</v>
      </c>
      <c r="C1061" t="s">
        <v>44</v>
      </c>
      <c r="D1061" t="s">
        <v>45</v>
      </c>
      <c r="E1061" s="2">
        <v>10</v>
      </c>
      <c r="F1061" s="2">
        <v>18</v>
      </c>
      <c r="G1061">
        <v>3</v>
      </c>
      <c r="H1061" s="8">
        <v>3.6805555555555557E-2</v>
      </c>
      <c r="I1061" t="s">
        <v>13</v>
      </c>
      <c r="J1061" s="2">
        <f>Datos_cocina[[#This Row],[Precio Unitario]]*Datos_cocina[[#This Row],[Cantidad Ordenada]]</f>
        <v>54</v>
      </c>
      <c r="K1061" s="3">
        <f>Datos_cocina[[#This Row],[Ganancia Bruta]]*Datos_cocina[[#This Row],[Cantidad Ordenada]]</f>
        <v>24</v>
      </c>
      <c r="L1061" s="3">
        <f>Datos_cocina[[#This Row],[Precio Unitario]]-Datos_cocina[[#This Row],[Costo Unitario]]</f>
        <v>8</v>
      </c>
      <c r="M1061" s="4">
        <f>(Datos_cocina[[#This Row],[Ganancia Neta]]/Datos_cocina[[#This Row],[Total del Pedido]])</f>
        <v>0.44444444444444442</v>
      </c>
    </row>
    <row r="1062" spans="1:13" x14ac:dyDescent="0.3">
      <c r="A1062">
        <v>422</v>
      </c>
      <c r="B1062">
        <v>12</v>
      </c>
      <c r="C1062" t="s">
        <v>46</v>
      </c>
      <c r="D1062" t="s">
        <v>47</v>
      </c>
      <c r="E1062" s="2">
        <v>15</v>
      </c>
      <c r="F1062" s="2">
        <v>26</v>
      </c>
      <c r="G1062">
        <v>2</v>
      </c>
      <c r="H1062" s="8">
        <v>4.8611111111111112E-3</v>
      </c>
      <c r="I1062" t="s">
        <v>13</v>
      </c>
      <c r="J1062" s="2">
        <f>Datos_cocina[[#This Row],[Precio Unitario]]*Datos_cocina[[#This Row],[Cantidad Ordenada]]</f>
        <v>52</v>
      </c>
      <c r="K1062" s="3">
        <f>Datos_cocina[[#This Row],[Ganancia Bruta]]*Datos_cocina[[#This Row],[Cantidad Ordenada]]</f>
        <v>22</v>
      </c>
      <c r="L1062" s="3">
        <f>Datos_cocina[[#This Row],[Precio Unitario]]-Datos_cocina[[#This Row],[Costo Unitario]]</f>
        <v>11</v>
      </c>
      <c r="M1062" s="4">
        <f>(Datos_cocina[[#This Row],[Ganancia Neta]]/Datos_cocina[[#This Row],[Total del Pedido]])</f>
        <v>0.42307692307692307</v>
      </c>
    </row>
    <row r="1063" spans="1:13" x14ac:dyDescent="0.3">
      <c r="A1063">
        <v>422</v>
      </c>
      <c r="B1063">
        <v>12</v>
      </c>
      <c r="C1063" t="s">
        <v>20</v>
      </c>
      <c r="D1063" t="s">
        <v>21</v>
      </c>
      <c r="E1063" s="2">
        <v>22</v>
      </c>
      <c r="F1063" s="2">
        <v>36</v>
      </c>
      <c r="G1063">
        <v>1</v>
      </c>
      <c r="H1063" s="8">
        <v>1.8749999999999999E-2</v>
      </c>
      <c r="I1063" t="s">
        <v>10</v>
      </c>
      <c r="J1063" s="2">
        <f>Datos_cocina[[#This Row],[Precio Unitario]]*Datos_cocina[[#This Row],[Cantidad Ordenada]]</f>
        <v>36</v>
      </c>
      <c r="K1063" s="3">
        <f>Datos_cocina[[#This Row],[Ganancia Bruta]]*Datos_cocina[[#This Row],[Cantidad Ordenada]]</f>
        <v>14</v>
      </c>
      <c r="L1063" s="3">
        <f>Datos_cocina[[#This Row],[Precio Unitario]]-Datos_cocina[[#This Row],[Costo Unitario]]</f>
        <v>14</v>
      </c>
      <c r="M1063" s="4">
        <f>(Datos_cocina[[#This Row],[Ganancia Neta]]/Datos_cocina[[#This Row],[Total del Pedido]])</f>
        <v>0.3888888888888889</v>
      </c>
    </row>
    <row r="1064" spans="1:13" x14ac:dyDescent="0.3">
      <c r="A1064">
        <v>423</v>
      </c>
      <c r="B1064">
        <v>4</v>
      </c>
      <c r="C1064" t="s">
        <v>26</v>
      </c>
      <c r="D1064" t="s">
        <v>27</v>
      </c>
      <c r="E1064" s="2">
        <v>16</v>
      </c>
      <c r="F1064" s="2">
        <v>28</v>
      </c>
      <c r="G1064">
        <v>2</v>
      </c>
      <c r="H1064" s="8">
        <v>1.6666666666666666E-2</v>
      </c>
      <c r="I1064" t="s">
        <v>10</v>
      </c>
      <c r="J1064" s="2">
        <f>Datos_cocina[[#This Row],[Precio Unitario]]*Datos_cocina[[#This Row],[Cantidad Ordenada]]</f>
        <v>56</v>
      </c>
      <c r="K1064" s="3">
        <f>Datos_cocina[[#This Row],[Ganancia Bruta]]*Datos_cocina[[#This Row],[Cantidad Ordenada]]</f>
        <v>24</v>
      </c>
      <c r="L1064" s="3">
        <f>Datos_cocina[[#This Row],[Precio Unitario]]-Datos_cocina[[#This Row],[Costo Unitario]]</f>
        <v>12</v>
      </c>
      <c r="M1064" s="4">
        <f>(Datos_cocina[[#This Row],[Ganancia Neta]]/Datos_cocina[[#This Row],[Total del Pedido]])</f>
        <v>0.42857142857142855</v>
      </c>
    </row>
    <row r="1065" spans="1:13" x14ac:dyDescent="0.3">
      <c r="A1065">
        <v>423</v>
      </c>
      <c r="B1065">
        <v>4</v>
      </c>
      <c r="C1065" t="s">
        <v>32</v>
      </c>
      <c r="D1065" t="s">
        <v>33</v>
      </c>
      <c r="E1065" s="2">
        <v>19</v>
      </c>
      <c r="F1065" s="2">
        <v>32</v>
      </c>
      <c r="G1065">
        <v>3</v>
      </c>
      <c r="H1065" s="8">
        <v>4.8611111111111112E-3</v>
      </c>
      <c r="I1065" t="s">
        <v>13</v>
      </c>
      <c r="J1065" s="2">
        <f>Datos_cocina[[#This Row],[Precio Unitario]]*Datos_cocina[[#This Row],[Cantidad Ordenada]]</f>
        <v>96</v>
      </c>
      <c r="K1065" s="3">
        <f>Datos_cocina[[#This Row],[Ganancia Bruta]]*Datos_cocina[[#This Row],[Cantidad Ordenada]]</f>
        <v>39</v>
      </c>
      <c r="L1065" s="3">
        <f>Datos_cocina[[#This Row],[Precio Unitario]]-Datos_cocina[[#This Row],[Costo Unitario]]</f>
        <v>13</v>
      </c>
      <c r="M1065" s="4">
        <f>(Datos_cocina[[#This Row],[Ganancia Neta]]/Datos_cocina[[#This Row],[Total del Pedido]])</f>
        <v>0.40625</v>
      </c>
    </row>
    <row r="1066" spans="1:13" x14ac:dyDescent="0.3">
      <c r="A1066">
        <v>424</v>
      </c>
      <c r="B1066">
        <v>13</v>
      </c>
      <c r="C1066" t="s">
        <v>34</v>
      </c>
      <c r="D1066" t="s">
        <v>35</v>
      </c>
      <c r="E1066" s="2">
        <v>13</v>
      </c>
      <c r="F1066" s="2">
        <v>22</v>
      </c>
      <c r="G1066">
        <v>3</v>
      </c>
      <c r="H1066" s="8">
        <v>2.9861111111111113E-2</v>
      </c>
      <c r="I1066" t="s">
        <v>10</v>
      </c>
      <c r="J1066" s="2">
        <f>Datos_cocina[[#This Row],[Precio Unitario]]*Datos_cocina[[#This Row],[Cantidad Ordenada]]</f>
        <v>66</v>
      </c>
      <c r="K1066" s="3">
        <f>Datos_cocina[[#This Row],[Ganancia Bruta]]*Datos_cocina[[#This Row],[Cantidad Ordenada]]</f>
        <v>27</v>
      </c>
      <c r="L1066" s="3">
        <f>Datos_cocina[[#This Row],[Precio Unitario]]-Datos_cocina[[#This Row],[Costo Unitario]]</f>
        <v>9</v>
      </c>
      <c r="M1066" s="4">
        <f>(Datos_cocina[[#This Row],[Ganancia Neta]]/Datos_cocina[[#This Row],[Total del Pedido]])</f>
        <v>0.40909090909090912</v>
      </c>
    </row>
    <row r="1067" spans="1:13" x14ac:dyDescent="0.3">
      <c r="A1067">
        <v>424</v>
      </c>
      <c r="B1067">
        <v>13</v>
      </c>
      <c r="C1067" t="s">
        <v>16</v>
      </c>
      <c r="D1067" t="s">
        <v>17</v>
      </c>
      <c r="E1067" s="2">
        <v>16</v>
      </c>
      <c r="F1067" s="2">
        <v>27</v>
      </c>
      <c r="G1067">
        <v>3</v>
      </c>
      <c r="H1067" s="8">
        <v>3.125E-2</v>
      </c>
      <c r="I1067" t="s">
        <v>13</v>
      </c>
      <c r="J1067" s="2">
        <f>Datos_cocina[[#This Row],[Precio Unitario]]*Datos_cocina[[#This Row],[Cantidad Ordenada]]</f>
        <v>81</v>
      </c>
      <c r="K1067" s="3">
        <f>Datos_cocina[[#This Row],[Ganancia Bruta]]*Datos_cocina[[#This Row],[Cantidad Ordenada]]</f>
        <v>33</v>
      </c>
      <c r="L1067" s="3">
        <f>Datos_cocina[[#This Row],[Precio Unitario]]-Datos_cocina[[#This Row],[Costo Unitario]]</f>
        <v>11</v>
      </c>
      <c r="M1067" s="4">
        <f>(Datos_cocina[[#This Row],[Ganancia Neta]]/Datos_cocina[[#This Row],[Total del Pedido]])</f>
        <v>0.40740740740740738</v>
      </c>
    </row>
    <row r="1068" spans="1:13" x14ac:dyDescent="0.3">
      <c r="A1068">
        <v>425</v>
      </c>
      <c r="B1068">
        <v>18</v>
      </c>
      <c r="C1068" t="s">
        <v>28</v>
      </c>
      <c r="D1068" t="s">
        <v>29</v>
      </c>
      <c r="E1068" s="2">
        <v>11</v>
      </c>
      <c r="F1068" s="2">
        <v>19</v>
      </c>
      <c r="G1068">
        <v>1</v>
      </c>
      <c r="H1068" s="8">
        <v>1.9444444444444445E-2</v>
      </c>
      <c r="I1068" t="s">
        <v>13</v>
      </c>
      <c r="J1068" s="2">
        <f>Datos_cocina[[#This Row],[Precio Unitario]]*Datos_cocina[[#This Row],[Cantidad Ordenada]]</f>
        <v>19</v>
      </c>
      <c r="K1068" s="3">
        <f>Datos_cocina[[#This Row],[Ganancia Bruta]]*Datos_cocina[[#This Row],[Cantidad Ordenada]]</f>
        <v>8</v>
      </c>
      <c r="L1068" s="3">
        <f>Datos_cocina[[#This Row],[Precio Unitario]]-Datos_cocina[[#This Row],[Costo Unitario]]</f>
        <v>8</v>
      </c>
      <c r="M1068" s="4">
        <f>(Datos_cocina[[#This Row],[Ganancia Neta]]/Datos_cocina[[#This Row],[Total del Pedido]])</f>
        <v>0.42105263157894735</v>
      </c>
    </row>
    <row r="1069" spans="1:13" x14ac:dyDescent="0.3">
      <c r="A1069">
        <v>426</v>
      </c>
      <c r="B1069">
        <v>5</v>
      </c>
      <c r="C1069" t="s">
        <v>24</v>
      </c>
      <c r="D1069" t="s">
        <v>25</v>
      </c>
      <c r="E1069" s="2">
        <v>20</v>
      </c>
      <c r="F1069" s="2">
        <v>33</v>
      </c>
      <c r="G1069">
        <v>1</v>
      </c>
      <c r="H1069" s="8">
        <v>5.5555555555555558E-3</v>
      </c>
      <c r="I1069" t="s">
        <v>13</v>
      </c>
      <c r="J1069" s="2">
        <f>Datos_cocina[[#This Row],[Precio Unitario]]*Datos_cocina[[#This Row],[Cantidad Ordenada]]</f>
        <v>33</v>
      </c>
      <c r="K1069" s="3">
        <f>Datos_cocina[[#This Row],[Ganancia Bruta]]*Datos_cocina[[#This Row],[Cantidad Ordenada]]</f>
        <v>13</v>
      </c>
      <c r="L1069" s="3">
        <f>Datos_cocina[[#This Row],[Precio Unitario]]-Datos_cocina[[#This Row],[Costo Unitario]]</f>
        <v>13</v>
      </c>
      <c r="M1069" s="4">
        <f>(Datos_cocina[[#This Row],[Ganancia Neta]]/Datos_cocina[[#This Row],[Total del Pedido]])</f>
        <v>0.39393939393939392</v>
      </c>
    </row>
    <row r="1070" spans="1:13" x14ac:dyDescent="0.3">
      <c r="A1070">
        <v>426</v>
      </c>
      <c r="B1070">
        <v>5</v>
      </c>
      <c r="C1070" t="s">
        <v>26</v>
      </c>
      <c r="D1070" t="s">
        <v>27</v>
      </c>
      <c r="E1070" s="2">
        <v>16</v>
      </c>
      <c r="F1070" s="2">
        <v>28</v>
      </c>
      <c r="G1070">
        <v>2</v>
      </c>
      <c r="H1070" s="8">
        <v>2.6388888888888889E-2</v>
      </c>
      <c r="I1070" t="s">
        <v>13</v>
      </c>
      <c r="J1070" s="2">
        <f>Datos_cocina[[#This Row],[Precio Unitario]]*Datos_cocina[[#This Row],[Cantidad Ordenada]]</f>
        <v>56</v>
      </c>
      <c r="K1070" s="3">
        <f>Datos_cocina[[#This Row],[Ganancia Bruta]]*Datos_cocina[[#This Row],[Cantidad Ordenada]]</f>
        <v>24</v>
      </c>
      <c r="L1070" s="3">
        <f>Datos_cocina[[#This Row],[Precio Unitario]]-Datos_cocina[[#This Row],[Costo Unitario]]</f>
        <v>12</v>
      </c>
      <c r="M1070" s="4">
        <f>(Datos_cocina[[#This Row],[Ganancia Neta]]/Datos_cocina[[#This Row],[Total del Pedido]])</f>
        <v>0.42857142857142855</v>
      </c>
    </row>
    <row r="1071" spans="1:13" x14ac:dyDescent="0.3">
      <c r="A1071">
        <v>426</v>
      </c>
      <c r="B1071">
        <v>5</v>
      </c>
      <c r="C1071" t="s">
        <v>48</v>
      </c>
      <c r="D1071" t="s">
        <v>49</v>
      </c>
      <c r="E1071" s="2">
        <v>15</v>
      </c>
      <c r="F1071" s="2">
        <v>25</v>
      </c>
      <c r="G1071">
        <v>2</v>
      </c>
      <c r="H1071" s="8">
        <v>1.5972222222222221E-2</v>
      </c>
      <c r="I1071" t="s">
        <v>10</v>
      </c>
      <c r="J1071" s="2">
        <f>Datos_cocina[[#This Row],[Precio Unitario]]*Datos_cocina[[#This Row],[Cantidad Ordenada]]</f>
        <v>50</v>
      </c>
      <c r="K1071" s="3">
        <f>Datos_cocina[[#This Row],[Ganancia Bruta]]*Datos_cocina[[#This Row],[Cantidad Ordenada]]</f>
        <v>20</v>
      </c>
      <c r="L1071" s="3">
        <f>Datos_cocina[[#This Row],[Precio Unitario]]-Datos_cocina[[#This Row],[Costo Unitario]]</f>
        <v>10</v>
      </c>
      <c r="M1071" s="4">
        <f>(Datos_cocina[[#This Row],[Ganancia Neta]]/Datos_cocina[[#This Row],[Total del Pedido]])</f>
        <v>0.4</v>
      </c>
    </row>
    <row r="1072" spans="1:13" x14ac:dyDescent="0.3">
      <c r="A1072">
        <v>426</v>
      </c>
      <c r="B1072">
        <v>5</v>
      </c>
      <c r="C1072" t="s">
        <v>20</v>
      </c>
      <c r="D1072" t="s">
        <v>21</v>
      </c>
      <c r="E1072" s="2">
        <v>22</v>
      </c>
      <c r="F1072" s="2">
        <v>36</v>
      </c>
      <c r="G1072">
        <v>3</v>
      </c>
      <c r="H1072" s="8">
        <v>3.2638888888888891E-2</v>
      </c>
      <c r="I1072" t="s">
        <v>13</v>
      </c>
      <c r="J1072" s="2">
        <f>Datos_cocina[[#This Row],[Precio Unitario]]*Datos_cocina[[#This Row],[Cantidad Ordenada]]</f>
        <v>108</v>
      </c>
      <c r="K1072" s="3">
        <f>Datos_cocina[[#This Row],[Ganancia Bruta]]*Datos_cocina[[#This Row],[Cantidad Ordenada]]</f>
        <v>42</v>
      </c>
      <c r="L1072" s="3">
        <f>Datos_cocina[[#This Row],[Precio Unitario]]-Datos_cocina[[#This Row],[Costo Unitario]]</f>
        <v>14</v>
      </c>
      <c r="M1072" s="4">
        <f>(Datos_cocina[[#This Row],[Ganancia Neta]]/Datos_cocina[[#This Row],[Total del Pedido]])</f>
        <v>0.3888888888888889</v>
      </c>
    </row>
    <row r="1073" spans="1:13" x14ac:dyDescent="0.3">
      <c r="A1073">
        <v>427</v>
      </c>
      <c r="B1073">
        <v>2</v>
      </c>
      <c r="C1073" t="s">
        <v>48</v>
      </c>
      <c r="D1073" t="s">
        <v>49</v>
      </c>
      <c r="E1073" s="2">
        <v>15</v>
      </c>
      <c r="F1073" s="2">
        <v>25</v>
      </c>
      <c r="G1073">
        <v>3</v>
      </c>
      <c r="H1073" s="8">
        <v>2.361111111111111E-2</v>
      </c>
      <c r="I1073" t="s">
        <v>13</v>
      </c>
      <c r="J1073" s="2">
        <f>Datos_cocina[[#This Row],[Precio Unitario]]*Datos_cocina[[#This Row],[Cantidad Ordenada]]</f>
        <v>75</v>
      </c>
      <c r="K1073" s="3">
        <f>Datos_cocina[[#This Row],[Ganancia Bruta]]*Datos_cocina[[#This Row],[Cantidad Ordenada]]</f>
        <v>30</v>
      </c>
      <c r="L1073" s="3">
        <f>Datos_cocina[[#This Row],[Precio Unitario]]-Datos_cocina[[#This Row],[Costo Unitario]]</f>
        <v>10</v>
      </c>
      <c r="M1073" s="4">
        <f>(Datos_cocina[[#This Row],[Ganancia Neta]]/Datos_cocina[[#This Row],[Total del Pedido]])</f>
        <v>0.4</v>
      </c>
    </row>
    <row r="1074" spans="1:13" x14ac:dyDescent="0.3">
      <c r="A1074">
        <v>427</v>
      </c>
      <c r="B1074">
        <v>2</v>
      </c>
      <c r="C1074" t="s">
        <v>30</v>
      </c>
      <c r="D1074" t="s">
        <v>31</v>
      </c>
      <c r="E1074" s="2">
        <v>21</v>
      </c>
      <c r="F1074" s="2">
        <v>35</v>
      </c>
      <c r="G1074">
        <v>2</v>
      </c>
      <c r="H1074" s="8">
        <v>3.6111111111111108E-2</v>
      </c>
      <c r="I1074" t="s">
        <v>10</v>
      </c>
      <c r="J1074" s="2">
        <f>Datos_cocina[[#This Row],[Precio Unitario]]*Datos_cocina[[#This Row],[Cantidad Ordenada]]</f>
        <v>70</v>
      </c>
      <c r="K1074" s="3">
        <f>Datos_cocina[[#This Row],[Ganancia Bruta]]*Datos_cocina[[#This Row],[Cantidad Ordenada]]</f>
        <v>28</v>
      </c>
      <c r="L1074" s="3">
        <f>Datos_cocina[[#This Row],[Precio Unitario]]-Datos_cocina[[#This Row],[Costo Unitario]]</f>
        <v>14</v>
      </c>
      <c r="M1074" s="4">
        <f>(Datos_cocina[[#This Row],[Ganancia Neta]]/Datos_cocina[[#This Row],[Total del Pedido]])</f>
        <v>0.4</v>
      </c>
    </row>
    <row r="1075" spans="1:13" x14ac:dyDescent="0.3">
      <c r="A1075">
        <v>427</v>
      </c>
      <c r="B1075">
        <v>2</v>
      </c>
      <c r="C1075" t="s">
        <v>40</v>
      </c>
      <c r="D1075" t="s">
        <v>41</v>
      </c>
      <c r="E1075" s="2">
        <v>14</v>
      </c>
      <c r="F1075" s="2">
        <v>23</v>
      </c>
      <c r="G1075">
        <v>1</v>
      </c>
      <c r="H1075" s="8">
        <v>1.6666666666666666E-2</v>
      </c>
      <c r="I1075" t="s">
        <v>13</v>
      </c>
      <c r="J1075" s="2">
        <f>Datos_cocina[[#This Row],[Precio Unitario]]*Datos_cocina[[#This Row],[Cantidad Ordenada]]</f>
        <v>23</v>
      </c>
      <c r="K1075" s="3">
        <f>Datos_cocina[[#This Row],[Ganancia Bruta]]*Datos_cocina[[#This Row],[Cantidad Ordenada]]</f>
        <v>9</v>
      </c>
      <c r="L1075" s="3">
        <f>Datos_cocina[[#This Row],[Precio Unitario]]-Datos_cocina[[#This Row],[Costo Unitario]]</f>
        <v>9</v>
      </c>
      <c r="M1075" s="4">
        <f>(Datos_cocina[[#This Row],[Ganancia Neta]]/Datos_cocina[[#This Row],[Total del Pedido]])</f>
        <v>0.39130434782608697</v>
      </c>
    </row>
    <row r="1076" spans="1:13" x14ac:dyDescent="0.3">
      <c r="A1076">
        <v>427</v>
      </c>
      <c r="B1076">
        <v>2</v>
      </c>
      <c r="C1076" t="s">
        <v>28</v>
      </c>
      <c r="D1076" t="s">
        <v>29</v>
      </c>
      <c r="E1076" s="2">
        <v>11</v>
      </c>
      <c r="F1076" s="2">
        <v>19</v>
      </c>
      <c r="G1076">
        <v>2</v>
      </c>
      <c r="H1076" s="8">
        <v>3.888888888888889E-2</v>
      </c>
      <c r="I1076" t="s">
        <v>10</v>
      </c>
      <c r="J1076" s="2">
        <f>Datos_cocina[[#This Row],[Precio Unitario]]*Datos_cocina[[#This Row],[Cantidad Ordenada]]</f>
        <v>38</v>
      </c>
      <c r="K1076" s="3">
        <f>Datos_cocina[[#This Row],[Ganancia Bruta]]*Datos_cocina[[#This Row],[Cantidad Ordenada]]</f>
        <v>16</v>
      </c>
      <c r="L1076" s="3">
        <f>Datos_cocina[[#This Row],[Precio Unitario]]-Datos_cocina[[#This Row],[Costo Unitario]]</f>
        <v>8</v>
      </c>
      <c r="M1076" s="4">
        <f>(Datos_cocina[[#This Row],[Ganancia Neta]]/Datos_cocina[[#This Row],[Total del Pedido]])</f>
        <v>0.42105263157894735</v>
      </c>
    </row>
    <row r="1077" spans="1:13" x14ac:dyDescent="0.3">
      <c r="A1077">
        <v>428</v>
      </c>
      <c r="B1077">
        <v>7</v>
      </c>
      <c r="C1077" t="s">
        <v>18</v>
      </c>
      <c r="D1077" t="s">
        <v>19</v>
      </c>
      <c r="E1077" s="2">
        <v>25</v>
      </c>
      <c r="F1077" s="2">
        <v>40</v>
      </c>
      <c r="G1077">
        <v>1</v>
      </c>
      <c r="H1077" s="8">
        <v>2.6388888888888889E-2</v>
      </c>
      <c r="I1077" t="s">
        <v>10</v>
      </c>
      <c r="J1077" s="2">
        <f>Datos_cocina[[#This Row],[Precio Unitario]]*Datos_cocina[[#This Row],[Cantidad Ordenada]]</f>
        <v>40</v>
      </c>
      <c r="K1077" s="3">
        <f>Datos_cocina[[#This Row],[Ganancia Bruta]]*Datos_cocina[[#This Row],[Cantidad Ordenada]]</f>
        <v>15</v>
      </c>
      <c r="L1077" s="3">
        <f>Datos_cocina[[#This Row],[Precio Unitario]]-Datos_cocina[[#This Row],[Costo Unitario]]</f>
        <v>15</v>
      </c>
      <c r="M1077" s="4">
        <f>(Datos_cocina[[#This Row],[Ganancia Neta]]/Datos_cocina[[#This Row],[Total del Pedido]])</f>
        <v>0.375</v>
      </c>
    </row>
    <row r="1078" spans="1:13" x14ac:dyDescent="0.3">
      <c r="A1078">
        <v>428</v>
      </c>
      <c r="B1078">
        <v>7</v>
      </c>
      <c r="C1078" t="s">
        <v>40</v>
      </c>
      <c r="D1078" t="s">
        <v>41</v>
      </c>
      <c r="E1078" s="2">
        <v>14</v>
      </c>
      <c r="F1078" s="2">
        <v>23</v>
      </c>
      <c r="G1078">
        <v>1</v>
      </c>
      <c r="H1078" s="8">
        <v>3.1944444444444442E-2</v>
      </c>
      <c r="I1078" t="s">
        <v>10</v>
      </c>
      <c r="J1078" s="2">
        <f>Datos_cocina[[#This Row],[Precio Unitario]]*Datos_cocina[[#This Row],[Cantidad Ordenada]]</f>
        <v>23</v>
      </c>
      <c r="K1078" s="3">
        <f>Datos_cocina[[#This Row],[Ganancia Bruta]]*Datos_cocina[[#This Row],[Cantidad Ordenada]]</f>
        <v>9</v>
      </c>
      <c r="L1078" s="3">
        <f>Datos_cocina[[#This Row],[Precio Unitario]]-Datos_cocina[[#This Row],[Costo Unitario]]</f>
        <v>9</v>
      </c>
      <c r="M1078" s="4">
        <f>(Datos_cocina[[#This Row],[Ganancia Neta]]/Datos_cocina[[#This Row],[Total del Pedido]])</f>
        <v>0.39130434782608697</v>
      </c>
    </row>
    <row r="1079" spans="1:13" x14ac:dyDescent="0.3">
      <c r="A1079">
        <v>428</v>
      </c>
      <c r="B1079">
        <v>7</v>
      </c>
      <c r="C1079" t="s">
        <v>48</v>
      </c>
      <c r="D1079" t="s">
        <v>49</v>
      </c>
      <c r="E1079" s="2">
        <v>15</v>
      </c>
      <c r="F1079" s="2">
        <v>25</v>
      </c>
      <c r="G1079">
        <v>2</v>
      </c>
      <c r="H1079" s="8">
        <v>3.3333333333333333E-2</v>
      </c>
      <c r="I1079" t="s">
        <v>10</v>
      </c>
      <c r="J1079" s="2">
        <f>Datos_cocina[[#This Row],[Precio Unitario]]*Datos_cocina[[#This Row],[Cantidad Ordenada]]</f>
        <v>50</v>
      </c>
      <c r="K1079" s="3">
        <f>Datos_cocina[[#This Row],[Ganancia Bruta]]*Datos_cocina[[#This Row],[Cantidad Ordenada]]</f>
        <v>20</v>
      </c>
      <c r="L1079" s="3">
        <f>Datos_cocina[[#This Row],[Precio Unitario]]-Datos_cocina[[#This Row],[Costo Unitario]]</f>
        <v>10</v>
      </c>
      <c r="M1079" s="4">
        <f>(Datos_cocina[[#This Row],[Ganancia Neta]]/Datos_cocina[[#This Row],[Total del Pedido]])</f>
        <v>0.4</v>
      </c>
    </row>
    <row r="1080" spans="1:13" x14ac:dyDescent="0.3">
      <c r="A1080">
        <v>428</v>
      </c>
      <c r="B1080">
        <v>7</v>
      </c>
      <c r="C1080" t="s">
        <v>14</v>
      </c>
      <c r="D1080" t="s">
        <v>15</v>
      </c>
      <c r="E1080" s="2">
        <v>19</v>
      </c>
      <c r="F1080" s="2">
        <v>31</v>
      </c>
      <c r="G1080">
        <v>2</v>
      </c>
      <c r="H1080" s="8">
        <v>3.2638888888888891E-2</v>
      </c>
      <c r="I1080" t="s">
        <v>10</v>
      </c>
      <c r="J1080" s="2">
        <f>Datos_cocina[[#This Row],[Precio Unitario]]*Datos_cocina[[#This Row],[Cantidad Ordenada]]</f>
        <v>62</v>
      </c>
      <c r="K1080" s="3">
        <f>Datos_cocina[[#This Row],[Ganancia Bruta]]*Datos_cocina[[#This Row],[Cantidad Ordenada]]</f>
        <v>24</v>
      </c>
      <c r="L1080" s="3">
        <f>Datos_cocina[[#This Row],[Precio Unitario]]-Datos_cocina[[#This Row],[Costo Unitario]]</f>
        <v>12</v>
      </c>
      <c r="M1080" s="4">
        <f>(Datos_cocina[[#This Row],[Ganancia Neta]]/Datos_cocina[[#This Row],[Total del Pedido]])</f>
        <v>0.38709677419354838</v>
      </c>
    </row>
    <row r="1081" spans="1:13" x14ac:dyDescent="0.3">
      <c r="A1081">
        <v>429</v>
      </c>
      <c r="B1081">
        <v>8</v>
      </c>
      <c r="C1081" t="s">
        <v>46</v>
      </c>
      <c r="D1081" t="s">
        <v>47</v>
      </c>
      <c r="E1081" s="2">
        <v>15</v>
      </c>
      <c r="F1081" s="2">
        <v>26</v>
      </c>
      <c r="G1081">
        <v>3</v>
      </c>
      <c r="H1081" s="8">
        <v>1.8749999999999999E-2</v>
      </c>
      <c r="I1081" t="s">
        <v>10</v>
      </c>
      <c r="J1081" s="2">
        <f>Datos_cocina[[#This Row],[Precio Unitario]]*Datos_cocina[[#This Row],[Cantidad Ordenada]]</f>
        <v>78</v>
      </c>
      <c r="K1081" s="3">
        <f>Datos_cocina[[#This Row],[Ganancia Bruta]]*Datos_cocina[[#This Row],[Cantidad Ordenada]]</f>
        <v>33</v>
      </c>
      <c r="L1081" s="3">
        <f>Datos_cocina[[#This Row],[Precio Unitario]]-Datos_cocina[[#This Row],[Costo Unitario]]</f>
        <v>11</v>
      </c>
      <c r="M1081" s="4">
        <f>(Datos_cocina[[#This Row],[Ganancia Neta]]/Datos_cocina[[#This Row],[Total del Pedido]])</f>
        <v>0.42307692307692307</v>
      </c>
    </row>
    <row r="1082" spans="1:13" x14ac:dyDescent="0.3">
      <c r="A1082">
        <v>430</v>
      </c>
      <c r="B1082">
        <v>7</v>
      </c>
      <c r="C1082" t="s">
        <v>48</v>
      </c>
      <c r="D1082" t="s">
        <v>49</v>
      </c>
      <c r="E1082" s="2">
        <v>15</v>
      </c>
      <c r="F1082" s="2">
        <v>25</v>
      </c>
      <c r="G1082">
        <v>1</v>
      </c>
      <c r="H1082" s="8">
        <v>3.4027777777777775E-2</v>
      </c>
      <c r="I1082" t="s">
        <v>10</v>
      </c>
      <c r="J1082" s="2">
        <f>Datos_cocina[[#This Row],[Precio Unitario]]*Datos_cocina[[#This Row],[Cantidad Ordenada]]</f>
        <v>25</v>
      </c>
      <c r="K1082" s="3">
        <f>Datos_cocina[[#This Row],[Ganancia Bruta]]*Datos_cocina[[#This Row],[Cantidad Ordenada]]</f>
        <v>10</v>
      </c>
      <c r="L1082" s="3">
        <f>Datos_cocina[[#This Row],[Precio Unitario]]-Datos_cocina[[#This Row],[Costo Unitario]]</f>
        <v>10</v>
      </c>
      <c r="M1082" s="4">
        <f>(Datos_cocina[[#This Row],[Ganancia Neta]]/Datos_cocina[[#This Row],[Total del Pedido]])</f>
        <v>0.4</v>
      </c>
    </row>
    <row r="1083" spans="1:13" x14ac:dyDescent="0.3">
      <c r="A1083">
        <v>431</v>
      </c>
      <c r="B1083">
        <v>15</v>
      </c>
      <c r="C1083" t="s">
        <v>11</v>
      </c>
      <c r="D1083" t="s">
        <v>12</v>
      </c>
      <c r="E1083" s="2">
        <v>18</v>
      </c>
      <c r="F1083" s="2">
        <v>30</v>
      </c>
      <c r="G1083">
        <v>2</v>
      </c>
      <c r="H1083" s="8">
        <v>1.3888888888888888E-2</v>
      </c>
      <c r="I1083" t="s">
        <v>10</v>
      </c>
      <c r="J1083" s="2">
        <f>Datos_cocina[[#This Row],[Precio Unitario]]*Datos_cocina[[#This Row],[Cantidad Ordenada]]</f>
        <v>60</v>
      </c>
      <c r="K1083" s="3">
        <f>Datos_cocina[[#This Row],[Ganancia Bruta]]*Datos_cocina[[#This Row],[Cantidad Ordenada]]</f>
        <v>24</v>
      </c>
      <c r="L1083" s="3">
        <f>Datos_cocina[[#This Row],[Precio Unitario]]-Datos_cocina[[#This Row],[Costo Unitario]]</f>
        <v>12</v>
      </c>
      <c r="M1083" s="4">
        <f>(Datos_cocina[[#This Row],[Ganancia Neta]]/Datos_cocina[[#This Row],[Total del Pedido]])</f>
        <v>0.4</v>
      </c>
    </row>
    <row r="1084" spans="1:13" x14ac:dyDescent="0.3">
      <c r="A1084">
        <v>432</v>
      </c>
      <c r="B1084">
        <v>10</v>
      </c>
      <c r="C1084" t="s">
        <v>38</v>
      </c>
      <c r="D1084" t="s">
        <v>39</v>
      </c>
      <c r="E1084" s="2">
        <v>12</v>
      </c>
      <c r="F1084" s="2">
        <v>20</v>
      </c>
      <c r="G1084">
        <v>3</v>
      </c>
      <c r="H1084" s="8">
        <v>1.1111111111111112E-2</v>
      </c>
      <c r="I1084" t="s">
        <v>13</v>
      </c>
      <c r="J1084" s="2">
        <f>Datos_cocina[[#This Row],[Precio Unitario]]*Datos_cocina[[#This Row],[Cantidad Ordenada]]</f>
        <v>60</v>
      </c>
      <c r="K1084" s="3">
        <f>Datos_cocina[[#This Row],[Ganancia Bruta]]*Datos_cocina[[#This Row],[Cantidad Ordenada]]</f>
        <v>24</v>
      </c>
      <c r="L1084" s="3">
        <f>Datos_cocina[[#This Row],[Precio Unitario]]-Datos_cocina[[#This Row],[Costo Unitario]]</f>
        <v>8</v>
      </c>
      <c r="M1084" s="4">
        <f>(Datos_cocina[[#This Row],[Ganancia Neta]]/Datos_cocina[[#This Row],[Total del Pedido]])</f>
        <v>0.4</v>
      </c>
    </row>
    <row r="1085" spans="1:13" x14ac:dyDescent="0.3">
      <c r="A1085">
        <v>432</v>
      </c>
      <c r="B1085">
        <v>10</v>
      </c>
      <c r="C1085" t="s">
        <v>42</v>
      </c>
      <c r="D1085" t="s">
        <v>43</v>
      </c>
      <c r="E1085" s="2">
        <v>13</v>
      </c>
      <c r="F1085" s="2">
        <v>21</v>
      </c>
      <c r="G1085">
        <v>1</v>
      </c>
      <c r="H1085" s="8">
        <v>1.8749999999999999E-2</v>
      </c>
      <c r="I1085" t="s">
        <v>10</v>
      </c>
      <c r="J1085" s="2">
        <f>Datos_cocina[[#This Row],[Precio Unitario]]*Datos_cocina[[#This Row],[Cantidad Ordenada]]</f>
        <v>21</v>
      </c>
      <c r="K1085" s="3">
        <f>Datos_cocina[[#This Row],[Ganancia Bruta]]*Datos_cocina[[#This Row],[Cantidad Ordenada]]</f>
        <v>8</v>
      </c>
      <c r="L1085" s="3">
        <f>Datos_cocina[[#This Row],[Precio Unitario]]-Datos_cocina[[#This Row],[Costo Unitario]]</f>
        <v>8</v>
      </c>
      <c r="M1085" s="4">
        <f>(Datos_cocina[[#This Row],[Ganancia Neta]]/Datos_cocina[[#This Row],[Total del Pedido]])</f>
        <v>0.38095238095238093</v>
      </c>
    </row>
    <row r="1086" spans="1:13" x14ac:dyDescent="0.3">
      <c r="A1086">
        <v>432</v>
      </c>
      <c r="B1086">
        <v>10</v>
      </c>
      <c r="C1086" t="s">
        <v>26</v>
      </c>
      <c r="D1086" t="s">
        <v>27</v>
      </c>
      <c r="E1086" s="2">
        <v>16</v>
      </c>
      <c r="F1086" s="2">
        <v>28</v>
      </c>
      <c r="G1086">
        <v>1</v>
      </c>
      <c r="H1086" s="8">
        <v>2.1527777777777778E-2</v>
      </c>
      <c r="I1086" t="s">
        <v>10</v>
      </c>
      <c r="J1086" s="2">
        <f>Datos_cocina[[#This Row],[Precio Unitario]]*Datos_cocina[[#This Row],[Cantidad Ordenada]]</f>
        <v>28</v>
      </c>
      <c r="K1086" s="3">
        <f>Datos_cocina[[#This Row],[Ganancia Bruta]]*Datos_cocina[[#This Row],[Cantidad Ordenada]]</f>
        <v>12</v>
      </c>
      <c r="L1086" s="3">
        <f>Datos_cocina[[#This Row],[Precio Unitario]]-Datos_cocina[[#This Row],[Costo Unitario]]</f>
        <v>12</v>
      </c>
      <c r="M1086" s="4">
        <f>(Datos_cocina[[#This Row],[Ganancia Neta]]/Datos_cocina[[#This Row],[Total del Pedido]])</f>
        <v>0.42857142857142855</v>
      </c>
    </row>
    <row r="1087" spans="1:13" x14ac:dyDescent="0.3">
      <c r="A1087">
        <v>433</v>
      </c>
      <c r="B1087">
        <v>10</v>
      </c>
      <c r="C1087" t="s">
        <v>11</v>
      </c>
      <c r="D1087" t="s">
        <v>12</v>
      </c>
      <c r="E1087" s="2">
        <v>18</v>
      </c>
      <c r="F1087" s="2">
        <v>30</v>
      </c>
      <c r="G1087">
        <v>1</v>
      </c>
      <c r="H1087" s="8">
        <v>3.888888888888889E-2</v>
      </c>
      <c r="I1087" t="s">
        <v>13</v>
      </c>
      <c r="J1087" s="2">
        <f>Datos_cocina[[#This Row],[Precio Unitario]]*Datos_cocina[[#This Row],[Cantidad Ordenada]]</f>
        <v>30</v>
      </c>
      <c r="K1087" s="3">
        <f>Datos_cocina[[#This Row],[Ganancia Bruta]]*Datos_cocina[[#This Row],[Cantidad Ordenada]]</f>
        <v>12</v>
      </c>
      <c r="L1087" s="3">
        <f>Datos_cocina[[#This Row],[Precio Unitario]]-Datos_cocina[[#This Row],[Costo Unitario]]</f>
        <v>12</v>
      </c>
      <c r="M1087" s="4">
        <f>(Datos_cocina[[#This Row],[Ganancia Neta]]/Datos_cocina[[#This Row],[Total del Pedido]])</f>
        <v>0.4</v>
      </c>
    </row>
    <row r="1088" spans="1:13" x14ac:dyDescent="0.3">
      <c r="A1088">
        <v>433</v>
      </c>
      <c r="B1088">
        <v>10</v>
      </c>
      <c r="C1088" t="s">
        <v>8</v>
      </c>
      <c r="D1088" t="s">
        <v>9</v>
      </c>
      <c r="E1088" s="2">
        <v>14</v>
      </c>
      <c r="F1088" s="2">
        <v>24</v>
      </c>
      <c r="G1088">
        <v>3</v>
      </c>
      <c r="H1088" s="8">
        <v>1.2500000000000001E-2</v>
      </c>
      <c r="I1088" t="s">
        <v>10</v>
      </c>
      <c r="J1088" s="2">
        <f>Datos_cocina[[#This Row],[Precio Unitario]]*Datos_cocina[[#This Row],[Cantidad Ordenada]]</f>
        <v>72</v>
      </c>
      <c r="K1088" s="3">
        <f>Datos_cocina[[#This Row],[Ganancia Bruta]]*Datos_cocina[[#This Row],[Cantidad Ordenada]]</f>
        <v>30</v>
      </c>
      <c r="L1088" s="3">
        <f>Datos_cocina[[#This Row],[Precio Unitario]]-Datos_cocina[[#This Row],[Costo Unitario]]</f>
        <v>10</v>
      </c>
      <c r="M1088" s="4">
        <f>(Datos_cocina[[#This Row],[Ganancia Neta]]/Datos_cocina[[#This Row],[Total del Pedido]])</f>
        <v>0.41666666666666669</v>
      </c>
    </row>
    <row r="1089" spans="1:13" x14ac:dyDescent="0.3">
      <c r="A1089">
        <v>434</v>
      </c>
      <c r="B1089">
        <v>15</v>
      </c>
      <c r="C1089" t="s">
        <v>46</v>
      </c>
      <c r="D1089" t="s">
        <v>47</v>
      </c>
      <c r="E1089" s="2">
        <v>15</v>
      </c>
      <c r="F1089" s="2">
        <v>26</v>
      </c>
      <c r="G1089">
        <v>2</v>
      </c>
      <c r="H1089" s="8">
        <v>1.8055555555555554E-2</v>
      </c>
      <c r="I1089" t="s">
        <v>10</v>
      </c>
      <c r="J1089" s="2">
        <f>Datos_cocina[[#This Row],[Precio Unitario]]*Datos_cocina[[#This Row],[Cantidad Ordenada]]</f>
        <v>52</v>
      </c>
      <c r="K1089" s="3">
        <f>Datos_cocina[[#This Row],[Ganancia Bruta]]*Datos_cocina[[#This Row],[Cantidad Ordenada]]</f>
        <v>22</v>
      </c>
      <c r="L1089" s="3">
        <f>Datos_cocina[[#This Row],[Precio Unitario]]-Datos_cocina[[#This Row],[Costo Unitario]]</f>
        <v>11</v>
      </c>
      <c r="M1089" s="4">
        <f>(Datos_cocina[[#This Row],[Ganancia Neta]]/Datos_cocina[[#This Row],[Total del Pedido]])</f>
        <v>0.42307692307692307</v>
      </c>
    </row>
    <row r="1090" spans="1:13" x14ac:dyDescent="0.3">
      <c r="A1090">
        <v>434</v>
      </c>
      <c r="B1090">
        <v>15</v>
      </c>
      <c r="C1090" t="s">
        <v>34</v>
      </c>
      <c r="D1090" t="s">
        <v>35</v>
      </c>
      <c r="E1090" s="2">
        <v>13</v>
      </c>
      <c r="F1090" s="2">
        <v>22</v>
      </c>
      <c r="G1090">
        <v>2</v>
      </c>
      <c r="H1090" s="8">
        <v>2.2222222222222223E-2</v>
      </c>
      <c r="I1090" t="s">
        <v>13</v>
      </c>
      <c r="J1090" s="2">
        <f>Datos_cocina[[#This Row],[Precio Unitario]]*Datos_cocina[[#This Row],[Cantidad Ordenada]]</f>
        <v>44</v>
      </c>
      <c r="K1090" s="3">
        <f>Datos_cocina[[#This Row],[Ganancia Bruta]]*Datos_cocina[[#This Row],[Cantidad Ordenada]]</f>
        <v>18</v>
      </c>
      <c r="L1090" s="3">
        <f>Datos_cocina[[#This Row],[Precio Unitario]]-Datos_cocina[[#This Row],[Costo Unitario]]</f>
        <v>9</v>
      </c>
      <c r="M1090" s="4">
        <f>(Datos_cocina[[#This Row],[Ganancia Neta]]/Datos_cocina[[#This Row],[Total del Pedido]])</f>
        <v>0.40909090909090912</v>
      </c>
    </row>
    <row r="1091" spans="1:13" x14ac:dyDescent="0.3">
      <c r="A1091">
        <v>435</v>
      </c>
      <c r="B1091">
        <v>17</v>
      </c>
      <c r="C1091" t="s">
        <v>46</v>
      </c>
      <c r="D1091" t="s">
        <v>47</v>
      </c>
      <c r="E1091" s="2">
        <v>15</v>
      </c>
      <c r="F1091" s="2">
        <v>26</v>
      </c>
      <c r="G1091">
        <v>2</v>
      </c>
      <c r="H1091" s="8">
        <v>9.7222222222222224E-3</v>
      </c>
      <c r="I1091" t="s">
        <v>10</v>
      </c>
      <c r="J1091" s="2">
        <f>Datos_cocina[[#This Row],[Precio Unitario]]*Datos_cocina[[#This Row],[Cantidad Ordenada]]</f>
        <v>52</v>
      </c>
      <c r="K1091" s="3">
        <f>Datos_cocina[[#This Row],[Ganancia Bruta]]*Datos_cocina[[#This Row],[Cantidad Ordenada]]</f>
        <v>22</v>
      </c>
      <c r="L1091" s="3">
        <f>Datos_cocina[[#This Row],[Precio Unitario]]-Datos_cocina[[#This Row],[Costo Unitario]]</f>
        <v>11</v>
      </c>
      <c r="M1091" s="4">
        <f>(Datos_cocina[[#This Row],[Ganancia Neta]]/Datos_cocina[[#This Row],[Total del Pedido]])</f>
        <v>0.42307692307692307</v>
      </c>
    </row>
    <row r="1092" spans="1:13" x14ac:dyDescent="0.3">
      <c r="A1092">
        <v>435</v>
      </c>
      <c r="B1092">
        <v>17</v>
      </c>
      <c r="C1092" t="s">
        <v>42</v>
      </c>
      <c r="D1092" t="s">
        <v>43</v>
      </c>
      <c r="E1092" s="2">
        <v>13</v>
      </c>
      <c r="F1092" s="2">
        <v>21</v>
      </c>
      <c r="G1092">
        <v>2</v>
      </c>
      <c r="H1092" s="8">
        <v>2.9166666666666667E-2</v>
      </c>
      <c r="I1092" t="s">
        <v>10</v>
      </c>
      <c r="J1092" s="2">
        <f>Datos_cocina[[#This Row],[Precio Unitario]]*Datos_cocina[[#This Row],[Cantidad Ordenada]]</f>
        <v>42</v>
      </c>
      <c r="K1092" s="3">
        <f>Datos_cocina[[#This Row],[Ganancia Bruta]]*Datos_cocina[[#This Row],[Cantidad Ordenada]]</f>
        <v>16</v>
      </c>
      <c r="L1092" s="3">
        <f>Datos_cocina[[#This Row],[Precio Unitario]]-Datos_cocina[[#This Row],[Costo Unitario]]</f>
        <v>8</v>
      </c>
      <c r="M1092" s="4">
        <f>(Datos_cocina[[#This Row],[Ganancia Neta]]/Datos_cocina[[#This Row],[Total del Pedido]])</f>
        <v>0.38095238095238093</v>
      </c>
    </row>
    <row r="1093" spans="1:13" x14ac:dyDescent="0.3">
      <c r="A1093">
        <v>435</v>
      </c>
      <c r="B1093">
        <v>17</v>
      </c>
      <c r="C1093" t="s">
        <v>11</v>
      </c>
      <c r="D1093" t="s">
        <v>12</v>
      </c>
      <c r="E1093" s="2">
        <v>18</v>
      </c>
      <c r="F1093" s="2">
        <v>30</v>
      </c>
      <c r="G1093">
        <v>2</v>
      </c>
      <c r="H1093" s="8">
        <v>3.8194444444444448E-2</v>
      </c>
      <c r="I1093" t="s">
        <v>13</v>
      </c>
      <c r="J1093" s="2">
        <f>Datos_cocina[[#This Row],[Precio Unitario]]*Datos_cocina[[#This Row],[Cantidad Ordenada]]</f>
        <v>60</v>
      </c>
      <c r="K1093" s="3">
        <f>Datos_cocina[[#This Row],[Ganancia Bruta]]*Datos_cocina[[#This Row],[Cantidad Ordenada]]</f>
        <v>24</v>
      </c>
      <c r="L1093" s="3">
        <f>Datos_cocina[[#This Row],[Precio Unitario]]-Datos_cocina[[#This Row],[Costo Unitario]]</f>
        <v>12</v>
      </c>
      <c r="M1093" s="4">
        <f>(Datos_cocina[[#This Row],[Ganancia Neta]]/Datos_cocina[[#This Row],[Total del Pedido]])</f>
        <v>0.4</v>
      </c>
    </row>
    <row r="1094" spans="1:13" x14ac:dyDescent="0.3">
      <c r="A1094">
        <v>436</v>
      </c>
      <c r="B1094">
        <v>10</v>
      </c>
      <c r="C1094" t="s">
        <v>26</v>
      </c>
      <c r="D1094" t="s">
        <v>27</v>
      </c>
      <c r="E1094" s="2">
        <v>16</v>
      </c>
      <c r="F1094" s="2">
        <v>28</v>
      </c>
      <c r="G1094">
        <v>2</v>
      </c>
      <c r="H1094" s="8">
        <v>3.125E-2</v>
      </c>
      <c r="I1094" t="s">
        <v>13</v>
      </c>
      <c r="J1094" s="2">
        <f>Datos_cocina[[#This Row],[Precio Unitario]]*Datos_cocina[[#This Row],[Cantidad Ordenada]]</f>
        <v>56</v>
      </c>
      <c r="K1094" s="3">
        <f>Datos_cocina[[#This Row],[Ganancia Bruta]]*Datos_cocina[[#This Row],[Cantidad Ordenada]]</f>
        <v>24</v>
      </c>
      <c r="L1094" s="3">
        <f>Datos_cocina[[#This Row],[Precio Unitario]]-Datos_cocina[[#This Row],[Costo Unitario]]</f>
        <v>12</v>
      </c>
      <c r="M1094" s="4">
        <f>(Datos_cocina[[#This Row],[Ganancia Neta]]/Datos_cocina[[#This Row],[Total del Pedido]])</f>
        <v>0.42857142857142855</v>
      </c>
    </row>
    <row r="1095" spans="1:13" x14ac:dyDescent="0.3">
      <c r="A1095">
        <v>437</v>
      </c>
      <c r="B1095">
        <v>16</v>
      </c>
      <c r="C1095" t="s">
        <v>30</v>
      </c>
      <c r="D1095" t="s">
        <v>31</v>
      </c>
      <c r="E1095" s="2">
        <v>21</v>
      </c>
      <c r="F1095" s="2">
        <v>35</v>
      </c>
      <c r="G1095">
        <v>2</v>
      </c>
      <c r="H1095" s="8">
        <v>3.5416666666666666E-2</v>
      </c>
      <c r="I1095" t="s">
        <v>13</v>
      </c>
      <c r="J1095" s="2">
        <f>Datos_cocina[[#This Row],[Precio Unitario]]*Datos_cocina[[#This Row],[Cantidad Ordenada]]</f>
        <v>70</v>
      </c>
      <c r="K1095" s="3">
        <f>Datos_cocina[[#This Row],[Ganancia Bruta]]*Datos_cocina[[#This Row],[Cantidad Ordenada]]</f>
        <v>28</v>
      </c>
      <c r="L1095" s="3">
        <f>Datos_cocina[[#This Row],[Precio Unitario]]-Datos_cocina[[#This Row],[Costo Unitario]]</f>
        <v>14</v>
      </c>
      <c r="M1095" s="4">
        <f>(Datos_cocina[[#This Row],[Ganancia Neta]]/Datos_cocina[[#This Row],[Total del Pedido]])</f>
        <v>0.4</v>
      </c>
    </row>
    <row r="1096" spans="1:13" x14ac:dyDescent="0.3">
      <c r="A1096">
        <v>438</v>
      </c>
      <c r="B1096">
        <v>2</v>
      </c>
      <c r="C1096" t="s">
        <v>24</v>
      </c>
      <c r="D1096" t="s">
        <v>25</v>
      </c>
      <c r="E1096" s="2">
        <v>20</v>
      </c>
      <c r="F1096" s="2">
        <v>33</v>
      </c>
      <c r="G1096">
        <v>1</v>
      </c>
      <c r="H1096" s="8">
        <v>3.5416666666666666E-2</v>
      </c>
      <c r="I1096" t="s">
        <v>13</v>
      </c>
      <c r="J1096" s="2">
        <f>Datos_cocina[[#This Row],[Precio Unitario]]*Datos_cocina[[#This Row],[Cantidad Ordenada]]</f>
        <v>33</v>
      </c>
      <c r="K1096" s="3">
        <f>Datos_cocina[[#This Row],[Ganancia Bruta]]*Datos_cocina[[#This Row],[Cantidad Ordenada]]</f>
        <v>13</v>
      </c>
      <c r="L1096" s="3">
        <f>Datos_cocina[[#This Row],[Precio Unitario]]-Datos_cocina[[#This Row],[Costo Unitario]]</f>
        <v>13</v>
      </c>
      <c r="M1096" s="4">
        <f>(Datos_cocina[[#This Row],[Ganancia Neta]]/Datos_cocina[[#This Row],[Total del Pedido]])</f>
        <v>0.39393939393939392</v>
      </c>
    </row>
    <row r="1097" spans="1:13" x14ac:dyDescent="0.3">
      <c r="A1097">
        <v>439</v>
      </c>
      <c r="B1097">
        <v>15</v>
      </c>
      <c r="C1097" t="s">
        <v>24</v>
      </c>
      <c r="D1097" t="s">
        <v>25</v>
      </c>
      <c r="E1097" s="2">
        <v>20</v>
      </c>
      <c r="F1097" s="2">
        <v>33</v>
      </c>
      <c r="G1097">
        <v>3</v>
      </c>
      <c r="H1097" s="8">
        <v>2.4305555555555556E-2</v>
      </c>
      <c r="I1097" t="s">
        <v>10</v>
      </c>
      <c r="J1097" s="2">
        <f>Datos_cocina[[#This Row],[Precio Unitario]]*Datos_cocina[[#This Row],[Cantidad Ordenada]]</f>
        <v>99</v>
      </c>
      <c r="K1097" s="3">
        <f>Datos_cocina[[#This Row],[Ganancia Bruta]]*Datos_cocina[[#This Row],[Cantidad Ordenada]]</f>
        <v>39</v>
      </c>
      <c r="L1097" s="3">
        <f>Datos_cocina[[#This Row],[Precio Unitario]]-Datos_cocina[[#This Row],[Costo Unitario]]</f>
        <v>13</v>
      </c>
      <c r="M1097" s="4">
        <f>(Datos_cocina[[#This Row],[Ganancia Neta]]/Datos_cocina[[#This Row],[Total del Pedido]])</f>
        <v>0.39393939393939392</v>
      </c>
    </row>
    <row r="1098" spans="1:13" x14ac:dyDescent="0.3">
      <c r="A1098">
        <v>439</v>
      </c>
      <c r="B1098">
        <v>15</v>
      </c>
      <c r="C1098" t="s">
        <v>46</v>
      </c>
      <c r="D1098" t="s">
        <v>47</v>
      </c>
      <c r="E1098" s="2">
        <v>15</v>
      </c>
      <c r="F1098" s="2">
        <v>26</v>
      </c>
      <c r="G1098">
        <v>3</v>
      </c>
      <c r="H1098" s="8">
        <v>2.013888888888889E-2</v>
      </c>
      <c r="I1098" t="s">
        <v>13</v>
      </c>
      <c r="J1098" s="2">
        <f>Datos_cocina[[#This Row],[Precio Unitario]]*Datos_cocina[[#This Row],[Cantidad Ordenada]]</f>
        <v>78</v>
      </c>
      <c r="K1098" s="3">
        <f>Datos_cocina[[#This Row],[Ganancia Bruta]]*Datos_cocina[[#This Row],[Cantidad Ordenada]]</f>
        <v>33</v>
      </c>
      <c r="L1098" s="3">
        <f>Datos_cocina[[#This Row],[Precio Unitario]]-Datos_cocina[[#This Row],[Costo Unitario]]</f>
        <v>11</v>
      </c>
      <c r="M1098" s="4">
        <f>(Datos_cocina[[#This Row],[Ganancia Neta]]/Datos_cocina[[#This Row],[Total del Pedido]])</f>
        <v>0.42307692307692307</v>
      </c>
    </row>
    <row r="1099" spans="1:13" x14ac:dyDescent="0.3">
      <c r="A1099">
        <v>440</v>
      </c>
      <c r="B1099">
        <v>13</v>
      </c>
      <c r="C1099" t="s">
        <v>40</v>
      </c>
      <c r="D1099" t="s">
        <v>41</v>
      </c>
      <c r="E1099" s="2">
        <v>14</v>
      </c>
      <c r="F1099" s="2">
        <v>23</v>
      </c>
      <c r="G1099">
        <v>2</v>
      </c>
      <c r="H1099" s="8">
        <v>2.5000000000000001E-2</v>
      </c>
      <c r="I1099" t="s">
        <v>10</v>
      </c>
      <c r="J1099" s="2">
        <f>Datos_cocina[[#This Row],[Precio Unitario]]*Datos_cocina[[#This Row],[Cantidad Ordenada]]</f>
        <v>46</v>
      </c>
      <c r="K1099" s="3">
        <f>Datos_cocina[[#This Row],[Ganancia Bruta]]*Datos_cocina[[#This Row],[Cantidad Ordenada]]</f>
        <v>18</v>
      </c>
      <c r="L1099" s="3">
        <f>Datos_cocina[[#This Row],[Precio Unitario]]-Datos_cocina[[#This Row],[Costo Unitario]]</f>
        <v>9</v>
      </c>
      <c r="M1099" s="4">
        <f>(Datos_cocina[[#This Row],[Ganancia Neta]]/Datos_cocina[[#This Row],[Total del Pedido]])</f>
        <v>0.39130434782608697</v>
      </c>
    </row>
    <row r="1100" spans="1:13" x14ac:dyDescent="0.3">
      <c r="A1100">
        <v>440</v>
      </c>
      <c r="B1100">
        <v>13</v>
      </c>
      <c r="C1100" t="s">
        <v>28</v>
      </c>
      <c r="D1100" t="s">
        <v>29</v>
      </c>
      <c r="E1100" s="2">
        <v>11</v>
      </c>
      <c r="F1100" s="2">
        <v>19</v>
      </c>
      <c r="G1100">
        <v>2</v>
      </c>
      <c r="H1100" s="8">
        <v>6.2500000000000003E-3</v>
      </c>
      <c r="I1100" t="s">
        <v>10</v>
      </c>
      <c r="J1100" s="2">
        <f>Datos_cocina[[#This Row],[Precio Unitario]]*Datos_cocina[[#This Row],[Cantidad Ordenada]]</f>
        <v>38</v>
      </c>
      <c r="K1100" s="3">
        <f>Datos_cocina[[#This Row],[Ganancia Bruta]]*Datos_cocina[[#This Row],[Cantidad Ordenada]]</f>
        <v>16</v>
      </c>
      <c r="L1100" s="3">
        <f>Datos_cocina[[#This Row],[Precio Unitario]]-Datos_cocina[[#This Row],[Costo Unitario]]</f>
        <v>8</v>
      </c>
      <c r="M1100" s="4">
        <f>(Datos_cocina[[#This Row],[Ganancia Neta]]/Datos_cocina[[#This Row],[Total del Pedido]])</f>
        <v>0.42105263157894735</v>
      </c>
    </row>
    <row r="1101" spans="1:13" x14ac:dyDescent="0.3">
      <c r="A1101">
        <v>441</v>
      </c>
      <c r="B1101">
        <v>13</v>
      </c>
      <c r="C1101" t="s">
        <v>30</v>
      </c>
      <c r="D1101" t="s">
        <v>31</v>
      </c>
      <c r="E1101" s="2">
        <v>21</v>
      </c>
      <c r="F1101" s="2">
        <v>35</v>
      </c>
      <c r="G1101">
        <v>3</v>
      </c>
      <c r="H1101" s="8">
        <v>3.7499999999999999E-2</v>
      </c>
      <c r="I1101" t="s">
        <v>10</v>
      </c>
      <c r="J1101" s="2">
        <f>Datos_cocina[[#This Row],[Precio Unitario]]*Datos_cocina[[#This Row],[Cantidad Ordenada]]</f>
        <v>105</v>
      </c>
      <c r="K1101" s="3">
        <f>Datos_cocina[[#This Row],[Ganancia Bruta]]*Datos_cocina[[#This Row],[Cantidad Ordenada]]</f>
        <v>42</v>
      </c>
      <c r="L1101" s="3">
        <f>Datos_cocina[[#This Row],[Precio Unitario]]-Datos_cocina[[#This Row],[Costo Unitario]]</f>
        <v>14</v>
      </c>
      <c r="M1101" s="4">
        <f>(Datos_cocina[[#This Row],[Ganancia Neta]]/Datos_cocina[[#This Row],[Total del Pedido]])</f>
        <v>0.4</v>
      </c>
    </row>
    <row r="1102" spans="1:13" x14ac:dyDescent="0.3">
      <c r="A1102">
        <v>441</v>
      </c>
      <c r="B1102">
        <v>13</v>
      </c>
      <c r="C1102" t="s">
        <v>46</v>
      </c>
      <c r="D1102" t="s">
        <v>47</v>
      </c>
      <c r="E1102" s="2">
        <v>15</v>
      </c>
      <c r="F1102" s="2">
        <v>26</v>
      </c>
      <c r="G1102">
        <v>3</v>
      </c>
      <c r="H1102" s="8">
        <v>2.5000000000000001E-2</v>
      </c>
      <c r="I1102" t="s">
        <v>13</v>
      </c>
      <c r="J1102" s="2">
        <f>Datos_cocina[[#This Row],[Precio Unitario]]*Datos_cocina[[#This Row],[Cantidad Ordenada]]</f>
        <v>78</v>
      </c>
      <c r="K1102" s="3">
        <f>Datos_cocina[[#This Row],[Ganancia Bruta]]*Datos_cocina[[#This Row],[Cantidad Ordenada]]</f>
        <v>33</v>
      </c>
      <c r="L1102" s="3">
        <f>Datos_cocina[[#This Row],[Precio Unitario]]-Datos_cocina[[#This Row],[Costo Unitario]]</f>
        <v>11</v>
      </c>
      <c r="M1102" s="4">
        <f>(Datos_cocina[[#This Row],[Ganancia Neta]]/Datos_cocina[[#This Row],[Total del Pedido]])</f>
        <v>0.42307692307692307</v>
      </c>
    </row>
    <row r="1103" spans="1:13" x14ac:dyDescent="0.3">
      <c r="A1103">
        <v>442</v>
      </c>
      <c r="B1103">
        <v>15</v>
      </c>
      <c r="C1103" t="s">
        <v>36</v>
      </c>
      <c r="D1103" t="s">
        <v>37</v>
      </c>
      <c r="E1103" s="2">
        <v>20</v>
      </c>
      <c r="F1103" s="2">
        <v>34</v>
      </c>
      <c r="G1103">
        <v>3</v>
      </c>
      <c r="H1103" s="8">
        <v>2.013888888888889E-2</v>
      </c>
      <c r="I1103" t="s">
        <v>13</v>
      </c>
      <c r="J1103" s="2">
        <f>Datos_cocina[[#This Row],[Precio Unitario]]*Datos_cocina[[#This Row],[Cantidad Ordenada]]</f>
        <v>102</v>
      </c>
      <c r="K1103" s="3">
        <f>Datos_cocina[[#This Row],[Ganancia Bruta]]*Datos_cocina[[#This Row],[Cantidad Ordenada]]</f>
        <v>42</v>
      </c>
      <c r="L1103" s="3">
        <f>Datos_cocina[[#This Row],[Precio Unitario]]-Datos_cocina[[#This Row],[Costo Unitario]]</f>
        <v>14</v>
      </c>
      <c r="M1103" s="4">
        <f>(Datos_cocina[[#This Row],[Ganancia Neta]]/Datos_cocina[[#This Row],[Total del Pedido]])</f>
        <v>0.41176470588235292</v>
      </c>
    </row>
    <row r="1104" spans="1:13" x14ac:dyDescent="0.3">
      <c r="A1104">
        <v>442</v>
      </c>
      <c r="B1104">
        <v>15</v>
      </c>
      <c r="C1104" t="s">
        <v>48</v>
      </c>
      <c r="D1104" t="s">
        <v>49</v>
      </c>
      <c r="E1104" s="2">
        <v>15</v>
      </c>
      <c r="F1104" s="2">
        <v>25</v>
      </c>
      <c r="G1104">
        <v>1</v>
      </c>
      <c r="H1104" s="8">
        <v>3.9583333333333331E-2</v>
      </c>
      <c r="I1104" t="s">
        <v>10</v>
      </c>
      <c r="J1104" s="2">
        <f>Datos_cocina[[#This Row],[Precio Unitario]]*Datos_cocina[[#This Row],[Cantidad Ordenada]]</f>
        <v>25</v>
      </c>
      <c r="K1104" s="3">
        <f>Datos_cocina[[#This Row],[Ganancia Bruta]]*Datos_cocina[[#This Row],[Cantidad Ordenada]]</f>
        <v>10</v>
      </c>
      <c r="L1104" s="3">
        <f>Datos_cocina[[#This Row],[Precio Unitario]]-Datos_cocina[[#This Row],[Costo Unitario]]</f>
        <v>10</v>
      </c>
      <c r="M1104" s="4">
        <f>(Datos_cocina[[#This Row],[Ganancia Neta]]/Datos_cocina[[#This Row],[Total del Pedido]])</f>
        <v>0.4</v>
      </c>
    </row>
    <row r="1105" spans="1:13" x14ac:dyDescent="0.3">
      <c r="A1105">
        <v>442</v>
      </c>
      <c r="B1105">
        <v>15</v>
      </c>
      <c r="C1105" t="s">
        <v>20</v>
      </c>
      <c r="D1105" t="s">
        <v>21</v>
      </c>
      <c r="E1105" s="2">
        <v>22</v>
      </c>
      <c r="F1105" s="2">
        <v>36</v>
      </c>
      <c r="G1105">
        <v>3</v>
      </c>
      <c r="H1105" s="8">
        <v>3.125E-2</v>
      </c>
      <c r="I1105" t="s">
        <v>10</v>
      </c>
      <c r="J1105" s="2">
        <f>Datos_cocina[[#This Row],[Precio Unitario]]*Datos_cocina[[#This Row],[Cantidad Ordenada]]</f>
        <v>108</v>
      </c>
      <c r="K1105" s="3">
        <f>Datos_cocina[[#This Row],[Ganancia Bruta]]*Datos_cocina[[#This Row],[Cantidad Ordenada]]</f>
        <v>42</v>
      </c>
      <c r="L1105" s="3">
        <f>Datos_cocina[[#This Row],[Precio Unitario]]-Datos_cocina[[#This Row],[Costo Unitario]]</f>
        <v>14</v>
      </c>
      <c r="M1105" s="4">
        <f>(Datos_cocina[[#This Row],[Ganancia Neta]]/Datos_cocina[[#This Row],[Total del Pedido]])</f>
        <v>0.3888888888888889</v>
      </c>
    </row>
    <row r="1106" spans="1:13" x14ac:dyDescent="0.3">
      <c r="A1106">
        <v>443</v>
      </c>
      <c r="B1106">
        <v>4</v>
      </c>
      <c r="C1106" t="s">
        <v>40</v>
      </c>
      <c r="D1106" t="s">
        <v>41</v>
      </c>
      <c r="E1106" s="2">
        <v>14</v>
      </c>
      <c r="F1106" s="2">
        <v>23</v>
      </c>
      <c r="G1106">
        <v>1</v>
      </c>
      <c r="H1106" s="8">
        <v>2.0833333333333332E-2</v>
      </c>
      <c r="I1106" t="s">
        <v>10</v>
      </c>
      <c r="J1106" s="2">
        <f>Datos_cocina[[#This Row],[Precio Unitario]]*Datos_cocina[[#This Row],[Cantidad Ordenada]]</f>
        <v>23</v>
      </c>
      <c r="K1106" s="3">
        <f>Datos_cocina[[#This Row],[Ganancia Bruta]]*Datos_cocina[[#This Row],[Cantidad Ordenada]]</f>
        <v>9</v>
      </c>
      <c r="L1106" s="3">
        <f>Datos_cocina[[#This Row],[Precio Unitario]]-Datos_cocina[[#This Row],[Costo Unitario]]</f>
        <v>9</v>
      </c>
      <c r="M1106" s="4">
        <f>(Datos_cocina[[#This Row],[Ganancia Neta]]/Datos_cocina[[#This Row],[Total del Pedido]])</f>
        <v>0.39130434782608697</v>
      </c>
    </row>
    <row r="1107" spans="1:13" x14ac:dyDescent="0.3">
      <c r="A1107">
        <v>443</v>
      </c>
      <c r="B1107">
        <v>4</v>
      </c>
      <c r="C1107" t="s">
        <v>32</v>
      </c>
      <c r="D1107" t="s">
        <v>33</v>
      </c>
      <c r="E1107" s="2">
        <v>19</v>
      </c>
      <c r="F1107" s="2">
        <v>32</v>
      </c>
      <c r="G1107">
        <v>1</v>
      </c>
      <c r="H1107" s="8">
        <v>3.6111111111111108E-2</v>
      </c>
      <c r="I1107" t="s">
        <v>10</v>
      </c>
      <c r="J1107" s="2">
        <f>Datos_cocina[[#This Row],[Precio Unitario]]*Datos_cocina[[#This Row],[Cantidad Ordenada]]</f>
        <v>32</v>
      </c>
      <c r="K1107" s="3">
        <f>Datos_cocina[[#This Row],[Ganancia Bruta]]*Datos_cocina[[#This Row],[Cantidad Ordenada]]</f>
        <v>13</v>
      </c>
      <c r="L1107" s="3">
        <f>Datos_cocina[[#This Row],[Precio Unitario]]-Datos_cocina[[#This Row],[Costo Unitario]]</f>
        <v>13</v>
      </c>
      <c r="M1107" s="4">
        <f>(Datos_cocina[[#This Row],[Ganancia Neta]]/Datos_cocina[[#This Row],[Total del Pedido]])</f>
        <v>0.40625</v>
      </c>
    </row>
    <row r="1108" spans="1:13" x14ac:dyDescent="0.3">
      <c r="A1108">
        <v>443</v>
      </c>
      <c r="B1108">
        <v>4</v>
      </c>
      <c r="C1108" t="s">
        <v>46</v>
      </c>
      <c r="D1108" t="s">
        <v>47</v>
      </c>
      <c r="E1108" s="2">
        <v>15</v>
      </c>
      <c r="F1108" s="2">
        <v>26</v>
      </c>
      <c r="G1108">
        <v>3</v>
      </c>
      <c r="H1108" s="8">
        <v>3.8194444444444448E-2</v>
      </c>
      <c r="I1108" t="s">
        <v>10</v>
      </c>
      <c r="J1108" s="2">
        <f>Datos_cocina[[#This Row],[Precio Unitario]]*Datos_cocina[[#This Row],[Cantidad Ordenada]]</f>
        <v>78</v>
      </c>
      <c r="K1108" s="3">
        <f>Datos_cocina[[#This Row],[Ganancia Bruta]]*Datos_cocina[[#This Row],[Cantidad Ordenada]]</f>
        <v>33</v>
      </c>
      <c r="L1108" s="3">
        <f>Datos_cocina[[#This Row],[Precio Unitario]]-Datos_cocina[[#This Row],[Costo Unitario]]</f>
        <v>11</v>
      </c>
      <c r="M1108" s="4">
        <f>(Datos_cocina[[#This Row],[Ganancia Neta]]/Datos_cocina[[#This Row],[Total del Pedido]])</f>
        <v>0.42307692307692307</v>
      </c>
    </row>
    <row r="1109" spans="1:13" x14ac:dyDescent="0.3">
      <c r="A1109">
        <v>443</v>
      </c>
      <c r="B1109">
        <v>4</v>
      </c>
      <c r="C1109" t="s">
        <v>26</v>
      </c>
      <c r="D1109" t="s">
        <v>27</v>
      </c>
      <c r="E1109" s="2">
        <v>16</v>
      </c>
      <c r="F1109" s="2">
        <v>28</v>
      </c>
      <c r="G1109">
        <v>3</v>
      </c>
      <c r="H1109" s="8">
        <v>1.2500000000000001E-2</v>
      </c>
      <c r="I1109" t="s">
        <v>10</v>
      </c>
      <c r="J1109" s="2">
        <f>Datos_cocina[[#This Row],[Precio Unitario]]*Datos_cocina[[#This Row],[Cantidad Ordenada]]</f>
        <v>84</v>
      </c>
      <c r="K1109" s="3">
        <f>Datos_cocina[[#This Row],[Ganancia Bruta]]*Datos_cocina[[#This Row],[Cantidad Ordenada]]</f>
        <v>36</v>
      </c>
      <c r="L1109" s="3">
        <f>Datos_cocina[[#This Row],[Precio Unitario]]-Datos_cocina[[#This Row],[Costo Unitario]]</f>
        <v>12</v>
      </c>
      <c r="M1109" s="4">
        <f>(Datos_cocina[[#This Row],[Ganancia Neta]]/Datos_cocina[[#This Row],[Total del Pedido]])</f>
        <v>0.42857142857142855</v>
      </c>
    </row>
    <row r="1110" spans="1:13" x14ac:dyDescent="0.3">
      <c r="A1110">
        <v>444</v>
      </c>
      <c r="B1110">
        <v>8</v>
      </c>
      <c r="C1110" t="s">
        <v>40</v>
      </c>
      <c r="D1110" t="s">
        <v>41</v>
      </c>
      <c r="E1110" s="2">
        <v>14</v>
      </c>
      <c r="F1110" s="2">
        <v>23</v>
      </c>
      <c r="G1110">
        <v>1</v>
      </c>
      <c r="H1110" s="8">
        <v>2.2222222222222223E-2</v>
      </c>
      <c r="I1110" t="s">
        <v>13</v>
      </c>
      <c r="J1110" s="2">
        <f>Datos_cocina[[#This Row],[Precio Unitario]]*Datos_cocina[[#This Row],[Cantidad Ordenada]]</f>
        <v>23</v>
      </c>
      <c r="K1110" s="3">
        <f>Datos_cocina[[#This Row],[Ganancia Bruta]]*Datos_cocina[[#This Row],[Cantidad Ordenada]]</f>
        <v>9</v>
      </c>
      <c r="L1110" s="3">
        <f>Datos_cocina[[#This Row],[Precio Unitario]]-Datos_cocina[[#This Row],[Costo Unitario]]</f>
        <v>9</v>
      </c>
      <c r="M1110" s="4">
        <f>(Datos_cocina[[#This Row],[Ganancia Neta]]/Datos_cocina[[#This Row],[Total del Pedido]])</f>
        <v>0.39130434782608697</v>
      </c>
    </row>
    <row r="1111" spans="1:13" x14ac:dyDescent="0.3">
      <c r="A1111">
        <v>444</v>
      </c>
      <c r="B1111">
        <v>8</v>
      </c>
      <c r="C1111" t="s">
        <v>8</v>
      </c>
      <c r="D1111" t="s">
        <v>9</v>
      </c>
      <c r="E1111" s="2">
        <v>14</v>
      </c>
      <c r="F1111" s="2">
        <v>24</v>
      </c>
      <c r="G1111">
        <v>3</v>
      </c>
      <c r="H1111" s="8">
        <v>3.4027777777777775E-2</v>
      </c>
      <c r="I1111" t="s">
        <v>13</v>
      </c>
      <c r="J1111" s="2">
        <f>Datos_cocina[[#This Row],[Precio Unitario]]*Datos_cocina[[#This Row],[Cantidad Ordenada]]</f>
        <v>72</v>
      </c>
      <c r="K1111" s="3">
        <f>Datos_cocina[[#This Row],[Ganancia Bruta]]*Datos_cocina[[#This Row],[Cantidad Ordenada]]</f>
        <v>30</v>
      </c>
      <c r="L1111" s="3">
        <f>Datos_cocina[[#This Row],[Precio Unitario]]-Datos_cocina[[#This Row],[Costo Unitario]]</f>
        <v>10</v>
      </c>
      <c r="M1111" s="4">
        <f>(Datos_cocina[[#This Row],[Ganancia Neta]]/Datos_cocina[[#This Row],[Total del Pedido]])</f>
        <v>0.41666666666666669</v>
      </c>
    </row>
    <row r="1112" spans="1:13" x14ac:dyDescent="0.3">
      <c r="A1112">
        <v>445</v>
      </c>
      <c r="B1112">
        <v>6</v>
      </c>
      <c r="C1112" t="s">
        <v>16</v>
      </c>
      <c r="D1112" t="s">
        <v>17</v>
      </c>
      <c r="E1112" s="2">
        <v>16</v>
      </c>
      <c r="F1112" s="2">
        <v>27</v>
      </c>
      <c r="G1112">
        <v>3</v>
      </c>
      <c r="H1112" s="8">
        <v>1.8055555555555554E-2</v>
      </c>
      <c r="I1112" t="s">
        <v>10</v>
      </c>
      <c r="J1112" s="2">
        <f>Datos_cocina[[#This Row],[Precio Unitario]]*Datos_cocina[[#This Row],[Cantidad Ordenada]]</f>
        <v>81</v>
      </c>
      <c r="K1112" s="3">
        <f>Datos_cocina[[#This Row],[Ganancia Bruta]]*Datos_cocina[[#This Row],[Cantidad Ordenada]]</f>
        <v>33</v>
      </c>
      <c r="L1112" s="3">
        <f>Datos_cocina[[#This Row],[Precio Unitario]]-Datos_cocina[[#This Row],[Costo Unitario]]</f>
        <v>11</v>
      </c>
      <c r="M1112" s="4">
        <f>(Datos_cocina[[#This Row],[Ganancia Neta]]/Datos_cocina[[#This Row],[Total del Pedido]])</f>
        <v>0.40740740740740738</v>
      </c>
    </row>
    <row r="1113" spans="1:13" x14ac:dyDescent="0.3">
      <c r="A1113">
        <v>446</v>
      </c>
      <c r="B1113">
        <v>12</v>
      </c>
      <c r="C1113" t="s">
        <v>42</v>
      </c>
      <c r="D1113" t="s">
        <v>43</v>
      </c>
      <c r="E1113" s="2">
        <v>13</v>
      </c>
      <c r="F1113" s="2">
        <v>21</v>
      </c>
      <c r="G1113">
        <v>1</v>
      </c>
      <c r="H1113" s="8">
        <v>5.5555555555555558E-3</v>
      </c>
      <c r="I1113" t="s">
        <v>13</v>
      </c>
      <c r="J1113" s="2">
        <f>Datos_cocina[[#This Row],[Precio Unitario]]*Datos_cocina[[#This Row],[Cantidad Ordenada]]</f>
        <v>21</v>
      </c>
      <c r="K1113" s="3">
        <f>Datos_cocina[[#This Row],[Ganancia Bruta]]*Datos_cocina[[#This Row],[Cantidad Ordenada]]</f>
        <v>8</v>
      </c>
      <c r="L1113" s="3">
        <f>Datos_cocina[[#This Row],[Precio Unitario]]-Datos_cocina[[#This Row],[Costo Unitario]]</f>
        <v>8</v>
      </c>
      <c r="M1113" s="4">
        <f>(Datos_cocina[[#This Row],[Ganancia Neta]]/Datos_cocina[[#This Row],[Total del Pedido]])</f>
        <v>0.38095238095238093</v>
      </c>
    </row>
    <row r="1114" spans="1:13" x14ac:dyDescent="0.3">
      <c r="A1114">
        <v>447</v>
      </c>
      <c r="B1114">
        <v>8</v>
      </c>
      <c r="C1114" t="s">
        <v>38</v>
      </c>
      <c r="D1114" t="s">
        <v>39</v>
      </c>
      <c r="E1114" s="2">
        <v>12</v>
      </c>
      <c r="F1114" s="2">
        <v>20</v>
      </c>
      <c r="G1114">
        <v>2</v>
      </c>
      <c r="H1114" s="8">
        <v>2.013888888888889E-2</v>
      </c>
      <c r="I1114" t="s">
        <v>13</v>
      </c>
      <c r="J1114" s="2">
        <f>Datos_cocina[[#This Row],[Precio Unitario]]*Datos_cocina[[#This Row],[Cantidad Ordenada]]</f>
        <v>40</v>
      </c>
      <c r="K1114" s="3">
        <f>Datos_cocina[[#This Row],[Ganancia Bruta]]*Datos_cocina[[#This Row],[Cantidad Ordenada]]</f>
        <v>16</v>
      </c>
      <c r="L1114" s="3">
        <f>Datos_cocina[[#This Row],[Precio Unitario]]-Datos_cocina[[#This Row],[Costo Unitario]]</f>
        <v>8</v>
      </c>
      <c r="M1114" s="4">
        <f>(Datos_cocina[[#This Row],[Ganancia Neta]]/Datos_cocina[[#This Row],[Total del Pedido]])</f>
        <v>0.4</v>
      </c>
    </row>
    <row r="1115" spans="1:13" x14ac:dyDescent="0.3">
      <c r="A1115">
        <v>447</v>
      </c>
      <c r="B1115">
        <v>8</v>
      </c>
      <c r="C1115" t="s">
        <v>28</v>
      </c>
      <c r="D1115" t="s">
        <v>29</v>
      </c>
      <c r="E1115" s="2">
        <v>11</v>
      </c>
      <c r="F1115" s="2">
        <v>19</v>
      </c>
      <c r="G1115">
        <v>3</v>
      </c>
      <c r="H1115" s="8">
        <v>3.4722222222222224E-2</v>
      </c>
      <c r="I1115" t="s">
        <v>13</v>
      </c>
      <c r="J1115" s="2">
        <f>Datos_cocina[[#This Row],[Precio Unitario]]*Datos_cocina[[#This Row],[Cantidad Ordenada]]</f>
        <v>57</v>
      </c>
      <c r="K1115" s="3">
        <f>Datos_cocina[[#This Row],[Ganancia Bruta]]*Datos_cocina[[#This Row],[Cantidad Ordenada]]</f>
        <v>24</v>
      </c>
      <c r="L1115" s="3">
        <f>Datos_cocina[[#This Row],[Precio Unitario]]-Datos_cocina[[#This Row],[Costo Unitario]]</f>
        <v>8</v>
      </c>
      <c r="M1115" s="4">
        <f>(Datos_cocina[[#This Row],[Ganancia Neta]]/Datos_cocina[[#This Row],[Total del Pedido]])</f>
        <v>0.42105263157894735</v>
      </c>
    </row>
    <row r="1116" spans="1:13" x14ac:dyDescent="0.3">
      <c r="A1116">
        <v>447</v>
      </c>
      <c r="B1116">
        <v>8</v>
      </c>
      <c r="C1116" t="s">
        <v>26</v>
      </c>
      <c r="D1116" t="s">
        <v>27</v>
      </c>
      <c r="E1116" s="2">
        <v>16</v>
      </c>
      <c r="F1116" s="2">
        <v>28</v>
      </c>
      <c r="G1116">
        <v>3</v>
      </c>
      <c r="H1116" s="8">
        <v>4.8611111111111112E-3</v>
      </c>
      <c r="I1116" t="s">
        <v>10</v>
      </c>
      <c r="J1116" s="2">
        <f>Datos_cocina[[#This Row],[Precio Unitario]]*Datos_cocina[[#This Row],[Cantidad Ordenada]]</f>
        <v>84</v>
      </c>
      <c r="K1116" s="3">
        <f>Datos_cocina[[#This Row],[Ganancia Bruta]]*Datos_cocina[[#This Row],[Cantidad Ordenada]]</f>
        <v>36</v>
      </c>
      <c r="L1116" s="3">
        <f>Datos_cocina[[#This Row],[Precio Unitario]]-Datos_cocina[[#This Row],[Costo Unitario]]</f>
        <v>12</v>
      </c>
      <c r="M1116" s="4">
        <f>(Datos_cocina[[#This Row],[Ganancia Neta]]/Datos_cocina[[#This Row],[Total del Pedido]])</f>
        <v>0.42857142857142855</v>
      </c>
    </row>
    <row r="1117" spans="1:13" x14ac:dyDescent="0.3">
      <c r="A1117">
        <v>448</v>
      </c>
      <c r="B1117">
        <v>4</v>
      </c>
      <c r="C1117" t="s">
        <v>28</v>
      </c>
      <c r="D1117" t="s">
        <v>29</v>
      </c>
      <c r="E1117" s="2">
        <v>11</v>
      </c>
      <c r="F1117" s="2">
        <v>19</v>
      </c>
      <c r="G1117">
        <v>2</v>
      </c>
      <c r="H1117" s="8">
        <v>1.8055555555555554E-2</v>
      </c>
      <c r="I1117" t="s">
        <v>13</v>
      </c>
      <c r="J1117" s="2">
        <f>Datos_cocina[[#This Row],[Precio Unitario]]*Datos_cocina[[#This Row],[Cantidad Ordenada]]</f>
        <v>38</v>
      </c>
      <c r="K1117" s="3">
        <f>Datos_cocina[[#This Row],[Ganancia Bruta]]*Datos_cocina[[#This Row],[Cantidad Ordenada]]</f>
        <v>16</v>
      </c>
      <c r="L1117" s="3">
        <f>Datos_cocina[[#This Row],[Precio Unitario]]-Datos_cocina[[#This Row],[Costo Unitario]]</f>
        <v>8</v>
      </c>
      <c r="M1117" s="4">
        <f>(Datos_cocina[[#This Row],[Ganancia Neta]]/Datos_cocina[[#This Row],[Total del Pedido]])</f>
        <v>0.42105263157894735</v>
      </c>
    </row>
    <row r="1118" spans="1:13" x14ac:dyDescent="0.3">
      <c r="A1118">
        <v>448</v>
      </c>
      <c r="B1118">
        <v>4</v>
      </c>
      <c r="C1118" t="s">
        <v>24</v>
      </c>
      <c r="D1118" t="s">
        <v>25</v>
      </c>
      <c r="E1118" s="2">
        <v>20</v>
      </c>
      <c r="F1118" s="2">
        <v>33</v>
      </c>
      <c r="G1118">
        <v>3</v>
      </c>
      <c r="H1118" s="8">
        <v>2.7777777777777776E-2</v>
      </c>
      <c r="I1118" t="s">
        <v>13</v>
      </c>
      <c r="J1118" s="2">
        <f>Datos_cocina[[#This Row],[Precio Unitario]]*Datos_cocina[[#This Row],[Cantidad Ordenada]]</f>
        <v>99</v>
      </c>
      <c r="K1118" s="3">
        <f>Datos_cocina[[#This Row],[Ganancia Bruta]]*Datos_cocina[[#This Row],[Cantidad Ordenada]]</f>
        <v>39</v>
      </c>
      <c r="L1118" s="3">
        <f>Datos_cocina[[#This Row],[Precio Unitario]]-Datos_cocina[[#This Row],[Costo Unitario]]</f>
        <v>13</v>
      </c>
      <c r="M1118" s="4">
        <f>(Datos_cocina[[#This Row],[Ganancia Neta]]/Datos_cocina[[#This Row],[Total del Pedido]])</f>
        <v>0.39393939393939392</v>
      </c>
    </row>
    <row r="1119" spans="1:13" x14ac:dyDescent="0.3">
      <c r="A1119">
        <v>449</v>
      </c>
      <c r="B1119">
        <v>3</v>
      </c>
      <c r="C1119" t="s">
        <v>32</v>
      </c>
      <c r="D1119" t="s">
        <v>33</v>
      </c>
      <c r="E1119" s="2">
        <v>19</v>
      </c>
      <c r="F1119" s="2">
        <v>32</v>
      </c>
      <c r="G1119">
        <v>2</v>
      </c>
      <c r="H1119" s="8">
        <v>2.2916666666666665E-2</v>
      </c>
      <c r="I1119" t="s">
        <v>13</v>
      </c>
      <c r="J1119" s="2">
        <f>Datos_cocina[[#This Row],[Precio Unitario]]*Datos_cocina[[#This Row],[Cantidad Ordenada]]</f>
        <v>64</v>
      </c>
      <c r="K1119" s="3">
        <f>Datos_cocina[[#This Row],[Ganancia Bruta]]*Datos_cocina[[#This Row],[Cantidad Ordenada]]</f>
        <v>26</v>
      </c>
      <c r="L1119" s="3">
        <f>Datos_cocina[[#This Row],[Precio Unitario]]-Datos_cocina[[#This Row],[Costo Unitario]]</f>
        <v>13</v>
      </c>
      <c r="M1119" s="4">
        <f>(Datos_cocina[[#This Row],[Ganancia Neta]]/Datos_cocina[[#This Row],[Total del Pedido]])</f>
        <v>0.40625</v>
      </c>
    </row>
    <row r="1120" spans="1:13" x14ac:dyDescent="0.3">
      <c r="A1120">
        <v>450</v>
      </c>
      <c r="B1120">
        <v>9</v>
      </c>
      <c r="C1120" t="s">
        <v>44</v>
      </c>
      <c r="D1120" t="s">
        <v>45</v>
      </c>
      <c r="E1120" s="2">
        <v>10</v>
      </c>
      <c r="F1120" s="2">
        <v>18</v>
      </c>
      <c r="G1120">
        <v>2</v>
      </c>
      <c r="H1120" s="8">
        <v>9.0277777777777769E-3</v>
      </c>
      <c r="I1120" t="s">
        <v>13</v>
      </c>
      <c r="J1120" s="2">
        <f>Datos_cocina[[#This Row],[Precio Unitario]]*Datos_cocina[[#This Row],[Cantidad Ordenada]]</f>
        <v>36</v>
      </c>
      <c r="K1120" s="3">
        <f>Datos_cocina[[#This Row],[Ganancia Bruta]]*Datos_cocina[[#This Row],[Cantidad Ordenada]]</f>
        <v>16</v>
      </c>
      <c r="L1120" s="3">
        <f>Datos_cocina[[#This Row],[Precio Unitario]]-Datos_cocina[[#This Row],[Costo Unitario]]</f>
        <v>8</v>
      </c>
      <c r="M1120" s="4">
        <f>(Datos_cocina[[#This Row],[Ganancia Neta]]/Datos_cocina[[#This Row],[Total del Pedido]])</f>
        <v>0.44444444444444442</v>
      </c>
    </row>
    <row r="1121" spans="1:13" x14ac:dyDescent="0.3">
      <c r="A1121">
        <v>450</v>
      </c>
      <c r="B1121">
        <v>9</v>
      </c>
      <c r="C1121" t="s">
        <v>20</v>
      </c>
      <c r="D1121" t="s">
        <v>21</v>
      </c>
      <c r="E1121" s="2">
        <v>22</v>
      </c>
      <c r="F1121" s="2">
        <v>36</v>
      </c>
      <c r="G1121">
        <v>1</v>
      </c>
      <c r="H1121" s="8">
        <v>1.4583333333333334E-2</v>
      </c>
      <c r="I1121" t="s">
        <v>10</v>
      </c>
      <c r="J1121" s="2">
        <f>Datos_cocina[[#This Row],[Precio Unitario]]*Datos_cocina[[#This Row],[Cantidad Ordenada]]</f>
        <v>36</v>
      </c>
      <c r="K1121" s="3">
        <f>Datos_cocina[[#This Row],[Ganancia Bruta]]*Datos_cocina[[#This Row],[Cantidad Ordenada]]</f>
        <v>14</v>
      </c>
      <c r="L1121" s="3">
        <f>Datos_cocina[[#This Row],[Precio Unitario]]-Datos_cocina[[#This Row],[Costo Unitario]]</f>
        <v>14</v>
      </c>
      <c r="M1121" s="4">
        <f>(Datos_cocina[[#This Row],[Ganancia Neta]]/Datos_cocina[[#This Row],[Total del Pedido]])</f>
        <v>0.3888888888888889</v>
      </c>
    </row>
    <row r="1122" spans="1:13" x14ac:dyDescent="0.3">
      <c r="A1122">
        <v>451</v>
      </c>
      <c r="B1122">
        <v>3</v>
      </c>
      <c r="C1122" t="s">
        <v>30</v>
      </c>
      <c r="D1122" t="s">
        <v>31</v>
      </c>
      <c r="E1122" s="2">
        <v>21</v>
      </c>
      <c r="F1122" s="2">
        <v>35</v>
      </c>
      <c r="G1122">
        <v>1</v>
      </c>
      <c r="H1122" s="8">
        <v>1.5972222222222221E-2</v>
      </c>
      <c r="I1122" t="s">
        <v>13</v>
      </c>
      <c r="J1122" s="2">
        <f>Datos_cocina[[#This Row],[Precio Unitario]]*Datos_cocina[[#This Row],[Cantidad Ordenada]]</f>
        <v>35</v>
      </c>
      <c r="K1122" s="3">
        <f>Datos_cocina[[#This Row],[Ganancia Bruta]]*Datos_cocina[[#This Row],[Cantidad Ordenada]]</f>
        <v>14</v>
      </c>
      <c r="L1122" s="3">
        <f>Datos_cocina[[#This Row],[Precio Unitario]]-Datos_cocina[[#This Row],[Costo Unitario]]</f>
        <v>14</v>
      </c>
      <c r="M1122" s="4">
        <f>(Datos_cocina[[#This Row],[Ganancia Neta]]/Datos_cocina[[#This Row],[Total del Pedido]])</f>
        <v>0.4</v>
      </c>
    </row>
    <row r="1123" spans="1:13" x14ac:dyDescent="0.3">
      <c r="A1123">
        <v>451</v>
      </c>
      <c r="B1123">
        <v>3</v>
      </c>
      <c r="C1123" t="s">
        <v>40</v>
      </c>
      <c r="D1123" t="s">
        <v>41</v>
      </c>
      <c r="E1123" s="2">
        <v>14</v>
      </c>
      <c r="F1123" s="2">
        <v>23</v>
      </c>
      <c r="G1123">
        <v>1</v>
      </c>
      <c r="H1123" s="8">
        <v>2.8472222222222222E-2</v>
      </c>
      <c r="I1123" t="s">
        <v>13</v>
      </c>
      <c r="J1123" s="2">
        <f>Datos_cocina[[#This Row],[Precio Unitario]]*Datos_cocina[[#This Row],[Cantidad Ordenada]]</f>
        <v>23</v>
      </c>
      <c r="K1123" s="3">
        <f>Datos_cocina[[#This Row],[Ganancia Bruta]]*Datos_cocina[[#This Row],[Cantidad Ordenada]]</f>
        <v>9</v>
      </c>
      <c r="L1123" s="3">
        <f>Datos_cocina[[#This Row],[Precio Unitario]]-Datos_cocina[[#This Row],[Costo Unitario]]</f>
        <v>9</v>
      </c>
      <c r="M1123" s="4">
        <f>(Datos_cocina[[#This Row],[Ganancia Neta]]/Datos_cocina[[#This Row],[Total del Pedido]])</f>
        <v>0.39130434782608697</v>
      </c>
    </row>
    <row r="1124" spans="1:13" x14ac:dyDescent="0.3">
      <c r="A1124">
        <v>451</v>
      </c>
      <c r="B1124">
        <v>3</v>
      </c>
      <c r="C1124" t="s">
        <v>36</v>
      </c>
      <c r="D1124" t="s">
        <v>37</v>
      </c>
      <c r="E1124" s="2">
        <v>20</v>
      </c>
      <c r="F1124" s="2">
        <v>34</v>
      </c>
      <c r="G1124">
        <v>1</v>
      </c>
      <c r="H1124" s="8">
        <v>2.7083333333333334E-2</v>
      </c>
      <c r="I1124" t="s">
        <v>10</v>
      </c>
      <c r="J1124" s="2">
        <f>Datos_cocina[[#This Row],[Precio Unitario]]*Datos_cocina[[#This Row],[Cantidad Ordenada]]</f>
        <v>34</v>
      </c>
      <c r="K1124" s="3">
        <f>Datos_cocina[[#This Row],[Ganancia Bruta]]*Datos_cocina[[#This Row],[Cantidad Ordenada]]</f>
        <v>14</v>
      </c>
      <c r="L1124" s="3">
        <f>Datos_cocina[[#This Row],[Precio Unitario]]-Datos_cocina[[#This Row],[Costo Unitario]]</f>
        <v>14</v>
      </c>
      <c r="M1124" s="4">
        <f>(Datos_cocina[[#This Row],[Ganancia Neta]]/Datos_cocina[[#This Row],[Total del Pedido]])</f>
        <v>0.41176470588235292</v>
      </c>
    </row>
    <row r="1125" spans="1:13" x14ac:dyDescent="0.3">
      <c r="A1125">
        <v>452</v>
      </c>
      <c r="B1125">
        <v>9</v>
      </c>
      <c r="C1125" t="s">
        <v>14</v>
      </c>
      <c r="D1125" t="s">
        <v>15</v>
      </c>
      <c r="E1125" s="2">
        <v>19</v>
      </c>
      <c r="F1125" s="2">
        <v>31</v>
      </c>
      <c r="G1125">
        <v>3</v>
      </c>
      <c r="H1125" s="8">
        <v>3.6805555555555557E-2</v>
      </c>
      <c r="I1125" t="s">
        <v>10</v>
      </c>
      <c r="J1125" s="2">
        <f>Datos_cocina[[#This Row],[Precio Unitario]]*Datos_cocina[[#This Row],[Cantidad Ordenada]]</f>
        <v>93</v>
      </c>
      <c r="K1125" s="3">
        <f>Datos_cocina[[#This Row],[Ganancia Bruta]]*Datos_cocina[[#This Row],[Cantidad Ordenada]]</f>
        <v>36</v>
      </c>
      <c r="L1125" s="3">
        <f>Datos_cocina[[#This Row],[Precio Unitario]]-Datos_cocina[[#This Row],[Costo Unitario]]</f>
        <v>12</v>
      </c>
      <c r="M1125" s="4">
        <f>(Datos_cocina[[#This Row],[Ganancia Neta]]/Datos_cocina[[#This Row],[Total del Pedido]])</f>
        <v>0.38709677419354838</v>
      </c>
    </row>
    <row r="1126" spans="1:13" x14ac:dyDescent="0.3">
      <c r="A1126">
        <v>452</v>
      </c>
      <c r="B1126">
        <v>9</v>
      </c>
      <c r="C1126" t="s">
        <v>34</v>
      </c>
      <c r="D1126" t="s">
        <v>35</v>
      </c>
      <c r="E1126" s="2">
        <v>13</v>
      </c>
      <c r="F1126" s="2">
        <v>22</v>
      </c>
      <c r="G1126">
        <v>2</v>
      </c>
      <c r="H1126" s="8">
        <v>1.9444444444444445E-2</v>
      </c>
      <c r="I1126" t="s">
        <v>10</v>
      </c>
      <c r="J1126" s="2">
        <f>Datos_cocina[[#This Row],[Precio Unitario]]*Datos_cocina[[#This Row],[Cantidad Ordenada]]</f>
        <v>44</v>
      </c>
      <c r="K1126" s="3">
        <f>Datos_cocina[[#This Row],[Ganancia Bruta]]*Datos_cocina[[#This Row],[Cantidad Ordenada]]</f>
        <v>18</v>
      </c>
      <c r="L1126" s="3">
        <f>Datos_cocina[[#This Row],[Precio Unitario]]-Datos_cocina[[#This Row],[Costo Unitario]]</f>
        <v>9</v>
      </c>
      <c r="M1126" s="4">
        <f>(Datos_cocina[[#This Row],[Ganancia Neta]]/Datos_cocina[[#This Row],[Total del Pedido]])</f>
        <v>0.40909090909090912</v>
      </c>
    </row>
    <row r="1127" spans="1:13" x14ac:dyDescent="0.3">
      <c r="A1127">
        <v>452</v>
      </c>
      <c r="B1127">
        <v>9</v>
      </c>
      <c r="C1127" t="s">
        <v>42</v>
      </c>
      <c r="D1127" t="s">
        <v>43</v>
      </c>
      <c r="E1127" s="2">
        <v>13</v>
      </c>
      <c r="F1127" s="2">
        <v>21</v>
      </c>
      <c r="G1127">
        <v>1</v>
      </c>
      <c r="H1127" s="8">
        <v>2.9166666666666667E-2</v>
      </c>
      <c r="I1127" t="s">
        <v>13</v>
      </c>
      <c r="J1127" s="2">
        <f>Datos_cocina[[#This Row],[Precio Unitario]]*Datos_cocina[[#This Row],[Cantidad Ordenada]]</f>
        <v>21</v>
      </c>
      <c r="K1127" s="3">
        <f>Datos_cocina[[#This Row],[Ganancia Bruta]]*Datos_cocina[[#This Row],[Cantidad Ordenada]]</f>
        <v>8</v>
      </c>
      <c r="L1127" s="3">
        <f>Datos_cocina[[#This Row],[Precio Unitario]]-Datos_cocina[[#This Row],[Costo Unitario]]</f>
        <v>8</v>
      </c>
      <c r="M1127" s="4">
        <f>(Datos_cocina[[#This Row],[Ganancia Neta]]/Datos_cocina[[#This Row],[Total del Pedido]])</f>
        <v>0.38095238095238093</v>
      </c>
    </row>
    <row r="1128" spans="1:13" x14ac:dyDescent="0.3">
      <c r="A1128">
        <v>453</v>
      </c>
      <c r="B1128">
        <v>6</v>
      </c>
      <c r="C1128" t="s">
        <v>36</v>
      </c>
      <c r="D1128" t="s">
        <v>37</v>
      </c>
      <c r="E1128" s="2">
        <v>20</v>
      </c>
      <c r="F1128" s="2">
        <v>34</v>
      </c>
      <c r="G1128">
        <v>1</v>
      </c>
      <c r="H1128" s="8">
        <v>2.9166666666666667E-2</v>
      </c>
      <c r="I1128" t="s">
        <v>10</v>
      </c>
      <c r="J1128" s="2">
        <f>Datos_cocina[[#This Row],[Precio Unitario]]*Datos_cocina[[#This Row],[Cantidad Ordenada]]</f>
        <v>34</v>
      </c>
      <c r="K1128" s="3">
        <f>Datos_cocina[[#This Row],[Ganancia Bruta]]*Datos_cocina[[#This Row],[Cantidad Ordenada]]</f>
        <v>14</v>
      </c>
      <c r="L1128" s="3">
        <f>Datos_cocina[[#This Row],[Precio Unitario]]-Datos_cocina[[#This Row],[Costo Unitario]]</f>
        <v>14</v>
      </c>
      <c r="M1128" s="4">
        <f>(Datos_cocina[[#This Row],[Ganancia Neta]]/Datos_cocina[[#This Row],[Total del Pedido]])</f>
        <v>0.41176470588235292</v>
      </c>
    </row>
    <row r="1129" spans="1:13" x14ac:dyDescent="0.3">
      <c r="A1129">
        <v>453</v>
      </c>
      <c r="B1129">
        <v>6</v>
      </c>
      <c r="C1129" t="s">
        <v>32</v>
      </c>
      <c r="D1129" t="s">
        <v>33</v>
      </c>
      <c r="E1129" s="2">
        <v>19</v>
      </c>
      <c r="F1129" s="2">
        <v>32</v>
      </c>
      <c r="G1129">
        <v>3</v>
      </c>
      <c r="H1129" s="8">
        <v>4.027777777777778E-2</v>
      </c>
      <c r="I1129" t="s">
        <v>10</v>
      </c>
      <c r="J1129" s="2">
        <f>Datos_cocina[[#This Row],[Precio Unitario]]*Datos_cocina[[#This Row],[Cantidad Ordenada]]</f>
        <v>96</v>
      </c>
      <c r="K1129" s="3">
        <f>Datos_cocina[[#This Row],[Ganancia Bruta]]*Datos_cocina[[#This Row],[Cantidad Ordenada]]</f>
        <v>39</v>
      </c>
      <c r="L1129" s="3">
        <f>Datos_cocina[[#This Row],[Precio Unitario]]-Datos_cocina[[#This Row],[Costo Unitario]]</f>
        <v>13</v>
      </c>
      <c r="M1129" s="4">
        <f>(Datos_cocina[[#This Row],[Ganancia Neta]]/Datos_cocina[[#This Row],[Total del Pedido]])</f>
        <v>0.40625</v>
      </c>
    </row>
    <row r="1130" spans="1:13" x14ac:dyDescent="0.3">
      <c r="A1130">
        <v>454</v>
      </c>
      <c r="B1130">
        <v>1</v>
      </c>
      <c r="C1130" t="s">
        <v>16</v>
      </c>
      <c r="D1130" t="s">
        <v>17</v>
      </c>
      <c r="E1130" s="2">
        <v>16</v>
      </c>
      <c r="F1130" s="2">
        <v>27</v>
      </c>
      <c r="G1130">
        <v>2</v>
      </c>
      <c r="H1130" s="8">
        <v>3.4027777777777775E-2</v>
      </c>
      <c r="I1130" t="s">
        <v>10</v>
      </c>
      <c r="J1130" s="2">
        <f>Datos_cocina[[#This Row],[Precio Unitario]]*Datos_cocina[[#This Row],[Cantidad Ordenada]]</f>
        <v>54</v>
      </c>
      <c r="K1130" s="3">
        <f>Datos_cocina[[#This Row],[Ganancia Bruta]]*Datos_cocina[[#This Row],[Cantidad Ordenada]]</f>
        <v>22</v>
      </c>
      <c r="L1130" s="3">
        <f>Datos_cocina[[#This Row],[Precio Unitario]]-Datos_cocina[[#This Row],[Costo Unitario]]</f>
        <v>11</v>
      </c>
      <c r="M1130" s="4">
        <f>(Datos_cocina[[#This Row],[Ganancia Neta]]/Datos_cocina[[#This Row],[Total del Pedido]])</f>
        <v>0.40740740740740738</v>
      </c>
    </row>
    <row r="1131" spans="1:13" x14ac:dyDescent="0.3">
      <c r="A1131">
        <v>454</v>
      </c>
      <c r="B1131">
        <v>1</v>
      </c>
      <c r="C1131" t="s">
        <v>28</v>
      </c>
      <c r="D1131" t="s">
        <v>29</v>
      </c>
      <c r="E1131" s="2">
        <v>11</v>
      </c>
      <c r="F1131" s="2">
        <v>19</v>
      </c>
      <c r="G1131">
        <v>3</v>
      </c>
      <c r="H1131" s="8">
        <v>1.2500000000000001E-2</v>
      </c>
      <c r="I1131" t="s">
        <v>13</v>
      </c>
      <c r="J1131" s="2">
        <f>Datos_cocina[[#This Row],[Precio Unitario]]*Datos_cocina[[#This Row],[Cantidad Ordenada]]</f>
        <v>57</v>
      </c>
      <c r="K1131" s="3">
        <f>Datos_cocina[[#This Row],[Ganancia Bruta]]*Datos_cocina[[#This Row],[Cantidad Ordenada]]</f>
        <v>24</v>
      </c>
      <c r="L1131" s="3">
        <f>Datos_cocina[[#This Row],[Precio Unitario]]-Datos_cocina[[#This Row],[Costo Unitario]]</f>
        <v>8</v>
      </c>
      <c r="M1131" s="4">
        <f>(Datos_cocina[[#This Row],[Ganancia Neta]]/Datos_cocina[[#This Row],[Total del Pedido]])</f>
        <v>0.42105263157894735</v>
      </c>
    </row>
    <row r="1132" spans="1:13" x14ac:dyDescent="0.3">
      <c r="A1132">
        <v>454</v>
      </c>
      <c r="B1132">
        <v>1</v>
      </c>
      <c r="C1132" t="s">
        <v>20</v>
      </c>
      <c r="D1132" t="s">
        <v>21</v>
      </c>
      <c r="E1132" s="2">
        <v>22</v>
      </c>
      <c r="F1132" s="2">
        <v>36</v>
      </c>
      <c r="G1132">
        <v>2</v>
      </c>
      <c r="H1132" s="8">
        <v>2.9166666666666667E-2</v>
      </c>
      <c r="I1132" t="s">
        <v>13</v>
      </c>
      <c r="J1132" s="2">
        <f>Datos_cocina[[#This Row],[Precio Unitario]]*Datos_cocina[[#This Row],[Cantidad Ordenada]]</f>
        <v>72</v>
      </c>
      <c r="K1132" s="3">
        <f>Datos_cocina[[#This Row],[Ganancia Bruta]]*Datos_cocina[[#This Row],[Cantidad Ordenada]]</f>
        <v>28</v>
      </c>
      <c r="L1132" s="3">
        <f>Datos_cocina[[#This Row],[Precio Unitario]]-Datos_cocina[[#This Row],[Costo Unitario]]</f>
        <v>14</v>
      </c>
      <c r="M1132" s="4">
        <f>(Datos_cocina[[#This Row],[Ganancia Neta]]/Datos_cocina[[#This Row],[Total del Pedido]])</f>
        <v>0.3888888888888889</v>
      </c>
    </row>
    <row r="1133" spans="1:13" x14ac:dyDescent="0.3">
      <c r="A1133">
        <v>454</v>
      </c>
      <c r="B1133">
        <v>1</v>
      </c>
      <c r="C1133" t="s">
        <v>48</v>
      </c>
      <c r="D1133" t="s">
        <v>49</v>
      </c>
      <c r="E1133" s="2">
        <v>15</v>
      </c>
      <c r="F1133" s="2">
        <v>25</v>
      </c>
      <c r="G1133">
        <v>2</v>
      </c>
      <c r="H1133" s="8">
        <v>3.0555555555555555E-2</v>
      </c>
      <c r="I1133" t="s">
        <v>10</v>
      </c>
      <c r="J1133" s="2">
        <f>Datos_cocina[[#This Row],[Precio Unitario]]*Datos_cocina[[#This Row],[Cantidad Ordenada]]</f>
        <v>50</v>
      </c>
      <c r="K1133" s="3">
        <f>Datos_cocina[[#This Row],[Ganancia Bruta]]*Datos_cocina[[#This Row],[Cantidad Ordenada]]</f>
        <v>20</v>
      </c>
      <c r="L1133" s="3">
        <f>Datos_cocina[[#This Row],[Precio Unitario]]-Datos_cocina[[#This Row],[Costo Unitario]]</f>
        <v>10</v>
      </c>
      <c r="M1133" s="4">
        <f>(Datos_cocina[[#This Row],[Ganancia Neta]]/Datos_cocina[[#This Row],[Total del Pedido]])</f>
        <v>0.4</v>
      </c>
    </row>
    <row r="1134" spans="1:13" x14ac:dyDescent="0.3">
      <c r="A1134">
        <v>455</v>
      </c>
      <c r="B1134">
        <v>12</v>
      </c>
      <c r="C1134" t="s">
        <v>8</v>
      </c>
      <c r="D1134" t="s">
        <v>9</v>
      </c>
      <c r="E1134" s="2">
        <v>14</v>
      </c>
      <c r="F1134" s="2">
        <v>24</v>
      </c>
      <c r="G1134">
        <v>2</v>
      </c>
      <c r="H1134" s="8">
        <v>7.6388888888888886E-3</v>
      </c>
      <c r="I1134" t="s">
        <v>10</v>
      </c>
      <c r="J1134" s="2">
        <f>Datos_cocina[[#This Row],[Precio Unitario]]*Datos_cocina[[#This Row],[Cantidad Ordenada]]</f>
        <v>48</v>
      </c>
      <c r="K1134" s="3">
        <f>Datos_cocina[[#This Row],[Ganancia Bruta]]*Datos_cocina[[#This Row],[Cantidad Ordenada]]</f>
        <v>20</v>
      </c>
      <c r="L1134" s="3">
        <f>Datos_cocina[[#This Row],[Precio Unitario]]-Datos_cocina[[#This Row],[Costo Unitario]]</f>
        <v>10</v>
      </c>
      <c r="M1134" s="4">
        <f>(Datos_cocina[[#This Row],[Ganancia Neta]]/Datos_cocina[[#This Row],[Total del Pedido]])</f>
        <v>0.41666666666666669</v>
      </c>
    </row>
    <row r="1135" spans="1:13" x14ac:dyDescent="0.3">
      <c r="A1135">
        <v>456</v>
      </c>
      <c r="B1135">
        <v>13</v>
      </c>
      <c r="C1135" t="s">
        <v>18</v>
      </c>
      <c r="D1135" t="s">
        <v>19</v>
      </c>
      <c r="E1135" s="2">
        <v>25</v>
      </c>
      <c r="F1135" s="2">
        <v>40</v>
      </c>
      <c r="G1135">
        <v>2</v>
      </c>
      <c r="H1135" s="8">
        <v>3.2638888888888891E-2</v>
      </c>
      <c r="I1135" t="s">
        <v>13</v>
      </c>
      <c r="J1135" s="2">
        <f>Datos_cocina[[#This Row],[Precio Unitario]]*Datos_cocina[[#This Row],[Cantidad Ordenada]]</f>
        <v>80</v>
      </c>
      <c r="K1135" s="3">
        <f>Datos_cocina[[#This Row],[Ganancia Bruta]]*Datos_cocina[[#This Row],[Cantidad Ordenada]]</f>
        <v>30</v>
      </c>
      <c r="L1135" s="3">
        <f>Datos_cocina[[#This Row],[Precio Unitario]]-Datos_cocina[[#This Row],[Costo Unitario]]</f>
        <v>15</v>
      </c>
      <c r="M1135" s="4">
        <f>(Datos_cocina[[#This Row],[Ganancia Neta]]/Datos_cocina[[#This Row],[Total del Pedido]])</f>
        <v>0.375</v>
      </c>
    </row>
    <row r="1136" spans="1:13" x14ac:dyDescent="0.3">
      <c r="A1136">
        <v>456</v>
      </c>
      <c r="B1136">
        <v>13</v>
      </c>
      <c r="C1136" t="s">
        <v>36</v>
      </c>
      <c r="D1136" t="s">
        <v>37</v>
      </c>
      <c r="E1136" s="2">
        <v>20</v>
      </c>
      <c r="F1136" s="2">
        <v>34</v>
      </c>
      <c r="G1136">
        <v>2</v>
      </c>
      <c r="H1136" s="8">
        <v>1.6666666666666666E-2</v>
      </c>
      <c r="I1136" t="s">
        <v>10</v>
      </c>
      <c r="J1136" s="2">
        <f>Datos_cocina[[#This Row],[Precio Unitario]]*Datos_cocina[[#This Row],[Cantidad Ordenada]]</f>
        <v>68</v>
      </c>
      <c r="K1136" s="3">
        <f>Datos_cocina[[#This Row],[Ganancia Bruta]]*Datos_cocina[[#This Row],[Cantidad Ordenada]]</f>
        <v>28</v>
      </c>
      <c r="L1136" s="3">
        <f>Datos_cocina[[#This Row],[Precio Unitario]]-Datos_cocina[[#This Row],[Costo Unitario]]</f>
        <v>14</v>
      </c>
      <c r="M1136" s="4">
        <f>(Datos_cocina[[#This Row],[Ganancia Neta]]/Datos_cocina[[#This Row],[Total del Pedido]])</f>
        <v>0.41176470588235292</v>
      </c>
    </row>
    <row r="1137" spans="1:13" x14ac:dyDescent="0.3">
      <c r="A1137">
        <v>457</v>
      </c>
      <c r="B1137">
        <v>18</v>
      </c>
      <c r="C1137" t="s">
        <v>24</v>
      </c>
      <c r="D1137" t="s">
        <v>25</v>
      </c>
      <c r="E1137" s="2">
        <v>20</v>
      </c>
      <c r="F1137" s="2">
        <v>33</v>
      </c>
      <c r="G1137">
        <v>3</v>
      </c>
      <c r="H1137" s="8">
        <v>2.9861111111111113E-2</v>
      </c>
      <c r="I1137" t="s">
        <v>13</v>
      </c>
      <c r="J1137" s="2">
        <f>Datos_cocina[[#This Row],[Precio Unitario]]*Datos_cocina[[#This Row],[Cantidad Ordenada]]</f>
        <v>99</v>
      </c>
      <c r="K1137" s="3">
        <f>Datos_cocina[[#This Row],[Ganancia Bruta]]*Datos_cocina[[#This Row],[Cantidad Ordenada]]</f>
        <v>39</v>
      </c>
      <c r="L1137" s="3">
        <f>Datos_cocina[[#This Row],[Precio Unitario]]-Datos_cocina[[#This Row],[Costo Unitario]]</f>
        <v>13</v>
      </c>
      <c r="M1137" s="4">
        <f>(Datos_cocina[[#This Row],[Ganancia Neta]]/Datos_cocina[[#This Row],[Total del Pedido]])</f>
        <v>0.39393939393939392</v>
      </c>
    </row>
    <row r="1138" spans="1:13" x14ac:dyDescent="0.3">
      <c r="A1138">
        <v>457</v>
      </c>
      <c r="B1138">
        <v>18</v>
      </c>
      <c r="C1138" t="s">
        <v>28</v>
      </c>
      <c r="D1138" t="s">
        <v>29</v>
      </c>
      <c r="E1138" s="2">
        <v>11</v>
      </c>
      <c r="F1138" s="2">
        <v>19</v>
      </c>
      <c r="G1138">
        <v>2</v>
      </c>
      <c r="H1138" s="8">
        <v>1.0416666666666666E-2</v>
      </c>
      <c r="I1138" t="s">
        <v>13</v>
      </c>
      <c r="J1138" s="2">
        <f>Datos_cocina[[#This Row],[Precio Unitario]]*Datos_cocina[[#This Row],[Cantidad Ordenada]]</f>
        <v>38</v>
      </c>
      <c r="K1138" s="3">
        <f>Datos_cocina[[#This Row],[Ganancia Bruta]]*Datos_cocina[[#This Row],[Cantidad Ordenada]]</f>
        <v>16</v>
      </c>
      <c r="L1138" s="3">
        <f>Datos_cocina[[#This Row],[Precio Unitario]]-Datos_cocina[[#This Row],[Costo Unitario]]</f>
        <v>8</v>
      </c>
      <c r="M1138" s="4">
        <f>(Datos_cocina[[#This Row],[Ganancia Neta]]/Datos_cocina[[#This Row],[Total del Pedido]])</f>
        <v>0.42105263157894735</v>
      </c>
    </row>
    <row r="1139" spans="1:13" x14ac:dyDescent="0.3">
      <c r="A1139">
        <v>458</v>
      </c>
      <c r="B1139">
        <v>4</v>
      </c>
      <c r="C1139" t="s">
        <v>26</v>
      </c>
      <c r="D1139" t="s">
        <v>27</v>
      </c>
      <c r="E1139" s="2">
        <v>16</v>
      </c>
      <c r="F1139" s="2">
        <v>28</v>
      </c>
      <c r="G1139">
        <v>2</v>
      </c>
      <c r="H1139" s="8">
        <v>7.6388888888888886E-3</v>
      </c>
      <c r="I1139" t="s">
        <v>13</v>
      </c>
      <c r="J1139" s="2">
        <f>Datos_cocina[[#This Row],[Precio Unitario]]*Datos_cocina[[#This Row],[Cantidad Ordenada]]</f>
        <v>56</v>
      </c>
      <c r="K1139" s="3">
        <f>Datos_cocina[[#This Row],[Ganancia Bruta]]*Datos_cocina[[#This Row],[Cantidad Ordenada]]</f>
        <v>24</v>
      </c>
      <c r="L1139" s="3">
        <f>Datos_cocina[[#This Row],[Precio Unitario]]-Datos_cocina[[#This Row],[Costo Unitario]]</f>
        <v>12</v>
      </c>
      <c r="M1139" s="4">
        <f>(Datos_cocina[[#This Row],[Ganancia Neta]]/Datos_cocina[[#This Row],[Total del Pedido]])</f>
        <v>0.42857142857142855</v>
      </c>
    </row>
    <row r="1140" spans="1:13" x14ac:dyDescent="0.3">
      <c r="A1140">
        <v>458</v>
      </c>
      <c r="B1140">
        <v>4</v>
      </c>
      <c r="C1140" t="s">
        <v>36</v>
      </c>
      <c r="D1140" t="s">
        <v>37</v>
      </c>
      <c r="E1140" s="2">
        <v>20</v>
      </c>
      <c r="F1140" s="2">
        <v>34</v>
      </c>
      <c r="G1140">
        <v>3</v>
      </c>
      <c r="H1140" s="8">
        <v>1.9444444444444445E-2</v>
      </c>
      <c r="I1140" t="s">
        <v>10</v>
      </c>
      <c r="J1140" s="2">
        <f>Datos_cocina[[#This Row],[Precio Unitario]]*Datos_cocina[[#This Row],[Cantidad Ordenada]]</f>
        <v>102</v>
      </c>
      <c r="K1140" s="3">
        <f>Datos_cocina[[#This Row],[Ganancia Bruta]]*Datos_cocina[[#This Row],[Cantidad Ordenada]]</f>
        <v>42</v>
      </c>
      <c r="L1140" s="3">
        <f>Datos_cocina[[#This Row],[Precio Unitario]]-Datos_cocina[[#This Row],[Costo Unitario]]</f>
        <v>14</v>
      </c>
      <c r="M1140" s="4">
        <f>(Datos_cocina[[#This Row],[Ganancia Neta]]/Datos_cocina[[#This Row],[Total del Pedido]])</f>
        <v>0.41176470588235292</v>
      </c>
    </row>
    <row r="1141" spans="1:13" x14ac:dyDescent="0.3">
      <c r="A1141">
        <v>458</v>
      </c>
      <c r="B1141">
        <v>4</v>
      </c>
      <c r="C1141" t="s">
        <v>24</v>
      </c>
      <c r="D1141" t="s">
        <v>25</v>
      </c>
      <c r="E1141" s="2">
        <v>20</v>
      </c>
      <c r="F1141" s="2">
        <v>33</v>
      </c>
      <c r="G1141">
        <v>2</v>
      </c>
      <c r="H1141" s="8">
        <v>4.1666666666666666E-3</v>
      </c>
      <c r="I1141" t="s">
        <v>10</v>
      </c>
      <c r="J1141" s="2">
        <f>Datos_cocina[[#This Row],[Precio Unitario]]*Datos_cocina[[#This Row],[Cantidad Ordenada]]</f>
        <v>66</v>
      </c>
      <c r="K1141" s="3">
        <f>Datos_cocina[[#This Row],[Ganancia Bruta]]*Datos_cocina[[#This Row],[Cantidad Ordenada]]</f>
        <v>26</v>
      </c>
      <c r="L1141" s="3">
        <f>Datos_cocina[[#This Row],[Precio Unitario]]-Datos_cocina[[#This Row],[Costo Unitario]]</f>
        <v>13</v>
      </c>
      <c r="M1141" s="4">
        <f>(Datos_cocina[[#This Row],[Ganancia Neta]]/Datos_cocina[[#This Row],[Total del Pedido]])</f>
        <v>0.39393939393939392</v>
      </c>
    </row>
    <row r="1142" spans="1:13" x14ac:dyDescent="0.3">
      <c r="A1142">
        <v>458</v>
      </c>
      <c r="B1142">
        <v>4</v>
      </c>
      <c r="C1142" t="s">
        <v>34</v>
      </c>
      <c r="D1142" t="s">
        <v>35</v>
      </c>
      <c r="E1142" s="2">
        <v>13</v>
      </c>
      <c r="F1142" s="2">
        <v>22</v>
      </c>
      <c r="G1142">
        <v>2</v>
      </c>
      <c r="H1142" s="8">
        <v>3.0555555555555555E-2</v>
      </c>
      <c r="I1142" t="s">
        <v>10</v>
      </c>
      <c r="J1142" s="2">
        <f>Datos_cocina[[#This Row],[Precio Unitario]]*Datos_cocina[[#This Row],[Cantidad Ordenada]]</f>
        <v>44</v>
      </c>
      <c r="K1142" s="3">
        <f>Datos_cocina[[#This Row],[Ganancia Bruta]]*Datos_cocina[[#This Row],[Cantidad Ordenada]]</f>
        <v>18</v>
      </c>
      <c r="L1142" s="3">
        <f>Datos_cocina[[#This Row],[Precio Unitario]]-Datos_cocina[[#This Row],[Costo Unitario]]</f>
        <v>9</v>
      </c>
      <c r="M1142" s="4">
        <f>(Datos_cocina[[#This Row],[Ganancia Neta]]/Datos_cocina[[#This Row],[Total del Pedido]])</f>
        <v>0.40909090909090912</v>
      </c>
    </row>
    <row r="1143" spans="1:13" x14ac:dyDescent="0.3">
      <c r="A1143">
        <v>459</v>
      </c>
      <c r="B1143">
        <v>20</v>
      </c>
      <c r="C1143" t="s">
        <v>26</v>
      </c>
      <c r="D1143" t="s">
        <v>27</v>
      </c>
      <c r="E1143" s="2">
        <v>16</v>
      </c>
      <c r="F1143" s="2">
        <v>28</v>
      </c>
      <c r="G1143">
        <v>3</v>
      </c>
      <c r="H1143" s="8">
        <v>2.0833333333333332E-2</v>
      </c>
      <c r="I1143" t="s">
        <v>10</v>
      </c>
      <c r="J1143" s="2">
        <f>Datos_cocina[[#This Row],[Precio Unitario]]*Datos_cocina[[#This Row],[Cantidad Ordenada]]</f>
        <v>84</v>
      </c>
      <c r="K1143" s="3">
        <f>Datos_cocina[[#This Row],[Ganancia Bruta]]*Datos_cocina[[#This Row],[Cantidad Ordenada]]</f>
        <v>36</v>
      </c>
      <c r="L1143" s="3">
        <f>Datos_cocina[[#This Row],[Precio Unitario]]-Datos_cocina[[#This Row],[Costo Unitario]]</f>
        <v>12</v>
      </c>
      <c r="M1143" s="4">
        <f>(Datos_cocina[[#This Row],[Ganancia Neta]]/Datos_cocina[[#This Row],[Total del Pedido]])</f>
        <v>0.42857142857142855</v>
      </c>
    </row>
    <row r="1144" spans="1:13" x14ac:dyDescent="0.3">
      <c r="A1144">
        <v>460</v>
      </c>
      <c r="B1144">
        <v>19</v>
      </c>
      <c r="C1144" t="s">
        <v>26</v>
      </c>
      <c r="D1144" t="s">
        <v>27</v>
      </c>
      <c r="E1144" s="2">
        <v>16</v>
      </c>
      <c r="F1144" s="2">
        <v>28</v>
      </c>
      <c r="G1144">
        <v>1</v>
      </c>
      <c r="H1144" s="8">
        <v>2.7777777777777776E-2</v>
      </c>
      <c r="I1144" t="s">
        <v>13</v>
      </c>
      <c r="J1144" s="2">
        <f>Datos_cocina[[#This Row],[Precio Unitario]]*Datos_cocina[[#This Row],[Cantidad Ordenada]]</f>
        <v>28</v>
      </c>
      <c r="K1144" s="3">
        <f>Datos_cocina[[#This Row],[Ganancia Bruta]]*Datos_cocina[[#This Row],[Cantidad Ordenada]]</f>
        <v>12</v>
      </c>
      <c r="L1144" s="3">
        <f>Datos_cocina[[#This Row],[Precio Unitario]]-Datos_cocina[[#This Row],[Costo Unitario]]</f>
        <v>12</v>
      </c>
      <c r="M1144" s="4">
        <f>(Datos_cocina[[#This Row],[Ganancia Neta]]/Datos_cocina[[#This Row],[Total del Pedido]])</f>
        <v>0.42857142857142855</v>
      </c>
    </row>
    <row r="1145" spans="1:13" x14ac:dyDescent="0.3">
      <c r="A1145">
        <v>460</v>
      </c>
      <c r="B1145">
        <v>19</v>
      </c>
      <c r="C1145" t="s">
        <v>46</v>
      </c>
      <c r="D1145" t="s">
        <v>47</v>
      </c>
      <c r="E1145" s="2">
        <v>15</v>
      </c>
      <c r="F1145" s="2">
        <v>26</v>
      </c>
      <c r="G1145">
        <v>1</v>
      </c>
      <c r="H1145" s="8">
        <v>5.5555555555555558E-3</v>
      </c>
      <c r="I1145" t="s">
        <v>13</v>
      </c>
      <c r="J1145" s="2">
        <f>Datos_cocina[[#This Row],[Precio Unitario]]*Datos_cocina[[#This Row],[Cantidad Ordenada]]</f>
        <v>26</v>
      </c>
      <c r="K1145" s="3">
        <f>Datos_cocina[[#This Row],[Ganancia Bruta]]*Datos_cocina[[#This Row],[Cantidad Ordenada]]</f>
        <v>11</v>
      </c>
      <c r="L1145" s="3">
        <f>Datos_cocina[[#This Row],[Precio Unitario]]-Datos_cocina[[#This Row],[Costo Unitario]]</f>
        <v>11</v>
      </c>
      <c r="M1145" s="4">
        <f>(Datos_cocina[[#This Row],[Ganancia Neta]]/Datos_cocina[[#This Row],[Total del Pedido]])</f>
        <v>0.42307692307692307</v>
      </c>
    </row>
    <row r="1146" spans="1:13" x14ac:dyDescent="0.3">
      <c r="A1146">
        <v>460</v>
      </c>
      <c r="B1146">
        <v>19</v>
      </c>
      <c r="C1146" t="s">
        <v>48</v>
      </c>
      <c r="D1146" t="s">
        <v>49</v>
      </c>
      <c r="E1146" s="2">
        <v>15</v>
      </c>
      <c r="F1146" s="2">
        <v>25</v>
      </c>
      <c r="G1146">
        <v>2</v>
      </c>
      <c r="H1146" s="8">
        <v>2.9861111111111113E-2</v>
      </c>
      <c r="I1146" t="s">
        <v>10</v>
      </c>
      <c r="J1146" s="2">
        <f>Datos_cocina[[#This Row],[Precio Unitario]]*Datos_cocina[[#This Row],[Cantidad Ordenada]]</f>
        <v>50</v>
      </c>
      <c r="K1146" s="3">
        <f>Datos_cocina[[#This Row],[Ganancia Bruta]]*Datos_cocina[[#This Row],[Cantidad Ordenada]]</f>
        <v>20</v>
      </c>
      <c r="L1146" s="3">
        <f>Datos_cocina[[#This Row],[Precio Unitario]]-Datos_cocina[[#This Row],[Costo Unitario]]</f>
        <v>10</v>
      </c>
      <c r="M1146" s="4">
        <f>(Datos_cocina[[#This Row],[Ganancia Neta]]/Datos_cocina[[#This Row],[Total del Pedido]])</f>
        <v>0.4</v>
      </c>
    </row>
    <row r="1147" spans="1:13" x14ac:dyDescent="0.3">
      <c r="A1147">
        <v>460</v>
      </c>
      <c r="B1147">
        <v>19</v>
      </c>
      <c r="C1147" t="s">
        <v>8</v>
      </c>
      <c r="D1147" t="s">
        <v>9</v>
      </c>
      <c r="E1147" s="2">
        <v>14</v>
      </c>
      <c r="F1147" s="2">
        <v>24</v>
      </c>
      <c r="G1147">
        <v>3</v>
      </c>
      <c r="H1147" s="8">
        <v>2.2916666666666665E-2</v>
      </c>
      <c r="I1147" t="s">
        <v>10</v>
      </c>
      <c r="J1147" s="2">
        <f>Datos_cocina[[#This Row],[Precio Unitario]]*Datos_cocina[[#This Row],[Cantidad Ordenada]]</f>
        <v>72</v>
      </c>
      <c r="K1147" s="3">
        <f>Datos_cocina[[#This Row],[Ganancia Bruta]]*Datos_cocina[[#This Row],[Cantidad Ordenada]]</f>
        <v>30</v>
      </c>
      <c r="L1147" s="3">
        <f>Datos_cocina[[#This Row],[Precio Unitario]]-Datos_cocina[[#This Row],[Costo Unitario]]</f>
        <v>10</v>
      </c>
      <c r="M1147" s="4">
        <f>(Datos_cocina[[#This Row],[Ganancia Neta]]/Datos_cocina[[#This Row],[Total del Pedido]])</f>
        <v>0.41666666666666669</v>
      </c>
    </row>
    <row r="1148" spans="1:13" x14ac:dyDescent="0.3">
      <c r="A1148">
        <v>461</v>
      </c>
      <c r="B1148">
        <v>4</v>
      </c>
      <c r="C1148" t="s">
        <v>30</v>
      </c>
      <c r="D1148" t="s">
        <v>31</v>
      </c>
      <c r="E1148" s="2">
        <v>21</v>
      </c>
      <c r="F1148" s="2">
        <v>35</v>
      </c>
      <c r="G1148">
        <v>2</v>
      </c>
      <c r="H1148" s="8">
        <v>2.6388888888888889E-2</v>
      </c>
      <c r="I1148" t="s">
        <v>13</v>
      </c>
      <c r="J1148" s="2">
        <f>Datos_cocina[[#This Row],[Precio Unitario]]*Datos_cocina[[#This Row],[Cantidad Ordenada]]</f>
        <v>70</v>
      </c>
      <c r="K1148" s="3">
        <f>Datos_cocina[[#This Row],[Ganancia Bruta]]*Datos_cocina[[#This Row],[Cantidad Ordenada]]</f>
        <v>28</v>
      </c>
      <c r="L1148" s="3">
        <f>Datos_cocina[[#This Row],[Precio Unitario]]-Datos_cocina[[#This Row],[Costo Unitario]]</f>
        <v>14</v>
      </c>
      <c r="M1148" s="4">
        <f>(Datos_cocina[[#This Row],[Ganancia Neta]]/Datos_cocina[[#This Row],[Total del Pedido]])</f>
        <v>0.4</v>
      </c>
    </row>
    <row r="1149" spans="1:13" x14ac:dyDescent="0.3">
      <c r="A1149">
        <v>461</v>
      </c>
      <c r="B1149">
        <v>4</v>
      </c>
      <c r="C1149" t="s">
        <v>22</v>
      </c>
      <c r="D1149" t="s">
        <v>23</v>
      </c>
      <c r="E1149" s="2">
        <v>17</v>
      </c>
      <c r="F1149" s="2">
        <v>29</v>
      </c>
      <c r="G1149">
        <v>1</v>
      </c>
      <c r="H1149" s="8">
        <v>1.9444444444444445E-2</v>
      </c>
      <c r="I1149" t="s">
        <v>10</v>
      </c>
      <c r="J1149" s="2">
        <f>Datos_cocina[[#This Row],[Precio Unitario]]*Datos_cocina[[#This Row],[Cantidad Ordenada]]</f>
        <v>29</v>
      </c>
      <c r="K1149" s="3">
        <f>Datos_cocina[[#This Row],[Ganancia Bruta]]*Datos_cocina[[#This Row],[Cantidad Ordenada]]</f>
        <v>12</v>
      </c>
      <c r="L1149" s="3">
        <f>Datos_cocina[[#This Row],[Precio Unitario]]-Datos_cocina[[#This Row],[Costo Unitario]]</f>
        <v>12</v>
      </c>
      <c r="M1149" s="4">
        <f>(Datos_cocina[[#This Row],[Ganancia Neta]]/Datos_cocina[[#This Row],[Total del Pedido]])</f>
        <v>0.41379310344827586</v>
      </c>
    </row>
    <row r="1150" spans="1:13" x14ac:dyDescent="0.3">
      <c r="A1150">
        <v>462</v>
      </c>
      <c r="B1150">
        <v>9</v>
      </c>
      <c r="C1150" t="s">
        <v>24</v>
      </c>
      <c r="D1150" t="s">
        <v>25</v>
      </c>
      <c r="E1150" s="2">
        <v>20</v>
      </c>
      <c r="F1150" s="2">
        <v>33</v>
      </c>
      <c r="G1150">
        <v>3</v>
      </c>
      <c r="H1150" s="8">
        <v>7.6388888888888886E-3</v>
      </c>
      <c r="I1150" t="s">
        <v>10</v>
      </c>
      <c r="J1150" s="2">
        <f>Datos_cocina[[#This Row],[Precio Unitario]]*Datos_cocina[[#This Row],[Cantidad Ordenada]]</f>
        <v>99</v>
      </c>
      <c r="K1150" s="3">
        <f>Datos_cocina[[#This Row],[Ganancia Bruta]]*Datos_cocina[[#This Row],[Cantidad Ordenada]]</f>
        <v>39</v>
      </c>
      <c r="L1150" s="3">
        <f>Datos_cocina[[#This Row],[Precio Unitario]]-Datos_cocina[[#This Row],[Costo Unitario]]</f>
        <v>13</v>
      </c>
      <c r="M1150" s="4">
        <f>(Datos_cocina[[#This Row],[Ganancia Neta]]/Datos_cocina[[#This Row],[Total del Pedido]])</f>
        <v>0.39393939393939392</v>
      </c>
    </row>
    <row r="1151" spans="1:13" x14ac:dyDescent="0.3">
      <c r="A1151">
        <v>463</v>
      </c>
      <c r="B1151">
        <v>7</v>
      </c>
      <c r="C1151" t="s">
        <v>14</v>
      </c>
      <c r="D1151" t="s">
        <v>15</v>
      </c>
      <c r="E1151" s="2">
        <v>19</v>
      </c>
      <c r="F1151" s="2">
        <v>31</v>
      </c>
      <c r="G1151">
        <v>3</v>
      </c>
      <c r="H1151" s="8">
        <v>9.7222222222222224E-3</v>
      </c>
      <c r="I1151" t="s">
        <v>13</v>
      </c>
      <c r="J1151" s="2">
        <f>Datos_cocina[[#This Row],[Precio Unitario]]*Datos_cocina[[#This Row],[Cantidad Ordenada]]</f>
        <v>93</v>
      </c>
      <c r="K1151" s="3">
        <f>Datos_cocina[[#This Row],[Ganancia Bruta]]*Datos_cocina[[#This Row],[Cantidad Ordenada]]</f>
        <v>36</v>
      </c>
      <c r="L1151" s="3">
        <f>Datos_cocina[[#This Row],[Precio Unitario]]-Datos_cocina[[#This Row],[Costo Unitario]]</f>
        <v>12</v>
      </c>
      <c r="M1151" s="4">
        <f>(Datos_cocina[[#This Row],[Ganancia Neta]]/Datos_cocina[[#This Row],[Total del Pedido]])</f>
        <v>0.38709677419354838</v>
      </c>
    </row>
    <row r="1152" spans="1:13" x14ac:dyDescent="0.3">
      <c r="A1152">
        <v>464</v>
      </c>
      <c r="B1152">
        <v>16</v>
      </c>
      <c r="C1152" t="s">
        <v>46</v>
      </c>
      <c r="D1152" t="s">
        <v>47</v>
      </c>
      <c r="E1152" s="2">
        <v>15</v>
      </c>
      <c r="F1152" s="2">
        <v>26</v>
      </c>
      <c r="G1152">
        <v>3</v>
      </c>
      <c r="H1152" s="8">
        <v>3.4722222222222224E-2</v>
      </c>
      <c r="I1152" t="s">
        <v>13</v>
      </c>
      <c r="J1152" s="2">
        <f>Datos_cocina[[#This Row],[Precio Unitario]]*Datos_cocina[[#This Row],[Cantidad Ordenada]]</f>
        <v>78</v>
      </c>
      <c r="K1152" s="3">
        <f>Datos_cocina[[#This Row],[Ganancia Bruta]]*Datos_cocina[[#This Row],[Cantidad Ordenada]]</f>
        <v>33</v>
      </c>
      <c r="L1152" s="3">
        <f>Datos_cocina[[#This Row],[Precio Unitario]]-Datos_cocina[[#This Row],[Costo Unitario]]</f>
        <v>11</v>
      </c>
      <c r="M1152" s="4">
        <f>(Datos_cocina[[#This Row],[Ganancia Neta]]/Datos_cocina[[#This Row],[Total del Pedido]])</f>
        <v>0.42307692307692307</v>
      </c>
    </row>
    <row r="1153" spans="1:13" x14ac:dyDescent="0.3">
      <c r="A1153">
        <v>464</v>
      </c>
      <c r="B1153">
        <v>16</v>
      </c>
      <c r="C1153" t="s">
        <v>16</v>
      </c>
      <c r="D1153" t="s">
        <v>17</v>
      </c>
      <c r="E1153" s="2">
        <v>16</v>
      </c>
      <c r="F1153" s="2">
        <v>27</v>
      </c>
      <c r="G1153">
        <v>2</v>
      </c>
      <c r="H1153" s="8">
        <v>1.6666666666666666E-2</v>
      </c>
      <c r="I1153" t="s">
        <v>10</v>
      </c>
      <c r="J1153" s="2">
        <f>Datos_cocina[[#This Row],[Precio Unitario]]*Datos_cocina[[#This Row],[Cantidad Ordenada]]</f>
        <v>54</v>
      </c>
      <c r="K1153" s="3">
        <f>Datos_cocina[[#This Row],[Ganancia Bruta]]*Datos_cocina[[#This Row],[Cantidad Ordenada]]</f>
        <v>22</v>
      </c>
      <c r="L1153" s="3">
        <f>Datos_cocina[[#This Row],[Precio Unitario]]-Datos_cocina[[#This Row],[Costo Unitario]]</f>
        <v>11</v>
      </c>
      <c r="M1153" s="4">
        <f>(Datos_cocina[[#This Row],[Ganancia Neta]]/Datos_cocina[[#This Row],[Total del Pedido]])</f>
        <v>0.40740740740740738</v>
      </c>
    </row>
    <row r="1154" spans="1:13" x14ac:dyDescent="0.3">
      <c r="A1154">
        <v>464</v>
      </c>
      <c r="B1154">
        <v>16</v>
      </c>
      <c r="C1154" t="s">
        <v>34</v>
      </c>
      <c r="D1154" t="s">
        <v>35</v>
      </c>
      <c r="E1154" s="2">
        <v>13</v>
      </c>
      <c r="F1154" s="2">
        <v>22</v>
      </c>
      <c r="G1154">
        <v>1</v>
      </c>
      <c r="H1154" s="8">
        <v>6.9444444444444441E-3</v>
      </c>
      <c r="I1154" t="s">
        <v>10</v>
      </c>
      <c r="J1154" s="2">
        <f>Datos_cocina[[#This Row],[Precio Unitario]]*Datos_cocina[[#This Row],[Cantidad Ordenada]]</f>
        <v>22</v>
      </c>
      <c r="K1154" s="3">
        <f>Datos_cocina[[#This Row],[Ganancia Bruta]]*Datos_cocina[[#This Row],[Cantidad Ordenada]]</f>
        <v>9</v>
      </c>
      <c r="L1154" s="3">
        <f>Datos_cocina[[#This Row],[Precio Unitario]]-Datos_cocina[[#This Row],[Costo Unitario]]</f>
        <v>9</v>
      </c>
      <c r="M1154" s="4">
        <f>(Datos_cocina[[#This Row],[Ganancia Neta]]/Datos_cocina[[#This Row],[Total del Pedido]])</f>
        <v>0.40909090909090912</v>
      </c>
    </row>
    <row r="1155" spans="1:13" x14ac:dyDescent="0.3">
      <c r="A1155">
        <v>465</v>
      </c>
      <c r="B1155">
        <v>4</v>
      </c>
      <c r="C1155" t="s">
        <v>48</v>
      </c>
      <c r="D1155" t="s">
        <v>49</v>
      </c>
      <c r="E1155" s="2">
        <v>15</v>
      </c>
      <c r="F1155" s="2">
        <v>25</v>
      </c>
      <c r="G1155">
        <v>3</v>
      </c>
      <c r="H1155" s="8">
        <v>2.5694444444444443E-2</v>
      </c>
      <c r="I1155" t="s">
        <v>10</v>
      </c>
      <c r="J1155" s="2">
        <f>Datos_cocina[[#This Row],[Precio Unitario]]*Datos_cocina[[#This Row],[Cantidad Ordenada]]</f>
        <v>75</v>
      </c>
      <c r="K1155" s="3">
        <f>Datos_cocina[[#This Row],[Ganancia Bruta]]*Datos_cocina[[#This Row],[Cantidad Ordenada]]</f>
        <v>30</v>
      </c>
      <c r="L1155" s="3">
        <f>Datos_cocina[[#This Row],[Precio Unitario]]-Datos_cocina[[#This Row],[Costo Unitario]]</f>
        <v>10</v>
      </c>
      <c r="M1155" s="4">
        <f>(Datos_cocina[[#This Row],[Ganancia Neta]]/Datos_cocina[[#This Row],[Total del Pedido]])</f>
        <v>0.4</v>
      </c>
    </row>
    <row r="1156" spans="1:13" x14ac:dyDescent="0.3">
      <c r="A1156">
        <v>465</v>
      </c>
      <c r="B1156">
        <v>4</v>
      </c>
      <c r="C1156" t="s">
        <v>40</v>
      </c>
      <c r="D1156" t="s">
        <v>41</v>
      </c>
      <c r="E1156" s="2">
        <v>14</v>
      </c>
      <c r="F1156" s="2">
        <v>23</v>
      </c>
      <c r="G1156">
        <v>2</v>
      </c>
      <c r="H1156" s="8">
        <v>1.5972222222222221E-2</v>
      </c>
      <c r="I1156" t="s">
        <v>13</v>
      </c>
      <c r="J1156" s="2">
        <f>Datos_cocina[[#This Row],[Precio Unitario]]*Datos_cocina[[#This Row],[Cantidad Ordenada]]</f>
        <v>46</v>
      </c>
      <c r="K1156" s="3">
        <f>Datos_cocina[[#This Row],[Ganancia Bruta]]*Datos_cocina[[#This Row],[Cantidad Ordenada]]</f>
        <v>18</v>
      </c>
      <c r="L1156" s="3">
        <f>Datos_cocina[[#This Row],[Precio Unitario]]-Datos_cocina[[#This Row],[Costo Unitario]]</f>
        <v>9</v>
      </c>
      <c r="M1156" s="4">
        <f>(Datos_cocina[[#This Row],[Ganancia Neta]]/Datos_cocina[[#This Row],[Total del Pedido]])</f>
        <v>0.39130434782608697</v>
      </c>
    </row>
    <row r="1157" spans="1:13" x14ac:dyDescent="0.3">
      <c r="A1157">
        <v>466</v>
      </c>
      <c r="B1157">
        <v>4</v>
      </c>
      <c r="C1157" t="s">
        <v>34</v>
      </c>
      <c r="D1157" t="s">
        <v>35</v>
      </c>
      <c r="E1157" s="2">
        <v>13</v>
      </c>
      <c r="F1157" s="2">
        <v>22</v>
      </c>
      <c r="G1157">
        <v>1</v>
      </c>
      <c r="H1157" s="8">
        <v>3.4722222222222224E-2</v>
      </c>
      <c r="I1157" t="s">
        <v>13</v>
      </c>
      <c r="J1157" s="2">
        <f>Datos_cocina[[#This Row],[Precio Unitario]]*Datos_cocina[[#This Row],[Cantidad Ordenada]]</f>
        <v>22</v>
      </c>
      <c r="K1157" s="3">
        <f>Datos_cocina[[#This Row],[Ganancia Bruta]]*Datos_cocina[[#This Row],[Cantidad Ordenada]]</f>
        <v>9</v>
      </c>
      <c r="L1157" s="3">
        <f>Datos_cocina[[#This Row],[Precio Unitario]]-Datos_cocina[[#This Row],[Costo Unitario]]</f>
        <v>9</v>
      </c>
      <c r="M1157" s="4">
        <f>(Datos_cocina[[#This Row],[Ganancia Neta]]/Datos_cocina[[#This Row],[Total del Pedido]])</f>
        <v>0.40909090909090912</v>
      </c>
    </row>
    <row r="1158" spans="1:13" x14ac:dyDescent="0.3">
      <c r="A1158">
        <v>466</v>
      </c>
      <c r="B1158">
        <v>4</v>
      </c>
      <c r="C1158" t="s">
        <v>11</v>
      </c>
      <c r="D1158" t="s">
        <v>12</v>
      </c>
      <c r="E1158" s="2">
        <v>18</v>
      </c>
      <c r="F1158" s="2">
        <v>30</v>
      </c>
      <c r="G1158">
        <v>3</v>
      </c>
      <c r="H1158" s="8">
        <v>3.6111111111111108E-2</v>
      </c>
      <c r="I1158" t="s">
        <v>10</v>
      </c>
      <c r="J1158" s="2">
        <f>Datos_cocina[[#This Row],[Precio Unitario]]*Datos_cocina[[#This Row],[Cantidad Ordenada]]</f>
        <v>90</v>
      </c>
      <c r="K1158" s="3">
        <f>Datos_cocina[[#This Row],[Ganancia Bruta]]*Datos_cocina[[#This Row],[Cantidad Ordenada]]</f>
        <v>36</v>
      </c>
      <c r="L1158" s="3">
        <f>Datos_cocina[[#This Row],[Precio Unitario]]-Datos_cocina[[#This Row],[Costo Unitario]]</f>
        <v>12</v>
      </c>
      <c r="M1158" s="4">
        <f>(Datos_cocina[[#This Row],[Ganancia Neta]]/Datos_cocina[[#This Row],[Total del Pedido]])</f>
        <v>0.4</v>
      </c>
    </row>
    <row r="1159" spans="1:13" x14ac:dyDescent="0.3">
      <c r="A1159">
        <v>466</v>
      </c>
      <c r="B1159">
        <v>4</v>
      </c>
      <c r="C1159" t="s">
        <v>26</v>
      </c>
      <c r="D1159" t="s">
        <v>27</v>
      </c>
      <c r="E1159" s="2">
        <v>16</v>
      </c>
      <c r="F1159" s="2">
        <v>28</v>
      </c>
      <c r="G1159">
        <v>1</v>
      </c>
      <c r="H1159" s="8">
        <v>2.9861111111111113E-2</v>
      </c>
      <c r="I1159" t="s">
        <v>10</v>
      </c>
      <c r="J1159" s="2">
        <f>Datos_cocina[[#This Row],[Precio Unitario]]*Datos_cocina[[#This Row],[Cantidad Ordenada]]</f>
        <v>28</v>
      </c>
      <c r="K1159" s="3">
        <f>Datos_cocina[[#This Row],[Ganancia Bruta]]*Datos_cocina[[#This Row],[Cantidad Ordenada]]</f>
        <v>12</v>
      </c>
      <c r="L1159" s="3">
        <f>Datos_cocina[[#This Row],[Precio Unitario]]-Datos_cocina[[#This Row],[Costo Unitario]]</f>
        <v>12</v>
      </c>
      <c r="M1159" s="4">
        <f>(Datos_cocina[[#This Row],[Ganancia Neta]]/Datos_cocina[[#This Row],[Total del Pedido]])</f>
        <v>0.42857142857142855</v>
      </c>
    </row>
    <row r="1160" spans="1:13" x14ac:dyDescent="0.3">
      <c r="A1160">
        <v>467</v>
      </c>
      <c r="B1160">
        <v>15</v>
      </c>
      <c r="C1160" t="s">
        <v>24</v>
      </c>
      <c r="D1160" t="s">
        <v>25</v>
      </c>
      <c r="E1160" s="2">
        <v>20</v>
      </c>
      <c r="F1160" s="2">
        <v>33</v>
      </c>
      <c r="G1160">
        <v>3</v>
      </c>
      <c r="H1160" s="8">
        <v>9.0277777777777769E-3</v>
      </c>
      <c r="I1160" t="s">
        <v>10</v>
      </c>
      <c r="J1160" s="2">
        <f>Datos_cocina[[#This Row],[Precio Unitario]]*Datos_cocina[[#This Row],[Cantidad Ordenada]]</f>
        <v>99</v>
      </c>
      <c r="K1160" s="3">
        <f>Datos_cocina[[#This Row],[Ganancia Bruta]]*Datos_cocina[[#This Row],[Cantidad Ordenada]]</f>
        <v>39</v>
      </c>
      <c r="L1160" s="3">
        <f>Datos_cocina[[#This Row],[Precio Unitario]]-Datos_cocina[[#This Row],[Costo Unitario]]</f>
        <v>13</v>
      </c>
      <c r="M1160" s="4">
        <f>(Datos_cocina[[#This Row],[Ganancia Neta]]/Datos_cocina[[#This Row],[Total del Pedido]])</f>
        <v>0.39393939393939392</v>
      </c>
    </row>
    <row r="1161" spans="1:13" x14ac:dyDescent="0.3">
      <c r="A1161">
        <v>467</v>
      </c>
      <c r="B1161">
        <v>15</v>
      </c>
      <c r="C1161" t="s">
        <v>34</v>
      </c>
      <c r="D1161" t="s">
        <v>35</v>
      </c>
      <c r="E1161" s="2">
        <v>13</v>
      </c>
      <c r="F1161" s="2">
        <v>22</v>
      </c>
      <c r="G1161">
        <v>2</v>
      </c>
      <c r="H1161" s="8">
        <v>4.0972222222222222E-2</v>
      </c>
      <c r="I1161" t="s">
        <v>10</v>
      </c>
      <c r="J1161" s="2">
        <f>Datos_cocina[[#This Row],[Precio Unitario]]*Datos_cocina[[#This Row],[Cantidad Ordenada]]</f>
        <v>44</v>
      </c>
      <c r="K1161" s="3">
        <f>Datos_cocina[[#This Row],[Ganancia Bruta]]*Datos_cocina[[#This Row],[Cantidad Ordenada]]</f>
        <v>18</v>
      </c>
      <c r="L1161" s="3">
        <f>Datos_cocina[[#This Row],[Precio Unitario]]-Datos_cocina[[#This Row],[Costo Unitario]]</f>
        <v>9</v>
      </c>
      <c r="M1161" s="4">
        <f>(Datos_cocina[[#This Row],[Ganancia Neta]]/Datos_cocina[[#This Row],[Total del Pedido]])</f>
        <v>0.40909090909090912</v>
      </c>
    </row>
    <row r="1162" spans="1:13" x14ac:dyDescent="0.3">
      <c r="A1162">
        <v>468</v>
      </c>
      <c r="B1162">
        <v>14</v>
      </c>
      <c r="C1162" t="s">
        <v>28</v>
      </c>
      <c r="D1162" t="s">
        <v>29</v>
      </c>
      <c r="E1162" s="2">
        <v>11</v>
      </c>
      <c r="F1162" s="2">
        <v>19</v>
      </c>
      <c r="G1162">
        <v>2</v>
      </c>
      <c r="H1162" s="8">
        <v>2.6388888888888889E-2</v>
      </c>
      <c r="I1162" t="s">
        <v>13</v>
      </c>
      <c r="J1162" s="2">
        <f>Datos_cocina[[#This Row],[Precio Unitario]]*Datos_cocina[[#This Row],[Cantidad Ordenada]]</f>
        <v>38</v>
      </c>
      <c r="K1162" s="3">
        <f>Datos_cocina[[#This Row],[Ganancia Bruta]]*Datos_cocina[[#This Row],[Cantidad Ordenada]]</f>
        <v>16</v>
      </c>
      <c r="L1162" s="3">
        <f>Datos_cocina[[#This Row],[Precio Unitario]]-Datos_cocina[[#This Row],[Costo Unitario]]</f>
        <v>8</v>
      </c>
      <c r="M1162" s="4">
        <f>(Datos_cocina[[#This Row],[Ganancia Neta]]/Datos_cocina[[#This Row],[Total del Pedido]])</f>
        <v>0.42105263157894735</v>
      </c>
    </row>
    <row r="1163" spans="1:13" x14ac:dyDescent="0.3">
      <c r="A1163">
        <v>468</v>
      </c>
      <c r="B1163">
        <v>14</v>
      </c>
      <c r="C1163" t="s">
        <v>38</v>
      </c>
      <c r="D1163" t="s">
        <v>39</v>
      </c>
      <c r="E1163" s="2">
        <v>12</v>
      </c>
      <c r="F1163" s="2">
        <v>20</v>
      </c>
      <c r="G1163">
        <v>2</v>
      </c>
      <c r="H1163" s="8">
        <v>1.1111111111111112E-2</v>
      </c>
      <c r="I1163" t="s">
        <v>13</v>
      </c>
      <c r="J1163" s="2">
        <f>Datos_cocina[[#This Row],[Precio Unitario]]*Datos_cocina[[#This Row],[Cantidad Ordenada]]</f>
        <v>40</v>
      </c>
      <c r="K1163" s="3">
        <f>Datos_cocina[[#This Row],[Ganancia Bruta]]*Datos_cocina[[#This Row],[Cantidad Ordenada]]</f>
        <v>16</v>
      </c>
      <c r="L1163" s="3">
        <f>Datos_cocina[[#This Row],[Precio Unitario]]-Datos_cocina[[#This Row],[Costo Unitario]]</f>
        <v>8</v>
      </c>
      <c r="M1163" s="4">
        <f>(Datos_cocina[[#This Row],[Ganancia Neta]]/Datos_cocina[[#This Row],[Total del Pedido]])</f>
        <v>0.4</v>
      </c>
    </row>
    <row r="1164" spans="1:13" x14ac:dyDescent="0.3">
      <c r="A1164">
        <v>468</v>
      </c>
      <c r="B1164">
        <v>14</v>
      </c>
      <c r="C1164" t="s">
        <v>26</v>
      </c>
      <c r="D1164" t="s">
        <v>27</v>
      </c>
      <c r="E1164" s="2">
        <v>16</v>
      </c>
      <c r="F1164" s="2">
        <v>28</v>
      </c>
      <c r="G1164">
        <v>1</v>
      </c>
      <c r="H1164" s="8">
        <v>6.2500000000000003E-3</v>
      </c>
      <c r="I1164" t="s">
        <v>13</v>
      </c>
      <c r="J1164" s="2">
        <f>Datos_cocina[[#This Row],[Precio Unitario]]*Datos_cocina[[#This Row],[Cantidad Ordenada]]</f>
        <v>28</v>
      </c>
      <c r="K1164" s="3">
        <f>Datos_cocina[[#This Row],[Ganancia Bruta]]*Datos_cocina[[#This Row],[Cantidad Ordenada]]</f>
        <v>12</v>
      </c>
      <c r="L1164" s="3">
        <f>Datos_cocina[[#This Row],[Precio Unitario]]-Datos_cocina[[#This Row],[Costo Unitario]]</f>
        <v>12</v>
      </c>
      <c r="M1164" s="4">
        <f>(Datos_cocina[[#This Row],[Ganancia Neta]]/Datos_cocina[[#This Row],[Total del Pedido]])</f>
        <v>0.42857142857142855</v>
      </c>
    </row>
    <row r="1165" spans="1:13" x14ac:dyDescent="0.3">
      <c r="A1165">
        <v>469</v>
      </c>
      <c r="B1165">
        <v>1</v>
      </c>
      <c r="C1165" t="s">
        <v>30</v>
      </c>
      <c r="D1165" t="s">
        <v>31</v>
      </c>
      <c r="E1165" s="2">
        <v>21</v>
      </c>
      <c r="F1165" s="2">
        <v>35</v>
      </c>
      <c r="G1165">
        <v>3</v>
      </c>
      <c r="H1165" s="8">
        <v>1.5277777777777777E-2</v>
      </c>
      <c r="I1165" t="s">
        <v>13</v>
      </c>
      <c r="J1165" s="2">
        <f>Datos_cocina[[#This Row],[Precio Unitario]]*Datos_cocina[[#This Row],[Cantidad Ordenada]]</f>
        <v>105</v>
      </c>
      <c r="K1165" s="3">
        <f>Datos_cocina[[#This Row],[Ganancia Bruta]]*Datos_cocina[[#This Row],[Cantidad Ordenada]]</f>
        <v>42</v>
      </c>
      <c r="L1165" s="3">
        <f>Datos_cocina[[#This Row],[Precio Unitario]]-Datos_cocina[[#This Row],[Costo Unitario]]</f>
        <v>14</v>
      </c>
      <c r="M1165" s="4">
        <f>(Datos_cocina[[#This Row],[Ganancia Neta]]/Datos_cocina[[#This Row],[Total del Pedido]])</f>
        <v>0.4</v>
      </c>
    </row>
    <row r="1166" spans="1:13" x14ac:dyDescent="0.3">
      <c r="A1166">
        <v>469</v>
      </c>
      <c r="B1166">
        <v>1</v>
      </c>
      <c r="C1166" t="s">
        <v>32</v>
      </c>
      <c r="D1166" t="s">
        <v>33</v>
      </c>
      <c r="E1166" s="2">
        <v>19</v>
      </c>
      <c r="F1166" s="2">
        <v>32</v>
      </c>
      <c r="G1166">
        <v>1</v>
      </c>
      <c r="H1166" s="8">
        <v>3.0555555555555555E-2</v>
      </c>
      <c r="I1166" t="s">
        <v>10</v>
      </c>
      <c r="J1166" s="2">
        <f>Datos_cocina[[#This Row],[Precio Unitario]]*Datos_cocina[[#This Row],[Cantidad Ordenada]]</f>
        <v>32</v>
      </c>
      <c r="K1166" s="3">
        <f>Datos_cocina[[#This Row],[Ganancia Bruta]]*Datos_cocina[[#This Row],[Cantidad Ordenada]]</f>
        <v>13</v>
      </c>
      <c r="L1166" s="3">
        <f>Datos_cocina[[#This Row],[Precio Unitario]]-Datos_cocina[[#This Row],[Costo Unitario]]</f>
        <v>13</v>
      </c>
      <c r="M1166" s="4">
        <f>(Datos_cocina[[#This Row],[Ganancia Neta]]/Datos_cocina[[#This Row],[Total del Pedido]])</f>
        <v>0.40625</v>
      </c>
    </row>
    <row r="1167" spans="1:13" x14ac:dyDescent="0.3">
      <c r="A1167">
        <v>470</v>
      </c>
      <c r="B1167">
        <v>17</v>
      </c>
      <c r="C1167" t="s">
        <v>8</v>
      </c>
      <c r="D1167" t="s">
        <v>9</v>
      </c>
      <c r="E1167" s="2">
        <v>14</v>
      </c>
      <c r="F1167" s="2">
        <v>24</v>
      </c>
      <c r="G1167">
        <v>1</v>
      </c>
      <c r="H1167" s="8">
        <v>3.0555555555555555E-2</v>
      </c>
      <c r="I1167" t="s">
        <v>10</v>
      </c>
      <c r="J1167" s="2">
        <f>Datos_cocina[[#This Row],[Precio Unitario]]*Datos_cocina[[#This Row],[Cantidad Ordenada]]</f>
        <v>24</v>
      </c>
      <c r="K1167" s="3">
        <f>Datos_cocina[[#This Row],[Ganancia Bruta]]*Datos_cocina[[#This Row],[Cantidad Ordenada]]</f>
        <v>10</v>
      </c>
      <c r="L1167" s="3">
        <f>Datos_cocina[[#This Row],[Precio Unitario]]-Datos_cocina[[#This Row],[Costo Unitario]]</f>
        <v>10</v>
      </c>
      <c r="M1167" s="4">
        <f>(Datos_cocina[[#This Row],[Ganancia Neta]]/Datos_cocina[[#This Row],[Total del Pedido]])</f>
        <v>0.41666666666666669</v>
      </c>
    </row>
    <row r="1168" spans="1:13" x14ac:dyDescent="0.3">
      <c r="A1168">
        <v>470</v>
      </c>
      <c r="B1168">
        <v>17</v>
      </c>
      <c r="C1168" t="s">
        <v>44</v>
      </c>
      <c r="D1168" t="s">
        <v>45</v>
      </c>
      <c r="E1168" s="2">
        <v>10</v>
      </c>
      <c r="F1168" s="2">
        <v>18</v>
      </c>
      <c r="G1168">
        <v>3</v>
      </c>
      <c r="H1168" s="8">
        <v>1.9444444444444445E-2</v>
      </c>
      <c r="I1168" t="s">
        <v>10</v>
      </c>
      <c r="J1168" s="2">
        <f>Datos_cocina[[#This Row],[Precio Unitario]]*Datos_cocina[[#This Row],[Cantidad Ordenada]]</f>
        <v>54</v>
      </c>
      <c r="K1168" s="3">
        <f>Datos_cocina[[#This Row],[Ganancia Bruta]]*Datos_cocina[[#This Row],[Cantidad Ordenada]]</f>
        <v>24</v>
      </c>
      <c r="L1168" s="3">
        <f>Datos_cocina[[#This Row],[Precio Unitario]]-Datos_cocina[[#This Row],[Costo Unitario]]</f>
        <v>8</v>
      </c>
      <c r="M1168" s="4">
        <f>(Datos_cocina[[#This Row],[Ganancia Neta]]/Datos_cocina[[#This Row],[Total del Pedido]])</f>
        <v>0.44444444444444442</v>
      </c>
    </row>
    <row r="1169" spans="1:13" x14ac:dyDescent="0.3">
      <c r="A1169">
        <v>471</v>
      </c>
      <c r="B1169">
        <v>7</v>
      </c>
      <c r="C1169" t="s">
        <v>30</v>
      </c>
      <c r="D1169" t="s">
        <v>31</v>
      </c>
      <c r="E1169" s="2">
        <v>21</v>
      </c>
      <c r="F1169" s="2">
        <v>35</v>
      </c>
      <c r="G1169">
        <v>3</v>
      </c>
      <c r="H1169" s="8">
        <v>3.9583333333333331E-2</v>
      </c>
      <c r="I1169" t="s">
        <v>10</v>
      </c>
      <c r="J1169" s="2">
        <f>Datos_cocina[[#This Row],[Precio Unitario]]*Datos_cocina[[#This Row],[Cantidad Ordenada]]</f>
        <v>105</v>
      </c>
      <c r="K1169" s="3">
        <f>Datos_cocina[[#This Row],[Ganancia Bruta]]*Datos_cocina[[#This Row],[Cantidad Ordenada]]</f>
        <v>42</v>
      </c>
      <c r="L1169" s="3">
        <f>Datos_cocina[[#This Row],[Precio Unitario]]-Datos_cocina[[#This Row],[Costo Unitario]]</f>
        <v>14</v>
      </c>
      <c r="M1169" s="4">
        <f>(Datos_cocina[[#This Row],[Ganancia Neta]]/Datos_cocina[[#This Row],[Total del Pedido]])</f>
        <v>0.4</v>
      </c>
    </row>
    <row r="1170" spans="1:13" x14ac:dyDescent="0.3">
      <c r="A1170">
        <v>472</v>
      </c>
      <c r="B1170">
        <v>20</v>
      </c>
      <c r="C1170" t="s">
        <v>30</v>
      </c>
      <c r="D1170" t="s">
        <v>31</v>
      </c>
      <c r="E1170" s="2">
        <v>21</v>
      </c>
      <c r="F1170" s="2">
        <v>35</v>
      </c>
      <c r="G1170">
        <v>2</v>
      </c>
      <c r="H1170" s="8">
        <v>2.9166666666666667E-2</v>
      </c>
      <c r="I1170" t="s">
        <v>10</v>
      </c>
      <c r="J1170" s="2">
        <f>Datos_cocina[[#This Row],[Precio Unitario]]*Datos_cocina[[#This Row],[Cantidad Ordenada]]</f>
        <v>70</v>
      </c>
      <c r="K1170" s="3">
        <f>Datos_cocina[[#This Row],[Ganancia Bruta]]*Datos_cocina[[#This Row],[Cantidad Ordenada]]</f>
        <v>28</v>
      </c>
      <c r="L1170" s="3">
        <f>Datos_cocina[[#This Row],[Precio Unitario]]-Datos_cocina[[#This Row],[Costo Unitario]]</f>
        <v>14</v>
      </c>
      <c r="M1170" s="4">
        <f>(Datos_cocina[[#This Row],[Ganancia Neta]]/Datos_cocina[[#This Row],[Total del Pedido]])</f>
        <v>0.4</v>
      </c>
    </row>
    <row r="1171" spans="1:13" x14ac:dyDescent="0.3">
      <c r="A1171">
        <v>472</v>
      </c>
      <c r="B1171">
        <v>20</v>
      </c>
      <c r="C1171" t="s">
        <v>34</v>
      </c>
      <c r="D1171" t="s">
        <v>35</v>
      </c>
      <c r="E1171" s="2">
        <v>13</v>
      </c>
      <c r="F1171" s="2">
        <v>22</v>
      </c>
      <c r="G1171">
        <v>2</v>
      </c>
      <c r="H1171" s="8">
        <v>2.1527777777777778E-2</v>
      </c>
      <c r="I1171" t="s">
        <v>13</v>
      </c>
      <c r="J1171" s="2">
        <f>Datos_cocina[[#This Row],[Precio Unitario]]*Datos_cocina[[#This Row],[Cantidad Ordenada]]</f>
        <v>44</v>
      </c>
      <c r="K1171" s="3">
        <f>Datos_cocina[[#This Row],[Ganancia Bruta]]*Datos_cocina[[#This Row],[Cantidad Ordenada]]</f>
        <v>18</v>
      </c>
      <c r="L1171" s="3">
        <f>Datos_cocina[[#This Row],[Precio Unitario]]-Datos_cocina[[#This Row],[Costo Unitario]]</f>
        <v>9</v>
      </c>
      <c r="M1171" s="4">
        <f>(Datos_cocina[[#This Row],[Ganancia Neta]]/Datos_cocina[[#This Row],[Total del Pedido]])</f>
        <v>0.40909090909090912</v>
      </c>
    </row>
    <row r="1172" spans="1:13" x14ac:dyDescent="0.3">
      <c r="A1172">
        <v>473</v>
      </c>
      <c r="B1172">
        <v>13</v>
      </c>
      <c r="C1172" t="s">
        <v>34</v>
      </c>
      <c r="D1172" t="s">
        <v>35</v>
      </c>
      <c r="E1172" s="2">
        <v>13</v>
      </c>
      <c r="F1172" s="2">
        <v>22</v>
      </c>
      <c r="G1172">
        <v>2</v>
      </c>
      <c r="H1172" s="8">
        <v>3.5416666666666666E-2</v>
      </c>
      <c r="I1172" t="s">
        <v>13</v>
      </c>
      <c r="J1172" s="2">
        <f>Datos_cocina[[#This Row],[Precio Unitario]]*Datos_cocina[[#This Row],[Cantidad Ordenada]]</f>
        <v>44</v>
      </c>
      <c r="K1172" s="3">
        <f>Datos_cocina[[#This Row],[Ganancia Bruta]]*Datos_cocina[[#This Row],[Cantidad Ordenada]]</f>
        <v>18</v>
      </c>
      <c r="L1172" s="3">
        <f>Datos_cocina[[#This Row],[Precio Unitario]]-Datos_cocina[[#This Row],[Costo Unitario]]</f>
        <v>9</v>
      </c>
      <c r="M1172" s="4">
        <f>(Datos_cocina[[#This Row],[Ganancia Neta]]/Datos_cocina[[#This Row],[Total del Pedido]])</f>
        <v>0.40909090909090912</v>
      </c>
    </row>
    <row r="1173" spans="1:13" x14ac:dyDescent="0.3">
      <c r="A1173">
        <v>473</v>
      </c>
      <c r="B1173">
        <v>13</v>
      </c>
      <c r="C1173" t="s">
        <v>30</v>
      </c>
      <c r="D1173" t="s">
        <v>31</v>
      </c>
      <c r="E1173" s="2">
        <v>21</v>
      </c>
      <c r="F1173" s="2">
        <v>35</v>
      </c>
      <c r="G1173">
        <v>1</v>
      </c>
      <c r="H1173" s="8">
        <v>6.9444444444444441E-3</v>
      </c>
      <c r="I1173" t="s">
        <v>10</v>
      </c>
      <c r="J1173" s="2">
        <f>Datos_cocina[[#This Row],[Precio Unitario]]*Datos_cocina[[#This Row],[Cantidad Ordenada]]</f>
        <v>35</v>
      </c>
      <c r="K1173" s="3">
        <f>Datos_cocina[[#This Row],[Ganancia Bruta]]*Datos_cocina[[#This Row],[Cantidad Ordenada]]</f>
        <v>14</v>
      </c>
      <c r="L1173" s="3">
        <f>Datos_cocina[[#This Row],[Precio Unitario]]-Datos_cocina[[#This Row],[Costo Unitario]]</f>
        <v>14</v>
      </c>
      <c r="M1173" s="4">
        <f>(Datos_cocina[[#This Row],[Ganancia Neta]]/Datos_cocina[[#This Row],[Total del Pedido]])</f>
        <v>0.4</v>
      </c>
    </row>
    <row r="1174" spans="1:13" x14ac:dyDescent="0.3">
      <c r="A1174">
        <v>474</v>
      </c>
      <c r="B1174">
        <v>2</v>
      </c>
      <c r="C1174" t="s">
        <v>36</v>
      </c>
      <c r="D1174" t="s">
        <v>37</v>
      </c>
      <c r="E1174" s="2">
        <v>20</v>
      </c>
      <c r="F1174" s="2">
        <v>34</v>
      </c>
      <c r="G1174">
        <v>1</v>
      </c>
      <c r="H1174" s="8">
        <v>3.8194444444444448E-2</v>
      </c>
      <c r="I1174" t="s">
        <v>13</v>
      </c>
      <c r="J1174" s="2">
        <f>Datos_cocina[[#This Row],[Precio Unitario]]*Datos_cocina[[#This Row],[Cantidad Ordenada]]</f>
        <v>34</v>
      </c>
      <c r="K1174" s="3">
        <f>Datos_cocina[[#This Row],[Ganancia Bruta]]*Datos_cocina[[#This Row],[Cantidad Ordenada]]</f>
        <v>14</v>
      </c>
      <c r="L1174" s="3">
        <f>Datos_cocina[[#This Row],[Precio Unitario]]-Datos_cocina[[#This Row],[Costo Unitario]]</f>
        <v>14</v>
      </c>
      <c r="M1174" s="4">
        <f>(Datos_cocina[[#This Row],[Ganancia Neta]]/Datos_cocina[[#This Row],[Total del Pedido]])</f>
        <v>0.41176470588235292</v>
      </c>
    </row>
    <row r="1175" spans="1:13" x14ac:dyDescent="0.3">
      <c r="A1175">
        <v>474</v>
      </c>
      <c r="B1175">
        <v>2</v>
      </c>
      <c r="C1175" t="s">
        <v>22</v>
      </c>
      <c r="D1175" t="s">
        <v>23</v>
      </c>
      <c r="E1175" s="2">
        <v>17</v>
      </c>
      <c r="F1175" s="2">
        <v>29</v>
      </c>
      <c r="G1175">
        <v>1</v>
      </c>
      <c r="H1175" s="8">
        <v>2.5694444444444443E-2</v>
      </c>
      <c r="I1175" t="s">
        <v>10</v>
      </c>
      <c r="J1175" s="2">
        <f>Datos_cocina[[#This Row],[Precio Unitario]]*Datos_cocina[[#This Row],[Cantidad Ordenada]]</f>
        <v>29</v>
      </c>
      <c r="K1175" s="3">
        <f>Datos_cocina[[#This Row],[Ganancia Bruta]]*Datos_cocina[[#This Row],[Cantidad Ordenada]]</f>
        <v>12</v>
      </c>
      <c r="L1175" s="3">
        <f>Datos_cocina[[#This Row],[Precio Unitario]]-Datos_cocina[[#This Row],[Costo Unitario]]</f>
        <v>12</v>
      </c>
      <c r="M1175" s="4">
        <f>(Datos_cocina[[#This Row],[Ganancia Neta]]/Datos_cocina[[#This Row],[Total del Pedido]])</f>
        <v>0.41379310344827586</v>
      </c>
    </row>
    <row r="1176" spans="1:13" x14ac:dyDescent="0.3">
      <c r="A1176">
        <v>474</v>
      </c>
      <c r="B1176">
        <v>2</v>
      </c>
      <c r="C1176" t="s">
        <v>14</v>
      </c>
      <c r="D1176" t="s">
        <v>15</v>
      </c>
      <c r="E1176" s="2">
        <v>19</v>
      </c>
      <c r="F1176" s="2">
        <v>31</v>
      </c>
      <c r="G1176">
        <v>1</v>
      </c>
      <c r="H1176" s="8">
        <v>2.361111111111111E-2</v>
      </c>
      <c r="I1176" t="s">
        <v>13</v>
      </c>
      <c r="J1176" s="2">
        <f>Datos_cocina[[#This Row],[Precio Unitario]]*Datos_cocina[[#This Row],[Cantidad Ordenada]]</f>
        <v>31</v>
      </c>
      <c r="K1176" s="3">
        <f>Datos_cocina[[#This Row],[Ganancia Bruta]]*Datos_cocina[[#This Row],[Cantidad Ordenada]]</f>
        <v>12</v>
      </c>
      <c r="L1176" s="3">
        <f>Datos_cocina[[#This Row],[Precio Unitario]]-Datos_cocina[[#This Row],[Costo Unitario]]</f>
        <v>12</v>
      </c>
      <c r="M1176" s="4">
        <f>(Datos_cocina[[#This Row],[Ganancia Neta]]/Datos_cocina[[#This Row],[Total del Pedido]])</f>
        <v>0.38709677419354838</v>
      </c>
    </row>
    <row r="1177" spans="1:13" x14ac:dyDescent="0.3">
      <c r="A1177">
        <v>474</v>
      </c>
      <c r="B1177">
        <v>2</v>
      </c>
      <c r="C1177" t="s">
        <v>26</v>
      </c>
      <c r="D1177" t="s">
        <v>27</v>
      </c>
      <c r="E1177" s="2">
        <v>16</v>
      </c>
      <c r="F1177" s="2">
        <v>28</v>
      </c>
      <c r="G1177">
        <v>3</v>
      </c>
      <c r="H1177" s="8">
        <v>2.4305555555555556E-2</v>
      </c>
      <c r="I1177" t="s">
        <v>10</v>
      </c>
      <c r="J1177" s="2">
        <f>Datos_cocina[[#This Row],[Precio Unitario]]*Datos_cocina[[#This Row],[Cantidad Ordenada]]</f>
        <v>84</v>
      </c>
      <c r="K1177" s="3">
        <f>Datos_cocina[[#This Row],[Ganancia Bruta]]*Datos_cocina[[#This Row],[Cantidad Ordenada]]</f>
        <v>36</v>
      </c>
      <c r="L1177" s="3">
        <f>Datos_cocina[[#This Row],[Precio Unitario]]-Datos_cocina[[#This Row],[Costo Unitario]]</f>
        <v>12</v>
      </c>
      <c r="M1177" s="4">
        <f>(Datos_cocina[[#This Row],[Ganancia Neta]]/Datos_cocina[[#This Row],[Total del Pedido]])</f>
        <v>0.42857142857142855</v>
      </c>
    </row>
    <row r="1178" spans="1:13" x14ac:dyDescent="0.3">
      <c r="A1178">
        <v>475</v>
      </c>
      <c r="B1178">
        <v>18</v>
      </c>
      <c r="C1178" t="s">
        <v>8</v>
      </c>
      <c r="D1178" t="s">
        <v>9</v>
      </c>
      <c r="E1178" s="2">
        <v>14</v>
      </c>
      <c r="F1178" s="2">
        <v>24</v>
      </c>
      <c r="G1178">
        <v>3</v>
      </c>
      <c r="H1178" s="8">
        <v>1.4583333333333334E-2</v>
      </c>
      <c r="I1178" t="s">
        <v>13</v>
      </c>
      <c r="J1178" s="2">
        <f>Datos_cocina[[#This Row],[Precio Unitario]]*Datos_cocina[[#This Row],[Cantidad Ordenada]]</f>
        <v>72</v>
      </c>
      <c r="K1178" s="3">
        <f>Datos_cocina[[#This Row],[Ganancia Bruta]]*Datos_cocina[[#This Row],[Cantidad Ordenada]]</f>
        <v>30</v>
      </c>
      <c r="L1178" s="3">
        <f>Datos_cocina[[#This Row],[Precio Unitario]]-Datos_cocina[[#This Row],[Costo Unitario]]</f>
        <v>10</v>
      </c>
      <c r="M1178" s="4">
        <f>(Datos_cocina[[#This Row],[Ganancia Neta]]/Datos_cocina[[#This Row],[Total del Pedido]])</f>
        <v>0.41666666666666669</v>
      </c>
    </row>
    <row r="1179" spans="1:13" x14ac:dyDescent="0.3">
      <c r="A1179">
        <v>475</v>
      </c>
      <c r="B1179">
        <v>18</v>
      </c>
      <c r="C1179" t="s">
        <v>36</v>
      </c>
      <c r="D1179" t="s">
        <v>37</v>
      </c>
      <c r="E1179" s="2">
        <v>20</v>
      </c>
      <c r="F1179" s="2">
        <v>34</v>
      </c>
      <c r="G1179">
        <v>3</v>
      </c>
      <c r="H1179" s="8">
        <v>9.7222222222222224E-3</v>
      </c>
      <c r="I1179" t="s">
        <v>13</v>
      </c>
      <c r="J1179" s="2">
        <f>Datos_cocina[[#This Row],[Precio Unitario]]*Datos_cocina[[#This Row],[Cantidad Ordenada]]</f>
        <v>102</v>
      </c>
      <c r="K1179" s="3">
        <f>Datos_cocina[[#This Row],[Ganancia Bruta]]*Datos_cocina[[#This Row],[Cantidad Ordenada]]</f>
        <v>42</v>
      </c>
      <c r="L1179" s="3">
        <f>Datos_cocina[[#This Row],[Precio Unitario]]-Datos_cocina[[#This Row],[Costo Unitario]]</f>
        <v>14</v>
      </c>
      <c r="M1179" s="4">
        <f>(Datos_cocina[[#This Row],[Ganancia Neta]]/Datos_cocina[[#This Row],[Total del Pedido]])</f>
        <v>0.41176470588235292</v>
      </c>
    </row>
    <row r="1180" spans="1:13" x14ac:dyDescent="0.3">
      <c r="A1180">
        <v>476</v>
      </c>
      <c r="B1180">
        <v>13</v>
      </c>
      <c r="C1180" t="s">
        <v>8</v>
      </c>
      <c r="D1180" t="s">
        <v>9</v>
      </c>
      <c r="E1180" s="2">
        <v>14</v>
      </c>
      <c r="F1180" s="2">
        <v>24</v>
      </c>
      <c r="G1180">
        <v>2</v>
      </c>
      <c r="H1180" s="8">
        <v>3.8194444444444448E-2</v>
      </c>
      <c r="I1180" t="s">
        <v>13</v>
      </c>
      <c r="J1180" s="2">
        <f>Datos_cocina[[#This Row],[Precio Unitario]]*Datos_cocina[[#This Row],[Cantidad Ordenada]]</f>
        <v>48</v>
      </c>
      <c r="K1180" s="3">
        <f>Datos_cocina[[#This Row],[Ganancia Bruta]]*Datos_cocina[[#This Row],[Cantidad Ordenada]]</f>
        <v>20</v>
      </c>
      <c r="L1180" s="3">
        <f>Datos_cocina[[#This Row],[Precio Unitario]]-Datos_cocina[[#This Row],[Costo Unitario]]</f>
        <v>10</v>
      </c>
      <c r="M1180" s="4">
        <f>(Datos_cocina[[#This Row],[Ganancia Neta]]/Datos_cocina[[#This Row],[Total del Pedido]])</f>
        <v>0.41666666666666669</v>
      </c>
    </row>
    <row r="1181" spans="1:13" x14ac:dyDescent="0.3">
      <c r="A1181">
        <v>476</v>
      </c>
      <c r="B1181">
        <v>13</v>
      </c>
      <c r="C1181" t="s">
        <v>36</v>
      </c>
      <c r="D1181" t="s">
        <v>37</v>
      </c>
      <c r="E1181" s="2">
        <v>20</v>
      </c>
      <c r="F1181" s="2">
        <v>34</v>
      </c>
      <c r="G1181">
        <v>1</v>
      </c>
      <c r="H1181" s="8">
        <v>2.361111111111111E-2</v>
      </c>
      <c r="I1181" t="s">
        <v>10</v>
      </c>
      <c r="J1181" s="2">
        <f>Datos_cocina[[#This Row],[Precio Unitario]]*Datos_cocina[[#This Row],[Cantidad Ordenada]]</f>
        <v>34</v>
      </c>
      <c r="K1181" s="3">
        <f>Datos_cocina[[#This Row],[Ganancia Bruta]]*Datos_cocina[[#This Row],[Cantidad Ordenada]]</f>
        <v>14</v>
      </c>
      <c r="L1181" s="3">
        <f>Datos_cocina[[#This Row],[Precio Unitario]]-Datos_cocina[[#This Row],[Costo Unitario]]</f>
        <v>14</v>
      </c>
      <c r="M1181" s="4">
        <f>(Datos_cocina[[#This Row],[Ganancia Neta]]/Datos_cocina[[#This Row],[Total del Pedido]])</f>
        <v>0.41176470588235292</v>
      </c>
    </row>
    <row r="1182" spans="1:13" x14ac:dyDescent="0.3">
      <c r="A1182">
        <v>476</v>
      </c>
      <c r="B1182">
        <v>13</v>
      </c>
      <c r="C1182" t="s">
        <v>32</v>
      </c>
      <c r="D1182" t="s">
        <v>33</v>
      </c>
      <c r="E1182" s="2">
        <v>19</v>
      </c>
      <c r="F1182" s="2">
        <v>32</v>
      </c>
      <c r="G1182">
        <v>3</v>
      </c>
      <c r="H1182" s="8">
        <v>3.472222222222222E-3</v>
      </c>
      <c r="I1182" t="s">
        <v>13</v>
      </c>
      <c r="J1182" s="2">
        <f>Datos_cocina[[#This Row],[Precio Unitario]]*Datos_cocina[[#This Row],[Cantidad Ordenada]]</f>
        <v>96</v>
      </c>
      <c r="K1182" s="3">
        <f>Datos_cocina[[#This Row],[Ganancia Bruta]]*Datos_cocina[[#This Row],[Cantidad Ordenada]]</f>
        <v>39</v>
      </c>
      <c r="L1182" s="3">
        <f>Datos_cocina[[#This Row],[Precio Unitario]]-Datos_cocina[[#This Row],[Costo Unitario]]</f>
        <v>13</v>
      </c>
      <c r="M1182" s="4">
        <f>(Datos_cocina[[#This Row],[Ganancia Neta]]/Datos_cocina[[#This Row],[Total del Pedido]])</f>
        <v>0.40625</v>
      </c>
    </row>
    <row r="1183" spans="1:13" x14ac:dyDescent="0.3">
      <c r="A1183">
        <v>476</v>
      </c>
      <c r="B1183">
        <v>13</v>
      </c>
      <c r="C1183" t="s">
        <v>18</v>
      </c>
      <c r="D1183" t="s">
        <v>19</v>
      </c>
      <c r="E1183" s="2">
        <v>25</v>
      </c>
      <c r="F1183" s="2">
        <v>40</v>
      </c>
      <c r="G1183">
        <v>1</v>
      </c>
      <c r="H1183" s="8">
        <v>1.4583333333333334E-2</v>
      </c>
      <c r="I1183" t="s">
        <v>10</v>
      </c>
      <c r="J1183" s="2">
        <f>Datos_cocina[[#This Row],[Precio Unitario]]*Datos_cocina[[#This Row],[Cantidad Ordenada]]</f>
        <v>40</v>
      </c>
      <c r="K1183" s="3">
        <f>Datos_cocina[[#This Row],[Ganancia Bruta]]*Datos_cocina[[#This Row],[Cantidad Ordenada]]</f>
        <v>15</v>
      </c>
      <c r="L1183" s="3">
        <f>Datos_cocina[[#This Row],[Precio Unitario]]-Datos_cocina[[#This Row],[Costo Unitario]]</f>
        <v>15</v>
      </c>
      <c r="M1183" s="4">
        <f>(Datos_cocina[[#This Row],[Ganancia Neta]]/Datos_cocina[[#This Row],[Total del Pedido]])</f>
        <v>0.375</v>
      </c>
    </row>
    <row r="1184" spans="1:13" x14ac:dyDescent="0.3">
      <c r="A1184">
        <v>477</v>
      </c>
      <c r="B1184">
        <v>8</v>
      </c>
      <c r="C1184" t="s">
        <v>36</v>
      </c>
      <c r="D1184" t="s">
        <v>37</v>
      </c>
      <c r="E1184" s="2">
        <v>20</v>
      </c>
      <c r="F1184" s="2">
        <v>34</v>
      </c>
      <c r="G1184">
        <v>2</v>
      </c>
      <c r="H1184" s="8">
        <v>2.361111111111111E-2</v>
      </c>
      <c r="I1184" t="s">
        <v>13</v>
      </c>
      <c r="J1184" s="2">
        <f>Datos_cocina[[#This Row],[Precio Unitario]]*Datos_cocina[[#This Row],[Cantidad Ordenada]]</f>
        <v>68</v>
      </c>
      <c r="K1184" s="3">
        <f>Datos_cocina[[#This Row],[Ganancia Bruta]]*Datos_cocina[[#This Row],[Cantidad Ordenada]]</f>
        <v>28</v>
      </c>
      <c r="L1184" s="3">
        <f>Datos_cocina[[#This Row],[Precio Unitario]]-Datos_cocina[[#This Row],[Costo Unitario]]</f>
        <v>14</v>
      </c>
      <c r="M1184" s="4">
        <f>(Datos_cocina[[#This Row],[Ganancia Neta]]/Datos_cocina[[#This Row],[Total del Pedido]])</f>
        <v>0.41176470588235292</v>
      </c>
    </row>
    <row r="1185" spans="1:13" x14ac:dyDescent="0.3">
      <c r="A1185">
        <v>477</v>
      </c>
      <c r="B1185">
        <v>8</v>
      </c>
      <c r="C1185" t="s">
        <v>40</v>
      </c>
      <c r="D1185" t="s">
        <v>41</v>
      </c>
      <c r="E1185" s="2">
        <v>14</v>
      </c>
      <c r="F1185" s="2">
        <v>23</v>
      </c>
      <c r="G1185">
        <v>2</v>
      </c>
      <c r="H1185" s="8">
        <v>9.0277777777777769E-3</v>
      </c>
      <c r="I1185" t="s">
        <v>13</v>
      </c>
      <c r="J1185" s="2">
        <f>Datos_cocina[[#This Row],[Precio Unitario]]*Datos_cocina[[#This Row],[Cantidad Ordenada]]</f>
        <v>46</v>
      </c>
      <c r="K1185" s="3">
        <f>Datos_cocina[[#This Row],[Ganancia Bruta]]*Datos_cocina[[#This Row],[Cantidad Ordenada]]</f>
        <v>18</v>
      </c>
      <c r="L1185" s="3">
        <f>Datos_cocina[[#This Row],[Precio Unitario]]-Datos_cocina[[#This Row],[Costo Unitario]]</f>
        <v>9</v>
      </c>
      <c r="M1185" s="4">
        <f>(Datos_cocina[[#This Row],[Ganancia Neta]]/Datos_cocina[[#This Row],[Total del Pedido]])</f>
        <v>0.39130434782608697</v>
      </c>
    </row>
    <row r="1186" spans="1:13" x14ac:dyDescent="0.3">
      <c r="A1186">
        <v>477</v>
      </c>
      <c r="B1186">
        <v>8</v>
      </c>
      <c r="C1186" t="s">
        <v>8</v>
      </c>
      <c r="D1186" t="s">
        <v>9</v>
      </c>
      <c r="E1186" s="2">
        <v>14</v>
      </c>
      <c r="F1186" s="2">
        <v>24</v>
      </c>
      <c r="G1186">
        <v>2</v>
      </c>
      <c r="H1186" s="8">
        <v>3.2638888888888891E-2</v>
      </c>
      <c r="I1186" t="s">
        <v>13</v>
      </c>
      <c r="J1186" s="2">
        <f>Datos_cocina[[#This Row],[Precio Unitario]]*Datos_cocina[[#This Row],[Cantidad Ordenada]]</f>
        <v>48</v>
      </c>
      <c r="K1186" s="3">
        <f>Datos_cocina[[#This Row],[Ganancia Bruta]]*Datos_cocina[[#This Row],[Cantidad Ordenada]]</f>
        <v>20</v>
      </c>
      <c r="L1186" s="3">
        <f>Datos_cocina[[#This Row],[Precio Unitario]]-Datos_cocina[[#This Row],[Costo Unitario]]</f>
        <v>10</v>
      </c>
      <c r="M1186" s="4">
        <f>(Datos_cocina[[#This Row],[Ganancia Neta]]/Datos_cocina[[#This Row],[Total del Pedido]])</f>
        <v>0.41666666666666669</v>
      </c>
    </row>
    <row r="1187" spans="1:13" x14ac:dyDescent="0.3">
      <c r="A1187">
        <v>477</v>
      </c>
      <c r="B1187">
        <v>8</v>
      </c>
      <c r="C1187" t="s">
        <v>42</v>
      </c>
      <c r="D1187" t="s">
        <v>43</v>
      </c>
      <c r="E1187" s="2">
        <v>13</v>
      </c>
      <c r="F1187" s="2">
        <v>21</v>
      </c>
      <c r="G1187">
        <v>2</v>
      </c>
      <c r="H1187" s="8">
        <v>1.4583333333333334E-2</v>
      </c>
      <c r="I1187" t="s">
        <v>10</v>
      </c>
      <c r="J1187" s="2">
        <f>Datos_cocina[[#This Row],[Precio Unitario]]*Datos_cocina[[#This Row],[Cantidad Ordenada]]</f>
        <v>42</v>
      </c>
      <c r="K1187" s="3">
        <f>Datos_cocina[[#This Row],[Ganancia Bruta]]*Datos_cocina[[#This Row],[Cantidad Ordenada]]</f>
        <v>16</v>
      </c>
      <c r="L1187" s="3">
        <f>Datos_cocina[[#This Row],[Precio Unitario]]-Datos_cocina[[#This Row],[Costo Unitario]]</f>
        <v>8</v>
      </c>
      <c r="M1187" s="4">
        <f>(Datos_cocina[[#This Row],[Ganancia Neta]]/Datos_cocina[[#This Row],[Total del Pedido]])</f>
        <v>0.38095238095238093</v>
      </c>
    </row>
    <row r="1188" spans="1:13" x14ac:dyDescent="0.3">
      <c r="A1188">
        <v>478</v>
      </c>
      <c r="B1188">
        <v>7</v>
      </c>
      <c r="C1188" t="s">
        <v>11</v>
      </c>
      <c r="D1188" t="s">
        <v>12</v>
      </c>
      <c r="E1188" s="2">
        <v>18</v>
      </c>
      <c r="F1188" s="2">
        <v>30</v>
      </c>
      <c r="G1188">
        <v>2</v>
      </c>
      <c r="H1188" s="8">
        <v>3.7499999999999999E-2</v>
      </c>
      <c r="I1188" t="s">
        <v>13</v>
      </c>
      <c r="J1188" s="2">
        <f>Datos_cocina[[#This Row],[Precio Unitario]]*Datos_cocina[[#This Row],[Cantidad Ordenada]]</f>
        <v>60</v>
      </c>
      <c r="K1188" s="3">
        <f>Datos_cocina[[#This Row],[Ganancia Bruta]]*Datos_cocina[[#This Row],[Cantidad Ordenada]]</f>
        <v>24</v>
      </c>
      <c r="L1188" s="3">
        <f>Datos_cocina[[#This Row],[Precio Unitario]]-Datos_cocina[[#This Row],[Costo Unitario]]</f>
        <v>12</v>
      </c>
      <c r="M1188" s="4">
        <f>(Datos_cocina[[#This Row],[Ganancia Neta]]/Datos_cocina[[#This Row],[Total del Pedido]])</f>
        <v>0.4</v>
      </c>
    </row>
    <row r="1189" spans="1:13" x14ac:dyDescent="0.3">
      <c r="A1189">
        <v>478</v>
      </c>
      <c r="B1189">
        <v>7</v>
      </c>
      <c r="C1189" t="s">
        <v>22</v>
      </c>
      <c r="D1189" t="s">
        <v>23</v>
      </c>
      <c r="E1189" s="2">
        <v>17</v>
      </c>
      <c r="F1189" s="2">
        <v>29</v>
      </c>
      <c r="G1189">
        <v>2</v>
      </c>
      <c r="H1189" s="8">
        <v>2.5000000000000001E-2</v>
      </c>
      <c r="I1189" t="s">
        <v>13</v>
      </c>
      <c r="J1189" s="2">
        <f>Datos_cocina[[#This Row],[Precio Unitario]]*Datos_cocina[[#This Row],[Cantidad Ordenada]]</f>
        <v>58</v>
      </c>
      <c r="K1189" s="3">
        <f>Datos_cocina[[#This Row],[Ganancia Bruta]]*Datos_cocina[[#This Row],[Cantidad Ordenada]]</f>
        <v>24</v>
      </c>
      <c r="L1189" s="3">
        <f>Datos_cocina[[#This Row],[Precio Unitario]]-Datos_cocina[[#This Row],[Costo Unitario]]</f>
        <v>12</v>
      </c>
      <c r="M1189" s="4">
        <f>(Datos_cocina[[#This Row],[Ganancia Neta]]/Datos_cocina[[#This Row],[Total del Pedido]])</f>
        <v>0.41379310344827586</v>
      </c>
    </row>
    <row r="1190" spans="1:13" x14ac:dyDescent="0.3">
      <c r="A1190">
        <v>479</v>
      </c>
      <c r="B1190">
        <v>1</v>
      </c>
      <c r="C1190" t="s">
        <v>44</v>
      </c>
      <c r="D1190" t="s">
        <v>45</v>
      </c>
      <c r="E1190" s="2">
        <v>10</v>
      </c>
      <c r="F1190" s="2">
        <v>18</v>
      </c>
      <c r="G1190">
        <v>1</v>
      </c>
      <c r="H1190" s="8">
        <v>3.125E-2</v>
      </c>
      <c r="I1190" t="s">
        <v>10</v>
      </c>
      <c r="J1190" s="2">
        <f>Datos_cocina[[#This Row],[Precio Unitario]]*Datos_cocina[[#This Row],[Cantidad Ordenada]]</f>
        <v>18</v>
      </c>
      <c r="K1190" s="3">
        <f>Datos_cocina[[#This Row],[Ganancia Bruta]]*Datos_cocina[[#This Row],[Cantidad Ordenada]]</f>
        <v>8</v>
      </c>
      <c r="L1190" s="3">
        <f>Datos_cocina[[#This Row],[Precio Unitario]]-Datos_cocina[[#This Row],[Costo Unitario]]</f>
        <v>8</v>
      </c>
      <c r="M1190" s="4">
        <f>(Datos_cocina[[#This Row],[Ganancia Neta]]/Datos_cocina[[#This Row],[Total del Pedido]])</f>
        <v>0.44444444444444442</v>
      </c>
    </row>
    <row r="1191" spans="1:13" x14ac:dyDescent="0.3">
      <c r="A1191">
        <v>479</v>
      </c>
      <c r="B1191">
        <v>1</v>
      </c>
      <c r="C1191" t="s">
        <v>36</v>
      </c>
      <c r="D1191" t="s">
        <v>37</v>
      </c>
      <c r="E1191" s="2">
        <v>20</v>
      </c>
      <c r="F1191" s="2">
        <v>34</v>
      </c>
      <c r="G1191">
        <v>1</v>
      </c>
      <c r="H1191" s="8">
        <v>2.6388888888888889E-2</v>
      </c>
      <c r="I1191" t="s">
        <v>13</v>
      </c>
      <c r="J1191" s="2">
        <f>Datos_cocina[[#This Row],[Precio Unitario]]*Datos_cocina[[#This Row],[Cantidad Ordenada]]</f>
        <v>34</v>
      </c>
      <c r="K1191" s="3">
        <f>Datos_cocina[[#This Row],[Ganancia Bruta]]*Datos_cocina[[#This Row],[Cantidad Ordenada]]</f>
        <v>14</v>
      </c>
      <c r="L1191" s="3">
        <f>Datos_cocina[[#This Row],[Precio Unitario]]-Datos_cocina[[#This Row],[Costo Unitario]]</f>
        <v>14</v>
      </c>
      <c r="M1191" s="4">
        <f>(Datos_cocina[[#This Row],[Ganancia Neta]]/Datos_cocina[[#This Row],[Total del Pedido]])</f>
        <v>0.41176470588235292</v>
      </c>
    </row>
    <row r="1192" spans="1:13" x14ac:dyDescent="0.3">
      <c r="A1192">
        <v>480</v>
      </c>
      <c r="B1192">
        <v>1</v>
      </c>
      <c r="C1192" t="s">
        <v>30</v>
      </c>
      <c r="D1192" t="s">
        <v>31</v>
      </c>
      <c r="E1192" s="2">
        <v>21</v>
      </c>
      <c r="F1192" s="2">
        <v>35</v>
      </c>
      <c r="G1192">
        <v>3</v>
      </c>
      <c r="H1192" s="8">
        <v>3.9583333333333331E-2</v>
      </c>
      <c r="I1192" t="s">
        <v>13</v>
      </c>
      <c r="J1192" s="2">
        <f>Datos_cocina[[#This Row],[Precio Unitario]]*Datos_cocina[[#This Row],[Cantidad Ordenada]]</f>
        <v>105</v>
      </c>
      <c r="K1192" s="3">
        <f>Datos_cocina[[#This Row],[Ganancia Bruta]]*Datos_cocina[[#This Row],[Cantidad Ordenada]]</f>
        <v>42</v>
      </c>
      <c r="L1192" s="3">
        <f>Datos_cocina[[#This Row],[Precio Unitario]]-Datos_cocina[[#This Row],[Costo Unitario]]</f>
        <v>14</v>
      </c>
      <c r="M1192" s="4">
        <f>(Datos_cocina[[#This Row],[Ganancia Neta]]/Datos_cocina[[#This Row],[Total del Pedido]])</f>
        <v>0.4</v>
      </c>
    </row>
    <row r="1193" spans="1:13" x14ac:dyDescent="0.3">
      <c r="A1193">
        <v>480</v>
      </c>
      <c r="B1193">
        <v>1</v>
      </c>
      <c r="C1193" t="s">
        <v>16</v>
      </c>
      <c r="D1193" t="s">
        <v>17</v>
      </c>
      <c r="E1193" s="2">
        <v>16</v>
      </c>
      <c r="F1193" s="2">
        <v>27</v>
      </c>
      <c r="G1193">
        <v>2</v>
      </c>
      <c r="H1193" s="8">
        <v>5.5555555555555558E-3</v>
      </c>
      <c r="I1193" t="s">
        <v>10</v>
      </c>
      <c r="J1193" s="2">
        <f>Datos_cocina[[#This Row],[Precio Unitario]]*Datos_cocina[[#This Row],[Cantidad Ordenada]]</f>
        <v>54</v>
      </c>
      <c r="K1193" s="3">
        <f>Datos_cocina[[#This Row],[Ganancia Bruta]]*Datos_cocina[[#This Row],[Cantidad Ordenada]]</f>
        <v>22</v>
      </c>
      <c r="L1193" s="3">
        <f>Datos_cocina[[#This Row],[Precio Unitario]]-Datos_cocina[[#This Row],[Costo Unitario]]</f>
        <v>11</v>
      </c>
      <c r="M1193" s="4">
        <f>(Datos_cocina[[#This Row],[Ganancia Neta]]/Datos_cocina[[#This Row],[Total del Pedido]])</f>
        <v>0.40740740740740738</v>
      </c>
    </row>
    <row r="1194" spans="1:13" x14ac:dyDescent="0.3">
      <c r="A1194">
        <v>481</v>
      </c>
      <c r="B1194">
        <v>9</v>
      </c>
      <c r="C1194" t="s">
        <v>46</v>
      </c>
      <c r="D1194" t="s">
        <v>47</v>
      </c>
      <c r="E1194" s="2">
        <v>15</v>
      </c>
      <c r="F1194" s="2">
        <v>26</v>
      </c>
      <c r="G1194">
        <v>2</v>
      </c>
      <c r="H1194" s="8">
        <v>4.027777777777778E-2</v>
      </c>
      <c r="I1194" t="s">
        <v>13</v>
      </c>
      <c r="J1194" s="2">
        <f>Datos_cocina[[#This Row],[Precio Unitario]]*Datos_cocina[[#This Row],[Cantidad Ordenada]]</f>
        <v>52</v>
      </c>
      <c r="K1194" s="3">
        <f>Datos_cocina[[#This Row],[Ganancia Bruta]]*Datos_cocina[[#This Row],[Cantidad Ordenada]]</f>
        <v>22</v>
      </c>
      <c r="L1194" s="3">
        <f>Datos_cocina[[#This Row],[Precio Unitario]]-Datos_cocina[[#This Row],[Costo Unitario]]</f>
        <v>11</v>
      </c>
      <c r="M1194" s="4">
        <f>(Datos_cocina[[#This Row],[Ganancia Neta]]/Datos_cocina[[#This Row],[Total del Pedido]])</f>
        <v>0.42307692307692307</v>
      </c>
    </row>
    <row r="1195" spans="1:13" x14ac:dyDescent="0.3">
      <c r="A1195">
        <v>482</v>
      </c>
      <c r="B1195">
        <v>9</v>
      </c>
      <c r="C1195" t="s">
        <v>42</v>
      </c>
      <c r="D1195" t="s">
        <v>43</v>
      </c>
      <c r="E1195" s="2">
        <v>13</v>
      </c>
      <c r="F1195" s="2">
        <v>21</v>
      </c>
      <c r="G1195">
        <v>3</v>
      </c>
      <c r="H1195" s="8">
        <v>1.4583333333333334E-2</v>
      </c>
      <c r="I1195" t="s">
        <v>13</v>
      </c>
      <c r="J1195" s="2">
        <f>Datos_cocina[[#This Row],[Precio Unitario]]*Datos_cocina[[#This Row],[Cantidad Ordenada]]</f>
        <v>63</v>
      </c>
      <c r="K1195" s="3">
        <f>Datos_cocina[[#This Row],[Ganancia Bruta]]*Datos_cocina[[#This Row],[Cantidad Ordenada]]</f>
        <v>24</v>
      </c>
      <c r="L1195" s="3">
        <f>Datos_cocina[[#This Row],[Precio Unitario]]-Datos_cocina[[#This Row],[Costo Unitario]]</f>
        <v>8</v>
      </c>
      <c r="M1195" s="4">
        <f>(Datos_cocina[[#This Row],[Ganancia Neta]]/Datos_cocina[[#This Row],[Total del Pedido]])</f>
        <v>0.38095238095238093</v>
      </c>
    </row>
    <row r="1196" spans="1:13" x14ac:dyDescent="0.3">
      <c r="A1196">
        <v>483</v>
      </c>
      <c r="B1196">
        <v>2</v>
      </c>
      <c r="C1196" t="s">
        <v>16</v>
      </c>
      <c r="D1196" t="s">
        <v>17</v>
      </c>
      <c r="E1196" s="2">
        <v>16</v>
      </c>
      <c r="F1196" s="2">
        <v>27</v>
      </c>
      <c r="G1196">
        <v>3</v>
      </c>
      <c r="H1196" s="8">
        <v>3.6805555555555557E-2</v>
      </c>
      <c r="I1196" t="s">
        <v>10</v>
      </c>
      <c r="J1196" s="2">
        <f>Datos_cocina[[#This Row],[Precio Unitario]]*Datos_cocina[[#This Row],[Cantidad Ordenada]]</f>
        <v>81</v>
      </c>
      <c r="K1196" s="3">
        <f>Datos_cocina[[#This Row],[Ganancia Bruta]]*Datos_cocina[[#This Row],[Cantidad Ordenada]]</f>
        <v>33</v>
      </c>
      <c r="L1196" s="3">
        <f>Datos_cocina[[#This Row],[Precio Unitario]]-Datos_cocina[[#This Row],[Costo Unitario]]</f>
        <v>11</v>
      </c>
      <c r="M1196" s="4">
        <f>(Datos_cocina[[#This Row],[Ganancia Neta]]/Datos_cocina[[#This Row],[Total del Pedido]])</f>
        <v>0.40740740740740738</v>
      </c>
    </row>
    <row r="1197" spans="1:13" x14ac:dyDescent="0.3">
      <c r="A1197">
        <v>484</v>
      </c>
      <c r="B1197">
        <v>18</v>
      </c>
      <c r="C1197" t="s">
        <v>48</v>
      </c>
      <c r="D1197" t="s">
        <v>49</v>
      </c>
      <c r="E1197" s="2">
        <v>15</v>
      </c>
      <c r="F1197" s="2">
        <v>25</v>
      </c>
      <c r="G1197">
        <v>3</v>
      </c>
      <c r="H1197" s="8">
        <v>2.361111111111111E-2</v>
      </c>
      <c r="I1197" t="s">
        <v>13</v>
      </c>
      <c r="J1197" s="2">
        <f>Datos_cocina[[#This Row],[Precio Unitario]]*Datos_cocina[[#This Row],[Cantidad Ordenada]]</f>
        <v>75</v>
      </c>
      <c r="K1197" s="3">
        <f>Datos_cocina[[#This Row],[Ganancia Bruta]]*Datos_cocina[[#This Row],[Cantidad Ordenada]]</f>
        <v>30</v>
      </c>
      <c r="L1197" s="3">
        <f>Datos_cocina[[#This Row],[Precio Unitario]]-Datos_cocina[[#This Row],[Costo Unitario]]</f>
        <v>10</v>
      </c>
      <c r="M1197" s="4">
        <f>(Datos_cocina[[#This Row],[Ganancia Neta]]/Datos_cocina[[#This Row],[Total del Pedido]])</f>
        <v>0.4</v>
      </c>
    </row>
    <row r="1198" spans="1:13" x14ac:dyDescent="0.3">
      <c r="A1198">
        <v>485</v>
      </c>
      <c r="B1198">
        <v>6</v>
      </c>
      <c r="C1198" t="s">
        <v>8</v>
      </c>
      <c r="D1198" t="s">
        <v>9</v>
      </c>
      <c r="E1198" s="2">
        <v>14</v>
      </c>
      <c r="F1198" s="2">
        <v>24</v>
      </c>
      <c r="G1198">
        <v>3</v>
      </c>
      <c r="H1198" s="8">
        <v>1.5972222222222221E-2</v>
      </c>
      <c r="I1198" t="s">
        <v>10</v>
      </c>
      <c r="J1198" s="2">
        <f>Datos_cocina[[#This Row],[Precio Unitario]]*Datos_cocina[[#This Row],[Cantidad Ordenada]]</f>
        <v>72</v>
      </c>
      <c r="K1198" s="3">
        <f>Datos_cocina[[#This Row],[Ganancia Bruta]]*Datos_cocina[[#This Row],[Cantidad Ordenada]]</f>
        <v>30</v>
      </c>
      <c r="L1198" s="3">
        <f>Datos_cocina[[#This Row],[Precio Unitario]]-Datos_cocina[[#This Row],[Costo Unitario]]</f>
        <v>10</v>
      </c>
      <c r="M1198" s="4">
        <f>(Datos_cocina[[#This Row],[Ganancia Neta]]/Datos_cocina[[#This Row],[Total del Pedido]])</f>
        <v>0.41666666666666669</v>
      </c>
    </row>
    <row r="1199" spans="1:13" x14ac:dyDescent="0.3">
      <c r="A1199">
        <v>485</v>
      </c>
      <c r="B1199">
        <v>6</v>
      </c>
      <c r="C1199" t="s">
        <v>20</v>
      </c>
      <c r="D1199" t="s">
        <v>21</v>
      </c>
      <c r="E1199" s="2">
        <v>22</v>
      </c>
      <c r="F1199" s="2">
        <v>36</v>
      </c>
      <c r="G1199">
        <v>2</v>
      </c>
      <c r="H1199" s="8">
        <v>3.888888888888889E-2</v>
      </c>
      <c r="I1199" t="s">
        <v>10</v>
      </c>
      <c r="J1199" s="2">
        <f>Datos_cocina[[#This Row],[Precio Unitario]]*Datos_cocina[[#This Row],[Cantidad Ordenada]]</f>
        <v>72</v>
      </c>
      <c r="K1199" s="3">
        <f>Datos_cocina[[#This Row],[Ganancia Bruta]]*Datos_cocina[[#This Row],[Cantidad Ordenada]]</f>
        <v>28</v>
      </c>
      <c r="L1199" s="3">
        <f>Datos_cocina[[#This Row],[Precio Unitario]]-Datos_cocina[[#This Row],[Costo Unitario]]</f>
        <v>14</v>
      </c>
      <c r="M1199" s="4">
        <f>(Datos_cocina[[#This Row],[Ganancia Neta]]/Datos_cocina[[#This Row],[Total del Pedido]])</f>
        <v>0.3888888888888889</v>
      </c>
    </row>
    <row r="1200" spans="1:13" x14ac:dyDescent="0.3">
      <c r="A1200">
        <v>486</v>
      </c>
      <c r="B1200">
        <v>15</v>
      </c>
      <c r="C1200" t="s">
        <v>20</v>
      </c>
      <c r="D1200" t="s">
        <v>21</v>
      </c>
      <c r="E1200" s="2">
        <v>22</v>
      </c>
      <c r="F1200" s="2">
        <v>36</v>
      </c>
      <c r="G1200">
        <v>2</v>
      </c>
      <c r="H1200" s="8">
        <v>4.8611111111111112E-3</v>
      </c>
      <c r="I1200" t="s">
        <v>10</v>
      </c>
      <c r="J1200" s="2">
        <f>Datos_cocina[[#This Row],[Precio Unitario]]*Datos_cocina[[#This Row],[Cantidad Ordenada]]</f>
        <v>72</v>
      </c>
      <c r="K1200" s="3">
        <f>Datos_cocina[[#This Row],[Ganancia Bruta]]*Datos_cocina[[#This Row],[Cantidad Ordenada]]</f>
        <v>28</v>
      </c>
      <c r="L1200" s="3">
        <f>Datos_cocina[[#This Row],[Precio Unitario]]-Datos_cocina[[#This Row],[Costo Unitario]]</f>
        <v>14</v>
      </c>
      <c r="M1200" s="4">
        <f>(Datos_cocina[[#This Row],[Ganancia Neta]]/Datos_cocina[[#This Row],[Total del Pedido]])</f>
        <v>0.3888888888888889</v>
      </c>
    </row>
    <row r="1201" spans="1:13" x14ac:dyDescent="0.3">
      <c r="A1201">
        <v>486</v>
      </c>
      <c r="B1201">
        <v>15</v>
      </c>
      <c r="C1201" t="s">
        <v>38</v>
      </c>
      <c r="D1201" t="s">
        <v>39</v>
      </c>
      <c r="E1201" s="2">
        <v>12</v>
      </c>
      <c r="F1201" s="2">
        <v>20</v>
      </c>
      <c r="G1201">
        <v>1</v>
      </c>
      <c r="H1201" s="8">
        <v>1.3194444444444444E-2</v>
      </c>
      <c r="I1201" t="s">
        <v>10</v>
      </c>
      <c r="J1201" s="2">
        <f>Datos_cocina[[#This Row],[Precio Unitario]]*Datos_cocina[[#This Row],[Cantidad Ordenada]]</f>
        <v>20</v>
      </c>
      <c r="K1201" s="3">
        <f>Datos_cocina[[#This Row],[Ganancia Bruta]]*Datos_cocina[[#This Row],[Cantidad Ordenada]]</f>
        <v>8</v>
      </c>
      <c r="L1201" s="3">
        <f>Datos_cocina[[#This Row],[Precio Unitario]]-Datos_cocina[[#This Row],[Costo Unitario]]</f>
        <v>8</v>
      </c>
      <c r="M1201" s="4">
        <f>(Datos_cocina[[#This Row],[Ganancia Neta]]/Datos_cocina[[#This Row],[Total del Pedido]])</f>
        <v>0.4</v>
      </c>
    </row>
    <row r="1202" spans="1:13" x14ac:dyDescent="0.3">
      <c r="A1202">
        <v>486</v>
      </c>
      <c r="B1202">
        <v>15</v>
      </c>
      <c r="C1202" t="s">
        <v>36</v>
      </c>
      <c r="D1202" t="s">
        <v>37</v>
      </c>
      <c r="E1202" s="2">
        <v>20</v>
      </c>
      <c r="F1202" s="2">
        <v>34</v>
      </c>
      <c r="G1202">
        <v>1</v>
      </c>
      <c r="H1202" s="8">
        <v>6.2500000000000003E-3</v>
      </c>
      <c r="I1202" t="s">
        <v>10</v>
      </c>
      <c r="J1202" s="2">
        <f>Datos_cocina[[#This Row],[Precio Unitario]]*Datos_cocina[[#This Row],[Cantidad Ordenada]]</f>
        <v>34</v>
      </c>
      <c r="K1202" s="3">
        <f>Datos_cocina[[#This Row],[Ganancia Bruta]]*Datos_cocina[[#This Row],[Cantidad Ordenada]]</f>
        <v>14</v>
      </c>
      <c r="L1202" s="3">
        <f>Datos_cocina[[#This Row],[Precio Unitario]]-Datos_cocina[[#This Row],[Costo Unitario]]</f>
        <v>14</v>
      </c>
      <c r="M1202" s="4">
        <f>(Datos_cocina[[#This Row],[Ganancia Neta]]/Datos_cocina[[#This Row],[Total del Pedido]])</f>
        <v>0.41176470588235292</v>
      </c>
    </row>
    <row r="1203" spans="1:13" x14ac:dyDescent="0.3">
      <c r="A1203">
        <v>486</v>
      </c>
      <c r="B1203">
        <v>15</v>
      </c>
      <c r="C1203" t="s">
        <v>8</v>
      </c>
      <c r="D1203" t="s">
        <v>9</v>
      </c>
      <c r="E1203" s="2">
        <v>14</v>
      </c>
      <c r="F1203" s="2">
        <v>24</v>
      </c>
      <c r="G1203">
        <v>1</v>
      </c>
      <c r="H1203" s="8">
        <v>1.6666666666666666E-2</v>
      </c>
      <c r="I1203" t="s">
        <v>10</v>
      </c>
      <c r="J1203" s="2">
        <f>Datos_cocina[[#This Row],[Precio Unitario]]*Datos_cocina[[#This Row],[Cantidad Ordenada]]</f>
        <v>24</v>
      </c>
      <c r="K1203" s="3">
        <f>Datos_cocina[[#This Row],[Ganancia Bruta]]*Datos_cocina[[#This Row],[Cantidad Ordenada]]</f>
        <v>10</v>
      </c>
      <c r="L1203" s="3">
        <f>Datos_cocina[[#This Row],[Precio Unitario]]-Datos_cocina[[#This Row],[Costo Unitario]]</f>
        <v>10</v>
      </c>
      <c r="M1203" s="4">
        <f>(Datos_cocina[[#This Row],[Ganancia Neta]]/Datos_cocina[[#This Row],[Total del Pedido]])</f>
        <v>0.41666666666666669</v>
      </c>
    </row>
    <row r="1204" spans="1:13" x14ac:dyDescent="0.3">
      <c r="A1204">
        <v>487</v>
      </c>
      <c r="B1204">
        <v>17</v>
      </c>
      <c r="C1204" t="s">
        <v>36</v>
      </c>
      <c r="D1204" t="s">
        <v>37</v>
      </c>
      <c r="E1204" s="2">
        <v>20</v>
      </c>
      <c r="F1204" s="2">
        <v>34</v>
      </c>
      <c r="G1204">
        <v>2</v>
      </c>
      <c r="H1204" s="8">
        <v>4.027777777777778E-2</v>
      </c>
      <c r="I1204" t="s">
        <v>13</v>
      </c>
      <c r="J1204" s="2">
        <f>Datos_cocina[[#This Row],[Precio Unitario]]*Datos_cocina[[#This Row],[Cantidad Ordenada]]</f>
        <v>68</v>
      </c>
      <c r="K1204" s="3">
        <f>Datos_cocina[[#This Row],[Ganancia Bruta]]*Datos_cocina[[#This Row],[Cantidad Ordenada]]</f>
        <v>28</v>
      </c>
      <c r="L1204" s="3">
        <f>Datos_cocina[[#This Row],[Precio Unitario]]-Datos_cocina[[#This Row],[Costo Unitario]]</f>
        <v>14</v>
      </c>
      <c r="M1204" s="4">
        <f>(Datos_cocina[[#This Row],[Ganancia Neta]]/Datos_cocina[[#This Row],[Total del Pedido]])</f>
        <v>0.41176470588235292</v>
      </c>
    </row>
    <row r="1205" spans="1:13" x14ac:dyDescent="0.3">
      <c r="A1205">
        <v>487</v>
      </c>
      <c r="B1205">
        <v>17</v>
      </c>
      <c r="C1205" t="s">
        <v>14</v>
      </c>
      <c r="D1205" t="s">
        <v>15</v>
      </c>
      <c r="E1205" s="2">
        <v>19</v>
      </c>
      <c r="F1205" s="2">
        <v>31</v>
      </c>
      <c r="G1205">
        <v>2</v>
      </c>
      <c r="H1205" s="8">
        <v>2.013888888888889E-2</v>
      </c>
      <c r="I1205" t="s">
        <v>13</v>
      </c>
      <c r="J1205" s="2">
        <f>Datos_cocina[[#This Row],[Precio Unitario]]*Datos_cocina[[#This Row],[Cantidad Ordenada]]</f>
        <v>62</v>
      </c>
      <c r="K1205" s="3">
        <f>Datos_cocina[[#This Row],[Ganancia Bruta]]*Datos_cocina[[#This Row],[Cantidad Ordenada]]</f>
        <v>24</v>
      </c>
      <c r="L1205" s="3">
        <f>Datos_cocina[[#This Row],[Precio Unitario]]-Datos_cocina[[#This Row],[Costo Unitario]]</f>
        <v>12</v>
      </c>
      <c r="M1205" s="4">
        <f>(Datos_cocina[[#This Row],[Ganancia Neta]]/Datos_cocina[[#This Row],[Total del Pedido]])</f>
        <v>0.38709677419354838</v>
      </c>
    </row>
    <row r="1206" spans="1:13" x14ac:dyDescent="0.3">
      <c r="A1206">
        <v>487</v>
      </c>
      <c r="B1206">
        <v>17</v>
      </c>
      <c r="C1206" t="s">
        <v>34</v>
      </c>
      <c r="D1206" t="s">
        <v>35</v>
      </c>
      <c r="E1206" s="2">
        <v>13</v>
      </c>
      <c r="F1206" s="2">
        <v>22</v>
      </c>
      <c r="G1206">
        <v>1</v>
      </c>
      <c r="H1206" s="8">
        <v>3.472222222222222E-3</v>
      </c>
      <c r="I1206" t="s">
        <v>13</v>
      </c>
      <c r="J1206" s="2">
        <f>Datos_cocina[[#This Row],[Precio Unitario]]*Datos_cocina[[#This Row],[Cantidad Ordenada]]</f>
        <v>22</v>
      </c>
      <c r="K1206" s="3">
        <f>Datos_cocina[[#This Row],[Ganancia Bruta]]*Datos_cocina[[#This Row],[Cantidad Ordenada]]</f>
        <v>9</v>
      </c>
      <c r="L1206" s="3">
        <f>Datos_cocina[[#This Row],[Precio Unitario]]-Datos_cocina[[#This Row],[Costo Unitario]]</f>
        <v>9</v>
      </c>
      <c r="M1206" s="4">
        <f>(Datos_cocina[[#This Row],[Ganancia Neta]]/Datos_cocina[[#This Row],[Total del Pedido]])</f>
        <v>0.40909090909090912</v>
      </c>
    </row>
    <row r="1207" spans="1:13" x14ac:dyDescent="0.3">
      <c r="A1207">
        <v>488</v>
      </c>
      <c r="B1207">
        <v>10</v>
      </c>
      <c r="C1207" t="s">
        <v>44</v>
      </c>
      <c r="D1207" t="s">
        <v>45</v>
      </c>
      <c r="E1207" s="2">
        <v>10</v>
      </c>
      <c r="F1207" s="2">
        <v>18</v>
      </c>
      <c r="G1207">
        <v>3</v>
      </c>
      <c r="H1207" s="8">
        <v>3.7499999999999999E-2</v>
      </c>
      <c r="I1207" t="s">
        <v>10</v>
      </c>
      <c r="J1207" s="2">
        <f>Datos_cocina[[#This Row],[Precio Unitario]]*Datos_cocina[[#This Row],[Cantidad Ordenada]]</f>
        <v>54</v>
      </c>
      <c r="K1207" s="3">
        <f>Datos_cocina[[#This Row],[Ganancia Bruta]]*Datos_cocina[[#This Row],[Cantidad Ordenada]]</f>
        <v>24</v>
      </c>
      <c r="L1207" s="3">
        <f>Datos_cocina[[#This Row],[Precio Unitario]]-Datos_cocina[[#This Row],[Costo Unitario]]</f>
        <v>8</v>
      </c>
      <c r="M1207" s="4">
        <f>(Datos_cocina[[#This Row],[Ganancia Neta]]/Datos_cocina[[#This Row],[Total del Pedido]])</f>
        <v>0.44444444444444442</v>
      </c>
    </row>
    <row r="1208" spans="1:13" x14ac:dyDescent="0.3">
      <c r="A1208">
        <v>488</v>
      </c>
      <c r="B1208">
        <v>10</v>
      </c>
      <c r="C1208" t="s">
        <v>40</v>
      </c>
      <c r="D1208" t="s">
        <v>41</v>
      </c>
      <c r="E1208" s="2">
        <v>14</v>
      </c>
      <c r="F1208" s="2">
        <v>23</v>
      </c>
      <c r="G1208">
        <v>3</v>
      </c>
      <c r="H1208" s="8">
        <v>3.6111111111111108E-2</v>
      </c>
      <c r="I1208" t="s">
        <v>10</v>
      </c>
      <c r="J1208" s="2">
        <f>Datos_cocina[[#This Row],[Precio Unitario]]*Datos_cocina[[#This Row],[Cantidad Ordenada]]</f>
        <v>69</v>
      </c>
      <c r="K1208" s="3">
        <f>Datos_cocina[[#This Row],[Ganancia Bruta]]*Datos_cocina[[#This Row],[Cantidad Ordenada]]</f>
        <v>27</v>
      </c>
      <c r="L1208" s="3">
        <f>Datos_cocina[[#This Row],[Precio Unitario]]-Datos_cocina[[#This Row],[Costo Unitario]]</f>
        <v>9</v>
      </c>
      <c r="M1208" s="4">
        <f>(Datos_cocina[[#This Row],[Ganancia Neta]]/Datos_cocina[[#This Row],[Total del Pedido]])</f>
        <v>0.39130434782608697</v>
      </c>
    </row>
    <row r="1209" spans="1:13" x14ac:dyDescent="0.3">
      <c r="A1209">
        <v>488</v>
      </c>
      <c r="B1209">
        <v>10</v>
      </c>
      <c r="C1209" t="s">
        <v>14</v>
      </c>
      <c r="D1209" t="s">
        <v>15</v>
      </c>
      <c r="E1209" s="2">
        <v>19</v>
      </c>
      <c r="F1209" s="2">
        <v>31</v>
      </c>
      <c r="G1209">
        <v>2</v>
      </c>
      <c r="H1209" s="8">
        <v>1.2500000000000001E-2</v>
      </c>
      <c r="I1209" t="s">
        <v>13</v>
      </c>
      <c r="J1209" s="2">
        <f>Datos_cocina[[#This Row],[Precio Unitario]]*Datos_cocina[[#This Row],[Cantidad Ordenada]]</f>
        <v>62</v>
      </c>
      <c r="K1209" s="3">
        <f>Datos_cocina[[#This Row],[Ganancia Bruta]]*Datos_cocina[[#This Row],[Cantidad Ordenada]]</f>
        <v>24</v>
      </c>
      <c r="L1209" s="3">
        <f>Datos_cocina[[#This Row],[Precio Unitario]]-Datos_cocina[[#This Row],[Costo Unitario]]</f>
        <v>12</v>
      </c>
      <c r="M1209" s="4">
        <f>(Datos_cocina[[#This Row],[Ganancia Neta]]/Datos_cocina[[#This Row],[Total del Pedido]])</f>
        <v>0.38709677419354838</v>
      </c>
    </row>
    <row r="1210" spans="1:13" x14ac:dyDescent="0.3">
      <c r="A1210">
        <v>489</v>
      </c>
      <c r="B1210">
        <v>3</v>
      </c>
      <c r="C1210" t="s">
        <v>18</v>
      </c>
      <c r="D1210" t="s">
        <v>19</v>
      </c>
      <c r="E1210" s="2">
        <v>25</v>
      </c>
      <c r="F1210" s="2">
        <v>40</v>
      </c>
      <c r="G1210">
        <v>2</v>
      </c>
      <c r="H1210" s="8">
        <v>1.9444444444444445E-2</v>
      </c>
      <c r="I1210" t="s">
        <v>13</v>
      </c>
      <c r="J1210" s="2">
        <f>Datos_cocina[[#This Row],[Precio Unitario]]*Datos_cocina[[#This Row],[Cantidad Ordenada]]</f>
        <v>80</v>
      </c>
      <c r="K1210" s="3">
        <f>Datos_cocina[[#This Row],[Ganancia Bruta]]*Datos_cocina[[#This Row],[Cantidad Ordenada]]</f>
        <v>30</v>
      </c>
      <c r="L1210" s="3">
        <f>Datos_cocina[[#This Row],[Precio Unitario]]-Datos_cocina[[#This Row],[Costo Unitario]]</f>
        <v>15</v>
      </c>
      <c r="M1210" s="4">
        <f>(Datos_cocina[[#This Row],[Ganancia Neta]]/Datos_cocina[[#This Row],[Total del Pedido]])</f>
        <v>0.375</v>
      </c>
    </row>
    <row r="1211" spans="1:13" x14ac:dyDescent="0.3">
      <c r="A1211">
        <v>489</v>
      </c>
      <c r="B1211">
        <v>3</v>
      </c>
      <c r="C1211" t="s">
        <v>40</v>
      </c>
      <c r="D1211" t="s">
        <v>41</v>
      </c>
      <c r="E1211" s="2">
        <v>14</v>
      </c>
      <c r="F1211" s="2">
        <v>23</v>
      </c>
      <c r="G1211">
        <v>3</v>
      </c>
      <c r="H1211" s="8">
        <v>4.1666666666666666E-3</v>
      </c>
      <c r="I1211" t="s">
        <v>13</v>
      </c>
      <c r="J1211" s="2">
        <f>Datos_cocina[[#This Row],[Precio Unitario]]*Datos_cocina[[#This Row],[Cantidad Ordenada]]</f>
        <v>69</v>
      </c>
      <c r="K1211" s="3">
        <f>Datos_cocina[[#This Row],[Ganancia Bruta]]*Datos_cocina[[#This Row],[Cantidad Ordenada]]</f>
        <v>27</v>
      </c>
      <c r="L1211" s="3">
        <f>Datos_cocina[[#This Row],[Precio Unitario]]-Datos_cocina[[#This Row],[Costo Unitario]]</f>
        <v>9</v>
      </c>
      <c r="M1211" s="4">
        <f>(Datos_cocina[[#This Row],[Ganancia Neta]]/Datos_cocina[[#This Row],[Total del Pedido]])</f>
        <v>0.39130434782608697</v>
      </c>
    </row>
    <row r="1212" spans="1:13" x14ac:dyDescent="0.3">
      <c r="A1212">
        <v>490</v>
      </c>
      <c r="B1212">
        <v>1</v>
      </c>
      <c r="C1212" t="s">
        <v>46</v>
      </c>
      <c r="D1212" t="s">
        <v>47</v>
      </c>
      <c r="E1212" s="2">
        <v>15</v>
      </c>
      <c r="F1212" s="2">
        <v>26</v>
      </c>
      <c r="G1212">
        <v>3</v>
      </c>
      <c r="H1212" s="8">
        <v>2.361111111111111E-2</v>
      </c>
      <c r="I1212" t="s">
        <v>10</v>
      </c>
      <c r="J1212" s="2">
        <f>Datos_cocina[[#This Row],[Precio Unitario]]*Datos_cocina[[#This Row],[Cantidad Ordenada]]</f>
        <v>78</v>
      </c>
      <c r="K1212" s="3">
        <f>Datos_cocina[[#This Row],[Ganancia Bruta]]*Datos_cocina[[#This Row],[Cantidad Ordenada]]</f>
        <v>33</v>
      </c>
      <c r="L1212" s="3">
        <f>Datos_cocina[[#This Row],[Precio Unitario]]-Datos_cocina[[#This Row],[Costo Unitario]]</f>
        <v>11</v>
      </c>
      <c r="M1212" s="4">
        <f>(Datos_cocina[[#This Row],[Ganancia Neta]]/Datos_cocina[[#This Row],[Total del Pedido]])</f>
        <v>0.42307692307692307</v>
      </c>
    </row>
    <row r="1213" spans="1:13" x14ac:dyDescent="0.3">
      <c r="A1213">
        <v>490</v>
      </c>
      <c r="B1213">
        <v>1</v>
      </c>
      <c r="C1213" t="s">
        <v>32</v>
      </c>
      <c r="D1213" t="s">
        <v>33</v>
      </c>
      <c r="E1213" s="2">
        <v>19</v>
      </c>
      <c r="F1213" s="2">
        <v>32</v>
      </c>
      <c r="G1213">
        <v>1</v>
      </c>
      <c r="H1213" s="8">
        <v>3.8194444444444448E-2</v>
      </c>
      <c r="I1213" t="s">
        <v>10</v>
      </c>
      <c r="J1213" s="2">
        <f>Datos_cocina[[#This Row],[Precio Unitario]]*Datos_cocina[[#This Row],[Cantidad Ordenada]]</f>
        <v>32</v>
      </c>
      <c r="K1213" s="3">
        <f>Datos_cocina[[#This Row],[Ganancia Bruta]]*Datos_cocina[[#This Row],[Cantidad Ordenada]]</f>
        <v>13</v>
      </c>
      <c r="L1213" s="3">
        <f>Datos_cocina[[#This Row],[Precio Unitario]]-Datos_cocina[[#This Row],[Costo Unitario]]</f>
        <v>13</v>
      </c>
      <c r="M1213" s="4">
        <f>(Datos_cocina[[#This Row],[Ganancia Neta]]/Datos_cocina[[#This Row],[Total del Pedido]])</f>
        <v>0.40625</v>
      </c>
    </row>
    <row r="1214" spans="1:13" x14ac:dyDescent="0.3">
      <c r="A1214">
        <v>490</v>
      </c>
      <c r="B1214">
        <v>1</v>
      </c>
      <c r="C1214" t="s">
        <v>36</v>
      </c>
      <c r="D1214" t="s">
        <v>37</v>
      </c>
      <c r="E1214" s="2">
        <v>20</v>
      </c>
      <c r="F1214" s="2">
        <v>34</v>
      </c>
      <c r="G1214">
        <v>3</v>
      </c>
      <c r="H1214" s="8">
        <v>2.9166666666666667E-2</v>
      </c>
      <c r="I1214" t="s">
        <v>10</v>
      </c>
      <c r="J1214" s="2">
        <f>Datos_cocina[[#This Row],[Precio Unitario]]*Datos_cocina[[#This Row],[Cantidad Ordenada]]</f>
        <v>102</v>
      </c>
      <c r="K1214" s="3">
        <f>Datos_cocina[[#This Row],[Ganancia Bruta]]*Datos_cocina[[#This Row],[Cantidad Ordenada]]</f>
        <v>42</v>
      </c>
      <c r="L1214" s="3">
        <f>Datos_cocina[[#This Row],[Precio Unitario]]-Datos_cocina[[#This Row],[Costo Unitario]]</f>
        <v>14</v>
      </c>
      <c r="M1214" s="4">
        <f>(Datos_cocina[[#This Row],[Ganancia Neta]]/Datos_cocina[[#This Row],[Total del Pedido]])</f>
        <v>0.41176470588235292</v>
      </c>
    </row>
    <row r="1215" spans="1:13" x14ac:dyDescent="0.3">
      <c r="A1215">
        <v>491</v>
      </c>
      <c r="B1215">
        <v>7</v>
      </c>
      <c r="C1215" t="s">
        <v>22</v>
      </c>
      <c r="D1215" t="s">
        <v>23</v>
      </c>
      <c r="E1215" s="2">
        <v>17</v>
      </c>
      <c r="F1215" s="2">
        <v>29</v>
      </c>
      <c r="G1215">
        <v>2</v>
      </c>
      <c r="H1215" s="8">
        <v>2.0833333333333332E-2</v>
      </c>
      <c r="I1215" t="s">
        <v>10</v>
      </c>
      <c r="J1215" s="2">
        <f>Datos_cocina[[#This Row],[Precio Unitario]]*Datos_cocina[[#This Row],[Cantidad Ordenada]]</f>
        <v>58</v>
      </c>
      <c r="K1215" s="3">
        <f>Datos_cocina[[#This Row],[Ganancia Bruta]]*Datos_cocina[[#This Row],[Cantidad Ordenada]]</f>
        <v>24</v>
      </c>
      <c r="L1215" s="3">
        <f>Datos_cocina[[#This Row],[Precio Unitario]]-Datos_cocina[[#This Row],[Costo Unitario]]</f>
        <v>12</v>
      </c>
      <c r="M1215" s="4">
        <f>(Datos_cocina[[#This Row],[Ganancia Neta]]/Datos_cocina[[#This Row],[Total del Pedido]])</f>
        <v>0.41379310344827586</v>
      </c>
    </row>
    <row r="1216" spans="1:13" x14ac:dyDescent="0.3">
      <c r="A1216">
        <v>491</v>
      </c>
      <c r="B1216">
        <v>7</v>
      </c>
      <c r="C1216" t="s">
        <v>11</v>
      </c>
      <c r="D1216" t="s">
        <v>12</v>
      </c>
      <c r="E1216" s="2">
        <v>18</v>
      </c>
      <c r="F1216" s="2">
        <v>30</v>
      </c>
      <c r="G1216">
        <v>2</v>
      </c>
      <c r="H1216" s="8">
        <v>7.6388888888888886E-3</v>
      </c>
      <c r="I1216" t="s">
        <v>10</v>
      </c>
      <c r="J1216" s="2">
        <f>Datos_cocina[[#This Row],[Precio Unitario]]*Datos_cocina[[#This Row],[Cantidad Ordenada]]</f>
        <v>60</v>
      </c>
      <c r="K1216" s="3">
        <f>Datos_cocina[[#This Row],[Ganancia Bruta]]*Datos_cocina[[#This Row],[Cantidad Ordenada]]</f>
        <v>24</v>
      </c>
      <c r="L1216" s="3">
        <f>Datos_cocina[[#This Row],[Precio Unitario]]-Datos_cocina[[#This Row],[Costo Unitario]]</f>
        <v>12</v>
      </c>
      <c r="M1216" s="4">
        <f>(Datos_cocina[[#This Row],[Ganancia Neta]]/Datos_cocina[[#This Row],[Total del Pedido]])</f>
        <v>0.4</v>
      </c>
    </row>
    <row r="1217" spans="1:13" x14ac:dyDescent="0.3">
      <c r="A1217">
        <v>492</v>
      </c>
      <c r="B1217">
        <v>4</v>
      </c>
      <c r="C1217" t="s">
        <v>24</v>
      </c>
      <c r="D1217" t="s">
        <v>25</v>
      </c>
      <c r="E1217" s="2">
        <v>20</v>
      </c>
      <c r="F1217" s="2">
        <v>33</v>
      </c>
      <c r="G1217">
        <v>3</v>
      </c>
      <c r="H1217" s="8">
        <v>1.0416666666666666E-2</v>
      </c>
      <c r="I1217" t="s">
        <v>10</v>
      </c>
      <c r="J1217" s="2">
        <f>Datos_cocina[[#This Row],[Precio Unitario]]*Datos_cocina[[#This Row],[Cantidad Ordenada]]</f>
        <v>99</v>
      </c>
      <c r="K1217" s="3">
        <f>Datos_cocina[[#This Row],[Ganancia Bruta]]*Datos_cocina[[#This Row],[Cantidad Ordenada]]</f>
        <v>39</v>
      </c>
      <c r="L1217" s="3">
        <f>Datos_cocina[[#This Row],[Precio Unitario]]-Datos_cocina[[#This Row],[Costo Unitario]]</f>
        <v>13</v>
      </c>
      <c r="M1217" s="4">
        <f>(Datos_cocina[[#This Row],[Ganancia Neta]]/Datos_cocina[[#This Row],[Total del Pedido]])</f>
        <v>0.39393939393939392</v>
      </c>
    </row>
    <row r="1218" spans="1:13" x14ac:dyDescent="0.3">
      <c r="A1218">
        <v>492</v>
      </c>
      <c r="B1218">
        <v>4</v>
      </c>
      <c r="C1218" t="s">
        <v>42</v>
      </c>
      <c r="D1218" t="s">
        <v>43</v>
      </c>
      <c r="E1218" s="2">
        <v>13</v>
      </c>
      <c r="F1218" s="2">
        <v>21</v>
      </c>
      <c r="G1218">
        <v>3</v>
      </c>
      <c r="H1218" s="8">
        <v>5.5555555555555558E-3</v>
      </c>
      <c r="I1218" t="s">
        <v>10</v>
      </c>
      <c r="J1218" s="2">
        <f>Datos_cocina[[#This Row],[Precio Unitario]]*Datos_cocina[[#This Row],[Cantidad Ordenada]]</f>
        <v>63</v>
      </c>
      <c r="K1218" s="3">
        <f>Datos_cocina[[#This Row],[Ganancia Bruta]]*Datos_cocina[[#This Row],[Cantidad Ordenada]]</f>
        <v>24</v>
      </c>
      <c r="L1218" s="3">
        <f>Datos_cocina[[#This Row],[Precio Unitario]]-Datos_cocina[[#This Row],[Costo Unitario]]</f>
        <v>8</v>
      </c>
      <c r="M1218" s="4">
        <f>(Datos_cocina[[#This Row],[Ganancia Neta]]/Datos_cocina[[#This Row],[Total del Pedido]])</f>
        <v>0.38095238095238093</v>
      </c>
    </row>
    <row r="1219" spans="1:13" x14ac:dyDescent="0.3">
      <c r="A1219">
        <v>492</v>
      </c>
      <c r="B1219">
        <v>4</v>
      </c>
      <c r="C1219" t="s">
        <v>8</v>
      </c>
      <c r="D1219" t="s">
        <v>9</v>
      </c>
      <c r="E1219" s="2">
        <v>14</v>
      </c>
      <c r="F1219" s="2">
        <v>24</v>
      </c>
      <c r="G1219">
        <v>2</v>
      </c>
      <c r="H1219" s="8">
        <v>1.8055555555555554E-2</v>
      </c>
      <c r="I1219" t="s">
        <v>10</v>
      </c>
      <c r="J1219" s="2">
        <f>Datos_cocina[[#This Row],[Precio Unitario]]*Datos_cocina[[#This Row],[Cantidad Ordenada]]</f>
        <v>48</v>
      </c>
      <c r="K1219" s="3">
        <f>Datos_cocina[[#This Row],[Ganancia Bruta]]*Datos_cocina[[#This Row],[Cantidad Ordenada]]</f>
        <v>20</v>
      </c>
      <c r="L1219" s="3">
        <f>Datos_cocina[[#This Row],[Precio Unitario]]-Datos_cocina[[#This Row],[Costo Unitario]]</f>
        <v>10</v>
      </c>
      <c r="M1219" s="4">
        <f>(Datos_cocina[[#This Row],[Ganancia Neta]]/Datos_cocina[[#This Row],[Total del Pedido]])</f>
        <v>0.41666666666666669</v>
      </c>
    </row>
    <row r="1220" spans="1:13" x14ac:dyDescent="0.3">
      <c r="A1220">
        <v>493</v>
      </c>
      <c r="B1220">
        <v>2</v>
      </c>
      <c r="C1220" t="s">
        <v>44</v>
      </c>
      <c r="D1220" t="s">
        <v>45</v>
      </c>
      <c r="E1220" s="2">
        <v>10</v>
      </c>
      <c r="F1220" s="2">
        <v>18</v>
      </c>
      <c r="G1220">
        <v>3</v>
      </c>
      <c r="H1220" s="8">
        <v>5.5555555555555558E-3</v>
      </c>
      <c r="I1220" t="s">
        <v>13</v>
      </c>
      <c r="J1220" s="2">
        <f>Datos_cocina[[#This Row],[Precio Unitario]]*Datos_cocina[[#This Row],[Cantidad Ordenada]]</f>
        <v>54</v>
      </c>
      <c r="K1220" s="3">
        <f>Datos_cocina[[#This Row],[Ganancia Bruta]]*Datos_cocina[[#This Row],[Cantidad Ordenada]]</f>
        <v>24</v>
      </c>
      <c r="L1220" s="3">
        <f>Datos_cocina[[#This Row],[Precio Unitario]]-Datos_cocina[[#This Row],[Costo Unitario]]</f>
        <v>8</v>
      </c>
      <c r="M1220" s="4">
        <f>(Datos_cocina[[#This Row],[Ganancia Neta]]/Datos_cocina[[#This Row],[Total del Pedido]])</f>
        <v>0.44444444444444442</v>
      </c>
    </row>
    <row r="1221" spans="1:13" x14ac:dyDescent="0.3">
      <c r="A1221">
        <v>494</v>
      </c>
      <c r="B1221">
        <v>20</v>
      </c>
      <c r="C1221" t="s">
        <v>32</v>
      </c>
      <c r="D1221" t="s">
        <v>33</v>
      </c>
      <c r="E1221" s="2">
        <v>19</v>
      </c>
      <c r="F1221" s="2">
        <v>32</v>
      </c>
      <c r="G1221">
        <v>2</v>
      </c>
      <c r="H1221" s="8">
        <v>6.2500000000000003E-3</v>
      </c>
      <c r="I1221" t="s">
        <v>10</v>
      </c>
      <c r="J1221" s="2">
        <f>Datos_cocina[[#This Row],[Precio Unitario]]*Datos_cocina[[#This Row],[Cantidad Ordenada]]</f>
        <v>64</v>
      </c>
      <c r="K1221" s="3">
        <f>Datos_cocina[[#This Row],[Ganancia Bruta]]*Datos_cocina[[#This Row],[Cantidad Ordenada]]</f>
        <v>26</v>
      </c>
      <c r="L1221" s="3">
        <f>Datos_cocina[[#This Row],[Precio Unitario]]-Datos_cocina[[#This Row],[Costo Unitario]]</f>
        <v>13</v>
      </c>
      <c r="M1221" s="4">
        <f>(Datos_cocina[[#This Row],[Ganancia Neta]]/Datos_cocina[[#This Row],[Total del Pedido]])</f>
        <v>0.40625</v>
      </c>
    </row>
    <row r="1222" spans="1:13" x14ac:dyDescent="0.3">
      <c r="A1222">
        <v>494</v>
      </c>
      <c r="B1222">
        <v>20</v>
      </c>
      <c r="C1222" t="s">
        <v>20</v>
      </c>
      <c r="D1222" t="s">
        <v>21</v>
      </c>
      <c r="E1222" s="2">
        <v>22</v>
      </c>
      <c r="F1222" s="2">
        <v>36</v>
      </c>
      <c r="G1222">
        <v>3</v>
      </c>
      <c r="H1222" s="8">
        <v>1.5277777777777777E-2</v>
      </c>
      <c r="I1222" t="s">
        <v>10</v>
      </c>
      <c r="J1222" s="2">
        <f>Datos_cocina[[#This Row],[Precio Unitario]]*Datos_cocina[[#This Row],[Cantidad Ordenada]]</f>
        <v>108</v>
      </c>
      <c r="K1222" s="3">
        <f>Datos_cocina[[#This Row],[Ganancia Bruta]]*Datos_cocina[[#This Row],[Cantidad Ordenada]]</f>
        <v>42</v>
      </c>
      <c r="L1222" s="3">
        <f>Datos_cocina[[#This Row],[Precio Unitario]]-Datos_cocina[[#This Row],[Costo Unitario]]</f>
        <v>14</v>
      </c>
      <c r="M1222" s="4">
        <f>(Datos_cocina[[#This Row],[Ganancia Neta]]/Datos_cocina[[#This Row],[Total del Pedido]])</f>
        <v>0.3888888888888889</v>
      </c>
    </row>
    <row r="1223" spans="1:13" x14ac:dyDescent="0.3">
      <c r="A1223">
        <v>495</v>
      </c>
      <c r="B1223">
        <v>11</v>
      </c>
      <c r="C1223" t="s">
        <v>18</v>
      </c>
      <c r="D1223" t="s">
        <v>19</v>
      </c>
      <c r="E1223" s="2">
        <v>25</v>
      </c>
      <c r="F1223" s="2">
        <v>40</v>
      </c>
      <c r="G1223">
        <v>3</v>
      </c>
      <c r="H1223" s="8">
        <v>9.0277777777777769E-3</v>
      </c>
      <c r="I1223" t="s">
        <v>13</v>
      </c>
      <c r="J1223" s="2">
        <f>Datos_cocina[[#This Row],[Precio Unitario]]*Datos_cocina[[#This Row],[Cantidad Ordenada]]</f>
        <v>120</v>
      </c>
      <c r="K1223" s="3">
        <f>Datos_cocina[[#This Row],[Ganancia Bruta]]*Datos_cocina[[#This Row],[Cantidad Ordenada]]</f>
        <v>45</v>
      </c>
      <c r="L1223" s="3">
        <f>Datos_cocina[[#This Row],[Precio Unitario]]-Datos_cocina[[#This Row],[Costo Unitario]]</f>
        <v>15</v>
      </c>
      <c r="M1223" s="4">
        <f>(Datos_cocina[[#This Row],[Ganancia Neta]]/Datos_cocina[[#This Row],[Total del Pedido]])</f>
        <v>0.375</v>
      </c>
    </row>
    <row r="1224" spans="1:13" x14ac:dyDescent="0.3">
      <c r="A1224">
        <v>495</v>
      </c>
      <c r="B1224">
        <v>11</v>
      </c>
      <c r="C1224" t="s">
        <v>16</v>
      </c>
      <c r="D1224" t="s">
        <v>17</v>
      </c>
      <c r="E1224" s="2">
        <v>16</v>
      </c>
      <c r="F1224" s="2">
        <v>27</v>
      </c>
      <c r="G1224">
        <v>2</v>
      </c>
      <c r="H1224" s="8">
        <v>6.2500000000000003E-3</v>
      </c>
      <c r="I1224" t="s">
        <v>13</v>
      </c>
      <c r="J1224" s="2">
        <f>Datos_cocina[[#This Row],[Precio Unitario]]*Datos_cocina[[#This Row],[Cantidad Ordenada]]</f>
        <v>54</v>
      </c>
      <c r="K1224" s="3">
        <f>Datos_cocina[[#This Row],[Ganancia Bruta]]*Datos_cocina[[#This Row],[Cantidad Ordenada]]</f>
        <v>22</v>
      </c>
      <c r="L1224" s="3">
        <f>Datos_cocina[[#This Row],[Precio Unitario]]-Datos_cocina[[#This Row],[Costo Unitario]]</f>
        <v>11</v>
      </c>
      <c r="M1224" s="4">
        <f>(Datos_cocina[[#This Row],[Ganancia Neta]]/Datos_cocina[[#This Row],[Total del Pedido]])</f>
        <v>0.40740740740740738</v>
      </c>
    </row>
    <row r="1225" spans="1:13" x14ac:dyDescent="0.3">
      <c r="A1225">
        <v>495</v>
      </c>
      <c r="B1225">
        <v>11</v>
      </c>
      <c r="C1225" t="s">
        <v>26</v>
      </c>
      <c r="D1225" t="s">
        <v>27</v>
      </c>
      <c r="E1225" s="2">
        <v>16</v>
      </c>
      <c r="F1225" s="2">
        <v>28</v>
      </c>
      <c r="G1225">
        <v>2</v>
      </c>
      <c r="H1225" s="8">
        <v>3.0555555555555555E-2</v>
      </c>
      <c r="I1225" t="s">
        <v>10</v>
      </c>
      <c r="J1225" s="2">
        <f>Datos_cocina[[#This Row],[Precio Unitario]]*Datos_cocina[[#This Row],[Cantidad Ordenada]]</f>
        <v>56</v>
      </c>
      <c r="K1225" s="3">
        <f>Datos_cocina[[#This Row],[Ganancia Bruta]]*Datos_cocina[[#This Row],[Cantidad Ordenada]]</f>
        <v>24</v>
      </c>
      <c r="L1225" s="3">
        <f>Datos_cocina[[#This Row],[Precio Unitario]]-Datos_cocina[[#This Row],[Costo Unitario]]</f>
        <v>12</v>
      </c>
      <c r="M1225" s="4">
        <f>(Datos_cocina[[#This Row],[Ganancia Neta]]/Datos_cocina[[#This Row],[Total del Pedido]])</f>
        <v>0.42857142857142855</v>
      </c>
    </row>
    <row r="1226" spans="1:13" x14ac:dyDescent="0.3">
      <c r="A1226">
        <v>495</v>
      </c>
      <c r="B1226">
        <v>11</v>
      </c>
      <c r="C1226" t="s">
        <v>24</v>
      </c>
      <c r="D1226" t="s">
        <v>25</v>
      </c>
      <c r="E1226" s="2">
        <v>20</v>
      </c>
      <c r="F1226" s="2">
        <v>33</v>
      </c>
      <c r="G1226">
        <v>1</v>
      </c>
      <c r="H1226" s="8">
        <v>2.5000000000000001E-2</v>
      </c>
      <c r="I1226" t="s">
        <v>13</v>
      </c>
      <c r="J1226" s="2">
        <f>Datos_cocina[[#This Row],[Precio Unitario]]*Datos_cocina[[#This Row],[Cantidad Ordenada]]</f>
        <v>33</v>
      </c>
      <c r="K1226" s="3">
        <f>Datos_cocina[[#This Row],[Ganancia Bruta]]*Datos_cocina[[#This Row],[Cantidad Ordenada]]</f>
        <v>13</v>
      </c>
      <c r="L1226" s="3">
        <f>Datos_cocina[[#This Row],[Precio Unitario]]-Datos_cocina[[#This Row],[Costo Unitario]]</f>
        <v>13</v>
      </c>
      <c r="M1226" s="4">
        <f>(Datos_cocina[[#This Row],[Ganancia Neta]]/Datos_cocina[[#This Row],[Total del Pedido]])</f>
        <v>0.39393939393939392</v>
      </c>
    </row>
    <row r="1227" spans="1:13" x14ac:dyDescent="0.3">
      <c r="A1227">
        <v>496</v>
      </c>
      <c r="B1227">
        <v>1</v>
      </c>
      <c r="C1227" t="s">
        <v>24</v>
      </c>
      <c r="D1227" t="s">
        <v>25</v>
      </c>
      <c r="E1227" s="2">
        <v>20</v>
      </c>
      <c r="F1227" s="2">
        <v>33</v>
      </c>
      <c r="G1227">
        <v>1</v>
      </c>
      <c r="H1227" s="8">
        <v>1.9444444444444445E-2</v>
      </c>
      <c r="I1227" t="s">
        <v>10</v>
      </c>
      <c r="J1227" s="2">
        <f>Datos_cocina[[#This Row],[Precio Unitario]]*Datos_cocina[[#This Row],[Cantidad Ordenada]]</f>
        <v>33</v>
      </c>
      <c r="K1227" s="3">
        <f>Datos_cocina[[#This Row],[Ganancia Bruta]]*Datos_cocina[[#This Row],[Cantidad Ordenada]]</f>
        <v>13</v>
      </c>
      <c r="L1227" s="3">
        <f>Datos_cocina[[#This Row],[Precio Unitario]]-Datos_cocina[[#This Row],[Costo Unitario]]</f>
        <v>13</v>
      </c>
      <c r="M1227" s="4">
        <f>(Datos_cocina[[#This Row],[Ganancia Neta]]/Datos_cocina[[#This Row],[Total del Pedido]])</f>
        <v>0.39393939393939392</v>
      </c>
    </row>
    <row r="1228" spans="1:13" x14ac:dyDescent="0.3">
      <c r="A1228">
        <v>496</v>
      </c>
      <c r="B1228">
        <v>1</v>
      </c>
      <c r="C1228" t="s">
        <v>36</v>
      </c>
      <c r="D1228" t="s">
        <v>37</v>
      </c>
      <c r="E1228" s="2">
        <v>20</v>
      </c>
      <c r="F1228" s="2">
        <v>34</v>
      </c>
      <c r="G1228">
        <v>3</v>
      </c>
      <c r="H1228" s="8">
        <v>1.5972222222222221E-2</v>
      </c>
      <c r="I1228" t="s">
        <v>10</v>
      </c>
      <c r="J1228" s="2">
        <f>Datos_cocina[[#This Row],[Precio Unitario]]*Datos_cocina[[#This Row],[Cantidad Ordenada]]</f>
        <v>102</v>
      </c>
      <c r="K1228" s="3">
        <f>Datos_cocina[[#This Row],[Ganancia Bruta]]*Datos_cocina[[#This Row],[Cantidad Ordenada]]</f>
        <v>42</v>
      </c>
      <c r="L1228" s="3">
        <f>Datos_cocina[[#This Row],[Precio Unitario]]-Datos_cocina[[#This Row],[Costo Unitario]]</f>
        <v>14</v>
      </c>
      <c r="M1228" s="4">
        <f>(Datos_cocina[[#This Row],[Ganancia Neta]]/Datos_cocina[[#This Row],[Total del Pedido]])</f>
        <v>0.41176470588235292</v>
      </c>
    </row>
    <row r="1229" spans="1:13" x14ac:dyDescent="0.3">
      <c r="A1229">
        <v>496</v>
      </c>
      <c r="B1229">
        <v>1</v>
      </c>
      <c r="C1229" t="s">
        <v>28</v>
      </c>
      <c r="D1229" t="s">
        <v>29</v>
      </c>
      <c r="E1229" s="2">
        <v>11</v>
      </c>
      <c r="F1229" s="2">
        <v>19</v>
      </c>
      <c r="G1229">
        <v>3</v>
      </c>
      <c r="H1229" s="8">
        <v>2.8472222222222222E-2</v>
      </c>
      <c r="I1229" t="s">
        <v>13</v>
      </c>
      <c r="J1229" s="2">
        <f>Datos_cocina[[#This Row],[Precio Unitario]]*Datos_cocina[[#This Row],[Cantidad Ordenada]]</f>
        <v>57</v>
      </c>
      <c r="K1229" s="3">
        <f>Datos_cocina[[#This Row],[Ganancia Bruta]]*Datos_cocina[[#This Row],[Cantidad Ordenada]]</f>
        <v>24</v>
      </c>
      <c r="L1229" s="3">
        <f>Datos_cocina[[#This Row],[Precio Unitario]]-Datos_cocina[[#This Row],[Costo Unitario]]</f>
        <v>8</v>
      </c>
      <c r="M1229" s="4">
        <f>(Datos_cocina[[#This Row],[Ganancia Neta]]/Datos_cocina[[#This Row],[Total del Pedido]])</f>
        <v>0.42105263157894735</v>
      </c>
    </row>
    <row r="1230" spans="1:13" x14ac:dyDescent="0.3">
      <c r="A1230">
        <v>496</v>
      </c>
      <c r="B1230">
        <v>1</v>
      </c>
      <c r="C1230" t="s">
        <v>14</v>
      </c>
      <c r="D1230" t="s">
        <v>15</v>
      </c>
      <c r="E1230" s="2">
        <v>19</v>
      </c>
      <c r="F1230" s="2">
        <v>31</v>
      </c>
      <c r="G1230">
        <v>1</v>
      </c>
      <c r="H1230" s="8">
        <v>2.8472222222222222E-2</v>
      </c>
      <c r="I1230" t="s">
        <v>13</v>
      </c>
      <c r="J1230" s="2">
        <f>Datos_cocina[[#This Row],[Precio Unitario]]*Datos_cocina[[#This Row],[Cantidad Ordenada]]</f>
        <v>31</v>
      </c>
      <c r="K1230" s="3">
        <f>Datos_cocina[[#This Row],[Ganancia Bruta]]*Datos_cocina[[#This Row],[Cantidad Ordenada]]</f>
        <v>12</v>
      </c>
      <c r="L1230" s="3">
        <f>Datos_cocina[[#This Row],[Precio Unitario]]-Datos_cocina[[#This Row],[Costo Unitario]]</f>
        <v>12</v>
      </c>
      <c r="M1230" s="4">
        <f>(Datos_cocina[[#This Row],[Ganancia Neta]]/Datos_cocina[[#This Row],[Total del Pedido]])</f>
        <v>0.38709677419354838</v>
      </c>
    </row>
    <row r="1231" spans="1:13" x14ac:dyDescent="0.3">
      <c r="A1231">
        <v>497</v>
      </c>
      <c r="B1231">
        <v>13</v>
      </c>
      <c r="C1231" t="s">
        <v>11</v>
      </c>
      <c r="D1231" t="s">
        <v>12</v>
      </c>
      <c r="E1231" s="2">
        <v>18</v>
      </c>
      <c r="F1231" s="2">
        <v>30</v>
      </c>
      <c r="G1231">
        <v>1</v>
      </c>
      <c r="H1231" s="8">
        <v>4.1666666666666666E-3</v>
      </c>
      <c r="I1231" t="s">
        <v>13</v>
      </c>
      <c r="J1231" s="2">
        <f>Datos_cocina[[#This Row],[Precio Unitario]]*Datos_cocina[[#This Row],[Cantidad Ordenada]]</f>
        <v>30</v>
      </c>
      <c r="K1231" s="3">
        <f>Datos_cocina[[#This Row],[Ganancia Bruta]]*Datos_cocina[[#This Row],[Cantidad Ordenada]]</f>
        <v>12</v>
      </c>
      <c r="L1231" s="3">
        <f>Datos_cocina[[#This Row],[Precio Unitario]]-Datos_cocina[[#This Row],[Costo Unitario]]</f>
        <v>12</v>
      </c>
      <c r="M1231" s="4">
        <f>(Datos_cocina[[#This Row],[Ganancia Neta]]/Datos_cocina[[#This Row],[Total del Pedido]])</f>
        <v>0.4</v>
      </c>
    </row>
    <row r="1232" spans="1:13" x14ac:dyDescent="0.3">
      <c r="A1232">
        <v>497</v>
      </c>
      <c r="B1232">
        <v>13</v>
      </c>
      <c r="C1232" t="s">
        <v>18</v>
      </c>
      <c r="D1232" t="s">
        <v>19</v>
      </c>
      <c r="E1232" s="2">
        <v>25</v>
      </c>
      <c r="F1232" s="2">
        <v>40</v>
      </c>
      <c r="G1232">
        <v>3</v>
      </c>
      <c r="H1232" s="8">
        <v>2.2222222222222223E-2</v>
      </c>
      <c r="I1232" t="s">
        <v>13</v>
      </c>
      <c r="J1232" s="2">
        <f>Datos_cocina[[#This Row],[Precio Unitario]]*Datos_cocina[[#This Row],[Cantidad Ordenada]]</f>
        <v>120</v>
      </c>
      <c r="K1232" s="3">
        <f>Datos_cocina[[#This Row],[Ganancia Bruta]]*Datos_cocina[[#This Row],[Cantidad Ordenada]]</f>
        <v>45</v>
      </c>
      <c r="L1232" s="3">
        <f>Datos_cocina[[#This Row],[Precio Unitario]]-Datos_cocina[[#This Row],[Costo Unitario]]</f>
        <v>15</v>
      </c>
      <c r="M1232" s="4">
        <f>(Datos_cocina[[#This Row],[Ganancia Neta]]/Datos_cocina[[#This Row],[Total del Pedido]])</f>
        <v>0.375</v>
      </c>
    </row>
    <row r="1233" spans="1:13" x14ac:dyDescent="0.3">
      <c r="A1233">
        <v>498</v>
      </c>
      <c r="B1233">
        <v>20</v>
      </c>
      <c r="C1233" t="s">
        <v>28</v>
      </c>
      <c r="D1233" t="s">
        <v>29</v>
      </c>
      <c r="E1233" s="2">
        <v>11</v>
      </c>
      <c r="F1233" s="2">
        <v>19</v>
      </c>
      <c r="G1233">
        <v>1</v>
      </c>
      <c r="H1233" s="8">
        <v>2.2222222222222223E-2</v>
      </c>
      <c r="I1233" t="s">
        <v>10</v>
      </c>
      <c r="J1233" s="2">
        <f>Datos_cocina[[#This Row],[Precio Unitario]]*Datos_cocina[[#This Row],[Cantidad Ordenada]]</f>
        <v>19</v>
      </c>
      <c r="K1233" s="3">
        <f>Datos_cocina[[#This Row],[Ganancia Bruta]]*Datos_cocina[[#This Row],[Cantidad Ordenada]]</f>
        <v>8</v>
      </c>
      <c r="L1233" s="3">
        <f>Datos_cocina[[#This Row],[Precio Unitario]]-Datos_cocina[[#This Row],[Costo Unitario]]</f>
        <v>8</v>
      </c>
      <c r="M1233" s="4">
        <f>(Datos_cocina[[#This Row],[Ganancia Neta]]/Datos_cocina[[#This Row],[Total del Pedido]])</f>
        <v>0.42105263157894735</v>
      </c>
    </row>
    <row r="1234" spans="1:13" x14ac:dyDescent="0.3">
      <c r="A1234">
        <v>499</v>
      </c>
      <c r="B1234">
        <v>5</v>
      </c>
      <c r="C1234" t="s">
        <v>46</v>
      </c>
      <c r="D1234" t="s">
        <v>47</v>
      </c>
      <c r="E1234" s="2">
        <v>15</v>
      </c>
      <c r="F1234" s="2">
        <v>26</v>
      </c>
      <c r="G1234">
        <v>3</v>
      </c>
      <c r="H1234" s="8">
        <v>3.6111111111111108E-2</v>
      </c>
      <c r="I1234" t="s">
        <v>10</v>
      </c>
      <c r="J1234" s="2">
        <f>Datos_cocina[[#This Row],[Precio Unitario]]*Datos_cocina[[#This Row],[Cantidad Ordenada]]</f>
        <v>78</v>
      </c>
      <c r="K1234" s="3">
        <f>Datos_cocina[[#This Row],[Ganancia Bruta]]*Datos_cocina[[#This Row],[Cantidad Ordenada]]</f>
        <v>33</v>
      </c>
      <c r="L1234" s="3">
        <f>Datos_cocina[[#This Row],[Precio Unitario]]-Datos_cocina[[#This Row],[Costo Unitario]]</f>
        <v>11</v>
      </c>
      <c r="M1234" s="4">
        <f>(Datos_cocina[[#This Row],[Ganancia Neta]]/Datos_cocina[[#This Row],[Total del Pedido]])</f>
        <v>0.42307692307692307</v>
      </c>
    </row>
    <row r="1235" spans="1:13" x14ac:dyDescent="0.3">
      <c r="A1235">
        <v>499</v>
      </c>
      <c r="B1235">
        <v>5</v>
      </c>
      <c r="C1235" t="s">
        <v>11</v>
      </c>
      <c r="D1235" t="s">
        <v>12</v>
      </c>
      <c r="E1235" s="2">
        <v>18</v>
      </c>
      <c r="F1235" s="2">
        <v>30</v>
      </c>
      <c r="G1235">
        <v>1</v>
      </c>
      <c r="H1235" s="8">
        <v>2.5000000000000001E-2</v>
      </c>
      <c r="I1235" t="s">
        <v>13</v>
      </c>
      <c r="J1235" s="2">
        <f>Datos_cocina[[#This Row],[Precio Unitario]]*Datos_cocina[[#This Row],[Cantidad Ordenada]]</f>
        <v>30</v>
      </c>
      <c r="K1235" s="3">
        <f>Datos_cocina[[#This Row],[Ganancia Bruta]]*Datos_cocina[[#This Row],[Cantidad Ordenada]]</f>
        <v>12</v>
      </c>
      <c r="L1235" s="3">
        <f>Datos_cocina[[#This Row],[Precio Unitario]]-Datos_cocina[[#This Row],[Costo Unitario]]</f>
        <v>12</v>
      </c>
      <c r="M1235" s="4">
        <f>(Datos_cocina[[#This Row],[Ganancia Neta]]/Datos_cocina[[#This Row],[Total del Pedido]])</f>
        <v>0.4</v>
      </c>
    </row>
    <row r="1236" spans="1:13" x14ac:dyDescent="0.3">
      <c r="A1236">
        <v>499</v>
      </c>
      <c r="B1236">
        <v>5</v>
      </c>
      <c r="C1236" t="s">
        <v>48</v>
      </c>
      <c r="D1236" t="s">
        <v>49</v>
      </c>
      <c r="E1236" s="2">
        <v>15</v>
      </c>
      <c r="F1236" s="2">
        <v>25</v>
      </c>
      <c r="G1236">
        <v>2</v>
      </c>
      <c r="H1236" s="8">
        <v>2.9166666666666667E-2</v>
      </c>
      <c r="I1236" t="s">
        <v>13</v>
      </c>
      <c r="J1236" s="2">
        <f>Datos_cocina[[#This Row],[Precio Unitario]]*Datos_cocina[[#This Row],[Cantidad Ordenada]]</f>
        <v>50</v>
      </c>
      <c r="K1236" s="3">
        <f>Datos_cocina[[#This Row],[Ganancia Bruta]]*Datos_cocina[[#This Row],[Cantidad Ordenada]]</f>
        <v>20</v>
      </c>
      <c r="L1236" s="3">
        <f>Datos_cocina[[#This Row],[Precio Unitario]]-Datos_cocina[[#This Row],[Costo Unitario]]</f>
        <v>10</v>
      </c>
      <c r="M1236" s="4">
        <f>(Datos_cocina[[#This Row],[Ganancia Neta]]/Datos_cocina[[#This Row],[Total del Pedido]])</f>
        <v>0.4</v>
      </c>
    </row>
    <row r="1237" spans="1:13" x14ac:dyDescent="0.3">
      <c r="A1237">
        <v>500</v>
      </c>
      <c r="B1237">
        <v>4</v>
      </c>
      <c r="C1237" t="s">
        <v>16</v>
      </c>
      <c r="D1237" t="s">
        <v>17</v>
      </c>
      <c r="E1237" s="2">
        <v>16</v>
      </c>
      <c r="F1237" s="2">
        <v>27</v>
      </c>
      <c r="G1237">
        <v>1</v>
      </c>
      <c r="H1237" s="8">
        <v>1.5277777777777777E-2</v>
      </c>
      <c r="I1237" t="s">
        <v>13</v>
      </c>
      <c r="J1237" s="2">
        <f>Datos_cocina[[#This Row],[Precio Unitario]]*Datos_cocina[[#This Row],[Cantidad Ordenada]]</f>
        <v>27</v>
      </c>
      <c r="K1237" s="3">
        <f>Datos_cocina[[#This Row],[Ganancia Bruta]]*Datos_cocina[[#This Row],[Cantidad Ordenada]]</f>
        <v>11</v>
      </c>
      <c r="L1237" s="3">
        <f>Datos_cocina[[#This Row],[Precio Unitario]]-Datos_cocina[[#This Row],[Costo Unitario]]</f>
        <v>11</v>
      </c>
      <c r="M1237" s="4">
        <f>(Datos_cocina[[#This Row],[Ganancia Neta]]/Datos_cocina[[#This Row],[Total del Pedido]])</f>
        <v>0.40740740740740738</v>
      </c>
    </row>
    <row r="1238" spans="1:13" x14ac:dyDescent="0.3">
      <c r="A1238">
        <v>500</v>
      </c>
      <c r="B1238">
        <v>4</v>
      </c>
      <c r="C1238" t="s">
        <v>34</v>
      </c>
      <c r="D1238" t="s">
        <v>35</v>
      </c>
      <c r="E1238" s="2">
        <v>13</v>
      </c>
      <c r="F1238" s="2">
        <v>22</v>
      </c>
      <c r="G1238">
        <v>3</v>
      </c>
      <c r="H1238" s="8">
        <v>1.3888888888888888E-2</v>
      </c>
      <c r="I1238" t="s">
        <v>10</v>
      </c>
      <c r="J1238" s="2">
        <f>Datos_cocina[[#This Row],[Precio Unitario]]*Datos_cocina[[#This Row],[Cantidad Ordenada]]</f>
        <v>66</v>
      </c>
      <c r="K1238" s="3">
        <f>Datos_cocina[[#This Row],[Ganancia Bruta]]*Datos_cocina[[#This Row],[Cantidad Ordenada]]</f>
        <v>27</v>
      </c>
      <c r="L1238" s="3">
        <f>Datos_cocina[[#This Row],[Precio Unitario]]-Datos_cocina[[#This Row],[Costo Unitario]]</f>
        <v>9</v>
      </c>
      <c r="M1238" s="4">
        <f>(Datos_cocina[[#This Row],[Ganancia Neta]]/Datos_cocina[[#This Row],[Total del Pedido]])</f>
        <v>0.40909090909090912</v>
      </c>
    </row>
    <row r="1239" spans="1:13" x14ac:dyDescent="0.3">
      <c r="A1239">
        <v>501</v>
      </c>
      <c r="B1239">
        <v>7</v>
      </c>
      <c r="C1239" t="s">
        <v>18</v>
      </c>
      <c r="D1239" t="s">
        <v>19</v>
      </c>
      <c r="E1239" s="2">
        <v>25</v>
      </c>
      <c r="F1239" s="2">
        <v>40</v>
      </c>
      <c r="G1239">
        <v>1</v>
      </c>
      <c r="H1239" s="8">
        <v>1.2500000000000001E-2</v>
      </c>
      <c r="I1239" t="s">
        <v>13</v>
      </c>
      <c r="J1239" s="2">
        <f>Datos_cocina[[#This Row],[Precio Unitario]]*Datos_cocina[[#This Row],[Cantidad Ordenada]]</f>
        <v>40</v>
      </c>
      <c r="K1239" s="3">
        <f>Datos_cocina[[#This Row],[Ganancia Bruta]]*Datos_cocina[[#This Row],[Cantidad Ordenada]]</f>
        <v>15</v>
      </c>
      <c r="L1239" s="3">
        <f>Datos_cocina[[#This Row],[Precio Unitario]]-Datos_cocina[[#This Row],[Costo Unitario]]</f>
        <v>15</v>
      </c>
      <c r="M1239" s="4">
        <f>(Datos_cocina[[#This Row],[Ganancia Neta]]/Datos_cocina[[#This Row],[Total del Pedido]])</f>
        <v>0.375</v>
      </c>
    </row>
    <row r="1240" spans="1:13" x14ac:dyDescent="0.3">
      <c r="A1240">
        <v>501</v>
      </c>
      <c r="B1240">
        <v>7</v>
      </c>
      <c r="C1240" t="s">
        <v>42</v>
      </c>
      <c r="D1240" t="s">
        <v>43</v>
      </c>
      <c r="E1240" s="2">
        <v>13</v>
      </c>
      <c r="F1240" s="2">
        <v>21</v>
      </c>
      <c r="G1240">
        <v>2</v>
      </c>
      <c r="H1240" s="8">
        <v>1.0416666666666666E-2</v>
      </c>
      <c r="I1240" t="s">
        <v>13</v>
      </c>
      <c r="J1240" s="2">
        <f>Datos_cocina[[#This Row],[Precio Unitario]]*Datos_cocina[[#This Row],[Cantidad Ordenada]]</f>
        <v>42</v>
      </c>
      <c r="K1240" s="3">
        <f>Datos_cocina[[#This Row],[Ganancia Bruta]]*Datos_cocina[[#This Row],[Cantidad Ordenada]]</f>
        <v>16</v>
      </c>
      <c r="L1240" s="3">
        <f>Datos_cocina[[#This Row],[Precio Unitario]]-Datos_cocina[[#This Row],[Costo Unitario]]</f>
        <v>8</v>
      </c>
      <c r="M1240" s="4">
        <f>(Datos_cocina[[#This Row],[Ganancia Neta]]/Datos_cocina[[#This Row],[Total del Pedido]])</f>
        <v>0.38095238095238093</v>
      </c>
    </row>
    <row r="1241" spans="1:13" x14ac:dyDescent="0.3">
      <c r="A1241">
        <v>501</v>
      </c>
      <c r="B1241">
        <v>7</v>
      </c>
      <c r="C1241" t="s">
        <v>26</v>
      </c>
      <c r="D1241" t="s">
        <v>27</v>
      </c>
      <c r="E1241" s="2">
        <v>16</v>
      </c>
      <c r="F1241" s="2">
        <v>28</v>
      </c>
      <c r="G1241">
        <v>2</v>
      </c>
      <c r="H1241" s="8">
        <v>4.1666666666666666E-3</v>
      </c>
      <c r="I1241" t="s">
        <v>10</v>
      </c>
      <c r="J1241" s="2">
        <f>Datos_cocina[[#This Row],[Precio Unitario]]*Datos_cocina[[#This Row],[Cantidad Ordenada]]</f>
        <v>56</v>
      </c>
      <c r="K1241" s="3">
        <f>Datos_cocina[[#This Row],[Ganancia Bruta]]*Datos_cocina[[#This Row],[Cantidad Ordenada]]</f>
        <v>24</v>
      </c>
      <c r="L1241" s="3">
        <f>Datos_cocina[[#This Row],[Precio Unitario]]-Datos_cocina[[#This Row],[Costo Unitario]]</f>
        <v>12</v>
      </c>
      <c r="M1241" s="4">
        <f>(Datos_cocina[[#This Row],[Ganancia Neta]]/Datos_cocina[[#This Row],[Total del Pedido]])</f>
        <v>0.42857142857142855</v>
      </c>
    </row>
    <row r="1242" spans="1:13" x14ac:dyDescent="0.3">
      <c r="A1242">
        <v>502</v>
      </c>
      <c r="B1242">
        <v>5</v>
      </c>
      <c r="C1242" t="s">
        <v>34</v>
      </c>
      <c r="D1242" t="s">
        <v>35</v>
      </c>
      <c r="E1242" s="2">
        <v>13</v>
      </c>
      <c r="F1242" s="2">
        <v>22</v>
      </c>
      <c r="G1242">
        <v>1</v>
      </c>
      <c r="H1242" s="8">
        <v>2.2916666666666665E-2</v>
      </c>
      <c r="I1242" t="s">
        <v>10</v>
      </c>
      <c r="J1242" s="2">
        <f>Datos_cocina[[#This Row],[Precio Unitario]]*Datos_cocina[[#This Row],[Cantidad Ordenada]]</f>
        <v>22</v>
      </c>
      <c r="K1242" s="3">
        <f>Datos_cocina[[#This Row],[Ganancia Bruta]]*Datos_cocina[[#This Row],[Cantidad Ordenada]]</f>
        <v>9</v>
      </c>
      <c r="L1242" s="3">
        <f>Datos_cocina[[#This Row],[Precio Unitario]]-Datos_cocina[[#This Row],[Costo Unitario]]</f>
        <v>9</v>
      </c>
      <c r="M1242" s="4">
        <f>(Datos_cocina[[#This Row],[Ganancia Neta]]/Datos_cocina[[#This Row],[Total del Pedido]])</f>
        <v>0.40909090909090912</v>
      </c>
    </row>
    <row r="1243" spans="1:13" x14ac:dyDescent="0.3">
      <c r="A1243">
        <v>502</v>
      </c>
      <c r="B1243">
        <v>5</v>
      </c>
      <c r="C1243" t="s">
        <v>44</v>
      </c>
      <c r="D1243" t="s">
        <v>45</v>
      </c>
      <c r="E1243" s="2">
        <v>10</v>
      </c>
      <c r="F1243" s="2">
        <v>18</v>
      </c>
      <c r="G1243">
        <v>1</v>
      </c>
      <c r="H1243" s="8">
        <v>3.472222222222222E-3</v>
      </c>
      <c r="I1243" t="s">
        <v>10</v>
      </c>
      <c r="J1243" s="2">
        <f>Datos_cocina[[#This Row],[Precio Unitario]]*Datos_cocina[[#This Row],[Cantidad Ordenada]]</f>
        <v>18</v>
      </c>
      <c r="K1243" s="3">
        <f>Datos_cocina[[#This Row],[Ganancia Bruta]]*Datos_cocina[[#This Row],[Cantidad Ordenada]]</f>
        <v>8</v>
      </c>
      <c r="L1243" s="3">
        <f>Datos_cocina[[#This Row],[Precio Unitario]]-Datos_cocina[[#This Row],[Costo Unitario]]</f>
        <v>8</v>
      </c>
      <c r="M1243" s="4">
        <f>(Datos_cocina[[#This Row],[Ganancia Neta]]/Datos_cocina[[#This Row],[Total del Pedido]])</f>
        <v>0.44444444444444442</v>
      </c>
    </row>
    <row r="1244" spans="1:13" x14ac:dyDescent="0.3">
      <c r="A1244">
        <v>502</v>
      </c>
      <c r="B1244">
        <v>5</v>
      </c>
      <c r="C1244" t="s">
        <v>24</v>
      </c>
      <c r="D1244" t="s">
        <v>25</v>
      </c>
      <c r="E1244" s="2">
        <v>20</v>
      </c>
      <c r="F1244" s="2">
        <v>33</v>
      </c>
      <c r="G1244">
        <v>3</v>
      </c>
      <c r="H1244" s="8">
        <v>2.4305555555555556E-2</v>
      </c>
      <c r="I1244" t="s">
        <v>13</v>
      </c>
      <c r="J1244" s="2">
        <f>Datos_cocina[[#This Row],[Precio Unitario]]*Datos_cocina[[#This Row],[Cantidad Ordenada]]</f>
        <v>99</v>
      </c>
      <c r="K1244" s="3">
        <f>Datos_cocina[[#This Row],[Ganancia Bruta]]*Datos_cocina[[#This Row],[Cantidad Ordenada]]</f>
        <v>39</v>
      </c>
      <c r="L1244" s="3">
        <f>Datos_cocina[[#This Row],[Precio Unitario]]-Datos_cocina[[#This Row],[Costo Unitario]]</f>
        <v>13</v>
      </c>
      <c r="M1244" s="4">
        <f>(Datos_cocina[[#This Row],[Ganancia Neta]]/Datos_cocina[[#This Row],[Total del Pedido]])</f>
        <v>0.39393939393939392</v>
      </c>
    </row>
    <row r="1245" spans="1:13" x14ac:dyDescent="0.3">
      <c r="A1245">
        <v>503</v>
      </c>
      <c r="B1245">
        <v>3</v>
      </c>
      <c r="C1245" t="s">
        <v>18</v>
      </c>
      <c r="D1245" t="s">
        <v>19</v>
      </c>
      <c r="E1245" s="2">
        <v>25</v>
      </c>
      <c r="F1245" s="2">
        <v>40</v>
      </c>
      <c r="G1245">
        <v>2</v>
      </c>
      <c r="H1245" s="8">
        <v>3.6111111111111108E-2</v>
      </c>
      <c r="I1245" t="s">
        <v>10</v>
      </c>
      <c r="J1245" s="2">
        <f>Datos_cocina[[#This Row],[Precio Unitario]]*Datos_cocina[[#This Row],[Cantidad Ordenada]]</f>
        <v>80</v>
      </c>
      <c r="K1245" s="3">
        <f>Datos_cocina[[#This Row],[Ganancia Bruta]]*Datos_cocina[[#This Row],[Cantidad Ordenada]]</f>
        <v>30</v>
      </c>
      <c r="L1245" s="3">
        <f>Datos_cocina[[#This Row],[Precio Unitario]]-Datos_cocina[[#This Row],[Costo Unitario]]</f>
        <v>15</v>
      </c>
      <c r="M1245" s="4">
        <f>(Datos_cocina[[#This Row],[Ganancia Neta]]/Datos_cocina[[#This Row],[Total del Pedido]])</f>
        <v>0.375</v>
      </c>
    </row>
    <row r="1246" spans="1:13" x14ac:dyDescent="0.3">
      <c r="A1246">
        <v>503</v>
      </c>
      <c r="B1246">
        <v>3</v>
      </c>
      <c r="C1246" t="s">
        <v>28</v>
      </c>
      <c r="D1246" t="s">
        <v>29</v>
      </c>
      <c r="E1246" s="2">
        <v>11</v>
      </c>
      <c r="F1246" s="2">
        <v>19</v>
      </c>
      <c r="G1246">
        <v>3</v>
      </c>
      <c r="H1246" s="8">
        <v>2.2916666666666665E-2</v>
      </c>
      <c r="I1246" t="s">
        <v>13</v>
      </c>
      <c r="J1246" s="2">
        <f>Datos_cocina[[#This Row],[Precio Unitario]]*Datos_cocina[[#This Row],[Cantidad Ordenada]]</f>
        <v>57</v>
      </c>
      <c r="K1246" s="3">
        <f>Datos_cocina[[#This Row],[Ganancia Bruta]]*Datos_cocina[[#This Row],[Cantidad Ordenada]]</f>
        <v>24</v>
      </c>
      <c r="L1246" s="3">
        <f>Datos_cocina[[#This Row],[Precio Unitario]]-Datos_cocina[[#This Row],[Costo Unitario]]</f>
        <v>8</v>
      </c>
      <c r="M1246" s="4">
        <f>(Datos_cocina[[#This Row],[Ganancia Neta]]/Datos_cocina[[#This Row],[Total del Pedido]])</f>
        <v>0.42105263157894735</v>
      </c>
    </row>
    <row r="1247" spans="1:13" x14ac:dyDescent="0.3">
      <c r="A1247">
        <v>504</v>
      </c>
      <c r="B1247">
        <v>2</v>
      </c>
      <c r="C1247" t="s">
        <v>16</v>
      </c>
      <c r="D1247" t="s">
        <v>17</v>
      </c>
      <c r="E1247" s="2">
        <v>16</v>
      </c>
      <c r="F1247" s="2">
        <v>27</v>
      </c>
      <c r="G1247">
        <v>2</v>
      </c>
      <c r="H1247" s="8">
        <v>1.3194444444444444E-2</v>
      </c>
      <c r="I1247" t="s">
        <v>10</v>
      </c>
      <c r="J1247" s="2">
        <f>Datos_cocina[[#This Row],[Precio Unitario]]*Datos_cocina[[#This Row],[Cantidad Ordenada]]</f>
        <v>54</v>
      </c>
      <c r="K1247" s="3">
        <f>Datos_cocina[[#This Row],[Ganancia Bruta]]*Datos_cocina[[#This Row],[Cantidad Ordenada]]</f>
        <v>22</v>
      </c>
      <c r="L1247" s="3">
        <f>Datos_cocina[[#This Row],[Precio Unitario]]-Datos_cocina[[#This Row],[Costo Unitario]]</f>
        <v>11</v>
      </c>
      <c r="M1247" s="4">
        <f>(Datos_cocina[[#This Row],[Ganancia Neta]]/Datos_cocina[[#This Row],[Total del Pedido]])</f>
        <v>0.40740740740740738</v>
      </c>
    </row>
    <row r="1248" spans="1:13" x14ac:dyDescent="0.3">
      <c r="A1248">
        <v>505</v>
      </c>
      <c r="B1248">
        <v>5</v>
      </c>
      <c r="C1248" t="s">
        <v>18</v>
      </c>
      <c r="D1248" t="s">
        <v>19</v>
      </c>
      <c r="E1248" s="2">
        <v>25</v>
      </c>
      <c r="F1248" s="2">
        <v>40</v>
      </c>
      <c r="G1248">
        <v>2</v>
      </c>
      <c r="H1248" s="8">
        <v>3.888888888888889E-2</v>
      </c>
      <c r="I1248" t="s">
        <v>10</v>
      </c>
      <c r="J1248" s="2">
        <f>Datos_cocina[[#This Row],[Precio Unitario]]*Datos_cocina[[#This Row],[Cantidad Ordenada]]</f>
        <v>80</v>
      </c>
      <c r="K1248" s="3">
        <f>Datos_cocina[[#This Row],[Ganancia Bruta]]*Datos_cocina[[#This Row],[Cantidad Ordenada]]</f>
        <v>30</v>
      </c>
      <c r="L1248" s="3">
        <f>Datos_cocina[[#This Row],[Precio Unitario]]-Datos_cocina[[#This Row],[Costo Unitario]]</f>
        <v>15</v>
      </c>
      <c r="M1248" s="4">
        <f>(Datos_cocina[[#This Row],[Ganancia Neta]]/Datos_cocina[[#This Row],[Total del Pedido]])</f>
        <v>0.375</v>
      </c>
    </row>
    <row r="1249" spans="1:13" x14ac:dyDescent="0.3">
      <c r="A1249">
        <v>505</v>
      </c>
      <c r="B1249">
        <v>5</v>
      </c>
      <c r="C1249" t="s">
        <v>48</v>
      </c>
      <c r="D1249" t="s">
        <v>49</v>
      </c>
      <c r="E1249" s="2">
        <v>15</v>
      </c>
      <c r="F1249" s="2">
        <v>25</v>
      </c>
      <c r="G1249">
        <v>3</v>
      </c>
      <c r="H1249" s="8">
        <v>4.0972222222222222E-2</v>
      </c>
      <c r="I1249" t="s">
        <v>10</v>
      </c>
      <c r="J1249" s="2">
        <f>Datos_cocina[[#This Row],[Precio Unitario]]*Datos_cocina[[#This Row],[Cantidad Ordenada]]</f>
        <v>75</v>
      </c>
      <c r="K1249" s="3">
        <f>Datos_cocina[[#This Row],[Ganancia Bruta]]*Datos_cocina[[#This Row],[Cantidad Ordenada]]</f>
        <v>30</v>
      </c>
      <c r="L1249" s="3">
        <f>Datos_cocina[[#This Row],[Precio Unitario]]-Datos_cocina[[#This Row],[Costo Unitario]]</f>
        <v>10</v>
      </c>
      <c r="M1249" s="4">
        <f>(Datos_cocina[[#This Row],[Ganancia Neta]]/Datos_cocina[[#This Row],[Total del Pedido]])</f>
        <v>0.4</v>
      </c>
    </row>
    <row r="1250" spans="1:13" x14ac:dyDescent="0.3">
      <c r="A1250">
        <v>506</v>
      </c>
      <c r="B1250">
        <v>18</v>
      </c>
      <c r="C1250" t="s">
        <v>30</v>
      </c>
      <c r="D1250" t="s">
        <v>31</v>
      </c>
      <c r="E1250" s="2">
        <v>21</v>
      </c>
      <c r="F1250" s="2">
        <v>35</v>
      </c>
      <c r="G1250">
        <v>2</v>
      </c>
      <c r="H1250" s="8">
        <v>3.472222222222222E-3</v>
      </c>
      <c r="I1250" t="s">
        <v>13</v>
      </c>
      <c r="J1250" s="2">
        <f>Datos_cocina[[#This Row],[Precio Unitario]]*Datos_cocina[[#This Row],[Cantidad Ordenada]]</f>
        <v>70</v>
      </c>
      <c r="K1250" s="3">
        <f>Datos_cocina[[#This Row],[Ganancia Bruta]]*Datos_cocina[[#This Row],[Cantidad Ordenada]]</f>
        <v>28</v>
      </c>
      <c r="L1250" s="3">
        <f>Datos_cocina[[#This Row],[Precio Unitario]]-Datos_cocina[[#This Row],[Costo Unitario]]</f>
        <v>14</v>
      </c>
      <c r="M1250" s="4">
        <f>(Datos_cocina[[#This Row],[Ganancia Neta]]/Datos_cocina[[#This Row],[Total del Pedido]])</f>
        <v>0.4</v>
      </c>
    </row>
    <row r="1251" spans="1:13" x14ac:dyDescent="0.3">
      <c r="A1251">
        <v>507</v>
      </c>
      <c r="B1251">
        <v>18</v>
      </c>
      <c r="C1251" t="s">
        <v>36</v>
      </c>
      <c r="D1251" t="s">
        <v>37</v>
      </c>
      <c r="E1251" s="2">
        <v>20</v>
      </c>
      <c r="F1251" s="2">
        <v>34</v>
      </c>
      <c r="G1251">
        <v>3</v>
      </c>
      <c r="H1251" s="8">
        <v>3.6805555555555557E-2</v>
      </c>
      <c r="I1251" t="s">
        <v>10</v>
      </c>
      <c r="J1251" s="2">
        <f>Datos_cocina[[#This Row],[Precio Unitario]]*Datos_cocina[[#This Row],[Cantidad Ordenada]]</f>
        <v>102</v>
      </c>
      <c r="K1251" s="3">
        <f>Datos_cocina[[#This Row],[Ganancia Bruta]]*Datos_cocina[[#This Row],[Cantidad Ordenada]]</f>
        <v>42</v>
      </c>
      <c r="L1251" s="3">
        <f>Datos_cocina[[#This Row],[Precio Unitario]]-Datos_cocina[[#This Row],[Costo Unitario]]</f>
        <v>14</v>
      </c>
      <c r="M1251" s="4">
        <f>(Datos_cocina[[#This Row],[Ganancia Neta]]/Datos_cocina[[#This Row],[Total del Pedido]])</f>
        <v>0.41176470588235292</v>
      </c>
    </row>
    <row r="1252" spans="1:13" x14ac:dyDescent="0.3">
      <c r="A1252">
        <v>507</v>
      </c>
      <c r="B1252">
        <v>18</v>
      </c>
      <c r="C1252" t="s">
        <v>20</v>
      </c>
      <c r="D1252" t="s">
        <v>21</v>
      </c>
      <c r="E1252" s="2">
        <v>22</v>
      </c>
      <c r="F1252" s="2">
        <v>36</v>
      </c>
      <c r="G1252">
        <v>3</v>
      </c>
      <c r="H1252" s="8">
        <v>1.1111111111111112E-2</v>
      </c>
      <c r="I1252" t="s">
        <v>13</v>
      </c>
      <c r="J1252" s="2">
        <f>Datos_cocina[[#This Row],[Precio Unitario]]*Datos_cocina[[#This Row],[Cantidad Ordenada]]</f>
        <v>108</v>
      </c>
      <c r="K1252" s="3">
        <f>Datos_cocina[[#This Row],[Ganancia Bruta]]*Datos_cocina[[#This Row],[Cantidad Ordenada]]</f>
        <v>42</v>
      </c>
      <c r="L1252" s="3">
        <f>Datos_cocina[[#This Row],[Precio Unitario]]-Datos_cocina[[#This Row],[Costo Unitario]]</f>
        <v>14</v>
      </c>
      <c r="M1252" s="4">
        <f>(Datos_cocina[[#This Row],[Ganancia Neta]]/Datos_cocina[[#This Row],[Total del Pedido]])</f>
        <v>0.3888888888888889</v>
      </c>
    </row>
    <row r="1253" spans="1:13" x14ac:dyDescent="0.3">
      <c r="A1253">
        <v>508</v>
      </c>
      <c r="B1253">
        <v>6</v>
      </c>
      <c r="C1253" t="s">
        <v>32</v>
      </c>
      <c r="D1253" t="s">
        <v>33</v>
      </c>
      <c r="E1253" s="2">
        <v>19</v>
      </c>
      <c r="F1253" s="2">
        <v>32</v>
      </c>
      <c r="G1253">
        <v>1</v>
      </c>
      <c r="H1253" s="8">
        <v>2.361111111111111E-2</v>
      </c>
      <c r="I1253" t="s">
        <v>13</v>
      </c>
      <c r="J1253" s="2">
        <f>Datos_cocina[[#This Row],[Precio Unitario]]*Datos_cocina[[#This Row],[Cantidad Ordenada]]</f>
        <v>32</v>
      </c>
      <c r="K1253" s="3">
        <f>Datos_cocina[[#This Row],[Ganancia Bruta]]*Datos_cocina[[#This Row],[Cantidad Ordenada]]</f>
        <v>13</v>
      </c>
      <c r="L1253" s="3">
        <f>Datos_cocina[[#This Row],[Precio Unitario]]-Datos_cocina[[#This Row],[Costo Unitario]]</f>
        <v>13</v>
      </c>
      <c r="M1253" s="4">
        <f>(Datos_cocina[[#This Row],[Ganancia Neta]]/Datos_cocina[[#This Row],[Total del Pedido]])</f>
        <v>0.40625</v>
      </c>
    </row>
    <row r="1254" spans="1:13" x14ac:dyDescent="0.3">
      <c r="A1254">
        <v>509</v>
      </c>
      <c r="B1254">
        <v>5</v>
      </c>
      <c r="C1254" t="s">
        <v>18</v>
      </c>
      <c r="D1254" t="s">
        <v>19</v>
      </c>
      <c r="E1254" s="2">
        <v>25</v>
      </c>
      <c r="F1254" s="2">
        <v>40</v>
      </c>
      <c r="G1254">
        <v>2</v>
      </c>
      <c r="H1254" s="8">
        <v>3.2638888888888891E-2</v>
      </c>
      <c r="I1254" t="s">
        <v>10</v>
      </c>
      <c r="J1254" s="2">
        <f>Datos_cocina[[#This Row],[Precio Unitario]]*Datos_cocina[[#This Row],[Cantidad Ordenada]]</f>
        <v>80</v>
      </c>
      <c r="K1254" s="3">
        <f>Datos_cocina[[#This Row],[Ganancia Bruta]]*Datos_cocina[[#This Row],[Cantidad Ordenada]]</f>
        <v>30</v>
      </c>
      <c r="L1254" s="3">
        <f>Datos_cocina[[#This Row],[Precio Unitario]]-Datos_cocina[[#This Row],[Costo Unitario]]</f>
        <v>15</v>
      </c>
      <c r="M1254" s="4">
        <f>(Datos_cocina[[#This Row],[Ganancia Neta]]/Datos_cocina[[#This Row],[Total del Pedido]])</f>
        <v>0.375</v>
      </c>
    </row>
    <row r="1255" spans="1:13" x14ac:dyDescent="0.3">
      <c r="A1255">
        <v>510</v>
      </c>
      <c r="B1255">
        <v>6</v>
      </c>
      <c r="C1255" t="s">
        <v>20</v>
      </c>
      <c r="D1255" t="s">
        <v>21</v>
      </c>
      <c r="E1255" s="2">
        <v>22</v>
      </c>
      <c r="F1255" s="2">
        <v>36</v>
      </c>
      <c r="G1255">
        <v>1</v>
      </c>
      <c r="H1255" s="8">
        <v>3.3333333333333333E-2</v>
      </c>
      <c r="I1255" t="s">
        <v>10</v>
      </c>
      <c r="J1255" s="2">
        <f>Datos_cocina[[#This Row],[Precio Unitario]]*Datos_cocina[[#This Row],[Cantidad Ordenada]]</f>
        <v>36</v>
      </c>
      <c r="K1255" s="3">
        <f>Datos_cocina[[#This Row],[Ganancia Bruta]]*Datos_cocina[[#This Row],[Cantidad Ordenada]]</f>
        <v>14</v>
      </c>
      <c r="L1255" s="3">
        <f>Datos_cocina[[#This Row],[Precio Unitario]]-Datos_cocina[[#This Row],[Costo Unitario]]</f>
        <v>14</v>
      </c>
      <c r="M1255" s="4">
        <f>(Datos_cocina[[#This Row],[Ganancia Neta]]/Datos_cocina[[#This Row],[Total del Pedido]])</f>
        <v>0.3888888888888889</v>
      </c>
    </row>
    <row r="1256" spans="1:13" x14ac:dyDescent="0.3">
      <c r="A1256">
        <v>511</v>
      </c>
      <c r="B1256">
        <v>2</v>
      </c>
      <c r="C1256" t="s">
        <v>40</v>
      </c>
      <c r="D1256" t="s">
        <v>41</v>
      </c>
      <c r="E1256" s="2">
        <v>14</v>
      </c>
      <c r="F1256" s="2">
        <v>23</v>
      </c>
      <c r="G1256">
        <v>3</v>
      </c>
      <c r="H1256" s="8">
        <v>9.7222222222222224E-3</v>
      </c>
      <c r="I1256" t="s">
        <v>10</v>
      </c>
      <c r="J1256" s="2">
        <f>Datos_cocina[[#This Row],[Precio Unitario]]*Datos_cocina[[#This Row],[Cantidad Ordenada]]</f>
        <v>69</v>
      </c>
      <c r="K1256" s="3">
        <f>Datos_cocina[[#This Row],[Ganancia Bruta]]*Datos_cocina[[#This Row],[Cantidad Ordenada]]</f>
        <v>27</v>
      </c>
      <c r="L1256" s="3">
        <f>Datos_cocina[[#This Row],[Precio Unitario]]-Datos_cocina[[#This Row],[Costo Unitario]]</f>
        <v>9</v>
      </c>
      <c r="M1256" s="4">
        <f>(Datos_cocina[[#This Row],[Ganancia Neta]]/Datos_cocina[[#This Row],[Total del Pedido]])</f>
        <v>0.39130434782608697</v>
      </c>
    </row>
    <row r="1257" spans="1:13" x14ac:dyDescent="0.3">
      <c r="A1257">
        <v>511</v>
      </c>
      <c r="B1257">
        <v>2</v>
      </c>
      <c r="C1257" t="s">
        <v>36</v>
      </c>
      <c r="D1257" t="s">
        <v>37</v>
      </c>
      <c r="E1257" s="2">
        <v>20</v>
      </c>
      <c r="F1257" s="2">
        <v>34</v>
      </c>
      <c r="G1257">
        <v>2</v>
      </c>
      <c r="H1257" s="8">
        <v>1.6666666666666666E-2</v>
      </c>
      <c r="I1257" t="s">
        <v>10</v>
      </c>
      <c r="J1257" s="2">
        <f>Datos_cocina[[#This Row],[Precio Unitario]]*Datos_cocina[[#This Row],[Cantidad Ordenada]]</f>
        <v>68</v>
      </c>
      <c r="K1257" s="3">
        <f>Datos_cocina[[#This Row],[Ganancia Bruta]]*Datos_cocina[[#This Row],[Cantidad Ordenada]]</f>
        <v>28</v>
      </c>
      <c r="L1257" s="3">
        <f>Datos_cocina[[#This Row],[Precio Unitario]]-Datos_cocina[[#This Row],[Costo Unitario]]</f>
        <v>14</v>
      </c>
      <c r="M1257" s="4">
        <f>(Datos_cocina[[#This Row],[Ganancia Neta]]/Datos_cocina[[#This Row],[Total del Pedido]])</f>
        <v>0.41176470588235292</v>
      </c>
    </row>
    <row r="1258" spans="1:13" x14ac:dyDescent="0.3">
      <c r="A1258">
        <v>512</v>
      </c>
      <c r="B1258">
        <v>2</v>
      </c>
      <c r="C1258" t="s">
        <v>38</v>
      </c>
      <c r="D1258" t="s">
        <v>39</v>
      </c>
      <c r="E1258" s="2">
        <v>12</v>
      </c>
      <c r="F1258" s="2">
        <v>20</v>
      </c>
      <c r="G1258">
        <v>1</v>
      </c>
      <c r="H1258" s="8">
        <v>4.1666666666666666E-3</v>
      </c>
      <c r="I1258" t="s">
        <v>13</v>
      </c>
      <c r="J1258" s="2">
        <f>Datos_cocina[[#This Row],[Precio Unitario]]*Datos_cocina[[#This Row],[Cantidad Ordenada]]</f>
        <v>20</v>
      </c>
      <c r="K1258" s="3">
        <f>Datos_cocina[[#This Row],[Ganancia Bruta]]*Datos_cocina[[#This Row],[Cantidad Ordenada]]</f>
        <v>8</v>
      </c>
      <c r="L1258" s="3">
        <f>Datos_cocina[[#This Row],[Precio Unitario]]-Datos_cocina[[#This Row],[Costo Unitario]]</f>
        <v>8</v>
      </c>
      <c r="M1258" s="4">
        <f>(Datos_cocina[[#This Row],[Ganancia Neta]]/Datos_cocina[[#This Row],[Total del Pedido]])</f>
        <v>0.4</v>
      </c>
    </row>
    <row r="1259" spans="1:13" x14ac:dyDescent="0.3">
      <c r="A1259">
        <v>512</v>
      </c>
      <c r="B1259">
        <v>2</v>
      </c>
      <c r="C1259" t="s">
        <v>20</v>
      </c>
      <c r="D1259" t="s">
        <v>21</v>
      </c>
      <c r="E1259" s="2">
        <v>22</v>
      </c>
      <c r="F1259" s="2">
        <v>36</v>
      </c>
      <c r="G1259">
        <v>3</v>
      </c>
      <c r="H1259" s="8">
        <v>3.6805555555555557E-2</v>
      </c>
      <c r="I1259" t="s">
        <v>13</v>
      </c>
      <c r="J1259" s="2">
        <f>Datos_cocina[[#This Row],[Precio Unitario]]*Datos_cocina[[#This Row],[Cantidad Ordenada]]</f>
        <v>108</v>
      </c>
      <c r="K1259" s="3">
        <f>Datos_cocina[[#This Row],[Ganancia Bruta]]*Datos_cocina[[#This Row],[Cantidad Ordenada]]</f>
        <v>42</v>
      </c>
      <c r="L1259" s="3">
        <f>Datos_cocina[[#This Row],[Precio Unitario]]-Datos_cocina[[#This Row],[Costo Unitario]]</f>
        <v>14</v>
      </c>
      <c r="M1259" s="4">
        <f>(Datos_cocina[[#This Row],[Ganancia Neta]]/Datos_cocina[[#This Row],[Total del Pedido]])</f>
        <v>0.3888888888888889</v>
      </c>
    </row>
    <row r="1260" spans="1:13" x14ac:dyDescent="0.3">
      <c r="A1260">
        <v>513</v>
      </c>
      <c r="B1260">
        <v>8</v>
      </c>
      <c r="C1260" t="s">
        <v>44</v>
      </c>
      <c r="D1260" t="s">
        <v>45</v>
      </c>
      <c r="E1260" s="2">
        <v>10</v>
      </c>
      <c r="F1260" s="2">
        <v>18</v>
      </c>
      <c r="G1260">
        <v>3</v>
      </c>
      <c r="H1260" s="8">
        <v>3.888888888888889E-2</v>
      </c>
      <c r="I1260" t="s">
        <v>13</v>
      </c>
      <c r="J1260" s="2">
        <f>Datos_cocina[[#This Row],[Precio Unitario]]*Datos_cocina[[#This Row],[Cantidad Ordenada]]</f>
        <v>54</v>
      </c>
      <c r="K1260" s="3">
        <f>Datos_cocina[[#This Row],[Ganancia Bruta]]*Datos_cocina[[#This Row],[Cantidad Ordenada]]</f>
        <v>24</v>
      </c>
      <c r="L1260" s="3">
        <f>Datos_cocina[[#This Row],[Precio Unitario]]-Datos_cocina[[#This Row],[Costo Unitario]]</f>
        <v>8</v>
      </c>
      <c r="M1260" s="4">
        <f>(Datos_cocina[[#This Row],[Ganancia Neta]]/Datos_cocina[[#This Row],[Total del Pedido]])</f>
        <v>0.44444444444444442</v>
      </c>
    </row>
    <row r="1261" spans="1:13" x14ac:dyDescent="0.3">
      <c r="A1261">
        <v>514</v>
      </c>
      <c r="B1261">
        <v>18</v>
      </c>
      <c r="C1261" t="s">
        <v>46</v>
      </c>
      <c r="D1261" t="s">
        <v>47</v>
      </c>
      <c r="E1261" s="2">
        <v>15</v>
      </c>
      <c r="F1261" s="2">
        <v>26</v>
      </c>
      <c r="G1261">
        <v>2</v>
      </c>
      <c r="H1261" s="8">
        <v>1.4583333333333334E-2</v>
      </c>
      <c r="I1261" t="s">
        <v>10</v>
      </c>
      <c r="J1261" s="2">
        <f>Datos_cocina[[#This Row],[Precio Unitario]]*Datos_cocina[[#This Row],[Cantidad Ordenada]]</f>
        <v>52</v>
      </c>
      <c r="K1261" s="3">
        <f>Datos_cocina[[#This Row],[Ganancia Bruta]]*Datos_cocina[[#This Row],[Cantidad Ordenada]]</f>
        <v>22</v>
      </c>
      <c r="L1261" s="3">
        <f>Datos_cocina[[#This Row],[Precio Unitario]]-Datos_cocina[[#This Row],[Costo Unitario]]</f>
        <v>11</v>
      </c>
      <c r="M1261" s="4">
        <f>(Datos_cocina[[#This Row],[Ganancia Neta]]/Datos_cocina[[#This Row],[Total del Pedido]])</f>
        <v>0.42307692307692307</v>
      </c>
    </row>
    <row r="1262" spans="1:13" x14ac:dyDescent="0.3">
      <c r="A1262">
        <v>514</v>
      </c>
      <c r="B1262">
        <v>18</v>
      </c>
      <c r="C1262" t="s">
        <v>28</v>
      </c>
      <c r="D1262" t="s">
        <v>29</v>
      </c>
      <c r="E1262" s="2">
        <v>11</v>
      </c>
      <c r="F1262" s="2">
        <v>19</v>
      </c>
      <c r="G1262">
        <v>2</v>
      </c>
      <c r="H1262" s="8">
        <v>3.888888888888889E-2</v>
      </c>
      <c r="I1262" t="s">
        <v>13</v>
      </c>
      <c r="J1262" s="2">
        <f>Datos_cocina[[#This Row],[Precio Unitario]]*Datos_cocina[[#This Row],[Cantidad Ordenada]]</f>
        <v>38</v>
      </c>
      <c r="K1262" s="3">
        <f>Datos_cocina[[#This Row],[Ganancia Bruta]]*Datos_cocina[[#This Row],[Cantidad Ordenada]]</f>
        <v>16</v>
      </c>
      <c r="L1262" s="3">
        <f>Datos_cocina[[#This Row],[Precio Unitario]]-Datos_cocina[[#This Row],[Costo Unitario]]</f>
        <v>8</v>
      </c>
      <c r="M1262" s="4">
        <f>(Datos_cocina[[#This Row],[Ganancia Neta]]/Datos_cocina[[#This Row],[Total del Pedido]])</f>
        <v>0.42105263157894735</v>
      </c>
    </row>
    <row r="1263" spans="1:13" x14ac:dyDescent="0.3">
      <c r="A1263">
        <v>514</v>
      </c>
      <c r="B1263">
        <v>18</v>
      </c>
      <c r="C1263" t="s">
        <v>38</v>
      </c>
      <c r="D1263" t="s">
        <v>39</v>
      </c>
      <c r="E1263" s="2">
        <v>12</v>
      </c>
      <c r="F1263" s="2">
        <v>20</v>
      </c>
      <c r="G1263">
        <v>1</v>
      </c>
      <c r="H1263" s="8">
        <v>1.7361111111111112E-2</v>
      </c>
      <c r="I1263" t="s">
        <v>13</v>
      </c>
      <c r="J1263" s="2">
        <f>Datos_cocina[[#This Row],[Precio Unitario]]*Datos_cocina[[#This Row],[Cantidad Ordenada]]</f>
        <v>20</v>
      </c>
      <c r="K1263" s="3">
        <f>Datos_cocina[[#This Row],[Ganancia Bruta]]*Datos_cocina[[#This Row],[Cantidad Ordenada]]</f>
        <v>8</v>
      </c>
      <c r="L1263" s="3">
        <f>Datos_cocina[[#This Row],[Precio Unitario]]-Datos_cocina[[#This Row],[Costo Unitario]]</f>
        <v>8</v>
      </c>
      <c r="M1263" s="4">
        <f>(Datos_cocina[[#This Row],[Ganancia Neta]]/Datos_cocina[[#This Row],[Total del Pedido]])</f>
        <v>0.4</v>
      </c>
    </row>
    <row r="1264" spans="1:13" x14ac:dyDescent="0.3">
      <c r="A1264">
        <v>514</v>
      </c>
      <c r="B1264">
        <v>18</v>
      </c>
      <c r="C1264" t="s">
        <v>32</v>
      </c>
      <c r="D1264" t="s">
        <v>33</v>
      </c>
      <c r="E1264" s="2">
        <v>19</v>
      </c>
      <c r="F1264" s="2">
        <v>32</v>
      </c>
      <c r="G1264">
        <v>2</v>
      </c>
      <c r="H1264" s="8">
        <v>6.9444444444444441E-3</v>
      </c>
      <c r="I1264" t="s">
        <v>10</v>
      </c>
      <c r="J1264" s="2">
        <f>Datos_cocina[[#This Row],[Precio Unitario]]*Datos_cocina[[#This Row],[Cantidad Ordenada]]</f>
        <v>64</v>
      </c>
      <c r="K1264" s="3">
        <f>Datos_cocina[[#This Row],[Ganancia Bruta]]*Datos_cocina[[#This Row],[Cantidad Ordenada]]</f>
        <v>26</v>
      </c>
      <c r="L1264" s="3">
        <f>Datos_cocina[[#This Row],[Precio Unitario]]-Datos_cocina[[#This Row],[Costo Unitario]]</f>
        <v>13</v>
      </c>
      <c r="M1264" s="4">
        <f>(Datos_cocina[[#This Row],[Ganancia Neta]]/Datos_cocina[[#This Row],[Total del Pedido]])</f>
        <v>0.40625</v>
      </c>
    </row>
    <row r="1265" spans="1:13" x14ac:dyDescent="0.3">
      <c r="A1265">
        <v>515</v>
      </c>
      <c r="B1265">
        <v>19</v>
      </c>
      <c r="C1265" t="s">
        <v>44</v>
      </c>
      <c r="D1265" t="s">
        <v>45</v>
      </c>
      <c r="E1265" s="2">
        <v>10</v>
      </c>
      <c r="F1265" s="2">
        <v>18</v>
      </c>
      <c r="G1265">
        <v>1</v>
      </c>
      <c r="H1265" s="8">
        <v>9.0277777777777769E-3</v>
      </c>
      <c r="I1265" t="s">
        <v>13</v>
      </c>
      <c r="J1265" s="2">
        <f>Datos_cocina[[#This Row],[Precio Unitario]]*Datos_cocina[[#This Row],[Cantidad Ordenada]]</f>
        <v>18</v>
      </c>
      <c r="K1265" s="3">
        <f>Datos_cocina[[#This Row],[Ganancia Bruta]]*Datos_cocina[[#This Row],[Cantidad Ordenada]]</f>
        <v>8</v>
      </c>
      <c r="L1265" s="3">
        <f>Datos_cocina[[#This Row],[Precio Unitario]]-Datos_cocina[[#This Row],[Costo Unitario]]</f>
        <v>8</v>
      </c>
      <c r="M1265" s="4">
        <f>(Datos_cocina[[#This Row],[Ganancia Neta]]/Datos_cocina[[#This Row],[Total del Pedido]])</f>
        <v>0.44444444444444442</v>
      </c>
    </row>
    <row r="1266" spans="1:13" x14ac:dyDescent="0.3">
      <c r="A1266">
        <v>516</v>
      </c>
      <c r="B1266">
        <v>7</v>
      </c>
      <c r="C1266" t="s">
        <v>28</v>
      </c>
      <c r="D1266" t="s">
        <v>29</v>
      </c>
      <c r="E1266" s="2">
        <v>11</v>
      </c>
      <c r="F1266" s="2">
        <v>19</v>
      </c>
      <c r="G1266">
        <v>3</v>
      </c>
      <c r="H1266" s="8">
        <v>2.9861111111111113E-2</v>
      </c>
      <c r="I1266" t="s">
        <v>10</v>
      </c>
      <c r="J1266" s="2">
        <f>Datos_cocina[[#This Row],[Precio Unitario]]*Datos_cocina[[#This Row],[Cantidad Ordenada]]</f>
        <v>57</v>
      </c>
      <c r="K1266" s="3">
        <f>Datos_cocina[[#This Row],[Ganancia Bruta]]*Datos_cocina[[#This Row],[Cantidad Ordenada]]</f>
        <v>24</v>
      </c>
      <c r="L1266" s="3">
        <f>Datos_cocina[[#This Row],[Precio Unitario]]-Datos_cocina[[#This Row],[Costo Unitario]]</f>
        <v>8</v>
      </c>
      <c r="M1266" s="4">
        <f>(Datos_cocina[[#This Row],[Ganancia Neta]]/Datos_cocina[[#This Row],[Total del Pedido]])</f>
        <v>0.42105263157894735</v>
      </c>
    </row>
    <row r="1267" spans="1:13" x14ac:dyDescent="0.3">
      <c r="A1267">
        <v>516</v>
      </c>
      <c r="B1267">
        <v>7</v>
      </c>
      <c r="C1267" t="s">
        <v>40</v>
      </c>
      <c r="D1267" t="s">
        <v>41</v>
      </c>
      <c r="E1267" s="2">
        <v>14</v>
      </c>
      <c r="F1267" s="2">
        <v>23</v>
      </c>
      <c r="G1267">
        <v>3</v>
      </c>
      <c r="H1267" s="8">
        <v>2.7777777777777776E-2</v>
      </c>
      <c r="I1267" t="s">
        <v>10</v>
      </c>
      <c r="J1267" s="2">
        <f>Datos_cocina[[#This Row],[Precio Unitario]]*Datos_cocina[[#This Row],[Cantidad Ordenada]]</f>
        <v>69</v>
      </c>
      <c r="K1267" s="3">
        <f>Datos_cocina[[#This Row],[Ganancia Bruta]]*Datos_cocina[[#This Row],[Cantidad Ordenada]]</f>
        <v>27</v>
      </c>
      <c r="L1267" s="3">
        <f>Datos_cocina[[#This Row],[Precio Unitario]]-Datos_cocina[[#This Row],[Costo Unitario]]</f>
        <v>9</v>
      </c>
      <c r="M1267" s="4">
        <f>(Datos_cocina[[#This Row],[Ganancia Neta]]/Datos_cocina[[#This Row],[Total del Pedido]])</f>
        <v>0.39130434782608697</v>
      </c>
    </row>
    <row r="1268" spans="1:13" x14ac:dyDescent="0.3">
      <c r="A1268">
        <v>516</v>
      </c>
      <c r="B1268">
        <v>7</v>
      </c>
      <c r="C1268" t="s">
        <v>38</v>
      </c>
      <c r="D1268" t="s">
        <v>39</v>
      </c>
      <c r="E1268" s="2">
        <v>12</v>
      </c>
      <c r="F1268" s="2">
        <v>20</v>
      </c>
      <c r="G1268">
        <v>1</v>
      </c>
      <c r="H1268" s="8">
        <v>9.7222222222222224E-3</v>
      </c>
      <c r="I1268" t="s">
        <v>10</v>
      </c>
      <c r="J1268" s="2">
        <f>Datos_cocina[[#This Row],[Precio Unitario]]*Datos_cocina[[#This Row],[Cantidad Ordenada]]</f>
        <v>20</v>
      </c>
      <c r="K1268" s="3">
        <f>Datos_cocina[[#This Row],[Ganancia Bruta]]*Datos_cocina[[#This Row],[Cantidad Ordenada]]</f>
        <v>8</v>
      </c>
      <c r="L1268" s="3">
        <f>Datos_cocina[[#This Row],[Precio Unitario]]-Datos_cocina[[#This Row],[Costo Unitario]]</f>
        <v>8</v>
      </c>
      <c r="M1268" s="4">
        <f>(Datos_cocina[[#This Row],[Ganancia Neta]]/Datos_cocina[[#This Row],[Total del Pedido]])</f>
        <v>0.4</v>
      </c>
    </row>
    <row r="1269" spans="1:13" x14ac:dyDescent="0.3">
      <c r="A1269">
        <v>517</v>
      </c>
      <c r="B1269">
        <v>4</v>
      </c>
      <c r="C1269" t="s">
        <v>8</v>
      </c>
      <c r="D1269" t="s">
        <v>9</v>
      </c>
      <c r="E1269" s="2">
        <v>14</v>
      </c>
      <c r="F1269" s="2">
        <v>24</v>
      </c>
      <c r="G1269">
        <v>1</v>
      </c>
      <c r="H1269" s="8">
        <v>4.1666666666666666E-3</v>
      </c>
      <c r="I1269" t="s">
        <v>10</v>
      </c>
      <c r="J1269" s="2">
        <f>Datos_cocina[[#This Row],[Precio Unitario]]*Datos_cocina[[#This Row],[Cantidad Ordenada]]</f>
        <v>24</v>
      </c>
      <c r="K1269" s="3">
        <f>Datos_cocina[[#This Row],[Ganancia Bruta]]*Datos_cocina[[#This Row],[Cantidad Ordenada]]</f>
        <v>10</v>
      </c>
      <c r="L1269" s="3">
        <f>Datos_cocina[[#This Row],[Precio Unitario]]-Datos_cocina[[#This Row],[Costo Unitario]]</f>
        <v>10</v>
      </c>
      <c r="M1269" s="4">
        <f>(Datos_cocina[[#This Row],[Ganancia Neta]]/Datos_cocina[[#This Row],[Total del Pedido]])</f>
        <v>0.41666666666666669</v>
      </c>
    </row>
    <row r="1270" spans="1:13" x14ac:dyDescent="0.3">
      <c r="A1270">
        <v>517</v>
      </c>
      <c r="B1270">
        <v>4</v>
      </c>
      <c r="C1270" t="s">
        <v>28</v>
      </c>
      <c r="D1270" t="s">
        <v>29</v>
      </c>
      <c r="E1270" s="2">
        <v>11</v>
      </c>
      <c r="F1270" s="2">
        <v>19</v>
      </c>
      <c r="G1270">
        <v>3</v>
      </c>
      <c r="H1270" s="8">
        <v>3.0555555555555555E-2</v>
      </c>
      <c r="I1270" t="s">
        <v>10</v>
      </c>
      <c r="J1270" s="2">
        <f>Datos_cocina[[#This Row],[Precio Unitario]]*Datos_cocina[[#This Row],[Cantidad Ordenada]]</f>
        <v>57</v>
      </c>
      <c r="K1270" s="3">
        <f>Datos_cocina[[#This Row],[Ganancia Bruta]]*Datos_cocina[[#This Row],[Cantidad Ordenada]]</f>
        <v>24</v>
      </c>
      <c r="L1270" s="3">
        <f>Datos_cocina[[#This Row],[Precio Unitario]]-Datos_cocina[[#This Row],[Costo Unitario]]</f>
        <v>8</v>
      </c>
      <c r="M1270" s="4">
        <f>(Datos_cocina[[#This Row],[Ganancia Neta]]/Datos_cocina[[#This Row],[Total del Pedido]])</f>
        <v>0.42105263157894735</v>
      </c>
    </row>
    <row r="1271" spans="1:13" x14ac:dyDescent="0.3">
      <c r="A1271">
        <v>517</v>
      </c>
      <c r="B1271">
        <v>4</v>
      </c>
      <c r="C1271" t="s">
        <v>34</v>
      </c>
      <c r="D1271" t="s">
        <v>35</v>
      </c>
      <c r="E1271" s="2">
        <v>13</v>
      </c>
      <c r="F1271" s="2">
        <v>22</v>
      </c>
      <c r="G1271">
        <v>1</v>
      </c>
      <c r="H1271" s="8">
        <v>1.0416666666666666E-2</v>
      </c>
      <c r="I1271" t="s">
        <v>13</v>
      </c>
      <c r="J1271" s="2">
        <f>Datos_cocina[[#This Row],[Precio Unitario]]*Datos_cocina[[#This Row],[Cantidad Ordenada]]</f>
        <v>22</v>
      </c>
      <c r="K1271" s="3">
        <f>Datos_cocina[[#This Row],[Ganancia Bruta]]*Datos_cocina[[#This Row],[Cantidad Ordenada]]</f>
        <v>9</v>
      </c>
      <c r="L1271" s="3">
        <f>Datos_cocina[[#This Row],[Precio Unitario]]-Datos_cocina[[#This Row],[Costo Unitario]]</f>
        <v>9</v>
      </c>
      <c r="M1271" s="4">
        <f>(Datos_cocina[[#This Row],[Ganancia Neta]]/Datos_cocina[[#This Row],[Total del Pedido]])</f>
        <v>0.40909090909090912</v>
      </c>
    </row>
    <row r="1272" spans="1:13" x14ac:dyDescent="0.3">
      <c r="A1272">
        <v>518</v>
      </c>
      <c r="B1272">
        <v>5</v>
      </c>
      <c r="C1272" t="s">
        <v>24</v>
      </c>
      <c r="D1272" t="s">
        <v>25</v>
      </c>
      <c r="E1272" s="2">
        <v>20</v>
      </c>
      <c r="F1272" s="2">
        <v>33</v>
      </c>
      <c r="G1272">
        <v>1</v>
      </c>
      <c r="H1272" s="8">
        <v>3.3333333333333333E-2</v>
      </c>
      <c r="I1272" t="s">
        <v>10</v>
      </c>
      <c r="J1272" s="2">
        <f>Datos_cocina[[#This Row],[Precio Unitario]]*Datos_cocina[[#This Row],[Cantidad Ordenada]]</f>
        <v>33</v>
      </c>
      <c r="K1272" s="3">
        <f>Datos_cocina[[#This Row],[Ganancia Bruta]]*Datos_cocina[[#This Row],[Cantidad Ordenada]]</f>
        <v>13</v>
      </c>
      <c r="L1272" s="3">
        <f>Datos_cocina[[#This Row],[Precio Unitario]]-Datos_cocina[[#This Row],[Costo Unitario]]</f>
        <v>13</v>
      </c>
      <c r="M1272" s="4">
        <f>(Datos_cocina[[#This Row],[Ganancia Neta]]/Datos_cocina[[#This Row],[Total del Pedido]])</f>
        <v>0.39393939393939392</v>
      </c>
    </row>
    <row r="1273" spans="1:13" x14ac:dyDescent="0.3">
      <c r="A1273">
        <v>518</v>
      </c>
      <c r="B1273">
        <v>5</v>
      </c>
      <c r="C1273" t="s">
        <v>34</v>
      </c>
      <c r="D1273" t="s">
        <v>35</v>
      </c>
      <c r="E1273" s="2">
        <v>13</v>
      </c>
      <c r="F1273" s="2">
        <v>22</v>
      </c>
      <c r="G1273">
        <v>2</v>
      </c>
      <c r="H1273" s="8">
        <v>3.472222222222222E-3</v>
      </c>
      <c r="I1273" t="s">
        <v>13</v>
      </c>
      <c r="J1273" s="2">
        <f>Datos_cocina[[#This Row],[Precio Unitario]]*Datos_cocina[[#This Row],[Cantidad Ordenada]]</f>
        <v>44</v>
      </c>
      <c r="K1273" s="3">
        <f>Datos_cocina[[#This Row],[Ganancia Bruta]]*Datos_cocina[[#This Row],[Cantidad Ordenada]]</f>
        <v>18</v>
      </c>
      <c r="L1273" s="3">
        <f>Datos_cocina[[#This Row],[Precio Unitario]]-Datos_cocina[[#This Row],[Costo Unitario]]</f>
        <v>9</v>
      </c>
      <c r="M1273" s="4">
        <f>(Datos_cocina[[#This Row],[Ganancia Neta]]/Datos_cocina[[#This Row],[Total del Pedido]])</f>
        <v>0.40909090909090912</v>
      </c>
    </row>
    <row r="1274" spans="1:13" x14ac:dyDescent="0.3">
      <c r="A1274">
        <v>519</v>
      </c>
      <c r="B1274">
        <v>6</v>
      </c>
      <c r="C1274" t="s">
        <v>16</v>
      </c>
      <c r="D1274" t="s">
        <v>17</v>
      </c>
      <c r="E1274" s="2">
        <v>16</v>
      </c>
      <c r="F1274" s="2">
        <v>27</v>
      </c>
      <c r="G1274">
        <v>3</v>
      </c>
      <c r="H1274" s="8">
        <v>3.4027777777777775E-2</v>
      </c>
      <c r="I1274" t="s">
        <v>10</v>
      </c>
      <c r="J1274" s="2">
        <f>Datos_cocina[[#This Row],[Precio Unitario]]*Datos_cocina[[#This Row],[Cantidad Ordenada]]</f>
        <v>81</v>
      </c>
      <c r="K1274" s="3">
        <f>Datos_cocina[[#This Row],[Ganancia Bruta]]*Datos_cocina[[#This Row],[Cantidad Ordenada]]</f>
        <v>33</v>
      </c>
      <c r="L1274" s="3">
        <f>Datos_cocina[[#This Row],[Precio Unitario]]-Datos_cocina[[#This Row],[Costo Unitario]]</f>
        <v>11</v>
      </c>
      <c r="M1274" s="4">
        <f>(Datos_cocina[[#This Row],[Ganancia Neta]]/Datos_cocina[[#This Row],[Total del Pedido]])</f>
        <v>0.40740740740740738</v>
      </c>
    </row>
    <row r="1275" spans="1:13" x14ac:dyDescent="0.3">
      <c r="A1275">
        <v>519</v>
      </c>
      <c r="B1275">
        <v>6</v>
      </c>
      <c r="C1275" t="s">
        <v>18</v>
      </c>
      <c r="D1275" t="s">
        <v>19</v>
      </c>
      <c r="E1275" s="2">
        <v>25</v>
      </c>
      <c r="F1275" s="2">
        <v>40</v>
      </c>
      <c r="G1275">
        <v>3</v>
      </c>
      <c r="H1275" s="8">
        <v>3.5416666666666666E-2</v>
      </c>
      <c r="I1275" t="s">
        <v>13</v>
      </c>
      <c r="J1275" s="2">
        <f>Datos_cocina[[#This Row],[Precio Unitario]]*Datos_cocina[[#This Row],[Cantidad Ordenada]]</f>
        <v>120</v>
      </c>
      <c r="K1275" s="3">
        <f>Datos_cocina[[#This Row],[Ganancia Bruta]]*Datos_cocina[[#This Row],[Cantidad Ordenada]]</f>
        <v>45</v>
      </c>
      <c r="L1275" s="3">
        <f>Datos_cocina[[#This Row],[Precio Unitario]]-Datos_cocina[[#This Row],[Costo Unitario]]</f>
        <v>15</v>
      </c>
      <c r="M1275" s="4">
        <f>(Datos_cocina[[#This Row],[Ganancia Neta]]/Datos_cocina[[#This Row],[Total del Pedido]])</f>
        <v>0.375</v>
      </c>
    </row>
    <row r="1276" spans="1:13" x14ac:dyDescent="0.3">
      <c r="A1276">
        <v>519</v>
      </c>
      <c r="B1276">
        <v>6</v>
      </c>
      <c r="C1276" t="s">
        <v>34</v>
      </c>
      <c r="D1276" t="s">
        <v>35</v>
      </c>
      <c r="E1276" s="2">
        <v>13</v>
      </c>
      <c r="F1276" s="2">
        <v>22</v>
      </c>
      <c r="G1276">
        <v>2</v>
      </c>
      <c r="H1276" s="8">
        <v>3.888888888888889E-2</v>
      </c>
      <c r="I1276" t="s">
        <v>10</v>
      </c>
      <c r="J1276" s="2">
        <f>Datos_cocina[[#This Row],[Precio Unitario]]*Datos_cocina[[#This Row],[Cantidad Ordenada]]</f>
        <v>44</v>
      </c>
      <c r="K1276" s="3">
        <f>Datos_cocina[[#This Row],[Ganancia Bruta]]*Datos_cocina[[#This Row],[Cantidad Ordenada]]</f>
        <v>18</v>
      </c>
      <c r="L1276" s="3">
        <f>Datos_cocina[[#This Row],[Precio Unitario]]-Datos_cocina[[#This Row],[Costo Unitario]]</f>
        <v>9</v>
      </c>
      <c r="M1276" s="4">
        <f>(Datos_cocina[[#This Row],[Ganancia Neta]]/Datos_cocina[[#This Row],[Total del Pedido]])</f>
        <v>0.40909090909090912</v>
      </c>
    </row>
    <row r="1277" spans="1:13" x14ac:dyDescent="0.3">
      <c r="A1277">
        <v>520</v>
      </c>
      <c r="B1277">
        <v>4</v>
      </c>
      <c r="C1277" t="s">
        <v>22</v>
      </c>
      <c r="D1277" t="s">
        <v>23</v>
      </c>
      <c r="E1277" s="2">
        <v>17</v>
      </c>
      <c r="F1277" s="2">
        <v>29</v>
      </c>
      <c r="G1277">
        <v>1</v>
      </c>
      <c r="H1277" s="8">
        <v>3.1944444444444442E-2</v>
      </c>
      <c r="I1277" t="s">
        <v>10</v>
      </c>
      <c r="J1277" s="2">
        <f>Datos_cocina[[#This Row],[Precio Unitario]]*Datos_cocina[[#This Row],[Cantidad Ordenada]]</f>
        <v>29</v>
      </c>
      <c r="K1277" s="3">
        <f>Datos_cocina[[#This Row],[Ganancia Bruta]]*Datos_cocina[[#This Row],[Cantidad Ordenada]]</f>
        <v>12</v>
      </c>
      <c r="L1277" s="3">
        <f>Datos_cocina[[#This Row],[Precio Unitario]]-Datos_cocina[[#This Row],[Costo Unitario]]</f>
        <v>12</v>
      </c>
      <c r="M1277" s="4">
        <f>(Datos_cocina[[#This Row],[Ganancia Neta]]/Datos_cocina[[#This Row],[Total del Pedido]])</f>
        <v>0.41379310344827586</v>
      </c>
    </row>
    <row r="1278" spans="1:13" x14ac:dyDescent="0.3">
      <c r="A1278">
        <v>520</v>
      </c>
      <c r="B1278">
        <v>4</v>
      </c>
      <c r="C1278" t="s">
        <v>36</v>
      </c>
      <c r="D1278" t="s">
        <v>37</v>
      </c>
      <c r="E1278" s="2">
        <v>20</v>
      </c>
      <c r="F1278" s="2">
        <v>34</v>
      </c>
      <c r="G1278">
        <v>2</v>
      </c>
      <c r="H1278" s="8">
        <v>1.4583333333333334E-2</v>
      </c>
      <c r="I1278" t="s">
        <v>10</v>
      </c>
      <c r="J1278" s="2">
        <f>Datos_cocina[[#This Row],[Precio Unitario]]*Datos_cocina[[#This Row],[Cantidad Ordenada]]</f>
        <v>68</v>
      </c>
      <c r="K1278" s="3">
        <f>Datos_cocina[[#This Row],[Ganancia Bruta]]*Datos_cocina[[#This Row],[Cantidad Ordenada]]</f>
        <v>28</v>
      </c>
      <c r="L1278" s="3">
        <f>Datos_cocina[[#This Row],[Precio Unitario]]-Datos_cocina[[#This Row],[Costo Unitario]]</f>
        <v>14</v>
      </c>
      <c r="M1278" s="4">
        <f>(Datos_cocina[[#This Row],[Ganancia Neta]]/Datos_cocina[[#This Row],[Total del Pedido]])</f>
        <v>0.41176470588235292</v>
      </c>
    </row>
    <row r="1279" spans="1:13" x14ac:dyDescent="0.3">
      <c r="A1279">
        <v>520</v>
      </c>
      <c r="B1279">
        <v>4</v>
      </c>
      <c r="C1279" t="s">
        <v>14</v>
      </c>
      <c r="D1279" t="s">
        <v>15</v>
      </c>
      <c r="E1279" s="2">
        <v>19</v>
      </c>
      <c r="F1279" s="2">
        <v>31</v>
      </c>
      <c r="G1279">
        <v>3</v>
      </c>
      <c r="H1279" s="8">
        <v>1.5277777777777777E-2</v>
      </c>
      <c r="I1279" t="s">
        <v>13</v>
      </c>
      <c r="J1279" s="2">
        <f>Datos_cocina[[#This Row],[Precio Unitario]]*Datos_cocina[[#This Row],[Cantidad Ordenada]]</f>
        <v>93</v>
      </c>
      <c r="K1279" s="3">
        <f>Datos_cocina[[#This Row],[Ganancia Bruta]]*Datos_cocina[[#This Row],[Cantidad Ordenada]]</f>
        <v>36</v>
      </c>
      <c r="L1279" s="3">
        <f>Datos_cocina[[#This Row],[Precio Unitario]]-Datos_cocina[[#This Row],[Costo Unitario]]</f>
        <v>12</v>
      </c>
      <c r="M1279" s="4">
        <f>(Datos_cocina[[#This Row],[Ganancia Neta]]/Datos_cocina[[#This Row],[Total del Pedido]])</f>
        <v>0.38709677419354838</v>
      </c>
    </row>
    <row r="1280" spans="1:13" x14ac:dyDescent="0.3">
      <c r="A1280">
        <v>520</v>
      </c>
      <c r="B1280">
        <v>4</v>
      </c>
      <c r="C1280" t="s">
        <v>11</v>
      </c>
      <c r="D1280" t="s">
        <v>12</v>
      </c>
      <c r="E1280" s="2">
        <v>18</v>
      </c>
      <c r="F1280" s="2">
        <v>30</v>
      </c>
      <c r="G1280">
        <v>3</v>
      </c>
      <c r="H1280" s="8">
        <v>2.2222222222222223E-2</v>
      </c>
      <c r="I1280" t="s">
        <v>10</v>
      </c>
      <c r="J1280" s="2">
        <f>Datos_cocina[[#This Row],[Precio Unitario]]*Datos_cocina[[#This Row],[Cantidad Ordenada]]</f>
        <v>90</v>
      </c>
      <c r="K1280" s="3">
        <f>Datos_cocina[[#This Row],[Ganancia Bruta]]*Datos_cocina[[#This Row],[Cantidad Ordenada]]</f>
        <v>36</v>
      </c>
      <c r="L1280" s="3">
        <f>Datos_cocina[[#This Row],[Precio Unitario]]-Datos_cocina[[#This Row],[Costo Unitario]]</f>
        <v>12</v>
      </c>
      <c r="M1280" s="4">
        <f>(Datos_cocina[[#This Row],[Ganancia Neta]]/Datos_cocina[[#This Row],[Total del Pedido]])</f>
        <v>0.4</v>
      </c>
    </row>
    <row r="1281" spans="1:13" x14ac:dyDescent="0.3">
      <c r="A1281">
        <v>521</v>
      </c>
      <c r="B1281">
        <v>18</v>
      </c>
      <c r="C1281" t="s">
        <v>48</v>
      </c>
      <c r="D1281" t="s">
        <v>49</v>
      </c>
      <c r="E1281" s="2">
        <v>15</v>
      </c>
      <c r="F1281" s="2">
        <v>25</v>
      </c>
      <c r="G1281">
        <v>2</v>
      </c>
      <c r="H1281" s="8">
        <v>3.6111111111111108E-2</v>
      </c>
      <c r="I1281" t="s">
        <v>13</v>
      </c>
      <c r="J1281" s="2">
        <f>Datos_cocina[[#This Row],[Precio Unitario]]*Datos_cocina[[#This Row],[Cantidad Ordenada]]</f>
        <v>50</v>
      </c>
      <c r="K1281" s="3">
        <f>Datos_cocina[[#This Row],[Ganancia Bruta]]*Datos_cocina[[#This Row],[Cantidad Ordenada]]</f>
        <v>20</v>
      </c>
      <c r="L1281" s="3">
        <f>Datos_cocina[[#This Row],[Precio Unitario]]-Datos_cocina[[#This Row],[Costo Unitario]]</f>
        <v>10</v>
      </c>
      <c r="M1281" s="4">
        <f>(Datos_cocina[[#This Row],[Ganancia Neta]]/Datos_cocina[[#This Row],[Total del Pedido]])</f>
        <v>0.4</v>
      </c>
    </row>
    <row r="1282" spans="1:13" x14ac:dyDescent="0.3">
      <c r="A1282">
        <v>521</v>
      </c>
      <c r="B1282">
        <v>18</v>
      </c>
      <c r="C1282" t="s">
        <v>22</v>
      </c>
      <c r="D1282" t="s">
        <v>23</v>
      </c>
      <c r="E1282" s="2">
        <v>17</v>
      </c>
      <c r="F1282" s="2">
        <v>29</v>
      </c>
      <c r="G1282">
        <v>2</v>
      </c>
      <c r="H1282" s="8">
        <v>1.2500000000000001E-2</v>
      </c>
      <c r="I1282" t="s">
        <v>10</v>
      </c>
      <c r="J1282" s="2">
        <f>Datos_cocina[[#This Row],[Precio Unitario]]*Datos_cocina[[#This Row],[Cantidad Ordenada]]</f>
        <v>58</v>
      </c>
      <c r="K1282" s="3">
        <f>Datos_cocina[[#This Row],[Ganancia Bruta]]*Datos_cocina[[#This Row],[Cantidad Ordenada]]</f>
        <v>24</v>
      </c>
      <c r="L1282" s="3">
        <f>Datos_cocina[[#This Row],[Precio Unitario]]-Datos_cocina[[#This Row],[Costo Unitario]]</f>
        <v>12</v>
      </c>
      <c r="M1282" s="4">
        <f>(Datos_cocina[[#This Row],[Ganancia Neta]]/Datos_cocina[[#This Row],[Total del Pedido]])</f>
        <v>0.41379310344827586</v>
      </c>
    </row>
    <row r="1283" spans="1:13" x14ac:dyDescent="0.3">
      <c r="A1283">
        <v>521</v>
      </c>
      <c r="B1283">
        <v>18</v>
      </c>
      <c r="C1283" t="s">
        <v>36</v>
      </c>
      <c r="D1283" t="s">
        <v>37</v>
      </c>
      <c r="E1283" s="2">
        <v>20</v>
      </c>
      <c r="F1283" s="2">
        <v>34</v>
      </c>
      <c r="G1283">
        <v>3</v>
      </c>
      <c r="H1283" s="8">
        <v>1.4583333333333334E-2</v>
      </c>
      <c r="I1283" t="s">
        <v>13</v>
      </c>
      <c r="J1283" s="2">
        <f>Datos_cocina[[#This Row],[Precio Unitario]]*Datos_cocina[[#This Row],[Cantidad Ordenada]]</f>
        <v>102</v>
      </c>
      <c r="K1283" s="3">
        <f>Datos_cocina[[#This Row],[Ganancia Bruta]]*Datos_cocina[[#This Row],[Cantidad Ordenada]]</f>
        <v>42</v>
      </c>
      <c r="L1283" s="3">
        <f>Datos_cocina[[#This Row],[Precio Unitario]]-Datos_cocina[[#This Row],[Costo Unitario]]</f>
        <v>14</v>
      </c>
      <c r="M1283" s="4">
        <f>(Datos_cocina[[#This Row],[Ganancia Neta]]/Datos_cocina[[#This Row],[Total del Pedido]])</f>
        <v>0.41176470588235292</v>
      </c>
    </row>
    <row r="1284" spans="1:13" x14ac:dyDescent="0.3">
      <c r="A1284">
        <v>522</v>
      </c>
      <c r="B1284">
        <v>2</v>
      </c>
      <c r="C1284" t="s">
        <v>26</v>
      </c>
      <c r="D1284" t="s">
        <v>27</v>
      </c>
      <c r="E1284" s="2">
        <v>16</v>
      </c>
      <c r="F1284" s="2">
        <v>28</v>
      </c>
      <c r="G1284">
        <v>3</v>
      </c>
      <c r="H1284" s="8">
        <v>3.2638888888888891E-2</v>
      </c>
      <c r="I1284" t="s">
        <v>13</v>
      </c>
      <c r="J1284" s="2">
        <f>Datos_cocina[[#This Row],[Precio Unitario]]*Datos_cocina[[#This Row],[Cantidad Ordenada]]</f>
        <v>84</v>
      </c>
      <c r="K1284" s="3">
        <f>Datos_cocina[[#This Row],[Ganancia Bruta]]*Datos_cocina[[#This Row],[Cantidad Ordenada]]</f>
        <v>36</v>
      </c>
      <c r="L1284" s="3">
        <f>Datos_cocina[[#This Row],[Precio Unitario]]-Datos_cocina[[#This Row],[Costo Unitario]]</f>
        <v>12</v>
      </c>
      <c r="M1284" s="4">
        <f>(Datos_cocina[[#This Row],[Ganancia Neta]]/Datos_cocina[[#This Row],[Total del Pedido]])</f>
        <v>0.42857142857142855</v>
      </c>
    </row>
    <row r="1285" spans="1:13" x14ac:dyDescent="0.3">
      <c r="A1285">
        <v>523</v>
      </c>
      <c r="B1285">
        <v>4</v>
      </c>
      <c r="C1285" t="s">
        <v>16</v>
      </c>
      <c r="D1285" t="s">
        <v>17</v>
      </c>
      <c r="E1285" s="2">
        <v>16</v>
      </c>
      <c r="F1285" s="2">
        <v>27</v>
      </c>
      <c r="G1285">
        <v>3</v>
      </c>
      <c r="H1285" s="8">
        <v>3.5416666666666666E-2</v>
      </c>
      <c r="I1285" t="s">
        <v>10</v>
      </c>
      <c r="J1285" s="2">
        <f>Datos_cocina[[#This Row],[Precio Unitario]]*Datos_cocina[[#This Row],[Cantidad Ordenada]]</f>
        <v>81</v>
      </c>
      <c r="K1285" s="3">
        <f>Datos_cocina[[#This Row],[Ganancia Bruta]]*Datos_cocina[[#This Row],[Cantidad Ordenada]]</f>
        <v>33</v>
      </c>
      <c r="L1285" s="3">
        <f>Datos_cocina[[#This Row],[Precio Unitario]]-Datos_cocina[[#This Row],[Costo Unitario]]</f>
        <v>11</v>
      </c>
      <c r="M1285" s="4">
        <f>(Datos_cocina[[#This Row],[Ganancia Neta]]/Datos_cocina[[#This Row],[Total del Pedido]])</f>
        <v>0.40740740740740738</v>
      </c>
    </row>
    <row r="1286" spans="1:13" x14ac:dyDescent="0.3">
      <c r="A1286">
        <v>524</v>
      </c>
      <c r="B1286">
        <v>16</v>
      </c>
      <c r="C1286" t="s">
        <v>34</v>
      </c>
      <c r="D1286" t="s">
        <v>35</v>
      </c>
      <c r="E1286" s="2">
        <v>13</v>
      </c>
      <c r="F1286" s="2">
        <v>22</v>
      </c>
      <c r="G1286">
        <v>1</v>
      </c>
      <c r="H1286" s="8">
        <v>3.1944444444444442E-2</v>
      </c>
      <c r="I1286" t="s">
        <v>13</v>
      </c>
      <c r="J1286" s="2">
        <f>Datos_cocina[[#This Row],[Precio Unitario]]*Datos_cocina[[#This Row],[Cantidad Ordenada]]</f>
        <v>22</v>
      </c>
      <c r="K1286" s="3">
        <f>Datos_cocina[[#This Row],[Ganancia Bruta]]*Datos_cocina[[#This Row],[Cantidad Ordenada]]</f>
        <v>9</v>
      </c>
      <c r="L1286" s="3">
        <f>Datos_cocina[[#This Row],[Precio Unitario]]-Datos_cocina[[#This Row],[Costo Unitario]]</f>
        <v>9</v>
      </c>
      <c r="M1286" s="4">
        <f>(Datos_cocina[[#This Row],[Ganancia Neta]]/Datos_cocina[[#This Row],[Total del Pedido]])</f>
        <v>0.40909090909090912</v>
      </c>
    </row>
    <row r="1287" spans="1:13" x14ac:dyDescent="0.3">
      <c r="A1287">
        <v>524</v>
      </c>
      <c r="B1287">
        <v>16</v>
      </c>
      <c r="C1287" t="s">
        <v>16</v>
      </c>
      <c r="D1287" t="s">
        <v>17</v>
      </c>
      <c r="E1287" s="2">
        <v>16</v>
      </c>
      <c r="F1287" s="2">
        <v>27</v>
      </c>
      <c r="G1287">
        <v>2</v>
      </c>
      <c r="H1287" s="8">
        <v>1.0416666666666666E-2</v>
      </c>
      <c r="I1287" t="s">
        <v>10</v>
      </c>
      <c r="J1287" s="2">
        <f>Datos_cocina[[#This Row],[Precio Unitario]]*Datos_cocina[[#This Row],[Cantidad Ordenada]]</f>
        <v>54</v>
      </c>
      <c r="K1287" s="3">
        <f>Datos_cocina[[#This Row],[Ganancia Bruta]]*Datos_cocina[[#This Row],[Cantidad Ordenada]]</f>
        <v>22</v>
      </c>
      <c r="L1287" s="3">
        <f>Datos_cocina[[#This Row],[Precio Unitario]]-Datos_cocina[[#This Row],[Costo Unitario]]</f>
        <v>11</v>
      </c>
      <c r="M1287" s="4">
        <f>(Datos_cocina[[#This Row],[Ganancia Neta]]/Datos_cocina[[#This Row],[Total del Pedido]])</f>
        <v>0.40740740740740738</v>
      </c>
    </row>
    <row r="1288" spans="1:13" x14ac:dyDescent="0.3">
      <c r="A1288">
        <v>525</v>
      </c>
      <c r="B1288">
        <v>16</v>
      </c>
      <c r="C1288" t="s">
        <v>40</v>
      </c>
      <c r="D1288" t="s">
        <v>41</v>
      </c>
      <c r="E1288" s="2">
        <v>14</v>
      </c>
      <c r="F1288" s="2">
        <v>23</v>
      </c>
      <c r="G1288">
        <v>3</v>
      </c>
      <c r="H1288" s="8">
        <v>1.5972222222222221E-2</v>
      </c>
      <c r="I1288" t="s">
        <v>13</v>
      </c>
      <c r="J1288" s="2">
        <f>Datos_cocina[[#This Row],[Precio Unitario]]*Datos_cocina[[#This Row],[Cantidad Ordenada]]</f>
        <v>69</v>
      </c>
      <c r="K1288" s="3">
        <f>Datos_cocina[[#This Row],[Ganancia Bruta]]*Datos_cocina[[#This Row],[Cantidad Ordenada]]</f>
        <v>27</v>
      </c>
      <c r="L1288" s="3">
        <f>Datos_cocina[[#This Row],[Precio Unitario]]-Datos_cocina[[#This Row],[Costo Unitario]]</f>
        <v>9</v>
      </c>
      <c r="M1288" s="4">
        <f>(Datos_cocina[[#This Row],[Ganancia Neta]]/Datos_cocina[[#This Row],[Total del Pedido]])</f>
        <v>0.39130434782608697</v>
      </c>
    </row>
    <row r="1289" spans="1:13" x14ac:dyDescent="0.3">
      <c r="A1289">
        <v>525</v>
      </c>
      <c r="B1289">
        <v>16</v>
      </c>
      <c r="C1289" t="s">
        <v>30</v>
      </c>
      <c r="D1289" t="s">
        <v>31</v>
      </c>
      <c r="E1289" s="2">
        <v>21</v>
      </c>
      <c r="F1289" s="2">
        <v>35</v>
      </c>
      <c r="G1289">
        <v>1</v>
      </c>
      <c r="H1289" s="8">
        <v>9.7222222222222224E-3</v>
      </c>
      <c r="I1289" t="s">
        <v>10</v>
      </c>
      <c r="J1289" s="2">
        <f>Datos_cocina[[#This Row],[Precio Unitario]]*Datos_cocina[[#This Row],[Cantidad Ordenada]]</f>
        <v>35</v>
      </c>
      <c r="K1289" s="3">
        <f>Datos_cocina[[#This Row],[Ganancia Bruta]]*Datos_cocina[[#This Row],[Cantidad Ordenada]]</f>
        <v>14</v>
      </c>
      <c r="L1289" s="3">
        <f>Datos_cocina[[#This Row],[Precio Unitario]]-Datos_cocina[[#This Row],[Costo Unitario]]</f>
        <v>14</v>
      </c>
      <c r="M1289" s="4">
        <f>(Datos_cocina[[#This Row],[Ganancia Neta]]/Datos_cocina[[#This Row],[Total del Pedido]])</f>
        <v>0.4</v>
      </c>
    </row>
    <row r="1290" spans="1:13" x14ac:dyDescent="0.3">
      <c r="A1290">
        <v>525</v>
      </c>
      <c r="B1290">
        <v>16</v>
      </c>
      <c r="C1290" t="s">
        <v>14</v>
      </c>
      <c r="D1290" t="s">
        <v>15</v>
      </c>
      <c r="E1290" s="2">
        <v>19</v>
      </c>
      <c r="F1290" s="2">
        <v>31</v>
      </c>
      <c r="G1290">
        <v>3</v>
      </c>
      <c r="H1290" s="8">
        <v>2.7777777777777776E-2</v>
      </c>
      <c r="I1290" t="s">
        <v>13</v>
      </c>
      <c r="J1290" s="2">
        <f>Datos_cocina[[#This Row],[Precio Unitario]]*Datos_cocina[[#This Row],[Cantidad Ordenada]]</f>
        <v>93</v>
      </c>
      <c r="K1290" s="3">
        <f>Datos_cocina[[#This Row],[Ganancia Bruta]]*Datos_cocina[[#This Row],[Cantidad Ordenada]]</f>
        <v>36</v>
      </c>
      <c r="L1290" s="3">
        <f>Datos_cocina[[#This Row],[Precio Unitario]]-Datos_cocina[[#This Row],[Costo Unitario]]</f>
        <v>12</v>
      </c>
      <c r="M1290" s="4">
        <f>(Datos_cocina[[#This Row],[Ganancia Neta]]/Datos_cocina[[#This Row],[Total del Pedido]])</f>
        <v>0.38709677419354838</v>
      </c>
    </row>
    <row r="1291" spans="1:13" x14ac:dyDescent="0.3">
      <c r="A1291">
        <v>526</v>
      </c>
      <c r="B1291">
        <v>4</v>
      </c>
      <c r="C1291" t="s">
        <v>24</v>
      </c>
      <c r="D1291" t="s">
        <v>25</v>
      </c>
      <c r="E1291" s="2">
        <v>20</v>
      </c>
      <c r="F1291" s="2">
        <v>33</v>
      </c>
      <c r="G1291">
        <v>1</v>
      </c>
      <c r="H1291" s="8">
        <v>1.5277777777777777E-2</v>
      </c>
      <c r="I1291" t="s">
        <v>10</v>
      </c>
      <c r="J1291" s="2">
        <f>Datos_cocina[[#This Row],[Precio Unitario]]*Datos_cocina[[#This Row],[Cantidad Ordenada]]</f>
        <v>33</v>
      </c>
      <c r="K1291" s="3">
        <f>Datos_cocina[[#This Row],[Ganancia Bruta]]*Datos_cocina[[#This Row],[Cantidad Ordenada]]</f>
        <v>13</v>
      </c>
      <c r="L1291" s="3">
        <f>Datos_cocina[[#This Row],[Precio Unitario]]-Datos_cocina[[#This Row],[Costo Unitario]]</f>
        <v>13</v>
      </c>
      <c r="M1291" s="4">
        <f>(Datos_cocina[[#This Row],[Ganancia Neta]]/Datos_cocina[[#This Row],[Total del Pedido]])</f>
        <v>0.39393939393939392</v>
      </c>
    </row>
    <row r="1292" spans="1:13" x14ac:dyDescent="0.3">
      <c r="A1292">
        <v>527</v>
      </c>
      <c r="B1292">
        <v>19</v>
      </c>
      <c r="C1292" t="s">
        <v>16</v>
      </c>
      <c r="D1292" t="s">
        <v>17</v>
      </c>
      <c r="E1292" s="2">
        <v>16</v>
      </c>
      <c r="F1292" s="2">
        <v>27</v>
      </c>
      <c r="G1292">
        <v>2</v>
      </c>
      <c r="H1292" s="8">
        <v>2.1527777777777778E-2</v>
      </c>
      <c r="I1292" t="s">
        <v>10</v>
      </c>
      <c r="J1292" s="2">
        <f>Datos_cocina[[#This Row],[Precio Unitario]]*Datos_cocina[[#This Row],[Cantidad Ordenada]]</f>
        <v>54</v>
      </c>
      <c r="K1292" s="3">
        <f>Datos_cocina[[#This Row],[Ganancia Bruta]]*Datos_cocina[[#This Row],[Cantidad Ordenada]]</f>
        <v>22</v>
      </c>
      <c r="L1292" s="3">
        <f>Datos_cocina[[#This Row],[Precio Unitario]]-Datos_cocina[[#This Row],[Costo Unitario]]</f>
        <v>11</v>
      </c>
      <c r="M1292" s="4">
        <f>(Datos_cocina[[#This Row],[Ganancia Neta]]/Datos_cocina[[#This Row],[Total del Pedido]])</f>
        <v>0.40740740740740738</v>
      </c>
    </row>
    <row r="1293" spans="1:13" x14ac:dyDescent="0.3">
      <c r="A1293">
        <v>528</v>
      </c>
      <c r="B1293">
        <v>14</v>
      </c>
      <c r="C1293" t="s">
        <v>38</v>
      </c>
      <c r="D1293" t="s">
        <v>39</v>
      </c>
      <c r="E1293" s="2">
        <v>12</v>
      </c>
      <c r="F1293" s="2">
        <v>20</v>
      </c>
      <c r="G1293">
        <v>1</v>
      </c>
      <c r="H1293" s="8">
        <v>2.013888888888889E-2</v>
      </c>
      <c r="I1293" t="s">
        <v>10</v>
      </c>
      <c r="J1293" s="2">
        <f>Datos_cocina[[#This Row],[Precio Unitario]]*Datos_cocina[[#This Row],[Cantidad Ordenada]]</f>
        <v>20</v>
      </c>
      <c r="K1293" s="3">
        <f>Datos_cocina[[#This Row],[Ganancia Bruta]]*Datos_cocina[[#This Row],[Cantidad Ordenada]]</f>
        <v>8</v>
      </c>
      <c r="L1293" s="3">
        <f>Datos_cocina[[#This Row],[Precio Unitario]]-Datos_cocina[[#This Row],[Costo Unitario]]</f>
        <v>8</v>
      </c>
      <c r="M1293" s="4">
        <f>(Datos_cocina[[#This Row],[Ganancia Neta]]/Datos_cocina[[#This Row],[Total del Pedido]])</f>
        <v>0.4</v>
      </c>
    </row>
    <row r="1294" spans="1:13" x14ac:dyDescent="0.3">
      <c r="A1294">
        <v>528</v>
      </c>
      <c r="B1294">
        <v>14</v>
      </c>
      <c r="C1294" t="s">
        <v>18</v>
      </c>
      <c r="D1294" t="s">
        <v>19</v>
      </c>
      <c r="E1294" s="2">
        <v>25</v>
      </c>
      <c r="F1294" s="2">
        <v>40</v>
      </c>
      <c r="G1294">
        <v>1</v>
      </c>
      <c r="H1294" s="8">
        <v>3.2638888888888891E-2</v>
      </c>
      <c r="I1294" t="s">
        <v>10</v>
      </c>
      <c r="J1294" s="2">
        <f>Datos_cocina[[#This Row],[Precio Unitario]]*Datos_cocina[[#This Row],[Cantidad Ordenada]]</f>
        <v>40</v>
      </c>
      <c r="K1294" s="3">
        <f>Datos_cocina[[#This Row],[Ganancia Bruta]]*Datos_cocina[[#This Row],[Cantidad Ordenada]]</f>
        <v>15</v>
      </c>
      <c r="L1294" s="3">
        <f>Datos_cocina[[#This Row],[Precio Unitario]]-Datos_cocina[[#This Row],[Costo Unitario]]</f>
        <v>15</v>
      </c>
      <c r="M1294" s="4">
        <f>(Datos_cocina[[#This Row],[Ganancia Neta]]/Datos_cocina[[#This Row],[Total del Pedido]])</f>
        <v>0.375</v>
      </c>
    </row>
    <row r="1295" spans="1:13" x14ac:dyDescent="0.3">
      <c r="A1295">
        <v>528</v>
      </c>
      <c r="B1295">
        <v>14</v>
      </c>
      <c r="C1295" t="s">
        <v>44</v>
      </c>
      <c r="D1295" t="s">
        <v>45</v>
      </c>
      <c r="E1295" s="2">
        <v>10</v>
      </c>
      <c r="F1295" s="2">
        <v>18</v>
      </c>
      <c r="G1295">
        <v>1</v>
      </c>
      <c r="H1295" s="8">
        <v>3.125E-2</v>
      </c>
      <c r="I1295" t="s">
        <v>13</v>
      </c>
      <c r="J1295" s="2">
        <f>Datos_cocina[[#This Row],[Precio Unitario]]*Datos_cocina[[#This Row],[Cantidad Ordenada]]</f>
        <v>18</v>
      </c>
      <c r="K1295" s="3">
        <f>Datos_cocina[[#This Row],[Ganancia Bruta]]*Datos_cocina[[#This Row],[Cantidad Ordenada]]</f>
        <v>8</v>
      </c>
      <c r="L1295" s="3">
        <f>Datos_cocina[[#This Row],[Precio Unitario]]-Datos_cocina[[#This Row],[Costo Unitario]]</f>
        <v>8</v>
      </c>
      <c r="M1295" s="4">
        <f>(Datos_cocina[[#This Row],[Ganancia Neta]]/Datos_cocina[[#This Row],[Total del Pedido]])</f>
        <v>0.44444444444444442</v>
      </c>
    </row>
    <row r="1296" spans="1:13" x14ac:dyDescent="0.3">
      <c r="A1296">
        <v>529</v>
      </c>
      <c r="B1296">
        <v>1</v>
      </c>
      <c r="C1296" t="s">
        <v>36</v>
      </c>
      <c r="D1296" t="s">
        <v>37</v>
      </c>
      <c r="E1296" s="2">
        <v>20</v>
      </c>
      <c r="F1296" s="2">
        <v>34</v>
      </c>
      <c r="G1296">
        <v>1</v>
      </c>
      <c r="H1296" s="8">
        <v>1.6666666666666666E-2</v>
      </c>
      <c r="I1296" t="s">
        <v>13</v>
      </c>
      <c r="J1296" s="2">
        <f>Datos_cocina[[#This Row],[Precio Unitario]]*Datos_cocina[[#This Row],[Cantidad Ordenada]]</f>
        <v>34</v>
      </c>
      <c r="K1296" s="3">
        <f>Datos_cocina[[#This Row],[Ganancia Bruta]]*Datos_cocina[[#This Row],[Cantidad Ordenada]]</f>
        <v>14</v>
      </c>
      <c r="L1296" s="3">
        <f>Datos_cocina[[#This Row],[Precio Unitario]]-Datos_cocina[[#This Row],[Costo Unitario]]</f>
        <v>14</v>
      </c>
      <c r="M1296" s="4">
        <f>(Datos_cocina[[#This Row],[Ganancia Neta]]/Datos_cocina[[#This Row],[Total del Pedido]])</f>
        <v>0.41176470588235292</v>
      </c>
    </row>
    <row r="1297" spans="1:13" x14ac:dyDescent="0.3">
      <c r="A1297">
        <v>529</v>
      </c>
      <c r="B1297">
        <v>1</v>
      </c>
      <c r="C1297" t="s">
        <v>20</v>
      </c>
      <c r="D1297" t="s">
        <v>21</v>
      </c>
      <c r="E1297" s="2">
        <v>22</v>
      </c>
      <c r="F1297" s="2">
        <v>36</v>
      </c>
      <c r="G1297">
        <v>2</v>
      </c>
      <c r="H1297" s="8">
        <v>3.5416666666666666E-2</v>
      </c>
      <c r="I1297" t="s">
        <v>10</v>
      </c>
      <c r="J1297" s="2">
        <f>Datos_cocina[[#This Row],[Precio Unitario]]*Datos_cocina[[#This Row],[Cantidad Ordenada]]</f>
        <v>72</v>
      </c>
      <c r="K1297" s="3">
        <f>Datos_cocina[[#This Row],[Ganancia Bruta]]*Datos_cocina[[#This Row],[Cantidad Ordenada]]</f>
        <v>28</v>
      </c>
      <c r="L1297" s="3">
        <f>Datos_cocina[[#This Row],[Precio Unitario]]-Datos_cocina[[#This Row],[Costo Unitario]]</f>
        <v>14</v>
      </c>
      <c r="M1297" s="4">
        <f>(Datos_cocina[[#This Row],[Ganancia Neta]]/Datos_cocina[[#This Row],[Total del Pedido]])</f>
        <v>0.3888888888888889</v>
      </c>
    </row>
    <row r="1298" spans="1:13" x14ac:dyDescent="0.3">
      <c r="A1298">
        <v>529</v>
      </c>
      <c r="B1298">
        <v>1</v>
      </c>
      <c r="C1298" t="s">
        <v>40</v>
      </c>
      <c r="D1298" t="s">
        <v>41</v>
      </c>
      <c r="E1298" s="2">
        <v>14</v>
      </c>
      <c r="F1298" s="2">
        <v>23</v>
      </c>
      <c r="G1298">
        <v>2</v>
      </c>
      <c r="H1298" s="8">
        <v>1.8749999999999999E-2</v>
      </c>
      <c r="I1298" t="s">
        <v>13</v>
      </c>
      <c r="J1298" s="2">
        <f>Datos_cocina[[#This Row],[Precio Unitario]]*Datos_cocina[[#This Row],[Cantidad Ordenada]]</f>
        <v>46</v>
      </c>
      <c r="K1298" s="3">
        <f>Datos_cocina[[#This Row],[Ganancia Bruta]]*Datos_cocina[[#This Row],[Cantidad Ordenada]]</f>
        <v>18</v>
      </c>
      <c r="L1298" s="3">
        <f>Datos_cocina[[#This Row],[Precio Unitario]]-Datos_cocina[[#This Row],[Costo Unitario]]</f>
        <v>9</v>
      </c>
      <c r="M1298" s="4">
        <f>(Datos_cocina[[#This Row],[Ganancia Neta]]/Datos_cocina[[#This Row],[Total del Pedido]])</f>
        <v>0.39130434782608697</v>
      </c>
    </row>
    <row r="1299" spans="1:13" x14ac:dyDescent="0.3">
      <c r="A1299">
        <v>529</v>
      </c>
      <c r="B1299">
        <v>1</v>
      </c>
      <c r="C1299" t="s">
        <v>26</v>
      </c>
      <c r="D1299" t="s">
        <v>27</v>
      </c>
      <c r="E1299" s="2">
        <v>16</v>
      </c>
      <c r="F1299" s="2">
        <v>28</v>
      </c>
      <c r="G1299">
        <v>2</v>
      </c>
      <c r="H1299" s="8">
        <v>3.8194444444444448E-2</v>
      </c>
      <c r="I1299" t="s">
        <v>10</v>
      </c>
      <c r="J1299" s="2">
        <f>Datos_cocina[[#This Row],[Precio Unitario]]*Datos_cocina[[#This Row],[Cantidad Ordenada]]</f>
        <v>56</v>
      </c>
      <c r="K1299" s="3">
        <f>Datos_cocina[[#This Row],[Ganancia Bruta]]*Datos_cocina[[#This Row],[Cantidad Ordenada]]</f>
        <v>24</v>
      </c>
      <c r="L1299" s="3">
        <f>Datos_cocina[[#This Row],[Precio Unitario]]-Datos_cocina[[#This Row],[Costo Unitario]]</f>
        <v>12</v>
      </c>
      <c r="M1299" s="4">
        <f>(Datos_cocina[[#This Row],[Ganancia Neta]]/Datos_cocina[[#This Row],[Total del Pedido]])</f>
        <v>0.42857142857142855</v>
      </c>
    </row>
    <row r="1300" spans="1:13" x14ac:dyDescent="0.3">
      <c r="A1300">
        <v>530</v>
      </c>
      <c r="B1300">
        <v>7</v>
      </c>
      <c r="C1300" t="s">
        <v>44</v>
      </c>
      <c r="D1300" t="s">
        <v>45</v>
      </c>
      <c r="E1300" s="2">
        <v>10</v>
      </c>
      <c r="F1300" s="2">
        <v>18</v>
      </c>
      <c r="G1300">
        <v>3</v>
      </c>
      <c r="H1300" s="8">
        <v>2.5694444444444443E-2</v>
      </c>
      <c r="I1300" t="s">
        <v>13</v>
      </c>
      <c r="J1300" s="2">
        <f>Datos_cocina[[#This Row],[Precio Unitario]]*Datos_cocina[[#This Row],[Cantidad Ordenada]]</f>
        <v>54</v>
      </c>
      <c r="K1300" s="3">
        <f>Datos_cocina[[#This Row],[Ganancia Bruta]]*Datos_cocina[[#This Row],[Cantidad Ordenada]]</f>
        <v>24</v>
      </c>
      <c r="L1300" s="3">
        <f>Datos_cocina[[#This Row],[Precio Unitario]]-Datos_cocina[[#This Row],[Costo Unitario]]</f>
        <v>8</v>
      </c>
      <c r="M1300" s="4">
        <f>(Datos_cocina[[#This Row],[Ganancia Neta]]/Datos_cocina[[#This Row],[Total del Pedido]])</f>
        <v>0.44444444444444442</v>
      </c>
    </row>
    <row r="1301" spans="1:13" x14ac:dyDescent="0.3">
      <c r="A1301">
        <v>530</v>
      </c>
      <c r="B1301">
        <v>7</v>
      </c>
      <c r="C1301" t="s">
        <v>26</v>
      </c>
      <c r="D1301" t="s">
        <v>27</v>
      </c>
      <c r="E1301" s="2">
        <v>16</v>
      </c>
      <c r="F1301" s="2">
        <v>28</v>
      </c>
      <c r="G1301">
        <v>2</v>
      </c>
      <c r="H1301" s="8">
        <v>3.4722222222222224E-2</v>
      </c>
      <c r="I1301" t="s">
        <v>13</v>
      </c>
      <c r="J1301" s="2">
        <f>Datos_cocina[[#This Row],[Precio Unitario]]*Datos_cocina[[#This Row],[Cantidad Ordenada]]</f>
        <v>56</v>
      </c>
      <c r="K1301" s="3">
        <f>Datos_cocina[[#This Row],[Ganancia Bruta]]*Datos_cocina[[#This Row],[Cantidad Ordenada]]</f>
        <v>24</v>
      </c>
      <c r="L1301" s="3">
        <f>Datos_cocina[[#This Row],[Precio Unitario]]-Datos_cocina[[#This Row],[Costo Unitario]]</f>
        <v>12</v>
      </c>
      <c r="M1301" s="4">
        <f>(Datos_cocina[[#This Row],[Ganancia Neta]]/Datos_cocina[[#This Row],[Total del Pedido]])</f>
        <v>0.42857142857142855</v>
      </c>
    </row>
    <row r="1302" spans="1:13" x14ac:dyDescent="0.3">
      <c r="A1302">
        <v>530</v>
      </c>
      <c r="B1302">
        <v>7</v>
      </c>
      <c r="C1302" t="s">
        <v>48</v>
      </c>
      <c r="D1302" t="s">
        <v>49</v>
      </c>
      <c r="E1302" s="2">
        <v>15</v>
      </c>
      <c r="F1302" s="2">
        <v>25</v>
      </c>
      <c r="G1302">
        <v>2</v>
      </c>
      <c r="H1302" s="8">
        <v>1.3194444444444444E-2</v>
      </c>
      <c r="I1302" t="s">
        <v>10</v>
      </c>
      <c r="J1302" s="2">
        <f>Datos_cocina[[#This Row],[Precio Unitario]]*Datos_cocina[[#This Row],[Cantidad Ordenada]]</f>
        <v>50</v>
      </c>
      <c r="K1302" s="3">
        <f>Datos_cocina[[#This Row],[Ganancia Bruta]]*Datos_cocina[[#This Row],[Cantidad Ordenada]]</f>
        <v>20</v>
      </c>
      <c r="L1302" s="3">
        <f>Datos_cocina[[#This Row],[Precio Unitario]]-Datos_cocina[[#This Row],[Costo Unitario]]</f>
        <v>10</v>
      </c>
      <c r="M1302" s="4">
        <f>(Datos_cocina[[#This Row],[Ganancia Neta]]/Datos_cocina[[#This Row],[Total del Pedido]])</f>
        <v>0.4</v>
      </c>
    </row>
    <row r="1303" spans="1:13" x14ac:dyDescent="0.3">
      <c r="A1303">
        <v>531</v>
      </c>
      <c r="B1303">
        <v>9</v>
      </c>
      <c r="C1303" t="s">
        <v>42</v>
      </c>
      <c r="D1303" t="s">
        <v>43</v>
      </c>
      <c r="E1303" s="2">
        <v>13</v>
      </c>
      <c r="F1303" s="2">
        <v>21</v>
      </c>
      <c r="G1303">
        <v>3</v>
      </c>
      <c r="H1303" s="8">
        <v>2.8472222222222222E-2</v>
      </c>
      <c r="I1303" t="s">
        <v>10</v>
      </c>
      <c r="J1303" s="2">
        <f>Datos_cocina[[#This Row],[Precio Unitario]]*Datos_cocina[[#This Row],[Cantidad Ordenada]]</f>
        <v>63</v>
      </c>
      <c r="K1303" s="3">
        <f>Datos_cocina[[#This Row],[Ganancia Bruta]]*Datos_cocina[[#This Row],[Cantidad Ordenada]]</f>
        <v>24</v>
      </c>
      <c r="L1303" s="3">
        <f>Datos_cocina[[#This Row],[Precio Unitario]]-Datos_cocina[[#This Row],[Costo Unitario]]</f>
        <v>8</v>
      </c>
      <c r="M1303" s="4">
        <f>(Datos_cocina[[#This Row],[Ganancia Neta]]/Datos_cocina[[#This Row],[Total del Pedido]])</f>
        <v>0.38095238095238093</v>
      </c>
    </row>
    <row r="1304" spans="1:13" x14ac:dyDescent="0.3">
      <c r="A1304">
        <v>531</v>
      </c>
      <c r="B1304">
        <v>9</v>
      </c>
      <c r="C1304" t="s">
        <v>18</v>
      </c>
      <c r="D1304" t="s">
        <v>19</v>
      </c>
      <c r="E1304" s="2">
        <v>25</v>
      </c>
      <c r="F1304" s="2">
        <v>40</v>
      </c>
      <c r="G1304">
        <v>1</v>
      </c>
      <c r="H1304" s="8">
        <v>2.9861111111111113E-2</v>
      </c>
      <c r="I1304" t="s">
        <v>10</v>
      </c>
      <c r="J1304" s="2">
        <f>Datos_cocina[[#This Row],[Precio Unitario]]*Datos_cocina[[#This Row],[Cantidad Ordenada]]</f>
        <v>40</v>
      </c>
      <c r="K1304" s="3">
        <f>Datos_cocina[[#This Row],[Ganancia Bruta]]*Datos_cocina[[#This Row],[Cantidad Ordenada]]</f>
        <v>15</v>
      </c>
      <c r="L1304" s="3">
        <f>Datos_cocina[[#This Row],[Precio Unitario]]-Datos_cocina[[#This Row],[Costo Unitario]]</f>
        <v>15</v>
      </c>
      <c r="M1304" s="4">
        <f>(Datos_cocina[[#This Row],[Ganancia Neta]]/Datos_cocina[[#This Row],[Total del Pedido]])</f>
        <v>0.375</v>
      </c>
    </row>
    <row r="1305" spans="1:13" x14ac:dyDescent="0.3">
      <c r="A1305">
        <v>531</v>
      </c>
      <c r="B1305">
        <v>9</v>
      </c>
      <c r="C1305" t="s">
        <v>44</v>
      </c>
      <c r="D1305" t="s">
        <v>45</v>
      </c>
      <c r="E1305" s="2">
        <v>10</v>
      </c>
      <c r="F1305" s="2">
        <v>18</v>
      </c>
      <c r="G1305">
        <v>3</v>
      </c>
      <c r="H1305" s="8">
        <v>3.888888888888889E-2</v>
      </c>
      <c r="I1305" t="s">
        <v>13</v>
      </c>
      <c r="J1305" s="2">
        <f>Datos_cocina[[#This Row],[Precio Unitario]]*Datos_cocina[[#This Row],[Cantidad Ordenada]]</f>
        <v>54</v>
      </c>
      <c r="K1305" s="3">
        <f>Datos_cocina[[#This Row],[Ganancia Bruta]]*Datos_cocina[[#This Row],[Cantidad Ordenada]]</f>
        <v>24</v>
      </c>
      <c r="L1305" s="3">
        <f>Datos_cocina[[#This Row],[Precio Unitario]]-Datos_cocina[[#This Row],[Costo Unitario]]</f>
        <v>8</v>
      </c>
      <c r="M1305" s="4">
        <f>(Datos_cocina[[#This Row],[Ganancia Neta]]/Datos_cocina[[#This Row],[Total del Pedido]])</f>
        <v>0.44444444444444442</v>
      </c>
    </row>
    <row r="1306" spans="1:13" x14ac:dyDescent="0.3">
      <c r="A1306">
        <v>531</v>
      </c>
      <c r="B1306">
        <v>9</v>
      </c>
      <c r="C1306" t="s">
        <v>22</v>
      </c>
      <c r="D1306" t="s">
        <v>23</v>
      </c>
      <c r="E1306" s="2">
        <v>17</v>
      </c>
      <c r="F1306" s="2">
        <v>29</v>
      </c>
      <c r="G1306">
        <v>3</v>
      </c>
      <c r="H1306" s="8">
        <v>4.0972222222222222E-2</v>
      </c>
      <c r="I1306" t="s">
        <v>13</v>
      </c>
      <c r="J1306" s="2">
        <f>Datos_cocina[[#This Row],[Precio Unitario]]*Datos_cocina[[#This Row],[Cantidad Ordenada]]</f>
        <v>87</v>
      </c>
      <c r="K1306" s="3">
        <f>Datos_cocina[[#This Row],[Ganancia Bruta]]*Datos_cocina[[#This Row],[Cantidad Ordenada]]</f>
        <v>36</v>
      </c>
      <c r="L1306" s="3">
        <f>Datos_cocina[[#This Row],[Precio Unitario]]-Datos_cocina[[#This Row],[Costo Unitario]]</f>
        <v>12</v>
      </c>
      <c r="M1306" s="4">
        <f>(Datos_cocina[[#This Row],[Ganancia Neta]]/Datos_cocina[[#This Row],[Total del Pedido]])</f>
        <v>0.41379310344827586</v>
      </c>
    </row>
    <row r="1307" spans="1:13" x14ac:dyDescent="0.3">
      <c r="A1307">
        <v>532</v>
      </c>
      <c r="B1307">
        <v>13</v>
      </c>
      <c r="C1307" t="s">
        <v>42</v>
      </c>
      <c r="D1307" t="s">
        <v>43</v>
      </c>
      <c r="E1307" s="2">
        <v>13</v>
      </c>
      <c r="F1307" s="2">
        <v>21</v>
      </c>
      <c r="G1307">
        <v>1</v>
      </c>
      <c r="H1307" s="8">
        <v>1.6666666666666666E-2</v>
      </c>
      <c r="I1307" t="s">
        <v>13</v>
      </c>
      <c r="J1307" s="2">
        <f>Datos_cocina[[#This Row],[Precio Unitario]]*Datos_cocina[[#This Row],[Cantidad Ordenada]]</f>
        <v>21</v>
      </c>
      <c r="K1307" s="3">
        <f>Datos_cocina[[#This Row],[Ganancia Bruta]]*Datos_cocina[[#This Row],[Cantidad Ordenada]]</f>
        <v>8</v>
      </c>
      <c r="L1307" s="3">
        <f>Datos_cocina[[#This Row],[Precio Unitario]]-Datos_cocina[[#This Row],[Costo Unitario]]</f>
        <v>8</v>
      </c>
      <c r="M1307" s="4">
        <f>(Datos_cocina[[#This Row],[Ganancia Neta]]/Datos_cocina[[#This Row],[Total del Pedido]])</f>
        <v>0.38095238095238093</v>
      </c>
    </row>
    <row r="1308" spans="1:13" x14ac:dyDescent="0.3">
      <c r="A1308">
        <v>532</v>
      </c>
      <c r="B1308">
        <v>13</v>
      </c>
      <c r="C1308" t="s">
        <v>46</v>
      </c>
      <c r="D1308" t="s">
        <v>47</v>
      </c>
      <c r="E1308" s="2">
        <v>15</v>
      </c>
      <c r="F1308" s="2">
        <v>26</v>
      </c>
      <c r="G1308">
        <v>2</v>
      </c>
      <c r="H1308" s="8">
        <v>1.9444444444444445E-2</v>
      </c>
      <c r="I1308" t="s">
        <v>10</v>
      </c>
      <c r="J1308" s="2">
        <f>Datos_cocina[[#This Row],[Precio Unitario]]*Datos_cocina[[#This Row],[Cantidad Ordenada]]</f>
        <v>52</v>
      </c>
      <c r="K1308" s="3">
        <f>Datos_cocina[[#This Row],[Ganancia Bruta]]*Datos_cocina[[#This Row],[Cantidad Ordenada]]</f>
        <v>22</v>
      </c>
      <c r="L1308" s="3">
        <f>Datos_cocina[[#This Row],[Precio Unitario]]-Datos_cocina[[#This Row],[Costo Unitario]]</f>
        <v>11</v>
      </c>
      <c r="M1308" s="4">
        <f>(Datos_cocina[[#This Row],[Ganancia Neta]]/Datos_cocina[[#This Row],[Total del Pedido]])</f>
        <v>0.42307692307692307</v>
      </c>
    </row>
    <row r="1309" spans="1:13" x14ac:dyDescent="0.3">
      <c r="A1309">
        <v>532</v>
      </c>
      <c r="B1309">
        <v>13</v>
      </c>
      <c r="C1309" t="s">
        <v>32</v>
      </c>
      <c r="D1309" t="s">
        <v>33</v>
      </c>
      <c r="E1309" s="2">
        <v>19</v>
      </c>
      <c r="F1309" s="2">
        <v>32</v>
      </c>
      <c r="G1309">
        <v>2</v>
      </c>
      <c r="H1309" s="8">
        <v>4.8611111111111112E-3</v>
      </c>
      <c r="I1309" t="s">
        <v>13</v>
      </c>
      <c r="J1309" s="2">
        <f>Datos_cocina[[#This Row],[Precio Unitario]]*Datos_cocina[[#This Row],[Cantidad Ordenada]]</f>
        <v>64</v>
      </c>
      <c r="K1309" s="3">
        <f>Datos_cocina[[#This Row],[Ganancia Bruta]]*Datos_cocina[[#This Row],[Cantidad Ordenada]]</f>
        <v>26</v>
      </c>
      <c r="L1309" s="3">
        <f>Datos_cocina[[#This Row],[Precio Unitario]]-Datos_cocina[[#This Row],[Costo Unitario]]</f>
        <v>13</v>
      </c>
      <c r="M1309" s="4">
        <f>(Datos_cocina[[#This Row],[Ganancia Neta]]/Datos_cocina[[#This Row],[Total del Pedido]])</f>
        <v>0.40625</v>
      </c>
    </row>
    <row r="1310" spans="1:13" x14ac:dyDescent="0.3">
      <c r="A1310">
        <v>533</v>
      </c>
      <c r="B1310">
        <v>1</v>
      </c>
      <c r="C1310" t="s">
        <v>38</v>
      </c>
      <c r="D1310" t="s">
        <v>39</v>
      </c>
      <c r="E1310" s="2">
        <v>12</v>
      </c>
      <c r="F1310" s="2">
        <v>20</v>
      </c>
      <c r="G1310">
        <v>1</v>
      </c>
      <c r="H1310" s="8">
        <v>2.361111111111111E-2</v>
      </c>
      <c r="I1310" t="s">
        <v>10</v>
      </c>
      <c r="J1310" s="2">
        <f>Datos_cocina[[#This Row],[Precio Unitario]]*Datos_cocina[[#This Row],[Cantidad Ordenada]]</f>
        <v>20</v>
      </c>
      <c r="K1310" s="3">
        <f>Datos_cocina[[#This Row],[Ganancia Bruta]]*Datos_cocina[[#This Row],[Cantidad Ordenada]]</f>
        <v>8</v>
      </c>
      <c r="L1310" s="3">
        <f>Datos_cocina[[#This Row],[Precio Unitario]]-Datos_cocina[[#This Row],[Costo Unitario]]</f>
        <v>8</v>
      </c>
      <c r="M1310" s="4">
        <f>(Datos_cocina[[#This Row],[Ganancia Neta]]/Datos_cocina[[#This Row],[Total del Pedido]])</f>
        <v>0.4</v>
      </c>
    </row>
    <row r="1311" spans="1:13" x14ac:dyDescent="0.3">
      <c r="A1311">
        <v>533</v>
      </c>
      <c r="B1311">
        <v>1</v>
      </c>
      <c r="C1311" t="s">
        <v>42</v>
      </c>
      <c r="D1311" t="s">
        <v>43</v>
      </c>
      <c r="E1311" s="2">
        <v>13</v>
      </c>
      <c r="F1311" s="2">
        <v>21</v>
      </c>
      <c r="G1311">
        <v>1</v>
      </c>
      <c r="H1311" s="8">
        <v>9.7222222222222224E-3</v>
      </c>
      <c r="I1311" t="s">
        <v>13</v>
      </c>
      <c r="J1311" s="2">
        <f>Datos_cocina[[#This Row],[Precio Unitario]]*Datos_cocina[[#This Row],[Cantidad Ordenada]]</f>
        <v>21</v>
      </c>
      <c r="K1311" s="3">
        <f>Datos_cocina[[#This Row],[Ganancia Bruta]]*Datos_cocina[[#This Row],[Cantidad Ordenada]]</f>
        <v>8</v>
      </c>
      <c r="L1311" s="3">
        <f>Datos_cocina[[#This Row],[Precio Unitario]]-Datos_cocina[[#This Row],[Costo Unitario]]</f>
        <v>8</v>
      </c>
      <c r="M1311" s="4">
        <f>(Datos_cocina[[#This Row],[Ganancia Neta]]/Datos_cocina[[#This Row],[Total del Pedido]])</f>
        <v>0.38095238095238093</v>
      </c>
    </row>
    <row r="1312" spans="1:13" x14ac:dyDescent="0.3">
      <c r="A1312">
        <v>534</v>
      </c>
      <c r="B1312">
        <v>1</v>
      </c>
      <c r="C1312" t="s">
        <v>8</v>
      </c>
      <c r="D1312" t="s">
        <v>9</v>
      </c>
      <c r="E1312" s="2">
        <v>14</v>
      </c>
      <c r="F1312" s="2">
        <v>24</v>
      </c>
      <c r="G1312">
        <v>2</v>
      </c>
      <c r="H1312" s="8">
        <v>3.888888888888889E-2</v>
      </c>
      <c r="I1312" t="s">
        <v>13</v>
      </c>
      <c r="J1312" s="2">
        <f>Datos_cocina[[#This Row],[Precio Unitario]]*Datos_cocina[[#This Row],[Cantidad Ordenada]]</f>
        <v>48</v>
      </c>
      <c r="K1312" s="3">
        <f>Datos_cocina[[#This Row],[Ganancia Bruta]]*Datos_cocina[[#This Row],[Cantidad Ordenada]]</f>
        <v>20</v>
      </c>
      <c r="L1312" s="3">
        <f>Datos_cocina[[#This Row],[Precio Unitario]]-Datos_cocina[[#This Row],[Costo Unitario]]</f>
        <v>10</v>
      </c>
      <c r="M1312" s="4">
        <f>(Datos_cocina[[#This Row],[Ganancia Neta]]/Datos_cocina[[#This Row],[Total del Pedido]])</f>
        <v>0.41666666666666669</v>
      </c>
    </row>
    <row r="1313" spans="1:13" x14ac:dyDescent="0.3">
      <c r="A1313">
        <v>534</v>
      </c>
      <c r="B1313">
        <v>1</v>
      </c>
      <c r="C1313" t="s">
        <v>22</v>
      </c>
      <c r="D1313" t="s">
        <v>23</v>
      </c>
      <c r="E1313" s="2">
        <v>17</v>
      </c>
      <c r="F1313" s="2">
        <v>29</v>
      </c>
      <c r="G1313">
        <v>1</v>
      </c>
      <c r="H1313" s="8">
        <v>6.9444444444444441E-3</v>
      </c>
      <c r="I1313" t="s">
        <v>13</v>
      </c>
      <c r="J1313" s="2">
        <f>Datos_cocina[[#This Row],[Precio Unitario]]*Datos_cocina[[#This Row],[Cantidad Ordenada]]</f>
        <v>29</v>
      </c>
      <c r="K1313" s="3">
        <f>Datos_cocina[[#This Row],[Ganancia Bruta]]*Datos_cocina[[#This Row],[Cantidad Ordenada]]</f>
        <v>12</v>
      </c>
      <c r="L1313" s="3">
        <f>Datos_cocina[[#This Row],[Precio Unitario]]-Datos_cocina[[#This Row],[Costo Unitario]]</f>
        <v>12</v>
      </c>
      <c r="M1313" s="4">
        <f>(Datos_cocina[[#This Row],[Ganancia Neta]]/Datos_cocina[[#This Row],[Total del Pedido]])</f>
        <v>0.41379310344827586</v>
      </c>
    </row>
    <row r="1314" spans="1:13" x14ac:dyDescent="0.3">
      <c r="A1314">
        <v>534</v>
      </c>
      <c r="B1314">
        <v>1</v>
      </c>
      <c r="C1314" t="s">
        <v>30</v>
      </c>
      <c r="D1314" t="s">
        <v>31</v>
      </c>
      <c r="E1314" s="2">
        <v>21</v>
      </c>
      <c r="F1314" s="2">
        <v>35</v>
      </c>
      <c r="G1314">
        <v>2</v>
      </c>
      <c r="H1314" s="8">
        <v>6.9444444444444441E-3</v>
      </c>
      <c r="I1314" t="s">
        <v>10</v>
      </c>
      <c r="J1314" s="2">
        <f>Datos_cocina[[#This Row],[Precio Unitario]]*Datos_cocina[[#This Row],[Cantidad Ordenada]]</f>
        <v>70</v>
      </c>
      <c r="K1314" s="3">
        <f>Datos_cocina[[#This Row],[Ganancia Bruta]]*Datos_cocina[[#This Row],[Cantidad Ordenada]]</f>
        <v>28</v>
      </c>
      <c r="L1314" s="3">
        <f>Datos_cocina[[#This Row],[Precio Unitario]]-Datos_cocina[[#This Row],[Costo Unitario]]</f>
        <v>14</v>
      </c>
      <c r="M1314" s="4">
        <f>(Datos_cocina[[#This Row],[Ganancia Neta]]/Datos_cocina[[#This Row],[Total del Pedido]])</f>
        <v>0.4</v>
      </c>
    </row>
    <row r="1315" spans="1:13" x14ac:dyDescent="0.3">
      <c r="A1315">
        <v>535</v>
      </c>
      <c r="B1315">
        <v>15</v>
      </c>
      <c r="C1315" t="s">
        <v>18</v>
      </c>
      <c r="D1315" t="s">
        <v>19</v>
      </c>
      <c r="E1315" s="2">
        <v>25</v>
      </c>
      <c r="F1315" s="2">
        <v>40</v>
      </c>
      <c r="G1315">
        <v>3</v>
      </c>
      <c r="H1315" s="8">
        <v>3.3333333333333333E-2</v>
      </c>
      <c r="I1315" t="s">
        <v>13</v>
      </c>
      <c r="J1315" s="2">
        <f>Datos_cocina[[#This Row],[Precio Unitario]]*Datos_cocina[[#This Row],[Cantidad Ordenada]]</f>
        <v>120</v>
      </c>
      <c r="K1315" s="3">
        <f>Datos_cocina[[#This Row],[Ganancia Bruta]]*Datos_cocina[[#This Row],[Cantidad Ordenada]]</f>
        <v>45</v>
      </c>
      <c r="L1315" s="3">
        <f>Datos_cocina[[#This Row],[Precio Unitario]]-Datos_cocina[[#This Row],[Costo Unitario]]</f>
        <v>15</v>
      </c>
      <c r="M1315" s="4">
        <f>(Datos_cocina[[#This Row],[Ganancia Neta]]/Datos_cocina[[#This Row],[Total del Pedido]])</f>
        <v>0.375</v>
      </c>
    </row>
    <row r="1316" spans="1:13" x14ac:dyDescent="0.3">
      <c r="A1316">
        <v>535</v>
      </c>
      <c r="B1316">
        <v>15</v>
      </c>
      <c r="C1316" t="s">
        <v>22</v>
      </c>
      <c r="D1316" t="s">
        <v>23</v>
      </c>
      <c r="E1316" s="2">
        <v>17</v>
      </c>
      <c r="F1316" s="2">
        <v>29</v>
      </c>
      <c r="G1316">
        <v>3</v>
      </c>
      <c r="H1316" s="8">
        <v>6.2500000000000003E-3</v>
      </c>
      <c r="I1316" t="s">
        <v>10</v>
      </c>
      <c r="J1316" s="2">
        <f>Datos_cocina[[#This Row],[Precio Unitario]]*Datos_cocina[[#This Row],[Cantidad Ordenada]]</f>
        <v>87</v>
      </c>
      <c r="K1316" s="3">
        <f>Datos_cocina[[#This Row],[Ganancia Bruta]]*Datos_cocina[[#This Row],[Cantidad Ordenada]]</f>
        <v>36</v>
      </c>
      <c r="L1316" s="3">
        <f>Datos_cocina[[#This Row],[Precio Unitario]]-Datos_cocina[[#This Row],[Costo Unitario]]</f>
        <v>12</v>
      </c>
      <c r="M1316" s="4">
        <f>(Datos_cocina[[#This Row],[Ganancia Neta]]/Datos_cocina[[#This Row],[Total del Pedido]])</f>
        <v>0.41379310344827586</v>
      </c>
    </row>
    <row r="1317" spans="1:13" x14ac:dyDescent="0.3">
      <c r="A1317">
        <v>535</v>
      </c>
      <c r="B1317">
        <v>15</v>
      </c>
      <c r="C1317" t="s">
        <v>8</v>
      </c>
      <c r="D1317" t="s">
        <v>9</v>
      </c>
      <c r="E1317" s="2">
        <v>14</v>
      </c>
      <c r="F1317" s="2">
        <v>24</v>
      </c>
      <c r="G1317">
        <v>2</v>
      </c>
      <c r="H1317" s="8">
        <v>2.9166666666666667E-2</v>
      </c>
      <c r="I1317" t="s">
        <v>10</v>
      </c>
      <c r="J1317" s="2">
        <f>Datos_cocina[[#This Row],[Precio Unitario]]*Datos_cocina[[#This Row],[Cantidad Ordenada]]</f>
        <v>48</v>
      </c>
      <c r="K1317" s="3">
        <f>Datos_cocina[[#This Row],[Ganancia Bruta]]*Datos_cocina[[#This Row],[Cantidad Ordenada]]</f>
        <v>20</v>
      </c>
      <c r="L1317" s="3">
        <f>Datos_cocina[[#This Row],[Precio Unitario]]-Datos_cocina[[#This Row],[Costo Unitario]]</f>
        <v>10</v>
      </c>
      <c r="M1317" s="4">
        <f>(Datos_cocina[[#This Row],[Ganancia Neta]]/Datos_cocina[[#This Row],[Total del Pedido]])</f>
        <v>0.41666666666666669</v>
      </c>
    </row>
    <row r="1318" spans="1:13" x14ac:dyDescent="0.3">
      <c r="A1318">
        <v>535</v>
      </c>
      <c r="B1318">
        <v>15</v>
      </c>
      <c r="C1318" t="s">
        <v>42</v>
      </c>
      <c r="D1318" t="s">
        <v>43</v>
      </c>
      <c r="E1318" s="2">
        <v>13</v>
      </c>
      <c r="F1318" s="2">
        <v>21</v>
      </c>
      <c r="G1318">
        <v>1</v>
      </c>
      <c r="H1318" s="8">
        <v>9.7222222222222224E-3</v>
      </c>
      <c r="I1318" t="s">
        <v>10</v>
      </c>
      <c r="J1318" s="2">
        <f>Datos_cocina[[#This Row],[Precio Unitario]]*Datos_cocina[[#This Row],[Cantidad Ordenada]]</f>
        <v>21</v>
      </c>
      <c r="K1318" s="3">
        <f>Datos_cocina[[#This Row],[Ganancia Bruta]]*Datos_cocina[[#This Row],[Cantidad Ordenada]]</f>
        <v>8</v>
      </c>
      <c r="L1318" s="3">
        <f>Datos_cocina[[#This Row],[Precio Unitario]]-Datos_cocina[[#This Row],[Costo Unitario]]</f>
        <v>8</v>
      </c>
      <c r="M1318" s="4">
        <f>(Datos_cocina[[#This Row],[Ganancia Neta]]/Datos_cocina[[#This Row],[Total del Pedido]])</f>
        <v>0.38095238095238093</v>
      </c>
    </row>
    <row r="1319" spans="1:13" x14ac:dyDescent="0.3">
      <c r="A1319">
        <v>536</v>
      </c>
      <c r="B1319">
        <v>9</v>
      </c>
      <c r="C1319" t="s">
        <v>44</v>
      </c>
      <c r="D1319" t="s">
        <v>45</v>
      </c>
      <c r="E1319" s="2">
        <v>10</v>
      </c>
      <c r="F1319" s="2">
        <v>18</v>
      </c>
      <c r="G1319">
        <v>1</v>
      </c>
      <c r="H1319" s="8">
        <v>2.013888888888889E-2</v>
      </c>
      <c r="I1319" t="s">
        <v>13</v>
      </c>
      <c r="J1319" s="2">
        <f>Datos_cocina[[#This Row],[Precio Unitario]]*Datos_cocina[[#This Row],[Cantidad Ordenada]]</f>
        <v>18</v>
      </c>
      <c r="K1319" s="3">
        <f>Datos_cocina[[#This Row],[Ganancia Bruta]]*Datos_cocina[[#This Row],[Cantidad Ordenada]]</f>
        <v>8</v>
      </c>
      <c r="L1319" s="3">
        <f>Datos_cocina[[#This Row],[Precio Unitario]]-Datos_cocina[[#This Row],[Costo Unitario]]</f>
        <v>8</v>
      </c>
      <c r="M1319" s="4">
        <f>(Datos_cocina[[#This Row],[Ganancia Neta]]/Datos_cocina[[#This Row],[Total del Pedido]])</f>
        <v>0.44444444444444442</v>
      </c>
    </row>
    <row r="1320" spans="1:13" x14ac:dyDescent="0.3">
      <c r="A1320">
        <v>536</v>
      </c>
      <c r="B1320">
        <v>9</v>
      </c>
      <c r="C1320" t="s">
        <v>22</v>
      </c>
      <c r="D1320" t="s">
        <v>23</v>
      </c>
      <c r="E1320" s="2">
        <v>17</v>
      </c>
      <c r="F1320" s="2">
        <v>29</v>
      </c>
      <c r="G1320">
        <v>2</v>
      </c>
      <c r="H1320" s="8">
        <v>3.6111111111111108E-2</v>
      </c>
      <c r="I1320" t="s">
        <v>10</v>
      </c>
      <c r="J1320" s="2">
        <f>Datos_cocina[[#This Row],[Precio Unitario]]*Datos_cocina[[#This Row],[Cantidad Ordenada]]</f>
        <v>58</v>
      </c>
      <c r="K1320" s="3">
        <f>Datos_cocina[[#This Row],[Ganancia Bruta]]*Datos_cocina[[#This Row],[Cantidad Ordenada]]</f>
        <v>24</v>
      </c>
      <c r="L1320" s="3">
        <f>Datos_cocina[[#This Row],[Precio Unitario]]-Datos_cocina[[#This Row],[Costo Unitario]]</f>
        <v>12</v>
      </c>
      <c r="M1320" s="4">
        <f>(Datos_cocina[[#This Row],[Ganancia Neta]]/Datos_cocina[[#This Row],[Total del Pedido]])</f>
        <v>0.41379310344827586</v>
      </c>
    </row>
    <row r="1321" spans="1:13" x14ac:dyDescent="0.3">
      <c r="A1321">
        <v>536</v>
      </c>
      <c r="B1321">
        <v>9</v>
      </c>
      <c r="C1321" t="s">
        <v>40</v>
      </c>
      <c r="D1321" t="s">
        <v>41</v>
      </c>
      <c r="E1321" s="2">
        <v>14</v>
      </c>
      <c r="F1321" s="2">
        <v>23</v>
      </c>
      <c r="G1321">
        <v>2</v>
      </c>
      <c r="H1321" s="8">
        <v>2.6388888888888889E-2</v>
      </c>
      <c r="I1321" t="s">
        <v>10</v>
      </c>
      <c r="J1321" s="2">
        <f>Datos_cocina[[#This Row],[Precio Unitario]]*Datos_cocina[[#This Row],[Cantidad Ordenada]]</f>
        <v>46</v>
      </c>
      <c r="K1321" s="3">
        <f>Datos_cocina[[#This Row],[Ganancia Bruta]]*Datos_cocina[[#This Row],[Cantidad Ordenada]]</f>
        <v>18</v>
      </c>
      <c r="L1321" s="3">
        <f>Datos_cocina[[#This Row],[Precio Unitario]]-Datos_cocina[[#This Row],[Costo Unitario]]</f>
        <v>9</v>
      </c>
      <c r="M1321" s="4">
        <f>(Datos_cocina[[#This Row],[Ganancia Neta]]/Datos_cocina[[#This Row],[Total del Pedido]])</f>
        <v>0.39130434782608697</v>
      </c>
    </row>
    <row r="1322" spans="1:13" x14ac:dyDescent="0.3">
      <c r="A1322">
        <v>536</v>
      </c>
      <c r="B1322">
        <v>9</v>
      </c>
      <c r="C1322" t="s">
        <v>11</v>
      </c>
      <c r="D1322" t="s">
        <v>12</v>
      </c>
      <c r="E1322" s="2">
        <v>18</v>
      </c>
      <c r="F1322" s="2">
        <v>30</v>
      </c>
      <c r="G1322">
        <v>3</v>
      </c>
      <c r="H1322" s="8">
        <v>2.2916666666666665E-2</v>
      </c>
      <c r="I1322" t="s">
        <v>10</v>
      </c>
      <c r="J1322" s="2">
        <f>Datos_cocina[[#This Row],[Precio Unitario]]*Datos_cocina[[#This Row],[Cantidad Ordenada]]</f>
        <v>90</v>
      </c>
      <c r="K1322" s="3">
        <f>Datos_cocina[[#This Row],[Ganancia Bruta]]*Datos_cocina[[#This Row],[Cantidad Ordenada]]</f>
        <v>36</v>
      </c>
      <c r="L1322" s="3">
        <f>Datos_cocina[[#This Row],[Precio Unitario]]-Datos_cocina[[#This Row],[Costo Unitario]]</f>
        <v>12</v>
      </c>
      <c r="M1322" s="4">
        <f>(Datos_cocina[[#This Row],[Ganancia Neta]]/Datos_cocina[[#This Row],[Total del Pedido]])</f>
        <v>0.4</v>
      </c>
    </row>
    <row r="1323" spans="1:13" x14ac:dyDescent="0.3">
      <c r="A1323">
        <v>537</v>
      </c>
      <c r="B1323">
        <v>18</v>
      </c>
      <c r="C1323" t="s">
        <v>42</v>
      </c>
      <c r="D1323" t="s">
        <v>43</v>
      </c>
      <c r="E1323" s="2">
        <v>13</v>
      </c>
      <c r="F1323" s="2">
        <v>21</v>
      </c>
      <c r="G1323">
        <v>3</v>
      </c>
      <c r="H1323" s="8">
        <v>1.4583333333333334E-2</v>
      </c>
      <c r="I1323" t="s">
        <v>13</v>
      </c>
      <c r="J1323" s="2">
        <f>Datos_cocina[[#This Row],[Precio Unitario]]*Datos_cocina[[#This Row],[Cantidad Ordenada]]</f>
        <v>63</v>
      </c>
      <c r="K1323" s="3">
        <f>Datos_cocina[[#This Row],[Ganancia Bruta]]*Datos_cocina[[#This Row],[Cantidad Ordenada]]</f>
        <v>24</v>
      </c>
      <c r="L1323" s="3">
        <f>Datos_cocina[[#This Row],[Precio Unitario]]-Datos_cocina[[#This Row],[Costo Unitario]]</f>
        <v>8</v>
      </c>
      <c r="M1323" s="4">
        <f>(Datos_cocina[[#This Row],[Ganancia Neta]]/Datos_cocina[[#This Row],[Total del Pedido]])</f>
        <v>0.38095238095238093</v>
      </c>
    </row>
    <row r="1324" spans="1:13" x14ac:dyDescent="0.3">
      <c r="A1324">
        <v>538</v>
      </c>
      <c r="B1324">
        <v>14</v>
      </c>
      <c r="C1324" t="s">
        <v>11</v>
      </c>
      <c r="D1324" t="s">
        <v>12</v>
      </c>
      <c r="E1324" s="2">
        <v>18</v>
      </c>
      <c r="F1324" s="2">
        <v>30</v>
      </c>
      <c r="G1324">
        <v>1</v>
      </c>
      <c r="H1324" s="8">
        <v>3.8194444444444448E-2</v>
      </c>
      <c r="I1324" t="s">
        <v>13</v>
      </c>
      <c r="J1324" s="2">
        <f>Datos_cocina[[#This Row],[Precio Unitario]]*Datos_cocina[[#This Row],[Cantidad Ordenada]]</f>
        <v>30</v>
      </c>
      <c r="K1324" s="3">
        <f>Datos_cocina[[#This Row],[Ganancia Bruta]]*Datos_cocina[[#This Row],[Cantidad Ordenada]]</f>
        <v>12</v>
      </c>
      <c r="L1324" s="3">
        <f>Datos_cocina[[#This Row],[Precio Unitario]]-Datos_cocina[[#This Row],[Costo Unitario]]</f>
        <v>12</v>
      </c>
      <c r="M1324" s="4">
        <f>(Datos_cocina[[#This Row],[Ganancia Neta]]/Datos_cocina[[#This Row],[Total del Pedido]])</f>
        <v>0.4</v>
      </c>
    </row>
    <row r="1325" spans="1:13" x14ac:dyDescent="0.3">
      <c r="A1325">
        <v>538</v>
      </c>
      <c r="B1325">
        <v>14</v>
      </c>
      <c r="C1325" t="s">
        <v>40</v>
      </c>
      <c r="D1325" t="s">
        <v>41</v>
      </c>
      <c r="E1325" s="2">
        <v>14</v>
      </c>
      <c r="F1325" s="2">
        <v>23</v>
      </c>
      <c r="G1325">
        <v>1</v>
      </c>
      <c r="H1325" s="8">
        <v>2.7083333333333334E-2</v>
      </c>
      <c r="I1325" t="s">
        <v>10</v>
      </c>
      <c r="J1325" s="2">
        <f>Datos_cocina[[#This Row],[Precio Unitario]]*Datos_cocina[[#This Row],[Cantidad Ordenada]]</f>
        <v>23</v>
      </c>
      <c r="K1325" s="3">
        <f>Datos_cocina[[#This Row],[Ganancia Bruta]]*Datos_cocina[[#This Row],[Cantidad Ordenada]]</f>
        <v>9</v>
      </c>
      <c r="L1325" s="3">
        <f>Datos_cocina[[#This Row],[Precio Unitario]]-Datos_cocina[[#This Row],[Costo Unitario]]</f>
        <v>9</v>
      </c>
      <c r="M1325" s="4">
        <f>(Datos_cocina[[#This Row],[Ganancia Neta]]/Datos_cocina[[#This Row],[Total del Pedido]])</f>
        <v>0.39130434782608697</v>
      </c>
    </row>
    <row r="1326" spans="1:13" x14ac:dyDescent="0.3">
      <c r="A1326">
        <v>538</v>
      </c>
      <c r="B1326">
        <v>14</v>
      </c>
      <c r="C1326" t="s">
        <v>24</v>
      </c>
      <c r="D1326" t="s">
        <v>25</v>
      </c>
      <c r="E1326" s="2">
        <v>20</v>
      </c>
      <c r="F1326" s="2">
        <v>33</v>
      </c>
      <c r="G1326">
        <v>1</v>
      </c>
      <c r="H1326" s="8">
        <v>4.027777777777778E-2</v>
      </c>
      <c r="I1326" t="s">
        <v>13</v>
      </c>
      <c r="J1326" s="2">
        <f>Datos_cocina[[#This Row],[Precio Unitario]]*Datos_cocina[[#This Row],[Cantidad Ordenada]]</f>
        <v>33</v>
      </c>
      <c r="K1326" s="3">
        <f>Datos_cocina[[#This Row],[Ganancia Bruta]]*Datos_cocina[[#This Row],[Cantidad Ordenada]]</f>
        <v>13</v>
      </c>
      <c r="L1326" s="3">
        <f>Datos_cocina[[#This Row],[Precio Unitario]]-Datos_cocina[[#This Row],[Costo Unitario]]</f>
        <v>13</v>
      </c>
      <c r="M1326" s="4">
        <f>(Datos_cocina[[#This Row],[Ganancia Neta]]/Datos_cocina[[#This Row],[Total del Pedido]])</f>
        <v>0.39393939393939392</v>
      </c>
    </row>
    <row r="1327" spans="1:13" x14ac:dyDescent="0.3">
      <c r="A1327">
        <v>538</v>
      </c>
      <c r="B1327">
        <v>14</v>
      </c>
      <c r="C1327" t="s">
        <v>26</v>
      </c>
      <c r="D1327" t="s">
        <v>27</v>
      </c>
      <c r="E1327" s="2">
        <v>16</v>
      </c>
      <c r="F1327" s="2">
        <v>28</v>
      </c>
      <c r="G1327">
        <v>2</v>
      </c>
      <c r="H1327" s="8">
        <v>3.1944444444444442E-2</v>
      </c>
      <c r="I1327" t="s">
        <v>10</v>
      </c>
      <c r="J1327" s="2">
        <f>Datos_cocina[[#This Row],[Precio Unitario]]*Datos_cocina[[#This Row],[Cantidad Ordenada]]</f>
        <v>56</v>
      </c>
      <c r="K1327" s="3">
        <f>Datos_cocina[[#This Row],[Ganancia Bruta]]*Datos_cocina[[#This Row],[Cantidad Ordenada]]</f>
        <v>24</v>
      </c>
      <c r="L1327" s="3">
        <f>Datos_cocina[[#This Row],[Precio Unitario]]-Datos_cocina[[#This Row],[Costo Unitario]]</f>
        <v>12</v>
      </c>
      <c r="M1327" s="4">
        <f>(Datos_cocina[[#This Row],[Ganancia Neta]]/Datos_cocina[[#This Row],[Total del Pedido]])</f>
        <v>0.42857142857142855</v>
      </c>
    </row>
    <row r="1328" spans="1:13" x14ac:dyDescent="0.3">
      <c r="A1328">
        <v>539</v>
      </c>
      <c r="B1328">
        <v>18</v>
      </c>
      <c r="C1328" t="s">
        <v>11</v>
      </c>
      <c r="D1328" t="s">
        <v>12</v>
      </c>
      <c r="E1328" s="2">
        <v>18</v>
      </c>
      <c r="F1328" s="2">
        <v>30</v>
      </c>
      <c r="G1328">
        <v>3</v>
      </c>
      <c r="H1328" s="8">
        <v>2.9861111111111113E-2</v>
      </c>
      <c r="I1328" t="s">
        <v>13</v>
      </c>
      <c r="J1328" s="2">
        <f>Datos_cocina[[#This Row],[Precio Unitario]]*Datos_cocina[[#This Row],[Cantidad Ordenada]]</f>
        <v>90</v>
      </c>
      <c r="K1328" s="3">
        <f>Datos_cocina[[#This Row],[Ganancia Bruta]]*Datos_cocina[[#This Row],[Cantidad Ordenada]]</f>
        <v>36</v>
      </c>
      <c r="L1328" s="3">
        <f>Datos_cocina[[#This Row],[Precio Unitario]]-Datos_cocina[[#This Row],[Costo Unitario]]</f>
        <v>12</v>
      </c>
      <c r="M1328" s="4">
        <f>(Datos_cocina[[#This Row],[Ganancia Neta]]/Datos_cocina[[#This Row],[Total del Pedido]])</f>
        <v>0.4</v>
      </c>
    </row>
    <row r="1329" spans="1:13" x14ac:dyDescent="0.3">
      <c r="A1329">
        <v>539</v>
      </c>
      <c r="B1329">
        <v>18</v>
      </c>
      <c r="C1329" t="s">
        <v>16</v>
      </c>
      <c r="D1329" t="s">
        <v>17</v>
      </c>
      <c r="E1329" s="2">
        <v>16</v>
      </c>
      <c r="F1329" s="2">
        <v>27</v>
      </c>
      <c r="G1329">
        <v>1</v>
      </c>
      <c r="H1329" s="8">
        <v>2.7777777777777776E-2</v>
      </c>
      <c r="I1329" t="s">
        <v>13</v>
      </c>
      <c r="J1329" s="2">
        <f>Datos_cocina[[#This Row],[Precio Unitario]]*Datos_cocina[[#This Row],[Cantidad Ordenada]]</f>
        <v>27</v>
      </c>
      <c r="K1329" s="3">
        <f>Datos_cocina[[#This Row],[Ganancia Bruta]]*Datos_cocina[[#This Row],[Cantidad Ordenada]]</f>
        <v>11</v>
      </c>
      <c r="L1329" s="3">
        <f>Datos_cocina[[#This Row],[Precio Unitario]]-Datos_cocina[[#This Row],[Costo Unitario]]</f>
        <v>11</v>
      </c>
      <c r="M1329" s="4">
        <f>(Datos_cocina[[#This Row],[Ganancia Neta]]/Datos_cocina[[#This Row],[Total del Pedido]])</f>
        <v>0.40740740740740738</v>
      </c>
    </row>
    <row r="1330" spans="1:13" x14ac:dyDescent="0.3">
      <c r="A1330">
        <v>539</v>
      </c>
      <c r="B1330">
        <v>18</v>
      </c>
      <c r="C1330" t="s">
        <v>22</v>
      </c>
      <c r="D1330" t="s">
        <v>23</v>
      </c>
      <c r="E1330" s="2">
        <v>17</v>
      </c>
      <c r="F1330" s="2">
        <v>29</v>
      </c>
      <c r="G1330">
        <v>3</v>
      </c>
      <c r="H1330" s="8">
        <v>1.2500000000000001E-2</v>
      </c>
      <c r="I1330" t="s">
        <v>10</v>
      </c>
      <c r="J1330" s="2">
        <f>Datos_cocina[[#This Row],[Precio Unitario]]*Datos_cocina[[#This Row],[Cantidad Ordenada]]</f>
        <v>87</v>
      </c>
      <c r="K1330" s="3">
        <f>Datos_cocina[[#This Row],[Ganancia Bruta]]*Datos_cocina[[#This Row],[Cantidad Ordenada]]</f>
        <v>36</v>
      </c>
      <c r="L1330" s="3">
        <f>Datos_cocina[[#This Row],[Precio Unitario]]-Datos_cocina[[#This Row],[Costo Unitario]]</f>
        <v>12</v>
      </c>
      <c r="M1330" s="4">
        <f>(Datos_cocina[[#This Row],[Ganancia Neta]]/Datos_cocina[[#This Row],[Total del Pedido]])</f>
        <v>0.41379310344827586</v>
      </c>
    </row>
    <row r="1331" spans="1:13" x14ac:dyDescent="0.3">
      <c r="A1331">
        <v>539</v>
      </c>
      <c r="B1331">
        <v>18</v>
      </c>
      <c r="C1331" t="s">
        <v>44</v>
      </c>
      <c r="D1331" t="s">
        <v>45</v>
      </c>
      <c r="E1331" s="2">
        <v>10</v>
      </c>
      <c r="F1331" s="2">
        <v>18</v>
      </c>
      <c r="G1331">
        <v>2</v>
      </c>
      <c r="H1331" s="8">
        <v>1.9444444444444445E-2</v>
      </c>
      <c r="I1331" t="s">
        <v>10</v>
      </c>
      <c r="J1331" s="2">
        <f>Datos_cocina[[#This Row],[Precio Unitario]]*Datos_cocina[[#This Row],[Cantidad Ordenada]]</f>
        <v>36</v>
      </c>
      <c r="K1331" s="3">
        <f>Datos_cocina[[#This Row],[Ganancia Bruta]]*Datos_cocina[[#This Row],[Cantidad Ordenada]]</f>
        <v>16</v>
      </c>
      <c r="L1331" s="3">
        <f>Datos_cocina[[#This Row],[Precio Unitario]]-Datos_cocina[[#This Row],[Costo Unitario]]</f>
        <v>8</v>
      </c>
      <c r="M1331" s="4">
        <f>(Datos_cocina[[#This Row],[Ganancia Neta]]/Datos_cocina[[#This Row],[Total del Pedido]])</f>
        <v>0.44444444444444442</v>
      </c>
    </row>
    <row r="1332" spans="1:13" x14ac:dyDescent="0.3">
      <c r="A1332">
        <v>540</v>
      </c>
      <c r="B1332">
        <v>6</v>
      </c>
      <c r="C1332" t="s">
        <v>44</v>
      </c>
      <c r="D1332" t="s">
        <v>45</v>
      </c>
      <c r="E1332" s="2">
        <v>10</v>
      </c>
      <c r="F1332" s="2">
        <v>18</v>
      </c>
      <c r="G1332">
        <v>3</v>
      </c>
      <c r="H1332" s="8">
        <v>3.2638888888888891E-2</v>
      </c>
      <c r="I1332" t="s">
        <v>10</v>
      </c>
      <c r="J1332" s="2">
        <f>Datos_cocina[[#This Row],[Precio Unitario]]*Datos_cocina[[#This Row],[Cantidad Ordenada]]</f>
        <v>54</v>
      </c>
      <c r="K1332" s="3">
        <f>Datos_cocina[[#This Row],[Ganancia Bruta]]*Datos_cocina[[#This Row],[Cantidad Ordenada]]</f>
        <v>24</v>
      </c>
      <c r="L1332" s="3">
        <f>Datos_cocina[[#This Row],[Precio Unitario]]-Datos_cocina[[#This Row],[Costo Unitario]]</f>
        <v>8</v>
      </c>
      <c r="M1332" s="4">
        <f>(Datos_cocina[[#This Row],[Ganancia Neta]]/Datos_cocina[[#This Row],[Total del Pedido]])</f>
        <v>0.44444444444444442</v>
      </c>
    </row>
    <row r="1333" spans="1:13" x14ac:dyDescent="0.3">
      <c r="A1333">
        <v>540</v>
      </c>
      <c r="B1333">
        <v>6</v>
      </c>
      <c r="C1333" t="s">
        <v>30</v>
      </c>
      <c r="D1333" t="s">
        <v>31</v>
      </c>
      <c r="E1333" s="2">
        <v>21</v>
      </c>
      <c r="F1333" s="2">
        <v>35</v>
      </c>
      <c r="G1333">
        <v>2</v>
      </c>
      <c r="H1333" s="8">
        <v>2.4305555555555556E-2</v>
      </c>
      <c r="I1333" t="s">
        <v>10</v>
      </c>
      <c r="J1333" s="2">
        <f>Datos_cocina[[#This Row],[Precio Unitario]]*Datos_cocina[[#This Row],[Cantidad Ordenada]]</f>
        <v>70</v>
      </c>
      <c r="K1333" s="3">
        <f>Datos_cocina[[#This Row],[Ganancia Bruta]]*Datos_cocina[[#This Row],[Cantidad Ordenada]]</f>
        <v>28</v>
      </c>
      <c r="L1333" s="3">
        <f>Datos_cocina[[#This Row],[Precio Unitario]]-Datos_cocina[[#This Row],[Costo Unitario]]</f>
        <v>14</v>
      </c>
      <c r="M1333" s="4">
        <f>(Datos_cocina[[#This Row],[Ganancia Neta]]/Datos_cocina[[#This Row],[Total del Pedido]])</f>
        <v>0.4</v>
      </c>
    </row>
    <row r="1334" spans="1:13" x14ac:dyDescent="0.3">
      <c r="A1334">
        <v>541</v>
      </c>
      <c r="B1334">
        <v>19</v>
      </c>
      <c r="C1334" t="s">
        <v>28</v>
      </c>
      <c r="D1334" t="s">
        <v>29</v>
      </c>
      <c r="E1334" s="2">
        <v>11</v>
      </c>
      <c r="F1334" s="2">
        <v>19</v>
      </c>
      <c r="G1334">
        <v>2</v>
      </c>
      <c r="H1334" s="8">
        <v>2.1527777777777778E-2</v>
      </c>
      <c r="I1334" t="s">
        <v>10</v>
      </c>
      <c r="J1334" s="2">
        <f>Datos_cocina[[#This Row],[Precio Unitario]]*Datos_cocina[[#This Row],[Cantidad Ordenada]]</f>
        <v>38</v>
      </c>
      <c r="K1334" s="3">
        <f>Datos_cocina[[#This Row],[Ganancia Bruta]]*Datos_cocina[[#This Row],[Cantidad Ordenada]]</f>
        <v>16</v>
      </c>
      <c r="L1334" s="3">
        <f>Datos_cocina[[#This Row],[Precio Unitario]]-Datos_cocina[[#This Row],[Costo Unitario]]</f>
        <v>8</v>
      </c>
      <c r="M1334" s="4">
        <f>(Datos_cocina[[#This Row],[Ganancia Neta]]/Datos_cocina[[#This Row],[Total del Pedido]])</f>
        <v>0.42105263157894735</v>
      </c>
    </row>
    <row r="1335" spans="1:13" x14ac:dyDescent="0.3">
      <c r="A1335">
        <v>541</v>
      </c>
      <c r="B1335">
        <v>19</v>
      </c>
      <c r="C1335" t="s">
        <v>24</v>
      </c>
      <c r="D1335" t="s">
        <v>25</v>
      </c>
      <c r="E1335" s="2">
        <v>20</v>
      </c>
      <c r="F1335" s="2">
        <v>33</v>
      </c>
      <c r="G1335">
        <v>2</v>
      </c>
      <c r="H1335" s="8">
        <v>1.4583333333333334E-2</v>
      </c>
      <c r="I1335" t="s">
        <v>10</v>
      </c>
      <c r="J1335" s="2">
        <f>Datos_cocina[[#This Row],[Precio Unitario]]*Datos_cocina[[#This Row],[Cantidad Ordenada]]</f>
        <v>66</v>
      </c>
      <c r="K1335" s="3">
        <f>Datos_cocina[[#This Row],[Ganancia Bruta]]*Datos_cocina[[#This Row],[Cantidad Ordenada]]</f>
        <v>26</v>
      </c>
      <c r="L1335" s="3">
        <f>Datos_cocina[[#This Row],[Precio Unitario]]-Datos_cocina[[#This Row],[Costo Unitario]]</f>
        <v>13</v>
      </c>
      <c r="M1335" s="4">
        <f>(Datos_cocina[[#This Row],[Ganancia Neta]]/Datos_cocina[[#This Row],[Total del Pedido]])</f>
        <v>0.39393939393939392</v>
      </c>
    </row>
    <row r="1336" spans="1:13" x14ac:dyDescent="0.3">
      <c r="A1336">
        <v>541</v>
      </c>
      <c r="B1336">
        <v>19</v>
      </c>
      <c r="C1336" t="s">
        <v>22</v>
      </c>
      <c r="D1336" t="s">
        <v>23</v>
      </c>
      <c r="E1336" s="2">
        <v>17</v>
      </c>
      <c r="F1336" s="2">
        <v>29</v>
      </c>
      <c r="G1336">
        <v>1</v>
      </c>
      <c r="H1336" s="8">
        <v>2.4305555555555556E-2</v>
      </c>
      <c r="I1336" t="s">
        <v>10</v>
      </c>
      <c r="J1336" s="2">
        <f>Datos_cocina[[#This Row],[Precio Unitario]]*Datos_cocina[[#This Row],[Cantidad Ordenada]]</f>
        <v>29</v>
      </c>
      <c r="K1336" s="3">
        <f>Datos_cocina[[#This Row],[Ganancia Bruta]]*Datos_cocina[[#This Row],[Cantidad Ordenada]]</f>
        <v>12</v>
      </c>
      <c r="L1336" s="3">
        <f>Datos_cocina[[#This Row],[Precio Unitario]]-Datos_cocina[[#This Row],[Costo Unitario]]</f>
        <v>12</v>
      </c>
      <c r="M1336" s="4">
        <f>(Datos_cocina[[#This Row],[Ganancia Neta]]/Datos_cocina[[#This Row],[Total del Pedido]])</f>
        <v>0.41379310344827586</v>
      </c>
    </row>
    <row r="1337" spans="1:13" x14ac:dyDescent="0.3">
      <c r="A1337">
        <v>541</v>
      </c>
      <c r="B1337">
        <v>19</v>
      </c>
      <c r="C1337" t="s">
        <v>40</v>
      </c>
      <c r="D1337" t="s">
        <v>41</v>
      </c>
      <c r="E1337" s="2">
        <v>14</v>
      </c>
      <c r="F1337" s="2">
        <v>23</v>
      </c>
      <c r="G1337">
        <v>3</v>
      </c>
      <c r="H1337" s="8">
        <v>2.5694444444444443E-2</v>
      </c>
      <c r="I1337" t="s">
        <v>10</v>
      </c>
      <c r="J1337" s="2">
        <f>Datos_cocina[[#This Row],[Precio Unitario]]*Datos_cocina[[#This Row],[Cantidad Ordenada]]</f>
        <v>69</v>
      </c>
      <c r="K1337" s="3">
        <f>Datos_cocina[[#This Row],[Ganancia Bruta]]*Datos_cocina[[#This Row],[Cantidad Ordenada]]</f>
        <v>27</v>
      </c>
      <c r="L1337" s="3">
        <f>Datos_cocina[[#This Row],[Precio Unitario]]-Datos_cocina[[#This Row],[Costo Unitario]]</f>
        <v>9</v>
      </c>
      <c r="M1337" s="4">
        <f>(Datos_cocina[[#This Row],[Ganancia Neta]]/Datos_cocina[[#This Row],[Total del Pedido]])</f>
        <v>0.39130434782608697</v>
      </c>
    </row>
    <row r="1338" spans="1:13" x14ac:dyDescent="0.3">
      <c r="A1338">
        <v>542</v>
      </c>
      <c r="B1338">
        <v>9</v>
      </c>
      <c r="C1338" t="s">
        <v>36</v>
      </c>
      <c r="D1338" t="s">
        <v>37</v>
      </c>
      <c r="E1338" s="2">
        <v>20</v>
      </c>
      <c r="F1338" s="2">
        <v>34</v>
      </c>
      <c r="G1338">
        <v>2</v>
      </c>
      <c r="H1338" s="8">
        <v>1.1805555555555555E-2</v>
      </c>
      <c r="I1338" t="s">
        <v>13</v>
      </c>
      <c r="J1338" s="2">
        <f>Datos_cocina[[#This Row],[Precio Unitario]]*Datos_cocina[[#This Row],[Cantidad Ordenada]]</f>
        <v>68</v>
      </c>
      <c r="K1338" s="3">
        <f>Datos_cocina[[#This Row],[Ganancia Bruta]]*Datos_cocina[[#This Row],[Cantidad Ordenada]]</f>
        <v>28</v>
      </c>
      <c r="L1338" s="3">
        <f>Datos_cocina[[#This Row],[Precio Unitario]]-Datos_cocina[[#This Row],[Costo Unitario]]</f>
        <v>14</v>
      </c>
      <c r="M1338" s="4">
        <f>(Datos_cocina[[#This Row],[Ganancia Neta]]/Datos_cocina[[#This Row],[Total del Pedido]])</f>
        <v>0.41176470588235292</v>
      </c>
    </row>
    <row r="1339" spans="1:13" x14ac:dyDescent="0.3">
      <c r="A1339">
        <v>542</v>
      </c>
      <c r="B1339">
        <v>9</v>
      </c>
      <c r="C1339" t="s">
        <v>46</v>
      </c>
      <c r="D1339" t="s">
        <v>47</v>
      </c>
      <c r="E1339" s="2">
        <v>15</v>
      </c>
      <c r="F1339" s="2">
        <v>26</v>
      </c>
      <c r="G1339">
        <v>1</v>
      </c>
      <c r="H1339" s="8">
        <v>3.1944444444444442E-2</v>
      </c>
      <c r="I1339" t="s">
        <v>10</v>
      </c>
      <c r="J1339" s="2">
        <f>Datos_cocina[[#This Row],[Precio Unitario]]*Datos_cocina[[#This Row],[Cantidad Ordenada]]</f>
        <v>26</v>
      </c>
      <c r="K1339" s="3">
        <f>Datos_cocina[[#This Row],[Ganancia Bruta]]*Datos_cocina[[#This Row],[Cantidad Ordenada]]</f>
        <v>11</v>
      </c>
      <c r="L1339" s="3">
        <f>Datos_cocina[[#This Row],[Precio Unitario]]-Datos_cocina[[#This Row],[Costo Unitario]]</f>
        <v>11</v>
      </c>
      <c r="M1339" s="4">
        <f>(Datos_cocina[[#This Row],[Ganancia Neta]]/Datos_cocina[[#This Row],[Total del Pedido]])</f>
        <v>0.42307692307692307</v>
      </c>
    </row>
    <row r="1340" spans="1:13" x14ac:dyDescent="0.3">
      <c r="A1340">
        <v>542</v>
      </c>
      <c r="B1340">
        <v>9</v>
      </c>
      <c r="C1340" t="s">
        <v>16</v>
      </c>
      <c r="D1340" t="s">
        <v>17</v>
      </c>
      <c r="E1340" s="2">
        <v>16</v>
      </c>
      <c r="F1340" s="2">
        <v>27</v>
      </c>
      <c r="G1340">
        <v>2</v>
      </c>
      <c r="H1340" s="8">
        <v>3.6111111111111108E-2</v>
      </c>
      <c r="I1340" t="s">
        <v>13</v>
      </c>
      <c r="J1340" s="2">
        <f>Datos_cocina[[#This Row],[Precio Unitario]]*Datos_cocina[[#This Row],[Cantidad Ordenada]]</f>
        <v>54</v>
      </c>
      <c r="K1340" s="3">
        <f>Datos_cocina[[#This Row],[Ganancia Bruta]]*Datos_cocina[[#This Row],[Cantidad Ordenada]]</f>
        <v>22</v>
      </c>
      <c r="L1340" s="3">
        <f>Datos_cocina[[#This Row],[Precio Unitario]]-Datos_cocina[[#This Row],[Costo Unitario]]</f>
        <v>11</v>
      </c>
      <c r="M1340" s="4">
        <f>(Datos_cocina[[#This Row],[Ganancia Neta]]/Datos_cocina[[#This Row],[Total del Pedido]])</f>
        <v>0.40740740740740738</v>
      </c>
    </row>
    <row r="1341" spans="1:13" x14ac:dyDescent="0.3">
      <c r="A1341">
        <v>543</v>
      </c>
      <c r="B1341">
        <v>19</v>
      </c>
      <c r="C1341" t="s">
        <v>26</v>
      </c>
      <c r="D1341" t="s">
        <v>27</v>
      </c>
      <c r="E1341" s="2">
        <v>16</v>
      </c>
      <c r="F1341" s="2">
        <v>28</v>
      </c>
      <c r="G1341">
        <v>2</v>
      </c>
      <c r="H1341" s="8">
        <v>1.8749999999999999E-2</v>
      </c>
      <c r="I1341" t="s">
        <v>13</v>
      </c>
      <c r="J1341" s="2">
        <f>Datos_cocina[[#This Row],[Precio Unitario]]*Datos_cocina[[#This Row],[Cantidad Ordenada]]</f>
        <v>56</v>
      </c>
      <c r="K1341" s="3">
        <f>Datos_cocina[[#This Row],[Ganancia Bruta]]*Datos_cocina[[#This Row],[Cantidad Ordenada]]</f>
        <v>24</v>
      </c>
      <c r="L1341" s="3">
        <f>Datos_cocina[[#This Row],[Precio Unitario]]-Datos_cocina[[#This Row],[Costo Unitario]]</f>
        <v>12</v>
      </c>
      <c r="M1341" s="4">
        <f>(Datos_cocina[[#This Row],[Ganancia Neta]]/Datos_cocina[[#This Row],[Total del Pedido]])</f>
        <v>0.42857142857142855</v>
      </c>
    </row>
    <row r="1342" spans="1:13" x14ac:dyDescent="0.3">
      <c r="A1342">
        <v>543</v>
      </c>
      <c r="B1342">
        <v>19</v>
      </c>
      <c r="C1342" t="s">
        <v>16</v>
      </c>
      <c r="D1342" t="s">
        <v>17</v>
      </c>
      <c r="E1342" s="2">
        <v>16</v>
      </c>
      <c r="F1342" s="2">
        <v>27</v>
      </c>
      <c r="G1342">
        <v>2</v>
      </c>
      <c r="H1342" s="8">
        <v>3.472222222222222E-3</v>
      </c>
      <c r="I1342" t="s">
        <v>10</v>
      </c>
      <c r="J1342" s="2">
        <f>Datos_cocina[[#This Row],[Precio Unitario]]*Datos_cocina[[#This Row],[Cantidad Ordenada]]</f>
        <v>54</v>
      </c>
      <c r="K1342" s="3">
        <f>Datos_cocina[[#This Row],[Ganancia Bruta]]*Datos_cocina[[#This Row],[Cantidad Ordenada]]</f>
        <v>22</v>
      </c>
      <c r="L1342" s="3">
        <f>Datos_cocina[[#This Row],[Precio Unitario]]-Datos_cocina[[#This Row],[Costo Unitario]]</f>
        <v>11</v>
      </c>
      <c r="M1342" s="4">
        <f>(Datos_cocina[[#This Row],[Ganancia Neta]]/Datos_cocina[[#This Row],[Total del Pedido]])</f>
        <v>0.40740740740740738</v>
      </c>
    </row>
    <row r="1343" spans="1:13" x14ac:dyDescent="0.3">
      <c r="A1343">
        <v>543</v>
      </c>
      <c r="B1343">
        <v>19</v>
      </c>
      <c r="C1343" t="s">
        <v>32</v>
      </c>
      <c r="D1343" t="s">
        <v>33</v>
      </c>
      <c r="E1343" s="2">
        <v>19</v>
      </c>
      <c r="F1343" s="2">
        <v>32</v>
      </c>
      <c r="G1343">
        <v>3</v>
      </c>
      <c r="H1343" s="8">
        <v>2.9166666666666667E-2</v>
      </c>
      <c r="I1343" t="s">
        <v>13</v>
      </c>
      <c r="J1343" s="2">
        <f>Datos_cocina[[#This Row],[Precio Unitario]]*Datos_cocina[[#This Row],[Cantidad Ordenada]]</f>
        <v>96</v>
      </c>
      <c r="K1343" s="3">
        <f>Datos_cocina[[#This Row],[Ganancia Bruta]]*Datos_cocina[[#This Row],[Cantidad Ordenada]]</f>
        <v>39</v>
      </c>
      <c r="L1343" s="3">
        <f>Datos_cocina[[#This Row],[Precio Unitario]]-Datos_cocina[[#This Row],[Costo Unitario]]</f>
        <v>13</v>
      </c>
      <c r="M1343" s="4">
        <f>(Datos_cocina[[#This Row],[Ganancia Neta]]/Datos_cocina[[#This Row],[Total del Pedido]])</f>
        <v>0.40625</v>
      </c>
    </row>
    <row r="1344" spans="1:13" x14ac:dyDescent="0.3">
      <c r="A1344">
        <v>544</v>
      </c>
      <c r="B1344">
        <v>7</v>
      </c>
      <c r="C1344" t="s">
        <v>30</v>
      </c>
      <c r="D1344" t="s">
        <v>31</v>
      </c>
      <c r="E1344" s="2">
        <v>21</v>
      </c>
      <c r="F1344" s="2">
        <v>35</v>
      </c>
      <c r="G1344">
        <v>2</v>
      </c>
      <c r="H1344" s="8">
        <v>3.3333333333333333E-2</v>
      </c>
      <c r="I1344" t="s">
        <v>10</v>
      </c>
      <c r="J1344" s="2">
        <f>Datos_cocina[[#This Row],[Precio Unitario]]*Datos_cocina[[#This Row],[Cantidad Ordenada]]</f>
        <v>70</v>
      </c>
      <c r="K1344" s="3">
        <f>Datos_cocina[[#This Row],[Ganancia Bruta]]*Datos_cocina[[#This Row],[Cantidad Ordenada]]</f>
        <v>28</v>
      </c>
      <c r="L1344" s="3">
        <f>Datos_cocina[[#This Row],[Precio Unitario]]-Datos_cocina[[#This Row],[Costo Unitario]]</f>
        <v>14</v>
      </c>
      <c r="M1344" s="4">
        <f>(Datos_cocina[[#This Row],[Ganancia Neta]]/Datos_cocina[[#This Row],[Total del Pedido]])</f>
        <v>0.4</v>
      </c>
    </row>
    <row r="1345" spans="1:13" x14ac:dyDescent="0.3">
      <c r="A1345">
        <v>545</v>
      </c>
      <c r="B1345">
        <v>20</v>
      </c>
      <c r="C1345" t="s">
        <v>24</v>
      </c>
      <c r="D1345" t="s">
        <v>25</v>
      </c>
      <c r="E1345" s="2">
        <v>20</v>
      </c>
      <c r="F1345" s="2">
        <v>33</v>
      </c>
      <c r="G1345">
        <v>3</v>
      </c>
      <c r="H1345" s="8">
        <v>3.9583333333333331E-2</v>
      </c>
      <c r="I1345" t="s">
        <v>13</v>
      </c>
      <c r="J1345" s="2">
        <f>Datos_cocina[[#This Row],[Precio Unitario]]*Datos_cocina[[#This Row],[Cantidad Ordenada]]</f>
        <v>99</v>
      </c>
      <c r="K1345" s="3">
        <f>Datos_cocina[[#This Row],[Ganancia Bruta]]*Datos_cocina[[#This Row],[Cantidad Ordenada]]</f>
        <v>39</v>
      </c>
      <c r="L1345" s="3">
        <f>Datos_cocina[[#This Row],[Precio Unitario]]-Datos_cocina[[#This Row],[Costo Unitario]]</f>
        <v>13</v>
      </c>
      <c r="M1345" s="4">
        <f>(Datos_cocina[[#This Row],[Ganancia Neta]]/Datos_cocina[[#This Row],[Total del Pedido]])</f>
        <v>0.39393939393939392</v>
      </c>
    </row>
    <row r="1346" spans="1:13" x14ac:dyDescent="0.3">
      <c r="A1346">
        <v>545</v>
      </c>
      <c r="B1346">
        <v>20</v>
      </c>
      <c r="C1346" t="s">
        <v>14</v>
      </c>
      <c r="D1346" t="s">
        <v>15</v>
      </c>
      <c r="E1346" s="2">
        <v>19</v>
      </c>
      <c r="F1346" s="2">
        <v>31</v>
      </c>
      <c r="G1346">
        <v>1</v>
      </c>
      <c r="H1346" s="8">
        <v>2.9166666666666667E-2</v>
      </c>
      <c r="I1346" t="s">
        <v>13</v>
      </c>
      <c r="J1346" s="2">
        <f>Datos_cocina[[#This Row],[Precio Unitario]]*Datos_cocina[[#This Row],[Cantidad Ordenada]]</f>
        <v>31</v>
      </c>
      <c r="K1346" s="3">
        <f>Datos_cocina[[#This Row],[Ganancia Bruta]]*Datos_cocina[[#This Row],[Cantidad Ordenada]]</f>
        <v>12</v>
      </c>
      <c r="L1346" s="3">
        <f>Datos_cocina[[#This Row],[Precio Unitario]]-Datos_cocina[[#This Row],[Costo Unitario]]</f>
        <v>12</v>
      </c>
      <c r="M1346" s="4">
        <f>(Datos_cocina[[#This Row],[Ganancia Neta]]/Datos_cocina[[#This Row],[Total del Pedido]])</f>
        <v>0.38709677419354838</v>
      </c>
    </row>
    <row r="1347" spans="1:13" x14ac:dyDescent="0.3">
      <c r="A1347">
        <v>546</v>
      </c>
      <c r="B1347">
        <v>5</v>
      </c>
      <c r="C1347" t="s">
        <v>32</v>
      </c>
      <c r="D1347" t="s">
        <v>33</v>
      </c>
      <c r="E1347" s="2">
        <v>19</v>
      </c>
      <c r="F1347" s="2">
        <v>32</v>
      </c>
      <c r="G1347">
        <v>2</v>
      </c>
      <c r="H1347" s="8">
        <v>2.2916666666666665E-2</v>
      </c>
      <c r="I1347" t="s">
        <v>13</v>
      </c>
      <c r="J1347" s="2">
        <f>Datos_cocina[[#This Row],[Precio Unitario]]*Datos_cocina[[#This Row],[Cantidad Ordenada]]</f>
        <v>64</v>
      </c>
      <c r="K1347" s="3">
        <f>Datos_cocina[[#This Row],[Ganancia Bruta]]*Datos_cocina[[#This Row],[Cantidad Ordenada]]</f>
        <v>26</v>
      </c>
      <c r="L1347" s="3">
        <f>Datos_cocina[[#This Row],[Precio Unitario]]-Datos_cocina[[#This Row],[Costo Unitario]]</f>
        <v>13</v>
      </c>
      <c r="M1347" s="4">
        <f>(Datos_cocina[[#This Row],[Ganancia Neta]]/Datos_cocina[[#This Row],[Total del Pedido]])</f>
        <v>0.40625</v>
      </c>
    </row>
    <row r="1348" spans="1:13" x14ac:dyDescent="0.3">
      <c r="A1348">
        <v>546</v>
      </c>
      <c r="B1348">
        <v>5</v>
      </c>
      <c r="C1348" t="s">
        <v>26</v>
      </c>
      <c r="D1348" t="s">
        <v>27</v>
      </c>
      <c r="E1348" s="2">
        <v>16</v>
      </c>
      <c r="F1348" s="2">
        <v>28</v>
      </c>
      <c r="G1348">
        <v>1</v>
      </c>
      <c r="H1348" s="8">
        <v>4.027777777777778E-2</v>
      </c>
      <c r="I1348" t="s">
        <v>13</v>
      </c>
      <c r="J1348" s="2">
        <f>Datos_cocina[[#This Row],[Precio Unitario]]*Datos_cocina[[#This Row],[Cantidad Ordenada]]</f>
        <v>28</v>
      </c>
      <c r="K1348" s="3">
        <f>Datos_cocina[[#This Row],[Ganancia Bruta]]*Datos_cocina[[#This Row],[Cantidad Ordenada]]</f>
        <v>12</v>
      </c>
      <c r="L1348" s="3">
        <f>Datos_cocina[[#This Row],[Precio Unitario]]-Datos_cocina[[#This Row],[Costo Unitario]]</f>
        <v>12</v>
      </c>
      <c r="M1348" s="4">
        <f>(Datos_cocina[[#This Row],[Ganancia Neta]]/Datos_cocina[[#This Row],[Total del Pedido]])</f>
        <v>0.42857142857142855</v>
      </c>
    </row>
    <row r="1349" spans="1:13" x14ac:dyDescent="0.3">
      <c r="A1349">
        <v>547</v>
      </c>
      <c r="B1349">
        <v>9</v>
      </c>
      <c r="C1349" t="s">
        <v>14</v>
      </c>
      <c r="D1349" t="s">
        <v>15</v>
      </c>
      <c r="E1349" s="2">
        <v>19</v>
      </c>
      <c r="F1349" s="2">
        <v>31</v>
      </c>
      <c r="G1349">
        <v>3</v>
      </c>
      <c r="H1349" s="8">
        <v>9.0277777777777769E-3</v>
      </c>
      <c r="I1349" t="s">
        <v>10</v>
      </c>
      <c r="J1349" s="2">
        <f>Datos_cocina[[#This Row],[Precio Unitario]]*Datos_cocina[[#This Row],[Cantidad Ordenada]]</f>
        <v>93</v>
      </c>
      <c r="K1349" s="3">
        <f>Datos_cocina[[#This Row],[Ganancia Bruta]]*Datos_cocina[[#This Row],[Cantidad Ordenada]]</f>
        <v>36</v>
      </c>
      <c r="L1349" s="3">
        <f>Datos_cocina[[#This Row],[Precio Unitario]]-Datos_cocina[[#This Row],[Costo Unitario]]</f>
        <v>12</v>
      </c>
      <c r="M1349" s="4">
        <f>(Datos_cocina[[#This Row],[Ganancia Neta]]/Datos_cocina[[#This Row],[Total del Pedido]])</f>
        <v>0.38709677419354838</v>
      </c>
    </row>
    <row r="1350" spans="1:13" x14ac:dyDescent="0.3">
      <c r="A1350">
        <v>547</v>
      </c>
      <c r="B1350">
        <v>9</v>
      </c>
      <c r="C1350" t="s">
        <v>24</v>
      </c>
      <c r="D1350" t="s">
        <v>25</v>
      </c>
      <c r="E1350" s="2">
        <v>20</v>
      </c>
      <c r="F1350" s="2">
        <v>33</v>
      </c>
      <c r="G1350">
        <v>3</v>
      </c>
      <c r="H1350" s="8">
        <v>3.7499999999999999E-2</v>
      </c>
      <c r="I1350" t="s">
        <v>13</v>
      </c>
      <c r="J1350" s="2">
        <f>Datos_cocina[[#This Row],[Precio Unitario]]*Datos_cocina[[#This Row],[Cantidad Ordenada]]</f>
        <v>99</v>
      </c>
      <c r="K1350" s="3">
        <f>Datos_cocina[[#This Row],[Ganancia Bruta]]*Datos_cocina[[#This Row],[Cantidad Ordenada]]</f>
        <v>39</v>
      </c>
      <c r="L1350" s="3">
        <f>Datos_cocina[[#This Row],[Precio Unitario]]-Datos_cocina[[#This Row],[Costo Unitario]]</f>
        <v>13</v>
      </c>
      <c r="M1350" s="4">
        <f>(Datos_cocina[[#This Row],[Ganancia Neta]]/Datos_cocina[[#This Row],[Total del Pedido]])</f>
        <v>0.39393939393939392</v>
      </c>
    </row>
    <row r="1351" spans="1:13" x14ac:dyDescent="0.3">
      <c r="A1351">
        <v>547</v>
      </c>
      <c r="B1351">
        <v>9</v>
      </c>
      <c r="C1351" t="s">
        <v>30</v>
      </c>
      <c r="D1351" t="s">
        <v>31</v>
      </c>
      <c r="E1351" s="2">
        <v>21</v>
      </c>
      <c r="F1351" s="2">
        <v>35</v>
      </c>
      <c r="G1351">
        <v>1</v>
      </c>
      <c r="H1351" s="8">
        <v>2.0833333333333332E-2</v>
      </c>
      <c r="I1351" t="s">
        <v>13</v>
      </c>
      <c r="J1351" s="2">
        <f>Datos_cocina[[#This Row],[Precio Unitario]]*Datos_cocina[[#This Row],[Cantidad Ordenada]]</f>
        <v>35</v>
      </c>
      <c r="K1351" s="3">
        <f>Datos_cocina[[#This Row],[Ganancia Bruta]]*Datos_cocina[[#This Row],[Cantidad Ordenada]]</f>
        <v>14</v>
      </c>
      <c r="L1351" s="3">
        <f>Datos_cocina[[#This Row],[Precio Unitario]]-Datos_cocina[[#This Row],[Costo Unitario]]</f>
        <v>14</v>
      </c>
      <c r="M1351" s="4">
        <f>(Datos_cocina[[#This Row],[Ganancia Neta]]/Datos_cocina[[#This Row],[Total del Pedido]])</f>
        <v>0.4</v>
      </c>
    </row>
    <row r="1352" spans="1:13" x14ac:dyDescent="0.3">
      <c r="A1352">
        <v>548</v>
      </c>
      <c r="B1352">
        <v>4</v>
      </c>
      <c r="C1352" t="s">
        <v>36</v>
      </c>
      <c r="D1352" t="s">
        <v>37</v>
      </c>
      <c r="E1352" s="2">
        <v>20</v>
      </c>
      <c r="F1352" s="2">
        <v>34</v>
      </c>
      <c r="G1352">
        <v>1</v>
      </c>
      <c r="H1352" s="8">
        <v>4.027777777777778E-2</v>
      </c>
      <c r="I1352" t="s">
        <v>13</v>
      </c>
      <c r="J1352" s="2">
        <f>Datos_cocina[[#This Row],[Precio Unitario]]*Datos_cocina[[#This Row],[Cantidad Ordenada]]</f>
        <v>34</v>
      </c>
      <c r="K1352" s="3">
        <f>Datos_cocina[[#This Row],[Ganancia Bruta]]*Datos_cocina[[#This Row],[Cantidad Ordenada]]</f>
        <v>14</v>
      </c>
      <c r="L1352" s="3">
        <f>Datos_cocina[[#This Row],[Precio Unitario]]-Datos_cocina[[#This Row],[Costo Unitario]]</f>
        <v>14</v>
      </c>
      <c r="M1352" s="4">
        <f>(Datos_cocina[[#This Row],[Ganancia Neta]]/Datos_cocina[[#This Row],[Total del Pedido]])</f>
        <v>0.41176470588235292</v>
      </c>
    </row>
    <row r="1353" spans="1:13" x14ac:dyDescent="0.3">
      <c r="A1353">
        <v>548</v>
      </c>
      <c r="B1353">
        <v>4</v>
      </c>
      <c r="C1353" t="s">
        <v>14</v>
      </c>
      <c r="D1353" t="s">
        <v>15</v>
      </c>
      <c r="E1353" s="2">
        <v>19</v>
      </c>
      <c r="F1353" s="2">
        <v>31</v>
      </c>
      <c r="G1353">
        <v>2</v>
      </c>
      <c r="H1353" s="8">
        <v>3.3333333333333333E-2</v>
      </c>
      <c r="I1353" t="s">
        <v>13</v>
      </c>
      <c r="J1353" s="2">
        <f>Datos_cocina[[#This Row],[Precio Unitario]]*Datos_cocina[[#This Row],[Cantidad Ordenada]]</f>
        <v>62</v>
      </c>
      <c r="K1353" s="3">
        <f>Datos_cocina[[#This Row],[Ganancia Bruta]]*Datos_cocina[[#This Row],[Cantidad Ordenada]]</f>
        <v>24</v>
      </c>
      <c r="L1353" s="3">
        <f>Datos_cocina[[#This Row],[Precio Unitario]]-Datos_cocina[[#This Row],[Costo Unitario]]</f>
        <v>12</v>
      </c>
      <c r="M1353" s="4">
        <f>(Datos_cocina[[#This Row],[Ganancia Neta]]/Datos_cocina[[#This Row],[Total del Pedido]])</f>
        <v>0.38709677419354838</v>
      </c>
    </row>
    <row r="1354" spans="1:13" x14ac:dyDescent="0.3">
      <c r="A1354">
        <v>549</v>
      </c>
      <c r="B1354">
        <v>12</v>
      </c>
      <c r="C1354" t="s">
        <v>48</v>
      </c>
      <c r="D1354" t="s">
        <v>49</v>
      </c>
      <c r="E1354" s="2">
        <v>15</v>
      </c>
      <c r="F1354" s="2">
        <v>25</v>
      </c>
      <c r="G1354">
        <v>1</v>
      </c>
      <c r="H1354" s="8">
        <v>1.3194444444444444E-2</v>
      </c>
      <c r="I1354" t="s">
        <v>10</v>
      </c>
      <c r="J1354" s="2">
        <f>Datos_cocina[[#This Row],[Precio Unitario]]*Datos_cocina[[#This Row],[Cantidad Ordenada]]</f>
        <v>25</v>
      </c>
      <c r="K1354" s="3">
        <f>Datos_cocina[[#This Row],[Ganancia Bruta]]*Datos_cocina[[#This Row],[Cantidad Ordenada]]</f>
        <v>10</v>
      </c>
      <c r="L1354" s="3">
        <f>Datos_cocina[[#This Row],[Precio Unitario]]-Datos_cocina[[#This Row],[Costo Unitario]]</f>
        <v>10</v>
      </c>
      <c r="M1354" s="4">
        <f>(Datos_cocina[[#This Row],[Ganancia Neta]]/Datos_cocina[[#This Row],[Total del Pedido]])</f>
        <v>0.4</v>
      </c>
    </row>
    <row r="1355" spans="1:13" x14ac:dyDescent="0.3">
      <c r="A1355">
        <v>549</v>
      </c>
      <c r="B1355">
        <v>12</v>
      </c>
      <c r="C1355" t="s">
        <v>30</v>
      </c>
      <c r="D1355" t="s">
        <v>31</v>
      </c>
      <c r="E1355" s="2">
        <v>21</v>
      </c>
      <c r="F1355" s="2">
        <v>35</v>
      </c>
      <c r="G1355">
        <v>1</v>
      </c>
      <c r="H1355" s="8">
        <v>1.3888888888888888E-2</v>
      </c>
      <c r="I1355" t="s">
        <v>13</v>
      </c>
      <c r="J1355" s="2">
        <f>Datos_cocina[[#This Row],[Precio Unitario]]*Datos_cocina[[#This Row],[Cantidad Ordenada]]</f>
        <v>35</v>
      </c>
      <c r="K1355" s="3">
        <f>Datos_cocina[[#This Row],[Ganancia Bruta]]*Datos_cocina[[#This Row],[Cantidad Ordenada]]</f>
        <v>14</v>
      </c>
      <c r="L1355" s="3">
        <f>Datos_cocina[[#This Row],[Precio Unitario]]-Datos_cocina[[#This Row],[Costo Unitario]]</f>
        <v>14</v>
      </c>
      <c r="M1355" s="4">
        <f>(Datos_cocina[[#This Row],[Ganancia Neta]]/Datos_cocina[[#This Row],[Total del Pedido]])</f>
        <v>0.4</v>
      </c>
    </row>
    <row r="1356" spans="1:13" x14ac:dyDescent="0.3">
      <c r="A1356">
        <v>549</v>
      </c>
      <c r="B1356">
        <v>12</v>
      </c>
      <c r="C1356" t="s">
        <v>36</v>
      </c>
      <c r="D1356" t="s">
        <v>37</v>
      </c>
      <c r="E1356" s="2">
        <v>20</v>
      </c>
      <c r="F1356" s="2">
        <v>34</v>
      </c>
      <c r="G1356">
        <v>3</v>
      </c>
      <c r="H1356" s="8">
        <v>4.0972222222222222E-2</v>
      </c>
      <c r="I1356" t="s">
        <v>10</v>
      </c>
      <c r="J1356" s="2">
        <f>Datos_cocina[[#This Row],[Precio Unitario]]*Datos_cocina[[#This Row],[Cantidad Ordenada]]</f>
        <v>102</v>
      </c>
      <c r="K1356" s="3">
        <f>Datos_cocina[[#This Row],[Ganancia Bruta]]*Datos_cocina[[#This Row],[Cantidad Ordenada]]</f>
        <v>42</v>
      </c>
      <c r="L1356" s="3">
        <f>Datos_cocina[[#This Row],[Precio Unitario]]-Datos_cocina[[#This Row],[Costo Unitario]]</f>
        <v>14</v>
      </c>
      <c r="M1356" s="4">
        <f>(Datos_cocina[[#This Row],[Ganancia Neta]]/Datos_cocina[[#This Row],[Total del Pedido]])</f>
        <v>0.41176470588235292</v>
      </c>
    </row>
    <row r="1357" spans="1:13" x14ac:dyDescent="0.3">
      <c r="A1357">
        <v>550</v>
      </c>
      <c r="B1357">
        <v>1</v>
      </c>
      <c r="C1357" t="s">
        <v>11</v>
      </c>
      <c r="D1357" t="s">
        <v>12</v>
      </c>
      <c r="E1357" s="2">
        <v>18</v>
      </c>
      <c r="F1357" s="2">
        <v>30</v>
      </c>
      <c r="G1357">
        <v>2</v>
      </c>
      <c r="H1357" s="8">
        <v>1.9444444444444445E-2</v>
      </c>
      <c r="I1357" t="s">
        <v>13</v>
      </c>
      <c r="J1357" s="2">
        <f>Datos_cocina[[#This Row],[Precio Unitario]]*Datos_cocina[[#This Row],[Cantidad Ordenada]]</f>
        <v>60</v>
      </c>
      <c r="K1357" s="3">
        <f>Datos_cocina[[#This Row],[Ganancia Bruta]]*Datos_cocina[[#This Row],[Cantidad Ordenada]]</f>
        <v>24</v>
      </c>
      <c r="L1357" s="3">
        <f>Datos_cocina[[#This Row],[Precio Unitario]]-Datos_cocina[[#This Row],[Costo Unitario]]</f>
        <v>12</v>
      </c>
      <c r="M1357" s="4">
        <f>(Datos_cocina[[#This Row],[Ganancia Neta]]/Datos_cocina[[#This Row],[Total del Pedido]])</f>
        <v>0.4</v>
      </c>
    </row>
    <row r="1358" spans="1:13" x14ac:dyDescent="0.3">
      <c r="A1358">
        <v>550</v>
      </c>
      <c r="B1358">
        <v>1</v>
      </c>
      <c r="C1358" t="s">
        <v>8</v>
      </c>
      <c r="D1358" t="s">
        <v>9</v>
      </c>
      <c r="E1358" s="2">
        <v>14</v>
      </c>
      <c r="F1358" s="2">
        <v>24</v>
      </c>
      <c r="G1358">
        <v>1</v>
      </c>
      <c r="H1358" s="8">
        <v>3.472222222222222E-3</v>
      </c>
      <c r="I1358" t="s">
        <v>10</v>
      </c>
      <c r="J1358" s="2">
        <f>Datos_cocina[[#This Row],[Precio Unitario]]*Datos_cocina[[#This Row],[Cantidad Ordenada]]</f>
        <v>24</v>
      </c>
      <c r="K1358" s="3">
        <f>Datos_cocina[[#This Row],[Ganancia Bruta]]*Datos_cocina[[#This Row],[Cantidad Ordenada]]</f>
        <v>10</v>
      </c>
      <c r="L1358" s="3">
        <f>Datos_cocina[[#This Row],[Precio Unitario]]-Datos_cocina[[#This Row],[Costo Unitario]]</f>
        <v>10</v>
      </c>
      <c r="M1358" s="4">
        <f>(Datos_cocina[[#This Row],[Ganancia Neta]]/Datos_cocina[[#This Row],[Total del Pedido]])</f>
        <v>0.41666666666666669</v>
      </c>
    </row>
    <row r="1359" spans="1:13" x14ac:dyDescent="0.3">
      <c r="A1359">
        <v>550</v>
      </c>
      <c r="B1359">
        <v>1</v>
      </c>
      <c r="C1359" t="s">
        <v>38</v>
      </c>
      <c r="D1359" t="s">
        <v>39</v>
      </c>
      <c r="E1359" s="2">
        <v>12</v>
      </c>
      <c r="F1359" s="2">
        <v>20</v>
      </c>
      <c r="G1359">
        <v>2</v>
      </c>
      <c r="H1359" s="8">
        <v>1.6666666666666666E-2</v>
      </c>
      <c r="I1359" t="s">
        <v>10</v>
      </c>
      <c r="J1359" s="2">
        <f>Datos_cocina[[#This Row],[Precio Unitario]]*Datos_cocina[[#This Row],[Cantidad Ordenada]]</f>
        <v>40</v>
      </c>
      <c r="K1359" s="3">
        <f>Datos_cocina[[#This Row],[Ganancia Bruta]]*Datos_cocina[[#This Row],[Cantidad Ordenada]]</f>
        <v>16</v>
      </c>
      <c r="L1359" s="3">
        <f>Datos_cocina[[#This Row],[Precio Unitario]]-Datos_cocina[[#This Row],[Costo Unitario]]</f>
        <v>8</v>
      </c>
      <c r="M1359" s="4">
        <f>(Datos_cocina[[#This Row],[Ganancia Neta]]/Datos_cocina[[#This Row],[Total del Pedido]])</f>
        <v>0.4</v>
      </c>
    </row>
    <row r="1360" spans="1:13" x14ac:dyDescent="0.3">
      <c r="A1360">
        <v>551</v>
      </c>
      <c r="B1360">
        <v>4</v>
      </c>
      <c r="C1360" t="s">
        <v>11</v>
      </c>
      <c r="D1360" t="s">
        <v>12</v>
      </c>
      <c r="E1360" s="2">
        <v>18</v>
      </c>
      <c r="F1360" s="2">
        <v>30</v>
      </c>
      <c r="G1360">
        <v>1</v>
      </c>
      <c r="H1360" s="8">
        <v>2.2222222222222223E-2</v>
      </c>
      <c r="I1360" t="s">
        <v>13</v>
      </c>
      <c r="J1360" s="2">
        <f>Datos_cocina[[#This Row],[Precio Unitario]]*Datos_cocina[[#This Row],[Cantidad Ordenada]]</f>
        <v>30</v>
      </c>
      <c r="K1360" s="3">
        <f>Datos_cocina[[#This Row],[Ganancia Bruta]]*Datos_cocina[[#This Row],[Cantidad Ordenada]]</f>
        <v>12</v>
      </c>
      <c r="L1360" s="3">
        <f>Datos_cocina[[#This Row],[Precio Unitario]]-Datos_cocina[[#This Row],[Costo Unitario]]</f>
        <v>12</v>
      </c>
      <c r="M1360" s="4">
        <f>(Datos_cocina[[#This Row],[Ganancia Neta]]/Datos_cocina[[#This Row],[Total del Pedido]])</f>
        <v>0.4</v>
      </c>
    </row>
    <row r="1361" spans="1:13" x14ac:dyDescent="0.3">
      <c r="A1361">
        <v>551</v>
      </c>
      <c r="B1361">
        <v>4</v>
      </c>
      <c r="C1361" t="s">
        <v>38</v>
      </c>
      <c r="D1361" t="s">
        <v>39</v>
      </c>
      <c r="E1361" s="2">
        <v>12</v>
      </c>
      <c r="F1361" s="2">
        <v>20</v>
      </c>
      <c r="G1361">
        <v>3</v>
      </c>
      <c r="H1361" s="8">
        <v>7.6388888888888886E-3</v>
      </c>
      <c r="I1361" t="s">
        <v>10</v>
      </c>
      <c r="J1361" s="2">
        <f>Datos_cocina[[#This Row],[Precio Unitario]]*Datos_cocina[[#This Row],[Cantidad Ordenada]]</f>
        <v>60</v>
      </c>
      <c r="K1361" s="3">
        <f>Datos_cocina[[#This Row],[Ganancia Bruta]]*Datos_cocina[[#This Row],[Cantidad Ordenada]]</f>
        <v>24</v>
      </c>
      <c r="L1361" s="3">
        <f>Datos_cocina[[#This Row],[Precio Unitario]]-Datos_cocina[[#This Row],[Costo Unitario]]</f>
        <v>8</v>
      </c>
      <c r="M1361" s="4">
        <f>(Datos_cocina[[#This Row],[Ganancia Neta]]/Datos_cocina[[#This Row],[Total del Pedido]])</f>
        <v>0.4</v>
      </c>
    </row>
    <row r="1362" spans="1:13" x14ac:dyDescent="0.3">
      <c r="A1362">
        <v>551</v>
      </c>
      <c r="B1362">
        <v>4</v>
      </c>
      <c r="C1362" t="s">
        <v>44</v>
      </c>
      <c r="D1362" t="s">
        <v>45</v>
      </c>
      <c r="E1362" s="2">
        <v>10</v>
      </c>
      <c r="F1362" s="2">
        <v>18</v>
      </c>
      <c r="G1362">
        <v>1</v>
      </c>
      <c r="H1362" s="8">
        <v>2.013888888888889E-2</v>
      </c>
      <c r="I1362" t="s">
        <v>10</v>
      </c>
      <c r="J1362" s="2">
        <f>Datos_cocina[[#This Row],[Precio Unitario]]*Datos_cocina[[#This Row],[Cantidad Ordenada]]</f>
        <v>18</v>
      </c>
      <c r="K1362" s="3">
        <f>Datos_cocina[[#This Row],[Ganancia Bruta]]*Datos_cocina[[#This Row],[Cantidad Ordenada]]</f>
        <v>8</v>
      </c>
      <c r="L1362" s="3">
        <f>Datos_cocina[[#This Row],[Precio Unitario]]-Datos_cocina[[#This Row],[Costo Unitario]]</f>
        <v>8</v>
      </c>
      <c r="M1362" s="4">
        <f>(Datos_cocina[[#This Row],[Ganancia Neta]]/Datos_cocina[[#This Row],[Total del Pedido]])</f>
        <v>0.44444444444444442</v>
      </c>
    </row>
    <row r="1363" spans="1:13" x14ac:dyDescent="0.3">
      <c r="A1363">
        <v>551</v>
      </c>
      <c r="B1363">
        <v>4</v>
      </c>
      <c r="C1363" t="s">
        <v>42</v>
      </c>
      <c r="D1363" t="s">
        <v>43</v>
      </c>
      <c r="E1363" s="2">
        <v>13</v>
      </c>
      <c r="F1363" s="2">
        <v>21</v>
      </c>
      <c r="G1363">
        <v>3</v>
      </c>
      <c r="H1363" s="8">
        <v>3.5416666666666666E-2</v>
      </c>
      <c r="I1363" t="s">
        <v>13</v>
      </c>
      <c r="J1363" s="2">
        <f>Datos_cocina[[#This Row],[Precio Unitario]]*Datos_cocina[[#This Row],[Cantidad Ordenada]]</f>
        <v>63</v>
      </c>
      <c r="K1363" s="3">
        <f>Datos_cocina[[#This Row],[Ganancia Bruta]]*Datos_cocina[[#This Row],[Cantidad Ordenada]]</f>
        <v>24</v>
      </c>
      <c r="L1363" s="3">
        <f>Datos_cocina[[#This Row],[Precio Unitario]]-Datos_cocina[[#This Row],[Costo Unitario]]</f>
        <v>8</v>
      </c>
      <c r="M1363" s="4">
        <f>(Datos_cocina[[#This Row],[Ganancia Neta]]/Datos_cocina[[#This Row],[Total del Pedido]])</f>
        <v>0.38095238095238093</v>
      </c>
    </row>
    <row r="1364" spans="1:13" x14ac:dyDescent="0.3">
      <c r="A1364">
        <v>552</v>
      </c>
      <c r="B1364">
        <v>11</v>
      </c>
      <c r="C1364" t="s">
        <v>18</v>
      </c>
      <c r="D1364" t="s">
        <v>19</v>
      </c>
      <c r="E1364" s="2">
        <v>25</v>
      </c>
      <c r="F1364" s="2">
        <v>40</v>
      </c>
      <c r="G1364">
        <v>3</v>
      </c>
      <c r="H1364" s="8">
        <v>1.8055555555555554E-2</v>
      </c>
      <c r="I1364" t="s">
        <v>13</v>
      </c>
      <c r="J1364" s="2">
        <f>Datos_cocina[[#This Row],[Precio Unitario]]*Datos_cocina[[#This Row],[Cantidad Ordenada]]</f>
        <v>120</v>
      </c>
      <c r="K1364" s="3">
        <f>Datos_cocina[[#This Row],[Ganancia Bruta]]*Datos_cocina[[#This Row],[Cantidad Ordenada]]</f>
        <v>45</v>
      </c>
      <c r="L1364" s="3">
        <f>Datos_cocina[[#This Row],[Precio Unitario]]-Datos_cocina[[#This Row],[Costo Unitario]]</f>
        <v>15</v>
      </c>
      <c r="M1364" s="4">
        <f>(Datos_cocina[[#This Row],[Ganancia Neta]]/Datos_cocina[[#This Row],[Total del Pedido]])</f>
        <v>0.375</v>
      </c>
    </row>
    <row r="1365" spans="1:13" x14ac:dyDescent="0.3">
      <c r="A1365">
        <v>552</v>
      </c>
      <c r="B1365">
        <v>11</v>
      </c>
      <c r="C1365" t="s">
        <v>42</v>
      </c>
      <c r="D1365" t="s">
        <v>43</v>
      </c>
      <c r="E1365" s="2">
        <v>13</v>
      </c>
      <c r="F1365" s="2">
        <v>21</v>
      </c>
      <c r="G1365">
        <v>3</v>
      </c>
      <c r="H1365" s="8">
        <v>3.9583333333333331E-2</v>
      </c>
      <c r="I1365" t="s">
        <v>13</v>
      </c>
      <c r="J1365" s="2">
        <f>Datos_cocina[[#This Row],[Precio Unitario]]*Datos_cocina[[#This Row],[Cantidad Ordenada]]</f>
        <v>63</v>
      </c>
      <c r="K1365" s="3">
        <f>Datos_cocina[[#This Row],[Ganancia Bruta]]*Datos_cocina[[#This Row],[Cantidad Ordenada]]</f>
        <v>24</v>
      </c>
      <c r="L1365" s="3">
        <f>Datos_cocina[[#This Row],[Precio Unitario]]-Datos_cocina[[#This Row],[Costo Unitario]]</f>
        <v>8</v>
      </c>
      <c r="M1365" s="4">
        <f>(Datos_cocina[[#This Row],[Ganancia Neta]]/Datos_cocina[[#This Row],[Total del Pedido]])</f>
        <v>0.38095238095238093</v>
      </c>
    </row>
    <row r="1366" spans="1:13" x14ac:dyDescent="0.3">
      <c r="A1366">
        <v>552</v>
      </c>
      <c r="B1366">
        <v>11</v>
      </c>
      <c r="C1366" t="s">
        <v>38</v>
      </c>
      <c r="D1366" t="s">
        <v>39</v>
      </c>
      <c r="E1366" s="2">
        <v>12</v>
      </c>
      <c r="F1366" s="2">
        <v>20</v>
      </c>
      <c r="G1366">
        <v>3</v>
      </c>
      <c r="H1366" s="8">
        <v>2.2222222222222223E-2</v>
      </c>
      <c r="I1366" t="s">
        <v>13</v>
      </c>
      <c r="J1366" s="2">
        <f>Datos_cocina[[#This Row],[Precio Unitario]]*Datos_cocina[[#This Row],[Cantidad Ordenada]]</f>
        <v>60</v>
      </c>
      <c r="K1366" s="3">
        <f>Datos_cocina[[#This Row],[Ganancia Bruta]]*Datos_cocina[[#This Row],[Cantidad Ordenada]]</f>
        <v>24</v>
      </c>
      <c r="L1366" s="3">
        <f>Datos_cocina[[#This Row],[Precio Unitario]]-Datos_cocina[[#This Row],[Costo Unitario]]</f>
        <v>8</v>
      </c>
      <c r="M1366" s="4">
        <f>(Datos_cocina[[#This Row],[Ganancia Neta]]/Datos_cocina[[#This Row],[Total del Pedido]])</f>
        <v>0.4</v>
      </c>
    </row>
    <row r="1367" spans="1:13" x14ac:dyDescent="0.3">
      <c r="A1367">
        <v>553</v>
      </c>
      <c r="B1367">
        <v>14</v>
      </c>
      <c r="C1367" t="s">
        <v>11</v>
      </c>
      <c r="D1367" t="s">
        <v>12</v>
      </c>
      <c r="E1367" s="2">
        <v>18</v>
      </c>
      <c r="F1367" s="2">
        <v>30</v>
      </c>
      <c r="G1367">
        <v>3</v>
      </c>
      <c r="H1367" s="8">
        <v>1.8055555555555554E-2</v>
      </c>
      <c r="I1367" t="s">
        <v>13</v>
      </c>
      <c r="J1367" s="2">
        <f>Datos_cocina[[#This Row],[Precio Unitario]]*Datos_cocina[[#This Row],[Cantidad Ordenada]]</f>
        <v>90</v>
      </c>
      <c r="K1367" s="3">
        <f>Datos_cocina[[#This Row],[Ganancia Bruta]]*Datos_cocina[[#This Row],[Cantidad Ordenada]]</f>
        <v>36</v>
      </c>
      <c r="L1367" s="3">
        <f>Datos_cocina[[#This Row],[Precio Unitario]]-Datos_cocina[[#This Row],[Costo Unitario]]</f>
        <v>12</v>
      </c>
      <c r="M1367" s="4">
        <f>(Datos_cocina[[#This Row],[Ganancia Neta]]/Datos_cocina[[#This Row],[Total del Pedido]])</f>
        <v>0.4</v>
      </c>
    </row>
    <row r="1368" spans="1:13" x14ac:dyDescent="0.3">
      <c r="A1368">
        <v>553</v>
      </c>
      <c r="B1368">
        <v>14</v>
      </c>
      <c r="C1368" t="s">
        <v>48</v>
      </c>
      <c r="D1368" t="s">
        <v>49</v>
      </c>
      <c r="E1368" s="2">
        <v>15</v>
      </c>
      <c r="F1368" s="2">
        <v>25</v>
      </c>
      <c r="G1368">
        <v>2</v>
      </c>
      <c r="H1368" s="8">
        <v>3.888888888888889E-2</v>
      </c>
      <c r="I1368" t="s">
        <v>10</v>
      </c>
      <c r="J1368" s="2">
        <f>Datos_cocina[[#This Row],[Precio Unitario]]*Datos_cocina[[#This Row],[Cantidad Ordenada]]</f>
        <v>50</v>
      </c>
      <c r="K1368" s="3">
        <f>Datos_cocina[[#This Row],[Ganancia Bruta]]*Datos_cocina[[#This Row],[Cantidad Ordenada]]</f>
        <v>20</v>
      </c>
      <c r="L1368" s="3">
        <f>Datos_cocina[[#This Row],[Precio Unitario]]-Datos_cocina[[#This Row],[Costo Unitario]]</f>
        <v>10</v>
      </c>
      <c r="M1368" s="4">
        <f>(Datos_cocina[[#This Row],[Ganancia Neta]]/Datos_cocina[[#This Row],[Total del Pedido]])</f>
        <v>0.4</v>
      </c>
    </row>
    <row r="1369" spans="1:13" x14ac:dyDescent="0.3">
      <c r="A1369">
        <v>553</v>
      </c>
      <c r="B1369">
        <v>14</v>
      </c>
      <c r="C1369" t="s">
        <v>34</v>
      </c>
      <c r="D1369" t="s">
        <v>35</v>
      </c>
      <c r="E1369" s="2">
        <v>13</v>
      </c>
      <c r="F1369" s="2">
        <v>22</v>
      </c>
      <c r="G1369">
        <v>2</v>
      </c>
      <c r="H1369" s="8">
        <v>3.7499999999999999E-2</v>
      </c>
      <c r="I1369" t="s">
        <v>10</v>
      </c>
      <c r="J1369" s="2">
        <f>Datos_cocina[[#This Row],[Precio Unitario]]*Datos_cocina[[#This Row],[Cantidad Ordenada]]</f>
        <v>44</v>
      </c>
      <c r="K1369" s="3">
        <f>Datos_cocina[[#This Row],[Ganancia Bruta]]*Datos_cocina[[#This Row],[Cantidad Ordenada]]</f>
        <v>18</v>
      </c>
      <c r="L1369" s="3">
        <f>Datos_cocina[[#This Row],[Precio Unitario]]-Datos_cocina[[#This Row],[Costo Unitario]]</f>
        <v>9</v>
      </c>
      <c r="M1369" s="4">
        <f>(Datos_cocina[[#This Row],[Ganancia Neta]]/Datos_cocina[[#This Row],[Total del Pedido]])</f>
        <v>0.40909090909090912</v>
      </c>
    </row>
    <row r="1370" spans="1:13" x14ac:dyDescent="0.3">
      <c r="A1370">
        <v>553</v>
      </c>
      <c r="B1370">
        <v>14</v>
      </c>
      <c r="C1370" t="s">
        <v>28</v>
      </c>
      <c r="D1370" t="s">
        <v>29</v>
      </c>
      <c r="E1370" s="2">
        <v>11</v>
      </c>
      <c r="F1370" s="2">
        <v>19</v>
      </c>
      <c r="G1370">
        <v>1</v>
      </c>
      <c r="H1370" s="8">
        <v>2.9166666666666667E-2</v>
      </c>
      <c r="I1370" t="s">
        <v>13</v>
      </c>
      <c r="J1370" s="2">
        <f>Datos_cocina[[#This Row],[Precio Unitario]]*Datos_cocina[[#This Row],[Cantidad Ordenada]]</f>
        <v>19</v>
      </c>
      <c r="K1370" s="3">
        <f>Datos_cocina[[#This Row],[Ganancia Bruta]]*Datos_cocina[[#This Row],[Cantidad Ordenada]]</f>
        <v>8</v>
      </c>
      <c r="L1370" s="3">
        <f>Datos_cocina[[#This Row],[Precio Unitario]]-Datos_cocina[[#This Row],[Costo Unitario]]</f>
        <v>8</v>
      </c>
      <c r="M1370" s="4">
        <f>(Datos_cocina[[#This Row],[Ganancia Neta]]/Datos_cocina[[#This Row],[Total del Pedido]])</f>
        <v>0.42105263157894735</v>
      </c>
    </row>
    <row r="1371" spans="1:13" x14ac:dyDescent="0.3">
      <c r="A1371">
        <v>554</v>
      </c>
      <c r="B1371">
        <v>10</v>
      </c>
      <c r="C1371" t="s">
        <v>40</v>
      </c>
      <c r="D1371" t="s">
        <v>41</v>
      </c>
      <c r="E1371" s="2">
        <v>14</v>
      </c>
      <c r="F1371" s="2">
        <v>23</v>
      </c>
      <c r="G1371">
        <v>2</v>
      </c>
      <c r="H1371" s="8">
        <v>3.8194444444444448E-2</v>
      </c>
      <c r="I1371" t="s">
        <v>13</v>
      </c>
      <c r="J1371" s="2">
        <f>Datos_cocina[[#This Row],[Precio Unitario]]*Datos_cocina[[#This Row],[Cantidad Ordenada]]</f>
        <v>46</v>
      </c>
      <c r="K1371" s="3">
        <f>Datos_cocina[[#This Row],[Ganancia Bruta]]*Datos_cocina[[#This Row],[Cantidad Ordenada]]</f>
        <v>18</v>
      </c>
      <c r="L1371" s="3">
        <f>Datos_cocina[[#This Row],[Precio Unitario]]-Datos_cocina[[#This Row],[Costo Unitario]]</f>
        <v>9</v>
      </c>
      <c r="M1371" s="4">
        <f>(Datos_cocina[[#This Row],[Ganancia Neta]]/Datos_cocina[[#This Row],[Total del Pedido]])</f>
        <v>0.39130434782608697</v>
      </c>
    </row>
    <row r="1372" spans="1:13" x14ac:dyDescent="0.3">
      <c r="A1372">
        <v>554</v>
      </c>
      <c r="B1372">
        <v>10</v>
      </c>
      <c r="C1372" t="s">
        <v>18</v>
      </c>
      <c r="D1372" t="s">
        <v>19</v>
      </c>
      <c r="E1372" s="2">
        <v>25</v>
      </c>
      <c r="F1372" s="2">
        <v>40</v>
      </c>
      <c r="G1372">
        <v>3</v>
      </c>
      <c r="H1372" s="8">
        <v>1.1111111111111112E-2</v>
      </c>
      <c r="I1372" t="s">
        <v>10</v>
      </c>
      <c r="J1372" s="2">
        <f>Datos_cocina[[#This Row],[Precio Unitario]]*Datos_cocina[[#This Row],[Cantidad Ordenada]]</f>
        <v>120</v>
      </c>
      <c r="K1372" s="3">
        <f>Datos_cocina[[#This Row],[Ganancia Bruta]]*Datos_cocina[[#This Row],[Cantidad Ordenada]]</f>
        <v>45</v>
      </c>
      <c r="L1372" s="3">
        <f>Datos_cocina[[#This Row],[Precio Unitario]]-Datos_cocina[[#This Row],[Costo Unitario]]</f>
        <v>15</v>
      </c>
      <c r="M1372" s="4">
        <f>(Datos_cocina[[#This Row],[Ganancia Neta]]/Datos_cocina[[#This Row],[Total del Pedido]])</f>
        <v>0.375</v>
      </c>
    </row>
    <row r="1373" spans="1:13" x14ac:dyDescent="0.3">
      <c r="A1373">
        <v>555</v>
      </c>
      <c r="B1373">
        <v>20</v>
      </c>
      <c r="C1373" t="s">
        <v>11</v>
      </c>
      <c r="D1373" t="s">
        <v>12</v>
      </c>
      <c r="E1373" s="2">
        <v>18</v>
      </c>
      <c r="F1373" s="2">
        <v>30</v>
      </c>
      <c r="G1373">
        <v>1</v>
      </c>
      <c r="H1373" s="8">
        <v>3.1944444444444442E-2</v>
      </c>
      <c r="I1373" t="s">
        <v>10</v>
      </c>
      <c r="J1373" s="2">
        <f>Datos_cocina[[#This Row],[Precio Unitario]]*Datos_cocina[[#This Row],[Cantidad Ordenada]]</f>
        <v>30</v>
      </c>
      <c r="K1373" s="3">
        <f>Datos_cocina[[#This Row],[Ganancia Bruta]]*Datos_cocina[[#This Row],[Cantidad Ordenada]]</f>
        <v>12</v>
      </c>
      <c r="L1373" s="3">
        <f>Datos_cocina[[#This Row],[Precio Unitario]]-Datos_cocina[[#This Row],[Costo Unitario]]</f>
        <v>12</v>
      </c>
      <c r="M1373" s="4">
        <f>(Datos_cocina[[#This Row],[Ganancia Neta]]/Datos_cocina[[#This Row],[Total del Pedido]])</f>
        <v>0.4</v>
      </c>
    </row>
    <row r="1374" spans="1:13" x14ac:dyDescent="0.3">
      <c r="A1374">
        <v>556</v>
      </c>
      <c r="B1374">
        <v>9</v>
      </c>
      <c r="C1374" t="s">
        <v>34</v>
      </c>
      <c r="D1374" t="s">
        <v>35</v>
      </c>
      <c r="E1374" s="2">
        <v>13</v>
      </c>
      <c r="F1374" s="2">
        <v>22</v>
      </c>
      <c r="G1374">
        <v>1</v>
      </c>
      <c r="H1374" s="8">
        <v>2.5000000000000001E-2</v>
      </c>
      <c r="I1374" t="s">
        <v>10</v>
      </c>
      <c r="J1374" s="2">
        <f>Datos_cocina[[#This Row],[Precio Unitario]]*Datos_cocina[[#This Row],[Cantidad Ordenada]]</f>
        <v>22</v>
      </c>
      <c r="K1374" s="3">
        <f>Datos_cocina[[#This Row],[Ganancia Bruta]]*Datos_cocina[[#This Row],[Cantidad Ordenada]]</f>
        <v>9</v>
      </c>
      <c r="L1374" s="3">
        <f>Datos_cocina[[#This Row],[Precio Unitario]]-Datos_cocina[[#This Row],[Costo Unitario]]</f>
        <v>9</v>
      </c>
      <c r="M1374" s="4">
        <f>(Datos_cocina[[#This Row],[Ganancia Neta]]/Datos_cocina[[#This Row],[Total del Pedido]])</f>
        <v>0.40909090909090912</v>
      </c>
    </row>
    <row r="1375" spans="1:13" x14ac:dyDescent="0.3">
      <c r="A1375">
        <v>556</v>
      </c>
      <c r="B1375">
        <v>9</v>
      </c>
      <c r="C1375" t="s">
        <v>44</v>
      </c>
      <c r="D1375" t="s">
        <v>45</v>
      </c>
      <c r="E1375" s="2">
        <v>10</v>
      </c>
      <c r="F1375" s="2">
        <v>18</v>
      </c>
      <c r="G1375">
        <v>3</v>
      </c>
      <c r="H1375" s="8">
        <v>2.0833333333333332E-2</v>
      </c>
      <c r="I1375" t="s">
        <v>13</v>
      </c>
      <c r="J1375" s="2">
        <f>Datos_cocina[[#This Row],[Precio Unitario]]*Datos_cocina[[#This Row],[Cantidad Ordenada]]</f>
        <v>54</v>
      </c>
      <c r="K1375" s="3">
        <f>Datos_cocina[[#This Row],[Ganancia Bruta]]*Datos_cocina[[#This Row],[Cantidad Ordenada]]</f>
        <v>24</v>
      </c>
      <c r="L1375" s="3">
        <f>Datos_cocina[[#This Row],[Precio Unitario]]-Datos_cocina[[#This Row],[Costo Unitario]]</f>
        <v>8</v>
      </c>
      <c r="M1375" s="4">
        <f>(Datos_cocina[[#This Row],[Ganancia Neta]]/Datos_cocina[[#This Row],[Total del Pedido]])</f>
        <v>0.44444444444444442</v>
      </c>
    </row>
    <row r="1376" spans="1:13" x14ac:dyDescent="0.3">
      <c r="A1376">
        <v>557</v>
      </c>
      <c r="B1376">
        <v>7</v>
      </c>
      <c r="C1376" t="s">
        <v>32</v>
      </c>
      <c r="D1376" t="s">
        <v>33</v>
      </c>
      <c r="E1376" s="2">
        <v>19</v>
      </c>
      <c r="F1376" s="2">
        <v>32</v>
      </c>
      <c r="G1376">
        <v>2</v>
      </c>
      <c r="H1376" s="8">
        <v>3.2638888888888891E-2</v>
      </c>
      <c r="I1376" t="s">
        <v>13</v>
      </c>
      <c r="J1376" s="2">
        <f>Datos_cocina[[#This Row],[Precio Unitario]]*Datos_cocina[[#This Row],[Cantidad Ordenada]]</f>
        <v>64</v>
      </c>
      <c r="K1376" s="3">
        <f>Datos_cocina[[#This Row],[Ganancia Bruta]]*Datos_cocina[[#This Row],[Cantidad Ordenada]]</f>
        <v>26</v>
      </c>
      <c r="L1376" s="3">
        <f>Datos_cocina[[#This Row],[Precio Unitario]]-Datos_cocina[[#This Row],[Costo Unitario]]</f>
        <v>13</v>
      </c>
      <c r="M1376" s="4">
        <f>(Datos_cocina[[#This Row],[Ganancia Neta]]/Datos_cocina[[#This Row],[Total del Pedido]])</f>
        <v>0.40625</v>
      </c>
    </row>
    <row r="1377" spans="1:13" x14ac:dyDescent="0.3">
      <c r="A1377">
        <v>557</v>
      </c>
      <c r="B1377">
        <v>7</v>
      </c>
      <c r="C1377" t="s">
        <v>42</v>
      </c>
      <c r="D1377" t="s">
        <v>43</v>
      </c>
      <c r="E1377" s="2">
        <v>13</v>
      </c>
      <c r="F1377" s="2">
        <v>21</v>
      </c>
      <c r="G1377">
        <v>3</v>
      </c>
      <c r="H1377" s="8">
        <v>1.5277777777777777E-2</v>
      </c>
      <c r="I1377" t="s">
        <v>13</v>
      </c>
      <c r="J1377" s="2">
        <f>Datos_cocina[[#This Row],[Precio Unitario]]*Datos_cocina[[#This Row],[Cantidad Ordenada]]</f>
        <v>63</v>
      </c>
      <c r="K1377" s="3">
        <f>Datos_cocina[[#This Row],[Ganancia Bruta]]*Datos_cocina[[#This Row],[Cantidad Ordenada]]</f>
        <v>24</v>
      </c>
      <c r="L1377" s="3">
        <f>Datos_cocina[[#This Row],[Precio Unitario]]-Datos_cocina[[#This Row],[Costo Unitario]]</f>
        <v>8</v>
      </c>
      <c r="M1377" s="4">
        <f>(Datos_cocina[[#This Row],[Ganancia Neta]]/Datos_cocina[[#This Row],[Total del Pedido]])</f>
        <v>0.38095238095238093</v>
      </c>
    </row>
    <row r="1378" spans="1:13" x14ac:dyDescent="0.3">
      <c r="A1378">
        <v>557</v>
      </c>
      <c r="B1378">
        <v>7</v>
      </c>
      <c r="C1378" t="s">
        <v>48</v>
      </c>
      <c r="D1378" t="s">
        <v>49</v>
      </c>
      <c r="E1378" s="2">
        <v>15</v>
      </c>
      <c r="F1378" s="2">
        <v>25</v>
      </c>
      <c r="G1378">
        <v>2</v>
      </c>
      <c r="H1378" s="8">
        <v>2.6388888888888889E-2</v>
      </c>
      <c r="I1378" t="s">
        <v>10</v>
      </c>
      <c r="J1378" s="2">
        <f>Datos_cocina[[#This Row],[Precio Unitario]]*Datos_cocina[[#This Row],[Cantidad Ordenada]]</f>
        <v>50</v>
      </c>
      <c r="K1378" s="3">
        <f>Datos_cocina[[#This Row],[Ganancia Bruta]]*Datos_cocina[[#This Row],[Cantidad Ordenada]]</f>
        <v>20</v>
      </c>
      <c r="L1378" s="3">
        <f>Datos_cocina[[#This Row],[Precio Unitario]]-Datos_cocina[[#This Row],[Costo Unitario]]</f>
        <v>10</v>
      </c>
      <c r="M1378" s="4">
        <f>(Datos_cocina[[#This Row],[Ganancia Neta]]/Datos_cocina[[#This Row],[Total del Pedido]])</f>
        <v>0.4</v>
      </c>
    </row>
    <row r="1379" spans="1:13" x14ac:dyDescent="0.3">
      <c r="A1379">
        <v>558</v>
      </c>
      <c r="B1379">
        <v>6</v>
      </c>
      <c r="C1379" t="s">
        <v>32</v>
      </c>
      <c r="D1379" t="s">
        <v>33</v>
      </c>
      <c r="E1379" s="2">
        <v>19</v>
      </c>
      <c r="F1379" s="2">
        <v>32</v>
      </c>
      <c r="G1379">
        <v>3</v>
      </c>
      <c r="H1379" s="8">
        <v>3.888888888888889E-2</v>
      </c>
      <c r="I1379" t="s">
        <v>10</v>
      </c>
      <c r="J1379" s="2">
        <f>Datos_cocina[[#This Row],[Precio Unitario]]*Datos_cocina[[#This Row],[Cantidad Ordenada]]</f>
        <v>96</v>
      </c>
      <c r="K1379" s="3">
        <f>Datos_cocina[[#This Row],[Ganancia Bruta]]*Datos_cocina[[#This Row],[Cantidad Ordenada]]</f>
        <v>39</v>
      </c>
      <c r="L1379" s="3">
        <f>Datos_cocina[[#This Row],[Precio Unitario]]-Datos_cocina[[#This Row],[Costo Unitario]]</f>
        <v>13</v>
      </c>
      <c r="M1379" s="4">
        <f>(Datos_cocina[[#This Row],[Ganancia Neta]]/Datos_cocina[[#This Row],[Total del Pedido]])</f>
        <v>0.40625</v>
      </c>
    </row>
    <row r="1380" spans="1:13" x14ac:dyDescent="0.3">
      <c r="A1380">
        <v>558</v>
      </c>
      <c r="B1380">
        <v>6</v>
      </c>
      <c r="C1380" t="s">
        <v>48</v>
      </c>
      <c r="D1380" t="s">
        <v>49</v>
      </c>
      <c r="E1380" s="2">
        <v>15</v>
      </c>
      <c r="F1380" s="2">
        <v>25</v>
      </c>
      <c r="G1380">
        <v>2</v>
      </c>
      <c r="H1380" s="8">
        <v>3.7499999999999999E-2</v>
      </c>
      <c r="I1380" t="s">
        <v>13</v>
      </c>
      <c r="J1380" s="2">
        <f>Datos_cocina[[#This Row],[Precio Unitario]]*Datos_cocina[[#This Row],[Cantidad Ordenada]]</f>
        <v>50</v>
      </c>
      <c r="K1380" s="3">
        <f>Datos_cocina[[#This Row],[Ganancia Bruta]]*Datos_cocina[[#This Row],[Cantidad Ordenada]]</f>
        <v>20</v>
      </c>
      <c r="L1380" s="3">
        <f>Datos_cocina[[#This Row],[Precio Unitario]]-Datos_cocina[[#This Row],[Costo Unitario]]</f>
        <v>10</v>
      </c>
      <c r="M1380" s="4">
        <f>(Datos_cocina[[#This Row],[Ganancia Neta]]/Datos_cocina[[#This Row],[Total del Pedido]])</f>
        <v>0.4</v>
      </c>
    </row>
    <row r="1381" spans="1:13" x14ac:dyDescent="0.3">
      <c r="A1381">
        <v>558</v>
      </c>
      <c r="B1381">
        <v>6</v>
      </c>
      <c r="C1381" t="s">
        <v>24</v>
      </c>
      <c r="D1381" t="s">
        <v>25</v>
      </c>
      <c r="E1381" s="2">
        <v>20</v>
      </c>
      <c r="F1381" s="2">
        <v>33</v>
      </c>
      <c r="G1381">
        <v>1</v>
      </c>
      <c r="H1381" s="8">
        <v>3.9583333333333331E-2</v>
      </c>
      <c r="I1381" t="s">
        <v>10</v>
      </c>
      <c r="J1381" s="2">
        <f>Datos_cocina[[#This Row],[Precio Unitario]]*Datos_cocina[[#This Row],[Cantidad Ordenada]]</f>
        <v>33</v>
      </c>
      <c r="K1381" s="3">
        <f>Datos_cocina[[#This Row],[Ganancia Bruta]]*Datos_cocina[[#This Row],[Cantidad Ordenada]]</f>
        <v>13</v>
      </c>
      <c r="L1381" s="3">
        <f>Datos_cocina[[#This Row],[Precio Unitario]]-Datos_cocina[[#This Row],[Costo Unitario]]</f>
        <v>13</v>
      </c>
      <c r="M1381" s="4">
        <f>(Datos_cocina[[#This Row],[Ganancia Neta]]/Datos_cocina[[#This Row],[Total del Pedido]])</f>
        <v>0.39393939393939392</v>
      </c>
    </row>
    <row r="1382" spans="1:13" x14ac:dyDescent="0.3">
      <c r="A1382">
        <v>559</v>
      </c>
      <c r="B1382">
        <v>11</v>
      </c>
      <c r="C1382" t="s">
        <v>24</v>
      </c>
      <c r="D1382" t="s">
        <v>25</v>
      </c>
      <c r="E1382" s="2">
        <v>20</v>
      </c>
      <c r="F1382" s="2">
        <v>33</v>
      </c>
      <c r="G1382">
        <v>3</v>
      </c>
      <c r="H1382" s="8">
        <v>2.8472222222222222E-2</v>
      </c>
      <c r="I1382" t="s">
        <v>13</v>
      </c>
      <c r="J1382" s="2">
        <f>Datos_cocina[[#This Row],[Precio Unitario]]*Datos_cocina[[#This Row],[Cantidad Ordenada]]</f>
        <v>99</v>
      </c>
      <c r="K1382" s="3">
        <f>Datos_cocina[[#This Row],[Ganancia Bruta]]*Datos_cocina[[#This Row],[Cantidad Ordenada]]</f>
        <v>39</v>
      </c>
      <c r="L1382" s="3">
        <f>Datos_cocina[[#This Row],[Precio Unitario]]-Datos_cocina[[#This Row],[Costo Unitario]]</f>
        <v>13</v>
      </c>
      <c r="M1382" s="4">
        <f>(Datos_cocina[[#This Row],[Ganancia Neta]]/Datos_cocina[[#This Row],[Total del Pedido]])</f>
        <v>0.39393939393939392</v>
      </c>
    </row>
    <row r="1383" spans="1:13" x14ac:dyDescent="0.3">
      <c r="A1383">
        <v>560</v>
      </c>
      <c r="B1383">
        <v>6</v>
      </c>
      <c r="C1383" t="s">
        <v>44</v>
      </c>
      <c r="D1383" t="s">
        <v>45</v>
      </c>
      <c r="E1383" s="2">
        <v>10</v>
      </c>
      <c r="F1383" s="2">
        <v>18</v>
      </c>
      <c r="G1383">
        <v>2</v>
      </c>
      <c r="H1383" s="8">
        <v>2.5000000000000001E-2</v>
      </c>
      <c r="I1383" t="s">
        <v>13</v>
      </c>
      <c r="J1383" s="2">
        <f>Datos_cocina[[#This Row],[Precio Unitario]]*Datos_cocina[[#This Row],[Cantidad Ordenada]]</f>
        <v>36</v>
      </c>
      <c r="K1383" s="3">
        <f>Datos_cocina[[#This Row],[Ganancia Bruta]]*Datos_cocina[[#This Row],[Cantidad Ordenada]]</f>
        <v>16</v>
      </c>
      <c r="L1383" s="3">
        <f>Datos_cocina[[#This Row],[Precio Unitario]]-Datos_cocina[[#This Row],[Costo Unitario]]</f>
        <v>8</v>
      </c>
      <c r="M1383" s="4">
        <f>(Datos_cocina[[#This Row],[Ganancia Neta]]/Datos_cocina[[#This Row],[Total del Pedido]])</f>
        <v>0.44444444444444442</v>
      </c>
    </row>
    <row r="1384" spans="1:13" x14ac:dyDescent="0.3">
      <c r="A1384">
        <v>560</v>
      </c>
      <c r="B1384">
        <v>6</v>
      </c>
      <c r="C1384" t="s">
        <v>48</v>
      </c>
      <c r="D1384" t="s">
        <v>49</v>
      </c>
      <c r="E1384" s="2">
        <v>15</v>
      </c>
      <c r="F1384" s="2">
        <v>25</v>
      </c>
      <c r="G1384">
        <v>3</v>
      </c>
      <c r="H1384" s="8">
        <v>8.3333333333333332E-3</v>
      </c>
      <c r="I1384" t="s">
        <v>13</v>
      </c>
      <c r="J1384" s="2">
        <f>Datos_cocina[[#This Row],[Precio Unitario]]*Datos_cocina[[#This Row],[Cantidad Ordenada]]</f>
        <v>75</v>
      </c>
      <c r="K1384" s="3">
        <f>Datos_cocina[[#This Row],[Ganancia Bruta]]*Datos_cocina[[#This Row],[Cantidad Ordenada]]</f>
        <v>30</v>
      </c>
      <c r="L1384" s="3">
        <f>Datos_cocina[[#This Row],[Precio Unitario]]-Datos_cocina[[#This Row],[Costo Unitario]]</f>
        <v>10</v>
      </c>
      <c r="M1384" s="4">
        <f>(Datos_cocina[[#This Row],[Ganancia Neta]]/Datos_cocina[[#This Row],[Total del Pedido]])</f>
        <v>0.4</v>
      </c>
    </row>
    <row r="1385" spans="1:13" x14ac:dyDescent="0.3">
      <c r="A1385">
        <v>561</v>
      </c>
      <c r="B1385">
        <v>4</v>
      </c>
      <c r="C1385" t="s">
        <v>44</v>
      </c>
      <c r="D1385" t="s">
        <v>45</v>
      </c>
      <c r="E1385" s="2">
        <v>10</v>
      </c>
      <c r="F1385" s="2">
        <v>18</v>
      </c>
      <c r="G1385">
        <v>1</v>
      </c>
      <c r="H1385" s="8">
        <v>3.888888888888889E-2</v>
      </c>
      <c r="I1385" t="s">
        <v>13</v>
      </c>
      <c r="J1385" s="2">
        <f>Datos_cocina[[#This Row],[Precio Unitario]]*Datos_cocina[[#This Row],[Cantidad Ordenada]]</f>
        <v>18</v>
      </c>
      <c r="K1385" s="3">
        <f>Datos_cocina[[#This Row],[Ganancia Bruta]]*Datos_cocina[[#This Row],[Cantidad Ordenada]]</f>
        <v>8</v>
      </c>
      <c r="L1385" s="3">
        <f>Datos_cocina[[#This Row],[Precio Unitario]]-Datos_cocina[[#This Row],[Costo Unitario]]</f>
        <v>8</v>
      </c>
      <c r="M1385" s="4">
        <f>(Datos_cocina[[#This Row],[Ganancia Neta]]/Datos_cocina[[#This Row],[Total del Pedido]])</f>
        <v>0.44444444444444442</v>
      </c>
    </row>
    <row r="1386" spans="1:13" x14ac:dyDescent="0.3">
      <c r="A1386">
        <v>561</v>
      </c>
      <c r="B1386">
        <v>4</v>
      </c>
      <c r="C1386" t="s">
        <v>40</v>
      </c>
      <c r="D1386" t="s">
        <v>41</v>
      </c>
      <c r="E1386" s="2">
        <v>14</v>
      </c>
      <c r="F1386" s="2">
        <v>23</v>
      </c>
      <c r="G1386">
        <v>2</v>
      </c>
      <c r="H1386" s="8">
        <v>5.5555555555555558E-3</v>
      </c>
      <c r="I1386" t="s">
        <v>13</v>
      </c>
      <c r="J1386" s="2">
        <f>Datos_cocina[[#This Row],[Precio Unitario]]*Datos_cocina[[#This Row],[Cantidad Ordenada]]</f>
        <v>46</v>
      </c>
      <c r="K1386" s="3">
        <f>Datos_cocina[[#This Row],[Ganancia Bruta]]*Datos_cocina[[#This Row],[Cantidad Ordenada]]</f>
        <v>18</v>
      </c>
      <c r="L1386" s="3">
        <f>Datos_cocina[[#This Row],[Precio Unitario]]-Datos_cocina[[#This Row],[Costo Unitario]]</f>
        <v>9</v>
      </c>
      <c r="M1386" s="4">
        <f>(Datos_cocina[[#This Row],[Ganancia Neta]]/Datos_cocina[[#This Row],[Total del Pedido]])</f>
        <v>0.39130434782608697</v>
      </c>
    </row>
    <row r="1387" spans="1:13" x14ac:dyDescent="0.3">
      <c r="A1387">
        <v>562</v>
      </c>
      <c r="B1387">
        <v>20</v>
      </c>
      <c r="C1387" t="s">
        <v>18</v>
      </c>
      <c r="D1387" t="s">
        <v>19</v>
      </c>
      <c r="E1387" s="2">
        <v>25</v>
      </c>
      <c r="F1387" s="2">
        <v>40</v>
      </c>
      <c r="G1387">
        <v>3</v>
      </c>
      <c r="H1387" s="8">
        <v>2.8472222222222222E-2</v>
      </c>
      <c r="I1387" t="s">
        <v>10</v>
      </c>
      <c r="J1387" s="2">
        <f>Datos_cocina[[#This Row],[Precio Unitario]]*Datos_cocina[[#This Row],[Cantidad Ordenada]]</f>
        <v>120</v>
      </c>
      <c r="K1387" s="3">
        <f>Datos_cocina[[#This Row],[Ganancia Bruta]]*Datos_cocina[[#This Row],[Cantidad Ordenada]]</f>
        <v>45</v>
      </c>
      <c r="L1387" s="3">
        <f>Datos_cocina[[#This Row],[Precio Unitario]]-Datos_cocina[[#This Row],[Costo Unitario]]</f>
        <v>15</v>
      </c>
      <c r="M1387" s="4">
        <f>(Datos_cocina[[#This Row],[Ganancia Neta]]/Datos_cocina[[#This Row],[Total del Pedido]])</f>
        <v>0.375</v>
      </c>
    </row>
    <row r="1388" spans="1:13" x14ac:dyDescent="0.3">
      <c r="A1388">
        <v>562</v>
      </c>
      <c r="B1388">
        <v>20</v>
      </c>
      <c r="C1388" t="s">
        <v>22</v>
      </c>
      <c r="D1388" t="s">
        <v>23</v>
      </c>
      <c r="E1388" s="2">
        <v>17</v>
      </c>
      <c r="F1388" s="2">
        <v>29</v>
      </c>
      <c r="G1388">
        <v>2</v>
      </c>
      <c r="H1388" s="8">
        <v>4.8611111111111112E-3</v>
      </c>
      <c r="I1388" t="s">
        <v>10</v>
      </c>
      <c r="J1388" s="2">
        <f>Datos_cocina[[#This Row],[Precio Unitario]]*Datos_cocina[[#This Row],[Cantidad Ordenada]]</f>
        <v>58</v>
      </c>
      <c r="K1388" s="3">
        <f>Datos_cocina[[#This Row],[Ganancia Bruta]]*Datos_cocina[[#This Row],[Cantidad Ordenada]]</f>
        <v>24</v>
      </c>
      <c r="L1388" s="3">
        <f>Datos_cocina[[#This Row],[Precio Unitario]]-Datos_cocina[[#This Row],[Costo Unitario]]</f>
        <v>12</v>
      </c>
      <c r="M1388" s="4">
        <f>(Datos_cocina[[#This Row],[Ganancia Neta]]/Datos_cocina[[#This Row],[Total del Pedido]])</f>
        <v>0.41379310344827586</v>
      </c>
    </row>
    <row r="1389" spans="1:13" x14ac:dyDescent="0.3">
      <c r="A1389">
        <v>562</v>
      </c>
      <c r="B1389">
        <v>20</v>
      </c>
      <c r="C1389" t="s">
        <v>8</v>
      </c>
      <c r="D1389" t="s">
        <v>9</v>
      </c>
      <c r="E1389" s="2">
        <v>14</v>
      </c>
      <c r="F1389" s="2">
        <v>24</v>
      </c>
      <c r="G1389">
        <v>2</v>
      </c>
      <c r="H1389" s="8">
        <v>1.5277777777777777E-2</v>
      </c>
      <c r="I1389" t="s">
        <v>10</v>
      </c>
      <c r="J1389" s="2">
        <f>Datos_cocina[[#This Row],[Precio Unitario]]*Datos_cocina[[#This Row],[Cantidad Ordenada]]</f>
        <v>48</v>
      </c>
      <c r="K1389" s="3">
        <f>Datos_cocina[[#This Row],[Ganancia Bruta]]*Datos_cocina[[#This Row],[Cantidad Ordenada]]</f>
        <v>20</v>
      </c>
      <c r="L1389" s="3">
        <f>Datos_cocina[[#This Row],[Precio Unitario]]-Datos_cocina[[#This Row],[Costo Unitario]]</f>
        <v>10</v>
      </c>
      <c r="M1389" s="4">
        <f>(Datos_cocina[[#This Row],[Ganancia Neta]]/Datos_cocina[[#This Row],[Total del Pedido]])</f>
        <v>0.41666666666666669</v>
      </c>
    </row>
    <row r="1390" spans="1:13" x14ac:dyDescent="0.3">
      <c r="A1390">
        <v>562</v>
      </c>
      <c r="B1390">
        <v>20</v>
      </c>
      <c r="C1390" t="s">
        <v>14</v>
      </c>
      <c r="D1390" t="s">
        <v>15</v>
      </c>
      <c r="E1390" s="2">
        <v>19</v>
      </c>
      <c r="F1390" s="2">
        <v>31</v>
      </c>
      <c r="G1390">
        <v>2</v>
      </c>
      <c r="H1390" s="8">
        <v>2.9166666666666667E-2</v>
      </c>
      <c r="I1390" t="s">
        <v>13</v>
      </c>
      <c r="J1390" s="2">
        <f>Datos_cocina[[#This Row],[Precio Unitario]]*Datos_cocina[[#This Row],[Cantidad Ordenada]]</f>
        <v>62</v>
      </c>
      <c r="K1390" s="3">
        <f>Datos_cocina[[#This Row],[Ganancia Bruta]]*Datos_cocina[[#This Row],[Cantidad Ordenada]]</f>
        <v>24</v>
      </c>
      <c r="L1390" s="3">
        <f>Datos_cocina[[#This Row],[Precio Unitario]]-Datos_cocina[[#This Row],[Costo Unitario]]</f>
        <v>12</v>
      </c>
      <c r="M1390" s="4">
        <f>(Datos_cocina[[#This Row],[Ganancia Neta]]/Datos_cocina[[#This Row],[Total del Pedido]])</f>
        <v>0.38709677419354838</v>
      </c>
    </row>
    <row r="1391" spans="1:13" x14ac:dyDescent="0.3">
      <c r="A1391">
        <v>563</v>
      </c>
      <c r="B1391">
        <v>12</v>
      </c>
      <c r="C1391" t="s">
        <v>16</v>
      </c>
      <c r="D1391" t="s">
        <v>17</v>
      </c>
      <c r="E1391" s="2">
        <v>16</v>
      </c>
      <c r="F1391" s="2">
        <v>27</v>
      </c>
      <c r="G1391">
        <v>2</v>
      </c>
      <c r="H1391" s="8">
        <v>2.5694444444444443E-2</v>
      </c>
      <c r="I1391" t="s">
        <v>13</v>
      </c>
      <c r="J1391" s="2">
        <f>Datos_cocina[[#This Row],[Precio Unitario]]*Datos_cocina[[#This Row],[Cantidad Ordenada]]</f>
        <v>54</v>
      </c>
      <c r="K1391" s="3">
        <f>Datos_cocina[[#This Row],[Ganancia Bruta]]*Datos_cocina[[#This Row],[Cantidad Ordenada]]</f>
        <v>22</v>
      </c>
      <c r="L1391" s="3">
        <f>Datos_cocina[[#This Row],[Precio Unitario]]-Datos_cocina[[#This Row],[Costo Unitario]]</f>
        <v>11</v>
      </c>
      <c r="M1391" s="4">
        <f>(Datos_cocina[[#This Row],[Ganancia Neta]]/Datos_cocina[[#This Row],[Total del Pedido]])</f>
        <v>0.40740740740740738</v>
      </c>
    </row>
    <row r="1392" spans="1:13" x14ac:dyDescent="0.3">
      <c r="A1392">
        <v>564</v>
      </c>
      <c r="B1392">
        <v>9</v>
      </c>
      <c r="C1392" t="s">
        <v>20</v>
      </c>
      <c r="D1392" t="s">
        <v>21</v>
      </c>
      <c r="E1392" s="2">
        <v>22</v>
      </c>
      <c r="F1392" s="2">
        <v>36</v>
      </c>
      <c r="G1392">
        <v>1</v>
      </c>
      <c r="H1392" s="8">
        <v>4.8611111111111112E-3</v>
      </c>
      <c r="I1392" t="s">
        <v>13</v>
      </c>
      <c r="J1392" s="2">
        <f>Datos_cocina[[#This Row],[Precio Unitario]]*Datos_cocina[[#This Row],[Cantidad Ordenada]]</f>
        <v>36</v>
      </c>
      <c r="K1392" s="3">
        <f>Datos_cocina[[#This Row],[Ganancia Bruta]]*Datos_cocina[[#This Row],[Cantidad Ordenada]]</f>
        <v>14</v>
      </c>
      <c r="L1392" s="3">
        <f>Datos_cocina[[#This Row],[Precio Unitario]]-Datos_cocina[[#This Row],[Costo Unitario]]</f>
        <v>14</v>
      </c>
      <c r="M1392" s="4">
        <f>(Datos_cocina[[#This Row],[Ganancia Neta]]/Datos_cocina[[#This Row],[Total del Pedido]])</f>
        <v>0.3888888888888889</v>
      </c>
    </row>
    <row r="1393" spans="1:13" x14ac:dyDescent="0.3">
      <c r="A1393">
        <v>564</v>
      </c>
      <c r="B1393">
        <v>9</v>
      </c>
      <c r="C1393" t="s">
        <v>18</v>
      </c>
      <c r="D1393" t="s">
        <v>19</v>
      </c>
      <c r="E1393" s="2">
        <v>25</v>
      </c>
      <c r="F1393" s="2">
        <v>40</v>
      </c>
      <c r="G1393">
        <v>2</v>
      </c>
      <c r="H1393" s="8">
        <v>2.5000000000000001E-2</v>
      </c>
      <c r="I1393" t="s">
        <v>13</v>
      </c>
      <c r="J1393" s="2">
        <f>Datos_cocina[[#This Row],[Precio Unitario]]*Datos_cocina[[#This Row],[Cantidad Ordenada]]</f>
        <v>80</v>
      </c>
      <c r="K1393" s="3">
        <f>Datos_cocina[[#This Row],[Ganancia Bruta]]*Datos_cocina[[#This Row],[Cantidad Ordenada]]</f>
        <v>30</v>
      </c>
      <c r="L1393" s="3">
        <f>Datos_cocina[[#This Row],[Precio Unitario]]-Datos_cocina[[#This Row],[Costo Unitario]]</f>
        <v>15</v>
      </c>
      <c r="M1393" s="4">
        <f>(Datos_cocina[[#This Row],[Ganancia Neta]]/Datos_cocina[[#This Row],[Total del Pedido]])</f>
        <v>0.375</v>
      </c>
    </row>
    <row r="1394" spans="1:13" x14ac:dyDescent="0.3">
      <c r="A1394">
        <v>564</v>
      </c>
      <c r="B1394">
        <v>9</v>
      </c>
      <c r="C1394" t="s">
        <v>38</v>
      </c>
      <c r="D1394" t="s">
        <v>39</v>
      </c>
      <c r="E1394" s="2">
        <v>12</v>
      </c>
      <c r="F1394" s="2">
        <v>20</v>
      </c>
      <c r="G1394">
        <v>2</v>
      </c>
      <c r="H1394" s="8">
        <v>7.6388888888888886E-3</v>
      </c>
      <c r="I1394" t="s">
        <v>13</v>
      </c>
      <c r="J1394" s="2">
        <f>Datos_cocina[[#This Row],[Precio Unitario]]*Datos_cocina[[#This Row],[Cantidad Ordenada]]</f>
        <v>40</v>
      </c>
      <c r="K1394" s="3">
        <f>Datos_cocina[[#This Row],[Ganancia Bruta]]*Datos_cocina[[#This Row],[Cantidad Ordenada]]</f>
        <v>16</v>
      </c>
      <c r="L1394" s="3">
        <f>Datos_cocina[[#This Row],[Precio Unitario]]-Datos_cocina[[#This Row],[Costo Unitario]]</f>
        <v>8</v>
      </c>
      <c r="M1394" s="4">
        <f>(Datos_cocina[[#This Row],[Ganancia Neta]]/Datos_cocina[[#This Row],[Total del Pedido]])</f>
        <v>0.4</v>
      </c>
    </row>
    <row r="1395" spans="1:13" x14ac:dyDescent="0.3">
      <c r="A1395">
        <v>565</v>
      </c>
      <c r="B1395">
        <v>3</v>
      </c>
      <c r="C1395" t="s">
        <v>32</v>
      </c>
      <c r="D1395" t="s">
        <v>33</v>
      </c>
      <c r="E1395" s="2">
        <v>19</v>
      </c>
      <c r="F1395" s="2">
        <v>32</v>
      </c>
      <c r="G1395">
        <v>3</v>
      </c>
      <c r="H1395" s="8">
        <v>1.3194444444444444E-2</v>
      </c>
      <c r="I1395" t="s">
        <v>10</v>
      </c>
      <c r="J1395" s="2">
        <f>Datos_cocina[[#This Row],[Precio Unitario]]*Datos_cocina[[#This Row],[Cantidad Ordenada]]</f>
        <v>96</v>
      </c>
      <c r="K1395" s="3">
        <f>Datos_cocina[[#This Row],[Ganancia Bruta]]*Datos_cocina[[#This Row],[Cantidad Ordenada]]</f>
        <v>39</v>
      </c>
      <c r="L1395" s="3">
        <f>Datos_cocina[[#This Row],[Precio Unitario]]-Datos_cocina[[#This Row],[Costo Unitario]]</f>
        <v>13</v>
      </c>
      <c r="M1395" s="4">
        <f>(Datos_cocina[[#This Row],[Ganancia Neta]]/Datos_cocina[[#This Row],[Total del Pedido]])</f>
        <v>0.40625</v>
      </c>
    </row>
    <row r="1396" spans="1:13" x14ac:dyDescent="0.3">
      <c r="A1396">
        <v>565</v>
      </c>
      <c r="B1396">
        <v>3</v>
      </c>
      <c r="C1396" t="s">
        <v>44</v>
      </c>
      <c r="D1396" t="s">
        <v>45</v>
      </c>
      <c r="E1396" s="2">
        <v>10</v>
      </c>
      <c r="F1396" s="2">
        <v>18</v>
      </c>
      <c r="G1396">
        <v>3</v>
      </c>
      <c r="H1396" s="8">
        <v>3.6805555555555557E-2</v>
      </c>
      <c r="I1396" t="s">
        <v>13</v>
      </c>
      <c r="J1396" s="2">
        <f>Datos_cocina[[#This Row],[Precio Unitario]]*Datos_cocina[[#This Row],[Cantidad Ordenada]]</f>
        <v>54</v>
      </c>
      <c r="K1396" s="3">
        <f>Datos_cocina[[#This Row],[Ganancia Bruta]]*Datos_cocina[[#This Row],[Cantidad Ordenada]]</f>
        <v>24</v>
      </c>
      <c r="L1396" s="3">
        <f>Datos_cocina[[#This Row],[Precio Unitario]]-Datos_cocina[[#This Row],[Costo Unitario]]</f>
        <v>8</v>
      </c>
      <c r="M1396" s="4">
        <f>(Datos_cocina[[#This Row],[Ganancia Neta]]/Datos_cocina[[#This Row],[Total del Pedido]])</f>
        <v>0.44444444444444442</v>
      </c>
    </row>
    <row r="1397" spans="1:13" x14ac:dyDescent="0.3">
      <c r="A1397">
        <v>565</v>
      </c>
      <c r="B1397">
        <v>3</v>
      </c>
      <c r="C1397" t="s">
        <v>24</v>
      </c>
      <c r="D1397" t="s">
        <v>25</v>
      </c>
      <c r="E1397" s="2">
        <v>20</v>
      </c>
      <c r="F1397" s="2">
        <v>33</v>
      </c>
      <c r="G1397">
        <v>2</v>
      </c>
      <c r="H1397" s="8">
        <v>1.4583333333333334E-2</v>
      </c>
      <c r="I1397" t="s">
        <v>13</v>
      </c>
      <c r="J1397" s="2">
        <f>Datos_cocina[[#This Row],[Precio Unitario]]*Datos_cocina[[#This Row],[Cantidad Ordenada]]</f>
        <v>66</v>
      </c>
      <c r="K1397" s="3">
        <f>Datos_cocina[[#This Row],[Ganancia Bruta]]*Datos_cocina[[#This Row],[Cantidad Ordenada]]</f>
        <v>26</v>
      </c>
      <c r="L1397" s="3">
        <f>Datos_cocina[[#This Row],[Precio Unitario]]-Datos_cocina[[#This Row],[Costo Unitario]]</f>
        <v>13</v>
      </c>
      <c r="M1397" s="4">
        <f>(Datos_cocina[[#This Row],[Ganancia Neta]]/Datos_cocina[[#This Row],[Total del Pedido]])</f>
        <v>0.39393939393939392</v>
      </c>
    </row>
    <row r="1398" spans="1:13" x14ac:dyDescent="0.3">
      <c r="A1398">
        <v>565</v>
      </c>
      <c r="B1398">
        <v>3</v>
      </c>
      <c r="C1398" t="s">
        <v>30</v>
      </c>
      <c r="D1398" t="s">
        <v>31</v>
      </c>
      <c r="E1398" s="2">
        <v>21</v>
      </c>
      <c r="F1398" s="2">
        <v>35</v>
      </c>
      <c r="G1398">
        <v>1</v>
      </c>
      <c r="H1398" s="8">
        <v>3.472222222222222E-3</v>
      </c>
      <c r="I1398" t="s">
        <v>13</v>
      </c>
      <c r="J1398" s="2">
        <f>Datos_cocina[[#This Row],[Precio Unitario]]*Datos_cocina[[#This Row],[Cantidad Ordenada]]</f>
        <v>35</v>
      </c>
      <c r="K1398" s="3">
        <f>Datos_cocina[[#This Row],[Ganancia Bruta]]*Datos_cocina[[#This Row],[Cantidad Ordenada]]</f>
        <v>14</v>
      </c>
      <c r="L1398" s="3">
        <f>Datos_cocina[[#This Row],[Precio Unitario]]-Datos_cocina[[#This Row],[Costo Unitario]]</f>
        <v>14</v>
      </c>
      <c r="M1398" s="4">
        <f>(Datos_cocina[[#This Row],[Ganancia Neta]]/Datos_cocina[[#This Row],[Total del Pedido]])</f>
        <v>0.4</v>
      </c>
    </row>
    <row r="1399" spans="1:13" x14ac:dyDescent="0.3">
      <c r="A1399">
        <v>566</v>
      </c>
      <c r="B1399">
        <v>4</v>
      </c>
      <c r="C1399" t="s">
        <v>46</v>
      </c>
      <c r="D1399" t="s">
        <v>47</v>
      </c>
      <c r="E1399" s="2">
        <v>15</v>
      </c>
      <c r="F1399" s="2">
        <v>26</v>
      </c>
      <c r="G1399">
        <v>3</v>
      </c>
      <c r="H1399" s="8">
        <v>3.888888888888889E-2</v>
      </c>
      <c r="I1399" t="s">
        <v>10</v>
      </c>
      <c r="J1399" s="2">
        <f>Datos_cocina[[#This Row],[Precio Unitario]]*Datos_cocina[[#This Row],[Cantidad Ordenada]]</f>
        <v>78</v>
      </c>
      <c r="K1399" s="3">
        <f>Datos_cocina[[#This Row],[Ganancia Bruta]]*Datos_cocina[[#This Row],[Cantidad Ordenada]]</f>
        <v>33</v>
      </c>
      <c r="L1399" s="3">
        <f>Datos_cocina[[#This Row],[Precio Unitario]]-Datos_cocina[[#This Row],[Costo Unitario]]</f>
        <v>11</v>
      </c>
      <c r="M1399" s="4">
        <f>(Datos_cocina[[#This Row],[Ganancia Neta]]/Datos_cocina[[#This Row],[Total del Pedido]])</f>
        <v>0.42307692307692307</v>
      </c>
    </row>
    <row r="1400" spans="1:13" x14ac:dyDescent="0.3">
      <c r="A1400">
        <v>567</v>
      </c>
      <c r="B1400">
        <v>15</v>
      </c>
      <c r="C1400" t="s">
        <v>26</v>
      </c>
      <c r="D1400" t="s">
        <v>27</v>
      </c>
      <c r="E1400" s="2">
        <v>16</v>
      </c>
      <c r="F1400" s="2">
        <v>28</v>
      </c>
      <c r="G1400">
        <v>2</v>
      </c>
      <c r="H1400" s="8">
        <v>6.2500000000000003E-3</v>
      </c>
      <c r="I1400" t="s">
        <v>10</v>
      </c>
      <c r="J1400" s="2">
        <f>Datos_cocina[[#This Row],[Precio Unitario]]*Datos_cocina[[#This Row],[Cantidad Ordenada]]</f>
        <v>56</v>
      </c>
      <c r="K1400" s="3">
        <f>Datos_cocina[[#This Row],[Ganancia Bruta]]*Datos_cocina[[#This Row],[Cantidad Ordenada]]</f>
        <v>24</v>
      </c>
      <c r="L1400" s="3">
        <f>Datos_cocina[[#This Row],[Precio Unitario]]-Datos_cocina[[#This Row],[Costo Unitario]]</f>
        <v>12</v>
      </c>
      <c r="M1400" s="4">
        <f>(Datos_cocina[[#This Row],[Ganancia Neta]]/Datos_cocina[[#This Row],[Total del Pedido]])</f>
        <v>0.42857142857142855</v>
      </c>
    </row>
    <row r="1401" spans="1:13" x14ac:dyDescent="0.3">
      <c r="A1401">
        <v>567</v>
      </c>
      <c r="B1401">
        <v>15</v>
      </c>
      <c r="C1401" t="s">
        <v>24</v>
      </c>
      <c r="D1401" t="s">
        <v>25</v>
      </c>
      <c r="E1401" s="2">
        <v>20</v>
      </c>
      <c r="F1401" s="2">
        <v>33</v>
      </c>
      <c r="G1401">
        <v>2</v>
      </c>
      <c r="H1401" s="8">
        <v>2.361111111111111E-2</v>
      </c>
      <c r="I1401" t="s">
        <v>13</v>
      </c>
      <c r="J1401" s="2">
        <f>Datos_cocina[[#This Row],[Precio Unitario]]*Datos_cocina[[#This Row],[Cantidad Ordenada]]</f>
        <v>66</v>
      </c>
      <c r="K1401" s="3">
        <f>Datos_cocina[[#This Row],[Ganancia Bruta]]*Datos_cocina[[#This Row],[Cantidad Ordenada]]</f>
        <v>26</v>
      </c>
      <c r="L1401" s="3">
        <f>Datos_cocina[[#This Row],[Precio Unitario]]-Datos_cocina[[#This Row],[Costo Unitario]]</f>
        <v>13</v>
      </c>
      <c r="M1401" s="4">
        <f>(Datos_cocina[[#This Row],[Ganancia Neta]]/Datos_cocina[[#This Row],[Total del Pedido]])</f>
        <v>0.39393939393939392</v>
      </c>
    </row>
    <row r="1402" spans="1:13" x14ac:dyDescent="0.3">
      <c r="A1402">
        <v>567</v>
      </c>
      <c r="B1402">
        <v>15</v>
      </c>
      <c r="C1402" t="s">
        <v>36</v>
      </c>
      <c r="D1402" t="s">
        <v>37</v>
      </c>
      <c r="E1402" s="2">
        <v>20</v>
      </c>
      <c r="F1402" s="2">
        <v>34</v>
      </c>
      <c r="G1402">
        <v>2</v>
      </c>
      <c r="H1402" s="8">
        <v>1.2500000000000001E-2</v>
      </c>
      <c r="I1402" t="s">
        <v>10</v>
      </c>
      <c r="J1402" s="2">
        <f>Datos_cocina[[#This Row],[Precio Unitario]]*Datos_cocina[[#This Row],[Cantidad Ordenada]]</f>
        <v>68</v>
      </c>
      <c r="K1402" s="3">
        <f>Datos_cocina[[#This Row],[Ganancia Bruta]]*Datos_cocina[[#This Row],[Cantidad Ordenada]]</f>
        <v>28</v>
      </c>
      <c r="L1402" s="3">
        <f>Datos_cocina[[#This Row],[Precio Unitario]]-Datos_cocina[[#This Row],[Costo Unitario]]</f>
        <v>14</v>
      </c>
      <c r="M1402" s="4">
        <f>(Datos_cocina[[#This Row],[Ganancia Neta]]/Datos_cocina[[#This Row],[Total del Pedido]])</f>
        <v>0.41176470588235292</v>
      </c>
    </row>
    <row r="1403" spans="1:13" x14ac:dyDescent="0.3">
      <c r="A1403">
        <v>567</v>
      </c>
      <c r="B1403">
        <v>15</v>
      </c>
      <c r="C1403" t="s">
        <v>42</v>
      </c>
      <c r="D1403" t="s">
        <v>43</v>
      </c>
      <c r="E1403" s="2">
        <v>13</v>
      </c>
      <c r="F1403" s="2">
        <v>21</v>
      </c>
      <c r="G1403">
        <v>3</v>
      </c>
      <c r="H1403" s="8">
        <v>2.8472222222222222E-2</v>
      </c>
      <c r="I1403" t="s">
        <v>13</v>
      </c>
      <c r="J1403" s="2">
        <f>Datos_cocina[[#This Row],[Precio Unitario]]*Datos_cocina[[#This Row],[Cantidad Ordenada]]</f>
        <v>63</v>
      </c>
      <c r="K1403" s="3">
        <f>Datos_cocina[[#This Row],[Ganancia Bruta]]*Datos_cocina[[#This Row],[Cantidad Ordenada]]</f>
        <v>24</v>
      </c>
      <c r="L1403" s="3">
        <f>Datos_cocina[[#This Row],[Precio Unitario]]-Datos_cocina[[#This Row],[Costo Unitario]]</f>
        <v>8</v>
      </c>
      <c r="M1403" s="4">
        <f>(Datos_cocina[[#This Row],[Ganancia Neta]]/Datos_cocina[[#This Row],[Total del Pedido]])</f>
        <v>0.38095238095238093</v>
      </c>
    </row>
    <row r="1404" spans="1:13" x14ac:dyDescent="0.3">
      <c r="A1404">
        <v>568</v>
      </c>
      <c r="B1404">
        <v>5</v>
      </c>
      <c r="C1404" t="s">
        <v>36</v>
      </c>
      <c r="D1404" t="s">
        <v>37</v>
      </c>
      <c r="E1404" s="2">
        <v>20</v>
      </c>
      <c r="F1404" s="2">
        <v>34</v>
      </c>
      <c r="G1404">
        <v>3</v>
      </c>
      <c r="H1404" s="8">
        <v>2.7777777777777776E-2</v>
      </c>
      <c r="I1404" t="s">
        <v>10</v>
      </c>
      <c r="J1404" s="2">
        <f>Datos_cocina[[#This Row],[Precio Unitario]]*Datos_cocina[[#This Row],[Cantidad Ordenada]]</f>
        <v>102</v>
      </c>
      <c r="K1404" s="3">
        <f>Datos_cocina[[#This Row],[Ganancia Bruta]]*Datos_cocina[[#This Row],[Cantidad Ordenada]]</f>
        <v>42</v>
      </c>
      <c r="L1404" s="3">
        <f>Datos_cocina[[#This Row],[Precio Unitario]]-Datos_cocina[[#This Row],[Costo Unitario]]</f>
        <v>14</v>
      </c>
      <c r="M1404" s="4">
        <f>(Datos_cocina[[#This Row],[Ganancia Neta]]/Datos_cocina[[#This Row],[Total del Pedido]])</f>
        <v>0.41176470588235292</v>
      </c>
    </row>
    <row r="1405" spans="1:13" x14ac:dyDescent="0.3">
      <c r="A1405">
        <v>568</v>
      </c>
      <c r="B1405">
        <v>5</v>
      </c>
      <c r="C1405" t="s">
        <v>18</v>
      </c>
      <c r="D1405" t="s">
        <v>19</v>
      </c>
      <c r="E1405" s="2">
        <v>25</v>
      </c>
      <c r="F1405" s="2">
        <v>40</v>
      </c>
      <c r="G1405">
        <v>2</v>
      </c>
      <c r="H1405" s="8">
        <v>3.0555555555555555E-2</v>
      </c>
      <c r="I1405" t="s">
        <v>13</v>
      </c>
      <c r="J1405" s="2">
        <f>Datos_cocina[[#This Row],[Precio Unitario]]*Datos_cocina[[#This Row],[Cantidad Ordenada]]</f>
        <v>80</v>
      </c>
      <c r="K1405" s="3">
        <f>Datos_cocina[[#This Row],[Ganancia Bruta]]*Datos_cocina[[#This Row],[Cantidad Ordenada]]</f>
        <v>30</v>
      </c>
      <c r="L1405" s="3">
        <f>Datos_cocina[[#This Row],[Precio Unitario]]-Datos_cocina[[#This Row],[Costo Unitario]]</f>
        <v>15</v>
      </c>
      <c r="M1405" s="4">
        <f>(Datos_cocina[[#This Row],[Ganancia Neta]]/Datos_cocina[[#This Row],[Total del Pedido]])</f>
        <v>0.375</v>
      </c>
    </row>
    <row r="1406" spans="1:13" x14ac:dyDescent="0.3">
      <c r="A1406">
        <v>569</v>
      </c>
      <c r="B1406">
        <v>12</v>
      </c>
      <c r="C1406" t="s">
        <v>36</v>
      </c>
      <c r="D1406" t="s">
        <v>37</v>
      </c>
      <c r="E1406" s="2">
        <v>20</v>
      </c>
      <c r="F1406" s="2">
        <v>34</v>
      </c>
      <c r="G1406">
        <v>2</v>
      </c>
      <c r="H1406" s="8">
        <v>1.8055555555555554E-2</v>
      </c>
      <c r="I1406" t="s">
        <v>10</v>
      </c>
      <c r="J1406" s="2">
        <f>Datos_cocina[[#This Row],[Precio Unitario]]*Datos_cocina[[#This Row],[Cantidad Ordenada]]</f>
        <v>68</v>
      </c>
      <c r="K1406" s="3">
        <f>Datos_cocina[[#This Row],[Ganancia Bruta]]*Datos_cocina[[#This Row],[Cantidad Ordenada]]</f>
        <v>28</v>
      </c>
      <c r="L1406" s="3">
        <f>Datos_cocina[[#This Row],[Precio Unitario]]-Datos_cocina[[#This Row],[Costo Unitario]]</f>
        <v>14</v>
      </c>
      <c r="M1406" s="4">
        <f>(Datos_cocina[[#This Row],[Ganancia Neta]]/Datos_cocina[[#This Row],[Total del Pedido]])</f>
        <v>0.41176470588235292</v>
      </c>
    </row>
    <row r="1407" spans="1:13" x14ac:dyDescent="0.3">
      <c r="A1407">
        <v>569</v>
      </c>
      <c r="B1407">
        <v>12</v>
      </c>
      <c r="C1407" t="s">
        <v>42</v>
      </c>
      <c r="D1407" t="s">
        <v>43</v>
      </c>
      <c r="E1407" s="2">
        <v>13</v>
      </c>
      <c r="F1407" s="2">
        <v>21</v>
      </c>
      <c r="G1407">
        <v>3</v>
      </c>
      <c r="H1407" s="8">
        <v>2.2222222222222223E-2</v>
      </c>
      <c r="I1407" t="s">
        <v>13</v>
      </c>
      <c r="J1407" s="2">
        <f>Datos_cocina[[#This Row],[Precio Unitario]]*Datos_cocina[[#This Row],[Cantidad Ordenada]]</f>
        <v>63</v>
      </c>
      <c r="K1407" s="3">
        <f>Datos_cocina[[#This Row],[Ganancia Bruta]]*Datos_cocina[[#This Row],[Cantidad Ordenada]]</f>
        <v>24</v>
      </c>
      <c r="L1407" s="3">
        <f>Datos_cocina[[#This Row],[Precio Unitario]]-Datos_cocina[[#This Row],[Costo Unitario]]</f>
        <v>8</v>
      </c>
      <c r="M1407" s="4">
        <f>(Datos_cocina[[#This Row],[Ganancia Neta]]/Datos_cocina[[#This Row],[Total del Pedido]])</f>
        <v>0.38095238095238093</v>
      </c>
    </row>
    <row r="1408" spans="1:13" x14ac:dyDescent="0.3">
      <c r="A1408">
        <v>570</v>
      </c>
      <c r="B1408">
        <v>1</v>
      </c>
      <c r="C1408" t="s">
        <v>24</v>
      </c>
      <c r="D1408" t="s">
        <v>25</v>
      </c>
      <c r="E1408" s="2">
        <v>20</v>
      </c>
      <c r="F1408" s="2">
        <v>33</v>
      </c>
      <c r="G1408">
        <v>1</v>
      </c>
      <c r="H1408" s="8">
        <v>2.6388888888888889E-2</v>
      </c>
      <c r="I1408" t="s">
        <v>10</v>
      </c>
      <c r="J1408" s="2">
        <f>Datos_cocina[[#This Row],[Precio Unitario]]*Datos_cocina[[#This Row],[Cantidad Ordenada]]</f>
        <v>33</v>
      </c>
      <c r="K1408" s="3">
        <f>Datos_cocina[[#This Row],[Ganancia Bruta]]*Datos_cocina[[#This Row],[Cantidad Ordenada]]</f>
        <v>13</v>
      </c>
      <c r="L1408" s="3">
        <f>Datos_cocina[[#This Row],[Precio Unitario]]-Datos_cocina[[#This Row],[Costo Unitario]]</f>
        <v>13</v>
      </c>
      <c r="M1408" s="4">
        <f>(Datos_cocina[[#This Row],[Ganancia Neta]]/Datos_cocina[[#This Row],[Total del Pedido]])</f>
        <v>0.39393939393939392</v>
      </c>
    </row>
    <row r="1409" spans="1:13" x14ac:dyDescent="0.3">
      <c r="A1409">
        <v>570</v>
      </c>
      <c r="B1409">
        <v>1</v>
      </c>
      <c r="C1409" t="s">
        <v>46</v>
      </c>
      <c r="D1409" t="s">
        <v>47</v>
      </c>
      <c r="E1409" s="2">
        <v>15</v>
      </c>
      <c r="F1409" s="2">
        <v>26</v>
      </c>
      <c r="G1409">
        <v>2</v>
      </c>
      <c r="H1409" s="8">
        <v>5.5555555555555558E-3</v>
      </c>
      <c r="I1409" t="s">
        <v>13</v>
      </c>
      <c r="J1409" s="2">
        <f>Datos_cocina[[#This Row],[Precio Unitario]]*Datos_cocina[[#This Row],[Cantidad Ordenada]]</f>
        <v>52</v>
      </c>
      <c r="K1409" s="3">
        <f>Datos_cocina[[#This Row],[Ganancia Bruta]]*Datos_cocina[[#This Row],[Cantidad Ordenada]]</f>
        <v>22</v>
      </c>
      <c r="L1409" s="3">
        <f>Datos_cocina[[#This Row],[Precio Unitario]]-Datos_cocina[[#This Row],[Costo Unitario]]</f>
        <v>11</v>
      </c>
      <c r="M1409" s="4">
        <f>(Datos_cocina[[#This Row],[Ganancia Neta]]/Datos_cocina[[#This Row],[Total del Pedido]])</f>
        <v>0.42307692307692307</v>
      </c>
    </row>
    <row r="1410" spans="1:13" x14ac:dyDescent="0.3">
      <c r="A1410">
        <v>571</v>
      </c>
      <c r="B1410">
        <v>15</v>
      </c>
      <c r="C1410" t="s">
        <v>16</v>
      </c>
      <c r="D1410" t="s">
        <v>17</v>
      </c>
      <c r="E1410" s="2">
        <v>16</v>
      </c>
      <c r="F1410" s="2">
        <v>27</v>
      </c>
      <c r="G1410">
        <v>2</v>
      </c>
      <c r="H1410" s="8">
        <v>1.8055555555555554E-2</v>
      </c>
      <c r="I1410" t="s">
        <v>10</v>
      </c>
      <c r="J1410" s="2">
        <f>Datos_cocina[[#This Row],[Precio Unitario]]*Datos_cocina[[#This Row],[Cantidad Ordenada]]</f>
        <v>54</v>
      </c>
      <c r="K1410" s="3">
        <f>Datos_cocina[[#This Row],[Ganancia Bruta]]*Datos_cocina[[#This Row],[Cantidad Ordenada]]</f>
        <v>22</v>
      </c>
      <c r="L1410" s="3">
        <f>Datos_cocina[[#This Row],[Precio Unitario]]-Datos_cocina[[#This Row],[Costo Unitario]]</f>
        <v>11</v>
      </c>
      <c r="M1410" s="4">
        <f>(Datos_cocina[[#This Row],[Ganancia Neta]]/Datos_cocina[[#This Row],[Total del Pedido]])</f>
        <v>0.40740740740740738</v>
      </c>
    </row>
    <row r="1411" spans="1:13" x14ac:dyDescent="0.3">
      <c r="A1411">
        <v>572</v>
      </c>
      <c r="B1411">
        <v>19</v>
      </c>
      <c r="C1411" t="s">
        <v>11</v>
      </c>
      <c r="D1411" t="s">
        <v>12</v>
      </c>
      <c r="E1411" s="2">
        <v>18</v>
      </c>
      <c r="F1411" s="2">
        <v>30</v>
      </c>
      <c r="G1411">
        <v>1</v>
      </c>
      <c r="H1411" s="8">
        <v>2.361111111111111E-2</v>
      </c>
      <c r="I1411" t="s">
        <v>13</v>
      </c>
      <c r="J1411" s="2">
        <f>Datos_cocina[[#This Row],[Precio Unitario]]*Datos_cocina[[#This Row],[Cantidad Ordenada]]</f>
        <v>30</v>
      </c>
      <c r="K1411" s="3">
        <f>Datos_cocina[[#This Row],[Ganancia Bruta]]*Datos_cocina[[#This Row],[Cantidad Ordenada]]</f>
        <v>12</v>
      </c>
      <c r="L1411" s="3">
        <f>Datos_cocina[[#This Row],[Precio Unitario]]-Datos_cocina[[#This Row],[Costo Unitario]]</f>
        <v>12</v>
      </c>
      <c r="M1411" s="4">
        <f>(Datos_cocina[[#This Row],[Ganancia Neta]]/Datos_cocina[[#This Row],[Total del Pedido]])</f>
        <v>0.4</v>
      </c>
    </row>
    <row r="1412" spans="1:13" x14ac:dyDescent="0.3">
      <c r="A1412">
        <v>572</v>
      </c>
      <c r="B1412">
        <v>19</v>
      </c>
      <c r="C1412" t="s">
        <v>34</v>
      </c>
      <c r="D1412" t="s">
        <v>35</v>
      </c>
      <c r="E1412" s="2">
        <v>13</v>
      </c>
      <c r="F1412" s="2">
        <v>22</v>
      </c>
      <c r="G1412">
        <v>2</v>
      </c>
      <c r="H1412" s="8">
        <v>6.9444444444444441E-3</v>
      </c>
      <c r="I1412" t="s">
        <v>13</v>
      </c>
      <c r="J1412" s="2">
        <f>Datos_cocina[[#This Row],[Precio Unitario]]*Datos_cocina[[#This Row],[Cantidad Ordenada]]</f>
        <v>44</v>
      </c>
      <c r="K1412" s="3">
        <f>Datos_cocina[[#This Row],[Ganancia Bruta]]*Datos_cocina[[#This Row],[Cantidad Ordenada]]</f>
        <v>18</v>
      </c>
      <c r="L1412" s="3">
        <f>Datos_cocina[[#This Row],[Precio Unitario]]-Datos_cocina[[#This Row],[Costo Unitario]]</f>
        <v>9</v>
      </c>
      <c r="M1412" s="4">
        <f>(Datos_cocina[[#This Row],[Ganancia Neta]]/Datos_cocina[[#This Row],[Total del Pedido]])</f>
        <v>0.40909090909090912</v>
      </c>
    </row>
    <row r="1413" spans="1:13" x14ac:dyDescent="0.3">
      <c r="A1413">
        <v>573</v>
      </c>
      <c r="B1413">
        <v>7</v>
      </c>
      <c r="C1413" t="s">
        <v>42</v>
      </c>
      <c r="D1413" t="s">
        <v>43</v>
      </c>
      <c r="E1413" s="2">
        <v>13</v>
      </c>
      <c r="F1413" s="2">
        <v>21</v>
      </c>
      <c r="G1413">
        <v>3</v>
      </c>
      <c r="H1413" s="8">
        <v>2.8472222222222222E-2</v>
      </c>
      <c r="I1413" t="s">
        <v>10</v>
      </c>
      <c r="J1413" s="2">
        <f>Datos_cocina[[#This Row],[Precio Unitario]]*Datos_cocina[[#This Row],[Cantidad Ordenada]]</f>
        <v>63</v>
      </c>
      <c r="K1413" s="3">
        <f>Datos_cocina[[#This Row],[Ganancia Bruta]]*Datos_cocina[[#This Row],[Cantidad Ordenada]]</f>
        <v>24</v>
      </c>
      <c r="L1413" s="3">
        <f>Datos_cocina[[#This Row],[Precio Unitario]]-Datos_cocina[[#This Row],[Costo Unitario]]</f>
        <v>8</v>
      </c>
      <c r="M1413" s="4">
        <f>(Datos_cocina[[#This Row],[Ganancia Neta]]/Datos_cocina[[#This Row],[Total del Pedido]])</f>
        <v>0.38095238095238093</v>
      </c>
    </row>
    <row r="1414" spans="1:13" x14ac:dyDescent="0.3">
      <c r="A1414">
        <v>573</v>
      </c>
      <c r="B1414">
        <v>7</v>
      </c>
      <c r="C1414" t="s">
        <v>36</v>
      </c>
      <c r="D1414" t="s">
        <v>37</v>
      </c>
      <c r="E1414" s="2">
        <v>20</v>
      </c>
      <c r="F1414" s="2">
        <v>34</v>
      </c>
      <c r="G1414">
        <v>3</v>
      </c>
      <c r="H1414" s="8">
        <v>1.9444444444444445E-2</v>
      </c>
      <c r="I1414" t="s">
        <v>13</v>
      </c>
      <c r="J1414" s="2">
        <f>Datos_cocina[[#This Row],[Precio Unitario]]*Datos_cocina[[#This Row],[Cantidad Ordenada]]</f>
        <v>102</v>
      </c>
      <c r="K1414" s="3">
        <f>Datos_cocina[[#This Row],[Ganancia Bruta]]*Datos_cocina[[#This Row],[Cantidad Ordenada]]</f>
        <v>42</v>
      </c>
      <c r="L1414" s="3">
        <f>Datos_cocina[[#This Row],[Precio Unitario]]-Datos_cocina[[#This Row],[Costo Unitario]]</f>
        <v>14</v>
      </c>
      <c r="M1414" s="4">
        <f>(Datos_cocina[[#This Row],[Ganancia Neta]]/Datos_cocina[[#This Row],[Total del Pedido]])</f>
        <v>0.41176470588235292</v>
      </c>
    </row>
    <row r="1415" spans="1:13" x14ac:dyDescent="0.3">
      <c r="A1415">
        <v>574</v>
      </c>
      <c r="B1415">
        <v>20</v>
      </c>
      <c r="C1415" t="s">
        <v>46</v>
      </c>
      <c r="D1415" t="s">
        <v>47</v>
      </c>
      <c r="E1415" s="2">
        <v>15</v>
      </c>
      <c r="F1415" s="2">
        <v>26</v>
      </c>
      <c r="G1415">
        <v>3</v>
      </c>
      <c r="H1415" s="8">
        <v>3.4722222222222224E-2</v>
      </c>
      <c r="I1415" t="s">
        <v>13</v>
      </c>
      <c r="J1415" s="2">
        <f>Datos_cocina[[#This Row],[Precio Unitario]]*Datos_cocina[[#This Row],[Cantidad Ordenada]]</f>
        <v>78</v>
      </c>
      <c r="K1415" s="3">
        <f>Datos_cocina[[#This Row],[Ganancia Bruta]]*Datos_cocina[[#This Row],[Cantidad Ordenada]]</f>
        <v>33</v>
      </c>
      <c r="L1415" s="3">
        <f>Datos_cocina[[#This Row],[Precio Unitario]]-Datos_cocina[[#This Row],[Costo Unitario]]</f>
        <v>11</v>
      </c>
      <c r="M1415" s="4">
        <f>(Datos_cocina[[#This Row],[Ganancia Neta]]/Datos_cocina[[#This Row],[Total del Pedido]])</f>
        <v>0.42307692307692307</v>
      </c>
    </row>
    <row r="1416" spans="1:13" x14ac:dyDescent="0.3">
      <c r="A1416">
        <v>574</v>
      </c>
      <c r="B1416">
        <v>20</v>
      </c>
      <c r="C1416" t="s">
        <v>20</v>
      </c>
      <c r="D1416" t="s">
        <v>21</v>
      </c>
      <c r="E1416" s="2">
        <v>22</v>
      </c>
      <c r="F1416" s="2">
        <v>36</v>
      </c>
      <c r="G1416">
        <v>2</v>
      </c>
      <c r="H1416" s="8">
        <v>2.7777777777777776E-2</v>
      </c>
      <c r="I1416" t="s">
        <v>10</v>
      </c>
      <c r="J1416" s="2">
        <f>Datos_cocina[[#This Row],[Precio Unitario]]*Datos_cocina[[#This Row],[Cantidad Ordenada]]</f>
        <v>72</v>
      </c>
      <c r="K1416" s="3">
        <f>Datos_cocina[[#This Row],[Ganancia Bruta]]*Datos_cocina[[#This Row],[Cantidad Ordenada]]</f>
        <v>28</v>
      </c>
      <c r="L1416" s="3">
        <f>Datos_cocina[[#This Row],[Precio Unitario]]-Datos_cocina[[#This Row],[Costo Unitario]]</f>
        <v>14</v>
      </c>
      <c r="M1416" s="4">
        <f>(Datos_cocina[[#This Row],[Ganancia Neta]]/Datos_cocina[[#This Row],[Total del Pedido]])</f>
        <v>0.3888888888888889</v>
      </c>
    </row>
    <row r="1417" spans="1:13" x14ac:dyDescent="0.3">
      <c r="A1417">
        <v>574</v>
      </c>
      <c r="B1417">
        <v>20</v>
      </c>
      <c r="C1417" t="s">
        <v>44</v>
      </c>
      <c r="D1417" t="s">
        <v>45</v>
      </c>
      <c r="E1417" s="2">
        <v>10</v>
      </c>
      <c r="F1417" s="2">
        <v>18</v>
      </c>
      <c r="G1417">
        <v>2</v>
      </c>
      <c r="H1417" s="8">
        <v>2.5694444444444443E-2</v>
      </c>
      <c r="I1417" t="s">
        <v>13</v>
      </c>
      <c r="J1417" s="2">
        <f>Datos_cocina[[#This Row],[Precio Unitario]]*Datos_cocina[[#This Row],[Cantidad Ordenada]]</f>
        <v>36</v>
      </c>
      <c r="K1417" s="3">
        <f>Datos_cocina[[#This Row],[Ganancia Bruta]]*Datos_cocina[[#This Row],[Cantidad Ordenada]]</f>
        <v>16</v>
      </c>
      <c r="L1417" s="3">
        <f>Datos_cocina[[#This Row],[Precio Unitario]]-Datos_cocina[[#This Row],[Costo Unitario]]</f>
        <v>8</v>
      </c>
      <c r="M1417" s="4">
        <f>(Datos_cocina[[#This Row],[Ganancia Neta]]/Datos_cocina[[#This Row],[Total del Pedido]])</f>
        <v>0.44444444444444442</v>
      </c>
    </row>
    <row r="1418" spans="1:13" x14ac:dyDescent="0.3">
      <c r="A1418">
        <v>574</v>
      </c>
      <c r="B1418">
        <v>20</v>
      </c>
      <c r="C1418" t="s">
        <v>42</v>
      </c>
      <c r="D1418" t="s">
        <v>43</v>
      </c>
      <c r="E1418" s="2">
        <v>13</v>
      </c>
      <c r="F1418" s="2">
        <v>21</v>
      </c>
      <c r="G1418">
        <v>1</v>
      </c>
      <c r="H1418" s="8">
        <v>2.8472222222222222E-2</v>
      </c>
      <c r="I1418" t="s">
        <v>13</v>
      </c>
      <c r="J1418" s="2">
        <f>Datos_cocina[[#This Row],[Precio Unitario]]*Datos_cocina[[#This Row],[Cantidad Ordenada]]</f>
        <v>21</v>
      </c>
      <c r="K1418" s="3">
        <f>Datos_cocina[[#This Row],[Ganancia Bruta]]*Datos_cocina[[#This Row],[Cantidad Ordenada]]</f>
        <v>8</v>
      </c>
      <c r="L1418" s="3">
        <f>Datos_cocina[[#This Row],[Precio Unitario]]-Datos_cocina[[#This Row],[Costo Unitario]]</f>
        <v>8</v>
      </c>
      <c r="M1418" s="4">
        <f>(Datos_cocina[[#This Row],[Ganancia Neta]]/Datos_cocina[[#This Row],[Total del Pedido]])</f>
        <v>0.38095238095238093</v>
      </c>
    </row>
    <row r="1419" spans="1:13" x14ac:dyDescent="0.3">
      <c r="A1419">
        <v>575</v>
      </c>
      <c r="B1419">
        <v>15</v>
      </c>
      <c r="C1419" t="s">
        <v>44</v>
      </c>
      <c r="D1419" t="s">
        <v>45</v>
      </c>
      <c r="E1419" s="2">
        <v>10</v>
      </c>
      <c r="F1419" s="2">
        <v>18</v>
      </c>
      <c r="G1419">
        <v>1</v>
      </c>
      <c r="H1419" s="8">
        <v>3.0555555555555555E-2</v>
      </c>
      <c r="I1419" t="s">
        <v>10</v>
      </c>
      <c r="J1419" s="2">
        <f>Datos_cocina[[#This Row],[Precio Unitario]]*Datos_cocina[[#This Row],[Cantidad Ordenada]]</f>
        <v>18</v>
      </c>
      <c r="K1419" s="3">
        <f>Datos_cocina[[#This Row],[Ganancia Bruta]]*Datos_cocina[[#This Row],[Cantidad Ordenada]]</f>
        <v>8</v>
      </c>
      <c r="L1419" s="3">
        <f>Datos_cocina[[#This Row],[Precio Unitario]]-Datos_cocina[[#This Row],[Costo Unitario]]</f>
        <v>8</v>
      </c>
      <c r="M1419" s="4">
        <f>(Datos_cocina[[#This Row],[Ganancia Neta]]/Datos_cocina[[#This Row],[Total del Pedido]])</f>
        <v>0.44444444444444442</v>
      </c>
    </row>
    <row r="1420" spans="1:13" x14ac:dyDescent="0.3">
      <c r="A1420">
        <v>576</v>
      </c>
      <c r="B1420">
        <v>9</v>
      </c>
      <c r="C1420" t="s">
        <v>24</v>
      </c>
      <c r="D1420" t="s">
        <v>25</v>
      </c>
      <c r="E1420" s="2">
        <v>20</v>
      </c>
      <c r="F1420" s="2">
        <v>33</v>
      </c>
      <c r="G1420">
        <v>1</v>
      </c>
      <c r="H1420" s="8">
        <v>3.1944444444444442E-2</v>
      </c>
      <c r="I1420" t="s">
        <v>10</v>
      </c>
      <c r="J1420" s="2">
        <f>Datos_cocina[[#This Row],[Precio Unitario]]*Datos_cocina[[#This Row],[Cantidad Ordenada]]</f>
        <v>33</v>
      </c>
      <c r="K1420" s="3">
        <f>Datos_cocina[[#This Row],[Ganancia Bruta]]*Datos_cocina[[#This Row],[Cantidad Ordenada]]</f>
        <v>13</v>
      </c>
      <c r="L1420" s="3">
        <f>Datos_cocina[[#This Row],[Precio Unitario]]-Datos_cocina[[#This Row],[Costo Unitario]]</f>
        <v>13</v>
      </c>
      <c r="M1420" s="4">
        <f>(Datos_cocina[[#This Row],[Ganancia Neta]]/Datos_cocina[[#This Row],[Total del Pedido]])</f>
        <v>0.39393939393939392</v>
      </c>
    </row>
    <row r="1421" spans="1:13" x14ac:dyDescent="0.3">
      <c r="A1421">
        <v>576</v>
      </c>
      <c r="B1421">
        <v>9</v>
      </c>
      <c r="C1421" t="s">
        <v>14</v>
      </c>
      <c r="D1421" t="s">
        <v>15</v>
      </c>
      <c r="E1421" s="2">
        <v>19</v>
      </c>
      <c r="F1421" s="2">
        <v>31</v>
      </c>
      <c r="G1421">
        <v>3</v>
      </c>
      <c r="H1421" s="8">
        <v>2.2222222222222223E-2</v>
      </c>
      <c r="I1421" t="s">
        <v>10</v>
      </c>
      <c r="J1421" s="2">
        <f>Datos_cocina[[#This Row],[Precio Unitario]]*Datos_cocina[[#This Row],[Cantidad Ordenada]]</f>
        <v>93</v>
      </c>
      <c r="K1421" s="3">
        <f>Datos_cocina[[#This Row],[Ganancia Bruta]]*Datos_cocina[[#This Row],[Cantidad Ordenada]]</f>
        <v>36</v>
      </c>
      <c r="L1421" s="3">
        <f>Datos_cocina[[#This Row],[Precio Unitario]]-Datos_cocina[[#This Row],[Costo Unitario]]</f>
        <v>12</v>
      </c>
      <c r="M1421" s="4">
        <f>(Datos_cocina[[#This Row],[Ganancia Neta]]/Datos_cocina[[#This Row],[Total del Pedido]])</f>
        <v>0.38709677419354838</v>
      </c>
    </row>
    <row r="1422" spans="1:13" x14ac:dyDescent="0.3">
      <c r="A1422">
        <v>576</v>
      </c>
      <c r="B1422">
        <v>9</v>
      </c>
      <c r="C1422" t="s">
        <v>20</v>
      </c>
      <c r="D1422" t="s">
        <v>21</v>
      </c>
      <c r="E1422" s="2">
        <v>22</v>
      </c>
      <c r="F1422" s="2">
        <v>36</v>
      </c>
      <c r="G1422">
        <v>3</v>
      </c>
      <c r="H1422" s="8">
        <v>2.5694444444444443E-2</v>
      </c>
      <c r="I1422" t="s">
        <v>13</v>
      </c>
      <c r="J1422" s="2">
        <f>Datos_cocina[[#This Row],[Precio Unitario]]*Datos_cocina[[#This Row],[Cantidad Ordenada]]</f>
        <v>108</v>
      </c>
      <c r="K1422" s="3">
        <f>Datos_cocina[[#This Row],[Ganancia Bruta]]*Datos_cocina[[#This Row],[Cantidad Ordenada]]</f>
        <v>42</v>
      </c>
      <c r="L1422" s="3">
        <f>Datos_cocina[[#This Row],[Precio Unitario]]-Datos_cocina[[#This Row],[Costo Unitario]]</f>
        <v>14</v>
      </c>
      <c r="M1422" s="4">
        <f>(Datos_cocina[[#This Row],[Ganancia Neta]]/Datos_cocina[[#This Row],[Total del Pedido]])</f>
        <v>0.3888888888888889</v>
      </c>
    </row>
    <row r="1423" spans="1:13" x14ac:dyDescent="0.3">
      <c r="A1423">
        <v>577</v>
      </c>
      <c r="B1423">
        <v>5</v>
      </c>
      <c r="C1423" t="s">
        <v>44</v>
      </c>
      <c r="D1423" t="s">
        <v>45</v>
      </c>
      <c r="E1423" s="2">
        <v>10</v>
      </c>
      <c r="F1423" s="2">
        <v>18</v>
      </c>
      <c r="G1423">
        <v>1</v>
      </c>
      <c r="H1423" s="8">
        <v>6.9444444444444441E-3</v>
      </c>
      <c r="I1423" t="s">
        <v>13</v>
      </c>
      <c r="J1423" s="2">
        <f>Datos_cocina[[#This Row],[Precio Unitario]]*Datos_cocina[[#This Row],[Cantidad Ordenada]]</f>
        <v>18</v>
      </c>
      <c r="K1423" s="3">
        <f>Datos_cocina[[#This Row],[Ganancia Bruta]]*Datos_cocina[[#This Row],[Cantidad Ordenada]]</f>
        <v>8</v>
      </c>
      <c r="L1423" s="3">
        <f>Datos_cocina[[#This Row],[Precio Unitario]]-Datos_cocina[[#This Row],[Costo Unitario]]</f>
        <v>8</v>
      </c>
      <c r="M1423" s="4">
        <f>(Datos_cocina[[#This Row],[Ganancia Neta]]/Datos_cocina[[#This Row],[Total del Pedido]])</f>
        <v>0.44444444444444442</v>
      </c>
    </row>
    <row r="1424" spans="1:13" x14ac:dyDescent="0.3">
      <c r="A1424">
        <v>577</v>
      </c>
      <c r="B1424">
        <v>5</v>
      </c>
      <c r="C1424" t="s">
        <v>34</v>
      </c>
      <c r="D1424" t="s">
        <v>35</v>
      </c>
      <c r="E1424" s="2">
        <v>13</v>
      </c>
      <c r="F1424" s="2">
        <v>22</v>
      </c>
      <c r="G1424">
        <v>1</v>
      </c>
      <c r="H1424" s="8">
        <v>1.0416666666666666E-2</v>
      </c>
      <c r="I1424" t="s">
        <v>10</v>
      </c>
      <c r="J1424" s="2">
        <f>Datos_cocina[[#This Row],[Precio Unitario]]*Datos_cocina[[#This Row],[Cantidad Ordenada]]</f>
        <v>22</v>
      </c>
      <c r="K1424" s="3">
        <f>Datos_cocina[[#This Row],[Ganancia Bruta]]*Datos_cocina[[#This Row],[Cantidad Ordenada]]</f>
        <v>9</v>
      </c>
      <c r="L1424" s="3">
        <f>Datos_cocina[[#This Row],[Precio Unitario]]-Datos_cocina[[#This Row],[Costo Unitario]]</f>
        <v>9</v>
      </c>
      <c r="M1424" s="4">
        <f>(Datos_cocina[[#This Row],[Ganancia Neta]]/Datos_cocina[[#This Row],[Total del Pedido]])</f>
        <v>0.40909090909090912</v>
      </c>
    </row>
    <row r="1425" spans="1:13" x14ac:dyDescent="0.3">
      <c r="A1425">
        <v>578</v>
      </c>
      <c r="B1425">
        <v>11</v>
      </c>
      <c r="C1425" t="s">
        <v>11</v>
      </c>
      <c r="D1425" t="s">
        <v>12</v>
      </c>
      <c r="E1425" s="2">
        <v>18</v>
      </c>
      <c r="F1425" s="2">
        <v>30</v>
      </c>
      <c r="G1425">
        <v>3</v>
      </c>
      <c r="H1425" s="8">
        <v>3.0555555555555555E-2</v>
      </c>
      <c r="I1425" t="s">
        <v>10</v>
      </c>
      <c r="J1425" s="2">
        <f>Datos_cocina[[#This Row],[Precio Unitario]]*Datos_cocina[[#This Row],[Cantidad Ordenada]]</f>
        <v>90</v>
      </c>
      <c r="K1425" s="3">
        <f>Datos_cocina[[#This Row],[Ganancia Bruta]]*Datos_cocina[[#This Row],[Cantidad Ordenada]]</f>
        <v>36</v>
      </c>
      <c r="L1425" s="3">
        <f>Datos_cocina[[#This Row],[Precio Unitario]]-Datos_cocina[[#This Row],[Costo Unitario]]</f>
        <v>12</v>
      </c>
      <c r="M1425" s="4">
        <f>(Datos_cocina[[#This Row],[Ganancia Neta]]/Datos_cocina[[#This Row],[Total del Pedido]])</f>
        <v>0.4</v>
      </c>
    </row>
    <row r="1426" spans="1:13" x14ac:dyDescent="0.3">
      <c r="A1426">
        <v>579</v>
      </c>
      <c r="B1426">
        <v>9</v>
      </c>
      <c r="C1426" t="s">
        <v>48</v>
      </c>
      <c r="D1426" t="s">
        <v>49</v>
      </c>
      <c r="E1426" s="2">
        <v>15</v>
      </c>
      <c r="F1426" s="2">
        <v>25</v>
      </c>
      <c r="G1426">
        <v>2</v>
      </c>
      <c r="H1426" s="8">
        <v>3.3333333333333333E-2</v>
      </c>
      <c r="I1426" t="s">
        <v>10</v>
      </c>
      <c r="J1426" s="2">
        <f>Datos_cocina[[#This Row],[Precio Unitario]]*Datos_cocina[[#This Row],[Cantidad Ordenada]]</f>
        <v>50</v>
      </c>
      <c r="K1426" s="3">
        <f>Datos_cocina[[#This Row],[Ganancia Bruta]]*Datos_cocina[[#This Row],[Cantidad Ordenada]]</f>
        <v>20</v>
      </c>
      <c r="L1426" s="3">
        <f>Datos_cocina[[#This Row],[Precio Unitario]]-Datos_cocina[[#This Row],[Costo Unitario]]</f>
        <v>10</v>
      </c>
      <c r="M1426" s="4">
        <f>(Datos_cocina[[#This Row],[Ganancia Neta]]/Datos_cocina[[#This Row],[Total del Pedido]])</f>
        <v>0.4</v>
      </c>
    </row>
    <row r="1427" spans="1:13" x14ac:dyDescent="0.3">
      <c r="A1427">
        <v>580</v>
      </c>
      <c r="B1427">
        <v>10</v>
      </c>
      <c r="C1427" t="s">
        <v>24</v>
      </c>
      <c r="D1427" t="s">
        <v>25</v>
      </c>
      <c r="E1427" s="2">
        <v>20</v>
      </c>
      <c r="F1427" s="2">
        <v>33</v>
      </c>
      <c r="G1427">
        <v>1</v>
      </c>
      <c r="H1427" s="8">
        <v>2.0833333333333332E-2</v>
      </c>
      <c r="I1427" t="s">
        <v>10</v>
      </c>
      <c r="J1427" s="2">
        <f>Datos_cocina[[#This Row],[Precio Unitario]]*Datos_cocina[[#This Row],[Cantidad Ordenada]]</f>
        <v>33</v>
      </c>
      <c r="K1427" s="3">
        <f>Datos_cocina[[#This Row],[Ganancia Bruta]]*Datos_cocina[[#This Row],[Cantidad Ordenada]]</f>
        <v>13</v>
      </c>
      <c r="L1427" s="3">
        <f>Datos_cocina[[#This Row],[Precio Unitario]]-Datos_cocina[[#This Row],[Costo Unitario]]</f>
        <v>13</v>
      </c>
      <c r="M1427" s="4">
        <f>(Datos_cocina[[#This Row],[Ganancia Neta]]/Datos_cocina[[#This Row],[Total del Pedido]])</f>
        <v>0.39393939393939392</v>
      </c>
    </row>
    <row r="1428" spans="1:13" x14ac:dyDescent="0.3">
      <c r="A1428">
        <v>581</v>
      </c>
      <c r="B1428">
        <v>18</v>
      </c>
      <c r="C1428" t="s">
        <v>24</v>
      </c>
      <c r="D1428" t="s">
        <v>25</v>
      </c>
      <c r="E1428" s="2">
        <v>20</v>
      </c>
      <c r="F1428" s="2">
        <v>33</v>
      </c>
      <c r="G1428">
        <v>1</v>
      </c>
      <c r="H1428" s="8">
        <v>1.0416666666666666E-2</v>
      </c>
      <c r="I1428" t="s">
        <v>10</v>
      </c>
      <c r="J1428" s="2">
        <f>Datos_cocina[[#This Row],[Precio Unitario]]*Datos_cocina[[#This Row],[Cantidad Ordenada]]</f>
        <v>33</v>
      </c>
      <c r="K1428" s="3">
        <f>Datos_cocina[[#This Row],[Ganancia Bruta]]*Datos_cocina[[#This Row],[Cantidad Ordenada]]</f>
        <v>13</v>
      </c>
      <c r="L1428" s="3">
        <f>Datos_cocina[[#This Row],[Precio Unitario]]-Datos_cocina[[#This Row],[Costo Unitario]]</f>
        <v>13</v>
      </c>
      <c r="M1428" s="4">
        <f>(Datos_cocina[[#This Row],[Ganancia Neta]]/Datos_cocina[[#This Row],[Total del Pedido]])</f>
        <v>0.39393939393939392</v>
      </c>
    </row>
    <row r="1429" spans="1:13" x14ac:dyDescent="0.3">
      <c r="A1429">
        <v>581</v>
      </c>
      <c r="B1429">
        <v>18</v>
      </c>
      <c r="C1429" t="s">
        <v>11</v>
      </c>
      <c r="D1429" t="s">
        <v>12</v>
      </c>
      <c r="E1429" s="2">
        <v>18</v>
      </c>
      <c r="F1429" s="2">
        <v>30</v>
      </c>
      <c r="G1429">
        <v>3</v>
      </c>
      <c r="H1429" s="8">
        <v>2.7777777777777776E-2</v>
      </c>
      <c r="I1429" t="s">
        <v>10</v>
      </c>
      <c r="J1429" s="2">
        <f>Datos_cocina[[#This Row],[Precio Unitario]]*Datos_cocina[[#This Row],[Cantidad Ordenada]]</f>
        <v>90</v>
      </c>
      <c r="K1429" s="3">
        <f>Datos_cocina[[#This Row],[Ganancia Bruta]]*Datos_cocina[[#This Row],[Cantidad Ordenada]]</f>
        <v>36</v>
      </c>
      <c r="L1429" s="3">
        <f>Datos_cocina[[#This Row],[Precio Unitario]]-Datos_cocina[[#This Row],[Costo Unitario]]</f>
        <v>12</v>
      </c>
      <c r="M1429" s="4">
        <f>(Datos_cocina[[#This Row],[Ganancia Neta]]/Datos_cocina[[#This Row],[Total del Pedido]])</f>
        <v>0.4</v>
      </c>
    </row>
    <row r="1430" spans="1:13" x14ac:dyDescent="0.3">
      <c r="A1430">
        <v>582</v>
      </c>
      <c r="B1430">
        <v>3</v>
      </c>
      <c r="C1430" t="s">
        <v>16</v>
      </c>
      <c r="D1430" t="s">
        <v>17</v>
      </c>
      <c r="E1430" s="2">
        <v>16</v>
      </c>
      <c r="F1430" s="2">
        <v>27</v>
      </c>
      <c r="G1430">
        <v>2</v>
      </c>
      <c r="H1430" s="8">
        <v>2.9166666666666667E-2</v>
      </c>
      <c r="I1430" t="s">
        <v>13</v>
      </c>
      <c r="J1430" s="2">
        <f>Datos_cocina[[#This Row],[Precio Unitario]]*Datos_cocina[[#This Row],[Cantidad Ordenada]]</f>
        <v>54</v>
      </c>
      <c r="K1430" s="3">
        <f>Datos_cocina[[#This Row],[Ganancia Bruta]]*Datos_cocina[[#This Row],[Cantidad Ordenada]]</f>
        <v>22</v>
      </c>
      <c r="L1430" s="3">
        <f>Datos_cocina[[#This Row],[Precio Unitario]]-Datos_cocina[[#This Row],[Costo Unitario]]</f>
        <v>11</v>
      </c>
      <c r="M1430" s="4">
        <f>(Datos_cocina[[#This Row],[Ganancia Neta]]/Datos_cocina[[#This Row],[Total del Pedido]])</f>
        <v>0.40740740740740738</v>
      </c>
    </row>
    <row r="1431" spans="1:13" x14ac:dyDescent="0.3">
      <c r="A1431">
        <v>583</v>
      </c>
      <c r="B1431">
        <v>9</v>
      </c>
      <c r="C1431" t="s">
        <v>28</v>
      </c>
      <c r="D1431" t="s">
        <v>29</v>
      </c>
      <c r="E1431" s="2">
        <v>11</v>
      </c>
      <c r="F1431" s="2">
        <v>19</v>
      </c>
      <c r="G1431">
        <v>3</v>
      </c>
      <c r="H1431" s="8">
        <v>1.0416666666666666E-2</v>
      </c>
      <c r="I1431" t="s">
        <v>10</v>
      </c>
      <c r="J1431" s="2">
        <f>Datos_cocina[[#This Row],[Precio Unitario]]*Datos_cocina[[#This Row],[Cantidad Ordenada]]</f>
        <v>57</v>
      </c>
      <c r="K1431" s="3">
        <f>Datos_cocina[[#This Row],[Ganancia Bruta]]*Datos_cocina[[#This Row],[Cantidad Ordenada]]</f>
        <v>24</v>
      </c>
      <c r="L1431" s="3">
        <f>Datos_cocina[[#This Row],[Precio Unitario]]-Datos_cocina[[#This Row],[Costo Unitario]]</f>
        <v>8</v>
      </c>
      <c r="M1431" s="4">
        <f>(Datos_cocina[[#This Row],[Ganancia Neta]]/Datos_cocina[[#This Row],[Total del Pedido]])</f>
        <v>0.42105263157894735</v>
      </c>
    </row>
    <row r="1432" spans="1:13" x14ac:dyDescent="0.3">
      <c r="A1432">
        <v>583</v>
      </c>
      <c r="B1432">
        <v>9</v>
      </c>
      <c r="C1432" t="s">
        <v>44</v>
      </c>
      <c r="D1432" t="s">
        <v>45</v>
      </c>
      <c r="E1432" s="2">
        <v>10</v>
      </c>
      <c r="F1432" s="2">
        <v>18</v>
      </c>
      <c r="G1432">
        <v>1</v>
      </c>
      <c r="H1432" s="8">
        <v>7.6388888888888886E-3</v>
      </c>
      <c r="I1432" t="s">
        <v>10</v>
      </c>
      <c r="J1432" s="2">
        <f>Datos_cocina[[#This Row],[Precio Unitario]]*Datos_cocina[[#This Row],[Cantidad Ordenada]]</f>
        <v>18</v>
      </c>
      <c r="K1432" s="3">
        <f>Datos_cocina[[#This Row],[Ganancia Bruta]]*Datos_cocina[[#This Row],[Cantidad Ordenada]]</f>
        <v>8</v>
      </c>
      <c r="L1432" s="3">
        <f>Datos_cocina[[#This Row],[Precio Unitario]]-Datos_cocina[[#This Row],[Costo Unitario]]</f>
        <v>8</v>
      </c>
      <c r="M1432" s="4">
        <f>(Datos_cocina[[#This Row],[Ganancia Neta]]/Datos_cocina[[#This Row],[Total del Pedido]])</f>
        <v>0.44444444444444442</v>
      </c>
    </row>
    <row r="1433" spans="1:13" x14ac:dyDescent="0.3">
      <c r="A1433">
        <v>583</v>
      </c>
      <c r="B1433">
        <v>9</v>
      </c>
      <c r="C1433" t="s">
        <v>8</v>
      </c>
      <c r="D1433" t="s">
        <v>9</v>
      </c>
      <c r="E1433" s="2">
        <v>14</v>
      </c>
      <c r="F1433" s="2">
        <v>24</v>
      </c>
      <c r="G1433">
        <v>2</v>
      </c>
      <c r="H1433" s="8">
        <v>2.013888888888889E-2</v>
      </c>
      <c r="I1433" t="s">
        <v>13</v>
      </c>
      <c r="J1433" s="2">
        <f>Datos_cocina[[#This Row],[Precio Unitario]]*Datos_cocina[[#This Row],[Cantidad Ordenada]]</f>
        <v>48</v>
      </c>
      <c r="K1433" s="3">
        <f>Datos_cocina[[#This Row],[Ganancia Bruta]]*Datos_cocina[[#This Row],[Cantidad Ordenada]]</f>
        <v>20</v>
      </c>
      <c r="L1433" s="3">
        <f>Datos_cocina[[#This Row],[Precio Unitario]]-Datos_cocina[[#This Row],[Costo Unitario]]</f>
        <v>10</v>
      </c>
      <c r="M1433" s="4">
        <f>(Datos_cocina[[#This Row],[Ganancia Neta]]/Datos_cocina[[#This Row],[Total del Pedido]])</f>
        <v>0.41666666666666669</v>
      </c>
    </row>
    <row r="1434" spans="1:13" x14ac:dyDescent="0.3">
      <c r="A1434">
        <v>583</v>
      </c>
      <c r="B1434">
        <v>9</v>
      </c>
      <c r="C1434" t="s">
        <v>18</v>
      </c>
      <c r="D1434" t="s">
        <v>19</v>
      </c>
      <c r="E1434" s="2">
        <v>25</v>
      </c>
      <c r="F1434" s="2">
        <v>40</v>
      </c>
      <c r="G1434">
        <v>3</v>
      </c>
      <c r="H1434" s="8">
        <v>3.4722222222222224E-2</v>
      </c>
      <c r="I1434" t="s">
        <v>13</v>
      </c>
      <c r="J1434" s="2">
        <f>Datos_cocina[[#This Row],[Precio Unitario]]*Datos_cocina[[#This Row],[Cantidad Ordenada]]</f>
        <v>120</v>
      </c>
      <c r="K1434" s="3">
        <f>Datos_cocina[[#This Row],[Ganancia Bruta]]*Datos_cocina[[#This Row],[Cantidad Ordenada]]</f>
        <v>45</v>
      </c>
      <c r="L1434" s="3">
        <f>Datos_cocina[[#This Row],[Precio Unitario]]-Datos_cocina[[#This Row],[Costo Unitario]]</f>
        <v>15</v>
      </c>
      <c r="M1434" s="4">
        <f>(Datos_cocina[[#This Row],[Ganancia Neta]]/Datos_cocina[[#This Row],[Total del Pedido]])</f>
        <v>0.375</v>
      </c>
    </row>
    <row r="1435" spans="1:13" x14ac:dyDescent="0.3">
      <c r="A1435">
        <v>584</v>
      </c>
      <c r="B1435">
        <v>9</v>
      </c>
      <c r="C1435" t="s">
        <v>42</v>
      </c>
      <c r="D1435" t="s">
        <v>43</v>
      </c>
      <c r="E1435" s="2">
        <v>13</v>
      </c>
      <c r="F1435" s="2">
        <v>21</v>
      </c>
      <c r="G1435">
        <v>1</v>
      </c>
      <c r="H1435" s="8">
        <v>3.9583333333333331E-2</v>
      </c>
      <c r="I1435" t="s">
        <v>13</v>
      </c>
      <c r="J1435" s="2">
        <f>Datos_cocina[[#This Row],[Precio Unitario]]*Datos_cocina[[#This Row],[Cantidad Ordenada]]</f>
        <v>21</v>
      </c>
      <c r="K1435" s="3">
        <f>Datos_cocina[[#This Row],[Ganancia Bruta]]*Datos_cocina[[#This Row],[Cantidad Ordenada]]</f>
        <v>8</v>
      </c>
      <c r="L1435" s="3">
        <f>Datos_cocina[[#This Row],[Precio Unitario]]-Datos_cocina[[#This Row],[Costo Unitario]]</f>
        <v>8</v>
      </c>
      <c r="M1435" s="4">
        <f>(Datos_cocina[[#This Row],[Ganancia Neta]]/Datos_cocina[[#This Row],[Total del Pedido]])</f>
        <v>0.38095238095238093</v>
      </c>
    </row>
    <row r="1436" spans="1:13" x14ac:dyDescent="0.3">
      <c r="A1436">
        <v>584</v>
      </c>
      <c r="B1436">
        <v>9</v>
      </c>
      <c r="C1436" t="s">
        <v>14</v>
      </c>
      <c r="D1436" t="s">
        <v>15</v>
      </c>
      <c r="E1436" s="2">
        <v>19</v>
      </c>
      <c r="F1436" s="2">
        <v>31</v>
      </c>
      <c r="G1436">
        <v>2</v>
      </c>
      <c r="H1436" s="8">
        <v>2.361111111111111E-2</v>
      </c>
      <c r="I1436" t="s">
        <v>10</v>
      </c>
      <c r="J1436" s="2">
        <f>Datos_cocina[[#This Row],[Precio Unitario]]*Datos_cocina[[#This Row],[Cantidad Ordenada]]</f>
        <v>62</v>
      </c>
      <c r="K1436" s="3">
        <f>Datos_cocina[[#This Row],[Ganancia Bruta]]*Datos_cocina[[#This Row],[Cantidad Ordenada]]</f>
        <v>24</v>
      </c>
      <c r="L1436" s="3">
        <f>Datos_cocina[[#This Row],[Precio Unitario]]-Datos_cocina[[#This Row],[Costo Unitario]]</f>
        <v>12</v>
      </c>
      <c r="M1436" s="4">
        <f>(Datos_cocina[[#This Row],[Ganancia Neta]]/Datos_cocina[[#This Row],[Total del Pedido]])</f>
        <v>0.38709677419354838</v>
      </c>
    </row>
    <row r="1437" spans="1:13" x14ac:dyDescent="0.3">
      <c r="A1437">
        <v>584</v>
      </c>
      <c r="B1437">
        <v>9</v>
      </c>
      <c r="C1437" t="s">
        <v>26</v>
      </c>
      <c r="D1437" t="s">
        <v>27</v>
      </c>
      <c r="E1437" s="2">
        <v>16</v>
      </c>
      <c r="F1437" s="2">
        <v>28</v>
      </c>
      <c r="G1437">
        <v>2</v>
      </c>
      <c r="H1437" s="8">
        <v>1.5972222222222221E-2</v>
      </c>
      <c r="I1437" t="s">
        <v>10</v>
      </c>
      <c r="J1437" s="2">
        <f>Datos_cocina[[#This Row],[Precio Unitario]]*Datos_cocina[[#This Row],[Cantidad Ordenada]]</f>
        <v>56</v>
      </c>
      <c r="K1437" s="3">
        <f>Datos_cocina[[#This Row],[Ganancia Bruta]]*Datos_cocina[[#This Row],[Cantidad Ordenada]]</f>
        <v>24</v>
      </c>
      <c r="L1437" s="3">
        <f>Datos_cocina[[#This Row],[Precio Unitario]]-Datos_cocina[[#This Row],[Costo Unitario]]</f>
        <v>12</v>
      </c>
      <c r="M1437" s="4">
        <f>(Datos_cocina[[#This Row],[Ganancia Neta]]/Datos_cocina[[#This Row],[Total del Pedido]])</f>
        <v>0.42857142857142855</v>
      </c>
    </row>
    <row r="1438" spans="1:13" x14ac:dyDescent="0.3">
      <c r="A1438">
        <v>585</v>
      </c>
      <c r="B1438">
        <v>3</v>
      </c>
      <c r="C1438" t="s">
        <v>32</v>
      </c>
      <c r="D1438" t="s">
        <v>33</v>
      </c>
      <c r="E1438" s="2">
        <v>19</v>
      </c>
      <c r="F1438" s="2">
        <v>32</v>
      </c>
      <c r="G1438">
        <v>1</v>
      </c>
      <c r="H1438" s="8">
        <v>2.4305555555555556E-2</v>
      </c>
      <c r="I1438" t="s">
        <v>13</v>
      </c>
      <c r="J1438" s="2">
        <f>Datos_cocina[[#This Row],[Precio Unitario]]*Datos_cocina[[#This Row],[Cantidad Ordenada]]</f>
        <v>32</v>
      </c>
      <c r="K1438" s="3">
        <f>Datos_cocina[[#This Row],[Ganancia Bruta]]*Datos_cocina[[#This Row],[Cantidad Ordenada]]</f>
        <v>13</v>
      </c>
      <c r="L1438" s="3">
        <f>Datos_cocina[[#This Row],[Precio Unitario]]-Datos_cocina[[#This Row],[Costo Unitario]]</f>
        <v>13</v>
      </c>
      <c r="M1438" s="4">
        <f>(Datos_cocina[[#This Row],[Ganancia Neta]]/Datos_cocina[[#This Row],[Total del Pedido]])</f>
        <v>0.40625</v>
      </c>
    </row>
    <row r="1439" spans="1:13" x14ac:dyDescent="0.3">
      <c r="A1439">
        <v>585</v>
      </c>
      <c r="B1439">
        <v>3</v>
      </c>
      <c r="C1439" t="s">
        <v>30</v>
      </c>
      <c r="D1439" t="s">
        <v>31</v>
      </c>
      <c r="E1439" s="2">
        <v>21</v>
      </c>
      <c r="F1439" s="2">
        <v>35</v>
      </c>
      <c r="G1439">
        <v>1</v>
      </c>
      <c r="H1439" s="8">
        <v>5.5555555555555558E-3</v>
      </c>
      <c r="I1439" t="s">
        <v>13</v>
      </c>
      <c r="J1439" s="2">
        <f>Datos_cocina[[#This Row],[Precio Unitario]]*Datos_cocina[[#This Row],[Cantidad Ordenada]]</f>
        <v>35</v>
      </c>
      <c r="K1439" s="3">
        <f>Datos_cocina[[#This Row],[Ganancia Bruta]]*Datos_cocina[[#This Row],[Cantidad Ordenada]]</f>
        <v>14</v>
      </c>
      <c r="L1439" s="3">
        <f>Datos_cocina[[#This Row],[Precio Unitario]]-Datos_cocina[[#This Row],[Costo Unitario]]</f>
        <v>14</v>
      </c>
      <c r="M1439" s="4">
        <f>(Datos_cocina[[#This Row],[Ganancia Neta]]/Datos_cocina[[#This Row],[Total del Pedido]])</f>
        <v>0.4</v>
      </c>
    </row>
    <row r="1440" spans="1:13" x14ac:dyDescent="0.3">
      <c r="A1440">
        <v>585</v>
      </c>
      <c r="B1440">
        <v>3</v>
      </c>
      <c r="C1440" t="s">
        <v>44</v>
      </c>
      <c r="D1440" t="s">
        <v>45</v>
      </c>
      <c r="E1440" s="2">
        <v>10</v>
      </c>
      <c r="F1440" s="2">
        <v>18</v>
      </c>
      <c r="G1440">
        <v>2</v>
      </c>
      <c r="H1440" s="8">
        <v>1.5277777777777777E-2</v>
      </c>
      <c r="I1440" t="s">
        <v>10</v>
      </c>
      <c r="J1440" s="2">
        <f>Datos_cocina[[#This Row],[Precio Unitario]]*Datos_cocina[[#This Row],[Cantidad Ordenada]]</f>
        <v>36</v>
      </c>
      <c r="K1440" s="3">
        <f>Datos_cocina[[#This Row],[Ganancia Bruta]]*Datos_cocina[[#This Row],[Cantidad Ordenada]]</f>
        <v>16</v>
      </c>
      <c r="L1440" s="3">
        <f>Datos_cocina[[#This Row],[Precio Unitario]]-Datos_cocina[[#This Row],[Costo Unitario]]</f>
        <v>8</v>
      </c>
      <c r="M1440" s="4">
        <f>(Datos_cocina[[#This Row],[Ganancia Neta]]/Datos_cocina[[#This Row],[Total del Pedido]])</f>
        <v>0.44444444444444442</v>
      </c>
    </row>
    <row r="1441" spans="1:13" x14ac:dyDescent="0.3">
      <c r="A1441">
        <v>585</v>
      </c>
      <c r="B1441">
        <v>3</v>
      </c>
      <c r="C1441" t="s">
        <v>48</v>
      </c>
      <c r="D1441" t="s">
        <v>49</v>
      </c>
      <c r="E1441" s="2">
        <v>15</v>
      </c>
      <c r="F1441" s="2">
        <v>25</v>
      </c>
      <c r="G1441">
        <v>1</v>
      </c>
      <c r="H1441" s="8">
        <v>2.0833333333333332E-2</v>
      </c>
      <c r="I1441" t="s">
        <v>13</v>
      </c>
      <c r="J1441" s="2">
        <f>Datos_cocina[[#This Row],[Precio Unitario]]*Datos_cocina[[#This Row],[Cantidad Ordenada]]</f>
        <v>25</v>
      </c>
      <c r="K1441" s="3">
        <f>Datos_cocina[[#This Row],[Ganancia Bruta]]*Datos_cocina[[#This Row],[Cantidad Ordenada]]</f>
        <v>10</v>
      </c>
      <c r="L1441" s="3">
        <f>Datos_cocina[[#This Row],[Precio Unitario]]-Datos_cocina[[#This Row],[Costo Unitario]]</f>
        <v>10</v>
      </c>
      <c r="M1441" s="4">
        <f>(Datos_cocina[[#This Row],[Ganancia Neta]]/Datos_cocina[[#This Row],[Total del Pedido]])</f>
        <v>0.4</v>
      </c>
    </row>
    <row r="1442" spans="1:13" x14ac:dyDescent="0.3">
      <c r="A1442">
        <v>586</v>
      </c>
      <c r="B1442">
        <v>17</v>
      </c>
      <c r="C1442" t="s">
        <v>24</v>
      </c>
      <c r="D1442" t="s">
        <v>25</v>
      </c>
      <c r="E1442" s="2">
        <v>20</v>
      </c>
      <c r="F1442" s="2">
        <v>33</v>
      </c>
      <c r="G1442">
        <v>3</v>
      </c>
      <c r="H1442" s="8">
        <v>3.2638888888888891E-2</v>
      </c>
      <c r="I1442" t="s">
        <v>13</v>
      </c>
      <c r="J1442" s="2">
        <f>Datos_cocina[[#This Row],[Precio Unitario]]*Datos_cocina[[#This Row],[Cantidad Ordenada]]</f>
        <v>99</v>
      </c>
      <c r="K1442" s="3">
        <f>Datos_cocina[[#This Row],[Ganancia Bruta]]*Datos_cocina[[#This Row],[Cantidad Ordenada]]</f>
        <v>39</v>
      </c>
      <c r="L1442" s="3">
        <f>Datos_cocina[[#This Row],[Precio Unitario]]-Datos_cocina[[#This Row],[Costo Unitario]]</f>
        <v>13</v>
      </c>
      <c r="M1442" s="4">
        <f>(Datos_cocina[[#This Row],[Ganancia Neta]]/Datos_cocina[[#This Row],[Total del Pedido]])</f>
        <v>0.39393939393939392</v>
      </c>
    </row>
    <row r="1443" spans="1:13" x14ac:dyDescent="0.3">
      <c r="A1443">
        <v>586</v>
      </c>
      <c r="B1443">
        <v>17</v>
      </c>
      <c r="C1443" t="s">
        <v>8</v>
      </c>
      <c r="D1443" t="s">
        <v>9</v>
      </c>
      <c r="E1443" s="2">
        <v>14</v>
      </c>
      <c r="F1443" s="2">
        <v>24</v>
      </c>
      <c r="G1443">
        <v>3</v>
      </c>
      <c r="H1443" s="8">
        <v>3.125E-2</v>
      </c>
      <c r="I1443" t="s">
        <v>10</v>
      </c>
      <c r="J1443" s="2">
        <f>Datos_cocina[[#This Row],[Precio Unitario]]*Datos_cocina[[#This Row],[Cantidad Ordenada]]</f>
        <v>72</v>
      </c>
      <c r="K1443" s="3">
        <f>Datos_cocina[[#This Row],[Ganancia Bruta]]*Datos_cocina[[#This Row],[Cantidad Ordenada]]</f>
        <v>30</v>
      </c>
      <c r="L1443" s="3">
        <f>Datos_cocina[[#This Row],[Precio Unitario]]-Datos_cocina[[#This Row],[Costo Unitario]]</f>
        <v>10</v>
      </c>
      <c r="M1443" s="4">
        <f>(Datos_cocina[[#This Row],[Ganancia Neta]]/Datos_cocina[[#This Row],[Total del Pedido]])</f>
        <v>0.41666666666666669</v>
      </c>
    </row>
    <row r="1444" spans="1:13" x14ac:dyDescent="0.3">
      <c r="A1444">
        <v>587</v>
      </c>
      <c r="B1444">
        <v>7</v>
      </c>
      <c r="C1444" t="s">
        <v>8</v>
      </c>
      <c r="D1444" t="s">
        <v>9</v>
      </c>
      <c r="E1444" s="2">
        <v>14</v>
      </c>
      <c r="F1444" s="2">
        <v>24</v>
      </c>
      <c r="G1444">
        <v>2</v>
      </c>
      <c r="H1444" s="8">
        <v>2.9861111111111113E-2</v>
      </c>
      <c r="I1444" t="s">
        <v>13</v>
      </c>
      <c r="J1444" s="2">
        <f>Datos_cocina[[#This Row],[Precio Unitario]]*Datos_cocina[[#This Row],[Cantidad Ordenada]]</f>
        <v>48</v>
      </c>
      <c r="K1444" s="3">
        <f>Datos_cocina[[#This Row],[Ganancia Bruta]]*Datos_cocina[[#This Row],[Cantidad Ordenada]]</f>
        <v>20</v>
      </c>
      <c r="L1444" s="3">
        <f>Datos_cocina[[#This Row],[Precio Unitario]]-Datos_cocina[[#This Row],[Costo Unitario]]</f>
        <v>10</v>
      </c>
      <c r="M1444" s="4">
        <f>(Datos_cocina[[#This Row],[Ganancia Neta]]/Datos_cocina[[#This Row],[Total del Pedido]])</f>
        <v>0.41666666666666669</v>
      </c>
    </row>
    <row r="1445" spans="1:13" x14ac:dyDescent="0.3">
      <c r="A1445">
        <v>588</v>
      </c>
      <c r="B1445">
        <v>15</v>
      </c>
      <c r="C1445" t="s">
        <v>46</v>
      </c>
      <c r="D1445" t="s">
        <v>47</v>
      </c>
      <c r="E1445" s="2">
        <v>15</v>
      </c>
      <c r="F1445" s="2">
        <v>26</v>
      </c>
      <c r="G1445">
        <v>1</v>
      </c>
      <c r="H1445" s="8">
        <v>1.7361111111111112E-2</v>
      </c>
      <c r="I1445" t="s">
        <v>13</v>
      </c>
      <c r="J1445" s="2">
        <f>Datos_cocina[[#This Row],[Precio Unitario]]*Datos_cocina[[#This Row],[Cantidad Ordenada]]</f>
        <v>26</v>
      </c>
      <c r="K1445" s="3">
        <f>Datos_cocina[[#This Row],[Ganancia Bruta]]*Datos_cocina[[#This Row],[Cantidad Ordenada]]</f>
        <v>11</v>
      </c>
      <c r="L1445" s="3">
        <f>Datos_cocina[[#This Row],[Precio Unitario]]-Datos_cocina[[#This Row],[Costo Unitario]]</f>
        <v>11</v>
      </c>
      <c r="M1445" s="4">
        <f>(Datos_cocina[[#This Row],[Ganancia Neta]]/Datos_cocina[[#This Row],[Total del Pedido]])</f>
        <v>0.42307692307692307</v>
      </c>
    </row>
    <row r="1446" spans="1:13" x14ac:dyDescent="0.3">
      <c r="A1446">
        <v>588</v>
      </c>
      <c r="B1446">
        <v>15</v>
      </c>
      <c r="C1446" t="s">
        <v>48</v>
      </c>
      <c r="D1446" t="s">
        <v>49</v>
      </c>
      <c r="E1446" s="2">
        <v>15</v>
      </c>
      <c r="F1446" s="2">
        <v>25</v>
      </c>
      <c r="G1446">
        <v>3</v>
      </c>
      <c r="H1446" s="8">
        <v>8.3333333333333332E-3</v>
      </c>
      <c r="I1446" t="s">
        <v>13</v>
      </c>
      <c r="J1446" s="2">
        <f>Datos_cocina[[#This Row],[Precio Unitario]]*Datos_cocina[[#This Row],[Cantidad Ordenada]]</f>
        <v>75</v>
      </c>
      <c r="K1446" s="3">
        <f>Datos_cocina[[#This Row],[Ganancia Bruta]]*Datos_cocina[[#This Row],[Cantidad Ordenada]]</f>
        <v>30</v>
      </c>
      <c r="L1446" s="3">
        <f>Datos_cocina[[#This Row],[Precio Unitario]]-Datos_cocina[[#This Row],[Costo Unitario]]</f>
        <v>10</v>
      </c>
      <c r="M1446" s="4">
        <f>(Datos_cocina[[#This Row],[Ganancia Neta]]/Datos_cocina[[#This Row],[Total del Pedido]])</f>
        <v>0.4</v>
      </c>
    </row>
    <row r="1447" spans="1:13" x14ac:dyDescent="0.3">
      <c r="A1447">
        <v>589</v>
      </c>
      <c r="B1447">
        <v>10</v>
      </c>
      <c r="C1447" t="s">
        <v>40</v>
      </c>
      <c r="D1447" t="s">
        <v>41</v>
      </c>
      <c r="E1447" s="2">
        <v>14</v>
      </c>
      <c r="F1447" s="2">
        <v>23</v>
      </c>
      <c r="G1447">
        <v>1</v>
      </c>
      <c r="H1447" s="8">
        <v>3.125E-2</v>
      </c>
      <c r="I1447" t="s">
        <v>10</v>
      </c>
      <c r="J1447" s="2">
        <f>Datos_cocina[[#This Row],[Precio Unitario]]*Datos_cocina[[#This Row],[Cantidad Ordenada]]</f>
        <v>23</v>
      </c>
      <c r="K1447" s="3">
        <f>Datos_cocina[[#This Row],[Ganancia Bruta]]*Datos_cocina[[#This Row],[Cantidad Ordenada]]</f>
        <v>9</v>
      </c>
      <c r="L1447" s="3">
        <f>Datos_cocina[[#This Row],[Precio Unitario]]-Datos_cocina[[#This Row],[Costo Unitario]]</f>
        <v>9</v>
      </c>
      <c r="M1447" s="4">
        <f>(Datos_cocina[[#This Row],[Ganancia Neta]]/Datos_cocina[[#This Row],[Total del Pedido]])</f>
        <v>0.39130434782608697</v>
      </c>
    </row>
    <row r="1448" spans="1:13" x14ac:dyDescent="0.3">
      <c r="A1448">
        <v>589</v>
      </c>
      <c r="B1448">
        <v>10</v>
      </c>
      <c r="C1448" t="s">
        <v>36</v>
      </c>
      <c r="D1448" t="s">
        <v>37</v>
      </c>
      <c r="E1448" s="2">
        <v>20</v>
      </c>
      <c r="F1448" s="2">
        <v>34</v>
      </c>
      <c r="G1448">
        <v>3</v>
      </c>
      <c r="H1448" s="8">
        <v>4.0972222222222222E-2</v>
      </c>
      <c r="I1448" t="s">
        <v>10</v>
      </c>
      <c r="J1448" s="2">
        <f>Datos_cocina[[#This Row],[Precio Unitario]]*Datos_cocina[[#This Row],[Cantidad Ordenada]]</f>
        <v>102</v>
      </c>
      <c r="K1448" s="3">
        <f>Datos_cocina[[#This Row],[Ganancia Bruta]]*Datos_cocina[[#This Row],[Cantidad Ordenada]]</f>
        <v>42</v>
      </c>
      <c r="L1448" s="3">
        <f>Datos_cocina[[#This Row],[Precio Unitario]]-Datos_cocina[[#This Row],[Costo Unitario]]</f>
        <v>14</v>
      </c>
      <c r="M1448" s="4">
        <f>(Datos_cocina[[#This Row],[Ganancia Neta]]/Datos_cocina[[#This Row],[Total del Pedido]])</f>
        <v>0.41176470588235292</v>
      </c>
    </row>
    <row r="1449" spans="1:13" x14ac:dyDescent="0.3">
      <c r="A1449">
        <v>589</v>
      </c>
      <c r="B1449">
        <v>10</v>
      </c>
      <c r="C1449" t="s">
        <v>42</v>
      </c>
      <c r="D1449" t="s">
        <v>43</v>
      </c>
      <c r="E1449" s="2">
        <v>13</v>
      </c>
      <c r="F1449" s="2">
        <v>21</v>
      </c>
      <c r="G1449">
        <v>3</v>
      </c>
      <c r="H1449" s="8">
        <v>4.8611111111111112E-3</v>
      </c>
      <c r="I1449" t="s">
        <v>10</v>
      </c>
      <c r="J1449" s="2">
        <f>Datos_cocina[[#This Row],[Precio Unitario]]*Datos_cocina[[#This Row],[Cantidad Ordenada]]</f>
        <v>63</v>
      </c>
      <c r="K1449" s="3">
        <f>Datos_cocina[[#This Row],[Ganancia Bruta]]*Datos_cocina[[#This Row],[Cantidad Ordenada]]</f>
        <v>24</v>
      </c>
      <c r="L1449" s="3">
        <f>Datos_cocina[[#This Row],[Precio Unitario]]-Datos_cocina[[#This Row],[Costo Unitario]]</f>
        <v>8</v>
      </c>
      <c r="M1449" s="4">
        <f>(Datos_cocina[[#This Row],[Ganancia Neta]]/Datos_cocina[[#This Row],[Total del Pedido]])</f>
        <v>0.38095238095238093</v>
      </c>
    </row>
    <row r="1450" spans="1:13" x14ac:dyDescent="0.3">
      <c r="A1450">
        <v>589</v>
      </c>
      <c r="B1450">
        <v>10</v>
      </c>
      <c r="C1450" t="s">
        <v>32</v>
      </c>
      <c r="D1450" t="s">
        <v>33</v>
      </c>
      <c r="E1450" s="2">
        <v>19</v>
      </c>
      <c r="F1450" s="2">
        <v>32</v>
      </c>
      <c r="G1450">
        <v>3</v>
      </c>
      <c r="H1450" s="8">
        <v>6.2500000000000003E-3</v>
      </c>
      <c r="I1450" t="s">
        <v>10</v>
      </c>
      <c r="J1450" s="2">
        <f>Datos_cocina[[#This Row],[Precio Unitario]]*Datos_cocina[[#This Row],[Cantidad Ordenada]]</f>
        <v>96</v>
      </c>
      <c r="K1450" s="3">
        <f>Datos_cocina[[#This Row],[Ganancia Bruta]]*Datos_cocina[[#This Row],[Cantidad Ordenada]]</f>
        <v>39</v>
      </c>
      <c r="L1450" s="3">
        <f>Datos_cocina[[#This Row],[Precio Unitario]]-Datos_cocina[[#This Row],[Costo Unitario]]</f>
        <v>13</v>
      </c>
      <c r="M1450" s="4">
        <f>(Datos_cocina[[#This Row],[Ganancia Neta]]/Datos_cocina[[#This Row],[Total del Pedido]])</f>
        <v>0.40625</v>
      </c>
    </row>
    <row r="1451" spans="1:13" x14ac:dyDescent="0.3">
      <c r="A1451">
        <v>590</v>
      </c>
      <c r="B1451">
        <v>3</v>
      </c>
      <c r="C1451" t="s">
        <v>36</v>
      </c>
      <c r="D1451" t="s">
        <v>37</v>
      </c>
      <c r="E1451" s="2">
        <v>20</v>
      </c>
      <c r="F1451" s="2">
        <v>34</v>
      </c>
      <c r="G1451">
        <v>3</v>
      </c>
      <c r="H1451" s="8">
        <v>2.9861111111111113E-2</v>
      </c>
      <c r="I1451" t="s">
        <v>13</v>
      </c>
      <c r="J1451" s="2">
        <f>Datos_cocina[[#This Row],[Precio Unitario]]*Datos_cocina[[#This Row],[Cantidad Ordenada]]</f>
        <v>102</v>
      </c>
      <c r="K1451" s="3">
        <f>Datos_cocina[[#This Row],[Ganancia Bruta]]*Datos_cocina[[#This Row],[Cantidad Ordenada]]</f>
        <v>42</v>
      </c>
      <c r="L1451" s="3">
        <f>Datos_cocina[[#This Row],[Precio Unitario]]-Datos_cocina[[#This Row],[Costo Unitario]]</f>
        <v>14</v>
      </c>
      <c r="M1451" s="4">
        <f>(Datos_cocina[[#This Row],[Ganancia Neta]]/Datos_cocina[[#This Row],[Total del Pedido]])</f>
        <v>0.41176470588235292</v>
      </c>
    </row>
    <row r="1452" spans="1:13" x14ac:dyDescent="0.3">
      <c r="A1452">
        <v>590</v>
      </c>
      <c r="B1452">
        <v>3</v>
      </c>
      <c r="C1452" t="s">
        <v>38</v>
      </c>
      <c r="D1452" t="s">
        <v>39</v>
      </c>
      <c r="E1452" s="2">
        <v>12</v>
      </c>
      <c r="F1452" s="2">
        <v>20</v>
      </c>
      <c r="G1452">
        <v>1</v>
      </c>
      <c r="H1452" s="8">
        <v>1.4583333333333334E-2</v>
      </c>
      <c r="I1452" t="s">
        <v>13</v>
      </c>
      <c r="J1452" s="2">
        <f>Datos_cocina[[#This Row],[Precio Unitario]]*Datos_cocina[[#This Row],[Cantidad Ordenada]]</f>
        <v>20</v>
      </c>
      <c r="K1452" s="3">
        <f>Datos_cocina[[#This Row],[Ganancia Bruta]]*Datos_cocina[[#This Row],[Cantidad Ordenada]]</f>
        <v>8</v>
      </c>
      <c r="L1452" s="3">
        <f>Datos_cocina[[#This Row],[Precio Unitario]]-Datos_cocina[[#This Row],[Costo Unitario]]</f>
        <v>8</v>
      </c>
      <c r="M1452" s="4">
        <f>(Datos_cocina[[#This Row],[Ganancia Neta]]/Datos_cocina[[#This Row],[Total del Pedido]])</f>
        <v>0.4</v>
      </c>
    </row>
    <row r="1453" spans="1:13" x14ac:dyDescent="0.3">
      <c r="A1453">
        <v>591</v>
      </c>
      <c r="B1453">
        <v>11</v>
      </c>
      <c r="C1453" t="s">
        <v>18</v>
      </c>
      <c r="D1453" t="s">
        <v>19</v>
      </c>
      <c r="E1453" s="2">
        <v>25</v>
      </c>
      <c r="F1453" s="2">
        <v>40</v>
      </c>
      <c r="G1453">
        <v>3</v>
      </c>
      <c r="H1453" s="8">
        <v>3.5416666666666666E-2</v>
      </c>
      <c r="I1453" t="s">
        <v>10</v>
      </c>
      <c r="J1453" s="2">
        <f>Datos_cocina[[#This Row],[Precio Unitario]]*Datos_cocina[[#This Row],[Cantidad Ordenada]]</f>
        <v>120</v>
      </c>
      <c r="K1453" s="3">
        <f>Datos_cocina[[#This Row],[Ganancia Bruta]]*Datos_cocina[[#This Row],[Cantidad Ordenada]]</f>
        <v>45</v>
      </c>
      <c r="L1453" s="3">
        <f>Datos_cocina[[#This Row],[Precio Unitario]]-Datos_cocina[[#This Row],[Costo Unitario]]</f>
        <v>15</v>
      </c>
      <c r="M1453" s="4">
        <f>(Datos_cocina[[#This Row],[Ganancia Neta]]/Datos_cocina[[#This Row],[Total del Pedido]])</f>
        <v>0.375</v>
      </c>
    </row>
    <row r="1454" spans="1:13" x14ac:dyDescent="0.3">
      <c r="A1454">
        <v>592</v>
      </c>
      <c r="B1454">
        <v>5</v>
      </c>
      <c r="C1454" t="s">
        <v>34</v>
      </c>
      <c r="D1454" t="s">
        <v>35</v>
      </c>
      <c r="E1454" s="2">
        <v>13</v>
      </c>
      <c r="F1454" s="2">
        <v>22</v>
      </c>
      <c r="G1454">
        <v>2</v>
      </c>
      <c r="H1454" s="8">
        <v>4.0972222222222222E-2</v>
      </c>
      <c r="I1454" t="s">
        <v>10</v>
      </c>
      <c r="J1454" s="2">
        <f>Datos_cocina[[#This Row],[Precio Unitario]]*Datos_cocina[[#This Row],[Cantidad Ordenada]]</f>
        <v>44</v>
      </c>
      <c r="K1454" s="3">
        <f>Datos_cocina[[#This Row],[Ganancia Bruta]]*Datos_cocina[[#This Row],[Cantidad Ordenada]]</f>
        <v>18</v>
      </c>
      <c r="L1454" s="3">
        <f>Datos_cocina[[#This Row],[Precio Unitario]]-Datos_cocina[[#This Row],[Costo Unitario]]</f>
        <v>9</v>
      </c>
      <c r="M1454" s="4">
        <f>(Datos_cocina[[#This Row],[Ganancia Neta]]/Datos_cocina[[#This Row],[Total del Pedido]])</f>
        <v>0.40909090909090912</v>
      </c>
    </row>
    <row r="1455" spans="1:13" x14ac:dyDescent="0.3">
      <c r="A1455">
        <v>592</v>
      </c>
      <c r="B1455">
        <v>5</v>
      </c>
      <c r="C1455" t="s">
        <v>48</v>
      </c>
      <c r="D1455" t="s">
        <v>49</v>
      </c>
      <c r="E1455" s="2">
        <v>15</v>
      </c>
      <c r="F1455" s="2">
        <v>25</v>
      </c>
      <c r="G1455">
        <v>2</v>
      </c>
      <c r="H1455" s="8">
        <v>2.9166666666666667E-2</v>
      </c>
      <c r="I1455" t="s">
        <v>10</v>
      </c>
      <c r="J1455" s="2">
        <f>Datos_cocina[[#This Row],[Precio Unitario]]*Datos_cocina[[#This Row],[Cantidad Ordenada]]</f>
        <v>50</v>
      </c>
      <c r="K1455" s="3">
        <f>Datos_cocina[[#This Row],[Ganancia Bruta]]*Datos_cocina[[#This Row],[Cantidad Ordenada]]</f>
        <v>20</v>
      </c>
      <c r="L1455" s="3">
        <f>Datos_cocina[[#This Row],[Precio Unitario]]-Datos_cocina[[#This Row],[Costo Unitario]]</f>
        <v>10</v>
      </c>
      <c r="M1455" s="4">
        <f>(Datos_cocina[[#This Row],[Ganancia Neta]]/Datos_cocina[[#This Row],[Total del Pedido]])</f>
        <v>0.4</v>
      </c>
    </row>
    <row r="1456" spans="1:13" x14ac:dyDescent="0.3">
      <c r="A1456">
        <v>593</v>
      </c>
      <c r="B1456">
        <v>17</v>
      </c>
      <c r="C1456" t="s">
        <v>18</v>
      </c>
      <c r="D1456" t="s">
        <v>19</v>
      </c>
      <c r="E1456" s="2">
        <v>25</v>
      </c>
      <c r="F1456" s="2">
        <v>40</v>
      </c>
      <c r="G1456">
        <v>1</v>
      </c>
      <c r="H1456" s="8">
        <v>2.0833333333333332E-2</v>
      </c>
      <c r="I1456" t="s">
        <v>10</v>
      </c>
      <c r="J1456" s="2">
        <f>Datos_cocina[[#This Row],[Precio Unitario]]*Datos_cocina[[#This Row],[Cantidad Ordenada]]</f>
        <v>40</v>
      </c>
      <c r="K1456" s="3">
        <f>Datos_cocina[[#This Row],[Ganancia Bruta]]*Datos_cocina[[#This Row],[Cantidad Ordenada]]</f>
        <v>15</v>
      </c>
      <c r="L1456" s="3">
        <f>Datos_cocina[[#This Row],[Precio Unitario]]-Datos_cocina[[#This Row],[Costo Unitario]]</f>
        <v>15</v>
      </c>
      <c r="M1456" s="4">
        <f>(Datos_cocina[[#This Row],[Ganancia Neta]]/Datos_cocina[[#This Row],[Total del Pedido]])</f>
        <v>0.375</v>
      </c>
    </row>
    <row r="1457" spans="1:13" x14ac:dyDescent="0.3">
      <c r="A1457">
        <v>593</v>
      </c>
      <c r="B1457">
        <v>17</v>
      </c>
      <c r="C1457" t="s">
        <v>14</v>
      </c>
      <c r="D1457" t="s">
        <v>15</v>
      </c>
      <c r="E1457" s="2">
        <v>19</v>
      </c>
      <c r="F1457" s="2">
        <v>31</v>
      </c>
      <c r="G1457">
        <v>1</v>
      </c>
      <c r="H1457" s="8">
        <v>5.5555555555555558E-3</v>
      </c>
      <c r="I1457" t="s">
        <v>10</v>
      </c>
      <c r="J1457" s="2">
        <f>Datos_cocina[[#This Row],[Precio Unitario]]*Datos_cocina[[#This Row],[Cantidad Ordenada]]</f>
        <v>31</v>
      </c>
      <c r="K1457" s="3">
        <f>Datos_cocina[[#This Row],[Ganancia Bruta]]*Datos_cocina[[#This Row],[Cantidad Ordenada]]</f>
        <v>12</v>
      </c>
      <c r="L1457" s="3">
        <f>Datos_cocina[[#This Row],[Precio Unitario]]-Datos_cocina[[#This Row],[Costo Unitario]]</f>
        <v>12</v>
      </c>
      <c r="M1457" s="4">
        <f>(Datos_cocina[[#This Row],[Ganancia Neta]]/Datos_cocina[[#This Row],[Total del Pedido]])</f>
        <v>0.38709677419354838</v>
      </c>
    </row>
    <row r="1458" spans="1:13" x14ac:dyDescent="0.3">
      <c r="A1458">
        <v>593</v>
      </c>
      <c r="B1458">
        <v>17</v>
      </c>
      <c r="C1458" t="s">
        <v>24</v>
      </c>
      <c r="D1458" t="s">
        <v>25</v>
      </c>
      <c r="E1458" s="2">
        <v>20</v>
      </c>
      <c r="F1458" s="2">
        <v>33</v>
      </c>
      <c r="G1458">
        <v>2</v>
      </c>
      <c r="H1458" s="8">
        <v>3.472222222222222E-3</v>
      </c>
      <c r="I1458" t="s">
        <v>13</v>
      </c>
      <c r="J1458" s="2">
        <f>Datos_cocina[[#This Row],[Precio Unitario]]*Datos_cocina[[#This Row],[Cantidad Ordenada]]</f>
        <v>66</v>
      </c>
      <c r="K1458" s="3">
        <f>Datos_cocina[[#This Row],[Ganancia Bruta]]*Datos_cocina[[#This Row],[Cantidad Ordenada]]</f>
        <v>26</v>
      </c>
      <c r="L1458" s="3">
        <f>Datos_cocina[[#This Row],[Precio Unitario]]-Datos_cocina[[#This Row],[Costo Unitario]]</f>
        <v>13</v>
      </c>
      <c r="M1458" s="4">
        <f>(Datos_cocina[[#This Row],[Ganancia Neta]]/Datos_cocina[[#This Row],[Total del Pedido]])</f>
        <v>0.39393939393939392</v>
      </c>
    </row>
    <row r="1459" spans="1:13" x14ac:dyDescent="0.3">
      <c r="A1459">
        <v>593</v>
      </c>
      <c r="B1459">
        <v>17</v>
      </c>
      <c r="C1459" t="s">
        <v>20</v>
      </c>
      <c r="D1459" t="s">
        <v>21</v>
      </c>
      <c r="E1459" s="2">
        <v>22</v>
      </c>
      <c r="F1459" s="2">
        <v>36</v>
      </c>
      <c r="G1459">
        <v>2</v>
      </c>
      <c r="H1459" s="8">
        <v>3.472222222222222E-3</v>
      </c>
      <c r="I1459" t="s">
        <v>10</v>
      </c>
      <c r="J1459" s="2">
        <f>Datos_cocina[[#This Row],[Precio Unitario]]*Datos_cocina[[#This Row],[Cantidad Ordenada]]</f>
        <v>72</v>
      </c>
      <c r="K1459" s="3">
        <f>Datos_cocina[[#This Row],[Ganancia Bruta]]*Datos_cocina[[#This Row],[Cantidad Ordenada]]</f>
        <v>28</v>
      </c>
      <c r="L1459" s="3">
        <f>Datos_cocina[[#This Row],[Precio Unitario]]-Datos_cocina[[#This Row],[Costo Unitario]]</f>
        <v>14</v>
      </c>
      <c r="M1459" s="4">
        <f>(Datos_cocina[[#This Row],[Ganancia Neta]]/Datos_cocina[[#This Row],[Total del Pedido]])</f>
        <v>0.3888888888888889</v>
      </c>
    </row>
    <row r="1460" spans="1:13" x14ac:dyDescent="0.3">
      <c r="A1460">
        <v>594</v>
      </c>
      <c r="B1460">
        <v>17</v>
      </c>
      <c r="C1460" t="s">
        <v>24</v>
      </c>
      <c r="D1460" t="s">
        <v>25</v>
      </c>
      <c r="E1460" s="2">
        <v>20</v>
      </c>
      <c r="F1460" s="2">
        <v>33</v>
      </c>
      <c r="G1460">
        <v>1</v>
      </c>
      <c r="H1460" s="8">
        <v>3.472222222222222E-3</v>
      </c>
      <c r="I1460" t="s">
        <v>10</v>
      </c>
      <c r="J1460" s="2">
        <f>Datos_cocina[[#This Row],[Precio Unitario]]*Datos_cocina[[#This Row],[Cantidad Ordenada]]</f>
        <v>33</v>
      </c>
      <c r="K1460" s="3">
        <f>Datos_cocina[[#This Row],[Ganancia Bruta]]*Datos_cocina[[#This Row],[Cantidad Ordenada]]</f>
        <v>13</v>
      </c>
      <c r="L1460" s="3">
        <f>Datos_cocina[[#This Row],[Precio Unitario]]-Datos_cocina[[#This Row],[Costo Unitario]]</f>
        <v>13</v>
      </c>
      <c r="M1460" s="4">
        <f>(Datos_cocina[[#This Row],[Ganancia Neta]]/Datos_cocina[[#This Row],[Total del Pedido]])</f>
        <v>0.39393939393939392</v>
      </c>
    </row>
    <row r="1461" spans="1:13" x14ac:dyDescent="0.3">
      <c r="A1461">
        <v>594</v>
      </c>
      <c r="B1461">
        <v>17</v>
      </c>
      <c r="C1461" t="s">
        <v>34</v>
      </c>
      <c r="D1461" t="s">
        <v>35</v>
      </c>
      <c r="E1461" s="2">
        <v>13</v>
      </c>
      <c r="F1461" s="2">
        <v>22</v>
      </c>
      <c r="G1461">
        <v>3</v>
      </c>
      <c r="H1461" s="8">
        <v>3.0555555555555555E-2</v>
      </c>
      <c r="I1461" t="s">
        <v>10</v>
      </c>
      <c r="J1461" s="2">
        <f>Datos_cocina[[#This Row],[Precio Unitario]]*Datos_cocina[[#This Row],[Cantidad Ordenada]]</f>
        <v>66</v>
      </c>
      <c r="K1461" s="3">
        <f>Datos_cocina[[#This Row],[Ganancia Bruta]]*Datos_cocina[[#This Row],[Cantidad Ordenada]]</f>
        <v>27</v>
      </c>
      <c r="L1461" s="3">
        <f>Datos_cocina[[#This Row],[Precio Unitario]]-Datos_cocina[[#This Row],[Costo Unitario]]</f>
        <v>9</v>
      </c>
      <c r="M1461" s="4">
        <f>(Datos_cocina[[#This Row],[Ganancia Neta]]/Datos_cocina[[#This Row],[Total del Pedido]])</f>
        <v>0.40909090909090912</v>
      </c>
    </row>
    <row r="1462" spans="1:13" x14ac:dyDescent="0.3">
      <c r="A1462">
        <v>594</v>
      </c>
      <c r="B1462">
        <v>17</v>
      </c>
      <c r="C1462" t="s">
        <v>38</v>
      </c>
      <c r="D1462" t="s">
        <v>39</v>
      </c>
      <c r="E1462" s="2">
        <v>12</v>
      </c>
      <c r="F1462" s="2">
        <v>20</v>
      </c>
      <c r="G1462">
        <v>2</v>
      </c>
      <c r="H1462" s="8">
        <v>3.4027777777777775E-2</v>
      </c>
      <c r="I1462" t="s">
        <v>10</v>
      </c>
      <c r="J1462" s="2">
        <f>Datos_cocina[[#This Row],[Precio Unitario]]*Datos_cocina[[#This Row],[Cantidad Ordenada]]</f>
        <v>40</v>
      </c>
      <c r="K1462" s="3">
        <f>Datos_cocina[[#This Row],[Ganancia Bruta]]*Datos_cocina[[#This Row],[Cantidad Ordenada]]</f>
        <v>16</v>
      </c>
      <c r="L1462" s="3">
        <f>Datos_cocina[[#This Row],[Precio Unitario]]-Datos_cocina[[#This Row],[Costo Unitario]]</f>
        <v>8</v>
      </c>
      <c r="M1462" s="4">
        <f>(Datos_cocina[[#This Row],[Ganancia Neta]]/Datos_cocina[[#This Row],[Total del Pedido]])</f>
        <v>0.4</v>
      </c>
    </row>
    <row r="1463" spans="1:13" x14ac:dyDescent="0.3">
      <c r="A1463">
        <v>595</v>
      </c>
      <c r="B1463">
        <v>9</v>
      </c>
      <c r="C1463" t="s">
        <v>42</v>
      </c>
      <c r="D1463" t="s">
        <v>43</v>
      </c>
      <c r="E1463" s="2">
        <v>13</v>
      </c>
      <c r="F1463" s="2">
        <v>21</v>
      </c>
      <c r="G1463">
        <v>2</v>
      </c>
      <c r="H1463" s="8">
        <v>3.472222222222222E-3</v>
      </c>
      <c r="I1463" t="s">
        <v>10</v>
      </c>
      <c r="J1463" s="2">
        <f>Datos_cocina[[#This Row],[Precio Unitario]]*Datos_cocina[[#This Row],[Cantidad Ordenada]]</f>
        <v>42</v>
      </c>
      <c r="K1463" s="3">
        <f>Datos_cocina[[#This Row],[Ganancia Bruta]]*Datos_cocina[[#This Row],[Cantidad Ordenada]]</f>
        <v>16</v>
      </c>
      <c r="L1463" s="3">
        <f>Datos_cocina[[#This Row],[Precio Unitario]]-Datos_cocina[[#This Row],[Costo Unitario]]</f>
        <v>8</v>
      </c>
      <c r="M1463" s="4">
        <f>(Datos_cocina[[#This Row],[Ganancia Neta]]/Datos_cocina[[#This Row],[Total del Pedido]])</f>
        <v>0.38095238095238093</v>
      </c>
    </row>
    <row r="1464" spans="1:13" x14ac:dyDescent="0.3">
      <c r="A1464">
        <v>595</v>
      </c>
      <c r="B1464">
        <v>9</v>
      </c>
      <c r="C1464" t="s">
        <v>11</v>
      </c>
      <c r="D1464" t="s">
        <v>12</v>
      </c>
      <c r="E1464" s="2">
        <v>18</v>
      </c>
      <c r="F1464" s="2">
        <v>30</v>
      </c>
      <c r="G1464">
        <v>1</v>
      </c>
      <c r="H1464" s="8">
        <v>3.0555555555555555E-2</v>
      </c>
      <c r="I1464" t="s">
        <v>13</v>
      </c>
      <c r="J1464" s="2">
        <f>Datos_cocina[[#This Row],[Precio Unitario]]*Datos_cocina[[#This Row],[Cantidad Ordenada]]</f>
        <v>30</v>
      </c>
      <c r="K1464" s="3">
        <f>Datos_cocina[[#This Row],[Ganancia Bruta]]*Datos_cocina[[#This Row],[Cantidad Ordenada]]</f>
        <v>12</v>
      </c>
      <c r="L1464" s="3">
        <f>Datos_cocina[[#This Row],[Precio Unitario]]-Datos_cocina[[#This Row],[Costo Unitario]]</f>
        <v>12</v>
      </c>
      <c r="M1464" s="4">
        <f>(Datos_cocina[[#This Row],[Ganancia Neta]]/Datos_cocina[[#This Row],[Total del Pedido]])</f>
        <v>0.4</v>
      </c>
    </row>
    <row r="1465" spans="1:13" x14ac:dyDescent="0.3">
      <c r="A1465">
        <v>596</v>
      </c>
      <c r="B1465">
        <v>18</v>
      </c>
      <c r="C1465" t="s">
        <v>40</v>
      </c>
      <c r="D1465" t="s">
        <v>41</v>
      </c>
      <c r="E1465" s="2">
        <v>14</v>
      </c>
      <c r="F1465" s="2">
        <v>23</v>
      </c>
      <c r="G1465">
        <v>2</v>
      </c>
      <c r="H1465" s="8">
        <v>3.2638888888888891E-2</v>
      </c>
      <c r="I1465" t="s">
        <v>13</v>
      </c>
      <c r="J1465" s="2">
        <f>Datos_cocina[[#This Row],[Precio Unitario]]*Datos_cocina[[#This Row],[Cantidad Ordenada]]</f>
        <v>46</v>
      </c>
      <c r="K1465" s="3">
        <f>Datos_cocina[[#This Row],[Ganancia Bruta]]*Datos_cocina[[#This Row],[Cantidad Ordenada]]</f>
        <v>18</v>
      </c>
      <c r="L1465" s="3">
        <f>Datos_cocina[[#This Row],[Precio Unitario]]-Datos_cocina[[#This Row],[Costo Unitario]]</f>
        <v>9</v>
      </c>
      <c r="M1465" s="4">
        <f>(Datos_cocina[[#This Row],[Ganancia Neta]]/Datos_cocina[[#This Row],[Total del Pedido]])</f>
        <v>0.39130434782608697</v>
      </c>
    </row>
    <row r="1466" spans="1:13" x14ac:dyDescent="0.3">
      <c r="A1466">
        <v>596</v>
      </c>
      <c r="B1466">
        <v>18</v>
      </c>
      <c r="C1466" t="s">
        <v>8</v>
      </c>
      <c r="D1466" t="s">
        <v>9</v>
      </c>
      <c r="E1466" s="2">
        <v>14</v>
      </c>
      <c r="F1466" s="2">
        <v>24</v>
      </c>
      <c r="G1466">
        <v>2</v>
      </c>
      <c r="H1466" s="8">
        <v>3.4722222222222224E-2</v>
      </c>
      <c r="I1466" t="s">
        <v>13</v>
      </c>
      <c r="J1466" s="2">
        <f>Datos_cocina[[#This Row],[Precio Unitario]]*Datos_cocina[[#This Row],[Cantidad Ordenada]]</f>
        <v>48</v>
      </c>
      <c r="K1466" s="3">
        <f>Datos_cocina[[#This Row],[Ganancia Bruta]]*Datos_cocina[[#This Row],[Cantidad Ordenada]]</f>
        <v>20</v>
      </c>
      <c r="L1466" s="3">
        <f>Datos_cocina[[#This Row],[Precio Unitario]]-Datos_cocina[[#This Row],[Costo Unitario]]</f>
        <v>10</v>
      </c>
      <c r="M1466" s="4">
        <f>(Datos_cocina[[#This Row],[Ganancia Neta]]/Datos_cocina[[#This Row],[Total del Pedido]])</f>
        <v>0.41666666666666669</v>
      </c>
    </row>
    <row r="1467" spans="1:13" x14ac:dyDescent="0.3">
      <c r="A1467">
        <v>596</v>
      </c>
      <c r="B1467">
        <v>18</v>
      </c>
      <c r="C1467" t="s">
        <v>32</v>
      </c>
      <c r="D1467" t="s">
        <v>33</v>
      </c>
      <c r="E1467" s="2">
        <v>19</v>
      </c>
      <c r="F1467" s="2">
        <v>32</v>
      </c>
      <c r="G1467">
        <v>3</v>
      </c>
      <c r="H1467" s="8">
        <v>2.9166666666666667E-2</v>
      </c>
      <c r="I1467" t="s">
        <v>13</v>
      </c>
      <c r="J1467" s="2">
        <f>Datos_cocina[[#This Row],[Precio Unitario]]*Datos_cocina[[#This Row],[Cantidad Ordenada]]</f>
        <v>96</v>
      </c>
      <c r="K1467" s="3">
        <f>Datos_cocina[[#This Row],[Ganancia Bruta]]*Datos_cocina[[#This Row],[Cantidad Ordenada]]</f>
        <v>39</v>
      </c>
      <c r="L1467" s="3">
        <f>Datos_cocina[[#This Row],[Precio Unitario]]-Datos_cocina[[#This Row],[Costo Unitario]]</f>
        <v>13</v>
      </c>
      <c r="M1467" s="4">
        <f>(Datos_cocina[[#This Row],[Ganancia Neta]]/Datos_cocina[[#This Row],[Total del Pedido]])</f>
        <v>0.40625</v>
      </c>
    </row>
    <row r="1468" spans="1:13" x14ac:dyDescent="0.3">
      <c r="A1468">
        <v>596</v>
      </c>
      <c r="B1468">
        <v>18</v>
      </c>
      <c r="C1468" t="s">
        <v>48</v>
      </c>
      <c r="D1468" t="s">
        <v>49</v>
      </c>
      <c r="E1468" s="2">
        <v>15</v>
      </c>
      <c r="F1468" s="2">
        <v>25</v>
      </c>
      <c r="G1468">
        <v>2</v>
      </c>
      <c r="H1468" s="8">
        <v>1.3194444444444444E-2</v>
      </c>
      <c r="I1468" t="s">
        <v>10</v>
      </c>
      <c r="J1468" s="2">
        <f>Datos_cocina[[#This Row],[Precio Unitario]]*Datos_cocina[[#This Row],[Cantidad Ordenada]]</f>
        <v>50</v>
      </c>
      <c r="K1468" s="3">
        <f>Datos_cocina[[#This Row],[Ganancia Bruta]]*Datos_cocina[[#This Row],[Cantidad Ordenada]]</f>
        <v>20</v>
      </c>
      <c r="L1468" s="3">
        <f>Datos_cocina[[#This Row],[Precio Unitario]]-Datos_cocina[[#This Row],[Costo Unitario]]</f>
        <v>10</v>
      </c>
      <c r="M1468" s="4">
        <f>(Datos_cocina[[#This Row],[Ganancia Neta]]/Datos_cocina[[#This Row],[Total del Pedido]])</f>
        <v>0.4</v>
      </c>
    </row>
    <row r="1469" spans="1:13" x14ac:dyDescent="0.3">
      <c r="A1469">
        <v>597</v>
      </c>
      <c r="B1469">
        <v>16</v>
      </c>
      <c r="C1469" t="s">
        <v>26</v>
      </c>
      <c r="D1469" t="s">
        <v>27</v>
      </c>
      <c r="E1469" s="2">
        <v>16</v>
      </c>
      <c r="F1469" s="2">
        <v>28</v>
      </c>
      <c r="G1469">
        <v>1</v>
      </c>
      <c r="H1469" s="8">
        <v>2.7083333333333334E-2</v>
      </c>
      <c r="I1469" t="s">
        <v>13</v>
      </c>
      <c r="J1469" s="2">
        <f>Datos_cocina[[#This Row],[Precio Unitario]]*Datos_cocina[[#This Row],[Cantidad Ordenada]]</f>
        <v>28</v>
      </c>
      <c r="K1469" s="3">
        <f>Datos_cocina[[#This Row],[Ganancia Bruta]]*Datos_cocina[[#This Row],[Cantidad Ordenada]]</f>
        <v>12</v>
      </c>
      <c r="L1469" s="3">
        <f>Datos_cocina[[#This Row],[Precio Unitario]]-Datos_cocina[[#This Row],[Costo Unitario]]</f>
        <v>12</v>
      </c>
      <c r="M1469" s="4">
        <f>(Datos_cocina[[#This Row],[Ganancia Neta]]/Datos_cocina[[#This Row],[Total del Pedido]])</f>
        <v>0.42857142857142855</v>
      </c>
    </row>
    <row r="1470" spans="1:13" x14ac:dyDescent="0.3">
      <c r="A1470">
        <v>597</v>
      </c>
      <c r="B1470">
        <v>16</v>
      </c>
      <c r="C1470" t="s">
        <v>44</v>
      </c>
      <c r="D1470" t="s">
        <v>45</v>
      </c>
      <c r="E1470" s="2">
        <v>10</v>
      </c>
      <c r="F1470" s="2">
        <v>18</v>
      </c>
      <c r="G1470">
        <v>1</v>
      </c>
      <c r="H1470" s="8">
        <v>3.8194444444444448E-2</v>
      </c>
      <c r="I1470" t="s">
        <v>13</v>
      </c>
      <c r="J1470" s="2">
        <f>Datos_cocina[[#This Row],[Precio Unitario]]*Datos_cocina[[#This Row],[Cantidad Ordenada]]</f>
        <v>18</v>
      </c>
      <c r="K1470" s="3">
        <f>Datos_cocina[[#This Row],[Ganancia Bruta]]*Datos_cocina[[#This Row],[Cantidad Ordenada]]</f>
        <v>8</v>
      </c>
      <c r="L1470" s="3">
        <f>Datos_cocina[[#This Row],[Precio Unitario]]-Datos_cocina[[#This Row],[Costo Unitario]]</f>
        <v>8</v>
      </c>
      <c r="M1470" s="4">
        <f>(Datos_cocina[[#This Row],[Ganancia Neta]]/Datos_cocina[[#This Row],[Total del Pedido]])</f>
        <v>0.44444444444444442</v>
      </c>
    </row>
    <row r="1471" spans="1:13" x14ac:dyDescent="0.3">
      <c r="A1471">
        <v>597</v>
      </c>
      <c r="B1471">
        <v>16</v>
      </c>
      <c r="C1471" t="s">
        <v>18</v>
      </c>
      <c r="D1471" t="s">
        <v>19</v>
      </c>
      <c r="E1471" s="2">
        <v>25</v>
      </c>
      <c r="F1471" s="2">
        <v>40</v>
      </c>
      <c r="G1471">
        <v>2</v>
      </c>
      <c r="H1471" s="8">
        <v>2.7083333333333334E-2</v>
      </c>
      <c r="I1471" t="s">
        <v>13</v>
      </c>
      <c r="J1471" s="2">
        <f>Datos_cocina[[#This Row],[Precio Unitario]]*Datos_cocina[[#This Row],[Cantidad Ordenada]]</f>
        <v>80</v>
      </c>
      <c r="K1471" s="3">
        <f>Datos_cocina[[#This Row],[Ganancia Bruta]]*Datos_cocina[[#This Row],[Cantidad Ordenada]]</f>
        <v>30</v>
      </c>
      <c r="L1471" s="3">
        <f>Datos_cocina[[#This Row],[Precio Unitario]]-Datos_cocina[[#This Row],[Costo Unitario]]</f>
        <v>15</v>
      </c>
      <c r="M1471" s="4">
        <f>(Datos_cocina[[#This Row],[Ganancia Neta]]/Datos_cocina[[#This Row],[Total del Pedido]])</f>
        <v>0.375</v>
      </c>
    </row>
    <row r="1472" spans="1:13" x14ac:dyDescent="0.3">
      <c r="A1472">
        <v>597</v>
      </c>
      <c r="B1472">
        <v>16</v>
      </c>
      <c r="C1472" t="s">
        <v>8</v>
      </c>
      <c r="D1472" t="s">
        <v>9</v>
      </c>
      <c r="E1472" s="2">
        <v>14</v>
      </c>
      <c r="F1472" s="2">
        <v>24</v>
      </c>
      <c r="G1472">
        <v>1</v>
      </c>
      <c r="H1472" s="8">
        <v>5.5555555555555558E-3</v>
      </c>
      <c r="I1472" t="s">
        <v>13</v>
      </c>
      <c r="J1472" s="2">
        <f>Datos_cocina[[#This Row],[Precio Unitario]]*Datos_cocina[[#This Row],[Cantidad Ordenada]]</f>
        <v>24</v>
      </c>
      <c r="K1472" s="3">
        <f>Datos_cocina[[#This Row],[Ganancia Bruta]]*Datos_cocina[[#This Row],[Cantidad Ordenada]]</f>
        <v>10</v>
      </c>
      <c r="L1472" s="3">
        <f>Datos_cocina[[#This Row],[Precio Unitario]]-Datos_cocina[[#This Row],[Costo Unitario]]</f>
        <v>10</v>
      </c>
      <c r="M1472" s="4">
        <f>(Datos_cocina[[#This Row],[Ganancia Neta]]/Datos_cocina[[#This Row],[Total del Pedido]])</f>
        <v>0.41666666666666669</v>
      </c>
    </row>
    <row r="1473" spans="1:13" x14ac:dyDescent="0.3">
      <c r="A1473">
        <v>598</v>
      </c>
      <c r="B1473">
        <v>9</v>
      </c>
      <c r="C1473" t="s">
        <v>46</v>
      </c>
      <c r="D1473" t="s">
        <v>47</v>
      </c>
      <c r="E1473" s="2">
        <v>15</v>
      </c>
      <c r="F1473" s="2">
        <v>26</v>
      </c>
      <c r="G1473">
        <v>2</v>
      </c>
      <c r="H1473" s="8">
        <v>3.0555555555555555E-2</v>
      </c>
      <c r="I1473" t="s">
        <v>10</v>
      </c>
      <c r="J1473" s="2">
        <f>Datos_cocina[[#This Row],[Precio Unitario]]*Datos_cocina[[#This Row],[Cantidad Ordenada]]</f>
        <v>52</v>
      </c>
      <c r="K1473" s="3">
        <f>Datos_cocina[[#This Row],[Ganancia Bruta]]*Datos_cocina[[#This Row],[Cantidad Ordenada]]</f>
        <v>22</v>
      </c>
      <c r="L1473" s="3">
        <f>Datos_cocina[[#This Row],[Precio Unitario]]-Datos_cocina[[#This Row],[Costo Unitario]]</f>
        <v>11</v>
      </c>
      <c r="M1473" s="4">
        <f>(Datos_cocina[[#This Row],[Ganancia Neta]]/Datos_cocina[[#This Row],[Total del Pedido]])</f>
        <v>0.42307692307692307</v>
      </c>
    </row>
    <row r="1474" spans="1:13" x14ac:dyDescent="0.3">
      <c r="A1474">
        <v>598</v>
      </c>
      <c r="B1474">
        <v>9</v>
      </c>
      <c r="C1474" t="s">
        <v>32</v>
      </c>
      <c r="D1474" t="s">
        <v>33</v>
      </c>
      <c r="E1474" s="2">
        <v>19</v>
      </c>
      <c r="F1474" s="2">
        <v>32</v>
      </c>
      <c r="G1474">
        <v>2</v>
      </c>
      <c r="H1474" s="8">
        <v>1.5277777777777777E-2</v>
      </c>
      <c r="I1474" t="s">
        <v>10</v>
      </c>
      <c r="J1474" s="2">
        <f>Datos_cocina[[#This Row],[Precio Unitario]]*Datos_cocina[[#This Row],[Cantidad Ordenada]]</f>
        <v>64</v>
      </c>
      <c r="K1474" s="3">
        <f>Datos_cocina[[#This Row],[Ganancia Bruta]]*Datos_cocina[[#This Row],[Cantidad Ordenada]]</f>
        <v>26</v>
      </c>
      <c r="L1474" s="3">
        <f>Datos_cocina[[#This Row],[Precio Unitario]]-Datos_cocina[[#This Row],[Costo Unitario]]</f>
        <v>13</v>
      </c>
      <c r="M1474" s="4">
        <f>(Datos_cocina[[#This Row],[Ganancia Neta]]/Datos_cocina[[#This Row],[Total del Pedido]])</f>
        <v>0.40625</v>
      </c>
    </row>
    <row r="1475" spans="1:13" x14ac:dyDescent="0.3">
      <c r="A1475">
        <v>598</v>
      </c>
      <c r="B1475">
        <v>9</v>
      </c>
      <c r="C1475" t="s">
        <v>14</v>
      </c>
      <c r="D1475" t="s">
        <v>15</v>
      </c>
      <c r="E1475" s="2">
        <v>19</v>
      </c>
      <c r="F1475" s="2">
        <v>31</v>
      </c>
      <c r="G1475">
        <v>3</v>
      </c>
      <c r="H1475" s="8">
        <v>1.0416666666666666E-2</v>
      </c>
      <c r="I1475" t="s">
        <v>10</v>
      </c>
      <c r="J1475" s="2">
        <f>Datos_cocina[[#This Row],[Precio Unitario]]*Datos_cocina[[#This Row],[Cantidad Ordenada]]</f>
        <v>93</v>
      </c>
      <c r="K1475" s="3">
        <f>Datos_cocina[[#This Row],[Ganancia Bruta]]*Datos_cocina[[#This Row],[Cantidad Ordenada]]</f>
        <v>36</v>
      </c>
      <c r="L1475" s="3">
        <f>Datos_cocina[[#This Row],[Precio Unitario]]-Datos_cocina[[#This Row],[Costo Unitario]]</f>
        <v>12</v>
      </c>
      <c r="M1475" s="4">
        <f>(Datos_cocina[[#This Row],[Ganancia Neta]]/Datos_cocina[[#This Row],[Total del Pedido]])</f>
        <v>0.38709677419354838</v>
      </c>
    </row>
    <row r="1476" spans="1:13" x14ac:dyDescent="0.3">
      <c r="A1476">
        <v>599</v>
      </c>
      <c r="B1476">
        <v>11</v>
      </c>
      <c r="C1476" t="s">
        <v>36</v>
      </c>
      <c r="D1476" t="s">
        <v>37</v>
      </c>
      <c r="E1476" s="2">
        <v>20</v>
      </c>
      <c r="F1476" s="2">
        <v>34</v>
      </c>
      <c r="G1476">
        <v>2</v>
      </c>
      <c r="H1476" s="8">
        <v>3.472222222222222E-3</v>
      </c>
      <c r="I1476" t="s">
        <v>10</v>
      </c>
      <c r="J1476" s="2">
        <f>Datos_cocina[[#This Row],[Precio Unitario]]*Datos_cocina[[#This Row],[Cantidad Ordenada]]</f>
        <v>68</v>
      </c>
      <c r="K1476" s="3">
        <f>Datos_cocina[[#This Row],[Ganancia Bruta]]*Datos_cocina[[#This Row],[Cantidad Ordenada]]</f>
        <v>28</v>
      </c>
      <c r="L1476" s="3">
        <f>Datos_cocina[[#This Row],[Precio Unitario]]-Datos_cocina[[#This Row],[Costo Unitario]]</f>
        <v>14</v>
      </c>
      <c r="M1476" s="4">
        <f>(Datos_cocina[[#This Row],[Ganancia Neta]]/Datos_cocina[[#This Row],[Total del Pedido]])</f>
        <v>0.41176470588235292</v>
      </c>
    </row>
    <row r="1477" spans="1:13" x14ac:dyDescent="0.3">
      <c r="A1477">
        <v>599</v>
      </c>
      <c r="B1477">
        <v>11</v>
      </c>
      <c r="C1477" t="s">
        <v>14</v>
      </c>
      <c r="D1477" t="s">
        <v>15</v>
      </c>
      <c r="E1477" s="2">
        <v>19</v>
      </c>
      <c r="F1477" s="2">
        <v>31</v>
      </c>
      <c r="G1477">
        <v>1</v>
      </c>
      <c r="H1477" s="8">
        <v>3.4027777777777775E-2</v>
      </c>
      <c r="I1477" t="s">
        <v>10</v>
      </c>
      <c r="J1477" s="2">
        <f>Datos_cocina[[#This Row],[Precio Unitario]]*Datos_cocina[[#This Row],[Cantidad Ordenada]]</f>
        <v>31</v>
      </c>
      <c r="K1477" s="3">
        <f>Datos_cocina[[#This Row],[Ganancia Bruta]]*Datos_cocina[[#This Row],[Cantidad Ordenada]]</f>
        <v>12</v>
      </c>
      <c r="L1477" s="3">
        <f>Datos_cocina[[#This Row],[Precio Unitario]]-Datos_cocina[[#This Row],[Costo Unitario]]</f>
        <v>12</v>
      </c>
      <c r="M1477" s="4">
        <f>(Datos_cocina[[#This Row],[Ganancia Neta]]/Datos_cocina[[#This Row],[Total del Pedido]])</f>
        <v>0.38709677419354838</v>
      </c>
    </row>
    <row r="1478" spans="1:13" x14ac:dyDescent="0.3">
      <c r="A1478">
        <v>599</v>
      </c>
      <c r="B1478">
        <v>11</v>
      </c>
      <c r="C1478" t="s">
        <v>30</v>
      </c>
      <c r="D1478" t="s">
        <v>31</v>
      </c>
      <c r="E1478" s="2">
        <v>21</v>
      </c>
      <c r="F1478" s="2">
        <v>35</v>
      </c>
      <c r="G1478">
        <v>2</v>
      </c>
      <c r="H1478" s="8">
        <v>3.7499999999999999E-2</v>
      </c>
      <c r="I1478" t="s">
        <v>10</v>
      </c>
      <c r="J1478" s="2">
        <f>Datos_cocina[[#This Row],[Precio Unitario]]*Datos_cocina[[#This Row],[Cantidad Ordenada]]</f>
        <v>70</v>
      </c>
      <c r="K1478" s="3">
        <f>Datos_cocina[[#This Row],[Ganancia Bruta]]*Datos_cocina[[#This Row],[Cantidad Ordenada]]</f>
        <v>28</v>
      </c>
      <c r="L1478" s="3">
        <f>Datos_cocina[[#This Row],[Precio Unitario]]-Datos_cocina[[#This Row],[Costo Unitario]]</f>
        <v>14</v>
      </c>
      <c r="M1478" s="4">
        <f>(Datos_cocina[[#This Row],[Ganancia Neta]]/Datos_cocina[[#This Row],[Total del Pedido]])</f>
        <v>0.4</v>
      </c>
    </row>
    <row r="1479" spans="1:13" x14ac:dyDescent="0.3">
      <c r="A1479">
        <v>600</v>
      </c>
      <c r="B1479">
        <v>14</v>
      </c>
      <c r="C1479" t="s">
        <v>26</v>
      </c>
      <c r="D1479" t="s">
        <v>27</v>
      </c>
      <c r="E1479" s="2">
        <v>16</v>
      </c>
      <c r="F1479" s="2">
        <v>28</v>
      </c>
      <c r="G1479">
        <v>3</v>
      </c>
      <c r="H1479" s="8">
        <v>1.5277777777777777E-2</v>
      </c>
      <c r="I1479" t="s">
        <v>13</v>
      </c>
      <c r="J1479" s="2">
        <f>Datos_cocina[[#This Row],[Precio Unitario]]*Datos_cocina[[#This Row],[Cantidad Ordenada]]</f>
        <v>84</v>
      </c>
      <c r="K1479" s="3">
        <f>Datos_cocina[[#This Row],[Ganancia Bruta]]*Datos_cocina[[#This Row],[Cantidad Ordenada]]</f>
        <v>36</v>
      </c>
      <c r="L1479" s="3">
        <f>Datos_cocina[[#This Row],[Precio Unitario]]-Datos_cocina[[#This Row],[Costo Unitario]]</f>
        <v>12</v>
      </c>
      <c r="M1479" s="4">
        <f>(Datos_cocina[[#This Row],[Ganancia Neta]]/Datos_cocina[[#This Row],[Total del Pedido]])</f>
        <v>0.42857142857142855</v>
      </c>
    </row>
    <row r="1480" spans="1:13" x14ac:dyDescent="0.3">
      <c r="A1480">
        <v>600</v>
      </c>
      <c r="B1480">
        <v>14</v>
      </c>
      <c r="C1480" t="s">
        <v>11</v>
      </c>
      <c r="D1480" t="s">
        <v>12</v>
      </c>
      <c r="E1480" s="2">
        <v>18</v>
      </c>
      <c r="F1480" s="2">
        <v>30</v>
      </c>
      <c r="G1480">
        <v>2</v>
      </c>
      <c r="H1480" s="8">
        <v>2.9861111111111113E-2</v>
      </c>
      <c r="I1480" t="s">
        <v>10</v>
      </c>
      <c r="J1480" s="2">
        <f>Datos_cocina[[#This Row],[Precio Unitario]]*Datos_cocina[[#This Row],[Cantidad Ordenada]]</f>
        <v>60</v>
      </c>
      <c r="K1480" s="3">
        <f>Datos_cocina[[#This Row],[Ganancia Bruta]]*Datos_cocina[[#This Row],[Cantidad Ordenada]]</f>
        <v>24</v>
      </c>
      <c r="L1480" s="3">
        <f>Datos_cocina[[#This Row],[Precio Unitario]]-Datos_cocina[[#This Row],[Costo Unitario]]</f>
        <v>12</v>
      </c>
      <c r="M1480" s="4">
        <f>(Datos_cocina[[#This Row],[Ganancia Neta]]/Datos_cocina[[#This Row],[Total del Pedido]])</f>
        <v>0.4</v>
      </c>
    </row>
    <row r="1481" spans="1:13" x14ac:dyDescent="0.3">
      <c r="A1481">
        <v>601</v>
      </c>
      <c r="B1481">
        <v>13</v>
      </c>
      <c r="C1481" t="s">
        <v>18</v>
      </c>
      <c r="D1481" t="s">
        <v>19</v>
      </c>
      <c r="E1481" s="2">
        <v>25</v>
      </c>
      <c r="F1481" s="2">
        <v>40</v>
      </c>
      <c r="G1481">
        <v>2</v>
      </c>
      <c r="H1481" s="8">
        <v>7.6388888888888886E-3</v>
      </c>
      <c r="I1481" t="s">
        <v>13</v>
      </c>
      <c r="J1481" s="2">
        <f>Datos_cocina[[#This Row],[Precio Unitario]]*Datos_cocina[[#This Row],[Cantidad Ordenada]]</f>
        <v>80</v>
      </c>
      <c r="K1481" s="3">
        <f>Datos_cocina[[#This Row],[Ganancia Bruta]]*Datos_cocina[[#This Row],[Cantidad Ordenada]]</f>
        <v>30</v>
      </c>
      <c r="L1481" s="3">
        <f>Datos_cocina[[#This Row],[Precio Unitario]]-Datos_cocina[[#This Row],[Costo Unitario]]</f>
        <v>15</v>
      </c>
      <c r="M1481" s="4">
        <f>(Datos_cocina[[#This Row],[Ganancia Neta]]/Datos_cocina[[#This Row],[Total del Pedido]])</f>
        <v>0.375</v>
      </c>
    </row>
    <row r="1482" spans="1:13" x14ac:dyDescent="0.3">
      <c r="A1482">
        <v>601</v>
      </c>
      <c r="B1482">
        <v>13</v>
      </c>
      <c r="C1482" t="s">
        <v>26</v>
      </c>
      <c r="D1482" t="s">
        <v>27</v>
      </c>
      <c r="E1482" s="2">
        <v>16</v>
      </c>
      <c r="F1482" s="2">
        <v>28</v>
      </c>
      <c r="G1482">
        <v>3</v>
      </c>
      <c r="H1482" s="8">
        <v>1.9444444444444445E-2</v>
      </c>
      <c r="I1482" t="s">
        <v>10</v>
      </c>
      <c r="J1482" s="2">
        <f>Datos_cocina[[#This Row],[Precio Unitario]]*Datos_cocina[[#This Row],[Cantidad Ordenada]]</f>
        <v>84</v>
      </c>
      <c r="K1482" s="3">
        <f>Datos_cocina[[#This Row],[Ganancia Bruta]]*Datos_cocina[[#This Row],[Cantidad Ordenada]]</f>
        <v>36</v>
      </c>
      <c r="L1482" s="3">
        <f>Datos_cocina[[#This Row],[Precio Unitario]]-Datos_cocina[[#This Row],[Costo Unitario]]</f>
        <v>12</v>
      </c>
      <c r="M1482" s="4">
        <f>(Datos_cocina[[#This Row],[Ganancia Neta]]/Datos_cocina[[#This Row],[Total del Pedido]])</f>
        <v>0.42857142857142855</v>
      </c>
    </row>
    <row r="1483" spans="1:13" x14ac:dyDescent="0.3">
      <c r="A1483">
        <v>601</v>
      </c>
      <c r="B1483">
        <v>13</v>
      </c>
      <c r="C1483" t="s">
        <v>40</v>
      </c>
      <c r="D1483" t="s">
        <v>41</v>
      </c>
      <c r="E1483" s="2">
        <v>14</v>
      </c>
      <c r="F1483" s="2">
        <v>23</v>
      </c>
      <c r="G1483">
        <v>1</v>
      </c>
      <c r="H1483" s="8">
        <v>3.0555555555555555E-2</v>
      </c>
      <c r="I1483" t="s">
        <v>13</v>
      </c>
      <c r="J1483" s="2">
        <f>Datos_cocina[[#This Row],[Precio Unitario]]*Datos_cocina[[#This Row],[Cantidad Ordenada]]</f>
        <v>23</v>
      </c>
      <c r="K1483" s="3">
        <f>Datos_cocina[[#This Row],[Ganancia Bruta]]*Datos_cocina[[#This Row],[Cantidad Ordenada]]</f>
        <v>9</v>
      </c>
      <c r="L1483" s="3">
        <f>Datos_cocina[[#This Row],[Precio Unitario]]-Datos_cocina[[#This Row],[Costo Unitario]]</f>
        <v>9</v>
      </c>
      <c r="M1483" s="4">
        <f>(Datos_cocina[[#This Row],[Ganancia Neta]]/Datos_cocina[[#This Row],[Total del Pedido]])</f>
        <v>0.39130434782608697</v>
      </c>
    </row>
    <row r="1484" spans="1:13" x14ac:dyDescent="0.3">
      <c r="A1484">
        <v>601</v>
      </c>
      <c r="B1484">
        <v>13</v>
      </c>
      <c r="C1484" t="s">
        <v>30</v>
      </c>
      <c r="D1484" t="s">
        <v>31</v>
      </c>
      <c r="E1484" s="2">
        <v>21</v>
      </c>
      <c r="F1484" s="2">
        <v>35</v>
      </c>
      <c r="G1484">
        <v>3</v>
      </c>
      <c r="H1484" s="8">
        <v>2.2222222222222223E-2</v>
      </c>
      <c r="I1484" t="s">
        <v>10</v>
      </c>
      <c r="J1484" s="2">
        <f>Datos_cocina[[#This Row],[Precio Unitario]]*Datos_cocina[[#This Row],[Cantidad Ordenada]]</f>
        <v>105</v>
      </c>
      <c r="K1484" s="3">
        <f>Datos_cocina[[#This Row],[Ganancia Bruta]]*Datos_cocina[[#This Row],[Cantidad Ordenada]]</f>
        <v>42</v>
      </c>
      <c r="L1484" s="3">
        <f>Datos_cocina[[#This Row],[Precio Unitario]]-Datos_cocina[[#This Row],[Costo Unitario]]</f>
        <v>14</v>
      </c>
      <c r="M1484" s="4">
        <f>(Datos_cocina[[#This Row],[Ganancia Neta]]/Datos_cocina[[#This Row],[Total del Pedido]])</f>
        <v>0.4</v>
      </c>
    </row>
    <row r="1485" spans="1:13" x14ac:dyDescent="0.3">
      <c r="A1485">
        <v>602</v>
      </c>
      <c r="B1485">
        <v>12</v>
      </c>
      <c r="C1485" t="s">
        <v>30</v>
      </c>
      <c r="D1485" t="s">
        <v>31</v>
      </c>
      <c r="E1485" s="2">
        <v>21</v>
      </c>
      <c r="F1485" s="2">
        <v>35</v>
      </c>
      <c r="G1485">
        <v>2</v>
      </c>
      <c r="H1485" s="8">
        <v>3.888888888888889E-2</v>
      </c>
      <c r="I1485" t="s">
        <v>10</v>
      </c>
      <c r="J1485" s="2">
        <f>Datos_cocina[[#This Row],[Precio Unitario]]*Datos_cocina[[#This Row],[Cantidad Ordenada]]</f>
        <v>70</v>
      </c>
      <c r="K1485" s="3">
        <f>Datos_cocina[[#This Row],[Ganancia Bruta]]*Datos_cocina[[#This Row],[Cantidad Ordenada]]</f>
        <v>28</v>
      </c>
      <c r="L1485" s="3">
        <f>Datos_cocina[[#This Row],[Precio Unitario]]-Datos_cocina[[#This Row],[Costo Unitario]]</f>
        <v>14</v>
      </c>
      <c r="M1485" s="4">
        <f>(Datos_cocina[[#This Row],[Ganancia Neta]]/Datos_cocina[[#This Row],[Total del Pedido]])</f>
        <v>0.4</v>
      </c>
    </row>
    <row r="1486" spans="1:13" x14ac:dyDescent="0.3">
      <c r="A1486">
        <v>602</v>
      </c>
      <c r="B1486">
        <v>12</v>
      </c>
      <c r="C1486" t="s">
        <v>34</v>
      </c>
      <c r="D1486" t="s">
        <v>35</v>
      </c>
      <c r="E1486" s="2">
        <v>13</v>
      </c>
      <c r="F1486" s="2">
        <v>22</v>
      </c>
      <c r="G1486">
        <v>3</v>
      </c>
      <c r="H1486" s="8">
        <v>4.027777777777778E-2</v>
      </c>
      <c r="I1486" t="s">
        <v>10</v>
      </c>
      <c r="J1486" s="2">
        <f>Datos_cocina[[#This Row],[Precio Unitario]]*Datos_cocina[[#This Row],[Cantidad Ordenada]]</f>
        <v>66</v>
      </c>
      <c r="K1486" s="3">
        <f>Datos_cocina[[#This Row],[Ganancia Bruta]]*Datos_cocina[[#This Row],[Cantidad Ordenada]]</f>
        <v>27</v>
      </c>
      <c r="L1486" s="3">
        <f>Datos_cocina[[#This Row],[Precio Unitario]]-Datos_cocina[[#This Row],[Costo Unitario]]</f>
        <v>9</v>
      </c>
      <c r="M1486" s="4">
        <f>(Datos_cocina[[#This Row],[Ganancia Neta]]/Datos_cocina[[#This Row],[Total del Pedido]])</f>
        <v>0.40909090909090912</v>
      </c>
    </row>
    <row r="1487" spans="1:13" x14ac:dyDescent="0.3">
      <c r="A1487">
        <v>602</v>
      </c>
      <c r="B1487">
        <v>12</v>
      </c>
      <c r="C1487" t="s">
        <v>11</v>
      </c>
      <c r="D1487" t="s">
        <v>12</v>
      </c>
      <c r="E1487" s="2">
        <v>18</v>
      </c>
      <c r="F1487" s="2">
        <v>30</v>
      </c>
      <c r="G1487">
        <v>3</v>
      </c>
      <c r="H1487" s="8">
        <v>8.3333333333333332E-3</v>
      </c>
      <c r="I1487" t="s">
        <v>10</v>
      </c>
      <c r="J1487" s="2">
        <f>Datos_cocina[[#This Row],[Precio Unitario]]*Datos_cocina[[#This Row],[Cantidad Ordenada]]</f>
        <v>90</v>
      </c>
      <c r="K1487" s="3">
        <f>Datos_cocina[[#This Row],[Ganancia Bruta]]*Datos_cocina[[#This Row],[Cantidad Ordenada]]</f>
        <v>36</v>
      </c>
      <c r="L1487" s="3">
        <f>Datos_cocina[[#This Row],[Precio Unitario]]-Datos_cocina[[#This Row],[Costo Unitario]]</f>
        <v>12</v>
      </c>
      <c r="M1487" s="4">
        <f>(Datos_cocina[[#This Row],[Ganancia Neta]]/Datos_cocina[[#This Row],[Total del Pedido]])</f>
        <v>0.4</v>
      </c>
    </row>
    <row r="1488" spans="1:13" x14ac:dyDescent="0.3">
      <c r="A1488">
        <v>602</v>
      </c>
      <c r="B1488">
        <v>12</v>
      </c>
      <c r="C1488" t="s">
        <v>18</v>
      </c>
      <c r="D1488" t="s">
        <v>19</v>
      </c>
      <c r="E1488" s="2">
        <v>25</v>
      </c>
      <c r="F1488" s="2">
        <v>40</v>
      </c>
      <c r="G1488">
        <v>1</v>
      </c>
      <c r="H1488" s="8">
        <v>2.5000000000000001E-2</v>
      </c>
      <c r="I1488" t="s">
        <v>13</v>
      </c>
      <c r="J1488" s="2">
        <f>Datos_cocina[[#This Row],[Precio Unitario]]*Datos_cocina[[#This Row],[Cantidad Ordenada]]</f>
        <v>40</v>
      </c>
      <c r="K1488" s="3">
        <f>Datos_cocina[[#This Row],[Ganancia Bruta]]*Datos_cocina[[#This Row],[Cantidad Ordenada]]</f>
        <v>15</v>
      </c>
      <c r="L1488" s="3">
        <f>Datos_cocina[[#This Row],[Precio Unitario]]-Datos_cocina[[#This Row],[Costo Unitario]]</f>
        <v>15</v>
      </c>
      <c r="M1488" s="4">
        <f>(Datos_cocina[[#This Row],[Ganancia Neta]]/Datos_cocina[[#This Row],[Total del Pedido]])</f>
        <v>0.375</v>
      </c>
    </row>
    <row r="1489" spans="1:13" x14ac:dyDescent="0.3">
      <c r="A1489">
        <v>603</v>
      </c>
      <c r="B1489">
        <v>19</v>
      </c>
      <c r="C1489" t="s">
        <v>14</v>
      </c>
      <c r="D1489" t="s">
        <v>15</v>
      </c>
      <c r="E1489" s="2">
        <v>19</v>
      </c>
      <c r="F1489" s="2">
        <v>31</v>
      </c>
      <c r="G1489">
        <v>2</v>
      </c>
      <c r="H1489" s="8">
        <v>1.1805555555555555E-2</v>
      </c>
      <c r="I1489" t="s">
        <v>10</v>
      </c>
      <c r="J1489" s="2">
        <f>Datos_cocina[[#This Row],[Precio Unitario]]*Datos_cocina[[#This Row],[Cantidad Ordenada]]</f>
        <v>62</v>
      </c>
      <c r="K1489" s="3">
        <f>Datos_cocina[[#This Row],[Ganancia Bruta]]*Datos_cocina[[#This Row],[Cantidad Ordenada]]</f>
        <v>24</v>
      </c>
      <c r="L1489" s="3">
        <f>Datos_cocina[[#This Row],[Precio Unitario]]-Datos_cocina[[#This Row],[Costo Unitario]]</f>
        <v>12</v>
      </c>
      <c r="M1489" s="4">
        <f>(Datos_cocina[[#This Row],[Ganancia Neta]]/Datos_cocina[[#This Row],[Total del Pedido]])</f>
        <v>0.38709677419354838</v>
      </c>
    </row>
    <row r="1490" spans="1:13" x14ac:dyDescent="0.3">
      <c r="A1490">
        <v>604</v>
      </c>
      <c r="B1490">
        <v>14</v>
      </c>
      <c r="C1490" t="s">
        <v>30</v>
      </c>
      <c r="D1490" t="s">
        <v>31</v>
      </c>
      <c r="E1490" s="2">
        <v>21</v>
      </c>
      <c r="F1490" s="2">
        <v>35</v>
      </c>
      <c r="G1490">
        <v>3</v>
      </c>
      <c r="H1490" s="8">
        <v>2.9166666666666667E-2</v>
      </c>
      <c r="I1490" t="s">
        <v>10</v>
      </c>
      <c r="J1490" s="2">
        <f>Datos_cocina[[#This Row],[Precio Unitario]]*Datos_cocina[[#This Row],[Cantidad Ordenada]]</f>
        <v>105</v>
      </c>
      <c r="K1490" s="3">
        <f>Datos_cocina[[#This Row],[Ganancia Bruta]]*Datos_cocina[[#This Row],[Cantidad Ordenada]]</f>
        <v>42</v>
      </c>
      <c r="L1490" s="3">
        <f>Datos_cocina[[#This Row],[Precio Unitario]]-Datos_cocina[[#This Row],[Costo Unitario]]</f>
        <v>14</v>
      </c>
      <c r="M1490" s="4">
        <f>(Datos_cocina[[#This Row],[Ganancia Neta]]/Datos_cocina[[#This Row],[Total del Pedido]])</f>
        <v>0.4</v>
      </c>
    </row>
    <row r="1491" spans="1:13" x14ac:dyDescent="0.3">
      <c r="A1491">
        <v>605</v>
      </c>
      <c r="B1491">
        <v>19</v>
      </c>
      <c r="C1491" t="s">
        <v>38</v>
      </c>
      <c r="D1491" t="s">
        <v>39</v>
      </c>
      <c r="E1491" s="2">
        <v>12</v>
      </c>
      <c r="F1491" s="2">
        <v>20</v>
      </c>
      <c r="G1491">
        <v>1</v>
      </c>
      <c r="H1491" s="8">
        <v>3.2638888888888891E-2</v>
      </c>
      <c r="I1491" t="s">
        <v>10</v>
      </c>
      <c r="J1491" s="2">
        <f>Datos_cocina[[#This Row],[Precio Unitario]]*Datos_cocina[[#This Row],[Cantidad Ordenada]]</f>
        <v>20</v>
      </c>
      <c r="K1491" s="3">
        <f>Datos_cocina[[#This Row],[Ganancia Bruta]]*Datos_cocina[[#This Row],[Cantidad Ordenada]]</f>
        <v>8</v>
      </c>
      <c r="L1491" s="3">
        <f>Datos_cocina[[#This Row],[Precio Unitario]]-Datos_cocina[[#This Row],[Costo Unitario]]</f>
        <v>8</v>
      </c>
      <c r="M1491" s="4">
        <f>(Datos_cocina[[#This Row],[Ganancia Neta]]/Datos_cocina[[#This Row],[Total del Pedido]])</f>
        <v>0.4</v>
      </c>
    </row>
    <row r="1492" spans="1:13" x14ac:dyDescent="0.3">
      <c r="A1492">
        <v>605</v>
      </c>
      <c r="B1492">
        <v>19</v>
      </c>
      <c r="C1492" t="s">
        <v>18</v>
      </c>
      <c r="D1492" t="s">
        <v>19</v>
      </c>
      <c r="E1492" s="2">
        <v>25</v>
      </c>
      <c r="F1492" s="2">
        <v>40</v>
      </c>
      <c r="G1492">
        <v>1</v>
      </c>
      <c r="H1492" s="8">
        <v>1.6666666666666666E-2</v>
      </c>
      <c r="I1492" t="s">
        <v>13</v>
      </c>
      <c r="J1492" s="2">
        <f>Datos_cocina[[#This Row],[Precio Unitario]]*Datos_cocina[[#This Row],[Cantidad Ordenada]]</f>
        <v>40</v>
      </c>
      <c r="K1492" s="3">
        <f>Datos_cocina[[#This Row],[Ganancia Bruta]]*Datos_cocina[[#This Row],[Cantidad Ordenada]]</f>
        <v>15</v>
      </c>
      <c r="L1492" s="3">
        <f>Datos_cocina[[#This Row],[Precio Unitario]]-Datos_cocina[[#This Row],[Costo Unitario]]</f>
        <v>15</v>
      </c>
      <c r="M1492" s="4">
        <f>(Datos_cocina[[#This Row],[Ganancia Neta]]/Datos_cocina[[#This Row],[Total del Pedido]])</f>
        <v>0.375</v>
      </c>
    </row>
    <row r="1493" spans="1:13" x14ac:dyDescent="0.3">
      <c r="A1493">
        <v>605</v>
      </c>
      <c r="B1493">
        <v>19</v>
      </c>
      <c r="C1493" t="s">
        <v>30</v>
      </c>
      <c r="D1493" t="s">
        <v>31</v>
      </c>
      <c r="E1493" s="2">
        <v>21</v>
      </c>
      <c r="F1493" s="2">
        <v>35</v>
      </c>
      <c r="G1493">
        <v>2</v>
      </c>
      <c r="H1493" s="8">
        <v>3.8194444444444448E-2</v>
      </c>
      <c r="I1493" t="s">
        <v>13</v>
      </c>
      <c r="J1493" s="2">
        <f>Datos_cocina[[#This Row],[Precio Unitario]]*Datos_cocina[[#This Row],[Cantidad Ordenada]]</f>
        <v>70</v>
      </c>
      <c r="K1493" s="3">
        <f>Datos_cocina[[#This Row],[Ganancia Bruta]]*Datos_cocina[[#This Row],[Cantidad Ordenada]]</f>
        <v>28</v>
      </c>
      <c r="L1493" s="3">
        <f>Datos_cocina[[#This Row],[Precio Unitario]]-Datos_cocina[[#This Row],[Costo Unitario]]</f>
        <v>14</v>
      </c>
      <c r="M1493" s="4">
        <f>(Datos_cocina[[#This Row],[Ganancia Neta]]/Datos_cocina[[#This Row],[Total del Pedido]])</f>
        <v>0.4</v>
      </c>
    </row>
    <row r="1494" spans="1:13" x14ac:dyDescent="0.3">
      <c r="A1494">
        <v>605</v>
      </c>
      <c r="B1494">
        <v>19</v>
      </c>
      <c r="C1494" t="s">
        <v>11</v>
      </c>
      <c r="D1494" t="s">
        <v>12</v>
      </c>
      <c r="E1494" s="2">
        <v>18</v>
      </c>
      <c r="F1494" s="2">
        <v>30</v>
      </c>
      <c r="G1494">
        <v>3</v>
      </c>
      <c r="H1494" s="8">
        <v>3.4722222222222224E-2</v>
      </c>
      <c r="I1494" t="s">
        <v>13</v>
      </c>
      <c r="J1494" s="2">
        <f>Datos_cocina[[#This Row],[Precio Unitario]]*Datos_cocina[[#This Row],[Cantidad Ordenada]]</f>
        <v>90</v>
      </c>
      <c r="K1494" s="3">
        <f>Datos_cocina[[#This Row],[Ganancia Bruta]]*Datos_cocina[[#This Row],[Cantidad Ordenada]]</f>
        <v>36</v>
      </c>
      <c r="L1494" s="3">
        <f>Datos_cocina[[#This Row],[Precio Unitario]]-Datos_cocina[[#This Row],[Costo Unitario]]</f>
        <v>12</v>
      </c>
      <c r="M1494" s="4">
        <f>(Datos_cocina[[#This Row],[Ganancia Neta]]/Datos_cocina[[#This Row],[Total del Pedido]])</f>
        <v>0.4</v>
      </c>
    </row>
    <row r="1495" spans="1:13" x14ac:dyDescent="0.3">
      <c r="A1495">
        <v>606</v>
      </c>
      <c r="B1495">
        <v>1</v>
      </c>
      <c r="C1495" t="s">
        <v>48</v>
      </c>
      <c r="D1495" t="s">
        <v>49</v>
      </c>
      <c r="E1495" s="2">
        <v>15</v>
      </c>
      <c r="F1495" s="2">
        <v>25</v>
      </c>
      <c r="G1495">
        <v>2</v>
      </c>
      <c r="H1495" s="8">
        <v>3.2638888888888891E-2</v>
      </c>
      <c r="I1495" t="s">
        <v>10</v>
      </c>
      <c r="J1495" s="2">
        <f>Datos_cocina[[#This Row],[Precio Unitario]]*Datos_cocina[[#This Row],[Cantidad Ordenada]]</f>
        <v>50</v>
      </c>
      <c r="K1495" s="3">
        <f>Datos_cocina[[#This Row],[Ganancia Bruta]]*Datos_cocina[[#This Row],[Cantidad Ordenada]]</f>
        <v>20</v>
      </c>
      <c r="L1495" s="3">
        <f>Datos_cocina[[#This Row],[Precio Unitario]]-Datos_cocina[[#This Row],[Costo Unitario]]</f>
        <v>10</v>
      </c>
      <c r="M1495" s="4">
        <f>(Datos_cocina[[#This Row],[Ganancia Neta]]/Datos_cocina[[#This Row],[Total del Pedido]])</f>
        <v>0.4</v>
      </c>
    </row>
    <row r="1496" spans="1:13" x14ac:dyDescent="0.3">
      <c r="A1496">
        <v>606</v>
      </c>
      <c r="B1496">
        <v>1</v>
      </c>
      <c r="C1496" t="s">
        <v>16</v>
      </c>
      <c r="D1496" t="s">
        <v>17</v>
      </c>
      <c r="E1496" s="2">
        <v>16</v>
      </c>
      <c r="F1496" s="2">
        <v>27</v>
      </c>
      <c r="G1496">
        <v>3</v>
      </c>
      <c r="H1496" s="8">
        <v>3.3333333333333333E-2</v>
      </c>
      <c r="I1496" t="s">
        <v>13</v>
      </c>
      <c r="J1496" s="2">
        <f>Datos_cocina[[#This Row],[Precio Unitario]]*Datos_cocina[[#This Row],[Cantidad Ordenada]]</f>
        <v>81</v>
      </c>
      <c r="K1496" s="3">
        <f>Datos_cocina[[#This Row],[Ganancia Bruta]]*Datos_cocina[[#This Row],[Cantidad Ordenada]]</f>
        <v>33</v>
      </c>
      <c r="L1496" s="3">
        <f>Datos_cocina[[#This Row],[Precio Unitario]]-Datos_cocina[[#This Row],[Costo Unitario]]</f>
        <v>11</v>
      </c>
      <c r="M1496" s="4">
        <f>(Datos_cocina[[#This Row],[Ganancia Neta]]/Datos_cocina[[#This Row],[Total del Pedido]])</f>
        <v>0.40740740740740738</v>
      </c>
    </row>
    <row r="1497" spans="1:13" x14ac:dyDescent="0.3">
      <c r="A1497">
        <v>606</v>
      </c>
      <c r="B1497">
        <v>1</v>
      </c>
      <c r="C1497" t="s">
        <v>46</v>
      </c>
      <c r="D1497" t="s">
        <v>47</v>
      </c>
      <c r="E1497" s="2">
        <v>15</v>
      </c>
      <c r="F1497" s="2">
        <v>26</v>
      </c>
      <c r="G1497">
        <v>2</v>
      </c>
      <c r="H1497" s="8">
        <v>3.4722222222222224E-2</v>
      </c>
      <c r="I1497" t="s">
        <v>13</v>
      </c>
      <c r="J1497" s="2">
        <f>Datos_cocina[[#This Row],[Precio Unitario]]*Datos_cocina[[#This Row],[Cantidad Ordenada]]</f>
        <v>52</v>
      </c>
      <c r="K1497" s="3">
        <f>Datos_cocina[[#This Row],[Ganancia Bruta]]*Datos_cocina[[#This Row],[Cantidad Ordenada]]</f>
        <v>22</v>
      </c>
      <c r="L1497" s="3">
        <f>Datos_cocina[[#This Row],[Precio Unitario]]-Datos_cocina[[#This Row],[Costo Unitario]]</f>
        <v>11</v>
      </c>
      <c r="M1497" s="4">
        <f>(Datos_cocina[[#This Row],[Ganancia Neta]]/Datos_cocina[[#This Row],[Total del Pedido]])</f>
        <v>0.42307692307692307</v>
      </c>
    </row>
    <row r="1498" spans="1:13" x14ac:dyDescent="0.3">
      <c r="A1498">
        <v>607</v>
      </c>
      <c r="B1498">
        <v>10</v>
      </c>
      <c r="C1498" t="s">
        <v>18</v>
      </c>
      <c r="D1498" t="s">
        <v>19</v>
      </c>
      <c r="E1498" s="2">
        <v>25</v>
      </c>
      <c r="F1498" s="2">
        <v>40</v>
      </c>
      <c r="G1498">
        <v>1</v>
      </c>
      <c r="H1498" s="8">
        <v>1.7361111111111112E-2</v>
      </c>
      <c r="I1498" t="s">
        <v>10</v>
      </c>
      <c r="J1498" s="2">
        <f>Datos_cocina[[#This Row],[Precio Unitario]]*Datos_cocina[[#This Row],[Cantidad Ordenada]]</f>
        <v>40</v>
      </c>
      <c r="K1498" s="3">
        <f>Datos_cocina[[#This Row],[Ganancia Bruta]]*Datos_cocina[[#This Row],[Cantidad Ordenada]]</f>
        <v>15</v>
      </c>
      <c r="L1498" s="3">
        <f>Datos_cocina[[#This Row],[Precio Unitario]]-Datos_cocina[[#This Row],[Costo Unitario]]</f>
        <v>15</v>
      </c>
      <c r="M1498" s="4">
        <f>(Datos_cocina[[#This Row],[Ganancia Neta]]/Datos_cocina[[#This Row],[Total del Pedido]])</f>
        <v>0.375</v>
      </c>
    </row>
    <row r="1499" spans="1:13" x14ac:dyDescent="0.3">
      <c r="A1499">
        <v>607</v>
      </c>
      <c r="B1499">
        <v>10</v>
      </c>
      <c r="C1499" t="s">
        <v>26</v>
      </c>
      <c r="D1499" t="s">
        <v>27</v>
      </c>
      <c r="E1499" s="2">
        <v>16</v>
      </c>
      <c r="F1499" s="2">
        <v>28</v>
      </c>
      <c r="G1499">
        <v>1</v>
      </c>
      <c r="H1499" s="8">
        <v>3.0555555555555555E-2</v>
      </c>
      <c r="I1499" t="s">
        <v>10</v>
      </c>
      <c r="J1499" s="2">
        <f>Datos_cocina[[#This Row],[Precio Unitario]]*Datos_cocina[[#This Row],[Cantidad Ordenada]]</f>
        <v>28</v>
      </c>
      <c r="K1499" s="3">
        <f>Datos_cocina[[#This Row],[Ganancia Bruta]]*Datos_cocina[[#This Row],[Cantidad Ordenada]]</f>
        <v>12</v>
      </c>
      <c r="L1499" s="3">
        <f>Datos_cocina[[#This Row],[Precio Unitario]]-Datos_cocina[[#This Row],[Costo Unitario]]</f>
        <v>12</v>
      </c>
      <c r="M1499" s="4">
        <f>(Datos_cocina[[#This Row],[Ganancia Neta]]/Datos_cocina[[#This Row],[Total del Pedido]])</f>
        <v>0.42857142857142855</v>
      </c>
    </row>
    <row r="1500" spans="1:13" x14ac:dyDescent="0.3">
      <c r="A1500">
        <v>608</v>
      </c>
      <c r="B1500">
        <v>7</v>
      </c>
      <c r="C1500" t="s">
        <v>22</v>
      </c>
      <c r="D1500" t="s">
        <v>23</v>
      </c>
      <c r="E1500" s="2">
        <v>17</v>
      </c>
      <c r="F1500" s="2">
        <v>29</v>
      </c>
      <c r="G1500">
        <v>1</v>
      </c>
      <c r="H1500" s="8">
        <v>3.125E-2</v>
      </c>
      <c r="I1500" t="s">
        <v>10</v>
      </c>
      <c r="J1500" s="2">
        <f>Datos_cocina[[#This Row],[Precio Unitario]]*Datos_cocina[[#This Row],[Cantidad Ordenada]]</f>
        <v>29</v>
      </c>
      <c r="K1500" s="3">
        <f>Datos_cocina[[#This Row],[Ganancia Bruta]]*Datos_cocina[[#This Row],[Cantidad Ordenada]]</f>
        <v>12</v>
      </c>
      <c r="L1500" s="3">
        <f>Datos_cocina[[#This Row],[Precio Unitario]]-Datos_cocina[[#This Row],[Costo Unitario]]</f>
        <v>12</v>
      </c>
      <c r="M1500" s="4">
        <f>(Datos_cocina[[#This Row],[Ganancia Neta]]/Datos_cocina[[#This Row],[Total del Pedido]])</f>
        <v>0.41379310344827586</v>
      </c>
    </row>
    <row r="1501" spans="1:13" x14ac:dyDescent="0.3">
      <c r="A1501">
        <v>609</v>
      </c>
      <c r="B1501">
        <v>1</v>
      </c>
      <c r="C1501" t="s">
        <v>32</v>
      </c>
      <c r="D1501" t="s">
        <v>33</v>
      </c>
      <c r="E1501" s="2">
        <v>19</v>
      </c>
      <c r="F1501" s="2">
        <v>32</v>
      </c>
      <c r="G1501">
        <v>1</v>
      </c>
      <c r="H1501" s="8">
        <v>1.8749999999999999E-2</v>
      </c>
      <c r="I1501" t="s">
        <v>13</v>
      </c>
      <c r="J1501" s="2">
        <f>Datos_cocina[[#This Row],[Precio Unitario]]*Datos_cocina[[#This Row],[Cantidad Ordenada]]</f>
        <v>32</v>
      </c>
      <c r="K1501" s="3">
        <f>Datos_cocina[[#This Row],[Ganancia Bruta]]*Datos_cocina[[#This Row],[Cantidad Ordenada]]</f>
        <v>13</v>
      </c>
      <c r="L1501" s="3">
        <f>Datos_cocina[[#This Row],[Precio Unitario]]-Datos_cocina[[#This Row],[Costo Unitario]]</f>
        <v>13</v>
      </c>
      <c r="M1501" s="4">
        <f>(Datos_cocina[[#This Row],[Ganancia Neta]]/Datos_cocina[[#This Row],[Total del Pedido]])</f>
        <v>0.40625</v>
      </c>
    </row>
    <row r="1502" spans="1:13" x14ac:dyDescent="0.3">
      <c r="A1502">
        <v>610</v>
      </c>
      <c r="B1502">
        <v>19</v>
      </c>
      <c r="C1502" t="s">
        <v>46</v>
      </c>
      <c r="D1502" t="s">
        <v>47</v>
      </c>
      <c r="E1502" s="2">
        <v>15</v>
      </c>
      <c r="F1502" s="2">
        <v>26</v>
      </c>
      <c r="G1502">
        <v>1</v>
      </c>
      <c r="H1502" s="8">
        <v>2.7083333333333334E-2</v>
      </c>
      <c r="I1502" t="s">
        <v>13</v>
      </c>
      <c r="J1502" s="2">
        <f>Datos_cocina[[#This Row],[Precio Unitario]]*Datos_cocina[[#This Row],[Cantidad Ordenada]]</f>
        <v>26</v>
      </c>
      <c r="K1502" s="3">
        <f>Datos_cocina[[#This Row],[Ganancia Bruta]]*Datos_cocina[[#This Row],[Cantidad Ordenada]]</f>
        <v>11</v>
      </c>
      <c r="L1502" s="3">
        <f>Datos_cocina[[#This Row],[Precio Unitario]]-Datos_cocina[[#This Row],[Costo Unitario]]</f>
        <v>11</v>
      </c>
      <c r="M1502" s="4">
        <f>(Datos_cocina[[#This Row],[Ganancia Neta]]/Datos_cocina[[#This Row],[Total del Pedido]])</f>
        <v>0.42307692307692307</v>
      </c>
    </row>
    <row r="1503" spans="1:13" x14ac:dyDescent="0.3">
      <c r="A1503">
        <v>610</v>
      </c>
      <c r="B1503">
        <v>19</v>
      </c>
      <c r="C1503" t="s">
        <v>44</v>
      </c>
      <c r="D1503" t="s">
        <v>45</v>
      </c>
      <c r="E1503" s="2">
        <v>10</v>
      </c>
      <c r="F1503" s="2">
        <v>18</v>
      </c>
      <c r="G1503">
        <v>1</v>
      </c>
      <c r="H1503" s="8">
        <v>5.5555555555555558E-3</v>
      </c>
      <c r="I1503" t="s">
        <v>10</v>
      </c>
      <c r="J1503" s="2">
        <f>Datos_cocina[[#This Row],[Precio Unitario]]*Datos_cocina[[#This Row],[Cantidad Ordenada]]</f>
        <v>18</v>
      </c>
      <c r="K1503" s="3">
        <f>Datos_cocina[[#This Row],[Ganancia Bruta]]*Datos_cocina[[#This Row],[Cantidad Ordenada]]</f>
        <v>8</v>
      </c>
      <c r="L1503" s="3">
        <f>Datos_cocina[[#This Row],[Precio Unitario]]-Datos_cocina[[#This Row],[Costo Unitario]]</f>
        <v>8</v>
      </c>
      <c r="M1503" s="4">
        <f>(Datos_cocina[[#This Row],[Ganancia Neta]]/Datos_cocina[[#This Row],[Total del Pedido]])</f>
        <v>0.44444444444444442</v>
      </c>
    </row>
    <row r="1504" spans="1:13" x14ac:dyDescent="0.3">
      <c r="A1504">
        <v>611</v>
      </c>
      <c r="B1504">
        <v>13</v>
      </c>
      <c r="C1504" t="s">
        <v>42</v>
      </c>
      <c r="D1504" t="s">
        <v>43</v>
      </c>
      <c r="E1504" s="2">
        <v>13</v>
      </c>
      <c r="F1504" s="2">
        <v>21</v>
      </c>
      <c r="G1504">
        <v>2</v>
      </c>
      <c r="H1504" s="8">
        <v>3.6805555555555557E-2</v>
      </c>
      <c r="I1504" t="s">
        <v>13</v>
      </c>
      <c r="J1504" s="2">
        <f>Datos_cocina[[#This Row],[Precio Unitario]]*Datos_cocina[[#This Row],[Cantidad Ordenada]]</f>
        <v>42</v>
      </c>
      <c r="K1504" s="3">
        <f>Datos_cocina[[#This Row],[Ganancia Bruta]]*Datos_cocina[[#This Row],[Cantidad Ordenada]]</f>
        <v>16</v>
      </c>
      <c r="L1504" s="3">
        <f>Datos_cocina[[#This Row],[Precio Unitario]]-Datos_cocina[[#This Row],[Costo Unitario]]</f>
        <v>8</v>
      </c>
      <c r="M1504" s="4">
        <f>(Datos_cocina[[#This Row],[Ganancia Neta]]/Datos_cocina[[#This Row],[Total del Pedido]])</f>
        <v>0.38095238095238093</v>
      </c>
    </row>
    <row r="1505" spans="1:13" x14ac:dyDescent="0.3">
      <c r="A1505">
        <v>611</v>
      </c>
      <c r="B1505">
        <v>13</v>
      </c>
      <c r="C1505" t="s">
        <v>20</v>
      </c>
      <c r="D1505" t="s">
        <v>21</v>
      </c>
      <c r="E1505" s="2">
        <v>22</v>
      </c>
      <c r="F1505" s="2">
        <v>36</v>
      </c>
      <c r="G1505">
        <v>1</v>
      </c>
      <c r="H1505" s="8">
        <v>2.0833333333333332E-2</v>
      </c>
      <c r="I1505" t="s">
        <v>13</v>
      </c>
      <c r="J1505" s="2">
        <f>Datos_cocina[[#This Row],[Precio Unitario]]*Datos_cocina[[#This Row],[Cantidad Ordenada]]</f>
        <v>36</v>
      </c>
      <c r="K1505" s="3">
        <f>Datos_cocina[[#This Row],[Ganancia Bruta]]*Datos_cocina[[#This Row],[Cantidad Ordenada]]</f>
        <v>14</v>
      </c>
      <c r="L1505" s="3">
        <f>Datos_cocina[[#This Row],[Precio Unitario]]-Datos_cocina[[#This Row],[Costo Unitario]]</f>
        <v>14</v>
      </c>
      <c r="M1505" s="4">
        <f>(Datos_cocina[[#This Row],[Ganancia Neta]]/Datos_cocina[[#This Row],[Total del Pedido]])</f>
        <v>0.3888888888888889</v>
      </c>
    </row>
    <row r="1506" spans="1:13" x14ac:dyDescent="0.3">
      <c r="A1506">
        <v>612</v>
      </c>
      <c r="B1506">
        <v>11</v>
      </c>
      <c r="C1506" t="s">
        <v>16</v>
      </c>
      <c r="D1506" t="s">
        <v>17</v>
      </c>
      <c r="E1506" s="2">
        <v>16</v>
      </c>
      <c r="F1506" s="2">
        <v>27</v>
      </c>
      <c r="G1506">
        <v>1</v>
      </c>
      <c r="H1506" s="8">
        <v>1.8055555555555554E-2</v>
      </c>
      <c r="I1506" t="s">
        <v>10</v>
      </c>
      <c r="J1506" s="2">
        <f>Datos_cocina[[#This Row],[Precio Unitario]]*Datos_cocina[[#This Row],[Cantidad Ordenada]]</f>
        <v>27</v>
      </c>
      <c r="K1506" s="3">
        <f>Datos_cocina[[#This Row],[Ganancia Bruta]]*Datos_cocina[[#This Row],[Cantidad Ordenada]]</f>
        <v>11</v>
      </c>
      <c r="L1506" s="3">
        <f>Datos_cocina[[#This Row],[Precio Unitario]]-Datos_cocina[[#This Row],[Costo Unitario]]</f>
        <v>11</v>
      </c>
      <c r="M1506" s="4">
        <f>(Datos_cocina[[#This Row],[Ganancia Neta]]/Datos_cocina[[#This Row],[Total del Pedido]])</f>
        <v>0.40740740740740738</v>
      </c>
    </row>
    <row r="1507" spans="1:13" x14ac:dyDescent="0.3">
      <c r="A1507">
        <v>612</v>
      </c>
      <c r="B1507">
        <v>11</v>
      </c>
      <c r="C1507" t="s">
        <v>20</v>
      </c>
      <c r="D1507" t="s">
        <v>21</v>
      </c>
      <c r="E1507" s="2">
        <v>22</v>
      </c>
      <c r="F1507" s="2">
        <v>36</v>
      </c>
      <c r="G1507">
        <v>3</v>
      </c>
      <c r="H1507" s="8">
        <v>2.5694444444444443E-2</v>
      </c>
      <c r="I1507" t="s">
        <v>10</v>
      </c>
      <c r="J1507" s="2">
        <f>Datos_cocina[[#This Row],[Precio Unitario]]*Datos_cocina[[#This Row],[Cantidad Ordenada]]</f>
        <v>108</v>
      </c>
      <c r="K1507" s="3">
        <f>Datos_cocina[[#This Row],[Ganancia Bruta]]*Datos_cocina[[#This Row],[Cantidad Ordenada]]</f>
        <v>42</v>
      </c>
      <c r="L1507" s="3">
        <f>Datos_cocina[[#This Row],[Precio Unitario]]-Datos_cocina[[#This Row],[Costo Unitario]]</f>
        <v>14</v>
      </c>
      <c r="M1507" s="4">
        <f>(Datos_cocina[[#This Row],[Ganancia Neta]]/Datos_cocina[[#This Row],[Total del Pedido]])</f>
        <v>0.3888888888888889</v>
      </c>
    </row>
    <row r="1508" spans="1:13" x14ac:dyDescent="0.3">
      <c r="A1508">
        <v>612</v>
      </c>
      <c r="B1508">
        <v>11</v>
      </c>
      <c r="C1508" t="s">
        <v>26</v>
      </c>
      <c r="D1508" t="s">
        <v>27</v>
      </c>
      <c r="E1508" s="2">
        <v>16</v>
      </c>
      <c r="F1508" s="2">
        <v>28</v>
      </c>
      <c r="G1508">
        <v>2</v>
      </c>
      <c r="H1508" s="8">
        <v>1.0416666666666666E-2</v>
      </c>
      <c r="I1508" t="s">
        <v>10</v>
      </c>
      <c r="J1508" s="2">
        <f>Datos_cocina[[#This Row],[Precio Unitario]]*Datos_cocina[[#This Row],[Cantidad Ordenada]]</f>
        <v>56</v>
      </c>
      <c r="K1508" s="3">
        <f>Datos_cocina[[#This Row],[Ganancia Bruta]]*Datos_cocina[[#This Row],[Cantidad Ordenada]]</f>
        <v>24</v>
      </c>
      <c r="L1508" s="3">
        <f>Datos_cocina[[#This Row],[Precio Unitario]]-Datos_cocina[[#This Row],[Costo Unitario]]</f>
        <v>12</v>
      </c>
      <c r="M1508" s="4">
        <f>(Datos_cocina[[#This Row],[Ganancia Neta]]/Datos_cocina[[#This Row],[Total del Pedido]])</f>
        <v>0.42857142857142855</v>
      </c>
    </row>
    <row r="1509" spans="1:13" x14ac:dyDescent="0.3">
      <c r="A1509">
        <v>612</v>
      </c>
      <c r="B1509">
        <v>11</v>
      </c>
      <c r="C1509" t="s">
        <v>38</v>
      </c>
      <c r="D1509" t="s">
        <v>39</v>
      </c>
      <c r="E1509" s="2">
        <v>12</v>
      </c>
      <c r="F1509" s="2">
        <v>20</v>
      </c>
      <c r="G1509">
        <v>2</v>
      </c>
      <c r="H1509" s="8">
        <v>3.5416666666666666E-2</v>
      </c>
      <c r="I1509" t="s">
        <v>10</v>
      </c>
      <c r="J1509" s="2">
        <f>Datos_cocina[[#This Row],[Precio Unitario]]*Datos_cocina[[#This Row],[Cantidad Ordenada]]</f>
        <v>40</v>
      </c>
      <c r="K1509" s="3">
        <f>Datos_cocina[[#This Row],[Ganancia Bruta]]*Datos_cocina[[#This Row],[Cantidad Ordenada]]</f>
        <v>16</v>
      </c>
      <c r="L1509" s="3">
        <f>Datos_cocina[[#This Row],[Precio Unitario]]-Datos_cocina[[#This Row],[Costo Unitario]]</f>
        <v>8</v>
      </c>
      <c r="M1509" s="4">
        <f>(Datos_cocina[[#This Row],[Ganancia Neta]]/Datos_cocina[[#This Row],[Total del Pedido]])</f>
        <v>0.4</v>
      </c>
    </row>
    <row r="1510" spans="1:13" x14ac:dyDescent="0.3">
      <c r="A1510">
        <v>613</v>
      </c>
      <c r="B1510">
        <v>1</v>
      </c>
      <c r="C1510" t="s">
        <v>28</v>
      </c>
      <c r="D1510" t="s">
        <v>29</v>
      </c>
      <c r="E1510" s="2">
        <v>11</v>
      </c>
      <c r="F1510" s="2">
        <v>19</v>
      </c>
      <c r="G1510">
        <v>3</v>
      </c>
      <c r="H1510" s="8">
        <v>2.8472222222222222E-2</v>
      </c>
      <c r="I1510" t="s">
        <v>13</v>
      </c>
      <c r="J1510" s="2">
        <f>Datos_cocina[[#This Row],[Precio Unitario]]*Datos_cocina[[#This Row],[Cantidad Ordenada]]</f>
        <v>57</v>
      </c>
      <c r="K1510" s="3">
        <f>Datos_cocina[[#This Row],[Ganancia Bruta]]*Datos_cocina[[#This Row],[Cantidad Ordenada]]</f>
        <v>24</v>
      </c>
      <c r="L1510" s="3">
        <f>Datos_cocina[[#This Row],[Precio Unitario]]-Datos_cocina[[#This Row],[Costo Unitario]]</f>
        <v>8</v>
      </c>
      <c r="M1510" s="4">
        <f>(Datos_cocina[[#This Row],[Ganancia Neta]]/Datos_cocina[[#This Row],[Total del Pedido]])</f>
        <v>0.42105263157894735</v>
      </c>
    </row>
    <row r="1511" spans="1:13" x14ac:dyDescent="0.3">
      <c r="A1511">
        <v>613</v>
      </c>
      <c r="B1511">
        <v>1</v>
      </c>
      <c r="C1511" t="s">
        <v>40</v>
      </c>
      <c r="D1511" t="s">
        <v>41</v>
      </c>
      <c r="E1511" s="2">
        <v>14</v>
      </c>
      <c r="F1511" s="2">
        <v>23</v>
      </c>
      <c r="G1511">
        <v>3</v>
      </c>
      <c r="H1511" s="8">
        <v>1.5972222222222221E-2</v>
      </c>
      <c r="I1511" t="s">
        <v>13</v>
      </c>
      <c r="J1511" s="2">
        <f>Datos_cocina[[#This Row],[Precio Unitario]]*Datos_cocina[[#This Row],[Cantidad Ordenada]]</f>
        <v>69</v>
      </c>
      <c r="K1511" s="3">
        <f>Datos_cocina[[#This Row],[Ganancia Bruta]]*Datos_cocina[[#This Row],[Cantidad Ordenada]]</f>
        <v>27</v>
      </c>
      <c r="L1511" s="3">
        <f>Datos_cocina[[#This Row],[Precio Unitario]]-Datos_cocina[[#This Row],[Costo Unitario]]</f>
        <v>9</v>
      </c>
      <c r="M1511" s="4">
        <f>(Datos_cocina[[#This Row],[Ganancia Neta]]/Datos_cocina[[#This Row],[Total del Pedido]])</f>
        <v>0.39130434782608697</v>
      </c>
    </row>
    <row r="1512" spans="1:13" x14ac:dyDescent="0.3">
      <c r="A1512">
        <v>613</v>
      </c>
      <c r="B1512">
        <v>1</v>
      </c>
      <c r="C1512" t="s">
        <v>44</v>
      </c>
      <c r="D1512" t="s">
        <v>45</v>
      </c>
      <c r="E1512" s="2">
        <v>10</v>
      </c>
      <c r="F1512" s="2">
        <v>18</v>
      </c>
      <c r="G1512">
        <v>3</v>
      </c>
      <c r="H1512" s="8">
        <v>2.1527777777777778E-2</v>
      </c>
      <c r="I1512" t="s">
        <v>13</v>
      </c>
      <c r="J1512" s="2">
        <f>Datos_cocina[[#This Row],[Precio Unitario]]*Datos_cocina[[#This Row],[Cantidad Ordenada]]</f>
        <v>54</v>
      </c>
      <c r="K1512" s="3">
        <f>Datos_cocina[[#This Row],[Ganancia Bruta]]*Datos_cocina[[#This Row],[Cantidad Ordenada]]</f>
        <v>24</v>
      </c>
      <c r="L1512" s="3">
        <f>Datos_cocina[[#This Row],[Precio Unitario]]-Datos_cocina[[#This Row],[Costo Unitario]]</f>
        <v>8</v>
      </c>
      <c r="M1512" s="4">
        <f>(Datos_cocina[[#This Row],[Ganancia Neta]]/Datos_cocina[[#This Row],[Total del Pedido]])</f>
        <v>0.44444444444444442</v>
      </c>
    </row>
    <row r="1513" spans="1:13" x14ac:dyDescent="0.3">
      <c r="A1513">
        <v>613</v>
      </c>
      <c r="B1513">
        <v>1</v>
      </c>
      <c r="C1513" t="s">
        <v>30</v>
      </c>
      <c r="D1513" t="s">
        <v>31</v>
      </c>
      <c r="E1513" s="2">
        <v>21</v>
      </c>
      <c r="F1513" s="2">
        <v>35</v>
      </c>
      <c r="G1513">
        <v>3</v>
      </c>
      <c r="H1513" s="8">
        <v>3.9583333333333331E-2</v>
      </c>
      <c r="I1513" t="s">
        <v>13</v>
      </c>
      <c r="J1513" s="2">
        <f>Datos_cocina[[#This Row],[Precio Unitario]]*Datos_cocina[[#This Row],[Cantidad Ordenada]]</f>
        <v>105</v>
      </c>
      <c r="K1513" s="3">
        <f>Datos_cocina[[#This Row],[Ganancia Bruta]]*Datos_cocina[[#This Row],[Cantidad Ordenada]]</f>
        <v>42</v>
      </c>
      <c r="L1513" s="3">
        <f>Datos_cocina[[#This Row],[Precio Unitario]]-Datos_cocina[[#This Row],[Costo Unitario]]</f>
        <v>14</v>
      </c>
      <c r="M1513" s="4">
        <f>(Datos_cocina[[#This Row],[Ganancia Neta]]/Datos_cocina[[#This Row],[Total del Pedido]])</f>
        <v>0.4</v>
      </c>
    </row>
    <row r="1514" spans="1:13" x14ac:dyDescent="0.3">
      <c r="A1514">
        <v>614</v>
      </c>
      <c r="B1514">
        <v>19</v>
      </c>
      <c r="C1514" t="s">
        <v>8</v>
      </c>
      <c r="D1514" t="s">
        <v>9</v>
      </c>
      <c r="E1514" s="2">
        <v>14</v>
      </c>
      <c r="F1514" s="2">
        <v>24</v>
      </c>
      <c r="G1514">
        <v>3</v>
      </c>
      <c r="H1514" s="8">
        <v>3.4722222222222224E-2</v>
      </c>
      <c r="I1514" t="s">
        <v>10</v>
      </c>
      <c r="J1514" s="2">
        <f>Datos_cocina[[#This Row],[Precio Unitario]]*Datos_cocina[[#This Row],[Cantidad Ordenada]]</f>
        <v>72</v>
      </c>
      <c r="K1514" s="3">
        <f>Datos_cocina[[#This Row],[Ganancia Bruta]]*Datos_cocina[[#This Row],[Cantidad Ordenada]]</f>
        <v>30</v>
      </c>
      <c r="L1514" s="3">
        <f>Datos_cocina[[#This Row],[Precio Unitario]]-Datos_cocina[[#This Row],[Costo Unitario]]</f>
        <v>10</v>
      </c>
      <c r="M1514" s="4">
        <f>(Datos_cocina[[#This Row],[Ganancia Neta]]/Datos_cocina[[#This Row],[Total del Pedido]])</f>
        <v>0.41666666666666669</v>
      </c>
    </row>
    <row r="1515" spans="1:13" x14ac:dyDescent="0.3">
      <c r="A1515">
        <v>615</v>
      </c>
      <c r="B1515">
        <v>7</v>
      </c>
      <c r="C1515" t="s">
        <v>14</v>
      </c>
      <c r="D1515" t="s">
        <v>15</v>
      </c>
      <c r="E1515" s="2">
        <v>19</v>
      </c>
      <c r="F1515" s="2">
        <v>31</v>
      </c>
      <c r="G1515">
        <v>3</v>
      </c>
      <c r="H1515" s="8">
        <v>3.4722222222222224E-2</v>
      </c>
      <c r="I1515" t="s">
        <v>10</v>
      </c>
      <c r="J1515" s="2">
        <f>Datos_cocina[[#This Row],[Precio Unitario]]*Datos_cocina[[#This Row],[Cantidad Ordenada]]</f>
        <v>93</v>
      </c>
      <c r="K1515" s="3">
        <f>Datos_cocina[[#This Row],[Ganancia Bruta]]*Datos_cocina[[#This Row],[Cantidad Ordenada]]</f>
        <v>36</v>
      </c>
      <c r="L1515" s="3">
        <f>Datos_cocina[[#This Row],[Precio Unitario]]-Datos_cocina[[#This Row],[Costo Unitario]]</f>
        <v>12</v>
      </c>
      <c r="M1515" s="4">
        <f>(Datos_cocina[[#This Row],[Ganancia Neta]]/Datos_cocina[[#This Row],[Total del Pedido]])</f>
        <v>0.38709677419354838</v>
      </c>
    </row>
    <row r="1516" spans="1:13" x14ac:dyDescent="0.3">
      <c r="A1516">
        <v>615</v>
      </c>
      <c r="B1516">
        <v>7</v>
      </c>
      <c r="C1516" t="s">
        <v>40</v>
      </c>
      <c r="D1516" t="s">
        <v>41</v>
      </c>
      <c r="E1516" s="2">
        <v>14</v>
      </c>
      <c r="F1516" s="2">
        <v>23</v>
      </c>
      <c r="G1516">
        <v>3</v>
      </c>
      <c r="H1516" s="8">
        <v>2.9861111111111113E-2</v>
      </c>
      <c r="I1516" t="s">
        <v>10</v>
      </c>
      <c r="J1516" s="2">
        <f>Datos_cocina[[#This Row],[Precio Unitario]]*Datos_cocina[[#This Row],[Cantidad Ordenada]]</f>
        <v>69</v>
      </c>
      <c r="K1516" s="3">
        <f>Datos_cocina[[#This Row],[Ganancia Bruta]]*Datos_cocina[[#This Row],[Cantidad Ordenada]]</f>
        <v>27</v>
      </c>
      <c r="L1516" s="3">
        <f>Datos_cocina[[#This Row],[Precio Unitario]]-Datos_cocina[[#This Row],[Costo Unitario]]</f>
        <v>9</v>
      </c>
      <c r="M1516" s="4">
        <f>(Datos_cocina[[#This Row],[Ganancia Neta]]/Datos_cocina[[#This Row],[Total del Pedido]])</f>
        <v>0.39130434782608697</v>
      </c>
    </row>
    <row r="1517" spans="1:13" x14ac:dyDescent="0.3">
      <c r="A1517">
        <v>615</v>
      </c>
      <c r="B1517">
        <v>7</v>
      </c>
      <c r="C1517" t="s">
        <v>48</v>
      </c>
      <c r="D1517" t="s">
        <v>49</v>
      </c>
      <c r="E1517" s="2">
        <v>15</v>
      </c>
      <c r="F1517" s="2">
        <v>25</v>
      </c>
      <c r="G1517">
        <v>3</v>
      </c>
      <c r="H1517" s="8">
        <v>2.8472222222222222E-2</v>
      </c>
      <c r="I1517" t="s">
        <v>10</v>
      </c>
      <c r="J1517" s="2">
        <f>Datos_cocina[[#This Row],[Precio Unitario]]*Datos_cocina[[#This Row],[Cantidad Ordenada]]</f>
        <v>75</v>
      </c>
      <c r="K1517" s="3">
        <f>Datos_cocina[[#This Row],[Ganancia Bruta]]*Datos_cocina[[#This Row],[Cantidad Ordenada]]</f>
        <v>30</v>
      </c>
      <c r="L1517" s="3">
        <f>Datos_cocina[[#This Row],[Precio Unitario]]-Datos_cocina[[#This Row],[Costo Unitario]]</f>
        <v>10</v>
      </c>
      <c r="M1517" s="4">
        <f>(Datos_cocina[[#This Row],[Ganancia Neta]]/Datos_cocina[[#This Row],[Total del Pedido]])</f>
        <v>0.4</v>
      </c>
    </row>
    <row r="1518" spans="1:13" x14ac:dyDescent="0.3">
      <c r="A1518">
        <v>615</v>
      </c>
      <c r="B1518">
        <v>7</v>
      </c>
      <c r="C1518" t="s">
        <v>32</v>
      </c>
      <c r="D1518" t="s">
        <v>33</v>
      </c>
      <c r="E1518" s="2">
        <v>19</v>
      </c>
      <c r="F1518" s="2">
        <v>32</v>
      </c>
      <c r="G1518">
        <v>3</v>
      </c>
      <c r="H1518" s="8">
        <v>1.5277777777777777E-2</v>
      </c>
      <c r="I1518" t="s">
        <v>13</v>
      </c>
      <c r="J1518" s="2">
        <f>Datos_cocina[[#This Row],[Precio Unitario]]*Datos_cocina[[#This Row],[Cantidad Ordenada]]</f>
        <v>96</v>
      </c>
      <c r="K1518" s="3">
        <f>Datos_cocina[[#This Row],[Ganancia Bruta]]*Datos_cocina[[#This Row],[Cantidad Ordenada]]</f>
        <v>39</v>
      </c>
      <c r="L1518" s="3">
        <f>Datos_cocina[[#This Row],[Precio Unitario]]-Datos_cocina[[#This Row],[Costo Unitario]]</f>
        <v>13</v>
      </c>
      <c r="M1518" s="4">
        <f>(Datos_cocina[[#This Row],[Ganancia Neta]]/Datos_cocina[[#This Row],[Total del Pedido]])</f>
        <v>0.40625</v>
      </c>
    </row>
    <row r="1519" spans="1:13" x14ac:dyDescent="0.3">
      <c r="A1519">
        <v>616</v>
      </c>
      <c r="B1519">
        <v>4</v>
      </c>
      <c r="C1519" t="s">
        <v>8</v>
      </c>
      <c r="D1519" t="s">
        <v>9</v>
      </c>
      <c r="E1519" s="2">
        <v>14</v>
      </c>
      <c r="F1519" s="2">
        <v>24</v>
      </c>
      <c r="G1519">
        <v>3</v>
      </c>
      <c r="H1519" s="8">
        <v>2.2916666666666665E-2</v>
      </c>
      <c r="I1519" t="s">
        <v>10</v>
      </c>
      <c r="J1519" s="2">
        <f>Datos_cocina[[#This Row],[Precio Unitario]]*Datos_cocina[[#This Row],[Cantidad Ordenada]]</f>
        <v>72</v>
      </c>
      <c r="K1519" s="3">
        <f>Datos_cocina[[#This Row],[Ganancia Bruta]]*Datos_cocina[[#This Row],[Cantidad Ordenada]]</f>
        <v>30</v>
      </c>
      <c r="L1519" s="3">
        <f>Datos_cocina[[#This Row],[Precio Unitario]]-Datos_cocina[[#This Row],[Costo Unitario]]</f>
        <v>10</v>
      </c>
      <c r="M1519" s="4">
        <f>(Datos_cocina[[#This Row],[Ganancia Neta]]/Datos_cocina[[#This Row],[Total del Pedido]])</f>
        <v>0.41666666666666669</v>
      </c>
    </row>
    <row r="1520" spans="1:13" x14ac:dyDescent="0.3">
      <c r="A1520">
        <v>616</v>
      </c>
      <c r="B1520">
        <v>4</v>
      </c>
      <c r="C1520" t="s">
        <v>11</v>
      </c>
      <c r="D1520" t="s">
        <v>12</v>
      </c>
      <c r="E1520" s="2">
        <v>18</v>
      </c>
      <c r="F1520" s="2">
        <v>30</v>
      </c>
      <c r="G1520">
        <v>2</v>
      </c>
      <c r="H1520" s="8">
        <v>9.7222222222222224E-3</v>
      </c>
      <c r="I1520" t="s">
        <v>13</v>
      </c>
      <c r="J1520" s="2">
        <f>Datos_cocina[[#This Row],[Precio Unitario]]*Datos_cocina[[#This Row],[Cantidad Ordenada]]</f>
        <v>60</v>
      </c>
      <c r="K1520" s="3">
        <f>Datos_cocina[[#This Row],[Ganancia Bruta]]*Datos_cocina[[#This Row],[Cantidad Ordenada]]</f>
        <v>24</v>
      </c>
      <c r="L1520" s="3">
        <f>Datos_cocina[[#This Row],[Precio Unitario]]-Datos_cocina[[#This Row],[Costo Unitario]]</f>
        <v>12</v>
      </c>
      <c r="M1520" s="4">
        <f>(Datos_cocina[[#This Row],[Ganancia Neta]]/Datos_cocina[[#This Row],[Total del Pedido]])</f>
        <v>0.4</v>
      </c>
    </row>
    <row r="1521" spans="1:13" x14ac:dyDescent="0.3">
      <c r="A1521">
        <v>617</v>
      </c>
      <c r="B1521">
        <v>13</v>
      </c>
      <c r="C1521" t="s">
        <v>46</v>
      </c>
      <c r="D1521" t="s">
        <v>47</v>
      </c>
      <c r="E1521" s="2">
        <v>15</v>
      </c>
      <c r="F1521" s="2">
        <v>26</v>
      </c>
      <c r="G1521">
        <v>2</v>
      </c>
      <c r="H1521" s="8">
        <v>1.2500000000000001E-2</v>
      </c>
      <c r="I1521" t="s">
        <v>13</v>
      </c>
      <c r="J1521" s="2">
        <f>Datos_cocina[[#This Row],[Precio Unitario]]*Datos_cocina[[#This Row],[Cantidad Ordenada]]</f>
        <v>52</v>
      </c>
      <c r="K1521" s="3">
        <f>Datos_cocina[[#This Row],[Ganancia Bruta]]*Datos_cocina[[#This Row],[Cantidad Ordenada]]</f>
        <v>22</v>
      </c>
      <c r="L1521" s="3">
        <f>Datos_cocina[[#This Row],[Precio Unitario]]-Datos_cocina[[#This Row],[Costo Unitario]]</f>
        <v>11</v>
      </c>
      <c r="M1521" s="4">
        <f>(Datos_cocina[[#This Row],[Ganancia Neta]]/Datos_cocina[[#This Row],[Total del Pedido]])</f>
        <v>0.42307692307692307</v>
      </c>
    </row>
    <row r="1522" spans="1:13" x14ac:dyDescent="0.3">
      <c r="A1522">
        <v>617</v>
      </c>
      <c r="B1522">
        <v>13</v>
      </c>
      <c r="C1522" t="s">
        <v>11</v>
      </c>
      <c r="D1522" t="s">
        <v>12</v>
      </c>
      <c r="E1522" s="2">
        <v>18</v>
      </c>
      <c r="F1522" s="2">
        <v>30</v>
      </c>
      <c r="G1522">
        <v>3</v>
      </c>
      <c r="H1522" s="8">
        <v>2.2916666666666665E-2</v>
      </c>
      <c r="I1522" t="s">
        <v>13</v>
      </c>
      <c r="J1522" s="2">
        <f>Datos_cocina[[#This Row],[Precio Unitario]]*Datos_cocina[[#This Row],[Cantidad Ordenada]]</f>
        <v>90</v>
      </c>
      <c r="K1522" s="3">
        <f>Datos_cocina[[#This Row],[Ganancia Bruta]]*Datos_cocina[[#This Row],[Cantidad Ordenada]]</f>
        <v>36</v>
      </c>
      <c r="L1522" s="3">
        <f>Datos_cocina[[#This Row],[Precio Unitario]]-Datos_cocina[[#This Row],[Costo Unitario]]</f>
        <v>12</v>
      </c>
      <c r="M1522" s="4">
        <f>(Datos_cocina[[#This Row],[Ganancia Neta]]/Datos_cocina[[#This Row],[Total del Pedido]])</f>
        <v>0.4</v>
      </c>
    </row>
    <row r="1523" spans="1:13" x14ac:dyDescent="0.3">
      <c r="A1523">
        <v>618</v>
      </c>
      <c r="B1523">
        <v>3</v>
      </c>
      <c r="C1523" t="s">
        <v>32</v>
      </c>
      <c r="D1523" t="s">
        <v>33</v>
      </c>
      <c r="E1523" s="2">
        <v>19</v>
      </c>
      <c r="F1523" s="2">
        <v>32</v>
      </c>
      <c r="G1523">
        <v>2</v>
      </c>
      <c r="H1523" s="8">
        <v>4.1666666666666666E-3</v>
      </c>
      <c r="I1523" t="s">
        <v>13</v>
      </c>
      <c r="J1523" s="2">
        <f>Datos_cocina[[#This Row],[Precio Unitario]]*Datos_cocina[[#This Row],[Cantidad Ordenada]]</f>
        <v>64</v>
      </c>
      <c r="K1523" s="3">
        <f>Datos_cocina[[#This Row],[Ganancia Bruta]]*Datos_cocina[[#This Row],[Cantidad Ordenada]]</f>
        <v>26</v>
      </c>
      <c r="L1523" s="3">
        <f>Datos_cocina[[#This Row],[Precio Unitario]]-Datos_cocina[[#This Row],[Costo Unitario]]</f>
        <v>13</v>
      </c>
      <c r="M1523" s="4">
        <f>(Datos_cocina[[#This Row],[Ganancia Neta]]/Datos_cocina[[#This Row],[Total del Pedido]])</f>
        <v>0.40625</v>
      </c>
    </row>
    <row r="1524" spans="1:13" x14ac:dyDescent="0.3">
      <c r="A1524">
        <v>618</v>
      </c>
      <c r="B1524">
        <v>3</v>
      </c>
      <c r="C1524" t="s">
        <v>14</v>
      </c>
      <c r="D1524" t="s">
        <v>15</v>
      </c>
      <c r="E1524" s="2">
        <v>19</v>
      </c>
      <c r="F1524" s="2">
        <v>31</v>
      </c>
      <c r="G1524">
        <v>3</v>
      </c>
      <c r="H1524" s="8">
        <v>2.4305555555555556E-2</v>
      </c>
      <c r="I1524" t="s">
        <v>10</v>
      </c>
      <c r="J1524" s="2">
        <f>Datos_cocina[[#This Row],[Precio Unitario]]*Datos_cocina[[#This Row],[Cantidad Ordenada]]</f>
        <v>93</v>
      </c>
      <c r="K1524" s="3">
        <f>Datos_cocina[[#This Row],[Ganancia Bruta]]*Datos_cocina[[#This Row],[Cantidad Ordenada]]</f>
        <v>36</v>
      </c>
      <c r="L1524" s="3">
        <f>Datos_cocina[[#This Row],[Precio Unitario]]-Datos_cocina[[#This Row],[Costo Unitario]]</f>
        <v>12</v>
      </c>
      <c r="M1524" s="4">
        <f>(Datos_cocina[[#This Row],[Ganancia Neta]]/Datos_cocina[[#This Row],[Total del Pedido]])</f>
        <v>0.38709677419354838</v>
      </c>
    </row>
    <row r="1525" spans="1:13" x14ac:dyDescent="0.3">
      <c r="A1525">
        <v>618</v>
      </c>
      <c r="B1525">
        <v>3</v>
      </c>
      <c r="C1525" t="s">
        <v>44</v>
      </c>
      <c r="D1525" t="s">
        <v>45</v>
      </c>
      <c r="E1525" s="2">
        <v>10</v>
      </c>
      <c r="F1525" s="2">
        <v>18</v>
      </c>
      <c r="G1525">
        <v>3</v>
      </c>
      <c r="H1525" s="8">
        <v>1.6666666666666666E-2</v>
      </c>
      <c r="I1525" t="s">
        <v>10</v>
      </c>
      <c r="J1525" s="2">
        <f>Datos_cocina[[#This Row],[Precio Unitario]]*Datos_cocina[[#This Row],[Cantidad Ordenada]]</f>
        <v>54</v>
      </c>
      <c r="K1525" s="3">
        <f>Datos_cocina[[#This Row],[Ganancia Bruta]]*Datos_cocina[[#This Row],[Cantidad Ordenada]]</f>
        <v>24</v>
      </c>
      <c r="L1525" s="3">
        <f>Datos_cocina[[#This Row],[Precio Unitario]]-Datos_cocina[[#This Row],[Costo Unitario]]</f>
        <v>8</v>
      </c>
      <c r="M1525" s="4">
        <f>(Datos_cocina[[#This Row],[Ganancia Neta]]/Datos_cocina[[#This Row],[Total del Pedido]])</f>
        <v>0.44444444444444442</v>
      </c>
    </row>
    <row r="1526" spans="1:13" x14ac:dyDescent="0.3">
      <c r="A1526">
        <v>618</v>
      </c>
      <c r="B1526">
        <v>3</v>
      </c>
      <c r="C1526" t="s">
        <v>20</v>
      </c>
      <c r="D1526" t="s">
        <v>21</v>
      </c>
      <c r="E1526" s="2">
        <v>22</v>
      </c>
      <c r="F1526" s="2">
        <v>36</v>
      </c>
      <c r="G1526">
        <v>3</v>
      </c>
      <c r="H1526" s="8">
        <v>3.6805555555555557E-2</v>
      </c>
      <c r="I1526" t="s">
        <v>10</v>
      </c>
      <c r="J1526" s="2">
        <f>Datos_cocina[[#This Row],[Precio Unitario]]*Datos_cocina[[#This Row],[Cantidad Ordenada]]</f>
        <v>108</v>
      </c>
      <c r="K1526" s="3">
        <f>Datos_cocina[[#This Row],[Ganancia Bruta]]*Datos_cocina[[#This Row],[Cantidad Ordenada]]</f>
        <v>42</v>
      </c>
      <c r="L1526" s="3">
        <f>Datos_cocina[[#This Row],[Precio Unitario]]-Datos_cocina[[#This Row],[Costo Unitario]]</f>
        <v>14</v>
      </c>
      <c r="M1526" s="4">
        <f>(Datos_cocina[[#This Row],[Ganancia Neta]]/Datos_cocina[[#This Row],[Total del Pedido]])</f>
        <v>0.3888888888888889</v>
      </c>
    </row>
    <row r="1527" spans="1:13" x14ac:dyDescent="0.3">
      <c r="A1527">
        <v>619</v>
      </c>
      <c r="B1527">
        <v>6</v>
      </c>
      <c r="C1527" t="s">
        <v>16</v>
      </c>
      <c r="D1527" t="s">
        <v>17</v>
      </c>
      <c r="E1527" s="2">
        <v>16</v>
      </c>
      <c r="F1527" s="2">
        <v>27</v>
      </c>
      <c r="G1527">
        <v>2</v>
      </c>
      <c r="H1527" s="8">
        <v>2.7777777777777776E-2</v>
      </c>
      <c r="I1527" t="s">
        <v>10</v>
      </c>
      <c r="J1527" s="2">
        <f>Datos_cocina[[#This Row],[Precio Unitario]]*Datos_cocina[[#This Row],[Cantidad Ordenada]]</f>
        <v>54</v>
      </c>
      <c r="K1527" s="3">
        <f>Datos_cocina[[#This Row],[Ganancia Bruta]]*Datos_cocina[[#This Row],[Cantidad Ordenada]]</f>
        <v>22</v>
      </c>
      <c r="L1527" s="3">
        <f>Datos_cocina[[#This Row],[Precio Unitario]]-Datos_cocina[[#This Row],[Costo Unitario]]</f>
        <v>11</v>
      </c>
      <c r="M1527" s="4">
        <f>(Datos_cocina[[#This Row],[Ganancia Neta]]/Datos_cocina[[#This Row],[Total del Pedido]])</f>
        <v>0.40740740740740738</v>
      </c>
    </row>
    <row r="1528" spans="1:13" x14ac:dyDescent="0.3">
      <c r="A1528">
        <v>619</v>
      </c>
      <c r="B1528">
        <v>6</v>
      </c>
      <c r="C1528" t="s">
        <v>46</v>
      </c>
      <c r="D1528" t="s">
        <v>47</v>
      </c>
      <c r="E1528" s="2">
        <v>15</v>
      </c>
      <c r="F1528" s="2">
        <v>26</v>
      </c>
      <c r="G1528">
        <v>3</v>
      </c>
      <c r="H1528" s="8">
        <v>3.888888888888889E-2</v>
      </c>
      <c r="I1528" t="s">
        <v>13</v>
      </c>
      <c r="J1528" s="2">
        <f>Datos_cocina[[#This Row],[Precio Unitario]]*Datos_cocina[[#This Row],[Cantidad Ordenada]]</f>
        <v>78</v>
      </c>
      <c r="K1528" s="3">
        <f>Datos_cocina[[#This Row],[Ganancia Bruta]]*Datos_cocina[[#This Row],[Cantidad Ordenada]]</f>
        <v>33</v>
      </c>
      <c r="L1528" s="3">
        <f>Datos_cocina[[#This Row],[Precio Unitario]]-Datos_cocina[[#This Row],[Costo Unitario]]</f>
        <v>11</v>
      </c>
      <c r="M1528" s="4">
        <f>(Datos_cocina[[#This Row],[Ganancia Neta]]/Datos_cocina[[#This Row],[Total del Pedido]])</f>
        <v>0.42307692307692307</v>
      </c>
    </row>
    <row r="1529" spans="1:13" x14ac:dyDescent="0.3">
      <c r="A1529">
        <v>620</v>
      </c>
      <c r="B1529">
        <v>16</v>
      </c>
      <c r="C1529" t="s">
        <v>28</v>
      </c>
      <c r="D1529" t="s">
        <v>29</v>
      </c>
      <c r="E1529" s="2">
        <v>11</v>
      </c>
      <c r="F1529" s="2">
        <v>19</v>
      </c>
      <c r="G1529">
        <v>3</v>
      </c>
      <c r="H1529" s="8">
        <v>2.7777777777777776E-2</v>
      </c>
      <c r="I1529" t="s">
        <v>13</v>
      </c>
      <c r="J1529" s="2">
        <f>Datos_cocina[[#This Row],[Precio Unitario]]*Datos_cocina[[#This Row],[Cantidad Ordenada]]</f>
        <v>57</v>
      </c>
      <c r="K1529" s="3">
        <f>Datos_cocina[[#This Row],[Ganancia Bruta]]*Datos_cocina[[#This Row],[Cantidad Ordenada]]</f>
        <v>24</v>
      </c>
      <c r="L1529" s="3">
        <f>Datos_cocina[[#This Row],[Precio Unitario]]-Datos_cocina[[#This Row],[Costo Unitario]]</f>
        <v>8</v>
      </c>
      <c r="M1529" s="4">
        <f>(Datos_cocina[[#This Row],[Ganancia Neta]]/Datos_cocina[[#This Row],[Total del Pedido]])</f>
        <v>0.42105263157894735</v>
      </c>
    </row>
    <row r="1530" spans="1:13" x14ac:dyDescent="0.3">
      <c r="A1530">
        <v>621</v>
      </c>
      <c r="B1530">
        <v>5</v>
      </c>
      <c r="C1530" t="s">
        <v>30</v>
      </c>
      <c r="D1530" t="s">
        <v>31</v>
      </c>
      <c r="E1530" s="2">
        <v>21</v>
      </c>
      <c r="F1530" s="2">
        <v>35</v>
      </c>
      <c r="G1530">
        <v>3</v>
      </c>
      <c r="H1530" s="8">
        <v>5.5555555555555558E-3</v>
      </c>
      <c r="I1530" t="s">
        <v>13</v>
      </c>
      <c r="J1530" s="2">
        <f>Datos_cocina[[#This Row],[Precio Unitario]]*Datos_cocina[[#This Row],[Cantidad Ordenada]]</f>
        <v>105</v>
      </c>
      <c r="K1530" s="3">
        <f>Datos_cocina[[#This Row],[Ganancia Bruta]]*Datos_cocina[[#This Row],[Cantidad Ordenada]]</f>
        <v>42</v>
      </c>
      <c r="L1530" s="3">
        <f>Datos_cocina[[#This Row],[Precio Unitario]]-Datos_cocina[[#This Row],[Costo Unitario]]</f>
        <v>14</v>
      </c>
      <c r="M1530" s="4">
        <f>(Datos_cocina[[#This Row],[Ganancia Neta]]/Datos_cocina[[#This Row],[Total del Pedido]])</f>
        <v>0.4</v>
      </c>
    </row>
    <row r="1531" spans="1:13" x14ac:dyDescent="0.3">
      <c r="A1531">
        <v>622</v>
      </c>
      <c r="B1531">
        <v>7</v>
      </c>
      <c r="C1531" t="s">
        <v>14</v>
      </c>
      <c r="D1531" t="s">
        <v>15</v>
      </c>
      <c r="E1531" s="2">
        <v>19</v>
      </c>
      <c r="F1531" s="2">
        <v>31</v>
      </c>
      <c r="G1531">
        <v>3</v>
      </c>
      <c r="H1531" s="8">
        <v>3.6805555555555557E-2</v>
      </c>
      <c r="I1531" t="s">
        <v>10</v>
      </c>
      <c r="J1531" s="2">
        <f>Datos_cocina[[#This Row],[Precio Unitario]]*Datos_cocina[[#This Row],[Cantidad Ordenada]]</f>
        <v>93</v>
      </c>
      <c r="K1531" s="3">
        <f>Datos_cocina[[#This Row],[Ganancia Bruta]]*Datos_cocina[[#This Row],[Cantidad Ordenada]]</f>
        <v>36</v>
      </c>
      <c r="L1531" s="3">
        <f>Datos_cocina[[#This Row],[Precio Unitario]]-Datos_cocina[[#This Row],[Costo Unitario]]</f>
        <v>12</v>
      </c>
      <c r="M1531" s="4">
        <f>(Datos_cocina[[#This Row],[Ganancia Neta]]/Datos_cocina[[#This Row],[Total del Pedido]])</f>
        <v>0.38709677419354838</v>
      </c>
    </row>
    <row r="1532" spans="1:13" x14ac:dyDescent="0.3">
      <c r="A1532">
        <v>622</v>
      </c>
      <c r="B1532">
        <v>7</v>
      </c>
      <c r="C1532" t="s">
        <v>26</v>
      </c>
      <c r="D1532" t="s">
        <v>27</v>
      </c>
      <c r="E1532" s="2">
        <v>16</v>
      </c>
      <c r="F1532" s="2">
        <v>28</v>
      </c>
      <c r="G1532">
        <v>1</v>
      </c>
      <c r="H1532" s="8">
        <v>1.7361111111111112E-2</v>
      </c>
      <c r="I1532" t="s">
        <v>10</v>
      </c>
      <c r="J1532" s="2">
        <f>Datos_cocina[[#This Row],[Precio Unitario]]*Datos_cocina[[#This Row],[Cantidad Ordenada]]</f>
        <v>28</v>
      </c>
      <c r="K1532" s="3">
        <f>Datos_cocina[[#This Row],[Ganancia Bruta]]*Datos_cocina[[#This Row],[Cantidad Ordenada]]</f>
        <v>12</v>
      </c>
      <c r="L1532" s="3">
        <f>Datos_cocina[[#This Row],[Precio Unitario]]-Datos_cocina[[#This Row],[Costo Unitario]]</f>
        <v>12</v>
      </c>
      <c r="M1532" s="4">
        <f>(Datos_cocina[[#This Row],[Ganancia Neta]]/Datos_cocina[[#This Row],[Total del Pedido]])</f>
        <v>0.42857142857142855</v>
      </c>
    </row>
    <row r="1533" spans="1:13" x14ac:dyDescent="0.3">
      <c r="A1533">
        <v>623</v>
      </c>
      <c r="B1533">
        <v>13</v>
      </c>
      <c r="C1533" t="s">
        <v>34</v>
      </c>
      <c r="D1533" t="s">
        <v>35</v>
      </c>
      <c r="E1533" s="2">
        <v>13</v>
      </c>
      <c r="F1533" s="2">
        <v>22</v>
      </c>
      <c r="G1533">
        <v>2</v>
      </c>
      <c r="H1533" s="8">
        <v>1.5972222222222221E-2</v>
      </c>
      <c r="I1533" t="s">
        <v>10</v>
      </c>
      <c r="J1533" s="2">
        <f>Datos_cocina[[#This Row],[Precio Unitario]]*Datos_cocina[[#This Row],[Cantidad Ordenada]]</f>
        <v>44</v>
      </c>
      <c r="K1533" s="3">
        <f>Datos_cocina[[#This Row],[Ganancia Bruta]]*Datos_cocina[[#This Row],[Cantidad Ordenada]]</f>
        <v>18</v>
      </c>
      <c r="L1533" s="3">
        <f>Datos_cocina[[#This Row],[Precio Unitario]]-Datos_cocina[[#This Row],[Costo Unitario]]</f>
        <v>9</v>
      </c>
      <c r="M1533" s="4">
        <f>(Datos_cocina[[#This Row],[Ganancia Neta]]/Datos_cocina[[#This Row],[Total del Pedido]])</f>
        <v>0.40909090909090912</v>
      </c>
    </row>
    <row r="1534" spans="1:13" x14ac:dyDescent="0.3">
      <c r="A1534">
        <v>623</v>
      </c>
      <c r="B1534">
        <v>13</v>
      </c>
      <c r="C1534" t="s">
        <v>30</v>
      </c>
      <c r="D1534" t="s">
        <v>31</v>
      </c>
      <c r="E1534" s="2">
        <v>21</v>
      </c>
      <c r="F1534" s="2">
        <v>35</v>
      </c>
      <c r="G1534">
        <v>2</v>
      </c>
      <c r="H1534" s="8">
        <v>4.0972222222222222E-2</v>
      </c>
      <c r="I1534" t="s">
        <v>10</v>
      </c>
      <c r="J1534" s="2">
        <f>Datos_cocina[[#This Row],[Precio Unitario]]*Datos_cocina[[#This Row],[Cantidad Ordenada]]</f>
        <v>70</v>
      </c>
      <c r="K1534" s="3">
        <f>Datos_cocina[[#This Row],[Ganancia Bruta]]*Datos_cocina[[#This Row],[Cantidad Ordenada]]</f>
        <v>28</v>
      </c>
      <c r="L1534" s="3">
        <f>Datos_cocina[[#This Row],[Precio Unitario]]-Datos_cocina[[#This Row],[Costo Unitario]]</f>
        <v>14</v>
      </c>
      <c r="M1534" s="4">
        <f>(Datos_cocina[[#This Row],[Ganancia Neta]]/Datos_cocina[[#This Row],[Total del Pedido]])</f>
        <v>0.4</v>
      </c>
    </row>
    <row r="1535" spans="1:13" x14ac:dyDescent="0.3">
      <c r="A1535">
        <v>623</v>
      </c>
      <c r="B1535">
        <v>13</v>
      </c>
      <c r="C1535" t="s">
        <v>48</v>
      </c>
      <c r="D1535" t="s">
        <v>49</v>
      </c>
      <c r="E1535" s="2">
        <v>15</v>
      </c>
      <c r="F1535" s="2">
        <v>25</v>
      </c>
      <c r="G1535">
        <v>1</v>
      </c>
      <c r="H1535" s="8">
        <v>1.3888888888888888E-2</v>
      </c>
      <c r="I1535" t="s">
        <v>10</v>
      </c>
      <c r="J1535" s="2">
        <f>Datos_cocina[[#This Row],[Precio Unitario]]*Datos_cocina[[#This Row],[Cantidad Ordenada]]</f>
        <v>25</v>
      </c>
      <c r="K1535" s="3">
        <f>Datos_cocina[[#This Row],[Ganancia Bruta]]*Datos_cocina[[#This Row],[Cantidad Ordenada]]</f>
        <v>10</v>
      </c>
      <c r="L1535" s="3">
        <f>Datos_cocina[[#This Row],[Precio Unitario]]-Datos_cocina[[#This Row],[Costo Unitario]]</f>
        <v>10</v>
      </c>
      <c r="M1535" s="4">
        <f>(Datos_cocina[[#This Row],[Ganancia Neta]]/Datos_cocina[[#This Row],[Total del Pedido]])</f>
        <v>0.4</v>
      </c>
    </row>
    <row r="1536" spans="1:13" x14ac:dyDescent="0.3">
      <c r="A1536">
        <v>623</v>
      </c>
      <c r="B1536">
        <v>13</v>
      </c>
      <c r="C1536" t="s">
        <v>32</v>
      </c>
      <c r="D1536" t="s">
        <v>33</v>
      </c>
      <c r="E1536" s="2">
        <v>19</v>
      </c>
      <c r="F1536" s="2">
        <v>32</v>
      </c>
      <c r="G1536">
        <v>3</v>
      </c>
      <c r="H1536" s="8">
        <v>2.9861111111111113E-2</v>
      </c>
      <c r="I1536" t="s">
        <v>13</v>
      </c>
      <c r="J1536" s="2">
        <f>Datos_cocina[[#This Row],[Precio Unitario]]*Datos_cocina[[#This Row],[Cantidad Ordenada]]</f>
        <v>96</v>
      </c>
      <c r="K1536" s="3">
        <f>Datos_cocina[[#This Row],[Ganancia Bruta]]*Datos_cocina[[#This Row],[Cantidad Ordenada]]</f>
        <v>39</v>
      </c>
      <c r="L1536" s="3">
        <f>Datos_cocina[[#This Row],[Precio Unitario]]-Datos_cocina[[#This Row],[Costo Unitario]]</f>
        <v>13</v>
      </c>
      <c r="M1536" s="4">
        <f>(Datos_cocina[[#This Row],[Ganancia Neta]]/Datos_cocina[[#This Row],[Total del Pedido]])</f>
        <v>0.40625</v>
      </c>
    </row>
    <row r="1537" spans="1:13" x14ac:dyDescent="0.3">
      <c r="A1537">
        <v>624</v>
      </c>
      <c r="B1537">
        <v>1</v>
      </c>
      <c r="C1537" t="s">
        <v>20</v>
      </c>
      <c r="D1537" t="s">
        <v>21</v>
      </c>
      <c r="E1537" s="2">
        <v>22</v>
      </c>
      <c r="F1537" s="2">
        <v>36</v>
      </c>
      <c r="G1537">
        <v>1</v>
      </c>
      <c r="H1537" s="8">
        <v>1.3194444444444444E-2</v>
      </c>
      <c r="I1537" t="s">
        <v>13</v>
      </c>
      <c r="J1537" s="2">
        <f>Datos_cocina[[#This Row],[Precio Unitario]]*Datos_cocina[[#This Row],[Cantidad Ordenada]]</f>
        <v>36</v>
      </c>
      <c r="K1537" s="3">
        <f>Datos_cocina[[#This Row],[Ganancia Bruta]]*Datos_cocina[[#This Row],[Cantidad Ordenada]]</f>
        <v>14</v>
      </c>
      <c r="L1537" s="3">
        <f>Datos_cocina[[#This Row],[Precio Unitario]]-Datos_cocina[[#This Row],[Costo Unitario]]</f>
        <v>14</v>
      </c>
      <c r="M1537" s="4">
        <f>(Datos_cocina[[#This Row],[Ganancia Neta]]/Datos_cocina[[#This Row],[Total del Pedido]])</f>
        <v>0.3888888888888889</v>
      </c>
    </row>
    <row r="1538" spans="1:13" x14ac:dyDescent="0.3">
      <c r="A1538">
        <v>624</v>
      </c>
      <c r="B1538">
        <v>1</v>
      </c>
      <c r="C1538" t="s">
        <v>8</v>
      </c>
      <c r="D1538" t="s">
        <v>9</v>
      </c>
      <c r="E1538" s="2">
        <v>14</v>
      </c>
      <c r="F1538" s="2">
        <v>24</v>
      </c>
      <c r="G1538">
        <v>1</v>
      </c>
      <c r="H1538" s="8">
        <v>3.125E-2</v>
      </c>
      <c r="I1538" t="s">
        <v>10</v>
      </c>
      <c r="J1538" s="2">
        <f>Datos_cocina[[#This Row],[Precio Unitario]]*Datos_cocina[[#This Row],[Cantidad Ordenada]]</f>
        <v>24</v>
      </c>
      <c r="K1538" s="3">
        <f>Datos_cocina[[#This Row],[Ganancia Bruta]]*Datos_cocina[[#This Row],[Cantidad Ordenada]]</f>
        <v>10</v>
      </c>
      <c r="L1538" s="3">
        <f>Datos_cocina[[#This Row],[Precio Unitario]]-Datos_cocina[[#This Row],[Costo Unitario]]</f>
        <v>10</v>
      </c>
      <c r="M1538" s="4">
        <f>(Datos_cocina[[#This Row],[Ganancia Neta]]/Datos_cocina[[#This Row],[Total del Pedido]])</f>
        <v>0.41666666666666669</v>
      </c>
    </row>
    <row r="1539" spans="1:13" x14ac:dyDescent="0.3">
      <c r="A1539">
        <v>624</v>
      </c>
      <c r="B1539">
        <v>1</v>
      </c>
      <c r="C1539" t="s">
        <v>42</v>
      </c>
      <c r="D1539" t="s">
        <v>43</v>
      </c>
      <c r="E1539" s="2">
        <v>13</v>
      </c>
      <c r="F1539" s="2">
        <v>21</v>
      </c>
      <c r="G1539">
        <v>2</v>
      </c>
      <c r="H1539" s="8">
        <v>1.0416666666666666E-2</v>
      </c>
      <c r="I1539" t="s">
        <v>13</v>
      </c>
      <c r="J1539" s="2">
        <f>Datos_cocina[[#This Row],[Precio Unitario]]*Datos_cocina[[#This Row],[Cantidad Ordenada]]</f>
        <v>42</v>
      </c>
      <c r="K1539" s="3">
        <f>Datos_cocina[[#This Row],[Ganancia Bruta]]*Datos_cocina[[#This Row],[Cantidad Ordenada]]</f>
        <v>16</v>
      </c>
      <c r="L1539" s="3">
        <f>Datos_cocina[[#This Row],[Precio Unitario]]-Datos_cocina[[#This Row],[Costo Unitario]]</f>
        <v>8</v>
      </c>
      <c r="M1539" s="4">
        <f>(Datos_cocina[[#This Row],[Ganancia Neta]]/Datos_cocina[[#This Row],[Total del Pedido]])</f>
        <v>0.38095238095238093</v>
      </c>
    </row>
    <row r="1540" spans="1:13" x14ac:dyDescent="0.3">
      <c r="A1540">
        <v>625</v>
      </c>
      <c r="B1540">
        <v>5</v>
      </c>
      <c r="C1540" t="s">
        <v>44</v>
      </c>
      <c r="D1540" t="s">
        <v>45</v>
      </c>
      <c r="E1540" s="2">
        <v>10</v>
      </c>
      <c r="F1540" s="2">
        <v>18</v>
      </c>
      <c r="G1540">
        <v>2</v>
      </c>
      <c r="H1540" s="8">
        <v>8.3333333333333332E-3</v>
      </c>
      <c r="I1540" t="s">
        <v>10</v>
      </c>
      <c r="J1540" s="2">
        <f>Datos_cocina[[#This Row],[Precio Unitario]]*Datos_cocina[[#This Row],[Cantidad Ordenada]]</f>
        <v>36</v>
      </c>
      <c r="K1540" s="3">
        <f>Datos_cocina[[#This Row],[Ganancia Bruta]]*Datos_cocina[[#This Row],[Cantidad Ordenada]]</f>
        <v>16</v>
      </c>
      <c r="L1540" s="3">
        <f>Datos_cocina[[#This Row],[Precio Unitario]]-Datos_cocina[[#This Row],[Costo Unitario]]</f>
        <v>8</v>
      </c>
      <c r="M1540" s="4">
        <f>(Datos_cocina[[#This Row],[Ganancia Neta]]/Datos_cocina[[#This Row],[Total del Pedido]])</f>
        <v>0.44444444444444442</v>
      </c>
    </row>
    <row r="1541" spans="1:13" x14ac:dyDescent="0.3">
      <c r="A1541">
        <v>625</v>
      </c>
      <c r="B1541">
        <v>5</v>
      </c>
      <c r="C1541" t="s">
        <v>18</v>
      </c>
      <c r="D1541" t="s">
        <v>19</v>
      </c>
      <c r="E1541" s="2">
        <v>25</v>
      </c>
      <c r="F1541" s="2">
        <v>40</v>
      </c>
      <c r="G1541">
        <v>1</v>
      </c>
      <c r="H1541" s="8">
        <v>3.1944444444444442E-2</v>
      </c>
      <c r="I1541" t="s">
        <v>13</v>
      </c>
      <c r="J1541" s="2">
        <f>Datos_cocina[[#This Row],[Precio Unitario]]*Datos_cocina[[#This Row],[Cantidad Ordenada]]</f>
        <v>40</v>
      </c>
      <c r="K1541" s="3">
        <f>Datos_cocina[[#This Row],[Ganancia Bruta]]*Datos_cocina[[#This Row],[Cantidad Ordenada]]</f>
        <v>15</v>
      </c>
      <c r="L1541" s="3">
        <f>Datos_cocina[[#This Row],[Precio Unitario]]-Datos_cocina[[#This Row],[Costo Unitario]]</f>
        <v>15</v>
      </c>
      <c r="M1541" s="4">
        <f>(Datos_cocina[[#This Row],[Ganancia Neta]]/Datos_cocina[[#This Row],[Total del Pedido]])</f>
        <v>0.375</v>
      </c>
    </row>
    <row r="1542" spans="1:13" x14ac:dyDescent="0.3">
      <c r="A1542">
        <v>625</v>
      </c>
      <c r="B1542">
        <v>5</v>
      </c>
      <c r="C1542" t="s">
        <v>42</v>
      </c>
      <c r="D1542" t="s">
        <v>43</v>
      </c>
      <c r="E1542" s="2">
        <v>13</v>
      </c>
      <c r="F1542" s="2">
        <v>21</v>
      </c>
      <c r="G1542">
        <v>3</v>
      </c>
      <c r="H1542" s="8">
        <v>2.7083333333333334E-2</v>
      </c>
      <c r="I1542" t="s">
        <v>10</v>
      </c>
      <c r="J1542" s="2">
        <f>Datos_cocina[[#This Row],[Precio Unitario]]*Datos_cocina[[#This Row],[Cantidad Ordenada]]</f>
        <v>63</v>
      </c>
      <c r="K1542" s="3">
        <f>Datos_cocina[[#This Row],[Ganancia Bruta]]*Datos_cocina[[#This Row],[Cantidad Ordenada]]</f>
        <v>24</v>
      </c>
      <c r="L1542" s="3">
        <f>Datos_cocina[[#This Row],[Precio Unitario]]-Datos_cocina[[#This Row],[Costo Unitario]]</f>
        <v>8</v>
      </c>
      <c r="M1542" s="4">
        <f>(Datos_cocina[[#This Row],[Ganancia Neta]]/Datos_cocina[[#This Row],[Total del Pedido]])</f>
        <v>0.38095238095238093</v>
      </c>
    </row>
    <row r="1543" spans="1:13" x14ac:dyDescent="0.3">
      <c r="A1543">
        <v>626</v>
      </c>
      <c r="B1543">
        <v>14</v>
      </c>
      <c r="C1543" t="s">
        <v>11</v>
      </c>
      <c r="D1543" t="s">
        <v>12</v>
      </c>
      <c r="E1543" s="2">
        <v>18</v>
      </c>
      <c r="F1543" s="2">
        <v>30</v>
      </c>
      <c r="G1543">
        <v>2</v>
      </c>
      <c r="H1543" s="8">
        <v>7.6388888888888886E-3</v>
      </c>
      <c r="I1543" t="s">
        <v>10</v>
      </c>
      <c r="J1543" s="2">
        <f>Datos_cocina[[#This Row],[Precio Unitario]]*Datos_cocina[[#This Row],[Cantidad Ordenada]]</f>
        <v>60</v>
      </c>
      <c r="K1543" s="3">
        <f>Datos_cocina[[#This Row],[Ganancia Bruta]]*Datos_cocina[[#This Row],[Cantidad Ordenada]]</f>
        <v>24</v>
      </c>
      <c r="L1543" s="3">
        <f>Datos_cocina[[#This Row],[Precio Unitario]]-Datos_cocina[[#This Row],[Costo Unitario]]</f>
        <v>12</v>
      </c>
      <c r="M1543" s="4">
        <f>(Datos_cocina[[#This Row],[Ganancia Neta]]/Datos_cocina[[#This Row],[Total del Pedido]])</f>
        <v>0.4</v>
      </c>
    </row>
    <row r="1544" spans="1:13" x14ac:dyDescent="0.3">
      <c r="A1544">
        <v>626</v>
      </c>
      <c r="B1544">
        <v>14</v>
      </c>
      <c r="C1544" t="s">
        <v>8</v>
      </c>
      <c r="D1544" t="s">
        <v>9</v>
      </c>
      <c r="E1544" s="2">
        <v>14</v>
      </c>
      <c r="F1544" s="2">
        <v>24</v>
      </c>
      <c r="G1544">
        <v>2</v>
      </c>
      <c r="H1544" s="8">
        <v>2.5000000000000001E-2</v>
      </c>
      <c r="I1544" t="s">
        <v>13</v>
      </c>
      <c r="J1544" s="2">
        <f>Datos_cocina[[#This Row],[Precio Unitario]]*Datos_cocina[[#This Row],[Cantidad Ordenada]]</f>
        <v>48</v>
      </c>
      <c r="K1544" s="3">
        <f>Datos_cocina[[#This Row],[Ganancia Bruta]]*Datos_cocina[[#This Row],[Cantidad Ordenada]]</f>
        <v>20</v>
      </c>
      <c r="L1544" s="3">
        <f>Datos_cocina[[#This Row],[Precio Unitario]]-Datos_cocina[[#This Row],[Costo Unitario]]</f>
        <v>10</v>
      </c>
      <c r="M1544" s="4">
        <f>(Datos_cocina[[#This Row],[Ganancia Neta]]/Datos_cocina[[#This Row],[Total del Pedido]])</f>
        <v>0.41666666666666669</v>
      </c>
    </row>
    <row r="1545" spans="1:13" x14ac:dyDescent="0.3">
      <c r="A1545">
        <v>626</v>
      </c>
      <c r="B1545">
        <v>14</v>
      </c>
      <c r="C1545" t="s">
        <v>22</v>
      </c>
      <c r="D1545" t="s">
        <v>23</v>
      </c>
      <c r="E1545" s="2">
        <v>17</v>
      </c>
      <c r="F1545" s="2">
        <v>29</v>
      </c>
      <c r="G1545">
        <v>1</v>
      </c>
      <c r="H1545" s="8">
        <v>7.6388888888888886E-3</v>
      </c>
      <c r="I1545" t="s">
        <v>13</v>
      </c>
      <c r="J1545" s="2">
        <f>Datos_cocina[[#This Row],[Precio Unitario]]*Datos_cocina[[#This Row],[Cantidad Ordenada]]</f>
        <v>29</v>
      </c>
      <c r="K1545" s="3">
        <f>Datos_cocina[[#This Row],[Ganancia Bruta]]*Datos_cocina[[#This Row],[Cantidad Ordenada]]</f>
        <v>12</v>
      </c>
      <c r="L1545" s="3">
        <f>Datos_cocina[[#This Row],[Precio Unitario]]-Datos_cocina[[#This Row],[Costo Unitario]]</f>
        <v>12</v>
      </c>
      <c r="M1545" s="4">
        <f>(Datos_cocina[[#This Row],[Ganancia Neta]]/Datos_cocina[[#This Row],[Total del Pedido]])</f>
        <v>0.41379310344827586</v>
      </c>
    </row>
    <row r="1546" spans="1:13" x14ac:dyDescent="0.3">
      <c r="A1546">
        <v>627</v>
      </c>
      <c r="B1546">
        <v>4</v>
      </c>
      <c r="C1546" t="s">
        <v>42</v>
      </c>
      <c r="D1546" t="s">
        <v>43</v>
      </c>
      <c r="E1546" s="2">
        <v>13</v>
      </c>
      <c r="F1546" s="2">
        <v>21</v>
      </c>
      <c r="G1546">
        <v>1</v>
      </c>
      <c r="H1546" s="8">
        <v>2.5694444444444443E-2</v>
      </c>
      <c r="I1546" t="s">
        <v>10</v>
      </c>
      <c r="J1546" s="2">
        <f>Datos_cocina[[#This Row],[Precio Unitario]]*Datos_cocina[[#This Row],[Cantidad Ordenada]]</f>
        <v>21</v>
      </c>
      <c r="K1546" s="3">
        <f>Datos_cocina[[#This Row],[Ganancia Bruta]]*Datos_cocina[[#This Row],[Cantidad Ordenada]]</f>
        <v>8</v>
      </c>
      <c r="L1546" s="3">
        <f>Datos_cocina[[#This Row],[Precio Unitario]]-Datos_cocina[[#This Row],[Costo Unitario]]</f>
        <v>8</v>
      </c>
      <c r="M1546" s="4">
        <f>(Datos_cocina[[#This Row],[Ganancia Neta]]/Datos_cocina[[#This Row],[Total del Pedido]])</f>
        <v>0.38095238095238093</v>
      </c>
    </row>
    <row r="1547" spans="1:13" x14ac:dyDescent="0.3">
      <c r="A1547">
        <v>628</v>
      </c>
      <c r="B1547">
        <v>2</v>
      </c>
      <c r="C1547" t="s">
        <v>8</v>
      </c>
      <c r="D1547" t="s">
        <v>9</v>
      </c>
      <c r="E1547" s="2">
        <v>14</v>
      </c>
      <c r="F1547" s="2">
        <v>24</v>
      </c>
      <c r="G1547">
        <v>2</v>
      </c>
      <c r="H1547" s="8">
        <v>6.9444444444444441E-3</v>
      </c>
      <c r="I1547" t="s">
        <v>10</v>
      </c>
      <c r="J1547" s="2">
        <f>Datos_cocina[[#This Row],[Precio Unitario]]*Datos_cocina[[#This Row],[Cantidad Ordenada]]</f>
        <v>48</v>
      </c>
      <c r="K1547" s="3">
        <f>Datos_cocina[[#This Row],[Ganancia Bruta]]*Datos_cocina[[#This Row],[Cantidad Ordenada]]</f>
        <v>20</v>
      </c>
      <c r="L1547" s="3">
        <f>Datos_cocina[[#This Row],[Precio Unitario]]-Datos_cocina[[#This Row],[Costo Unitario]]</f>
        <v>10</v>
      </c>
      <c r="M1547" s="4">
        <f>(Datos_cocina[[#This Row],[Ganancia Neta]]/Datos_cocina[[#This Row],[Total del Pedido]])</f>
        <v>0.41666666666666669</v>
      </c>
    </row>
    <row r="1548" spans="1:13" x14ac:dyDescent="0.3">
      <c r="A1548">
        <v>628</v>
      </c>
      <c r="B1548">
        <v>2</v>
      </c>
      <c r="C1548" t="s">
        <v>18</v>
      </c>
      <c r="D1548" t="s">
        <v>19</v>
      </c>
      <c r="E1548" s="2">
        <v>25</v>
      </c>
      <c r="F1548" s="2">
        <v>40</v>
      </c>
      <c r="G1548">
        <v>3</v>
      </c>
      <c r="H1548" s="8">
        <v>2.2916666666666665E-2</v>
      </c>
      <c r="I1548" t="s">
        <v>13</v>
      </c>
      <c r="J1548" s="2">
        <f>Datos_cocina[[#This Row],[Precio Unitario]]*Datos_cocina[[#This Row],[Cantidad Ordenada]]</f>
        <v>120</v>
      </c>
      <c r="K1548" s="3">
        <f>Datos_cocina[[#This Row],[Ganancia Bruta]]*Datos_cocina[[#This Row],[Cantidad Ordenada]]</f>
        <v>45</v>
      </c>
      <c r="L1548" s="3">
        <f>Datos_cocina[[#This Row],[Precio Unitario]]-Datos_cocina[[#This Row],[Costo Unitario]]</f>
        <v>15</v>
      </c>
      <c r="M1548" s="4">
        <f>(Datos_cocina[[#This Row],[Ganancia Neta]]/Datos_cocina[[#This Row],[Total del Pedido]])</f>
        <v>0.375</v>
      </c>
    </row>
    <row r="1549" spans="1:13" x14ac:dyDescent="0.3">
      <c r="A1549">
        <v>629</v>
      </c>
      <c r="B1549">
        <v>17</v>
      </c>
      <c r="C1549" t="s">
        <v>36</v>
      </c>
      <c r="D1549" t="s">
        <v>37</v>
      </c>
      <c r="E1549" s="2">
        <v>20</v>
      </c>
      <c r="F1549" s="2">
        <v>34</v>
      </c>
      <c r="G1549">
        <v>1</v>
      </c>
      <c r="H1549" s="8">
        <v>1.5277777777777777E-2</v>
      </c>
      <c r="I1549" t="s">
        <v>13</v>
      </c>
      <c r="J1549" s="2">
        <f>Datos_cocina[[#This Row],[Precio Unitario]]*Datos_cocina[[#This Row],[Cantidad Ordenada]]</f>
        <v>34</v>
      </c>
      <c r="K1549" s="3">
        <f>Datos_cocina[[#This Row],[Ganancia Bruta]]*Datos_cocina[[#This Row],[Cantidad Ordenada]]</f>
        <v>14</v>
      </c>
      <c r="L1549" s="3">
        <f>Datos_cocina[[#This Row],[Precio Unitario]]-Datos_cocina[[#This Row],[Costo Unitario]]</f>
        <v>14</v>
      </c>
      <c r="M1549" s="4">
        <f>(Datos_cocina[[#This Row],[Ganancia Neta]]/Datos_cocina[[#This Row],[Total del Pedido]])</f>
        <v>0.41176470588235292</v>
      </c>
    </row>
    <row r="1550" spans="1:13" x14ac:dyDescent="0.3">
      <c r="A1550">
        <v>629</v>
      </c>
      <c r="B1550">
        <v>17</v>
      </c>
      <c r="C1550" t="s">
        <v>38</v>
      </c>
      <c r="D1550" t="s">
        <v>39</v>
      </c>
      <c r="E1550" s="2">
        <v>12</v>
      </c>
      <c r="F1550" s="2">
        <v>20</v>
      </c>
      <c r="G1550">
        <v>3</v>
      </c>
      <c r="H1550" s="8">
        <v>1.3194444444444444E-2</v>
      </c>
      <c r="I1550" t="s">
        <v>10</v>
      </c>
      <c r="J1550" s="2">
        <f>Datos_cocina[[#This Row],[Precio Unitario]]*Datos_cocina[[#This Row],[Cantidad Ordenada]]</f>
        <v>60</v>
      </c>
      <c r="K1550" s="3">
        <f>Datos_cocina[[#This Row],[Ganancia Bruta]]*Datos_cocina[[#This Row],[Cantidad Ordenada]]</f>
        <v>24</v>
      </c>
      <c r="L1550" s="3">
        <f>Datos_cocina[[#This Row],[Precio Unitario]]-Datos_cocina[[#This Row],[Costo Unitario]]</f>
        <v>8</v>
      </c>
      <c r="M1550" s="4">
        <f>(Datos_cocina[[#This Row],[Ganancia Neta]]/Datos_cocina[[#This Row],[Total del Pedido]])</f>
        <v>0.4</v>
      </c>
    </row>
    <row r="1551" spans="1:13" x14ac:dyDescent="0.3">
      <c r="A1551">
        <v>629</v>
      </c>
      <c r="B1551">
        <v>17</v>
      </c>
      <c r="C1551" t="s">
        <v>44</v>
      </c>
      <c r="D1551" t="s">
        <v>45</v>
      </c>
      <c r="E1551" s="2">
        <v>10</v>
      </c>
      <c r="F1551" s="2">
        <v>18</v>
      </c>
      <c r="G1551">
        <v>2</v>
      </c>
      <c r="H1551" s="8">
        <v>2.9861111111111113E-2</v>
      </c>
      <c r="I1551" t="s">
        <v>13</v>
      </c>
      <c r="J1551" s="2">
        <f>Datos_cocina[[#This Row],[Precio Unitario]]*Datos_cocina[[#This Row],[Cantidad Ordenada]]</f>
        <v>36</v>
      </c>
      <c r="K1551" s="3">
        <f>Datos_cocina[[#This Row],[Ganancia Bruta]]*Datos_cocina[[#This Row],[Cantidad Ordenada]]</f>
        <v>16</v>
      </c>
      <c r="L1551" s="3">
        <f>Datos_cocina[[#This Row],[Precio Unitario]]-Datos_cocina[[#This Row],[Costo Unitario]]</f>
        <v>8</v>
      </c>
      <c r="M1551" s="4">
        <f>(Datos_cocina[[#This Row],[Ganancia Neta]]/Datos_cocina[[#This Row],[Total del Pedido]])</f>
        <v>0.44444444444444442</v>
      </c>
    </row>
    <row r="1552" spans="1:13" x14ac:dyDescent="0.3">
      <c r="A1552">
        <v>630</v>
      </c>
      <c r="B1552">
        <v>2</v>
      </c>
      <c r="C1552" t="s">
        <v>14</v>
      </c>
      <c r="D1552" t="s">
        <v>15</v>
      </c>
      <c r="E1552" s="2">
        <v>19</v>
      </c>
      <c r="F1552" s="2">
        <v>31</v>
      </c>
      <c r="G1552">
        <v>2</v>
      </c>
      <c r="H1552" s="8">
        <v>1.3194444444444444E-2</v>
      </c>
      <c r="I1552" t="s">
        <v>10</v>
      </c>
      <c r="J1552" s="2">
        <f>Datos_cocina[[#This Row],[Precio Unitario]]*Datos_cocina[[#This Row],[Cantidad Ordenada]]</f>
        <v>62</v>
      </c>
      <c r="K1552" s="3">
        <f>Datos_cocina[[#This Row],[Ganancia Bruta]]*Datos_cocina[[#This Row],[Cantidad Ordenada]]</f>
        <v>24</v>
      </c>
      <c r="L1552" s="3">
        <f>Datos_cocina[[#This Row],[Precio Unitario]]-Datos_cocina[[#This Row],[Costo Unitario]]</f>
        <v>12</v>
      </c>
      <c r="M1552" s="4">
        <f>(Datos_cocina[[#This Row],[Ganancia Neta]]/Datos_cocina[[#This Row],[Total del Pedido]])</f>
        <v>0.38709677419354838</v>
      </c>
    </row>
    <row r="1553" spans="1:13" x14ac:dyDescent="0.3">
      <c r="A1553">
        <v>630</v>
      </c>
      <c r="B1553">
        <v>2</v>
      </c>
      <c r="C1553" t="s">
        <v>18</v>
      </c>
      <c r="D1553" t="s">
        <v>19</v>
      </c>
      <c r="E1553" s="2">
        <v>25</v>
      </c>
      <c r="F1553" s="2">
        <v>40</v>
      </c>
      <c r="G1553">
        <v>3</v>
      </c>
      <c r="H1553" s="8">
        <v>3.888888888888889E-2</v>
      </c>
      <c r="I1553" t="s">
        <v>10</v>
      </c>
      <c r="J1553" s="2">
        <f>Datos_cocina[[#This Row],[Precio Unitario]]*Datos_cocina[[#This Row],[Cantidad Ordenada]]</f>
        <v>120</v>
      </c>
      <c r="K1553" s="3">
        <f>Datos_cocina[[#This Row],[Ganancia Bruta]]*Datos_cocina[[#This Row],[Cantidad Ordenada]]</f>
        <v>45</v>
      </c>
      <c r="L1553" s="3">
        <f>Datos_cocina[[#This Row],[Precio Unitario]]-Datos_cocina[[#This Row],[Costo Unitario]]</f>
        <v>15</v>
      </c>
      <c r="M1553" s="4">
        <f>(Datos_cocina[[#This Row],[Ganancia Neta]]/Datos_cocina[[#This Row],[Total del Pedido]])</f>
        <v>0.375</v>
      </c>
    </row>
    <row r="1554" spans="1:13" x14ac:dyDescent="0.3">
      <c r="A1554">
        <v>631</v>
      </c>
      <c r="B1554">
        <v>6</v>
      </c>
      <c r="C1554" t="s">
        <v>34</v>
      </c>
      <c r="D1554" t="s">
        <v>35</v>
      </c>
      <c r="E1554" s="2">
        <v>13</v>
      </c>
      <c r="F1554" s="2">
        <v>22</v>
      </c>
      <c r="G1554">
        <v>3</v>
      </c>
      <c r="H1554" s="8">
        <v>3.1944444444444442E-2</v>
      </c>
      <c r="I1554" t="s">
        <v>10</v>
      </c>
      <c r="J1554" s="2">
        <f>Datos_cocina[[#This Row],[Precio Unitario]]*Datos_cocina[[#This Row],[Cantidad Ordenada]]</f>
        <v>66</v>
      </c>
      <c r="K1554" s="3">
        <f>Datos_cocina[[#This Row],[Ganancia Bruta]]*Datos_cocina[[#This Row],[Cantidad Ordenada]]</f>
        <v>27</v>
      </c>
      <c r="L1554" s="3">
        <f>Datos_cocina[[#This Row],[Precio Unitario]]-Datos_cocina[[#This Row],[Costo Unitario]]</f>
        <v>9</v>
      </c>
      <c r="M1554" s="4">
        <f>(Datos_cocina[[#This Row],[Ganancia Neta]]/Datos_cocina[[#This Row],[Total del Pedido]])</f>
        <v>0.40909090909090912</v>
      </c>
    </row>
    <row r="1555" spans="1:13" x14ac:dyDescent="0.3">
      <c r="A1555">
        <v>632</v>
      </c>
      <c r="B1555">
        <v>16</v>
      </c>
      <c r="C1555" t="s">
        <v>32</v>
      </c>
      <c r="D1555" t="s">
        <v>33</v>
      </c>
      <c r="E1555" s="2">
        <v>19</v>
      </c>
      <c r="F1555" s="2">
        <v>32</v>
      </c>
      <c r="G1555">
        <v>3</v>
      </c>
      <c r="H1555" s="8">
        <v>2.8472222222222222E-2</v>
      </c>
      <c r="I1555" t="s">
        <v>13</v>
      </c>
      <c r="J1555" s="2">
        <f>Datos_cocina[[#This Row],[Precio Unitario]]*Datos_cocina[[#This Row],[Cantidad Ordenada]]</f>
        <v>96</v>
      </c>
      <c r="K1555" s="3">
        <f>Datos_cocina[[#This Row],[Ganancia Bruta]]*Datos_cocina[[#This Row],[Cantidad Ordenada]]</f>
        <v>39</v>
      </c>
      <c r="L1555" s="3">
        <f>Datos_cocina[[#This Row],[Precio Unitario]]-Datos_cocina[[#This Row],[Costo Unitario]]</f>
        <v>13</v>
      </c>
      <c r="M1555" s="4">
        <f>(Datos_cocina[[#This Row],[Ganancia Neta]]/Datos_cocina[[#This Row],[Total del Pedido]])</f>
        <v>0.40625</v>
      </c>
    </row>
    <row r="1556" spans="1:13" x14ac:dyDescent="0.3">
      <c r="A1556">
        <v>632</v>
      </c>
      <c r="B1556">
        <v>16</v>
      </c>
      <c r="C1556" t="s">
        <v>24</v>
      </c>
      <c r="D1556" t="s">
        <v>25</v>
      </c>
      <c r="E1556" s="2">
        <v>20</v>
      </c>
      <c r="F1556" s="2">
        <v>33</v>
      </c>
      <c r="G1556">
        <v>1</v>
      </c>
      <c r="H1556" s="8">
        <v>3.2638888888888891E-2</v>
      </c>
      <c r="I1556" t="s">
        <v>10</v>
      </c>
      <c r="J1556" s="2">
        <f>Datos_cocina[[#This Row],[Precio Unitario]]*Datos_cocina[[#This Row],[Cantidad Ordenada]]</f>
        <v>33</v>
      </c>
      <c r="K1556" s="3">
        <f>Datos_cocina[[#This Row],[Ganancia Bruta]]*Datos_cocina[[#This Row],[Cantidad Ordenada]]</f>
        <v>13</v>
      </c>
      <c r="L1556" s="3">
        <f>Datos_cocina[[#This Row],[Precio Unitario]]-Datos_cocina[[#This Row],[Costo Unitario]]</f>
        <v>13</v>
      </c>
      <c r="M1556" s="4">
        <f>(Datos_cocina[[#This Row],[Ganancia Neta]]/Datos_cocina[[#This Row],[Total del Pedido]])</f>
        <v>0.39393939393939392</v>
      </c>
    </row>
    <row r="1557" spans="1:13" x14ac:dyDescent="0.3">
      <c r="A1557">
        <v>633</v>
      </c>
      <c r="B1557">
        <v>16</v>
      </c>
      <c r="C1557" t="s">
        <v>11</v>
      </c>
      <c r="D1557" t="s">
        <v>12</v>
      </c>
      <c r="E1557" s="2">
        <v>18</v>
      </c>
      <c r="F1557" s="2">
        <v>30</v>
      </c>
      <c r="G1557">
        <v>3</v>
      </c>
      <c r="H1557" s="8">
        <v>6.9444444444444441E-3</v>
      </c>
      <c r="I1557" t="s">
        <v>10</v>
      </c>
      <c r="J1557" s="2">
        <f>Datos_cocina[[#This Row],[Precio Unitario]]*Datos_cocina[[#This Row],[Cantidad Ordenada]]</f>
        <v>90</v>
      </c>
      <c r="K1557" s="3">
        <f>Datos_cocina[[#This Row],[Ganancia Bruta]]*Datos_cocina[[#This Row],[Cantidad Ordenada]]</f>
        <v>36</v>
      </c>
      <c r="L1557" s="3">
        <f>Datos_cocina[[#This Row],[Precio Unitario]]-Datos_cocina[[#This Row],[Costo Unitario]]</f>
        <v>12</v>
      </c>
      <c r="M1557" s="4">
        <f>(Datos_cocina[[#This Row],[Ganancia Neta]]/Datos_cocina[[#This Row],[Total del Pedido]])</f>
        <v>0.4</v>
      </c>
    </row>
    <row r="1558" spans="1:13" x14ac:dyDescent="0.3">
      <c r="A1558">
        <v>633</v>
      </c>
      <c r="B1558">
        <v>16</v>
      </c>
      <c r="C1558" t="s">
        <v>8</v>
      </c>
      <c r="D1558" t="s">
        <v>9</v>
      </c>
      <c r="E1558" s="2">
        <v>14</v>
      </c>
      <c r="F1558" s="2">
        <v>24</v>
      </c>
      <c r="G1558">
        <v>2</v>
      </c>
      <c r="H1558" s="8">
        <v>3.5416666666666666E-2</v>
      </c>
      <c r="I1558" t="s">
        <v>13</v>
      </c>
      <c r="J1558" s="2">
        <f>Datos_cocina[[#This Row],[Precio Unitario]]*Datos_cocina[[#This Row],[Cantidad Ordenada]]</f>
        <v>48</v>
      </c>
      <c r="K1558" s="3">
        <f>Datos_cocina[[#This Row],[Ganancia Bruta]]*Datos_cocina[[#This Row],[Cantidad Ordenada]]</f>
        <v>20</v>
      </c>
      <c r="L1558" s="3">
        <f>Datos_cocina[[#This Row],[Precio Unitario]]-Datos_cocina[[#This Row],[Costo Unitario]]</f>
        <v>10</v>
      </c>
      <c r="M1558" s="4">
        <f>(Datos_cocina[[#This Row],[Ganancia Neta]]/Datos_cocina[[#This Row],[Total del Pedido]])</f>
        <v>0.41666666666666669</v>
      </c>
    </row>
    <row r="1559" spans="1:13" x14ac:dyDescent="0.3">
      <c r="A1559">
        <v>633</v>
      </c>
      <c r="B1559">
        <v>16</v>
      </c>
      <c r="C1559" t="s">
        <v>34</v>
      </c>
      <c r="D1559" t="s">
        <v>35</v>
      </c>
      <c r="E1559" s="2">
        <v>13</v>
      </c>
      <c r="F1559" s="2">
        <v>22</v>
      </c>
      <c r="G1559">
        <v>2</v>
      </c>
      <c r="H1559" s="8">
        <v>2.361111111111111E-2</v>
      </c>
      <c r="I1559" t="s">
        <v>10</v>
      </c>
      <c r="J1559" s="2">
        <f>Datos_cocina[[#This Row],[Precio Unitario]]*Datos_cocina[[#This Row],[Cantidad Ordenada]]</f>
        <v>44</v>
      </c>
      <c r="K1559" s="3">
        <f>Datos_cocina[[#This Row],[Ganancia Bruta]]*Datos_cocina[[#This Row],[Cantidad Ordenada]]</f>
        <v>18</v>
      </c>
      <c r="L1559" s="3">
        <f>Datos_cocina[[#This Row],[Precio Unitario]]-Datos_cocina[[#This Row],[Costo Unitario]]</f>
        <v>9</v>
      </c>
      <c r="M1559" s="4">
        <f>(Datos_cocina[[#This Row],[Ganancia Neta]]/Datos_cocina[[#This Row],[Total del Pedido]])</f>
        <v>0.40909090909090912</v>
      </c>
    </row>
    <row r="1560" spans="1:13" x14ac:dyDescent="0.3">
      <c r="A1560">
        <v>633</v>
      </c>
      <c r="B1560">
        <v>16</v>
      </c>
      <c r="C1560" t="s">
        <v>44</v>
      </c>
      <c r="D1560" t="s">
        <v>45</v>
      </c>
      <c r="E1560" s="2">
        <v>10</v>
      </c>
      <c r="F1560" s="2">
        <v>18</v>
      </c>
      <c r="G1560">
        <v>3</v>
      </c>
      <c r="H1560" s="8">
        <v>3.7499999999999999E-2</v>
      </c>
      <c r="I1560" t="s">
        <v>13</v>
      </c>
      <c r="J1560" s="2">
        <f>Datos_cocina[[#This Row],[Precio Unitario]]*Datos_cocina[[#This Row],[Cantidad Ordenada]]</f>
        <v>54</v>
      </c>
      <c r="K1560" s="3">
        <f>Datos_cocina[[#This Row],[Ganancia Bruta]]*Datos_cocina[[#This Row],[Cantidad Ordenada]]</f>
        <v>24</v>
      </c>
      <c r="L1560" s="3">
        <f>Datos_cocina[[#This Row],[Precio Unitario]]-Datos_cocina[[#This Row],[Costo Unitario]]</f>
        <v>8</v>
      </c>
      <c r="M1560" s="4">
        <f>(Datos_cocina[[#This Row],[Ganancia Neta]]/Datos_cocina[[#This Row],[Total del Pedido]])</f>
        <v>0.44444444444444442</v>
      </c>
    </row>
    <row r="1561" spans="1:13" x14ac:dyDescent="0.3">
      <c r="A1561">
        <v>634</v>
      </c>
      <c r="B1561">
        <v>2</v>
      </c>
      <c r="C1561" t="s">
        <v>34</v>
      </c>
      <c r="D1561" t="s">
        <v>35</v>
      </c>
      <c r="E1561" s="2">
        <v>13</v>
      </c>
      <c r="F1561" s="2">
        <v>22</v>
      </c>
      <c r="G1561">
        <v>2</v>
      </c>
      <c r="H1561" s="8">
        <v>1.7361111111111112E-2</v>
      </c>
      <c r="I1561" t="s">
        <v>10</v>
      </c>
      <c r="J1561" s="2">
        <f>Datos_cocina[[#This Row],[Precio Unitario]]*Datos_cocina[[#This Row],[Cantidad Ordenada]]</f>
        <v>44</v>
      </c>
      <c r="K1561" s="3">
        <f>Datos_cocina[[#This Row],[Ganancia Bruta]]*Datos_cocina[[#This Row],[Cantidad Ordenada]]</f>
        <v>18</v>
      </c>
      <c r="L1561" s="3">
        <f>Datos_cocina[[#This Row],[Precio Unitario]]-Datos_cocina[[#This Row],[Costo Unitario]]</f>
        <v>9</v>
      </c>
      <c r="M1561" s="4">
        <f>(Datos_cocina[[#This Row],[Ganancia Neta]]/Datos_cocina[[#This Row],[Total del Pedido]])</f>
        <v>0.40909090909090912</v>
      </c>
    </row>
    <row r="1562" spans="1:13" x14ac:dyDescent="0.3">
      <c r="A1562">
        <v>634</v>
      </c>
      <c r="B1562">
        <v>2</v>
      </c>
      <c r="C1562" t="s">
        <v>18</v>
      </c>
      <c r="D1562" t="s">
        <v>19</v>
      </c>
      <c r="E1562" s="2">
        <v>25</v>
      </c>
      <c r="F1562" s="2">
        <v>40</v>
      </c>
      <c r="G1562">
        <v>3</v>
      </c>
      <c r="H1562" s="8">
        <v>2.6388888888888889E-2</v>
      </c>
      <c r="I1562" t="s">
        <v>13</v>
      </c>
      <c r="J1562" s="2">
        <f>Datos_cocina[[#This Row],[Precio Unitario]]*Datos_cocina[[#This Row],[Cantidad Ordenada]]</f>
        <v>120</v>
      </c>
      <c r="K1562" s="3">
        <f>Datos_cocina[[#This Row],[Ganancia Bruta]]*Datos_cocina[[#This Row],[Cantidad Ordenada]]</f>
        <v>45</v>
      </c>
      <c r="L1562" s="3">
        <f>Datos_cocina[[#This Row],[Precio Unitario]]-Datos_cocina[[#This Row],[Costo Unitario]]</f>
        <v>15</v>
      </c>
      <c r="M1562" s="4">
        <f>(Datos_cocina[[#This Row],[Ganancia Neta]]/Datos_cocina[[#This Row],[Total del Pedido]])</f>
        <v>0.375</v>
      </c>
    </row>
    <row r="1563" spans="1:13" x14ac:dyDescent="0.3">
      <c r="A1563">
        <v>634</v>
      </c>
      <c r="B1563">
        <v>2</v>
      </c>
      <c r="C1563" t="s">
        <v>48</v>
      </c>
      <c r="D1563" t="s">
        <v>49</v>
      </c>
      <c r="E1563" s="2">
        <v>15</v>
      </c>
      <c r="F1563" s="2">
        <v>25</v>
      </c>
      <c r="G1563">
        <v>3</v>
      </c>
      <c r="H1563" s="8">
        <v>2.9861111111111113E-2</v>
      </c>
      <c r="I1563" t="s">
        <v>13</v>
      </c>
      <c r="J1563" s="2">
        <f>Datos_cocina[[#This Row],[Precio Unitario]]*Datos_cocina[[#This Row],[Cantidad Ordenada]]</f>
        <v>75</v>
      </c>
      <c r="K1563" s="3">
        <f>Datos_cocina[[#This Row],[Ganancia Bruta]]*Datos_cocina[[#This Row],[Cantidad Ordenada]]</f>
        <v>30</v>
      </c>
      <c r="L1563" s="3">
        <f>Datos_cocina[[#This Row],[Precio Unitario]]-Datos_cocina[[#This Row],[Costo Unitario]]</f>
        <v>10</v>
      </c>
      <c r="M1563" s="4">
        <f>(Datos_cocina[[#This Row],[Ganancia Neta]]/Datos_cocina[[#This Row],[Total del Pedido]])</f>
        <v>0.4</v>
      </c>
    </row>
    <row r="1564" spans="1:13" x14ac:dyDescent="0.3">
      <c r="A1564">
        <v>634</v>
      </c>
      <c r="B1564">
        <v>2</v>
      </c>
      <c r="C1564" t="s">
        <v>30</v>
      </c>
      <c r="D1564" t="s">
        <v>31</v>
      </c>
      <c r="E1564" s="2">
        <v>21</v>
      </c>
      <c r="F1564" s="2">
        <v>35</v>
      </c>
      <c r="G1564">
        <v>3</v>
      </c>
      <c r="H1564" s="8">
        <v>3.5416666666666666E-2</v>
      </c>
      <c r="I1564" t="s">
        <v>10</v>
      </c>
      <c r="J1564" s="2">
        <f>Datos_cocina[[#This Row],[Precio Unitario]]*Datos_cocina[[#This Row],[Cantidad Ordenada]]</f>
        <v>105</v>
      </c>
      <c r="K1564" s="3">
        <f>Datos_cocina[[#This Row],[Ganancia Bruta]]*Datos_cocina[[#This Row],[Cantidad Ordenada]]</f>
        <v>42</v>
      </c>
      <c r="L1564" s="3">
        <f>Datos_cocina[[#This Row],[Precio Unitario]]-Datos_cocina[[#This Row],[Costo Unitario]]</f>
        <v>14</v>
      </c>
      <c r="M1564" s="4">
        <f>(Datos_cocina[[#This Row],[Ganancia Neta]]/Datos_cocina[[#This Row],[Total del Pedido]])</f>
        <v>0.4</v>
      </c>
    </row>
    <row r="1565" spans="1:13" x14ac:dyDescent="0.3">
      <c r="A1565">
        <v>635</v>
      </c>
      <c r="B1565">
        <v>5</v>
      </c>
      <c r="C1565" t="s">
        <v>22</v>
      </c>
      <c r="D1565" t="s">
        <v>23</v>
      </c>
      <c r="E1565" s="2">
        <v>17</v>
      </c>
      <c r="F1565" s="2">
        <v>29</v>
      </c>
      <c r="G1565">
        <v>2</v>
      </c>
      <c r="H1565" s="8">
        <v>1.7361111111111112E-2</v>
      </c>
      <c r="I1565" t="s">
        <v>13</v>
      </c>
      <c r="J1565" s="2">
        <f>Datos_cocina[[#This Row],[Precio Unitario]]*Datos_cocina[[#This Row],[Cantidad Ordenada]]</f>
        <v>58</v>
      </c>
      <c r="K1565" s="3">
        <f>Datos_cocina[[#This Row],[Ganancia Bruta]]*Datos_cocina[[#This Row],[Cantidad Ordenada]]</f>
        <v>24</v>
      </c>
      <c r="L1565" s="3">
        <f>Datos_cocina[[#This Row],[Precio Unitario]]-Datos_cocina[[#This Row],[Costo Unitario]]</f>
        <v>12</v>
      </c>
      <c r="M1565" s="4">
        <f>(Datos_cocina[[#This Row],[Ganancia Neta]]/Datos_cocina[[#This Row],[Total del Pedido]])</f>
        <v>0.41379310344827586</v>
      </c>
    </row>
    <row r="1566" spans="1:13" x14ac:dyDescent="0.3">
      <c r="A1566">
        <v>636</v>
      </c>
      <c r="B1566">
        <v>14</v>
      </c>
      <c r="C1566" t="s">
        <v>8</v>
      </c>
      <c r="D1566" t="s">
        <v>9</v>
      </c>
      <c r="E1566" s="2">
        <v>14</v>
      </c>
      <c r="F1566" s="2">
        <v>24</v>
      </c>
      <c r="G1566">
        <v>2</v>
      </c>
      <c r="H1566" s="8">
        <v>3.125E-2</v>
      </c>
      <c r="I1566" t="s">
        <v>10</v>
      </c>
      <c r="J1566" s="2">
        <f>Datos_cocina[[#This Row],[Precio Unitario]]*Datos_cocina[[#This Row],[Cantidad Ordenada]]</f>
        <v>48</v>
      </c>
      <c r="K1566" s="3">
        <f>Datos_cocina[[#This Row],[Ganancia Bruta]]*Datos_cocina[[#This Row],[Cantidad Ordenada]]</f>
        <v>20</v>
      </c>
      <c r="L1566" s="3">
        <f>Datos_cocina[[#This Row],[Precio Unitario]]-Datos_cocina[[#This Row],[Costo Unitario]]</f>
        <v>10</v>
      </c>
      <c r="M1566" s="4">
        <f>(Datos_cocina[[#This Row],[Ganancia Neta]]/Datos_cocina[[#This Row],[Total del Pedido]])</f>
        <v>0.41666666666666669</v>
      </c>
    </row>
    <row r="1567" spans="1:13" x14ac:dyDescent="0.3">
      <c r="A1567">
        <v>636</v>
      </c>
      <c r="B1567">
        <v>14</v>
      </c>
      <c r="C1567" t="s">
        <v>28</v>
      </c>
      <c r="D1567" t="s">
        <v>29</v>
      </c>
      <c r="E1567" s="2">
        <v>11</v>
      </c>
      <c r="F1567" s="2">
        <v>19</v>
      </c>
      <c r="G1567">
        <v>3</v>
      </c>
      <c r="H1567" s="8">
        <v>3.7499999999999999E-2</v>
      </c>
      <c r="I1567" t="s">
        <v>13</v>
      </c>
      <c r="J1567" s="2">
        <f>Datos_cocina[[#This Row],[Precio Unitario]]*Datos_cocina[[#This Row],[Cantidad Ordenada]]</f>
        <v>57</v>
      </c>
      <c r="K1567" s="3">
        <f>Datos_cocina[[#This Row],[Ganancia Bruta]]*Datos_cocina[[#This Row],[Cantidad Ordenada]]</f>
        <v>24</v>
      </c>
      <c r="L1567" s="3">
        <f>Datos_cocina[[#This Row],[Precio Unitario]]-Datos_cocina[[#This Row],[Costo Unitario]]</f>
        <v>8</v>
      </c>
      <c r="M1567" s="4">
        <f>(Datos_cocina[[#This Row],[Ganancia Neta]]/Datos_cocina[[#This Row],[Total del Pedido]])</f>
        <v>0.42105263157894735</v>
      </c>
    </row>
    <row r="1568" spans="1:13" x14ac:dyDescent="0.3">
      <c r="A1568">
        <v>636</v>
      </c>
      <c r="B1568">
        <v>14</v>
      </c>
      <c r="C1568" t="s">
        <v>42</v>
      </c>
      <c r="D1568" t="s">
        <v>43</v>
      </c>
      <c r="E1568" s="2">
        <v>13</v>
      </c>
      <c r="F1568" s="2">
        <v>21</v>
      </c>
      <c r="G1568">
        <v>1</v>
      </c>
      <c r="H1568" s="8">
        <v>3.6111111111111108E-2</v>
      </c>
      <c r="I1568" t="s">
        <v>13</v>
      </c>
      <c r="J1568" s="2">
        <f>Datos_cocina[[#This Row],[Precio Unitario]]*Datos_cocina[[#This Row],[Cantidad Ordenada]]</f>
        <v>21</v>
      </c>
      <c r="K1568" s="3">
        <f>Datos_cocina[[#This Row],[Ganancia Bruta]]*Datos_cocina[[#This Row],[Cantidad Ordenada]]</f>
        <v>8</v>
      </c>
      <c r="L1568" s="3">
        <f>Datos_cocina[[#This Row],[Precio Unitario]]-Datos_cocina[[#This Row],[Costo Unitario]]</f>
        <v>8</v>
      </c>
      <c r="M1568" s="4">
        <f>(Datos_cocina[[#This Row],[Ganancia Neta]]/Datos_cocina[[#This Row],[Total del Pedido]])</f>
        <v>0.38095238095238093</v>
      </c>
    </row>
    <row r="1569" spans="1:13" x14ac:dyDescent="0.3">
      <c r="A1569">
        <v>637</v>
      </c>
      <c r="B1569">
        <v>6</v>
      </c>
      <c r="C1569" t="s">
        <v>24</v>
      </c>
      <c r="D1569" t="s">
        <v>25</v>
      </c>
      <c r="E1569" s="2">
        <v>20</v>
      </c>
      <c r="F1569" s="2">
        <v>33</v>
      </c>
      <c r="G1569">
        <v>1</v>
      </c>
      <c r="H1569" s="8">
        <v>1.5972222222222221E-2</v>
      </c>
      <c r="I1569" t="s">
        <v>13</v>
      </c>
      <c r="J1569" s="2">
        <f>Datos_cocina[[#This Row],[Precio Unitario]]*Datos_cocina[[#This Row],[Cantidad Ordenada]]</f>
        <v>33</v>
      </c>
      <c r="K1569" s="3">
        <f>Datos_cocina[[#This Row],[Ganancia Bruta]]*Datos_cocina[[#This Row],[Cantidad Ordenada]]</f>
        <v>13</v>
      </c>
      <c r="L1569" s="3">
        <f>Datos_cocina[[#This Row],[Precio Unitario]]-Datos_cocina[[#This Row],[Costo Unitario]]</f>
        <v>13</v>
      </c>
      <c r="M1569" s="4">
        <f>(Datos_cocina[[#This Row],[Ganancia Neta]]/Datos_cocina[[#This Row],[Total del Pedido]])</f>
        <v>0.39393939393939392</v>
      </c>
    </row>
    <row r="1570" spans="1:13" x14ac:dyDescent="0.3">
      <c r="A1570">
        <v>637</v>
      </c>
      <c r="B1570">
        <v>6</v>
      </c>
      <c r="C1570" t="s">
        <v>36</v>
      </c>
      <c r="D1570" t="s">
        <v>37</v>
      </c>
      <c r="E1570" s="2">
        <v>20</v>
      </c>
      <c r="F1570" s="2">
        <v>34</v>
      </c>
      <c r="G1570">
        <v>1</v>
      </c>
      <c r="H1570" s="8">
        <v>4.1666666666666666E-3</v>
      </c>
      <c r="I1570" t="s">
        <v>13</v>
      </c>
      <c r="J1570" s="2">
        <f>Datos_cocina[[#This Row],[Precio Unitario]]*Datos_cocina[[#This Row],[Cantidad Ordenada]]</f>
        <v>34</v>
      </c>
      <c r="K1570" s="3">
        <f>Datos_cocina[[#This Row],[Ganancia Bruta]]*Datos_cocina[[#This Row],[Cantidad Ordenada]]</f>
        <v>14</v>
      </c>
      <c r="L1570" s="3">
        <f>Datos_cocina[[#This Row],[Precio Unitario]]-Datos_cocina[[#This Row],[Costo Unitario]]</f>
        <v>14</v>
      </c>
      <c r="M1570" s="4">
        <f>(Datos_cocina[[#This Row],[Ganancia Neta]]/Datos_cocina[[#This Row],[Total del Pedido]])</f>
        <v>0.41176470588235292</v>
      </c>
    </row>
    <row r="1571" spans="1:13" x14ac:dyDescent="0.3">
      <c r="A1571">
        <v>637</v>
      </c>
      <c r="B1571">
        <v>6</v>
      </c>
      <c r="C1571" t="s">
        <v>48</v>
      </c>
      <c r="D1571" t="s">
        <v>49</v>
      </c>
      <c r="E1571" s="2">
        <v>15</v>
      </c>
      <c r="F1571" s="2">
        <v>25</v>
      </c>
      <c r="G1571">
        <v>2</v>
      </c>
      <c r="H1571" s="8">
        <v>2.2222222222222223E-2</v>
      </c>
      <c r="I1571" t="s">
        <v>10</v>
      </c>
      <c r="J1571" s="2">
        <f>Datos_cocina[[#This Row],[Precio Unitario]]*Datos_cocina[[#This Row],[Cantidad Ordenada]]</f>
        <v>50</v>
      </c>
      <c r="K1571" s="3">
        <f>Datos_cocina[[#This Row],[Ganancia Bruta]]*Datos_cocina[[#This Row],[Cantidad Ordenada]]</f>
        <v>20</v>
      </c>
      <c r="L1571" s="3">
        <f>Datos_cocina[[#This Row],[Precio Unitario]]-Datos_cocina[[#This Row],[Costo Unitario]]</f>
        <v>10</v>
      </c>
      <c r="M1571" s="4">
        <f>(Datos_cocina[[#This Row],[Ganancia Neta]]/Datos_cocina[[#This Row],[Total del Pedido]])</f>
        <v>0.4</v>
      </c>
    </row>
    <row r="1572" spans="1:13" x14ac:dyDescent="0.3">
      <c r="A1572">
        <v>638</v>
      </c>
      <c r="B1572">
        <v>16</v>
      </c>
      <c r="C1572" t="s">
        <v>11</v>
      </c>
      <c r="D1572" t="s">
        <v>12</v>
      </c>
      <c r="E1572" s="2">
        <v>18</v>
      </c>
      <c r="F1572" s="2">
        <v>30</v>
      </c>
      <c r="G1572">
        <v>3</v>
      </c>
      <c r="H1572" s="8">
        <v>3.0555555555555555E-2</v>
      </c>
      <c r="I1572" t="s">
        <v>10</v>
      </c>
      <c r="J1572" s="2">
        <f>Datos_cocina[[#This Row],[Precio Unitario]]*Datos_cocina[[#This Row],[Cantidad Ordenada]]</f>
        <v>90</v>
      </c>
      <c r="K1572" s="3">
        <f>Datos_cocina[[#This Row],[Ganancia Bruta]]*Datos_cocina[[#This Row],[Cantidad Ordenada]]</f>
        <v>36</v>
      </c>
      <c r="L1572" s="3">
        <f>Datos_cocina[[#This Row],[Precio Unitario]]-Datos_cocina[[#This Row],[Costo Unitario]]</f>
        <v>12</v>
      </c>
      <c r="M1572" s="4">
        <f>(Datos_cocina[[#This Row],[Ganancia Neta]]/Datos_cocina[[#This Row],[Total del Pedido]])</f>
        <v>0.4</v>
      </c>
    </row>
    <row r="1573" spans="1:13" x14ac:dyDescent="0.3">
      <c r="A1573">
        <v>639</v>
      </c>
      <c r="B1573">
        <v>8</v>
      </c>
      <c r="C1573" t="s">
        <v>46</v>
      </c>
      <c r="D1573" t="s">
        <v>47</v>
      </c>
      <c r="E1573" s="2">
        <v>15</v>
      </c>
      <c r="F1573" s="2">
        <v>26</v>
      </c>
      <c r="G1573">
        <v>2</v>
      </c>
      <c r="H1573" s="8">
        <v>3.6111111111111108E-2</v>
      </c>
      <c r="I1573" t="s">
        <v>10</v>
      </c>
      <c r="J1573" s="2">
        <f>Datos_cocina[[#This Row],[Precio Unitario]]*Datos_cocina[[#This Row],[Cantidad Ordenada]]</f>
        <v>52</v>
      </c>
      <c r="K1573" s="3">
        <f>Datos_cocina[[#This Row],[Ganancia Bruta]]*Datos_cocina[[#This Row],[Cantidad Ordenada]]</f>
        <v>22</v>
      </c>
      <c r="L1573" s="3">
        <f>Datos_cocina[[#This Row],[Precio Unitario]]-Datos_cocina[[#This Row],[Costo Unitario]]</f>
        <v>11</v>
      </c>
      <c r="M1573" s="4">
        <f>(Datos_cocina[[#This Row],[Ganancia Neta]]/Datos_cocina[[#This Row],[Total del Pedido]])</f>
        <v>0.42307692307692307</v>
      </c>
    </row>
    <row r="1574" spans="1:13" x14ac:dyDescent="0.3">
      <c r="A1574">
        <v>639</v>
      </c>
      <c r="B1574">
        <v>8</v>
      </c>
      <c r="C1574" t="s">
        <v>14</v>
      </c>
      <c r="D1574" t="s">
        <v>15</v>
      </c>
      <c r="E1574" s="2">
        <v>19</v>
      </c>
      <c r="F1574" s="2">
        <v>31</v>
      </c>
      <c r="G1574">
        <v>2</v>
      </c>
      <c r="H1574" s="8">
        <v>2.013888888888889E-2</v>
      </c>
      <c r="I1574" t="s">
        <v>10</v>
      </c>
      <c r="J1574" s="2">
        <f>Datos_cocina[[#This Row],[Precio Unitario]]*Datos_cocina[[#This Row],[Cantidad Ordenada]]</f>
        <v>62</v>
      </c>
      <c r="K1574" s="3">
        <f>Datos_cocina[[#This Row],[Ganancia Bruta]]*Datos_cocina[[#This Row],[Cantidad Ordenada]]</f>
        <v>24</v>
      </c>
      <c r="L1574" s="3">
        <f>Datos_cocina[[#This Row],[Precio Unitario]]-Datos_cocina[[#This Row],[Costo Unitario]]</f>
        <v>12</v>
      </c>
      <c r="M1574" s="4">
        <f>(Datos_cocina[[#This Row],[Ganancia Neta]]/Datos_cocina[[#This Row],[Total del Pedido]])</f>
        <v>0.38709677419354838</v>
      </c>
    </row>
    <row r="1575" spans="1:13" x14ac:dyDescent="0.3">
      <c r="A1575">
        <v>639</v>
      </c>
      <c r="B1575">
        <v>8</v>
      </c>
      <c r="C1575" t="s">
        <v>28</v>
      </c>
      <c r="D1575" t="s">
        <v>29</v>
      </c>
      <c r="E1575" s="2">
        <v>11</v>
      </c>
      <c r="F1575" s="2">
        <v>19</v>
      </c>
      <c r="G1575">
        <v>2</v>
      </c>
      <c r="H1575" s="8">
        <v>3.8194444444444448E-2</v>
      </c>
      <c r="I1575" t="s">
        <v>10</v>
      </c>
      <c r="J1575" s="2">
        <f>Datos_cocina[[#This Row],[Precio Unitario]]*Datos_cocina[[#This Row],[Cantidad Ordenada]]</f>
        <v>38</v>
      </c>
      <c r="K1575" s="3">
        <f>Datos_cocina[[#This Row],[Ganancia Bruta]]*Datos_cocina[[#This Row],[Cantidad Ordenada]]</f>
        <v>16</v>
      </c>
      <c r="L1575" s="3">
        <f>Datos_cocina[[#This Row],[Precio Unitario]]-Datos_cocina[[#This Row],[Costo Unitario]]</f>
        <v>8</v>
      </c>
      <c r="M1575" s="4">
        <f>(Datos_cocina[[#This Row],[Ganancia Neta]]/Datos_cocina[[#This Row],[Total del Pedido]])</f>
        <v>0.42105263157894735</v>
      </c>
    </row>
    <row r="1576" spans="1:13" x14ac:dyDescent="0.3">
      <c r="A1576">
        <v>640</v>
      </c>
      <c r="B1576">
        <v>14</v>
      </c>
      <c r="C1576" t="s">
        <v>46</v>
      </c>
      <c r="D1576" t="s">
        <v>47</v>
      </c>
      <c r="E1576" s="2">
        <v>15</v>
      </c>
      <c r="F1576" s="2">
        <v>26</v>
      </c>
      <c r="G1576">
        <v>3</v>
      </c>
      <c r="H1576" s="8">
        <v>4.8611111111111112E-3</v>
      </c>
      <c r="I1576" t="s">
        <v>13</v>
      </c>
      <c r="J1576" s="2">
        <f>Datos_cocina[[#This Row],[Precio Unitario]]*Datos_cocina[[#This Row],[Cantidad Ordenada]]</f>
        <v>78</v>
      </c>
      <c r="K1576" s="3">
        <f>Datos_cocina[[#This Row],[Ganancia Bruta]]*Datos_cocina[[#This Row],[Cantidad Ordenada]]</f>
        <v>33</v>
      </c>
      <c r="L1576" s="3">
        <f>Datos_cocina[[#This Row],[Precio Unitario]]-Datos_cocina[[#This Row],[Costo Unitario]]</f>
        <v>11</v>
      </c>
      <c r="M1576" s="4">
        <f>(Datos_cocina[[#This Row],[Ganancia Neta]]/Datos_cocina[[#This Row],[Total del Pedido]])</f>
        <v>0.42307692307692307</v>
      </c>
    </row>
    <row r="1577" spans="1:13" x14ac:dyDescent="0.3">
      <c r="A1577">
        <v>640</v>
      </c>
      <c r="B1577">
        <v>14</v>
      </c>
      <c r="C1577" t="s">
        <v>42</v>
      </c>
      <c r="D1577" t="s">
        <v>43</v>
      </c>
      <c r="E1577" s="2">
        <v>13</v>
      </c>
      <c r="F1577" s="2">
        <v>21</v>
      </c>
      <c r="G1577">
        <v>2</v>
      </c>
      <c r="H1577" s="8">
        <v>8.3333333333333332E-3</v>
      </c>
      <c r="I1577" t="s">
        <v>10</v>
      </c>
      <c r="J1577" s="2">
        <f>Datos_cocina[[#This Row],[Precio Unitario]]*Datos_cocina[[#This Row],[Cantidad Ordenada]]</f>
        <v>42</v>
      </c>
      <c r="K1577" s="3">
        <f>Datos_cocina[[#This Row],[Ganancia Bruta]]*Datos_cocina[[#This Row],[Cantidad Ordenada]]</f>
        <v>16</v>
      </c>
      <c r="L1577" s="3">
        <f>Datos_cocina[[#This Row],[Precio Unitario]]-Datos_cocina[[#This Row],[Costo Unitario]]</f>
        <v>8</v>
      </c>
      <c r="M1577" s="4">
        <f>(Datos_cocina[[#This Row],[Ganancia Neta]]/Datos_cocina[[#This Row],[Total del Pedido]])</f>
        <v>0.38095238095238093</v>
      </c>
    </row>
    <row r="1578" spans="1:13" x14ac:dyDescent="0.3">
      <c r="A1578">
        <v>640</v>
      </c>
      <c r="B1578">
        <v>14</v>
      </c>
      <c r="C1578" t="s">
        <v>24</v>
      </c>
      <c r="D1578" t="s">
        <v>25</v>
      </c>
      <c r="E1578" s="2">
        <v>20</v>
      </c>
      <c r="F1578" s="2">
        <v>33</v>
      </c>
      <c r="G1578">
        <v>3</v>
      </c>
      <c r="H1578" s="8">
        <v>3.888888888888889E-2</v>
      </c>
      <c r="I1578" t="s">
        <v>13</v>
      </c>
      <c r="J1578" s="2">
        <f>Datos_cocina[[#This Row],[Precio Unitario]]*Datos_cocina[[#This Row],[Cantidad Ordenada]]</f>
        <v>99</v>
      </c>
      <c r="K1578" s="3">
        <f>Datos_cocina[[#This Row],[Ganancia Bruta]]*Datos_cocina[[#This Row],[Cantidad Ordenada]]</f>
        <v>39</v>
      </c>
      <c r="L1578" s="3">
        <f>Datos_cocina[[#This Row],[Precio Unitario]]-Datos_cocina[[#This Row],[Costo Unitario]]</f>
        <v>13</v>
      </c>
      <c r="M1578" s="4">
        <f>(Datos_cocina[[#This Row],[Ganancia Neta]]/Datos_cocina[[#This Row],[Total del Pedido]])</f>
        <v>0.39393939393939392</v>
      </c>
    </row>
    <row r="1579" spans="1:13" x14ac:dyDescent="0.3">
      <c r="A1579">
        <v>641</v>
      </c>
      <c r="B1579">
        <v>2</v>
      </c>
      <c r="C1579" t="s">
        <v>22</v>
      </c>
      <c r="D1579" t="s">
        <v>23</v>
      </c>
      <c r="E1579" s="2">
        <v>17</v>
      </c>
      <c r="F1579" s="2">
        <v>29</v>
      </c>
      <c r="G1579">
        <v>3</v>
      </c>
      <c r="H1579" s="8">
        <v>1.1805555555555555E-2</v>
      </c>
      <c r="I1579" t="s">
        <v>10</v>
      </c>
      <c r="J1579" s="2">
        <f>Datos_cocina[[#This Row],[Precio Unitario]]*Datos_cocina[[#This Row],[Cantidad Ordenada]]</f>
        <v>87</v>
      </c>
      <c r="K1579" s="3">
        <f>Datos_cocina[[#This Row],[Ganancia Bruta]]*Datos_cocina[[#This Row],[Cantidad Ordenada]]</f>
        <v>36</v>
      </c>
      <c r="L1579" s="3">
        <f>Datos_cocina[[#This Row],[Precio Unitario]]-Datos_cocina[[#This Row],[Costo Unitario]]</f>
        <v>12</v>
      </c>
      <c r="M1579" s="4">
        <f>(Datos_cocina[[#This Row],[Ganancia Neta]]/Datos_cocina[[#This Row],[Total del Pedido]])</f>
        <v>0.41379310344827586</v>
      </c>
    </row>
    <row r="1580" spans="1:13" x14ac:dyDescent="0.3">
      <c r="A1580">
        <v>641</v>
      </c>
      <c r="B1580">
        <v>2</v>
      </c>
      <c r="C1580" t="s">
        <v>48</v>
      </c>
      <c r="D1580" t="s">
        <v>49</v>
      </c>
      <c r="E1580" s="2">
        <v>15</v>
      </c>
      <c r="F1580" s="2">
        <v>25</v>
      </c>
      <c r="G1580">
        <v>3</v>
      </c>
      <c r="H1580" s="8">
        <v>1.9444444444444445E-2</v>
      </c>
      <c r="I1580" t="s">
        <v>13</v>
      </c>
      <c r="J1580" s="2">
        <f>Datos_cocina[[#This Row],[Precio Unitario]]*Datos_cocina[[#This Row],[Cantidad Ordenada]]</f>
        <v>75</v>
      </c>
      <c r="K1580" s="3">
        <f>Datos_cocina[[#This Row],[Ganancia Bruta]]*Datos_cocina[[#This Row],[Cantidad Ordenada]]</f>
        <v>30</v>
      </c>
      <c r="L1580" s="3">
        <f>Datos_cocina[[#This Row],[Precio Unitario]]-Datos_cocina[[#This Row],[Costo Unitario]]</f>
        <v>10</v>
      </c>
      <c r="M1580" s="4">
        <f>(Datos_cocina[[#This Row],[Ganancia Neta]]/Datos_cocina[[#This Row],[Total del Pedido]])</f>
        <v>0.4</v>
      </c>
    </row>
    <row r="1581" spans="1:13" x14ac:dyDescent="0.3">
      <c r="A1581">
        <v>641</v>
      </c>
      <c r="B1581">
        <v>2</v>
      </c>
      <c r="C1581" t="s">
        <v>40</v>
      </c>
      <c r="D1581" t="s">
        <v>41</v>
      </c>
      <c r="E1581" s="2">
        <v>14</v>
      </c>
      <c r="F1581" s="2">
        <v>23</v>
      </c>
      <c r="G1581">
        <v>2</v>
      </c>
      <c r="H1581" s="8">
        <v>2.013888888888889E-2</v>
      </c>
      <c r="I1581" t="s">
        <v>10</v>
      </c>
      <c r="J1581" s="2">
        <f>Datos_cocina[[#This Row],[Precio Unitario]]*Datos_cocina[[#This Row],[Cantidad Ordenada]]</f>
        <v>46</v>
      </c>
      <c r="K1581" s="3">
        <f>Datos_cocina[[#This Row],[Ganancia Bruta]]*Datos_cocina[[#This Row],[Cantidad Ordenada]]</f>
        <v>18</v>
      </c>
      <c r="L1581" s="3">
        <f>Datos_cocina[[#This Row],[Precio Unitario]]-Datos_cocina[[#This Row],[Costo Unitario]]</f>
        <v>9</v>
      </c>
      <c r="M1581" s="4">
        <f>(Datos_cocina[[#This Row],[Ganancia Neta]]/Datos_cocina[[#This Row],[Total del Pedido]])</f>
        <v>0.39130434782608697</v>
      </c>
    </row>
    <row r="1582" spans="1:13" x14ac:dyDescent="0.3">
      <c r="A1582">
        <v>642</v>
      </c>
      <c r="B1582">
        <v>15</v>
      </c>
      <c r="C1582" t="s">
        <v>42</v>
      </c>
      <c r="D1582" t="s">
        <v>43</v>
      </c>
      <c r="E1582" s="2">
        <v>13</v>
      </c>
      <c r="F1582" s="2">
        <v>21</v>
      </c>
      <c r="G1582">
        <v>3</v>
      </c>
      <c r="H1582" s="8">
        <v>4.1666666666666666E-3</v>
      </c>
      <c r="I1582" t="s">
        <v>13</v>
      </c>
      <c r="J1582" s="2">
        <f>Datos_cocina[[#This Row],[Precio Unitario]]*Datos_cocina[[#This Row],[Cantidad Ordenada]]</f>
        <v>63</v>
      </c>
      <c r="K1582" s="3">
        <f>Datos_cocina[[#This Row],[Ganancia Bruta]]*Datos_cocina[[#This Row],[Cantidad Ordenada]]</f>
        <v>24</v>
      </c>
      <c r="L1582" s="3">
        <f>Datos_cocina[[#This Row],[Precio Unitario]]-Datos_cocina[[#This Row],[Costo Unitario]]</f>
        <v>8</v>
      </c>
      <c r="M1582" s="4">
        <f>(Datos_cocina[[#This Row],[Ganancia Neta]]/Datos_cocina[[#This Row],[Total del Pedido]])</f>
        <v>0.38095238095238093</v>
      </c>
    </row>
    <row r="1583" spans="1:13" x14ac:dyDescent="0.3">
      <c r="A1583">
        <v>642</v>
      </c>
      <c r="B1583">
        <v>15</v>
      </c>
      <c r="C1583" t="s">
        <v>46</v>
      </c>
      <c r="D1583" t="s">
        <v>47</v>
      </c>
      <c r="E1583" s="2">
        <v>15</v>
      </c>
      <c r="F1583" s="2">
        <v>26</v>
      </c>
      <c r="G1583">
        <v>1</v>
      </c>
      <c r="H1583" s="8">
        <v>3.9583333333333331E-2</v>
      </c>
      <c r="I1583" t="s">
        <v>13</v>
      </c>
      <c r="J1583" s="2">
        <f>Datos_cocina[[#This Row],[Precio Unitario]]*Datos_cocina[[#This Row],[Cantidad Ordenada]]</f>
        <v>26</v>
      </c>
      <c r="K1583" s="3">
        <f>Datos_cocina[[#This Row],[Ganancia Bruta]]*Datos_cocina[[#This Row],[Cantidad Ordenada]]</f>
        <v>11</v>
      </c>
      <c r="L1583" s="3">
        <f>Datos_cocina[[#This Row],[Precio Unitario]]-Datos_cocina[[#This Row],[Costo Unitario]]</f>
        <v>11</v>
      </c>
      <c r="M1583" s="4">
        <f>(Datos_cocina[[#This Row],[Ganancia Neta]]/Datos_cocina[[#This Row],[Total del Pedido]])</f>
        <v>0.42307692307692307</v>
      </c>
    </row>
    <row r="1584" spans="1:13" x14ac:dyDescent="0.3">
      <c r="A1584">
        <v>642</v>
      </c>
      <c r="B1584">
        <v>15</v>
      </c>
      <c r="C1584" t="s">
        <v>22</v>
      </c>
      <c r="D1584" t="s">
        <v>23</v>
      </c>
      <c r="E1584" s="2">
        <v>17</v>
      </c>
      <c r="F1584" s="2">
        <v>29</v>
      </c>
      <c r="G1584">
        <v>3</v>
      </c>
      <c r="H1584" s="8">
        <v>1.2500000000000001E-2</v>
      </c>
      <c r="I1584" t="s">
        <v>13</v>
      </c>
      <c r="J1584" s="2">
        <f>Datos_cocina[[#This Row],[Precio Unitario]]*Datos_cocina[[#This Row],[Cantidad Ordenada]]</f>
        <v>87</v>
      </c>
      <c r="K1584" s="3">
        <f>Datos_cocina[[#This Row],[Ganancia Bruta]]*Datos_cocina[[#This Row],[Cantidad Ordenada]]</f>
        <v>36</v>
      </c>
      <c r="L1584" s="3">
        <f>Datos_cocina[[#This Row],[Precio Unitario]]-Datos_cocina[[#This Row],[Costo Unitario]]</f>
        <v>12</v>
      </c>
      <c r="M1584" s="4">
        <f>(Datos_cocina[[#This Row],[Ganancia Neta]]/Datos_cocina[[#This Row],[Total del Pedido]])</f>
        <v>0.41379310344827586</v>
      </c>
    </row>
    <row r="1585" spans="1:13" x14ac:dyDescent="0.3">
      <c r="A1585">
        <v>643</v>
      </c>
      <c r="B1585">
        <v>17</v>
      </c>
      <c r="C1585" t="s">
        <v>24</v>
      </c>
      <c r="D1585" t="s">
        <v>25</v>
      </c>
      <c r="E1585" s="2">
        <v>20</v>
      </c>
      <c r="F1585" s="2">
        <v>33</v>
      </c>
      <c r="G1585">
        <v>1</v>
      </c>
      <c r="H1585" s="8">
        <v>1.2500000000000001E-2</v>
      </c>
      <c r="I1585" t="s">
        <v>10</v>
      </c>
      <c r="J1585" s="2">
        <f>Datos_cocina[[#This Row],[Precio Unitario]]*Datos_cocina[[#This Row],[Cantidad Ordenada]]</f>
        <v>33</v>
      </c>
      <c r="K1585" s="3">
        <f>Datos_cocina[[#This Row],[Ganancia Bruta]]*Datos_cocina[[#This Row],[Cantidad Ordenada]]</f>
        <v>13</v>
      </c>
      <c r="L1585" s="3">
        <f>Datos_cocina[[#This Row],[Precio Unitario]]-Datos_cocina[[#This Row],[Costo Unitario]]</f>
        <v>13</v>
      </c>
      <c r="M1585" s="4">
        <f>(Datos_cocina[[#This Row],[Ganancia Neta]]/Datos_cocina[[#This Row],[Total del Pedido]])</f>
        <v>0.39393939393939392</v>
      </c>
    </row>
    <row r="1586" spans="1:13" x14ac:dyDescent="0.3">
      <c r="A1586">
        <v>644</v>
      </c>
      <c r="B1586">
        <v>9</v>
      </c>
      <c r="C1586" t="s">
        <v>14</v>
      </c>
      <c r="D1586" t="s">
        <v>15</v>
      </c>
      <c r="E1586" s="2">
        <v>19</v>
      </c>
      <c r="F1586" s="2">
        <v>31</v>
      </c>
      <c r="G1586">
        <v>3</v>
      </c>
      <c r="H1586" s="8">
        <v>3.5416666666666666E-2</v>
      </c>
      <c r="I1586" t="s">
        <v>10</v>
      </c>
      <c r="J1586" s="2">
        <f>Datos_cocina[[#This Row],[Precio Unitario]]*Datos_cocina[[#This Row],[Cantidad Ordenada]]</f>
        <v>93</v>
      </c>
      <c r="K1586" s="3">
        <f>Datos_cocina[[#This Row],[Ganancia Bruta]]*Datos_cocina[[#This Row],[Cantidad Ordenada]]</f>
        <v>36</v>
      </c>
      <c r="L1586" s="3">
        <f>Datos_cocina[[#This Row],[Precio Unitario]]-Datos_cocina[[#This Row],[Costo Unitario]]</f>
        <v>12</v>
      </c>
      <c r="M1586" s="4">
        <f>(Datos_cocina[[#This Row],[Ganancia Neta]]/Datos_cocina[[#This Row],[Total del Pedido]])</f>
        <v>0.38709677419354838</v>
      </c>
    </row>
    <row r="1587" spans="1:13" x14ac:dyDescent="0.3">
      <c r="A1587">
        <v>645</v>
      </c>
      <c r="B1587">
        <v>6</v>
      </c>
      <c r="C1587" t="s">
        <v>24</v>
      </c>
      <c r="D1587" t="s">
        <v>25</v>
      </c>
      <c r="E1587" s="2">
        <v>20</v>
      </c>
      <c r="F1587" s="2">
        <v>33</v>
      </c>
      <c r="G1587">
        <v>3</v>
      </c>
      <c r="H1587" s="8">
        <v>2.9861111111111113E-2</v>
      </c>
      <c r="I1587" t="s">
        <v>13</v>
      </c>
      <c r="J1587" s="2">
        <f>Datos_cocina[[#This Row],[Precio Unitario]]*Datos_cocina[[#This Row],[Cantidad Ordenada]]</f>
        <v>99</v>
      </c>
      <c r="K1587" s="3">
        <f>Datos_cocina[[#This Row],[Ganancia Bruta]]*Datos_cocina[[#This Row],[Cantidad Ordenada]]</f>
        <v>39</v>
      </c>
      <c r="L1587" s="3">
        <f>Datos_cocina[[#This Row],[Precio Unitario]]-Datos_cocina[[#This Row],[Costo Unitario]]</f>
        <v>13</v>
      </c>
      <c r="M1587" s="4">
        <f>(Datos_cocina[[#This Row],[Ganancia Neta]]/Datos_cocina[[#This Row],[Total del Pedido]])</f>
        <v>0.39393939393939392</v>
      </c>
    </row>
    <row r="1588" spans="1:13" x14ac:dyDescent="0.3">
      <c r="A1588">
        <v>645</v>
      </c>
      <c r="B1588">
        <v>6</v>
      </c>
      <c r="C1588" t="s">
        <v>16</v>
      </c>
      <c r="D1588" t="s">
        <v>17</v>
      </c>
      <c r="E1588" s="2">
        <v>16</v>
      </c>
      <c r="F1588" s="2">
        <v>27</v>
      </c>
      <c r="G1588">
        <v>3</v>
      </c>
      <c r="H1588" s="8">
        <v>3.7499999999999999E-2</v>
      </c>
      <c r="I1588" t="s">
        <v>10</v>
      </c>
      <c r="J1588" s="2">
        <f>Datos_cocina[[#This Row],[Precio Unitario]]*Datos_cocina[[#This Row],[Cantidad Ordenada]]</f>
        <v>81</v>
      </c>
      <c r="K1588" s="3">
        <f>Datos_cocina[[#This Row],[Ganancia Bruta]]*Datos_cocina[[#This Row],[Cantidad Ordenada]]</f>
        <v>33</v>
      </c>
      <c r="L1588" s="3">
        <f>Datos_cocina[[#This Row],[Precio Unitario]]-Datos_cocina[[#This Row],[Costo Unitario]]</f>
        <v>11</v>
      </c>
      <c r="M1588" s="4">
        <f>(Datos_cocina[[#This Row],[Ganancia Neta]]/Datos_cocina[[#This Row],[Total del Pedido]])</f>
        <v>0.40740740740740738</v>
      </c>
    </row>
    <row r="1589" spans="1:13" x14ac:dyDescent="0.3">
      <c r="A1589">
        <v>646</v>
      </c>
      <c r="B1589">
        <v>12</v>
      </c>
      <c r="C1589" t="s">
        <v>30</v>
      </c>
      <c r="D1589" t="s">
        <v>31</v>
      </c>
      <c r="E1589" s="2">
        <v>21</v>
      </c>
      <c r="F1589" s="2">
        <v>35</v>
      </c>
      <c r="G1589">
        <v>2</v>
      </c>
      <c r="H1589" s="8">
        <v>2.5000000000000001E-2</v>
      </c>
      <c r="I1589" t="s">
        <v>10</v>
      </c>
      <c r="J1589" s="2">
        <f>Datos_cocina[[#This Row],[Precio Unitario]]*Datos_cocina[[#This Row],[Cantidad Ordenada]]</f>
        <v>70</v>
      </c>
      <c r="K1589" s="3">
        <f>Datos_cocina[[#This Row],[Ganancia Bruta]]*Datos_cocina[[#This Row],[Cantidad Ordenada]]</f>
        <v>28</v>
      </c>
      <c r="L1589" s="3">
        <f>Datos_cocina[[#This Row],[Precio Unitario]]-Datos_cocina[[#This Row],[Costo Unitario]]</f>
        <v>14</v>
      </c>
      <c r="M1589" s="4">
        <f>(Datos_cocina[[#This Row],[Ganancia Neta]]/Datos_cocina[[#This Row],[Total del Pedido]])</f>
        <v>0.4</v>
      </c>
    </row>
    <row r="1590" spans="1:13" x14ac:dyDescent="0.3">
      <c r="A1590">
        <v>647</v>
      </c>
      <c r="B1590">
        <v>12</v>
      </c>
      <c r="C1590" t="s">
        <v>44</v>
      </c>
      <c r="D1590" t="s">
        <v>45</v>
      </c>
      <c r="E1590" s="2">
        <v>10</v>
      </c>
      <c r="F1590" s="2">
        <v>18</v>
      </c>
      <c r="G1590">
        <v>2</v>
      </c>
      <c r="H1590" s="8">
        <v>9.0277777777777769E-3</v>
      </c>
      <c r="I1590" t="s">
        <v>13</v>
      </c>
      <c r="J1590" s="2">
        <f>Datos_cocina[[#This Row],[Precio Unitario]]*Datos_cocina[[#This Row],[Cantidad Ordenada]]</f>
        <v>36</v>
      </c>
      <c r="K1590" s="3">
        <f>Datos_cocina[[#This Row],[Ganancia Bruta]]*Datos_cocina[[#This Row],[Cantidad Ordenada]]</f>
        <v>16</v>
      </c>
      <c r="L1590" s="3">
        <f>Datos_cocina[[#This Row],[Precio Unitario]]-Datos_cocina[[#This Row],[Costo Unitario]]</f>
        <v>8</v>
      </c>
      <c r="M1590" s="4">
        <f>(Datos_cocina[[#This Row],[Ganancia Neta]]/Datos_cocina[[#This Row],[Total del Pedido]])</f>
        <v>0.44444444444444442</v>
      </c>
    </row>
    <row r="1591" spans="1:13" x14ac:dyDescent="0.3">
      <c r="A1591">
        <v>647</v>
      </c>
      <c r="B1591">
        <v>12</v>
      </c>
      <c r="C1591" t="s">
        <v>14</v>
      </c>
      <c r="D1591" t="s">
        <v>15</v>
      </c>
      <c r="E1591" s="2">
        <v>19</v>
      </c>
      <c r="F1591" s="2">
        <v>31</v>
      </c>
      <c r="G1591">
        <v>2</v>
      </c>
      <c r="H1591" s="8">
        <v>1.8055555555555554E-2</v>
      </c>
      <c r="I1591" t="s">
        <v>13</v>
      </c>
      <c r="J1591" s="2">
        <f>Datos_cocina[[#This Row],[Precio Unitario]]*Datos_cocina[[#This Row],[Cantidad Ordenada]]</f>
        <v>62</v>
      </c>
      <c r="K1591" s="3">
        <f>Datos_cocina[[#This Row],[Ganancia Bruta]]*Datos_cocina[[#This Row],[Cantidad Ordenada]]</f>
        <v>24</v>
      </c>
      <c r="L1591" s="3">
        <f>Datos_cocina[[#This Row],[Precio Unitario]]-Datos_cocina[[#This Row],[Costo Unitario]]</f>
        <v>12</v>
      </c>
      <c r="M1591" s="4">
        <f>(Datos_cocina[[#This Row],[Ganancia Neta]]/Datos_cocina[[#This Row],[Total del Pedido]])</f>
        <v>0.38709677419354838</v>
      </c>
    </row>
    <row r="1592" spans="1:13" x14ac:dyDescent="0.3">
      <c r="A1592">
        <v>648</v>
      </c>
      <c r="B1592">
        <v>9</v>
      </c>
      <c r="C1592" t="s">
        <v>26</v>
      </c>
      <c r="D1592" t="s">
        <v>27</v>
      </c>
      <c r="E1592" s="2">
        <v>16</v>
      </c>
      <c r="F1592" s="2">
        <v>28</v>
      </c>
      <c r="G1592">
        <v>2</v>
      </c>
      <c r="H1592" s="8">
        <v>3.2638888888888891E-2</v>
      </c>
      <c r="I1592" t="s">
        <v>10</v>
      </c>
      <c r="J1592" s="2">
        <f>Datos_cocina[[#This Row],[Precio Unitario]]*Datos_cocina[[#This Row],[Cantidad Ordenada]]</f>
        <v>56</v>
      </c>
      <c r="K1592" s="3">
        <f>Datos_cocina[[#This Row],[Ganancia Bruta]]*Datos_cocina[[#This Row],[Cantidad Ordenada]]</f>
        <v>24</v>
      </c>
      <c r="L1592" s="3">
        <f>Datos_cocina[[#This Row],[Precio Unitario]]-Datos_cocina[[#This Row],[Costo Unitario]]</f>
        <v>12</v>
      </c>
      <c r="M1592" s="4">
        <f>(Datos_cocina[[#This Row],[Ganancia Neta]]/Datos_cocina[[#This Row],[Total del Pedido]])</f>
        <v>0.42857142857142855</v>
      </c>
    </row>
    <row r="1593" spans="1:13" x14ac:dyDescent="0.3">
      <c r="A1593">
        <v>649</v>
      </c>
      <c r="B1593">
        <v>9</v>
      </c>
      <c r="C1593" t="s">
        <v>22</v>
      </c>
      <c r="D1593" t="s">
        <v>23</v>
      </c>
      <c r="E1593" s="2">
        <v>17</v>
      </c>
      <c r="F1593" s="2">
        <v>29</v>
      </c>
      <c r="G1593">
        <v>3</v>
      </c>
      <c r="H1593" s="8">
        <v>1.5277777777777777E-2</v>
      </c>
      <c r="I1593" t="s">
        <v>13</v>
      </c>
      <c r="J1593" s="2">
        <f>Datos_cocina[[#This Row],[Precio Unitario]]*Datos_cocina[[#This Row],[Cantidad Ordenada]]</f>
        <v>87</v>
      </c>
      <c r="K1593" s="3">
        <f>Datos_cocina[[#This Row],[Ganancia Bruta]]*Datos_cocina[[#This Row],[Cantidad Ordenada]]</f>
        <v>36</v>
      </c>
      <c r="L1593" s="3">
        <f>Datos_cocina[[#This Row],[Precio Unitario]]-Datos_cocina[[#This Row],[Costo Unitario]]</f>
        <v>12</v>
      </c>
      <c r="M1593" s="4">
        <f>(Datos_cocina[[#This Row],[Ganancia Neta]]/Datos_cocina[[#This Row],[Total del Pedido]])</f>
        <v>0.41379310344827586</v>
      </c>
    </row>
    <row r="1594" spans="1:13" x14ac:dyDescent="0.3">
      <c r="A1594">
        <v>649</v>
      </c>
      <c r="B1594">
        <v>9</v>
      </c>
      <c r="C1594" t="s">
        <v>26</v>
      </c>
      <c r="D1594" t="s">
        <v>27</v>
      </c>
      <c r="E1594" s="2">
        <v>16</v>
      </c>
      <c r="F1594" s="2">
        <v>28</v>
      </c>
      <c r="G1594">
        <v>3</v>
      </c>
      <c r="H1594" s="8">
        <v>2.7777777777777776E-2</v>
      </c>
      <c r="I1594" t="s">
        <v>10</v>
      </c>
      <c r="J1594" s="2">
        <f>Datos_cocina[[#This Row],[Precio Unitario]]*Datos_cocina[[#This Row],[Cantidad Ordenada]]</f>
        <v>84</v>
      </c>
      <c r="K1594" s="3">
        <f>Datos_cocina[[#This Row],[Ganancia Bruta]]*Datos_cocina[[#This Row],[Cantidad Ordenada]]</f>
        <v>36</v>
      </c>
      <c r="L1594" s="3">
        <f>Datos_cocina[[#This Row],[Precio Unitario]]-Datos_cocina[[#This Row],[Costo Unitario]]</f>
        <v>12</v>
      </c>
      <c r="M1594" s="4">
        <f>(Datos_cocina[[#This Row],[Ganancia Neta]]/Datos_cocina[[#This Row],[Total del Pedido]])</f>
        <v>0.42857142857142855</v>
      </c>
    </row>
    <row r="1595" spans="1:13" x14ac:dyDescent="0.3">
      <c r="A1595">
        <v>649</v>
      </c>
      <c r="B1595">
        <v>9</v>
      </c>
      <c r="C1595" t="s">
        <v>48</v>
      </c>
      <c r="D1595" t="s">
        <v>49</v>
      </c>
      <c r="E1595" s="2">
        <v>15</v>
      </c>
      <c r="F1595" s="2">
        <v>25</v>
      </c>
      <c r="G1595">
        <v>1</v>
      </c>
      <c r="H1595" s="8">
        <v>2.2222222222222223E-2</v>
      </c>
      <c r="I1595" t="s">
        <v>13</v>
      </c>
      <c r="J1595" s="2">
        <f>Datos_cocina[[#This Row],[Precio Unitario]]*Datos_cocina[[#This Row],[Cantidad Ordenada]]</f>
        <v>25</v>
      </c>
      <c r="K1595" s="3">
        <f>Datos_cocina[[#This Row],[Ganancia Bruta]]*Datos_cocina[[#This Row],[Cantidad Ordenada]]</f>
        <v>10</v>
      </c>
      <c r="L1595" s="3">
        <f>Datos_cocina[[#This Row],[Precio Unitario]]-Datos_cocina[[#This Row],[Costo Unitario]]</f>
        <v>10</v>
      </c>
      <c r="M1595" s="4">
        <f>(Datos_cocina[[#This Row],[Ganancia Neta]]/Datos_cocina[[#This Row],[Total del Pedido]])</f>
        <v>0.4</v>
      </c>
    </row>
    <row r="1596" spans="1:13" x14ac:dyDescent="0.3">
      <c r="A1596">
        <v>649</v>
      </c>
      <c r="B1596">
        <v>9</v>
      </c>
      <c r="C1596" t="s">
        <v>38</v>
      </c>
      <c r="D1596" t="s">
        <v>39</v>
      </c>
      <c r="E1596" s="2">
        <v>12</v>
      </c>
      <c r="F1596" s="2">
        <v>20</v>
      </c>
      <c r="G1596">
        <v>3</v>
      </c>
      <c r="H1596" s="8">
        <v>1.0416666666666666E-2</v>
      </c>
      <c r="I1596" t="s">
        <v>10</v>
      </c>
      <c r="J1596" s="2">
        <f>Datos_cocina[[#This Row],[Precio Unitario]]*Datos_cocina[[#This Row],[Cantidad Ordenada]]</f>
        <v>60</v>
      </c>
      <c r="K1596" s="3">
        <f>Datos_cocina[[#This Row],[Ganancia Bruta]]*Datos_cocina[[#This Row],[Cantidad Ordenada]]</f>
        <v>24</v>
      </c>
      <c r="L1596" s="3">
        <f>Datos_cocina[[#This Row],[Precio Unitario]]-Datos_cocina[[#This Row],[Costo Unitario]]</f>
        <v>8</v>
      </c>
      <c r="M1596" s="4">
        <f>(Datos_cocina[[#This Row],[Ganancia Neta]]/Datos_cocina[[#This Row],[Total del Pedido]])</f>
        <v>0.4</v>
      </c>
    </row>
    <row r="1597" spans="1:13" x14ac:dyDescent="0.3">
      <c r="A1597">
        <v>650</v>
      </c>
      <c r="B1597">
        <v>11</v>
      </c>
      <c r="C1597" t="s">
        <v>42</v>
      </c>
      <c r="D1597" t="s">
        <v>43</v>
      </c>
      <c r="E1597" s="2">
        <v>13</v>
      </c>
      <c r="F1597" s="2">
        <v>21</v>
      </c>
      <c r="G1597">
        <v>2</v>
      </c>
      <c r="H1597" s="8">
        <v>1.2500000000000001E-2</v>
      </c>
      <c r="I1597" t="s">
        <v>13</v>
      </c>
      <c r="J1597" s="2">
        <f>Datos_cocina[[#This Row],[Precio Unitario]]*Datos_cocina[[#This Row],[Cantidad Ordenada]]</f>
        <v>42</v>
      </c>
      <c r="K1597" s="3">
        <f>Datos_cocina[[#This Row],[Ganancia Bruta]]*Datos_cocina[[#This Row],[Cantidad Ordenada]]</f>
        <v>16</v>
      </c>
      <c r="L1597" s="3">
        <f>Datos_cocina[[#This Row],[Precio Unitario]]-Datos_cocina[[#This Row],[Costo Unitario]]</f>
        <v>8</v>
      </c>
      <c r="M1597" s="4">
        <f>(Datos_cocina[[#This Row],[Ganancia Neta]]/Datos_cocina[[#This Row],[Total del Pedido]])</f>
        <v>0.38095238095238093</v>
      </c>
    </row>
    <row r="1598" spans="1:13" x14ac:dyDescent="0.3">
      <c r="A1598">
        <v>650</v>
      </c>
      <c r="B1598">
        <v>11</v>
      </c>
      <c r="C1598" t="s">
        <v>22</v>
      </c>
      <c r="D1598" t="s">
        <v>23</v>
      </c>
      <c r="E1598" s="2">
        <v>17</v>
      </c>
      <c r="F1598" s="2">
        <v>29</v>
      </c>
      <c r="G1598">
        <v>2</v>
      </c>
      <c r="H1598" s="8">
        <v>2.4305555555555556E-2</v>
      </c>
      <c r="I1598" t="s">
        <v>13</v>
      </c>
      <c r="J1598" s="2">
        <f>Datos_cocina[[#This Row],[Precio Unitario]]*Datos_cocina[[#This Row],[Cantidad Ordenada]]</f>
        <v>58</v>
      </c>
      <c r="K1598" s="3">
        <f>Datos_cocina[[#This Row],[Ganancia Bruta]]*Datos_cocina[[#This Row],[Cantidad Ordenada]]</f>
        <v>24</v>
      </c>
      <c r="L1598" s="3">
        <f>Datos_cocina[[#This Row],[Precio Unitario]]-Datos_cocina[[#This Row],[Costo Unitario]]</f>
        <v>12</v>
      </c>
      <c r="M1598" s="4">
        <f>(Datos_cocina[[#This Row],[Ganancia Neta]]/Datos_cocina[[#This Row],[Total del Pedido]])</f>
        <v>0.41379310344827586</v>
      </c>
    </row>
    <row r="1599" spans="1:13" x14ac:dyDescent="0.3">
      <c r="A1599">
        <v>650</v>
      </c>
      <c r="B1599">
        <v>11</v>
      </c>
      <c r="C1599" t="s">
        <v>32</v>
      </c>
      <c r="D1599" t="s">
        <v>33</v>
      </c>
      <c r="E1599" s="2">
        <v>19</v>
      </c>
      <c r="F1599" s="2">
        <v>32</v>
      </c>
      <c r="G1599">
        <v>1</v>
      </c>
      <c r="H1599" s="8">
        <v>8.3333333333333332E-3</v>
      </c>
      <c r="I1599" t="s">
        <v>13</v>
      </c>
      <c r="J1599" s="2">
        <f>Datos_cocina[[#This Row],[Precio Unitario]]*Datos_cocina[[#This Row],[Cantidad Ordenada]]</f>
        <v>32</v>
      </c>
      <c r="K1599" s="3">
        <f>Datos_cocina[[#This Row],[Ganancia Bruta]]*Datos_cocina[[#This Row],[Cantidad Ordenada]]</f>
        <v>13</v>
      </c>
      <c r="L1599" s="3">
        <f>Datos_cocina[[#This Row],[Precio Unitario]]-Datos_cocina[[#This Row],[Costo Unitario]]</f>
        <v>13</v>
      </c>
      <c r="M1599" s="4">
        <f>(Datos_cocina[[#This Row],[Ganancia Neta]]/Datos_cocina[[#This Row],[Total del Pedido]])</f>
        <v>0.40625</v>
      </c>
    </row>
    <row r="1600" spans="1:13" x14ac:dyDescent="0.3">
      <c r="A1600">
        <v>650</v>
      </c>
      <c r="B1600">
        <v>11</v>
      </c>
      <c r="C1600" t="s">
        <v>30</v>
      </c>
      <c r="D1600" t="s">
        <v>31</v>
      </c>
      <c r="E1600" s="2">
        <v>21</v>
      </c>
      <c r="F1600" s="2">
        <v>35</v>
      </c>
      <c r="G1600">
        <v>3</v>
      </c>
      <c r="H1600" s="8">
        <v>7.6388888888888886E-3</v>
      </c>
      <c r="I1600" t="s">
        <v>10</v>
      </c>
      <c r="J1600" s="2">
        <f>Datos_cocina[[#This Row],[Precio Unitario]]*Datos_cocina[[#This Row],[Cantidad Ordenada]]</f>
        <v>105</v>
      </c>
      <c r="K1600" s="3">
        <f>Datos_cocina[[#This Row],[Ganancia Bruta]]*Datos_cocina[[#This Row],[Cantidad Ordenada]]</f>
        <v>42</v>
      </c>
      <c r="L1600" s="3">
        <f>Datos_cocina[[#This Row],[Precio Unitario]]-Datos_cocina[[#This Row],[Costo Unitario]]</f>
        <v>14</v>
      </c>
      <c r="M1600" s="4">
        <f>(Datos_cocina[[#This Row],[Ganancia Neta]]/Datos_cocina[[#This Row],[Total del Pedido]])</f>
        <v>0.4</v>
      </c>
    </row>
    <row r="1601" spans="1:13" x14ac:dyDescent="0.3">
      <c r="A1601">
        <v>651</v>
      </c>
      <c r="B1601">
        <v>16</v>
      </c>
      <c r="C1601" t="s">
        <v>18</v>
      </c>
      <c r="D1601" t="s">
        <v>19</v>
      </c>
      <c r="E1601" s="2">
        <v>25</v>
      </c>
      <c r="F1601" s="2">
        <v>40</v>
      </c>
      <c r="G1601">
        <v>2</v>
      </c>
      <c r="H1601" s="8">
        <v>3.4722222222222224E-2</v>
      </c>
      <c r="I1601" t="s">
        <v>10</v>
      </c>
      <c r="J1601" s="2">
        <f>Datos_cocina[[#This Row],[Precio Unitario]]*Datos_cocina[[#This Row],[Cantidad Ordenada]]</f>
        <v>80</v>
      </c>
      <c r="K1601" s="3">
        <f>Datos_cocina[[#This Row],[Ganancia Bruta]]*Datos_cocina[[#This Row],[Cantidad Ordenada]]</f>
        <v>30</v>
      </c>
      <c r="L1601" s="3">
        <f>Datos_cocina[[#This Row],[Precio Unitario]]-Datos_cocina[[#This Row],[Costo Unitario]]</f>
        <v>15</v>
      </c>
      <c r="M1601" s="4">
        <f>(Datos_cocina[[#This Row],[Ganancia Neta]]/Datos_cocina[[#This Row],[Total del Pedido]])</f>
        <v>0.375</v>
      </c>
    </row>
    <row r="1602" spans="1:13" x14ac:dyDescent="0.3">
      <c r="A1602">
        <v>651</v>
      </c>
      <c r="B1602">
        <v>16</v>
      </c>
      <c r="C1602" t="s">
        <v>42</v>
      </c>
      <c r="D1602" t="s">
        <v>43</v>
      </c>
      <c r="E1602" s="2">
        <v>13</v>
      </c>
      <c r="F1602" s="2">
        <v>21</v>
      </c>
      <c r="G1602">
        <v>3</v>
      </c>
      <c r="H1602" s="8">
        <v>6.2500000000000003E-3</v>
      </c>
      <c r="I1602" t="s">
        <v>10</v>
      </c>
      <c r="J1602" s="2">
        <f>Datos_cocina[[#This Row],[Precio Unitario]]*Datos_cocina[[#This Row],[Cantidad Ordenada]]</f>
        <v>63</v>
      </c>
      <c r="K1602" s="3">
        <f>Datos_cocina[[#This Row],[Ganancia Bruta]]*Datos_cocina[[#This Row],[Cantidad Ordenada]]</f>
        <v>24</v>
      </c>
      <c r="L1602" s="3">
        <f>Datos_cocina[[#This Row],[Precio Unitario]]-Datos_cocina[[#This Row],[Costo Unitario]]</f>
        <v>8</v>
      </c>
      <c r="M1602" s="4">
        <f>(Datos_cocina[[#This Row],[Ganancia Neta]]/Datos_cocina[[#This Row],[Total del Pedido]])</f>
        <v>0.38095238095238093</v>
      </c>
    </row>
    <row r="1603" spans="1:13" x14ac:dyDescent="0.3">
      <c r="A1603">
        <v>651</v>
      </c>
      <c r="B1603">
        <v>16</v>
      </c>
      <c r="C1603" t="s">
        <v>24</v>
      </c>
      <c r="D1603" t="s">
        <v>25</v>
      </c>
      <c r="E1603" s="2">
        <v>20</v>
      </c>
      <c r="F1603" s="2">
        <v>33</v>
      </c>
      <c r="G1603">
        <v>2</v>
      </c>
      <c r="H1603" s="8">
        <v>2.013888888888889E-2</v>
      </c>
      <c r="I1603" t="s">
        <v>10</v>
      </c>
      <c r="J1603" s="2">
        <f>Datos_cocina[[#This Row],[Precio Unitario]]*Datos_cocina[[#This Row],[Cantidad Ordenada]]</f>
        <v>66</v>
      </c>
      <c r="K1603" s="3">
        <f>Datos_cocina[[#This Row],[Ganancia Bruta]]*Datos_cocina[[#This Row],[Cantidad Ordenada]]</f>
        <v>26</v>
      </c>
      <c r="L1603" s="3">
        <f>Datos_cocina[[#This Row],[Precio Unitario]]-Datos_cocina[[#This Row],[Costo Unitario]]</f>
        <v>13</v>
      </c>
      <c r="M1603" s="4">
        <f>(Datos_cocina[[#This Row],[Ganancia Neta]]/Datos_cocina[[#This Row],[Total del Pedido]])</f>
        <v>0.39393939393939392</v>
      </c>
    </row>
    <row r="1604" spans="1:13" x14ac:dyDescent="0.3">
      <c r="A1604">
        <v>652</v>
      </c>
      <c r="B1604">
        <v>14</v>
      </c>
      <c r="C1604" t="s">
        <v>14</v>
      </c>
      <c r="D1604" t="s">
        <v>15</v>
      </c>
      <c r="E1604" s="2">
        <v>19</v>
      </c>
      <c r="F1604" s="2">
        <v>31</v>
      </c>
      <c r="G1604">
        <v>2</v>
      </c>
      <c r="H1604" s="8">
        <v>8.3333333333333332E-3</v>
      </c>
      <c r="I1604" t="s">
        <v>10</v>
      </c>
      <c r="J1604" s="2">
        <f>Datos_cocina[[#This Row],[Precio Unitario]]*Datos_cocina[[#This Row],[Cantidad Ordenada]]</f>
        <v>62</v>
      </c>
      <c r="K1604" s="3">
        <f>Datos_cocina[[#This Row],[Ganancia Bruta]]*Datos_cocina[[#This Row],[Cantidad Ordenada]]</f>
        <v>24</v>
      </c>
      <c r="L1604" s="3">
        <f>Datos_cocina[[#This Row],[Precio Unitario]]-Datos_cocina[[#This Row],[Costo Unitario]]</f>
        <v>12</v>
      </c>
      <c r="M1604" s="4">
        <f>(Datos_cocina[[#This Row],[Ganancia Neta]]/Datos_cocina[[#This Row],[Total del Pedido]])</f>
        <v>0.38709677419354838</v>
      </c>
    </row>
    <row r="1605" spans="1:13" x14ac:dyDescent="0.3">
      <c r="A1605">
        <v>652</v>
      </c>
      <c r="B1605">
        <v>14</v>
      </c>
      <c r="C1605" t="s">
        <v>20</v>
      </c>
      <c r="D1605" t="s">
        <v>21</v>
      </c>
      <c r="E1605" s="2">
        <v>22</v>
      </c>
      <c r="F1605" s="2">
        <v>36</v>
      </c>
      <c r="G1605">
        <v>3</v>
      </c>
      <c r="H1605" s="8">
        <v>2.6388888888888889E-2</v>
      </c>
      <c r="I1605" t="s">
        <v>13</v>
      </c>
      <c r="J1605" s="2">
        <f>Datos_cocina[[#This Row],[Precio Unitario]]*Datos_cocina[[#This Row],[Cantidad Ordenada]]</f>
        <v>108</v>
      </c>
      <c r="K1605" s="3">
        <f>Datos_cocina[[#This Row],[Ganancia Bruta]]*Datos_cocina[[#This Row],[Cantidad Ordenada]]</f>
        <v>42</v>
      </c>
      <c r="L1605" s="3">
        <f>Datos_cocina[[#This Row],[Precio Unitario]]-Datos_cocina[[#This Row],[Costo Unitario]]</f>
        <v>14</v>
      </c>
      <c r="M1605" s="4">
        <f>(Datos_cocina[[#This Row],[Ganancia Neta]]/Datos_cocina[[#This Row],[Total del Pedido]])</f>
        <v>0.3888888888888889</v>
      </c>
    </row>
    <row r="1606" spans="1:13" x14ac:dyDescent="0.3">
      <c r="A1606">
        <v>653</v>
      </c>
      <c r="B1606">
        <v>13</v>
      </c>
      <c r="C1606" t="s">
        <v>26</v>
      </c>
      <c r="D1606" t="s">
        <v>27</v>
      </c>
      <c r="E1606" s="2">
        <v>16</v>
      </c>
      <c r="F1606" s="2">
        <v>28</v>
      </c>
      <c r="G1606">
        <v>3</v>
      </c>
      <c r="H1606" s="8">
        <v>3.5416666666666666E-2</v>
      </c>
      <c r="I1606" t="s">
        <v>13</v>
      </c>
      <c r="J1606" s="2">
        <f>Datos_cocina[[#This Row],[Precio Unitario]]*Datos_cocina[[#This Row],[Cantidad Ordenada]]</f>
        <v>84</v>
      </c>
      <c r="K1606" s="3">
        <f>Datos_cocina[[#This Row],[Ganancia Bruta]]*Datos_cocina[[#This Row],[Cantidad Ordenada]]</f>
        <v>36</v>
      </c>
      <c r="L1606" s="3">
        <f>Datos_cocina[[#This Row],[Precio Unitario]]-Datos_cocina[[#This Row],[Costo Unitario]]</f>
        <v>12</v>
      </c>
      <c r="M1606" s="4">
        <f>(Datos_cocina[[#This Row],[Ganancia Neta]]/Datos_cocina[[#This Row],[Total del Pedido]])</f>
        <v>0.42857142857142855</v>
      </c>
    </row>
    <row r="1607" spans="1:13" x14ac:dyDescent="0.3">
      <c r="A1607">
        <v>653</v>
      </c>
      <c r="B1607">
        <v>13</v>
      </c>
      <c r="C1607" t="s">
        <v>11</v>
      </c>
      <c r="D1607" t="s">
        <v>12</v>
      </c>
      <c r="E1607" s="2">
        <v>18</v>
      </c>
      <c r="F1607" s="2">
        <v>30</v>
      </c>
      <c r="G1607">
        <v>3</v>
      </c>
      <c r="H1607" s="8">
        <v>3.1944444444444442E-2</v>
      </c>
      <c r="I1607" t="s">
        <v>10</v>
      </c>
      <c r="J1607" s="2">
        <f>Datos_cocina[[#This Row],[Precio Unitario]]*Datos_cocina[[#This Row],[Cantidad Ordenada]]</f>
        <v>90</v>
      </c>
      <c r="K1607" s="3">
        <f>Datos_cocina[[#This Row],[Ganancia Bruta]]*Datos_cocina[[#This Row],[Cantidad Ordenada]]</f>
        <v>36</v>
      </c>
      <c r="L1607" s="3">
        <f>Datos_cocina[[#This Row],[Precio Unitario]]-Datos_cocina[[#This Row],[Costo Unitario]]</f>
        <v>12</v>
      </c>
      <c r="M1607" s="4">
        <f>(Datos_cocina[[#This Row],[Ganancia Neta]]/Datos_cocina[[#This Row],[Total del Pedido]])</f>
        <v>0.4</v>
      </c>
    </row>
    <row r="1608" spans="1:13" x14ac:dyDescent="0.3">
      <c r="A1608">
        <v>653</v>
      </c>
      <c r="B1608">
        <v>13</v>
      </c>
      <c r="C1608" t="s">
        <v>30</v>
      </c>
      <c r="D1608" t="s">
        <v>31</v>
      </c>
      <c r="E1608" s="2">
        <v>21</v>
      </c>
      <c r="F1608" s="2">
        <v>35</v>
      </c>
      <c r="G1608">
        <v>2</v>
      </c>
      <c r="H1608" s="8">
        <v>3.6805555555555557E-2</v>
      </c>
      <c r="I1608" t="s">
        <v>10</v>
      </c>
      <c r="J1608" s="2">
        <f>Datos_cocina[[#This Row],[Precio Unitario]]*Datos_cocina[[#This Row],[Cantidad Ordenada]]</f>
        <v>70</v>
      </c>
      <c r="K1608" s="3">
        <f>Datos_cocina[[#This Row],[Ganancia Bruta]]*Datos_cocina[[#This Row],[Cantidad Ordenada]]</f>
        <v>28</v>
      </c>
      <c r="L1608" s="3">
        <f>Datos_cocina[[#This Row],[Precio Unitario]]-Datos_cocina[[#This Row],[Costo Unitario]]</f>
        <v>14</v>
      </c>
      <c r="M1608" s="4">
        <f>(Datos_cocina[[#This Row],[Ganancia Neta]]/Datos_cocina[[#This Row],[Total del Pedido]])</f>
        <v>0.4</v>
      </c>
    </row>
    <row r="1609" spans="1:13" x14ac:dyDescent="0.3">
      <c r="A1609">
        <v>654</v>
      </c>
      <c r="B1609">
        <v>12</v>
      </c>
      <c r="C1609" t="s">
        <v>34</v>
      </c>
      <c r="D1609" t="s">
        <v>35</v>
      </c>
      <c r="E1609" s="2">
        <v>13</v>
      </c>
      <c r="F1609" s="2">
        <v>22</v>
      </c>
      <c r="G1609">
        <v>1</v>
      </c>
      <c r="H1609" s="8">
        <v>2.1527777777777778E-2</v>
      </c>
      <c r="I1609" t="s">
        <v>10</v>
      </c>
      <c r="J1609" s="2">
        <f>Datos_cocina[[#This Row],[Precio Unitario]]*Datos_cocina[[#This Row],[Cantidad Ordenada]]</f>
        <v>22</v>
      </c>
      <c r="K1609" s="3">
        <f>Datos_cocina[[#This Row],[Ganancia Bruta]]*Datos_cocina[[#This Row],[Cantidad Ordenada]]</f>
        <v>9</v>
      </c>
      <c r="L1609" s="3">
        <f>Datos_cocina[[#This Row],[Precio Unitario]]-Datos_cocina[[#This Row],[Costo Unitario]]</f>
        <v>9</v>
      </c>
      <c r="M1609" s="4">
        <f>(Datos_cocina[[#This Row],[Ganancia Neta]]/Datos_cocina[[#This Row],[Total del Pedido]])</f>
        <v>0.40909090909090912</v>
      </c>
    </row>
    <row r="1610" spans="1:13" x14ac:dyDescent="0.3">
      <c r="A1610">
        <v>654</v>
      </c>
      <c r="B1610">
        <v>12</v>
      </c>
      <c r="C1610" t="s">
        <v>38</v>
      </c>
      <c r="D1610" t="s">
        <v>39</v>
      </c>
      <c r="E1610" s="2">
        <v>12</v>
      </c>
      <c r="F1610" s="2">
        <v>20</v>
      </c>
      <c r="G1610">
        <v>1</v>
      </c>
      <c r="H1610" s="8">
        <v>9.0277777777777769E-3</v>
      </c>
      <c r="I1610" t="s">
        <v>10</v>
      </c>
      <c r="J1610" s="2">
        <f>Datos_cocina[[#This Row],[Precio Unitario]]*Datos_cocina[[#This Row],[Cantidad Ordenada]]</f>
        <v>20</v>
      </c>
      <c r="K1610" s="3">
        <f>Datos_cocina[[#This Row],[Ganancia Bruta]]*Datos_cocina[[#This Row],[Cantidad Ordenada]]</f>
        <v>8</v>
      </c>
      <c r="L1610" s="3">
        <f>Datos_cocina[[#This Row],[Precio Unitario]]-Datos_cocina[[#This Row],[Costo Unitario]]</f>
        <v>8</v>
      </c>
      <c r="M1610" s="4">
        <f>(Datos_cocina[[#This Row],[Ganancia Neta]]/Datos_cocina[[#This Row],[Total del Pedido]])</f>
        <v>0.4</v>
      </c>
    </row>
    <row r="1611" spans="1:13" x14ac:dyDescent="0.3">
      <c r="A1611">
        <v>655</v>
      </c>
      <c r="B1611">
        <v>5</v>
      </c>
      <c r="C1611" t="s">
        <v>14</v>
      </c>
      <c r="D1611" t="s">
        <v>15</v>
      </c>
      <c r="E1611" s="2">
        <v>19</v>
      </c>
      <c r="F1611" s="2">
        <v>31</v>
      </c>
      <c r="G1611">
        <v>3</v>
      </c>
      <c r="H1611" s="8">
        <v>2.5000000000000001E-2</v>
      </c>
      <c r="I1611" t="s">
        <v>13</v>
      </c>
      <c r="J1611" s="2">
        <f>Datos_cocina[[#This Row],[Precio Unitario]]*Datos_cocina[[#This Row],[Cantidad Ordenada]]</f>
        <v>93</v>
      </c>
      <c r="K1611" s="3">
        <f>Datos_cocina[[#This Row],[Ganancia Bruta]]*Datos_cocina[[#This Row],[Cantidad Ordenada]]</f>
        <v>36</v>
      </c>
      <c r="L1611" s="3">
        <f>Datos_cocina[[#This Row],[Precio Unitario]]-Datos_cocina[[#This Row],[Costo Unitario]]</f>
        <v>12</v>
      </c>
      <c r="M1611" s="4">
        <f>(Datos_cocina[[#This Row],[Ganancia Neta]]/Datos_cocina[[#This Row],[Total del Pedido]])</f>
        <v>0.38709677419354838</v>
      </c>
    </row>
    <row r="1612" spans="1:13" x14ac:dyDescent="0.3">
      <c r="A1612">
        <v>656</v>
      </c>
      <c r="B1612">
        <v>19</v>
      </c>
      <c r="C1612" t="s">
        <v>40</v>
      </c>
      <c r="D1612" t="s">
        <v>41</v>
      </c>
      <c r="E1612" s="2">
        <v>14</v>
      </c>
      <c r="F1612" s="2">
        <v>23</v>
      </c>
      <c r="G1612">
        <v>1</v>
      </c>
      <c r="H1612" s="8">
        <v>9.0277777777777769E-3</v>
      </c>
      <c r="I1612" t="s">
        <v>10</v>
      </c>
      <c r="J1612" s="2">
        <f>Datos_cocina[[#This Row],[Precio Unitario]]*Datos_cocina[[#This Row],[Cantidad Ordenada]]</f>
        <v>23</v>
      </c>
      <c r="K1612" s="3">
        <f>Datos_cocina[[#This Row],[Ganancia Bruta]]*Datos_cocina[[#This Row],[Cantidad Ordenada]]</f>
        <v>9</v>
      </c>
      <c r="L1612" s="3">
        <f>Datos_cocina[[#This Row],[Precio Unitario]]-Datos_cocina[[#This Row],[Costo Unitario]]</f>
        <v>9</v>
      </c>
      <c r="M1612" s="4">
        <f>(Datos_cocina[[#This Row],[Ganancia Neta]]/Datos_cocina[[#This Row],[Total del Pedido]])</f>
        <v>0.39130434782608697</v>
      </c>
    </row>
    <row r="1613" spans="1:13" x14ac:dyDescent="0.3">
      <c r="A1613">
        <v>656</v>
      </c>
      <c r="B1613">
        <v>19</v>
      </c>
      <c r="C1613" t="s">
        <v>38</v>
      </c>
      <c r="D1613" t="s">
        <v>39</v>
      </c>
      <c r="E1613" s="2">
        <v>12</v>
      </c>
      <c r="F1613" s="2">
        <v>20</v>
      </c>
      <c r="G1613">
        <v>3</v>
      </c>
      <c r="H1613" s="8">
        <v>3.0555555555555555E-2</v>
      </c>
      <c r="I1613" t="s">
        <v>13</v>
      </c>
      <c r="J1613" s="2">
        <f>Datos_cocina[[#This Row],[Precio Unitario]]*Datos_cocina[[#This Row],[Cantidad Ordenada]]</f>
        <v>60</v>
      </c>
      <c r="K1613" s="3">
        <f>Datos_cocina[[#This Row],[Ganancia Bruta]]*Datos_cocina[[#This Row],[Cantidad Ordenada]]</f>
        <v>24</v>
      </c>
      <c r="L1613" s="3">
        <f>Datos_cocina[[#This Row],[Precio Unitario]]-Datos_cocina[[#This Row],[Costo Unitario]]</f>
        <v>8</v>
      </c>
      <c r="M1613" s="4">
        <f>(Datos_cocina[[#This Row],[Ganancia Neta]]/Datos_cocina[[#This Row],[Total del Pedido]])</f>
        <v>0.4</v>
      </c>
    </row>
    <row r="1614" spans="1:13" x14ac:dyDescent="0.3">
      <c r="A1614">
        <v>656</v>
      </c>
      <c r="B1614">
        <v>19</v>
      </c>
      <c r="C1614" t="s">
        <v>28</v>
      </c>
      <c r="D1614" t="s">
        <v>29</v>
      </c>
      <c r="E1614" s="2">
        <v>11</v>
      </c>
      <c r="F1614" s="2">
        <v>19</v>
      </c>
      <c r="G1614">
        <v>2</v>
      </c>
      <c r="H1614" s="8">
        <v>2.7083333333333334E-2</v>
      </c>
      <c r="I1614" t="s">
        <v>13</v>
      </c>
      <c r="J1614" s="2">
        <f>Datos_cocina[[#This Row],[Precio Unitario]]*Datos_cocina[[#This Row],[Cantidad Ordenada]]</f>
        <v>38</v>
      </c>
      <c r="K1614" s="3">
        <f>Datos_cocina[[#This Row],[Ganancia Bruta]]*Datos_cocina[[#This Row],[Cantidad Ordenada]]</f>
        <v>16</v>
      </c>
      <c r="L1614" s="3">
        <f>Datos_cocina[[#This Row],[Precio Unitario]]-Datos_cocina[[#This Row],[Costo Unitario]]</f>
        <v>8</v>
      </c>
      <c r="M1614" s="4">
        <f>(Datos_cocina[[#This Row],[Ganancia Neta]]/Datos_cocina[[#This Row],[Total del Pedido]])</f>
        <v>0.42105263157894735</v>
      </c>
    </row>
    <row r="1615" spans="1:13" x14ac:dyDescent="0.3">
      <c r="A1615">
        <v>656</v>
      </c>
      <c r="B1615">
        <v>19</v>
      </c>
      <c r="C1615" t="s">
        <v>20</v>
      </c>
      <c r="D1615" t="s">
        <v>21</v>
      </c>
      <c r="E1615" s="2">
        <v>22</v>
      </c>
      <c r="F1615" s="2">
        <v>36</v>
      </c>
      <c r="G1615">
        <v>1</v>
      </c>
      <c r="H1615" s="8">
        <v>9.7222222222222224E-3</v>
      </c>
      <c r="I1615" t="s">
        <v>10</v>
      </c>
      <c r="J1615" s="2">
        <f>Datos_cocina[[#This Row],[Precio Unitario]]*Datos_cocina[[#This Row],[Cantidad Ordenada]]</f>
        <v>36</v>
      </c>
      <c r="K1615" s="3">
        <f>Datos_cocina[[#This Row],[Ganancia Bruta]]*Datos_cocina[[#This Row],[Cantidad Ordenada]]</f>
        <v>14</v>
      </c>
      <c r="L1615" s="3">
        <f>Datos_cocina[[#This Row],[Precio Unitario]]-Datos_cocina[[#This Row],[Costo Unitario]]</f>
        <v>14</v>
      </c>
      <c r="M1615" s="4">
        <f>(Datos_cocina[[#This Row],[Ganancia Neta]]/Datos_cocina[[#This Row],[Total del Pedido]])</f>
        <v>0.3888888888888889</v>
      </c>
    </row>
    <row r="1616" spans="1:13" x14ac:dyDescent="0.3">
      <c r="A1616">
        <v>657</v>
      </c>
      <c r="B1616">
        <v>1</v>
      </c>
      <c r="C1616" t="s">
        <v>18</v>
      </c>
      <c r="D1616" t="s">
        <v>19</v>
      </c>
      <c r="E1616" s="2">
        <v>25</v>
      </c>
      <c r="F1616" s="2">
        <v>40</v>
      </c>
      <c r="G1616">
        <v>2</v>
      </c>
      <c r="H1616" s="8">
        <v>3.8194444444444448E-2</v>
      </c>
      <c r="I1616" t="s">
        <v>13</v>
      </c>
      <c r="J1616" s="2">
        <f>Datos_cocina[[#This Row],[Precio Unitario]]*Datos_cocina[[#This Row],[Cantidad Ordenada]]</f>
        <v>80</v>
      </c>
      <c r="K1616" s="3">
        <f>Datos_cocina[[#This Row],[Ganancia Bruta]]*Datos_cocina[[#This Row],[Cantidad Ordenada]]</f>
        <v>30</v>
      </c>
      <c r="L1616" s="3">
        <f>Datos_cocina[[#This Row],[Precio Unitario]]-Datos_cocina[[#This Row],[Costo Unitario]]</f>
        <v>15</v>
      </c>
      <c r="M1616" s="4">
        <f>(Datos_cocina[[#This Row],[Ganancia Neta]]/Datos_cocina[[#This Row],[Total del Pedido]])</f>
        <v>0.375</v>
      </c>
    </row>
    <row r="1617" spans="1:13" x14ac:dyDescent="0.3">
      <c r="A1617">
        <v>657</v>
      </c>
      <c r="B1617">
        <v>1</v>
      </c>
      <c r="C1617" t="s">
        <v>40</v>
      </c>
      <c r="D1617" t="s">
        <v>41</v>
      </c>
      <c r="E1617" s="2">
        <v>14</v>
      </c>
      <c r="F1617" s="2">
        <v>23</v>
      </c>
      <c r="G1617">
        <v>2</v>
      </c>
      <c r="H1617" s="8">
        <v>2.7083333333333334E-2</v>
      </c>
      <c r="I1617" t="s">
        <v>13</v>
      </c>
      <c r="J1617" s="2">
        <f>Datos_cocina[[#This Row],[Precio Unitario]]*Datos_cocina[[#This Row],[Cantidad Ordenada]]</f>
        <v>46</v>
      </c>
      <c r="K1617" s="3">
        <f>Datos_cocina[[#This Row],[Ganancia Bruta]]*Datos_cocina[[#This Row],[Cantidad Ordenada]]</f>
        <v>18</v>
      </c>
      <c r="L1617" s="3">
        <f>Datos_cocina[[#This Row],[Precio Unitario]]-Datos_cocina[[#This Row],[Costo Unitario]]</f>
        <v>9</v>
      </c>
      <c r="M1617" s="4">
        <f>(Datos_cocina[[#This Row],[Ganancia Neta]]/Datos_cocina[[#This Row],[Total del Pedido]])</f>
        <v>0.39130434782608697</v>
      </c>
    </row>
    <row r="1618" spans="1:13" x14ac:dyDescent="0.3">
      <c r="A1618">
        <v>657</v>
      </c>
      <c r="B1618">
        <v>1</v>
      </c>
      <c r="C1618" t="s">
        <v>30</v>
      </c>
      <c r="D1618" t="s">
        <v>31</v>
      </c>
      <c r="E1618" s="2">
        <v>21</v>
      </c>
      <c r="F1618" s="2">
        <v>35</v>
      </c>
      <c r="G1618">
        <v>2</v>
      </c>
      <c r="H1618" s="8">
        <v>2.7777777777777776E-2</v>
      </c>
      <c r="I1618" t="s">
        <v>13</v>
      </c>
      <c r="J1618" s="2">
        <f>Datos_cocina[[#This Row],[Precio Unitario]]*Datos_cocina[[#This Row],[Cantidad Ordenada]]</f>
        <v>70</v>
      </c>
      <c r="K1618" s="3">
        <f>Datos_cocina[[#This Row],[Ganancia Bruta]]*Datos_cocina[[#This Row],[Cantidad Ordenada]]</f>
        <v>28</v>
      </c>
      <c r="L1618" s="3">
        <f>Datos_cocina[[#This Row],[Precio Unitario]]-Datos_cocina[[#This Row],[Costo Unitario]]</f>
        <v>14</v>
      </c>
      <c r="M1618" s="4">
        <f>(Datos_cocina[[#This Row],[Ganancia Neta]]/Datos_cocina[[#This Row],[Total del Pedido]])</f>
        <v>0.4</v>
      </c>
    </row>
    <row r="1619" spans="1:13" x14ac:dyDescent="0.3">
      <c r="A1619">
        <v>658</v>
      </c>
      <c r="B1619">
        <v>19</v>
      </c>
      <c r="C1619" t="s">
        <v>32</v>
      </c>
      <c r="D1619" t="s">
        <v>33</v>
      </c>
      <c r="E1619" s="2">
        <v>19</v>
      </c>
      <c r="F1619" s="2">
        <v>32</v>
      </c>
      <c r="G1619">
        <v>1</v>
      </c>
      <c r="H1619" s="8">
        <v>1.4583333333333334E-2</v>
      </c>
      <c r="I1619" t="s">
        <v>13</v>
      </c>
      <c r="J1619" s="2">
        <f>Datos_cocina[[#This Row],[Precio Unitario]]*Datos_cocina[[#This Row],[Cantidad Ordenada]]</f>
        <v>32</v>
      </c>
      <c r="K1619" s="3">
        <f>Datos_cocina[[#This Row],[Ganancia Bruta]]*Datos_cocina[[#This Row],[Cantidad Ordenada]]</f>
        <v>13</v>
      </c>
      <c r="L1619" s="3">
        <f>Datos_cocina[[#This Row],[Precio Unitario]]-Datos_cocina[[#This Row],[Costo Unitario]]</f>
        <v>13</v>
      </c>
      <c r="M1619" s="4">
        <f>(Datos_cocina[[#This Row],[Ganancia Neta]]/Datos_cocina[[#This Row],[Total del Pedido]])</f>
        <v>0.40625</v>
      </c>
    </row>
    <row r="1620" spans="1:13" x14ac:dyDescent="0.3">
      <c r="A1620">
        <v>658</v>
      </c>
      <c r="B1620">
        <v>19</v>
      </c>
      <c r="C1620" t="s">
        <v>16</v>
      </c>
      <c r="D1620" t="s">
        <v>17</v>
      </c>
      <c r="E1620" s="2">
        <v>16</v>
      </c>
      <c r="F1620" s="2">
        <v>27</v>
      </c>
      <c r="G1620">
        <v>2</v>
      </c>
      <c r="H1620" s="8">
        <v>1.8749999999999999E-2</v>
      </c>
      <c r="I1620" t="s">
        <v>13</v>
      </c>
      <c r="J1620" s="2">
        <f>Datos_cocina[[#This Row],[Precio Unitario]]*Datos_cocina[[#This Row],[Cantidad Ordenada]]</f>
        <v>54</v>
      </c>
      <c r="K1620" s="3">
        <f>Datos_cocina[[#This Row],[Ganancia Bruta]]*Datos_cocina[[#This Row],[Cantidad Ordenada]]</f>
        <v>22</v>
      </c>
      <c r="L1620" s="3">
        <f>Datos_cocina[[#This Row],[Precio Unitario]]-Datos_cocina[[#This Row],[Costo Unitario]]</f>
        <v>11</v>
      </c>
      <c r="M1620" s="4">
        <f>(Datos_cocina[[#This Row],[Ganancia Neta]]/Datos_cocina[[#This Row],[Total del Pedido]])</f>
        <v>0.40740740740740738</v>
      </c>
    </row>
    <row r="1621" spans="1:13" x14ac:dyDescent="0.3">
      <c r="A1621">
        <v>659</v>
      </c>
      <c r="B1621">
        <v>9</v>
      </c>
      <c r="C1621" t="s">
        <v>22</v>
      </c>
      <c r="D1621" t="s">
        <v>23</v>
      </c>
      <c r="E1621" s="2">
        <v>17</v>
      </c>
      <c r="F1621" s="2">
        <v>29</v>
      </c>
      <c r="G1621">
        <v>3</v>
      </c>
      <c r="H1621" s="8">
        <v>2.1527777777777778E-2</v>
      </c>
      <c r="I1621" t="s">
        <v>10</v>
      </c>
      <c r="J1621" s="2">
        <f>Datos_cocina[[#This Row],[Precio Unitario]]*Datos_cocina[[#This Row],[Cantidad Ordenada]]</f>
        <v>87</v>
      </c>
      <c r="K1621" s="3">
        <f>Datos_cocina[[#This Row],[Ganancia Bruta]]*Datos_cocina[[#This Row],[Cantidad Ordenada]]</f>
        <v>36</v>
      </c>
      <c r="L1621" s="3">
        <f>Datos_cocina[[#This Row],[Precio Unitario]]-Datos_cocina[[#This Row],[Costo Unitario]]</f>
        <v>12</v>
      </c>
      <c r="M1621" s="4">
        <f>(Datos_cocina[[#This Row],[Ganancia Neta]]/Datos_cocina[[#This Row],[Total del Pedido]])</f>
        <v>0.41379310344827586</v>
      </c>
    </row>
    <row r="1622" spans="1:13" x14ac:dyDescent="0.3">
      <c r="A1622">
        <v>660</v>
      </c>
      <c r="B1622">
        <v>19</v>
      </c>
      <c r="C1622" t="s">
        <v>28</v>
      </c>
      <c r="D1622" t="s">
        <v>29</v>
      </c>
      <c r="E1622" s="2">
        <v>11</v>
      </c>
      <c r="F1622" s="2">
        <v>19</v>
      </c>
      <c r="G1622">
        <v>2</v>
      </c>
      <c r="H1622" s="8">
        <v>1.6666666666666666E-2</v>
      </c>
      <c r="I1622" t="s">
        <v>13</v>
      </c>
      <c r="J1622" s="2">
        <f>Datos_cocina[[#This Row],[Precio Unitario]]*Datos_cocina[[#This Row],[Cantidad Ordenada]]</f>
        <v>38</v>
      </c>
      <c r="K1622" s="3">
        <f>Datos_cocina[[#This Row],[Ganancia Bruta]]*Datos_cocina[[#This Row],[Cantidad Ordenada]]</f>
        <v>16</v>
      </c>
      <c r="L1622" s="3">
        <f>Datos_cocina[[#This Row],[Precio Unitario]]-Datos_cocina[[#This Row],[Costo Unitario]]</f>
        <v>8</v>
      </c>
      <c r="M1622" s="4">
        <f>(Datos_cocina[[#This Row],[Ganancia Neta]]/Datos_cocina[[#This Row],[Total del Pedido]])</f>
        <v>0.42105263157894735</v>
      </c>
    </row>
    <row r="1623" spans="1:13" x14ac:dyDescent="0.3">
      <c r="A1623">
        <v>660</v>
      </c>
      <c r="B1623">
        <v>19</v>
      </c>
      <c r="C1623" t="s">
        <v>11</v>
      </c>
      <c r="D1623" t="s">
        <v>12</v>
      </c>
      <c r="E1623" s="2">
        <v>18</v>
      </c>
      <c r="F1623" s="2">
        <v>30</v>
      </c>
      <c r="G1623">
        <v>3</v>
      </c>
      <c r="H1623" s="8">
        <v>1.1111111111111112E-2</v>
      </c>
      <c r="I1623" t="s">
        <v>10</v>
      </c>
      <c r="J1623" s="2">
        <f>Datos_cocina[[#This Row],[Precio Unitario]]*Datos_cocina[[#This Row],[Cantidad Ordenada]]</f>
        <v>90</v>
      </c>
      <c r="K1623" s="3">
        <f>Datos_cocina[[#This Row],[Ganancia Bruta]]*Datos_cocina[[#This Row],[Cantidad Ordenada]]</f>
        <v>36</v>
      </c>
      <c r="L1623" s="3">
        <f>Datos_cocina[[#This Row],[Precio Unitario]]-Datos_cocina[[#This Row],[Costo Unitario]]</f>
        <v>12</v>
      </c>
      <c r="M1623" s="4">
        <f>(Datos_cocina[[#This Row],[Ganancia Neta]]/Datos_cocina[[#This Row],[Total del Pedido]])</f>
        <v>0.4</v>
      </c>
    </row>
    <row r="1624" spans="1:13" x14ac:dyDescent="0.3">
      <c r="A1624">
        <v>660</v>
      </c>
      <c r="B1624">
        <v>19</v>
      </c>
      <c r="C1624" t="s">
        <v>18</v>
      </c>
      <c r="D1624" t="s">
        <v>19</v>
      </c>
      <c r="E1624" s="2">
        <v>25</v>
      </c>
      <c r="F1624" s="2">
        <v>40</v>
      </c>
      <c r="G1624">
        <v>2</v>
      </c>
      <c r="H1624" s="8">
        <v>3.472222222222222E-3</v>
      </c>
      <c r="I1624" t="s">
        <v>13</v>
      </c>
      <c r="J1624" s="2">
        <f>Datos_cocina[[#This Row],[Precio Unitario]]*Datos_cocina[[#This Row],[Cantidad Ordenada]]</f>
        <v>80</v>
      </c>
      <c r="K1624" s="3">
        <f>Datos_cocina[[#This Row],[Ganancia Bruta]]*Datos_cocina[[#This Row],[Cantidad Ordenada]]</f>
        <v>30</v>
      </c>
      <c r="L1624" s="3">
        <f>Datos_cocina[[#This Row],[Precio Unitario]]-Datos_cocina[[#This Row],[Costo Unitario]]</f>
        <v>15</v>
      </c>
      <c r="M1624" s="4">
        <f>(Datos_cocina[[#This Row],[Ganancia Neta]]/Datos_cocina[[#This Row],[Total del Pedido]])</f>
        <v>0.375</v>
      </c>
    </row>
    <row r="1625" spans="1:13" x14ac:dyDescent="0.3">
      <c r="A1625">
        <v>661</v>
      </c>
      <c r="B1625">
        <v>16</v>
      </c>
      <c r="C1625" t="s">
        <v>40</v>
      </c>
      <c r="D1625" t="s">
        <v>41</v>
      </c>
      <c r="E1625" s="2">
        <v>14</v>
      </c>
      <c r="F1625" s="2">
        <v>23</v>
      </c>
      <c r="G1625">
        <v>3</v>
      </c>
      <c r="H1625" s="8">
        <v>3.888888888888889E-2</v>
      </c>
      <c r="I1625" t="s">
        <v>13</v>
      </c>
      <c r="J1625" s="2">
        <f>Datos_cocina[[#This Row],[Precio Unitario]]*Datos_cocina[[#This Row],[Cantidad Ordenada]]</f>
        <v>69</v>
      </c>
      <c r="K1625" s="3">
        <f>Datos_cocina[[#This Row],[Ganancia Bruta]]*Datos_cocina[[#This Row],[Cantidad Ordenada]]</f>
        <v>27</v>
      </c>
      <c r="L1625" s="3">
        <f>Datos_cocina[[#This Row],[Precio Unitario]]-Datos_cocina[[#This Row],[Costo Unitario]]</f>
        <v>9</v>
      </c>
      <c r="M1625" s="4">
        <f>(Datos_cocina[[#This Row],[Ganancia Neta]]/Datos_cocina[[#This Row],[Total del Pedido]])</f>
        <v>0.39130434782608697</v>
      </c>
    </row>
    <row r="1626" spans="1:13" x14ac:dyDescent="0.3">
      <c r="A1626">
        <v>661</v>
      </c>
      <c r="B1626">
        <v>16</v>
      </c>
      <c r="C1626" t="s">
        <v>14</v>
      </c>
      <c r="D1626" t="s">
        <v>15</v>
      </c>
      <c r="E1626" s="2">
        <v>19</v>
      </c>
      <c r="F1626" s="2">
        <v>31</v>
      </c>
      <c r="G1626">
        <v>1</v>
      </c>
      <c r="H1626" s="8">
        <v>1.5277777777777777E-2</v>
      </c>
      <c r="I1626" t="s">
        <v>13</v>
      </c>
      <c r="J1626" s="2">
        <f>Datos_cocina[[#This Row],[Precio Unitario]]*Datos_cocina[[#This Row],[Cantidad Ordenada]]</f>
        <v>31</v>
      </c>
      <c r="K1626" s="3">
        <f>Datos_cocina[[#This Row],[Ganancia Bruta]]*Datos_cocina[[#This Row],[Cantidad Ordenada]]</f>
        <v>12</v>
      </c>
      <c r="L1626" s="3">
        <f>Datos_cocina[[#This Row],[Precio Unitario]]-Datos_cocina[[#This Row],[Costo Unitario]]</f>
        <v>12</v>
      </c>
      <c r="M1626" s="4">
        <f>(Datos_cocina[[#This Row],[Ganancia Neta]]/Datos_cocina[[#This Row],[Total del Pedido]])</f>
        <v>0.38709677419354838</v>
      </c>
    </row>
    <row r="1627" spans="1:13" x14ac:dyDescent="0.3">
      <c r="A1627">
        <v>661</v>
      </c>
      <c r="B1627">
        <v>16</v>
      </c>
      <c r="C1627" t="s">
        <v>48</v>
      </c>
      <c r="D1627" t="s">
        <v>49</v>
      </c>
      <c r="E1627" s="2">
        <v>15</v>
      </c>
      <c r="F1627" s="2">
        <v>25</v>
      </c>
      <c r="G1627">
        <v>2</v>
      </c>
      <c r="H1627" s="8">
        <v>2.0833333333333332E-2</v>
      </c>
      <c r="I1627" t="s">
        <v>10</v>
      </c>
      <c r="J1627" s="2">
        <f>Datos_cocina[[#This Row],[Precio Unitario]]*Datos_cocina[[#This Row],[Cantidad Ordenada]]</f>
        <v>50</v>
      </c>
      <c r="K1627" s="3">
        <f>Datos_cocina[[#This Row],[Ganancia Bruta]]*Datos_cocina[[#This Row],[Cantidad Ordenada]]</f>
        <v>20</v>
      </c>
      <c r="L1627" s="3">
        <f>Datos_cocina[[#This Row],[Precio Unitario]]-Datos_cocina[[#This Row],[Costo Unitario]]</f>
        <v>10</v>
      </c>
      <c r="M1627" s="4">
        <f>(Datos_cocina[[#This Row],[Ganancia Neta]]/Datos_cocina[[#This Row],[Total del Pedido]])</f>
        <v>0.4</v>
      </c>
    </row>
    <row r="1628" spans="1:13" x14ac:dyDescent="0.3">
      <c r="A1628">
        <v>661</v>
      </c>
      <c r="B1628">
        <v>16</v>
      </c>
      <c r="C1628" t="s">
        <v>26</v>
      </c>
      <c r="D1628" t="s">
        <v>27</v>
      </c>
      <c r="E1628" s="2">
        <v>16</v>
      </c>
      <c r="F1628" s="2">
        <v>28</v>
      </c>
      <c r="G1628">
        <v>2</v>
      </c>
      <c r="H1628" s="8">
        <v>1.8749999999999999E-2</v>
      </c>
      <c r="I1628" t="s">
        <v>13</v>
      </c>
      <c r="J1628" s="2">
        <f>Datos_cocina[[#This Row],[Precio Unitario]]*Datos_cocina[[#This Row],[Cantidad Ordenada]]</f>
        <v>56</v>
      </c>
      <c r="K1628" s="3">
        <f>Datos_cocina[[#This Row],[Ganancia Bruta]]*Datos_cocina[[#This Row],[Cantidad Ordenada]]</f>
        <v>24</v>
      </c>
      <c r="L1628" s="3">
        <f>Datos_cocina[[#This Row],[Precio Unitario]]-Datos_cocina[[#This Row],[Costo Unitario]]</f>
        <v>12</v>
      </c>
      <c r="M1628" s="4">
        <f>(Datos_cocina[[#This Row],[Ganancia Neta]]/Datos_cocina[[#This Row],[Total del Pedido]])</f>
        <v>0.42857142857142855</v>
      </c>
    </row>
    <row r="1629" spans="1:13" x14ac:dyDescent="0.3">
      <c r="A1629">
        <v>662</v>
      </c>
      <c r="B1629">
        <v>15</v>
      </c>
      <c r="C1629" t="s">
        <v>8</v>
      </c>
      <c r="D1629" t="s">
        <v>9</v>
      </c>
      <c r="E1629" s="2">
        <v>14</v>
      </c>
      <c r="F1629" s="2">
        <v>24</v>
      </c>
      <c r="G1629">
        <v>3</v>
      </c>
      <c r="H1629" s="8">
        <v>2.361111111111111E-2</v>
      </c>
      <c r="I1629" t="s">
        <v>10</v>
      </c>
      <c r="J1629" s="2">
        <f>Datos_cocina[[#This Row],[Precio Unitario]]*Datos_cocina[[#This Row],[Cantidad Ordenada]]</f>
        <v>72</v>
      </c>
      <c r="K1629" s="3">
        <f>Datos_cocina[[#This Row],[Ganancia Bruta]]*Datos_cocina[[#This Row],[Cantidad Ordenada]]</f>
        <v>30</v>
      </c>
      <c r="L1629" s="3">
        <f>Datos_cocina[[#This Row],[Precio Unitario]]-Datos_cocina[[#This Row],[Costo Unitario]]</f>
        <v>10</v>
      </c>
      <c r="M1629" s="4">
        <f>(Datos_cocina[[#This Row],[Ganancia Neta]]/Datos_cocina[[#This Row],[Total del Pedido]])</f>
        <v>0.41666666666666669</v>
      </c>
    </row>
    <row r="1630" spans="1:13" x14ac:dyDescent="0.3">
      <c r="A1630">
        <v>662</v>
      </c>
      <c r="B1630">
        <v>15</v>
      </c>
      <c r="C1630" t="s">
        <v>48</v>
      </c>
      <c r="D1630" t="s">
        <v>49</v>
      </c>
      <c r="E1630" s="2">
        <v>15</v>
      </c>
      <c r="F1630" s="2">
        <v>25</v>
      </c>
      <c r="G1630">
        <v>1</v>
      </c>
      <c r="H1630" s="8">
        <v>6.9444444444444441E-3</v>
      </c>
      <c r="I1630" t="s">
        <v>13</v>
      </c>
      <c r="J1630" s="2">
        <f>Datos_cocina[[#This Row],[Precio Unitario]]*Datos_cocina[[#This Row],[Cantidad Ordenada]]</f>
        <v>25</v>
      </c>
      <c r="K1630" s="3">
        <f>Datos_cocina[[#This Row],[Ganancia Bruta]]*Datos_cocina[[#This Row],[Cantidad Ordenada]]</f>
        <v>10</v>
      </c>
      <c r="L1630" s="3">
        <f>Datos_cocina[[#This Row],[Precio Unitario]]-Datos_cocina[[#This Row],[Costo Unitario]]</f>
        <v>10</v>
      </c>
      <c r="M1630" s="4">
        <f>(Datos_cocina[[#This Row],[Ganancia Neta]]/Datos_cocina[[#This Row],[Total del Pedido]])</f>
        <v>0.4</v>
      </c>
    </row>
    <row r="1631" spans="1:13" x14ac:dyDescent="0.3">
      <c r="A1631">
        <v>662</v>
      </c>
      <c r="B1631">
        <v>15</v>
      </c>
      <c r="C1631" t="s">
        <v>20</v>
      </c>
      <c r="D1631" t="s">
        <v>21</v>
      </c>
      <c r="E1631" s="2">
        <v>22</v>
      </c>
      <c r="F1631" s="2">
        <v>36</v>
      </c>
      <c r="G1631">
        <v>1</v>
      </c>
      <c r="H1631" s="8">
        <v>2.8472222222222222E-2</v>
      </c>
      <c r="I1631" t="s">
        <v>10</v>
      </c>
      <c r="J1631" s="2">
        <f>Datos_cocina[[#This Row],[Precio Unitario]]*Datos_cocina[[#This Row],[Cantidad Ordenada]]</f>
        <v>36</v>
      </c>
      <c r="K1631" s="3">
        <f>Datos_cocina[[#This Row],[Ganancia Bruta]]*Datos_cocina[[#This Row],[Cantidad Ordenada]]</f>
        <v>14</v>
      </c>
      <c r="L1631" s="3">
        <f>Datos_cocina[[#This Row],[Precio Unitario]]-Datos_cocina[[#This Row],[Costo Unitario]]</f>
        <v>14</v>
      </c>
      <c r="M1631" s="4">
        <f>(Datos_cocina[[#This Row],[Ganancia Neta]]/Datos_cocina[[#This Row],[Total del Pedido]])</f>
        <v>0.3888888888888889</v>
      </c>
    </row>
    <row r="1632" spans="1:13" x14ac:dyDescent="0.3">
      <c r="A1632">
        <v>663</v>
      </c>
      <c r="B1632">
        <v>3</v>
      </c>
      <c r="C1632" t="s">
        <v>44</v>
      </c>
      <c r="D1632" t="s">
        <v>45</v>
      </c>
      <c r="E1632" s="2">
        <v>10</v>
      </c>
      <c r="F1632" s="2">
        <v>18</v>
      </c>
      <c r="G1632">
        <v>2</v>
      </c>
      <c r="H1632" s="8">
        <v>2.7777777777777776E-2</v>
      </c>
      <c r="I1632" t="s">
        <v>13</v>
      </c>
      <c r="J1632" s="2">
        <f>Datos_cocina[[#This Row],[Precio Unitario]]*Datos_cocina[[#This Row],[Cantidad Ordenada]]</f>
        <v>36</v>
      </c>
      <c r="K1632" s="3">
        <f>Datos_cocina[[#This Row],[Ganancia Bruta]]*Datos_cocina[[#This Row],[Cantidad Ordenada]]</f>
        <v>16</v>
      </c>
      <c r="L1632" s="3">
        <f>Datos_cocina[[#This Row],[Precio Unitario]]-Datos_cocina[[#This Row],[Costo Unitario]]</f>
        <v>8</v>
      </c>
      <c r="M1632" s="4">
        <f>(Datos_cocina[[#This Row],[Ganancia Neta]]/Datos_cocina[[#This Row],[Total del Pedido]])</f>
        <v>0.44444444444444442</v>
      </c>
    </row>
    <row r="1633" spans="1:13" x14ac:dyDescent="0.3">
      <c r="A1633">
        <v>663</v>
      </c>
      <c r="B1633">
        <v>3</v>
      </c>
      <c r="C1633" t="s">
        <v>22</v>
      </c>
      <c r="D1633" t="s">
        <v>23</v>
      </c>
      <c r="E1633" s="2">
        <v>17</v>
      </c>
      <c r="F1633" s="2">
        <v>29</v>
      </c>
      <c r="G1633">
        <v>2</v>
      </c>
      <c r="H1633" s="8">
        <v>3.472222222222222E-3</v>
      </c>
      <c r="I1633" t="s">
        <v>13</v>
      </c>
      <c r="J1633" s="2">
        <f>Datos_cocina[[#This Row],[Precio Unitario]]*Datos_cocina[[#This Row],[Cantidad Ordenada]]</f>
        <v>58</v>
      </c>
      <c r="K1633" s="3">
        <f>Datos_cocina[[#This Row],[Ganancia Bruta]]*Datos_cocina[[#This Row],[Cantidad Ordenada]]</f>
        <v>24</v>
      </c>
      <c r="L1633" s="3">
        <f>Datos_cocina[[#This Row],[Precio Unitario]]-Datos_cocina[[#This Row],[Costo Unitario]]</f>
        <v>12</v>
      </c>
      <c r="M1633" s="4">
        <f>(Datos_cocina[[#This Row],[Ganancia Neta]]/Datos_cocina[[#This Row],[Total del Pedido]])</f>
        <v>0.41379310344827586</v>
      </c>
    </row>
    <row r="1634" spans="1:13" x14ac:dyDescent="0.3">
      <c r="A1634">
        <v>663</v>
      </c>
      <c r="B1634">
        <v>3</v>
      </c>
      <c r="C1634" t="s">
        <v>38</v>
      </c>
      <c r="D1634" t="s">
        <v>39</v>
      </c>
      <c r="E1634" s="2">
        <v>12</v>
      </c>
      <c r="F1634" s="2">
        <v>20</v>
      </c>
      <c r="G1634">
        <v>1</v>
      </c>
      <c r="H1634" s="8">
        <v>2.9166666666666667E-2</v>
      </c>
      <c r="I1634" t="s">
        <v>13</v>
      </c>
      <c r="J1634" s="2">
        <f>Datos_cocina[[#This Row],[Precio Unitario]]*Datos_cocina[[#This Row],[Cantidad Ordenada]]</f>
        <v>20</v>
      </c>
      <c r="K1634" s="3">
        <f>Datos_cocina[[#This Row],[Ganancia Bruta]]*Datos_cocina[[#This Row],[Cantidad Ordenada]]</f>
        <v>8</v>
      </c>
      <c r="L1634" s="3">
        <f>Datos_cocina[[#This Row],[Precio Unitario]]-Datos_cocina[[#This Row],[Costo Unitario]]</f>
        <v>8</v>
      </c>
      <c r="M1634" s="4">
        <f>(Datos_cocina[[#This Row],[Ganancia Neta]]/Datos_cocina[[#This Row],[Total del Pedido]])</f>
        <v>0.4</v>
      </c>
    </row>
    <row r="1635" spans="1:13" x14ac:dyDescent="0.3">
      <c r="A1635">
        <v>664</v>
      </c>
      <c r="B1635">
        <v>20</v>
      </c>
      <c r="C1635" t="s">
        <v>44</v>
      </c>
      <c r="D1635" t="s">
        <v>45</v>
      </c>
      <c r="E1635" s="2">
        <v>10</v>
      </c>
      <c r="F1635" s="2">
        <v>18</v>
      </c>
      <c r="G1635">
        <v>1</v>
      </c>
      <c r="H1635" s="8">
        <v>6.2500000000000003E-3</v>
      </c>
      <c r="I1635" t="s">
        <v>10</v>
      </c>
      <c r="J1635" s="2">
        <f>Datos_cocina[[#This Row],[Precio Unitario]]*Datos_cocina[[#This Row],[Cantidad Ordenada]]</f>
        <v>18</v>
      </c>
      <c r="K1635" s="3">
        <f>Datos_cocina[[#This Row],[Ganancia Bruta]]*Datos_cocina[[#This Row],[Cantidad Ordenada]]</f>
        <v>8</v>
      </c>
      <c r="L1635" s="3">
        <f>Datos_cocina[[#This Row],[Precio Unitario]]-Datos_cocina[[#This Row],[Costo Unitario]]</f>
        <v>8</v>
      </c>
      <c r="M1635" s="4">
        <f>(Datos_cocina[[#This Row],[Ganancia Neta]]/Datos_cocina[[#This Row],[Total del Pedido]])</f>
        <v>0.44444444444444442</v>
      </c>
    </row>
    <row r="1636" spans="1:13" x14ac:dyDescent="0.3">
      <c r="A1636">
        <v>664</v>
      </c>
      <c r="B1636">
        <v>20</v>
      </c>
      <c r="C1636" t="s">
        <v>28</v>
      </c>
      <c r="D1636" t="s">
        <v>29</v>
      </c>
      <c r="E1636" s="2">
        <v>11</v>
      </c>
      <c r="F1636" s="2">
        <v>19</v>
      </c>
      <c r="G1636">
        <v>2</v>
      </c>
      <c r="H1636" s="8">
        <v>2.9166666666666667E-2</v>
      </c>
      <c r="I1636" t="s">
        <v>10</v>
      </c>
      <c r="J1636" s="2">
        <f>Datos_cocina[[#This Row],[Precio Unitario]]*Datos_cocina[[#This Row],[Cantidad Ordenada]]</f>
        <v>38</v>
      </c>
      <c r="K1636" s="3">
        <f>Datos_cocina[[#This Row],[Ganancia Bruta]]*Datos_cocina[[#This Row],[Cantidad Ordenada]]</f>
        <v>16</v>
      </c>
      <c r="L1636" s="3">
        <f>Datos_cocina[[#This Row],[Precio Unitario]]-Datos_cocina[[#This Row],[Costo Unitario]]</f>
        <v>8</v>
      </c>
      <c r="M1636" s="4">
        <f>(Datos_cocina[[#This Row],[Ganancia Neta]]/Datos_cocina[[#This Row],[Total del Pedido]])</f>
        <v>0.42105263157894735</v>
      </c>
    </row>
    <row r="1637" spans="1:13" x14ac:dyDescent="0.3">
      <c r="A1637">
        <v>664</v>
      </c>
      <c r="B1637">
        <v>20</v>
      </c>
      <c r="C1637" t="s">
        <v>34</v>
      </c>
      <c r="D1637" t="s">
        <v>35</v>
      </c>
      <c r="E1637" s="2">
        <v>13</v>
      </c>
      <c r="F1637" s="2">
        <v>22</v>
      </c>
      <c r="G1637">
        <v>3</v>
      </c>
      <c r="H1637" s="8">
        <v>3.3333333333333333E-2</v>
      </c>
      <c r="I1637" t="s">
        <v>13</v>
      </c>
      <c r="J1637" s="2">
        <f>Datos_cocina[[#This Row],[Precio Unitario]]*Datos_cocina[[#This Row],[Cantidad Ordenada]]</f>
        <v>66</v>
      </c>
      <c r="K1637" s="3">
        <f>Datos_cocina[[#This Row],[Ganancia Bruta]]*Datos_cocina[[#This Row],[Cantidad Ordenada]]</f>
        <v>27</v>
      </c>
      <c r="L1637" s="3">
        <f>Datos_cocina[[#This Row],[Precio Unitario]]-Datos_cocina[[#This Row],[Costo Unitario]]</f>
        <v>9</v>
      </c>
      <c r="M1637" s="4">
        <f>(Datos_cocina[[#This Row],[Ganancia Neta]]/Datos_cocina[[#This Row],[Total del Pedido]])</f>
        <v>0.40909090909090912</v>
      </c>
    </row>
    <row r="1638" spans="1:13" x14ac:dyDescent="0.3">
      <c r="A1638">
        <v>665</v>
      </c>
      <c r="B1638">
        <v>6</v>
      </c>
      <c r="C1638" t="s">
        <v>48</v>
      </c>
      <c r="D1638" t="s">
        <v>49</v>
      </c>
      <c r="E1638" s="2">
        <v>15</v>
      </c>
      <c r="F1638" s="2">
        <v>25</v>
      </c>
      <c r="G1638">
        <v>3</v>
      </c>
      <c r="H1638" s="8">
        <v>1.7361111111111112E-2</v>
      </c>
      <c r="I1638" t="s">
        <v>13</v>
      </c>
      <c r="J1638" s="2">
        <f>Datos_cocina[[#This Row],[Precio Unitario]]*Datos_cocina[[#This Row],[Cantidad Ordenada]]</f>
        <v>75</v>
      </c>
      <c r="K1638" s="3">
        <f>Datos_cocina[[#This Row],[Ganancia Bruta]]*Datos_cocina[[#This Row],[Cantidad Ordenada]]</f>
        <v>30</v>
      </c>
      <c r="L1638" s="3">
        <f>Datos_cocina[[#This Row],[Precio Unitario]]-Datos_cocina[[#This Row],[Costo Unitario]]</f>
        <v>10</v>
      </c>
      <c r="M1638" s="4">
        <f>(Datos_cocina[[#This Row],[Ganancia Neta]]/Datos_cocina[[#This Row],[Total del Pedido]])</f>
        <v>0.4</v>
      </c>
    </row>
    <row r="1639" spans="1:13" x14ac:dyDescent="0.3">
      <c r="A1639">
        <v>665</v>
      </c>
      <c r="B1639">
        <v>6</v>
      </c>
      <c r="C1639" t="s">
        <v>16</v>
      </c>
      <c r="D1639" t="s">
        <v>17</v>
      </c>
      <c r="E1639" s="2">
        <v>16</v>
      </c>
      <c r="F1639" s="2">
        <v>27</v>
      </c>
      <c r="G1639">
        <v>2</v>
      </c>
      <c r="H1639" s="8">
        <v>1.0416666666666666E-2</v>
      </c>
      <c r="I1639" t="s">
        <v>13</v>
      </c>
      <c r="J1639" s="2">
        <f>Datos_cocina[[#This Row],[Precio Unitario]]*Datos_cocina[[#This Row],[Cantidad Ordenada]]</f>
        <v>54</v>
      </c>
      <c r="K1639" s="3">
        <f>Datos_cocina[[#This Row],[Ganancia Bruta]]*Datos_cocina[[#This Row],[Cantidad Ordenada]]</f>
        <v>22</v>
      </c>
      <c r="L1639" s="3">
        <f>Datos_cocina[[#This Row],[Precio Unitario]]-Datos_cocina[[#This Row],[Costo Unitario]]</f>
        <v>11</v>
      </c>
      <c r="M1639" s="4">
        <f>(Datos_cocina[[#This Row],[Ganancia Neta]]/Datos_cocina[[#This Row],[Total del Pedido]])</f>
        <v>0.40740740740740738</v>
      </c>
    </row>
    <row r="1640" spans="1:13" x14ac:dyDescent="0.3">
      <c r="A1640">
        <v>666</v>
      </c>
      <c r="B1640">
        <v>8</v>
      </c>
      <c r="C1640" t="s">
        <v>38</v>
      </c>
      <c r="D1640" t="s">
        <v>39</v>
      </c>
      <c r="E1640" s="2">
        <v>12</v>
      </c>
      <c r="F1640" s="2">
        <v>20</v>
      </c>
      <c r="G1640">
        <v>2</v>
      </c>
      <c r="H1640" s="8">
        <v>1.8749999999999999E-2</v>
      </c>
      <c r="I1640" t="s">
        <v>13</v>
      </c>
      <c r="J1640" s="2">
        <f>Datos_cocina[[#This Row],[Precio Unitario]]*Datos_cocina[[#This Row],[Cantidad Ordenada]]</f>
        <v>40</v>
      </c>
      <c r="K1640" s="3">
        <f>Datos_cocina[[#This Row],[Ganancia Bruta]]*Datos_cocina[[#This Row],[Cantidad Ordenada]]</f>
        <v>16</v>
      </c>
      <c r="L1640" s="3">
        <f>Datos_cocina[[#This Row],[Precio Unitario]]-Datos_cocina[[#This Row],[Costo Unitario]]</f>
        <v>8</v>
      </c>
      <c r="M1640" s="4">
        <f>(Datos_cocina[[#This Row],[Ganancia Neta]]/Datos_cocina[[#This Row],[Total del Pedido]])</f>
        <v>0.4</v>
      </c>
    </row>
    <row r="1641" spans="1:13" x14ac:dyDescent="0.3">
      <c r="A1641">
        <v>667</v>
      </c>
      <c r="B1641">
        <v>6</v>
      </c>
      <c r="C1641" t="s">
        <v>20</v>
      </c>
      <c r="D1641" t="s">
        <v>21</v>
      </c>
      <c r="E1641" s="2">
        <v>22</v>
      </c>
      <c r="F1641" s="2">
        <v>36</v>
      </c>
      <c r="G1641">
        <v>1</v>
      </c>
      <c r="H1641" s="8">
        <v>8.3333333333333332E-3</v>
      </c>
      <c r="I1641" t="s">
        <v>10</v>
      </c>
      <c r="J1641" s="2">
        <f>Datos_cocina[[#This Row],[Precio Unitario]]*Datos_cocina[[#This Row],[Cantidad Ordenada]]</f>
        <v>36</v>
      </c>
      <c r="K1641" s="3">
        <f>Datos_cocina[[#This Row],[Ganancia Bruta]]*Datos_cocina[[#This Row],[Cantidad Ordenada]]</f>
        <v>14</v>
      </c>
      <c r="L1641" s="3">
        <f>Datos_cocina[[#This Row],[Precio Unitario]]-Datos_cocina[[#This Row],[Costo Unitario]]</f>
        <v>14</v>
      </c>
      <c r="M1641" s="4">
        <f>(Datos_cocina[[#This Row],[Ganancia Neta]]/Datos_cocina[[#This Row],[Total del Pedido]])</f>
        <v>0.3888888888888889</v>
      </c>
    </row>
    <row r="1642" spans="1:13" x14ac:dyDescent="0.3">
      <c r="A1642">
        <v>668</v>
      </c>
      <c r="B1642">
        <v>12</v>
      </c>
      <c r="C1642" t="s">
        <v>46</v>
      </c>
      <c r="D1642" t="s">
        <v>47</v>
      </c>
      <c r="E1642" s="2">
        <v>15</v>
      </c>
      <c r="F1642" s="2">
        <v>26</v>
      </c>
      <c r="G1642">
        <v>3</v>
      </c>
      <c r="H1642" s="8">
        <v>4.0972222222222222E-2</v>
      </c>
      <c r="I1642" t="s">
        <v>10</v>
      </c>
      <c r="J1642" s="2">
        <f>Datos_cocina[[#This Row],[Precio Unitario]]*Datos_cocina[[#This Row],[Cantidad Ordenada]]</f>
        <v>78</v>
      </c>
      <c r="K1642" s="3">
        <f>Datos_cocina[[#This Row],[Ganancia Bruta]]*Datos_cocina[[#This Row],[Cantidad Ordenada]]</f>
        <v>33</v>
      </c>
      <c r="L1642" s="3">
        <f>Datos_cocina[[#This Row],[Precio Unitario]]-Datos_cocina[[#This Row],[Costo Unitario]]</f>
        <v>11</v>
      </c>
      <c r="M1642" s="4">
        <f>(Datos_cocina[[#This Row],[Ganancia Neta]]/Datos_cocina[[#This Row],[Total del Pedido]])</f>
        <v>0.42307692307692307</v>
      </c>
    </row>
    <row r="1643" spans="1:13" x14ac:dyDescent="0.3">
      <c r="A1643">
        <v>668</v>
      </c>
      <c r="B1643">
        <v>12</v>
      </c>
      <c r="C1643" t="s">
        <v>8</v>
      </c>
      <c r="D1643" t="s">
        <v>9</v>
      </c>
      <c r="E1643" s="2">
        <v>14</v>
      </c>
      <c r="F1643" s="2">
        <v>24</v>
      </c>
      <c r="G1643">
        <v>2</v>
      </c>
      <c r="H1643" s="8">
        <v>6.2500000000000003E-3</v>
      </c>
      <c r="I1643" t="s">
        <v>13</v>
      </c>
      <c r="J1643" s="2">
        <f>Datos_cocina[[#This Row],[Precio Unitario]]*Datos_cocina[[#This Row],[Cantidad Ordenada]]</f>
        <v>48</v>
      </c>
      <c r="K1643" s="3">
        <f>Datos_cocina[[#This Row],[Ganancia Bruta]]*Datos_cocina[[#This Row],[Cantidad Ordenada]]</f>
        <v>20</v>
      </c>
      <c r="L1643" s="3">
        <f>Datos_cocina[[#This Row],[Precio Unitario]]-Datos_cocina[[#This Row],[Costo Unitario]]</f>
        <v>10</v>
      </c>
      <c r="M1643" s="4">
        <f>(Datos_cocina[[#This Row],[Ganancia Neta]]/Datos_cocina[[#This Row],[Total del Pedido]])</f>
        <v>0.41666666666666669</v>
      </c>
    </row>
    <row r="1644" spans="1:13" x14ac:dyDescent="0.3">
      <c r="A1644">
        <v>668</v>
      </c>
      <c r="B1644">
        <v>12</v>
      </c>
      <c r="C1644" t="s">
        <v>48</v>
      </c>
      <c r="D1644" t="s">
        <v>49</v>
      </c>
      <c r="E1644" s="2">
        <v>15</v>
      </c>
      <c r="F1644" s="2">
        <v>25</v>
      </c>
      <c r="G1644">
        <v>3</v>
      </c>
      <c r="H1644" s="8">
        <v>3.2638888888888891E-2</v>
      </c>
      <c r="I1644" t="s">
        <v>10</v>
      </c>
      <c r="J1644" s="2">
        <f>Datos_cocina[[#This Row],[Precio Unitario]]*Datos_cocina[[#This Row],[Cantidad Ordenada]]</f>
        <v>75</v>
      </c>
      <c r="K1644" s="3">
        <f>Datos_cocina[[#This Row],[Ganancia Bruta]]*Datos_cocina[[#This Row],[Cantidad Ordenada]]</f>
        <v>30</v>
      </c>
      <c r="L1644" s="3">
        <f>Datos_cocina[[#This Row],[Precio Unitario]]-Datos_cocina[[#This Row],[Costo Unitario]]</f>
        <v>10</v>
      </c>
      <c r="M1644" s="4">
        <f>(Datos_cocina[[#This Row],[Ganancia Neta]]/Datos_cocina[[#This Row],[Total del Pedido]])</f>
        <v>0.4</v>
      </c>
    </row>
    <row r="1645" spans="1:13" x14ac:dyDescent="0.3">
      <c r="A1645">
        <v>669</v>
      </c>
      <c r="B1645">
        <v>10</v>
      </c>
      <c r="C1645" t="s">
        <v>14</v>
      </c>
      <c r="D1645" t="s">
        <v>15</v>
      </c>
      <c r="E1645" s="2">
        <v>19</v>
      </c>
      <c r="F1645" s="2">
        <v>31</v>
      </c>
      <c r="G1645">
        <v>1</v>
      </c>
      <c r="H1645" s="8">
        <v>9.0277777777777769E-3</v>
      </c>
      <c r="I1645" t="s">
        <v>13</v>
      </c>
      <c r="J1645" s="2">
        <f>Datos_cocina[[#This Row],[Precio Unitario]]*Datos_cocina[[#This Row],[Cantidad Ordenada]]</f>
        <v>31</v>
      </c>
      <c r="K1645" s="3">
        <f>Datos_cocina[[#This Row],[Ganancia Bruta]]*Datos_cocina[[#This Row],[Cantidad Ordenada]]</f>
        <v>12</v>
      </c>
      <c r="L1645" s="3">
        <f>Datos_cocina[[#This Row],[Precio Unitario]]-Datos_cocina[[#This Row],[Costo Unitario]]</f>
        <v>12</v>
      </c>
      <c r="M1645" s="4">
        <f>(Datos_cocina[[#This Row],[Ganancia Neta]]/Datos_cocina[[#This Row],[Total del Pedido]])</f>
        <v>0.38709677419354838</v>
      </c>
    </row>
    <row r="1646" spans="1:13" x14ac:dyDescent="0.3">
      <c r="A1646">
        <v>669</v>
      </c>
      <c r="B1646">
        <v>10</v>
      </c>
      <c r="C1646" t="s">
        <v>16</v>
      </c>
      <c r="D1646" t="s">
        <v>17</v>
      </c>
      <c r="E1646" s="2">
        <v>16</v>
      </c>
      <c r="F1646" s="2">
        <v>27</v>
      </c>
      <c r="G1646">
        <v>2</v>
      </c>
      <c r="H1646" s="8">
        <v>9.7222222222222224E-3</v>
      </c>
      <c r="I1646" t="s">
        <v>13</v>
      </c>
      <c r="J1646" s="2">
        <f>Datos_cocina[[#This Row],[Precio Unitario]]*Datos_cocina[[#This Row],[Cantidad Ordenada]]</f>
        <v>54</v>
      </c>
      <c r="K1646" s="3">
        <f>Datos_cocina[[#This Row],[Ganancia Bruta]]*Datos_cocina[[#This Row],[Cantidad Ordenada]]</f>
        <v>22</v>
      </c>
      <c r="L1646" s="3">
        <f>Datos_cocina[[#This Row],[Precio Unitario]]-Datos_cocina[[#This Row],[Costo Unitario]]</f>
        <v>11</v>
      </c>
      <c r="M1646" s="4">
        <f>(Datos_cocina[[#This Row],[Ganancia Neta]]/Datos_cocina[[#This Row],[Total del Pedido]])</f>
        <v>0.40740740740740738</v>
      </c>
    </row>
    <row r="1647" spans="1:13" x14ac:dyDescent="0.3">
      <c r="A1647">
        <v>669</v>
      </c>
      <c r="B1647">
        <v>10</v>
      </c>
      <c r="C1647" t="s">
        <v>32</v>
      </c>
      <c r="D1647" t="s">
        <v>33</v>
      </c>
      <c r="E1647" s="2">
        <v>19</v>
      </c>
      <c r="F1647" s="2">
        <v>32</v>
      </c>
      <c r="G1647">
        <v>3</v>
      </c>
      <c r="H1647" s="8">
        <v>2.9166666666666667E-2</v>
      </c>
      <c r="I1647" t="s">
        <v>13</v>
      </c>
      <c r="J1647" s="2">
        <f>Datos_cocina[[#This Row],[Precio Unitario]]*Datos_cocina[[#This Row],[Cantidad Ordenada]]</f>
        <v>96</v>
      </c>
      <c r="K1647" s="3">
        <f>Datos_cocina[[#This Row],[Ganancia Bruta]]*Datos_cocina[[#This Row],[Cantidad Ordenada]]</f>
        <v>39</v>
      </c>
      <c r="L1647" s="3">
        <f>Datos_cocina[[#This Row],[Precio Unitario]]-Datos_cocina[[#This Row],[Costo Unitario]]</f>
        <v>13</v>
      </c>
      <c r="M1647" s="4">
        <f>(Datos_cocina[[#This Row],[Ganancia Neta]]/Datos_cocina[[#This Row],[Total del Pedido]])</f>
        <v>0.40625</v>
      </c>
    </row>
    <row r="1648" spans="1:13" x14ac:dyDescent="0.3">
      <c r="A1648">
        <v>670</v>
      </c>
      <c r="B1648">
        <v>16</v>
      </c>
      <c r="C1648" t="s">
        <v>40</v>
      </c>
      <c r="D1648" t="s">
        <v>41</v>
      </c>
      <c r="E1648" s="2">
        <v>14</v>
      </c>
      <c r="F1648" s="2">
        <v>23</v>
      </c>
      <c r="G1648">
        <v>1</v>
      </c>
      <c r="H1648" s="8">
        <v>1.8055555555555554E-2</v>
      </c>
      <c r="I1648" t="s">
        <v>10</v>
      </c>
      <c r="J1648" s="2">
        <f>Datos_cocina[[#This Row],[Precio Unitario]]*Datos_cocina[[#This Row],[Cantidad Ordenada]]</f>
        <v>23</v>
      </c>
      <c r="K1648" s="3">
        <f>Datos_cocina[[#This Row],[Ganancia Bruta]]*Datos_cocina[[#This Row],[Cantidad Ordenada]]</f>
        <v>9</v>
      </c>
      <c r="L1648" s="3">
        <f>Datos_cocina[[#This Row],[Precio Unitario]]-Datos_cocina[[#This Row],[Costo Unitario]]</f>
        <v>9</v>
      </c>
      <c r="M1648" s="4">
        <f>(Datos_cocina[[#This Row],[Ganancia Neta]]/Datos_cocina[[#This Row],[Total del Pedido]])</f>
        <v>0.39130434782608697</v>
      </c>
    </row>
    <row r="1649" spans="1:13" x14ac:dyDescent="0.3">
      <c r="A1649">
        <v>670</v>
      </c>
      <c r="B1649">
        <v>16</v>
      </c>
      <c r="C1649" t="s">
        <v>30</v>
      </c>
      <c r="D1649" t="s">
        <v>31</v>
      </c>
      <c r="E1649" s="2">
        <v>21</v>
      </c>
      <c r="F1649" s="2">
        <v>35</v>
      </c>
      <c r="G1649">
        <v>1</v>
      </c>
      <c r="H1649" s="8">
        <v>1.1805555555555555E-2</v>
      </c>
      <c r="I1649" t="s">
        <v>13</v>
      </c>
      <c r="J1649" s="2">
        <f>Datos_cocina[[#This Row],[Precio Unitario]]*Datos_cocina[[#This Row],[Cantidad Ordenada]]</f>
        <v>35</v>
      </c>
      <c r="K1649" s="3">
        <f>Datos_cocina[[#This Row],[Ganancia Bruta]]*Datos_cocina[[#This Row],[Cantidad Ordenada]]</f>
        <v>14</v>
      </c>
      <c r="L1649" s="3">
        <f>Datos_cocina[[#This Row],[Precio Unitario]]-Datos_cocina[[#This Row],[Costo Unitario]]</f>
        <v>14</v>
      </c>
      <c r="M1649" s="4">
        <f>(Datos_cocina[[#This Row],[Ganancia Neta]]/Datos_cocina[[#This Row],[Total del Pedido]])</f>
        <v>0.4</v>
      </c>
    </row>
    <row r="1650" spans="1:13" x14ac:dyDescent="0.3">
      <c r="A1650">
        <v>670</v>
      </c>
      <c r="B1650">
        <v>16</v>
      </c>
      <c r="C1650" t="s">
        <v>20</v>
      </c>
      <c r="D1650" t="s">
        <v>21</v>
      </c>
      <c r="E1650" s="2">
        <v>22</v>
      </c>
      <c r="F1650" s="2">
        <v>36</v>
      </c>
      <c r="G1650">
        <v>1</v>
      </c>
      <c r="H1650" s="8">
        <v>2.2222222222222223E-2</v>
      </c>
      <c r="I1650" t="s">
        <v>10</v>
      </c>
      <c r="J1650" s="2">
        <f>Datos_cocina[[#This Row],[Precio Unitario]]*Datos_cocina[[#This Row],[Cantidad Ordenada]]</f>
        <v>36</v>
      </c>
      <c r="K1650" s="3">
        <f>Datos_cocina[[#This Row],[Ganancia Bruta]]*Datos_cocina[[#This Row],[Cantidad Ordenada]]</f>
        <v>14</v>
      </c>
      <c r="L1650" s="3">
        <f>Datos_cocina[[#This Row],[Precio Unitario]]-Datos_cocina[[#This Row],[Costo Unitario]]</f>
        <v>14</v>
      </c>
      <c r="M1650" s="4">
        <f>(Datos_cocina[[#This Row],[Ganancia Neta]]/Datos_cocina[[#This Row],[Total del Pedido]])</f>
        <v>0.3888888888888889</v>
      </c>
    </row>
    <row r="1651" spans="1:13" x14ac:dyDescent="0.3">
      <c r="A1651">
        <v>671</v>
      </c>
      <c r="B1651">
        <v>17</v>
      </c>
      <c r="C1651" t="s">
        <v>30</v>
      </c>
      <c r="D1651" t="s">
        <v>31</v>
      </c>
      <c r="E1651" s="2">
        <v>21</v>
      </c>
      <c r="F1651" s="2">
        <v>35</v>
      </c>
      <c r="G1651">
        <v>2</v>
      </c>
      <c r="H1651" s="8">
        <v>2.013888888888889E-2</v>
      </c>
      <c r="I1651" t="s">
        <v>13</v>
      </c>
      <c r="J1651" s="2">
        <f>Datos_cocina[[#This Row],[Precio Unitario]]*Datos_cocina[[#This Row],[Cantidad Ordenada]]</f>
        <v>70</v>
      </c>
      <c r="K1651" s="3">
        <f>Datos_cocina[[#This Row],[Ganancia Bruta]]*Datos_cocina[[#This Row],[Cantidad Ordenada]]</f>
        <v>28</v>
      </c>
      <c r="L1651" s="3">
        <f>Datos_cocina[[#This Row],[Precio Unitario]]-Datos_cocina[[#This Row],[Costo Unitario]]</f>
        <v>14</v>
      </c>
      <c r="M1651" s="4">
        <f>(Datos_cocina[[#This Row],[Ganancia Neta]]/Datos_cocina[[#This Row],[Total del Pedido]])</f>
        <v>0.4</v>
      </c>
    </row>
    <row r="1652" spans="1:13" x14ac:dyDescent="0.3">
      <c r="A1652">
        <v>671</v>
      </c>
      <c r="B1652">
        <v>17</v>
      </c>
      <c r="C1652" t="s">
        <v>48</v>
      </c>
      <c r="D1652" t="s">
        <v>49</v>
      </c>
      <c r="E1652" s="2">
        <v>15</v>
      </c>
      <c r="F1652" s="2">
        <v>25</v>
      </c>
      <c r="G1652">
        <v>2</v>
      </c>
      <c r="H1652" s="8">
        <v>2.2222222222222223E-2</v>
      </c>
      <c r="I1652" t="s">
        <v>10</v>
      </c>
      <c r="J1652" s="2">
        <f>Datos_cocina[[#This Row],[Precio Unitario]]*Datos_cocina[[#This Row],[Cantidad Ordenada]]</f>
        <v>50</v>
      </c>
      <c r="K1652" s="3">
        <f>Datos_cocina[[#This Row],[Ganancia Bruta]]*Datos_cocina[[#This Row],[Cantidad Ordenada]]</f>
        <v>20</v>
      </c>
      <c r="L1652" s="3">
        <f>Datos_cocina[[#This Row],[Precio Unitario]]-Datos_cocina[[#This Row],[Costo Unitario]]</f>
        <v>10</v>
      </c>
      <c r="M1652" s="4">
        <f>(Datos_cocina[[#This Row],[Ganancia Neta]]/Datos_cocina[[#This Row],[Total del Pedido]])</f>
        <v>0.4</v>
      </c>
    </row>
    <row r="1653" spans="1:13" x14ac:dyDescent="0.3">
      <c r="A1653">
        <v>671</v>
      </c>
      <c r="B1653">
        <v>17</v>
      </c>
      <c r="C1653" t="s">
        <v>32</v>
      </c>
      <c r="D1653" t="s">
        <v>33</v>
      </c>
      <c r="E1653" s="2">
        <v>19</v>
      </c>
      <c r="F1653" s="2">
        <v>32</v>
      </c>
      <c r="G1653">
        <v>2</v>
      </c>
      <c r="H1653" s="8">
        <v>2.361111111111111E-2</v>
      </c>
      <c r="I1653" t="s">
        <v>10</v>
      </c>
      <c r="J1653" s="2">
        <f>Datos_cocina[[#This Row],[Precio Unitario]]*Datos_cocina[[#This Row],[Cantidad Ordenada]]</f>
        <v>64</v>
      </c>
      <c r="K1653" s="3">
        <f>Datos_cocina[[#This Row],[Ganancia Bruta]]*Datos_cocina[[#This Row],[Cantidad Ordenada]]</f>
        <v>26</v>
      </c>
      <c r="L1653" s="3">
        <f>Datos_cocina[[#This Row],[Precio Unitario]]-Datos_cocina[[#This Row],[Costo Unitario]]</f>
        <v>13</v>
      </c>
      <c r="M1653" s="4">
        <f>(Datos_cocina[[#This Row],[Ganancia Neta]]/Datos_cocina[[#This Row],[Total del Pedido]])</f>
        <v>0.40625</v>
      </c>
    </row>
    <row r="1654" spans="1:13" x14ac:dyDescent="0.3">
      <c r="A1654">
        <v>672</v>
      </c>
      <c r="B1654">
        <v>12</v>
      </c>
      <c r="C1654" t="s">
        <v>32</v>
      </c>
      <c r="D1654" t="s">
        <v>33</v>
      </c>
      <c r="E1654" s="2">
        <v>19</v>
      </c>
      <c r="F1654" s="2">
        <v>32</v>
      </c>
      <c r="G1654">
        <v>3</v>
      </c>
      <c r="H1654" s="8">
        <v>1.4583333333333334E-2</v>
      </c>
      <c r="I1654" t="s">
        <v>13</v>
      </c>
      <c r="J1654" s="2">
        <f>Datos_cocina[[#This Row],[Precio Unitario]]*Datos_cocina[[#This Row],[Cantidad Ordenada]]</f>
        <v>96</v>
      </c>
      <c r="K1654" s="3">
        <f>Datos_cocina[[#This Row],[Ganancia Bruta]]*Datos_cocina[[#This Row],[Cantidad Ordenada]]</f>
        <v>39</v>
      </c>
      <c r="L1654" s="3">
        <f>Datos_cocina[[#This Row],[Precio Unitario]]-Datos_cocina[[#This Row],[Costo Unitario]]</f>
        <v>13</v>
      </c>
      <c r="M1654" s="4">
        <f>(Datos_cocina[[#This Row],[Ganancia Neta]]/Datos_cocina[[#This Row],[Total del Pedido]])</f>
        <v>0.40625</v>
      </c>
    </row>
    <row r="1655" spans="1:13" x14ac:dyDescent="0.3">
      <c r="A1655">
        <v>672</v>
      </c>
      <c r="B1655">
        <v>12</v>
      </c>
      <c r="C1655" t="s">
        <v>42</v>
      </c>
      <c r="D1655" t="s">
        <v>43</v>
      </c>
      <c r="E1655" s="2">
        <v>13</v>
      </c>
      <c r="F1655" s="2">
        <v>21</v>
      </c>
      <c r="G1655">
        <v>2</v>
      </c>
      <c r="H1655" s="8">
        <v>1.0416666666666666E-2</v>
      </c>
      <c r="I1655" t="s">
        <v>13</v>
      </c>
      <c r="J1655" s="2">
        <f>Datos_cocina[[#This Row],[Precio Unitario]]*Datos_cocina[[#This Row],[Cantidad Ordenada]]</f>
        <v>42</v>
      </c>
      <c r="K1655" s="3">
        <f>Datos_cocina[[#This Row],[Ganancia Bruta]]*Datos_cocina[[#This Row],[Cantidad Ordenada]]</f>
        <v>16</v>
      </c>
      <c r="L1655" s="3">
        <f>Datos_cocina[[#This Row],[Precio Unitario]]-Datos_cocina[[#This Row],[Costo Unitario]]</f>
        <v>8</v>
      </c>
      <c r="M1655" s="4">
        <f>(Datos_cocina[[#This Row],[Ganancia Neta]]/Datos_cocina[[#This Row],[Total del Pedido]])</f>
        <v>0.38095238095238093</v>
      </c>
    </row>
    <row r="1656" spans="1:13" x14ac:dyDescent="0.3">
      <c r="A1656">
        <v>672</v>
      </c>
      <c r="B1656">
        <v>12</v>
      </c>
      <c r="C1656" t="s">
        <v>28</v>
      </c>
      <c r="D1656" t="s">
        <v>29</v>
      </c>
      <c r="E1656" s="2">
        <v>11</v>
      </c>
      <c r="F1656" s="2">
        <v>19</v>
      </c>
      <c r="G1656">
        <v>1</v>
      </c>
      <c r="H1656" s="8">
        <v>2.9166666666666667E-2</v>
      </c>
      <c r="I1656" t="s">
        <v>10</v>
      </c>
      <c r="J1656" s="2">
        <f>Datos_cocina[[#This Row],[Precio Unitario]]*Datos_cocina[[#This Row],[Cantidad Ordenada]]</f>
        <v>19</v>
      </c>
      <c r="K1656" s="3">
        <f>Datos_cocina[[#This Row],[Ganancia Bruta]]*Datos_cocina[[#This Row],[Cantidad Ordenada]]</f>
        <v>8</v>
      </c>
      <c r="L1656" s="3">
        <f>Datos_cocina[[#This Row],[Precio Unitario]]-Datos_cocina[[#This Row],[Costo Unitario]]</f>
        <v>8</v>
      </c>
      <c r="M1656" s="4">
        <f>(Datos_cocina[[#This Row],[Ganancia Neta]]/Datos_cocina[[#This Row],[Total del Pedido]])</f>
        <v>0.42105263157894735</v>
      </c>
    </row>
    <row r="1657" spans="1:13" x14ac:dyDescent="0.3">
      <c r="A1657">
        <v>673</v>
      </c>
      <c r="B1657">
        <v>20</v>
      </c>
      <c r="C1657" t="s">
        <v>18</v>
      </c>
      <c r="D1657" t="s">
        <v>19</v>
      </c>
      <c r="E1657" s="2">
        <v>25</v>
      </c>
      <c r="F1657" s="2">
        <v>40</v>
      </c>
      <c r="G1657">
        <v>2</v>
      </c>
      <c r="H1657" s="8">
        <v>9.0277777777777769E-3</v>
      </c>
      <c r="I1657" t="s">
        <v>10</v>
      </c>
      <c r="J1657" s="2">
        <f>Datos_cocina[[#This Row],[Precio Unitario]]*Datos_cocina[[#This Row],[Cantidad Ordenada]]</f>
        <v>80</v>
      </c>
      <c r="K1657" s="3">
        <f>Datos_cocina[[#This Row],[Ganancia Bruta]]*Datos_cocina[[#This Row],[Cantidad Ordenada]]</f>
        <v>30</v>
      </c>
      <c r="L1657" s="3">
        <f>Datos_cocina[[#This Row],[Precio Unitario]]-Datos_cocina[[#This Row],[Costo Unitario]]</f>
        <v>15</v>
      </c>
      <c r="M1657" s="4">
        <f>(Datos_cocina[[#This Row],[Ganancia Neta]]/Datos_cocina[[#This Row],[Total del Pedido]])</f>
        <v>0.375</v>
      </c>
    </row>
    <row r="1658" spans="1:13" x14ac:dyDescent="0.3">
      <c r="A1658">
        <v>673</v>
      </c>
      <c r="B1658">
        <v>20</v>
      </c>
      <c r="C1658" t="s">
        <v>30</v>
      </c>
      <c r="D1658" t="s">
        <v>31</v>
      </c>
      <c r="E1658" s="2">
        <v>21</v>
      </c>
      <c r="F1658" s="2">
        <v>35</v>
      </c>
      <c r="G1658">
        <v>3</v>
      </c>
      <c r="H1658" s="8">
        <v>6.9444444444444441E-3</v>
      </c>
      <c r="I1658" t="s">
        <v>10</v>
      </c>
      <c r="J1658" s="2">
        <f>Datos_cocina[[#This Row],[Precio Unitario]]*Datos_cocina[[#This Row],[Cantidad Ordenada]]</f>
        <v>105</v>
      </c>
      <c r="K1658" s="3">
        <f>Datos_cocina[[#This Row],[Ganancia Bruta]]*Datos_cocina[[#This Row],[Cantidad Ordenada]]</f>
        <v>42</v>
      </c>
      <c r="L1658" s="3">
        <f>Datos_cocina[[#This Row],[Precio Unitario]]-Datos_cocina[[#This Row],[Costo Unitario]]</f>
        <v>14</v>
      </c>
      <c r="M1658" s="4">
        <f>(Datos_cocina[[#This Row],[Ganancia Neta]]/Datos_cocina[[#This Row],[Total del Pedido]])</f>
        <v>0.4</v>
      </c>
    </row>
    <row r="1659" spans="1:13" x14ac:dyDescent="0.3">
      <c r="A1659">
        <v>673</v>
      </c>
      <c r="B1659">
        <v>20</v>
      </c>
      <c r="C1659" t="s">
        <v>11</v>
      </c>
      <c r="D1659" t="s">
        <v>12</v>
      </c>
      <c r="E1659" s="2">
        <v>18</v>
      </c>
      <c r="F1659" s="2">
        <v>30</v>
      </c>
      <c r="G1659">
        <v>1</v>
      </c>
      <c r="H1659" s="8">
        <v>1.7361111111111112E-2</v>
      </c>
      <c r="I1659" t="s">
        <v>10</v>
      </c>
      <c r="J1659" s="2">
        <f>Datos_cocina[[#This Row],[Precio Unitario]]*Datos_cocina[[#This Row],[Cantidad Ordenada]]</f>
        <v>30</v>
      </c>
      <c r="K1659" s="3">
        <f>Datos_cocina[[#This Row],[Ganancia Bruta]]*Datos_cocina[[#This Row],[Cantidad Ordenada]]</f>
        <v>12</v>
      </c>
      <c r="L1659" s="3">
        <f>Datos_cocina[[#This Row],[Precio Unitario]]-Datos_cocina[[#This Row],[Costo Unitario]]</f>
        <v>12</v>
      </c>
      <c r="M1659" s="4">
        <f>(Datos_cocina[[#This Row],[Ganancia Neta]]/Datos_cocina[[#This Row],[Total del Pedido]])</f>
        <v>0.4</v>
      </c>
    </row>
    <row r="1660" spans="1:13" x14ac:dyDescent="0.3">
      <c r="A1660">
        <v>673</v>
      </c>
      <c r="B1660">
        <v>20</v>
      </c>
      <c r="C1660" t="s">
        <v>48</v>
      </c>
      <c r="D1660" t="s">
        <v>49</v>
      </c>
      <c r="E1660" s="2">
        <v>15</v>
      </c>
      <c r="F1660" s="2">
        <v>25</v>
      </c>
      <c r="G1660">
        <v>2</v>
      </c>
      <c r="H1660" s="8">
        <v>3.125E-2</v>
      </c>
      <c r="I1660" t="s">
        <v>13</v>
      </c>
      <c r="J1660" s="2">
        <f>Datos_cocina[[#This Row],[Precio Unitario]]*Datos_cocina[[#This Row],[Cantidad Ordenada]]</f>
        <v>50</v>
      </c>
      <c r="K1660" s="3">
        <f>Datos_cocina[[#This Row],[Ganancia Bruta]]*Datos_cocina[[#This Row],[Cantidad Ordenada]]</f>
        <v>20</v>
      </c>
      <c r="L1660" s="3">
        <f>Datos_cocina[[#This Row],[Precio Unitario]]-Datos_cocina[[#This Row],[Costo Unitario]]</f>
        <v>10</v>
      </c>
      <c r="M1660" s="4">
        <f>(Datos_cocina[[#This Row],[Ganancia Neta]]/Datos_cocina[[#This Row],[Total del Pedido]])</f>
        <v>0.4</v>
      </c>
    </row>
    <row r="1661" spans="1:13" x14ac:dyDescent="0.3">
      <c r="A1661">
        <v>674</v>
      </c>
      <c r="B1661">
        <v>1</v>
      </c>
      <c r="C1661" t="s">
        <v>28</v>
      </c>
      <c r="D1661" t="s">
        <v>29</v>
      </c>
      <c r="E1661" s="2">
        <v>11</v>
      </c>
      <c r="F1661" s="2">
        <v>19</v>
      </c>
      <c r="G1661">
        <v>3</v>
      </c>
      <c r="H1661" s="8">
        <v>7.6388888888888886E-3</v>
      </c>
      <c r="I1661" t="s">
        <v>10</v>
      </c>
      <c r="J1661" s="2">
        <f>Datos_cocina[[#This Row],[Precio Unitario]]*Datos_cocina[[#This Row],[Cantidad Ordenada]]</f>
        <v>57</v>
      </c>
      <c r="K1661" s="3">
        <f>Datos_cocina[[#This Row],[Ganancia Bruta]]*Datos_cocina[[#This Row],[Cantidad Ordenada]]</f>
        <v>24</v>
      </c>
      <c r="L1661" s="3">
        <f>Datos_cocina[[#This Row],[Precio Unitario]]-Datos_cocina[[#This Row],[Costo Unitario]]</f>
        <v>8</v>
      </c>
      <c r="M1661" s="4">
        <f>(Datos_cocina[[#This Row],[Ganancia Neta]]/Datos_cocina[[#This Row],[Total del Pedido]])</f>
        <v>0.42105263157894735</v>
      </c>
    </row>
    <row r="1662" spans="1:13" x14ac:dyDescent="0.3">
      <c r="A1662">
        <v>674</v>
      </c>
      <c r="B1662">
        <v>1</v>
      </c>
      <c r="C1662" t="s">
        <v>44</v>
      </c>
      <c r="D1662" t="s">
        <v>45</v>
      </c>
      <c r="E1662" s="2">
        <v>10</v>
      </c>
      <c r="F1662" s="2">
        <v>18</v>
      </c>
      <c r="G1662">
        <v>2</v>
      </c>
      <c r="H1662" s="8">
        <v>8.3333333333333332E-3</v>
      </c>
      <c r="I1662" t="s">
        <v>10</v>
      </c>
      <c r="J1662" s="2">
        <f>Datos_cocina[[#This Row],[Precio Unitario]]*Datos_cocina[[#This Row],[Cantidad Ordenada]]</f>
        <v>36</v>
      </c>
      <c r="K1662" s="3">
        <f>Datos_cocina[[#This Row],[Ganancia Bruta]]*Datos_cocina[[#This Row],[Cantidad Ordenada]]</f>
        <v>16</v>
      </c>
      <c r="L1662" s="3">
        <f>Datos_cocina[[#This Row],[Precio Unitario]]-Datos_cocina[[#This Row],[Costo Unitario]]</f>
        <v>8</v>
      </c>
      <c r="M1662" s="4">
        <f>(Datos_cocina[[#This Row],[Ganancia Neta]]/Datos_cocina[[#This Row],[Total del Pedido]])</f>
        <v>0.44444444444444442</v>
      </c>
    </row>
    <row r="1663" spans="1:13" x14ac:dyDescent="0.3">
      <c r="A1663">
        <v>674</v>
      </c>
      <c r="B1663">
        <v>1</v>
      </c>
      <c r="C1663" t="s">
        <v>14</v>
      </c>
      <c r="D1663" t="s">
        <v>15</v>
      </c>
      <c r="E1663" s="2">
        <v>19</v>
      </c>
      <c r="F1663" s="2">
        <v>31</v>
      </c>
      <c r="G1663">
        <v>3</v>
      </c>
      <c r="H1663" s="8">
        <v>4.8611111111111112E-3</v>
      </c>
      <c r="I1663" t="s">
        <v>13</v>
      </c>
      <c r="J1663" s="2">
        <f>Datos_cocina[[#This Row],[Precio Unitario]]*Datos_cocina[[#This Row],[Cantidad Ordenada]]</f>
        <v>93</v>
      </c>
      <c r="K1663" s="3">
        <f>Datos_cocina[[#This Row],[Ganancia Bruta]]*Datos_cocina[[#This Row],[Cantidad Ordenada]]</f>
        <v>36</v>
      </c>
      <c r="L1663" s="3">
        <f>Datos_cocina[[#This Row],[Precio Unitario]]-Datos_cocina[[#This Row],[Costo Unitario]]</f>
        <v>12</v>
      </c>
      <c r="M1663" s="4">
        <f>(Datos_cocina[[#This Row],[Ganancia Neta]]/Datos_cocina[[#This Row],[Total del Pedido]])</f>
        <v>0.38709677419354838</v>
      </c>
    </row>
    <row r="1664" spans="1:13" x14ac:dyDescent="0.3">
      <c r="A1664">
        <v>674</v>
      </c>
      <c r="B1664">
        <v>1</v>
      </c>
      <c r="C1664" t="s">
        <v>42</v>
      </c>
      <c r="D1664" t="s">
        <v>43</v>
      </c>
      <c r="E1664" s="2">
        <v>13</v>
      </c>
      <c r="F1664" s="2">
        <v>21</v>
      </c>
      <c r="G1664">
        <v>1</v>
      </c>
      <c r="H1664" s="8">
        <v>2.4305555555555556E-2</v>
      </c>
      <c r="I1664" t="s">
        <v>10</v>
      </c>
      <c r="J1664" s="2">
        <f>Datos_cocina[[#This Row],[Precio Unitario]]*Datos_cocina[[#This Row],[Cantidad Ordenada]]</f>
        <v>21</v>
      </c>
      <c r="K1664" s="3">
        <f>Datos_cocina[[#This Row],[Ganancia Bruta]]*Datos_cocina[[#This Row],[Cantidad Ordenada]]</f>
        <v>8</v>
      </c>
      <c r="L1664" s="3">
        <f>Datos_cocina[[#This Row],[Precio Unitario]]-Datos_cocina[[#This Row],[Costo Unitario]]</f>
        <v>8</v>
      </c>
      <c r="M1664" s="4">
        <f>(Datos_cocina[[#This Row],[Ganancia Neta]]/Datos_cocina[[#This Row],[Total del Pedido]])</f>
        <v>0.38095238095238093</v>
      </c>
    </row>
    <row r="1665" spans="1:13" x14ac:dyDescent="0.3">
      <c r="A1665">
        <v>675</v>
      </c>
      <c r="B1665">
        <v>5</v>
      </c>
      <c r="C1665" t="s">
        <v>48</v>
      </c>
      <c r="D1665" t="s">
        <v>49</v>
      </c>
      <c r="E1665" s="2">
        <v>15</v>
      </c>
      <c r="F1665" s="2">
        <v>25</v>
      </c>
      <c r="G1665">
        <v>1</v>
      </c>
      <c r="H1665" s="8">
        <v>5.5555555555555558E-3</v>
      </c>
      <c r="I1665" t="s">
        <v>10</v>
      </c>
      <c r="J1665" s="2">
        <f>Datos_cocina[[#This Row],[Precio Unitario]]*Datos_cocina[[#This Row],[Cantidad Ordenada]]</f>
        <v>25</v>
      </c>
      <c r="K1665" s="3">
        <f>Datos_cocina[[#This Row],[Ganancia Bruta]]*Datos_cocina[[#This Row],[Cantidad Ordenada]]</f>
        <v>10</v>
      </c>
      <c r="L1665" s="3">
        <f>Datos_cocina[[#This Row],[Precio Unitario]]-Datos_cocina[[#This Row],[Costo Unitario]]</f>
        <v>10</v>
      </c>
      <c r="M1665" s="4">
        <f>(Datos_cocina[[#This Row],[Ganancia Neta]]/Datos_cocina[[#This Row],[Total del Pedido]])</f>
        <v>0.4</v>
      </c>
    </row>
    <row r="1666" spans="1:13" x14ac:dyDescent="0.3">
      <c r="A1666">
        <v>675</v>
      </c>
      <c r="B1666">
        <v>5</v>
      </c>
      <c r="C1666" t="s">
        <v>38</v>
      </c>
      <c r="D1666" t="s">
        <v>39</v>
      </c>
      <c r="E1666" s="2">
        <v>12</v>
      </c>
      <c r="F1666" s="2">
        <v>20</v>
      </c>
      <c r="G1666">
        <v>3</v>
      </c>
      <c r="H1666" s="8">
        <v>3.7499999999999999E-2</v>
      </c>
      <c r="I1666" t="s">
        <v>13</v>
      </c>
      <c r="J1666" s="2">
        <f>Datos_cocina[[#This Row],[Precio Unitario]]*Datos_cocina[[#This Row],[Cantidad Ordenada]]</f>
        <v>60</v>
      </c>
      <c r="K1666" s="3">
        <f>Datos_cocina[[#This Row],[Ganancia Bruta]]*Datos_cocina[[#This Row],[Cantidad Ordenada]]</f>
        <v>24</v>
      </c>
      <c r="L1666" s="3">
        <f>Datos_cocina[[#This Row],[Precio Unitario]]-Datos_cocina[[#This Row],[Costo Unitario]]</f>
        <v>8</v>
      </c>
      <c r="M1666" s="4">
        <f>(Datos_cocina[[#This Row],[Ganancia Neta]]/Datos_cocina[[#This Row],[Total del Pedido]])</f>
        <v>0.4</v>
      </c>
    </row>
    <row r="1667" spans="1:13" x14ac:dyDescent="0.3">
      <c r="A1667">
        <v>675</v>
      </c>
      <c r="B1667">
        <v>5</v>
      </c>
      <c r="C1667" t="s">
        <v>20</v>
      </c>
      <c r="D1667" t="s">
        <v>21</v>
      </c>
      <c r="E1667" s="2">
        <v>22</v>
      </c>
      <c r="F1667" s="2">
        <v>36</v>
      </c>
      <c r="G1667">
        <v>3</v>
      </c>
      <c r="H1667" s="8">
        <v>4.0972222222222222E-2</v>
      </c>
      <c r="I1667" t="s">
        <v>10</v>
      </c>
      <c r="J1667" s="2">
        <f>Datos_cocina[[#This Row],[Precio Unitario]]*Datos_cocina[[#This Row],[Cantidad Ordenada]]</f>
        <v>108</v>
      </c>
      <c r="K1667" s="3">
        <f>Datos_cocina[[#This Row],[Ganancia Bruta]]*Datos_cocina[[#This Row],[Cantidad Ordenada]]</f>
        <v>42</v>
      </c>
      <c r="L1667" s="3">
        <f>Datos_cocina[[#This Row],[Precio Unitario]]-Datos_cocina[[#This Row],[Costo Unitario]]</f>
        <v>14</v>
      </c>
      <c r="M1667" s="4">
        <f>(Datos_cocina[[#This Row],[Ganancia Neta]]/Datos_cocina[[#This Row],[Total del Pedido]])</f>
        <v>0.3888888888888889</v>
      </c>
    </row>
    <row r="1668" spans="1:13" x14ac:dyDescent="0.3">
      <c r="A1668">
        <v>676</v>
      </c>
      <c r="B1668">
        <v>7</v>
      </c>
      <c r="C1668" t="s">
        <v>14</v>
      </c>
      <c r="D1668" t="s">
        <v>15</v>
      </c>
      <c r="E1668" s="2">
        <v>19</v>
      </c>
      <c r="F1668" s="2">
        <v>31</v>
      </c>
      <c r="G1668">
        <v>1</v>
      </c>
      <c r="H1668" s="8">
        <v>3.125E-2</v>
      </c>
      <c r="I1668" t="s">
        <v>10</v>
      </c>
      <c r="J1668" s="2">
        <f>Datos_cocina[[#This Row],[Precio Unitario]]*Datos_cocina[[#This Row],[Cantidad Ordenada]]</f>
        <v>31</v>
      </c>
      <c r="K1668" s="3">
        <f>Datos_cocina[[#This Row],[Ganancia Bruta]]*Datos_cocina[[#This Row],[Cantidad Ordenada]]</f>
        <v>12</v>
      </c>
      <c r="L1668" s="3">
        <f>Datos_cocina[[#This Row],[Precio Unitario]]-Datos_cocina[[#This Row],[Costo Unitario]]</f>
        <v>12</v>
      </c>
      <c r="M1668" s="4">
        <f>(Datos_cocina[[#This Row],[Ganancia Neta]]/Datos_cocina[[#This Row],[Total del Pedido]])</f>
        <v>0.38709677419354838</v>
      </c>
    </row>
    <row r="1669" spans="1:13" x14ac:dyDescent="0.3">
      <c r="A1669">
        <v>676</v>
      </c>
      <c r="B1669">
        <v>7</v>
      </c>
      <c r="C1669" t="s">
        <v>40</v>
      </c>
      <c r="D1669" t="s">
        <v>41</v>
      </c>
      <c r="E1669" s="2">
        <v>14</v>
      </c>
      <c r="F1669" s="2">
        <v>23</v>
      </c>
      <c r="G1669">
        <v>1</v>
      </c>
      <c r="H1669" s="8">
        <v>2.7777777777777776E-2</v>
      </c>
      <c r="I1669" t="s">
        <v>13</v>
      </c>
      <c r="J1669" s="2">
        <f>Datos_cocina[[#This Row],[Precio Unitario]]*Datos_cocina[[#This Row],[Cantidad Ordenada]]</f>
        <v>23</v>
      </c>
      <c r="K1669" s="3">
        <f>Datos_cocina[[#This Row],[Ganancia Bruta]]*Datos_cocina[[#This Row],[Cantidad Ordenada]]</f>
        <v>9</v>
      </c>
      <c r="L1669" s="3">
        <f>Datos_cocina[[#This Row],[Precio Unitario]]-Datos_cocina[[#This Row],[Costo Unitario]]</f>
        <v>9</v>
      </c>
      <c r="M1669" s="4">
        <f>(Datos_cocina[[#This Row],[Ganancia Neta]]/Datos_cocina[[#This Row],[Total del Pedido]])</f>
        <v>0.39130434782608697</v>
      </c>
    </row>
    <row r="1670" spans="1:13" x14ac:dyDescent="0.3">
      <c r="A1670">
        <v>676</v>
      </c>
      <c r="B1670">
        <v>7</v>
      </c>
      <c r="C1670" t="s">
        <v>26</v>
      </c>
      <c r="D1670" t="s">
        <v>27</v>
      </c>
      <c r="E1670" s="2">
        <v>16</v>
      </c>
      <c r="F1670" s="2">
        <v>28</v>
      </c>
      <c r="G1670">
        <v>1</v>
      </c>
      <c r="H1670" s="8">
        <v>8.3333333333333332E-3</v>
      </c>
      <c r="I1670" t="s">
        <v>13</v>
      </c>
      <c r="J1670" s="2">
        <f>Datos_cocina[[#This Row],[Precio Unitario]]*Datos_cocina[[#This Row],[Cantidad Ordenada]]</f>
        <v>28</v>
      </c>
      <c r="K1670" s="3">
        <f>Datos_cocina[[#This Row],[Ganancia Bruta]]*Datos_cocina[[#This Row],[Cantidad Ordenada]]</f>
        <v>12</v>
      </c>
      <c r="L1670" s="3">
        <f>Datos_cocina[[#This Row],[Precio Unitario]]-Datos_cocina[[#This Row],[Costo Unitario]]</f>
        <v>12</v>
      </c>
      <c r="M1670" s="4">
        <f>(Datos_cocina[[#This Row],[Ganancia Neta]]/Datos_cocina[[#This Row],[Total del Pedido]])</f>
        <v>0.42857142857142855</v>
      </c>
    </row>
    <row r="1671" spans="1:13" x14ac:dyDescent="0.3">
      <c r="A1671">
        <v>676</v>
      </c>
      <c r="B1671">
        <v>7</v>
      </c>
      <c r="C1671" t="s">
        <v>42</v>
      </c>
      <c r="D1671" t="s">
        <v>43</v>
      </c>
      <c r="E1671" s="2">
        <v>13</v>
      </c>
      <c r="F1671" s="2">
        <v>21</v>
      </c>
      <c r="G1671">
        <v>2</v>
      </c>
      <c r="H1671" s="8">
        <v>1.6666666666666666E-2</v>
      </c>
      <c r="I1671" t="s">
        <v>10</v>
      </c>
      <c r="J1671" s="2">
        <f>Datos_cocina[[#This Row],[Precio Unitario]]*Datos_cocina[[#This Row],[Cantidad Ordenada]]</f>
        <v>42</v>
      </c>
      <c r="K1671" s="3">
        <f>Datos_cocina[[#This Row],[Ganancia Bruta]]*Datos_cocina[[#This Row],[Cantidad Ordenada]]</f>
        <v>16</v>
      </c>
      <c r="L1671" s="3">
        <f>Datos_cocina[[#This Row],[Precio Unitario]]-Datos_cocina[[#This Row],[Costo Unitario]]</f>
        <v>8</v>
      </c>
      <c r="M1671" s="4">
        <f>(Datos_cocina[[#This Row],[Ganancia Neta]]/Datos_cocina[[#This Row],[Total del Pedido]])</f>
        <v>0.38095238095238093</v>
      </c>
    </row>
    <row r="1672" spans="1:13" x14ac:dyDescent="0.3">
      <c r="A1672">
        <v>677</v>
      </c>
      <c r="B1672">
        <v>14</v>
      </c>
      <c r="C1672" t="s">
        <v>38</v>
      </c>
      <c r="D1672" t="s">
        <v>39</v>
      </c>
      <c r="E1672" s="2">
        <v>12</v>
      </c>
      <c r="F1672" s="2">
        <v>20</v>
      </c>
      <c r="G1672">
        <v>2</v>
      </c>
      <c r="H1672" s="8">
        <v>3.8194444444444448E-2</v>
      </c>
      <c r="I1672" t="s">
        <v>10</v>
      </c>
      <c r="J1672" s="2">
        <f>Datos_cocina[[#This Row],[Precio Unitario]]*Datos_cocina[[#This Row],[Cantidad Ordenada]]</f>
        <v>40</v>
      </c>
      <c r="K1672" s="3">
        <f>Datos_cocina[[#This Row],[Ganancia Bruta]]*Datos_cocina[[#This Row],[Cantidad Ordenada]]</f>
        <v>16</v>
      </c>
      <c r="L1672" s="3">
        <f>Datos_cocina[[#This Row],[Precio Unitario]]-Datos_cocina[[#This Row],[Costo Unitario]]</f>
        <v>8</v>
      </c>
      <c r="M1672" s="4">
        <f>(Datos_cocina[[#This Row],[Ganancia Neta]]/Datos_cocina[[#This Row],[Total del Pedido]])</f>
        <v>0.4</v>
      </c>
    </row>
    <row r="1673" spans="1:13" x14ac:dyDescent="0.3">
      <c r="A1673">
        <v>677</v>
      </c>
      <c r="B1673">
        <v>14</v>
      </c>
      <c r="C1673" t="s">
        <v>30</v>
      </c>
      <c r="D1673" t="s">
        <v>31</v>
      </c>
      <c r="E1673" s="2">
        <v>21</v>
      </c>
      <c r="F1673" s="2">
        <v>35</v>
      </c>
      <c r="G1673">
        <v>2</v>
      </c>
      <c r="H1673" s="8">
        <v>4.0972222222222222E-2</v>
      </c>
      <c r="I1673" t="s">
        <v>13</v>
      </c>
      <c r="J1673" s="2">
        <f>Datos_cocina[[#This Row],[Precio Unitario]]*Datos_cocina[[#This Row],[Cantidad Ordenada]]</f>
        <v>70</v>
      </c>
      <c r="K1673" s="3">
        <f>Datos_cocina[[#This Row],[Ganancia Bruta]]*Datos_cocina[[#This Row],[Cantidad Ordenada]]</f>
        <v>28</v>
      </c>
      <c r="L1673" s="3">
        <f>Datos_cocina[[#This Row],[Precio Unitario]]-Datos_cocina[[#This Row],[Costo Unitario]]</f>
        <v>14</v>
      </c>
      <c r="M1673" s="4">
        <f>(Datos_cocina[[#This Row],[Ganancia Neta]]/Datos_cocina[[#This Row],[Total del Pedido]])</f>
        <v>0.4</v>
      </c>
    </row>
    <row r="1674" spans="1:13" x14ac:dyDescent="0.3">
      <c r="A1674">
        <v>677</v>
      </c>
      <c r="B1674">
        <v>14</v>
      </c>
      <c r="C1674" t="s">
        <v>36</v>
      </c>
      <c r="D1674" t="s">
        <v>37</v>
      </c>
      <c r="E1674" s="2">
        <v>20</v>
      </c>
      <c r="F1674" s="2">
        <v>34</v>
      </c>
      <c r="G1674">
        <v>1</v>
      </c>
      <c r="H1674" s="8">
        <v>2.361111111111111E-2</v>
      </c>
      <c r="I1674" t="s">
        <v>13</v>
      </c>
      <c r="J1674" s="2">
        <f>Datos_cocina[[#This Row],[Precio Unitario]]*Datos_cocina[[#This Row],[Cantidad Ordenada]]</f>
        <v>34</v>
      </c>
      <c r="K1674" s="3">
        <f>Datos_cocina[[#This Row],[Ganancia Bruta]]*Datos_cocina[[#This Row],[Cantidad Ordenada]]</f>
        <v>14</v>
      </c>
      <c r="L1674" s="3">
        <f>Datos_cocina[[#This Row],[Precio Unitario]]-Datos_cocina[[#This Row],[Costo Unitario]]</f>
        <v>14</v>
      </c>
      <c r="M1674" s="4">
        <f>(Datos_cocina[[#This Row],[Ganancia Neta]]/Datos_cocina[[#This Row],[Total del Pedido]])</f>
        <v>0.41176470588235292</v>
      </c>
    </row>
    <row r="1675" spans="1:13" x14ac:dyDescent="0.3">
      <c r="A1675">
        <v>678</v>
      </c>
      <c r="B1675">
        <v>19</v>
      </c>
      <c r="C1675" t="s">
        <v>22</v>
      </c>
      <c r="D1675" t="s">
        <v>23</v>
      </c>
      <c r="E1675" s="2">
        <v>17</v>
      </c>
      <c r="F1675" s="2">
        <v>29</v>
      </c>
      <c r="G1675">
        <v>1</v>
      </c>
      <c r="H1675" s="8">
        <v>1.8749999999999999E-2</v>
      </c>
      <c r="I1675" t="s">
        <v>10</v>
      </c>
      <c r="J1675" s="2">
        <f>Datos_cocina[[#This Row],[Precio Unitario]]*Datos_cocina[[#This Row],[Cantidad Ordenada]]</f>
        <v>29</v>
      </c>
      <c r="K1675" s="3">
        <f>Datos_cocina[[#This Row],[Ganancia Bruta]]*Datos_cocina[[#This Row],[Cantidad Ordenada]]</f>
        <v>12</v>
      </c>
      <c r="L1675" s="3">
        <f>Datos_cocina[[#This Row],[Precio Unitario]]-Datos_cocina[[#This Row],[Costo Unitario]]</f>
        <v>12</v>
      </c>
      <c r="M1675" s="4">
        <f>(Datos_cocina[[#This Row],[Ganancia Neta]]/Datos_cocina[[#This Row],[Total del Pedido]])</f>
        <v>0.41379310344827586</v>
      </c>
    </row>
    <row r="1676" spans="1:13" x14ac:dyDescent="0.3">
      <c r="A1676">
        <v>678</v>
      </c>
      <c r="B1676">
        <v>19</v>
      </c>
      <c r="C1676" t="s">
        <v>28</v>
      </c>
      <c r="D1676" t="s">
        <v>29</v>
      </c>
      <c r="E1676" s="2">
        <v>11</v>
      </c>
      <c r="F1676" s="2">
        <v>19</v>
      </c>
      <c r="G1676">
        <v>3</v>
      </c>
      <c r="H1676" s="8">
        <v>2.5694444444444443E-2</v>
      </c>
      <c r="I1676" t="s">
        <v>13</v>
      </c>
      <c r="J1676" s="2">
        <f>Datos_cocina[[#This Row],[Precio Unitario]]*Datos_cocina[[#This Row],[Cantidad Ordenada]]</f>
        <v>57</v>
      </c>
      <c r="K1676" s="3">
        <f>Datos_cocina[[#This Row],[Ganancia Bruta]]*Datos_cocina[[#This Row],[Cantidad Ordenada]]</f>
        <v>24</v>
      </c>
      <c r="L1676" s="3">
        <f>Datos_cocina[[#This Row],[Precio Unitario]]-Datos_cocina[[#This Row],[Costo Unitario]]</f>
        <v>8</v>
      </c>
      <c r="M1676" s="4">
        <f>(Datos_cocina[[#This Row],[Ganancia Neta]]/Datos_cocina[[#This Row],[Total del Pedido]])</f>
        <v>0.42105263157894735</v>
      </c>
    </row>
    <row r="1677" spans="1:13" x14ac:dyDescent="0.3">
      <c r="A1677">
        <v>678</v>
      </c>
      <c r="B1677">
        <v>19</v>
      </c>
      <c r="C1677" t="s">
        <v>30</v>
      </c>
      <c r="D1677" t="s">
        <v>31</v>
      </c>
      <c r="E1677" s="2">
        <v>21</v>
      </c>
      <c r="F1677" s="2">
        <v>35</v>
      </c>
      <c r="G1677">
        <v>2</v>
      </c>
      <c r="H1677" s="8">
        <v>2.5694444444444443E-2</v>
      </c>
      <c r="I1677" t="s">
        <v>13</v>
      </c>
      <c r="J1677" s="2">
        <f>Datos_cocina[[#This Row],[Precio Unitario]]*Datos_cocina[[#This Row],[Cantidad Ordenada]]</f>
        <v>70</v>
      </c>
      <c r="K1677" s="3">
        <f>Datos_cocina[[#This Row],[Ganancia Bruta]]*Datos_cocina[[#This Row],[Cantidad Ordenada]]</f>
        <v>28</v>
      </c>
      <c r="L1677" s="3">
        <f>Datos_cocina[[#This Row],[Precio Unitario]]-Datos_cocina[[#This Row],[Costo Unitario]]</f>
        <v>14</v>
      </c>
      <c r="M1677" s="4">
        <f>(Datos_cocina[[#This Row],[Ganancia Neta]]/Datos_cocina[[#This Row],[Total del Pedido]])</f>
        <v>0.4</v>
      </c>
    </row>
    <row r="1678" spans="1:13" x14ac:dyDescent="0.3">
      <c r="A1678">
        <v>678</v>
      </c>
      <c r="B1678">
        <v>19</v>
      </c>
      <c r="C1678" t="s">
        <v>8</v>
      </c>
      <c r="D1678" t="s">
        <v>9</v>
      </c>
      <c r="E1678" s="2">
        <v>14</v>
      </c>
      <c r="F1678" s="2">
        <v>24</v>
      </c>
      <c r="G1678">
        <v>2</v>
      </c>
      <c r="H1678" s="8">
        <v>1.3888888888888888E-2</v>
      </c>
      <c r="I1678" t="s">
        <v>13</v>
      </c>
      <c r="J1678" s="2">
        <f>Datos_cocina[[#This Row],[Precio Unitario]]*Datos_cocina[[#This Row],[Cantidad Ordenada]]</f>
        <v>48</v>
      </c>
      <c r="K1678" s="3">
        <f>Datos_cocina[[#This Row],[Ganancia Bruta]]*Datos_cocina[[#This Row],[Cantidad Ordenada]]</f>
        <v>20</v>
      </c>
      <c r="L1678" s="3">
        <f>Datos_cocina[[#This Row],[Precio Unitario]]-Datos_cocina[[#This Row],[Costo Unitario]]</f>
        <v>10</v>
      </c>
      <c r="M1678" s="4">
        <f>(Datos_cocina[[#This Row],[Ganancia Neta]]/Datos_cocina[[#This Row],[Total del Pedido]])</f>
        <v>0.41666666666666669</v>
      </c>
    </row>
    <row r="1679" spans="1:13" x14ac:dyDescent="0.3">
      <c r="A1679">
        <v>679</v>
      </c>
      <c r="B1679">
        <v>9</v>
      </c>
      <c r="C1679" t="s">
        <v>42</v>
      </c>
      <c r="D1679" t="s">
        <v>43</v>
      </c>
      <c r="E1679" s="2">
        <v>13</v>
      </c>
      <c r="F1679" s="2">
        <v>21</v>
      </c>
      <c r="G1679">
        <v>2</v>
      </c>
      <c r="H1679" s="8">
        <v>1.8749999999999999E-2</v>
      </c>
      <c r="I1679" t="s">
        <v>13</v>
      </c>
      <c r="J1679" s="2">
        <f>Datos_cocina[[#This Row],[Precio Unitario]]*Datos_cocina[[#This Row],[Cantidad Ordenada]]</f>
        <v>42</v>
      </c>
      <c r="K1679" s="3">
        <f>Datos_cocina[[#This Row],[Ganancia Bruta]]*Datos_cocina[[#This Row],[Cantidad Ordenada]]</f>
        <v>16</v>
      </c>
      <c r="L1679" s="3">
        <f>Datos_cocina[[#This Row],[Precio Unitario]]-Datos_cocina[[#This Row],[Costo Unitario]]</f>
        <v>8</v>
      </c>
      <c r="M1679" s="4">
        <f>(Datos_cocina[[#This Row],[Ganancia Neta]]/Datos_cocina[[#This Row],[Total del Pedido]])</f>
        <v>0.38095238095238093</v>
      </c>
    </row>
    <row r="1680" spans="1:13" x14ac:dyDescent="0.3">
      <c r="A1680">
        <v>679</v>
      </c>
      <c r="B1680">
        <v>9</v>
      </c>
      <c r="C1680" t="s">
        <v>46</v>
      </c>
      <c r="D1680" t="s">
        <v>47</v>
      </c>
      <c r="E1680" s="2">
        <v>15</v>
      </c>
      <c r="F1680" s="2">
        <v>26</v>
      </c>
      <c r="G1680">
        <v>1</v>
      </c>
      <c r="H1680" s="8">
        <v>7.6388888888888886E-3</v>
      </c>
      <c r="I1680" t="s">
        <v>13</v>
      </c>
      <c r="J1680" s="2">
        <f>Datos_cocina[[#This Row],[Precio Unitario]]*Datos_cocina[[#This Row],[Cantidad Ordenada]]</f>
        <v>26</v>
      </c>
      <c r="K1680" s="3">
        <f>Datos_cocina[[#This Row],[Ganancia Bruta]]*Datos_cocina[[#This Row],[Cantidad Ordenada]]</f>
        <v>11</v>
      </c>
      <c r="L1680" s="3">
        <f>Datos_cocina[[#This Row],[Precio Unitario]]-Datos_cocina[[#This Row],[Costo Unitario]]</f>
        <v>11</v>
      </c>
      <c r="M1680" s="4">
        <f>(Datos_cocina[[#This Row],[Ganancia Neta]]/Datos_cocina[[#This Row],[Total del Pedido]])</f>
        <v>0.42307692307692307</v>
      </c>
    </row>
    <row r="1681" spans="1:13" x14ac:dyDescent="0.3">
      <c r="A1681">
        <v>679</v>
      </c>
      <c r="B1681">
        <v>9</v>
      </c>
      <c r="C1681" t="s">
        <v>26</v>
      </c>
      <c r="D1681" t="s">
        <v>27</v>
      </c>
      <c r="E1681" s="2">
        <v>16</v>
      </c>
      <c r="F1681" s="2">
        <v>28</v>
      </c>
      <c r="G1681">
        <v>2</v>
      </c>
      <c r="H1681" s="8">
        <v>1.1111111111111112E-2</v>
      </c>
      <c r="I1681" t="s">
        <v>13</v>
      </c>
      <c r="J1681" s="2">
        <f>Datos_cocina[[#This Row],[Precio Unitario]]*Datos_cocina[[#This Row],[Cantidad Ordenada]]</f>
        <v>56</v>
      </c>
      <c r="K1681" s="3">
        <f>Datos_cocina[[#This Row],[Ganancia Bruta]]*Datos_cocina[[#This Row],[Cantidad Ordenada]]</f>
        <v>24</v>
      </c>
      <c r="L1681" s="3">
        <f>Datos_cocina[[#This Row],[Precio Unitario]]-Datos_cocina[[#This Row],[Costo Unitario]]</f>
        <v>12</v>
      </c>
      <c r="M1681" s="4">
        <f>(Datos_cocina[[#This Row],[Ganancia Neta]]/Datos_cocina[[#This Row],[Total del Pedido]])</f>
        <v>0.42857142857142855</v>
      </c>
    </row>
    <row r="1682" spans="1:13" x14ac:dyDescent="0.3">
      <c r="A1682">
        <v>679</v>
      </c>
      <c r="B1682">
        <v>9</v>
      </c>
      <c r="C1682" t="s">
        <v>48</v>
      </c>
      <c r="D1682" t="s">
        <v>49</v>
      </c>
      <c r="E1682" s="2">
        <v>15</v>
      </c>
      <c r="F1682" s="2">
        <v>25</v>
      </c>
      <c r="G1682">
        <v>3</v>
      </c>
      <c r="H1682" s="8">
        <v>3.6111111111111108E-2</v>
      </c>
      <c r="I1682" t="s">
        <v>13</v>
      </c>
      <c r="J1682" s="2">
        <f>Datos_cocina[[#This Row],[Precio Unitario]]*Datos_cocina[[#This Row],[Cantidad Ordenada]]</f>
        <v>75</v>
      </c>
      <c r="K1682" s="3">
        <f>Datos_cocina[[#This Row],[Ganancia Bruta]]*Datos_cocina[[#This Row],[Cantidad Ordenada]]</f>
        <v>30</v>
      </c>
      <c r="L1682" s="3">
        <f>Datos_cocina[[#This Row],[Precio Unitario]]-Datos_cocina[[#This Row],[Costo Unitario]]</f>
        <v>10</v>
      </c>
      <c r="M1682" s="4">
        <f>(Datos_cocina[[#This Row],[Ganancia Neta]]/Datos_cocina[[#This Row],[Total del Pedido]])</f>
        <v>0.4</v>
      </c>
    </row>
    <row r="1683" spans="1:13" x14ac:dyDescent="0.3">
      <c r="A1683">
        <v>680</v>
      </c>
      <c r="B1683">
        <v>5</v>
      </c>
      <c r="C1683" t="s">
        <v>44</v>
      </c>
      <c r="D1683" t="s">
        <v>45</v>
      </c>
      <c r="E1683" s="2">
        <v>10</v>
      </c>
      <c r="F1683" s="2">
        <v>18</v>
      </c>
      <c r="G1683">
        <v>2</v>
      </c>
      <c r="H1683" s="8">
        <v>4.1666666666666666E-3</v>
      </c>
      <c r="I1683" t="s">
        <v>13</v>
      </c>
      <c r="J1683" s="2">
        <f>Datos_cocina[[#This Row],[Precio Unitario]]*Datos_cocina[[#This Row],[Cantidad Ordenada]]</f>
        <v>36</v>
      </c>
      <c r="K1683" s="3">
        <f>Datos_cocina[[#This Row],[Ganancia Bruta]]*Datos_cocina[[#This Row],[Cantidad Ordenada]]</f>
        <v>16</v>
      </c>
      <c r="L1683" s="3">
        <f>Datos_cocina[[#This Row],[Precio Unitario]]-Datos_cocina[[#This Row],[Costo Unitario]]</f>
        <v>8</v>
      </c>
      <c r="M1683" s="4">
        <f>(Datos_cocina[[#This Row],[Ganancia Neta]]/Datos_cocina[[#This Row],[Total del Pedido]])</f>
        <v>0.44444444444444442</v>
      </c>
    </row>
    <row r="1684" spans="1:13" x14ac:dyDescent="0.3">
      <c r="A1684">
        <v>680</v>
      </c>
      <c r="B1684">
        <v>5</v>
      </c>
      <c r="C1684" t="s">
        <v>38</v>
      </c>
      <c r="D1684" t="s">
        <v>39</v>
      </c>
      <c r="E1684" s="2">
        <v>12</v>
      </c>
      <c r="F1684" s="2">
        <v>20</v>
      </c>
      <c r="G1684">
        <v>3</v>
      </c>
      <c r="H1684" s="8">
        <v>3.4027777777777775E-2</v>
      </c>
      <c r="I1684" t="s">
        <v>13</v>
      </c>
      <c r="J1684" s="2">
        <f>Datos_cocina[[#This Row],[Precio Unitario]]*Datos_cocina[[#This Row],[Cantidad Ordenada]]</f>
        <v>60</v>
      </c>
      <c r="K1684" s="3">
        <f>Datos_cocina[[#This Row],[Ganancia Bruta]]*Datos_cocina[[#This Row],[Cantidad Ordenada]]</f>
        <v>24</v>
      </c>
      <c r="L1684" s="3">
        <f>Datos_cocina[[#This Row],[Precio Unitario]]-Datos_cocina[[#This Row],[Costo Unitario]]</f>
        <v>8</v>
      </c>
      <c r="M1684" s="4">
        <f>(Datos_cocina[[#This Row],[Ganancia Neta]]/Datos_cocina[[#This Row],[Total del Pedido]])</f>
        <v>0.4</v>
      </c>
    </row>
    <row r="1685" spans="1:13" x14ac:dyDescent="0.3">
      <c r="A1685">
        <v>680</v>
      </c>
      <c r="B1685">
        <v>5</v>
      </c>
      <c r="C1685" t="s">
        <v>24</v>
      </c>
      <c r="D1685" t="s">
        <v>25</v>
      </c>
      <c r="E1685" s="2">
        <v>20</v>
      </c>
      <c r="F1685" s="2">
        <v>33</v>
      </c>
      <c r="G1685">
        <v>2</v>
      </c>
      <c r="H1685" s="8">
        <v>3.888888888888889E-2</v>
      </c>
      <c r="I1685" t="s">
        <v>10</v>
      </c>
      <c r="J1685" s="2">
        <f>Datos_cocina[[#This Row],[Precio Unitario]]*Datos_cocina[[#This Row],[Cantidad Ordenada]]</f>
        <v>66</v>
      </c>
      <c r="K1685" s="3">
        <f>Datos_cocina[[#This Row],[Ganancia Bruta]]*Datos_cocina[[#This Row],[Cantidad Ordenada]]</f>
        <v>26</v>
      </c>
      <c r="L1685" s="3">
        <f>Datos_cocina[[#This Row],[Precio Unitario]]-Datos_cocina[[#This Row],[Costo Unitario]]</f>
        <v>13</v>
      </c>
      <c r="M1685" s="4">
        <f>(Datos_cocina[[#This Row],[Ganancia Neta]]/Datos_cocina[[#This Row],[Total del Pedido]])</f>
        <v>0.39393939393939392</v>
      </c>
    </row>
    <row r="1686" spans="1:13" x14ac:dyDescent="0.3">
      <c r="A1686">
        <v>681</v>
      </c>
      <c r="B1686">
        <v>2</v>
      </c>
      <c r="C1686" t="s">
        <v>24</v>
      </c>
      <c r="D1686" t="s">
        <v>25</v>
      </c>
      <c r="E1686" s="2">
        <v>20</v>
      </c>
      <c r="F1686" s="2">
        <v>33</v>
      </c>
      <c r="G1686">
        <v>1</v>
      </c>
      <c r="H1686" s="8">
        <v>3.0555555555555555E-2</v>
      </c>
      <c r="I1686" t="s">
        <v>10</v>
      </c>
      <c r="J1686" s="2">
        <f>Datos_cocina[[#This Row],[Precio Unitario]]*Datos_cocina[[#This Row],[Cantidad Ordenada]]</f>
        <v>33</v>
      </c>
      <c r="K1686" s="3">
        <f>Datos_cocina[[#This Row],[Ganancia Bruta]]*Datos_cocina[[#This Row],[Cantidad Ordenada]]</f>
        <v>13</v>
      </c>
      <c r="L1686" s="3">
        <f>Datos_cocina[[#This Row],[Precio Unitario]]-Datos_cocina[[#This Row],[Costo Unitario]]</f>
        <v>13</v>
      </c>
      <c r="M1686" s="4">
        <f>(Datos_cocina[[#This Row],[Ganancia Neta]]/Datos_cocina[[#This Row],[Total del Pedido]])</f>
        <v>0.39393939393939392</v>
      </c>
    </row>
    <row r="1687" spans="1:13" x14ac:dyDescent="0.3">
      <c r="A1687">
        <v>681</v>
      </c>
      <c r="B1687">
        <v>2</v>
      </c>
      <c r="C1687" t="s">
        <v>42</v>
      </c>
      <c r="D1687" t="s">
        <v>43</v>
      </c>
      <c r="E1687" s="2">
        <v>13</v>
      </c>
      <c r="F1687" s="2">
        <v>21</v>
      </c>
      <c r="G1687">
        <v>2</v>
      </c>
      <c r="H1687" s="8">
        <v>1.4583333333333334E-2</v>
      </c>
      <c r="I1687" t="s">
        <v>13</v>
      </c>
      <c r="J1687" s="2">
        <f>Datos_cocina[[#This Row],[Precio Unitario]]*Datos_cocina[[#This Row],[Cantidad Ordenada]]</f>
        <v>42</v>
      </c>
      <c r="K1687" s="3">
        <f>Datos_cocina[[#This Row],[Ganancia Bruta]]*Datos_cocina[[#This Row],[Cantidad Ordenada]]</f>
        <v>16</v>
      </c>
      <c r="L1687" s="3">
        <f>Datos_cocina[[#This Row],[Precio Unitario]]-Datos_cocina[[#This Row],[Costo Unitario]]</f>
        <v>8</v>
      </c>
      <c r="M1687" s="4">
        <f>(Datos_cocina[[#This Row],[Ganancia Neta]]/Datos_cocina[[#This Row],[Total del Pedido]])</f>
        <v>0.38095238095238093</v>
      </c>
    </row>
    <row r="1688" spans="1:13" x14ac:dyDescent="0.3">
      <c r="A1688">
        <v>682</v>
      </c>
      <c r="B1688">
        <v>1</v>
      </c>
      <c r="C1688" t="s">
        <v>40</v>
      </c>
      <c r="D1688" t="s">
        <v>41</v>
      </c>
      <c r="E1688" s="2">
        <v>14</v>
      </c>
      <c r="F1688" s="2">
        <v>23</v>
      </c>
      <c r="G1688">
        <v>1</v>
      </c>
      <c r="H1688" s="8">
        <v>2.9861111111111113E-2</v>
      </c>
      <c r="I1688" t="s">
        <v>10</v>
      </c>
      <c r="J1688" s="2">
        <f>Datos_cocina[[#This Row],[Precio Unitario]]*Datos_cocina[[#This Row],[Cantidad Ordenada]]</f>
        <v>23</v>
      </c>
      <c r="K1688" s="3">
        <f>Datos_cocina[[#This Row],[Ganancia Bruta]]*Datos_cocina[[#This Row],[Cantidad Ordenada]]</f>
        <v>9</v>
      </c>
      <c r="L1688" s="3">
        <f>Datos_cocina[[#This Row],[Precio Unitario]]-Datos_cocina[[#This Row],[Costo Unitario]]</f>
        <v>9</v>
      </c>
      <c r="M1688" s="4">
        <f>(Datos_cocina[[#This Row],[Ganancia Neta]]/Datos_cocina[[#This Row],[Total del Pedido]])</f>
        <v>0.39130434782608697</v>
      </c>
    </row>
    <row r="1689" spans="1:13" x14ac:dyDescent="0.3">
      <c r="A1689">
        <v>683</v>
      </c>
      <c r="B1689">
        <v>2</v>
      </c>
      <c r="C1689" t="s">
        <v>34</v>
      </c>
      <c r="D1689" t="s">
        <v>35</v>
      </c>
      <c r="E1689" s="2">
        <v>13</v>
      </c>
      <c r="F1689" s="2">
        <v>22</v>
      </c>
      <c r="G1689">
        <v>1</v>
      </c>
      <c r="H1689" s="8">
        <v>1.7361111111111112E-2</v>
      </c>
      <c r="I1689" t="s">
        <v>13</v>
      </c>
      <c r="J1689" s="2">
        <f>Datos_cocina[[#This Row],[Precio Unitario]]*Datos_cocina[[#This Row],[Cantidad Ordenada]]</f>
        <v>22</v>
      </c>
      <c r="K1689" s="3">
        <f>Datos_cocina[[#This Row],[Ganancia Bruta]]*Datos_cocina[[#This Row],[Cantidad Ordenada]]</f>
        <v>9</v>
      </c>
      <c r="L1689" s="3">
        <f>Datos_cocina[[#This Row],[Precio Unitario]]-Datos_cocina[[#This Row],[Costo Unitario]]</f>
        <v>9</v>
      </c>
      <c r="M1689" s="4">
        <f>(Datos_cocina[[#This Row],[Ganancia Neta]]/Datos_cocina[[#This Row],[Total del Pedido]])</f>
        <v>0.40909090909090912</v>
      </c>
    </row>
    <row r="1690" spans="1:13" x14ac:dyDescent="0.3">
      <c r="A1690">
        <v>683</v>
      </c>
      <c r="B1690">
        <v>2</v>
      </c>
      <c r="C1690" t="s">
        <v>38</v>
      </c>
      <c r="D1690" t="s">
        <v>39</v>
      </c>
      <c r="E1690" s="2">
        <v>12</v>
      </c>
      <c r="F1690" s="2">
        <v>20</v>
      </c>
      <c r="G1690">
        <v>2</v>
      </c>
      <c r="H1690" s="8">
        <v>2.4305555555555556E-2</v>
      </c>
      <c r="I1690" t="s">
        <v>10</v>
      </c>
      <c r="J1690" s="2">
        <f>Datos_cocina[[#This Row],[Precio Unitario]]*Datos_cocina[[#This Row],[Cantidad Ordenada]]</f>
        <v>40</v>
      </c>
      <c r="K1690" s="3">
        <f>Datos_cocina[[#This Row],[Ganancia Bruta]]*Datos_cocina[[#This Row],[Cantidad Ordenada]]</f>
        <v>16</v>
      </c>
      <c r="L1690" s="3">
        <f>Datos_cocina[[#This Row],[Precio Unitario]]-Datos_cocina[[#This Row],[Costo Unitario]]</f>
        <v>8</v>
      </c>
      <c r="M1690" s="4">
        <f>(Datos_cocina[[#This Row],[Ganancia Neta]]/Datos_cocina[[#This Row],[Total del Pedido]])</f>
        <v>0.4</v>
      </c>
    </row>
    <row r="1691" spans="1:13" x14ac:dyDescent="0.3">
      <c r="A1691">
        <v>683</v>
      </c>
      <c r="B1691">
        <v>2</v>
      </c>
      <c r="C1691" t="s">
        <v>18</v>
      </c>
      <c r="D1691" t="s">
        <v>19</v>
      </c>
      <c r="E1691" s="2">
        <v>25</v>
      </c>
      <c r="F1691" s="2">
        <v>40</v>
      </c>
      <c r="G1691">
        <v>1</v>
      </c>
      <c r="H1691" s="8">
        <v>4.1666666666666666E-3</v>
      </c>
      <c r="I1691" t="s">
        <v>13</v>
      </c>
      <c r="J1691" s="2">
        <f>Datos_cocina[[#This Row],[Precio Unitario]]*Datos_cocina[[#This Row],[Cantidad Ordenada]]</f>
        <v>40</v>
      </c>
      <c r="K1691" s="3">
        <f>Datos_cocina[[#This Row],[Ganancia Bruta]]*Datos_cocina[[#This Row],[Cantidad Ordenada]]</f>
        <v>15</v>
      </c>
      <c r="L1691" s="3">
        <f>Datos_cocina[[#This Row],[Precio Unitario]]-Datos_cocina[[#This Row],[Costo Unitario]]</f>
        <v>15</v>
      </c>
      <c r="M1691" s="4">
        <f>(Datos_cocina[[#This Row],[Ganancia Neta]]/Datos_cocina[[#This Row],[Total del Pedido]])</f>
        <v>0.375</v>
      </c>
    </row>
    <row r="1692" spans="1:13" x14ac:dyDescent="0.3">
      <c r="A1692">
        <v>683</v>
      </c>
      <c r="B1692">
        <v>2</v>
      </c>
      <c r="C1692" t="s">
        <v>14</v>
      </c>
      <c r="D1692" t="s">
        <v>15</v>
      </c>
      <c r="E1692" s="2">
        <v>19</v>
      </c>
      <c r="F1692" s="2">
        <v>31</v>
      </c>
      <c r="G1692">
        <v>2</v>
      </c>
      <c r="H1692" s="8">
        <v>1.1111111111111112E-2</v>
      </c>
      <c r="I1692" t="s">
        <v>13</v>
      </c>
      <c r="J1692" s="2">
        <f>Datos_cocina[[#This Row],[Precio Unitario]]*Datos_cocina[[#This Row],[Cantidad Ordenada]]</f>
        <v>62</v>
      </c>
      <c r="K1692" s="3">
        <f>Datos_cocina[[#This Row],[Ganancia Bruta]]*Datos_cocina[[#This Row],[Cantidad Ordenada]]</f>
        <v>24</v>
      </c>
      <c r="L1692" s="3">
        <f>Datos_cocina[[#This Row],[Precio Unitario]]-Datos_cocina[[#This Row],[Costo Unitario]]</f>
        <v>12</v>
      </c>
      <c r="M1692" s="4">
        <f>(Datos_cocina[[#This Row],[Ganancia Neta]]/Datos_cocina[[#This Row],[Total del Pedido]])</f>
        <v>0.38709677419354838</v>
      </c>
    </row>
    <row r="1693" spans="1:13" x14ac:dyDescent="0.3">
      <c r="A1693">
        <v>684</v>
      </c>
      <c r="B1693">
        <v>10</v>
      </c>
      <c r="C1693" t="s">
        <v>20</v>
      </c>
      <c r="D1693" t="s">
        <v>21</v>
      </c>
      <c r="E1693" s="2">
        <v>22</v>
      </c>
      <c r="F1693" s="2">
        <v>36</v>
      </c>
      <c r="G1693">
        <v>1</v>
      </c>
      <c r="H1693" s="8">
        <v>2.6388888888888889E-2</v>
      </c>
      <c r="I1693" t="s">
        <v>10</v>
      </c>
      <c r="J1693" s="2">
        <f>Datos_cocina[[#This Row],[Precio Unitario]]*Datos_cocina[[#This Row],[Cantidad Ordenada]]</f>
        <v>36</v>
      </c>
      <c r="K1693" s="3">
        <f>Datos_cocina[[#This Row],[Ganancia Bruta]]*Datos_cocina[[#This Row],[Cantidad Ordenada]]</f>
        <v>14</v>
      </c>
      <c r="L1693" s="3">
        <f>Datos_cocina[[#This Row],[Precio Unitario]]-Datos_cocina[[#This Row],[Costo Unitario]]</f>
        <v>14</v>
      </c>
      <c r="M1693" s="4">
        <f>(Datos_cocina[[#This Row],[Ganancia Neta]]/Datos_cocina[[#This Row],[Total del Pedido]])</f>
        <v>0.3888888888888889</v>
      </c>
    </row>
    <row r="1694" spans="1:13" x14ac:dyDescent="0.3">
      <c r="A1694">
        <v>684</v>
      </c>
      <c r="B1694">
        <v>10</v>
      </c>
      <c r="C1694" t="s">
        <v>14</v>
      </c>
      <c r="D1694" t="s">
        <v>15</v>
      </c>
      <c r="E1694" s="2">
        <v>19</v>
      </c>
      <c r="F1694" s="2">
        <v>31</v>
      </c>
      <c r="G1694">
        <v>1</v>
      </c>
      <c r="H1694" s="8">
        <v>6.9444444444444441E-3</v>
      </c>
      <c r="I1694" t="s">
        <v>13</v>
      </c>
      <c r="J1694" s="2">
        <f>Datos_cocina[[#This Row],[Precio Unitario]]*Datos_cocina[[#This Row],[Cantidad Ordenada]]</f>
        <v>31</v>
      </c>
      <c r="K1694" s="3">
        <f>Datos_cocina[[#This Row],[Ganancia Bruta]]*Datos_cocina[[#This Row],[Cantidad Ordenada]]</f>
        <v>12</v>
      </c>
      <c r="L1694" s="3">
        <f>Datos_cocina[[#This Row],[Precio Unitario]]-Datos_cocina[[#This Row],[Costo Unitario]]</f>
        <v>12</v>
      </c>
      <c r="M1694" s="4">
        <f>(Datos_cocina[[#This Row],[Ganancia Neta]]/Datos_cocina[[#This Row],[Total del Pedido]])</f>
        <v>0.38709677419354838</v>
      </c>
    </row>
    <row r="1695" spans="1:13" x14ac:dyDescent="0.3">
      <c r="A1695">
        <v>684</v>
      </c>
      <c r="B1695">
        <v>10</v>
      </c>
      <c r="C1695" t="s">
        <v>46</v>
      </c>
      <c r="D1695" t="s">
        <v>47</v>
      </c>
      <c r="E1695" s="2">
        <v>15</v>
      </c>
      <c r="F1695" s="2">
        <v>26</v>
      </c>
      <c r="G1695">
        <v>1</v>
      </c>
      <c r="H1695" s="8">
        <v>1.7361111111111112E-2</v>
      </c>
      <c r="I1695" t="s">
        <v>10</v>
      </c>
      <c r="J1695" s="2">
        <f>Datos_cocina[[#This Row],[Precio Unitario]]*Datos_cocina[[#This Row],[Cantidad Ordenada]]</f>
        <v>26</v>
      </c>
      <c r="K1695" s="3">
        <f>Datos_cocina[[#This Row],[Ganancia Bruta]]*Datos_cocina[[#This Row],[Cantidad Ordenada]]</f>
        <v>11</v>
      </c>
      <c r="L1695" s="3">
        <f>Datos_cocina[[#This Row],[Precio Unitario]]-Datos_cocina[[#This Row],[Costo Unitario]]</f>
        <v>11</v>
      </c>
      <c r="M1695" s="4">
        <f>(Datos_cocina[[#This Row],[Ganancia Neta]]/Datos_cocina[[#This Row],[Total del Pedido]])</f>
        <v>0.42307692307692307</v>
      </c>
    </row>
    <row r="1696" spans="1:13" x14ac:dyDescent="0.3">
      <c r="A1696">
        <v>684</v>
      </c>
      <c r="B1696">
        <v>10</v>
      </c>
      <c r="C1696" t="s">
        <v>22</v>
      </c>
      <c r="D1696" t="s">
        <v>23</v>
      </c>
      <c r="E1696" s="2">
        <v>17</v>
      </c>
      <c r="F1696" s="2">
        <v>29</v>
      </c>
      <c r="G1696">
        <v>3</v>
      </c>
      <c r="H1696" s="8">
        <v>2.5694444444444443E-2</v>
      </c>
      <c r="I1696" t="s">
        <v>10</v>
      </c>
      <c r="J1696" s="2">
        <f>Datos_cocina[[#This Row],[Precio Unitario]]*Datos_cocina[[#This Row],[Cantidad Ordenada]]</f>
        <v>87</v>
      </c>
      <c r="K1696" s="3">
        <f>Datos_cocina[[#This Row],[Ganancia Bruta]]*Datos_cocina[[#This Row],[Cantidad Ordenada]]</f>
        <v>36</v>
      </c>
      <c r="L1696" s="3">
        <f>Datos_cocina[[#This Row],[Precio Unitario]]-Datos_cocina[[#This Row],[Costo Unitario]]</f>
        <v>12</v>
      </c>
      <c r="M1696" s="4">
        <f>(Datos_cocina[[#This Row],[Ganancia Neta]]/Datos_cocina[[#This Row],[Total del Pedido]])</f>
        <v>0.41379310344827586</v>
      </c>
    </row>
    <row r="1697" spans="1:13" x14ac:dyDescent="0.3">
      <c r="A1697">
        <v>685</v>
      </c>
      <c r="B1697">
        <v>5</v>
      </c>
      <c r="C1697" t="s">
        <v>16</v>
      </c>
      <c r="D1697" t="s">
        <v>17</v>
      </c>
      <c r="E1697" s="2">
        <v>16</v>
      </c>
      <c r="F1697" s="2">
        <v>27</v>
      </c>
      <c r="G1697">
        <v>2</v>
      </c>
      <c r="H1697" s="8">
        <v>1.1805555555555555E-2</v>
      </c>
      <c r="I1697" t="s">
        <v>13</v>
      </c>
      <c r="J1697" s="2">
        <f>Datos_cocina[[#This Row],[Precio Unitario]]*Datos_cocina[[#This Row],[Cantidad Ordenada]]</f>
        <v>54</v>
      </c>
      <c r="K1697" s="3">
        <f>Datos_cocina[[#This Row],[Ganancia Bruta]]*Datos_cocina[[#This Row],[Cantidad Ordenada]]</f>
        <v>22</v>
      </c>
      <c r="L1697" s="3">
        <f>Datos_cocina[[#This Row],[Precio Unitario]]-Datos_cocina[[#This Row],[Costo Unitario]]</f>
        <v>11</v>
      </c>
      <c r="M1697" s="4">
        <f>(Datos_cocina[[#This Row],[Ganancia Neta]]/Datos_cocina[[#This Row],[Total del Pedido]])</f>
        <v>0.40740740740740738</v>
      </c>
    </row>
    <row r="1698" spans="1:13" x14ac:dyDescent="0.3">
      <c r="A1698">
        <v>686</v>
      </c>
      <c r="B1698">
        <v>10</v>
      </c>
      <c r="C1698" t="s">
        <v>14</v>
      </c>
      <c r="D1698" t="s">
        <v>15</v>
      </c>
      <c r="E1698" s="2">
        <v>19</v>
      </c>
      <c r="F1698" s="2">
        <v>31</v>
      </c>
      <c r="G1698">
        <v>2</v>
      </c>
      <c r="H1698" s="8">
        <v>2.5694444444444443E-2</v>
      </c>
      <c r="I1698" t="s">
        <v>10</v>
      </c>
      <c r="J1698" s="2">
        <f>Datos_cocina[[#This Row],[Precio Unitario]]*Datos_cocina[[#This Row],[Cantidad Ordenada]]</f>
        <v>62</v>
      </c>
      <c r="K1698" s="3">
        <f>Datos_cocina[[#This Row],[Ganancia Bruta]]*Datos_cocina[[#This Row],[Cantidad Ordenada]]</f>
        <v>24</v>
      </c>
      <c r="L1698" s="3">
        <f>Datos_cocina[[#This Row],[Precio Unitario]]-Datos_cocina[[#This Row],[Costo Unitario]]</f>
        <v>12</v>
      </c>
      <c r="M1698" s="4">
        <f>(Datos_cocina[[#This Row],[Ganancia Neta]]/Datos_cocina[[#This Row],[Total del Pedido]])</f>
        <v>0.38709677419354838</v>
      </c>
    </row>
    <row r="1699" spans="1:13" x14ac:dyDescent="0.3">
      <c r="A1699">
        <v>686</v>
      </c>
      <c r="B1699">
        <v>10</v>
      </c>
      <c r="C1699" t="s">
        <v>38</v>
      </c>
      <c r="D1699" t="s">
        <v>39</v>
      </c>
      <c r="E1699" s="2">
        <v>12</v>
      </c>
      <c r="F1699" s="2">
        <v>20</v>
      </c>
      <c r="G1699">
        <v>2</v>
      </c>
      <c r="H1699" s="8">
        <v>1.4583333333333334E-2</v>
      </c>
      <c r="I1699" t="s">
        <v>13</v>
      </c>
      <c r="J1699" s="2">
        <f>Datos_cocina[[#This Row],[Precio Unitario]]*Datos_cocina[[#This Row],[Cantidad Ordenada]]</f>
        <v>40</v>
      </c>
      <c r="K1699" s="3">
        <f>Datos_cocina[[#This Row],[Ganancia Bruta]]*Datos_cocina[[#This Row],[Cantidad Ordenada]]</f>
        <v>16</v>
      </c>
      <c r="L1699" s="3">
        <f>Datos_cocina[[#This Row],[Precio Unitario]]-Datos_cocina[[#This Row],[Costo Unitario]]</f>
        <v>8</v>
      </c>
      <c r="M1699" s="4">
        <f>(Datos_cocina[[#This Row],[Ganancia Neta]]/Datos_cocina[[#This Row],[Total del Pedido]])</f>
        <v>0.4</v>
      </c>
    </row>
    <row r="1700" spans="1:13" x14ac:dyDescent="0.3">
      <c r="A1700">
        <v>687</v>
      </c>
      <c r="B1700">
        <v>2</v>
      </c>
      <c r="C1700" t="s">
        <v>20</v>
      </c>
      <c r="D1700" t="s">
        <v>21</v>
      </c>
      <c r="E1700" s="2">
        <v>22</v>
      </c>
      <c r="F1700" s="2">
        <v>36</v>
      </c>
      <c r="G1700">
        <v>2</v>
      </c>
      <c r="H1700" s="8">
        <v>2.013888888888889E-2</v>
      </c>
      <c r="I1700" t="s">
        <v>10</v>
      </c>
      <c r="J1700" s="2">
        <f>Datos_cocina[[#This Row],[Precio Unitario]]*Datos_cocina[[#This Row],[Cantidad Ordenada]]</f>
        <v>72</v>
      </c>
      <c r="K1700" s="3">
        <f>Datos_cocina[[#This Row],[Ganancia Bruta]]*Datos_cocina[[#This Row],[Cantidad Ordenada]]</f>
        <v>28</v>
      </c>
      <c r="L1700" s="3">
        <f>Datos_cocina[[#This Row],[Precio Unitario]]-Datos_cocina[[#This Row],[Costo Unitario]]</f>
        <v>14</v>
      </c>
      <c r="M1700" s="4">
        <f>(Datos_cocina[[#This Row],[Ganancia Neta]]/Datos_cocina[[#This Row],[Total del Pedido]])</f>
        <v>0.3888888888888889</v>
      </c>
    </row>
    <row r="1701" spans="1:13" x14ac:dyDescent="0.3">
      <c r="A1701">
        <v>688</v>
      </c>
      <c r="B1701">
        <v>3</v>
      </c>
      <c r="C1701" t="s">
        <v>22</v>
      </c>
      <c r="D1701" t="s">
        <v>23</v>
      </c>
      <c r="E1701" s="2">
        <v>17</v>
      </c>
      <c r="F1701" s="2">
        <v>29</v>
      </c>
      <c r="G1701">
        <v>1</v>
      </c>
      <c r="H1701" s="8">
        <v>9.7222222222222224E-3</v>
      </c>
      <c r="I1701" t="s">
        <v>13</v>
      </c>
      <c r="J1701" s="2">
        <f>Datos_cocina[[#This Row],[Precio Unitario]]*Datos_cocina[[#This Row],[Cantidad Ordenada]]</f>
        <v>29</v>
      </c>
      <c r="K1701" s="3">
        <f>Datos_cocina[[#This Row],[Ganancia Bruta]]*Datos_cocina[[#This Row],[Cantidad Ordenada]]</f>
        <v>12</v>
      </c>
      <c r="L1701" s="3">
        <f>Datos_cocina[[#This Row],[Precio Unitario]]-Datos_cocina[[#This Row],[Costo Unitario]]</f>
        <v>12</v>
      </c>
      <c r="M1701" s="4">
        <f>(Datos_cocina[[#This Row],[Ganancia Neta]]/Datos_cocina[[#This Row],[Total del Pedido]])</f>
        <v>0.41379310344827586</v>
      </c>
    </row>
    <row r="1702" spans="1:13" x14ac:dyDescent="0.3">
      <c r="A1702">
        <v>689</v>
      </c>
      <c r="B1702">
        <v>14</v>
      </c>
      <c r="C1702" t="s">
        <v>40</v>
      </c>
      <c r="D1702" t="s">
        <v>41</v>
      </c>
      <c r="E1702" s="2">
        <v>14</v>
      </c>
      <c r="F1702" s="2">
        <v>23</v>
      </c>
      <c r="G1702">
        <v>3</v>
      </c>
      <c r="H1702" s="8">
        <v>1.1111111111111112E-2</v>
      </c>
      <c r="I1702" t="s">
        <v>10</v>
      </c>
      <c r="J1702" s="2">
        <f>Datos_cocina[[#This Row],[Precio Unitario]]*Datos_cocina[[#This Row],[Cantidad Ordenada]]</f>
        <v>69</v>
      </c>
      <c r="K1702" s="3">
        <f>Datos_cocina[[#This Row],[Ganancia Bruta]]*Datos_cocina[[#This Row],[Cantidad Ordenada]]</f>
        <v>27</v>
      </c>
      <c r="L1702" s="3">
        <f>Datos_cocina[[#This Row],[Precio Unitario]]-Datos_cocina[[#This Row],[Costo Unitario]]</f>
        <v>9</v>
      </c>
      <c r="M1702" s="4">
        <f>(Datos_cocina[[#This Row],[Ganancia Neta]]/Datos_cocina[[#This Row],[Total del Pedido]])</f>
        <v>0.39130434782608697</v>
      </c>
    </row>
    <row r="1703" spans="1:13" x14ac:dyDescent="0.3">
      <c r="A1703">
        <v>689</v>
      </c>
      <c r="B1703">
        <v>14</v>
      </c>
      <c r="C1703" t="s">
        <v>48</v>
      </c>
      <c r="D1703" t="s">
        <v>49</v>
      </c>
      <c r="E1703" s="2">
        <v>15</v>
      </c>
      <c r="F1703" s="2">
        <v>25</v>
      </c>
      <c r="G1703">
        <v>3</v>
      </c>
      <c r="H1703" s="8">
        <v>4.8611111111111112E-3</v>
      </c>
      <c r="I1703" t="s">
        <v>10</v>
      </c>
      <c r="J1703" s="2">
        <f>Datos_cocina[[#This Row],[Precio Unitario]]*Datos_cocina[[#This Row],[Cantidad Ordenada]]</f>
        <v>75</v>
      </c>
      <c r="K1703" s="3">
        <f>Datos_cocina[[#This Row],[Ganancia Bruta]]*Datos_cocina[[#This Row],[Cantidad Ordenada]]</f>
        <v>30</v>
      </c>
      <c r="L1703" s="3">
        <f>Datos_cocina[[#This Row],[Precio Unitario]]-Datos_cocina[[#This Row],[Costo Unitario]]</f>
        <v>10</v>
      </c>
      <c r="M1703" s="4">
        <f>(Datos_cocina[[#This Row],[Ganancia Neta]]/Datos_cocina[[#This Row],[Total del Pedido]])</f>
        <v>0.4</v>
      </c>
    </row>
    <row r="1704" spans="1:13" x14ac:dyDescent="0.3">
      <c r="A1704">
        <v>689</v>
      </c>
      <c r="B1704">
        <v>14</v>
      </c>
      <c r="C1704" t="s">
        <v>42</v>
      </c>
      <c r="D1704" t="s">
        <v>43</v>
      </c>
      <c r="E1704" s="2">
        <v>13</v>
      </c>
      <c r="F1704" s="2">
        <v>21</v>
      </c>
      <c r="G1704">
        <v>1</v>
      </c>
      <c r="H1704" s="8">
        <v>4.1666666666666666E-3</v>
      </c>
      <c r="I1704" t="s">
        <v>13</v>
      </c>
      <c r="J1704" s="2">
        <f>Datos_cocina[[#This Row],[Precio Unitario]]*Datos_cocina[[#This Row],[Cantidad Ordenada]]</f>
        <v>21</v>
      </c>
      <c r="K1704" s="3">
        <f>Datos_cocina[[#This Row],[Ganancia Bruta]]*Datos_cocina[[#This Row],[Cantidad Ordenada]]</f>
        <v>8</v>
      </c>
      <c r="L1704" s="3">
        <f>Datos_cocina[[#This Row],[Precio Unitario]]-Datos_cocina[[#This Row],[Costo Unitario]]</f>
        <v>8</v>
      </c>
      <c r="M1704" s="4">
        <f>(Datos_cocina[[#This Row],[Ganancia Neta]]/Datos_cocina[[#This Row],[Total del Pedido]])</f>
        <v>0.38095238095238093</v>
      </c>
    </row>
    <row r="1705" spans="1:13" x14ac:dyDescent="0.3">
      <c r="A1705">
        <v>690</v>
      </c>
      <c r="B1705">
        <v>15</v>
      </c>
      <c r="C1705" t="s">
        <v>18</v>
      </c>
      <c r="D1705" t="s">
        <v>19</v>
      </c>
      <c r="E1705" s="2">
        <v>25</v>
      </c>
      <c r="F1705" s="2">
        <v>40</v>
      </c>
      <c r="G1705">
        <v>1</v>
      </c>
      <c r="H1705" s="8">
        <v>3.4027777777777775E-2</v>
      </c>
      <c r="I1705" t="s">
        <v>10</v>
      </c>
      <c r="J1705" s="2">
        <f>Datos_cocina[[#This Row],[Precio Unitario]]*Datos_cocina[[#This Row],[Cantidad Ordenada]]</f>
        <v>40</v>
      </c>
      <c r="K1705" s="3">
        <f>Datos_cocina[[#This Row],[Ganancia Bruta]]*Datos_cocina[[#This Row],[Cantidad Ordenada]]</f>
        <v>15</v>
      </c>
      <c r="L1705" s="3">
        <f>Datos_cocina[[#This Row],[Precio Unitario]]-Datos_cocina[[#This Row],[Costo Unitario]]</f>
        <v>15</v>
      </c>
      <c r="M1705" s="4">
        <f>(Datos_cocina[[#This Row],[Ganancia Neta]]/Datos_cocina[[#This Row],[Total del Pedido]])</f>
        <v>0.375</v>
      </c>
    </row>
    <row r="1706" spans="1:13" x14ac:dyDescent="0.3">
      <c r="A1706">
        <v>690</v>
      </c>
      <c r="B1706">
        <v>15</v>
      </c>
      <c r="C1706" t="s">
        <v>14</v>
      </c>
      <c r="D1706" t="s">
        <v>15</v>
      </c>
      <c r="E1706" s="2">
        <v>19</v>
      </c>
      <c r="F1706" s="2">
        <v>31</v>
      </c>
      <c r="G1706">
        <v>2</v>
      </c>
      <c r="H1706" s="8">
        <v>1.1111111111111112E-2</v>
      </c>
      <c r="I1706" t="s">
        <v>10</v>
      </c>
      <c r="J1706" s="2">
        <f>Datos_cocina[[#This Row],[Precio Unitario]]*Datos_cocina[[#This Row],[Cantidad Ordenada]]</f>
        <v>62</v>
      </c>
      <c r="K1706" s="3">
        <f>Datos_cocina[[#This Row],[Ganancia Bruta]]*Datos_cocina[[#This Row],[Cantidad Ordenada]]</f>
        <v>24</v>
      </c>
      <c r="L1706" s="3">
        <f>Datos_cocina[[#This Row],[Precio Unitario]]-Datos_cocina[[#This Row],[Costo Unitario]]</f>
        <v>12</v>
      </c>
      <c r="M1706" s="4">
        <f>(Datos_cocina[[#This Row],[Ganancia Neta]]/Datos_cocina[[#This Row],[Total del Pedido]])</f>
        <v>0.38709677419354838</v>
      </c>
    </row>
    <row r="1707" spans="1:13" x14ac:dyDescent="0.3">
      <c r="A1707">
        <v>690</v>
      </c>
      <c r="B1707">
        <v>15</v>
      </c>
      <c r="C1707" t="s">
        <v>26</v>
      </c>
      <c r="D1707" t="s">
        <v>27</v>
      </c>
      <c r="E1707" s="2">
        <v>16</v>
      </c>
      <c r="F1707" s="2">
        <v>28</v>
      </c>
      <c r="G1707">
        <v>2</v>
      </c>
      <c r="H1707" s="8">
        <v>3.7499999999999999E-2</v>
      </c>
      <c r="I1707" t="s">
        <v>10</v>
      </c>
      <c r="J1707" s="2">
        <f>Datos_cocina[[#This Row],[Precio Unitario]]*Datos_cocina[[#This Row],[Cantidad Ordenada]]</f>
        <v>56</v>
      </c>
      <c r="K1707" s="3">
        <f>Datos_cocina[[#This Row],[Ganancia Bruta]]*Datos_cocina[[#This Row],[Cantidad Ordenada]]</f>
        <v>24</v>
      </c>
      <c r="L1707" s="3">
        <f>Datos_cocina[[#This Row],[Precio Unitario]]-Datos_cocina[[#This Row],[Costo Unitario]]</f>
        <v>12</v>
      </c>
      <c r="M1707" s="4">
        <f>(Datos_cocina[[#This Row],[Ganancia Neta]]/Datos_cocina[[#This Row],[Total del Pedido]])</f>
        <v>0.42857142857142855</v>
      </c>
    </row>
    <row r="1708" spans="1:13" x14ac:dyDescent="0.3">
      <c r="A1708">
        <v>690</v>
      </c>
      <c r="B1708">
        <v>15</v>
      </c>
      <c r="C1708" t="s">
        <v>24</v>
      </c>
      <c r="D1708" t="s">
        <v>25</v>
      </c>
      <c r="E1708" s="2">
        <v>20</v>
      </c>
      <c r="F1708" s="2">
        <v>33</v>
      </c>
      <c r="G1708">
        <v>1</v>
      </c>
      <c r="H1708" s="8">
        <v>1.6666666666666666E-2</v>
      </c>
      <c r="I1708" t="s">
        <v>10</v>
      </c>
      <c r="J1708" s="2">
        <f>Datos_cocina[[#This Row],[Precio Unitario]]*Datos_cocina[[#This Row],[Cantidad Ordenada]]</f>
        <v>33</v>
      </c>
      <c r="K1708" s="3">
        <f>Datos_cocina[[#This Row],[Ganancia Bruta]]*Datos_cocina[[#This Row],[Cantidad Ordenada]]</f>
        <v>13</v>
      </c>
      <c r="L1708" s="3">
        <f>Datos_cocina[[#This Row],[Precio Unitario]]-Datos_cocina[[#This Row],[Costo Unitario]]</f>
        <v>13</v>
      </c>
      <c r="M1708" s="4">
        <f>(Datos_cocina[[#This Row],[Ganancia Neta]]/Datos_cocina[[#This Row],[Total del Pedido]])</f>
        <v>0.39393939393939392</v>
      </c>
    </row>
    <row r="1709" spans="1:13" x14ac:dyDescent="0.3">
      <c r="A1709">
        <v>691</v>
      </c>
      <c r="B1709">
        <v>19</v>
      </c>
      <c r="C1709" t="s">
        <v>34</v>
      </c>
      <c r="D1709" t="s">
        <v>35</v>
      </c>
      <c r="E1709" s="2">
        <v>13</v>
      </c>
      <c r="F1709" s="2">
        <v>22</v>
      </c>
      <c r="G1709">
        <v>3</v>
      </c>
      <c r="H1709" s="8">
        <v>2.361111111111111E-2</v>
      </c>
      <c r="I1709" t="s">
        <v>10</v>
      </c>
      <c r="J1709" s="2">
        <f>Datos_cocina[[#This Row],[Precio Unitario]]*Datos_cocina[[#This Row],[Cantidad Ordenada]]</f>
        <v>66</v>
      </c>
      <c r="K1709" s="3">
        <f>Datos_cocina[[#This Row],[Ganancia Bruta]]*Datos_cocina[[#This Row],[Cantidad Ordenada]]</f>
        <v>27</v>
      </c>
      <c r="L1709" s="3">
        <f>Datos_cocina[[#This Row],[Precio Unitario]]-Datos_cocina[[#This Row],[Costo Unitario]]</f>
        <v>9</v>
      </c>
      <c r="M1709" s="4">
        <f>(Datos_cocina[[#This Row],[Ganancia Neta]]/Datos_cocina[[#This Row],[Total del Pedido]])</f>
        <v>0.40909090909090912</v>
      </c>
    </row>
    <row r="1710" spans="1:13" x14ac:dyDescent="0.3">
      <c r="A1710">
        <v>692</v>
      </c>
      <c r="B1710">
        <v>9</v>
      </c>
      <c r="C1710" t="s">
        <v>30</v>
      </c>
      <c r="D1710" t="s">
        <v>31</v>
      </c>
      <c r="E1710" s="2">
        <v>21</v>
      </c>
      <c r="F1710" s="2">
        <v>35</v>
      </c>
      <c r="G1710">
        <v>3</v>
      </c>
      <c r="H1710" s="8">
        <v>2.2916666666666665E-2</v>
      </c>
      <c r="I1710" t="s">
        <v>13</v>
      </c>
      <c r="J1710" s="2">
        <f>Datos_cocina[[#This Row],[Precio Unitario]]*Datos_cocina[[#This Row],[Cantidad Ordenada]]</f>
        <v>105</v>
      </c>
      <c r="K1710" s="3">
        <f>Datos_cocina[[#This Row],[Ganancia Bruta]]*Datos_cocina[[#This Row],[Cantidad Ordenada]]</f>
        <v>42</v>
      </c>
      <c r="L1710" s="3">
        <f>Datos_cocina[[#This Row],[Precio Unitario]]-Datos_cocina[[#This Row],[Costo Unitario]]</f>
        <v>14</v>
      </c>
      <c r="M1710" s="4">
        <f>(Datos_cocina[[#This Row],[Ganancia Neta]]/Datos_cocina[[#This Row],[Total del Pedido]])</f>
        <v>0.4</v>
      </c>
    </row>
    <row r="1711" spans="1:13" x14ac:dyDescent="0.3">
      <c r="A1711">
        <v>692</v>
      </c>
      <c r="B1711">
        <v>9</v>
      </c>
      <c r="C1711" t="s">
        <v>11</v>
      </c>
      <c r="D1711" t="s">
        <v>12</v>
      </c>
      <c r="E1711" s="2">
        <v>18</v>
      </c>
      <c r="F1711" s="2">
        <v>30</v>
      </c>
      <c r="G1711">
        <v>1</v>
      </c>
      <c r="H1711" s="8">
        <v>3.4027777777777775E-2</v>
      </c>
      <c r="I1711" t="s">
        <v>10</v>
      </c>
      <c r="J1711" s="2">
        <f>Datos_cocina[[#This Row],[Precio Unitario]]*Datos_cocina[[#This Row],[Cantidad Ordenada]]</f>
        <v>30</v>
      </c>
      <c r="K1711" s="3">
        <f>Datos_cocina[[#This Row],[Ganancia Bruta]]*Datos_cocina[[#This Row],[Cantidad Ordenada]]</f>
        <v>12</v>
      </c>
      <c r="L1711" s="3">
        <f>Datos_cocina[[#This Row],[Precio Unitario]]-Datos_cocina[[#This Row],[Costo Unitario]]</f>
        <v>12</v>
      </c>
      <c r="M1711" s="4">
        <f>(Datos_cocina[[#This Row],[Ganancia Neta]]/Datos_cocina[[#This Row],[Total del Pedido]])</f>
        <v>0.4</v>
      </c>
    </row>
    <row r="1712" spans="1:13" x14ac:dyDescent="0.3">
      <c r="A1712">
        <v>692</v>
      </c>
      <c r="B1712">
        <v>9</v>
      </c>
      <c r="C1712" t="s">
        <v>44</v>
      </c>
      <c r="D1712" t="s">
        <v>45</v>
      </c>
      <c r="E1712" s="2">
        <v>10</v>
      </c>
      <c r="F1712" s="2">
        <v>18</v>
      </c>
      <c r="G1712">
        <v>1</v>
      </c>
      <c r="H1712" s="8">
        <v>7.6388888888888886E-3</v>
      </c>
      <c r="I1712" t="s">
        <v>10</v>
      </c>
      <c r="J1712" s="2">
        <f>Datos_cocina[[#This Row],[Precio Unitario]]*Datos_cocina[[#This Row],[Cantidad Ordenada]]</f>
        <v>18</v>
      </c>
      <c r="K1712" s="3">
        <f>Datos_cocina[[#This Row],[Ganancia Bruta]]*Datos_cocina[[#This Row],[Cantidad Ordenada]]</f>
        <v>8</v>
      </c>
      <c r="L1712" s="3">
        <f>Datos_cocina[[#This Row],[Precio Unitario]]-Datos_cocina[[#This Row],[Costo Unitario]]</f>
        <v>8</v>
      </c>
      <c r="M1712" s="4">
        <f>(Datos_cocina[[#This Row],[Ganancia Neta]]/Datos_cocina[[#This Row],[Total del Pedido]])</f>
        <v>0.44444444444444442</v>
      </c>
    </row>
    <row r="1713" spans="1:13" x14ac:dyDescent="0.3">
      <c r="A1713">
        <v>692</v>
      </c>
      <c r="B1713">
        <v>9</v>
      </c>
      <c r="C1713" t="s">
        <v>38</v>
      </c>
      <c r="D1713" t="s">
        <v>39</v>
      </c>
      <c r="E1713" s="2">
        <v>12</v>
      </c>
      <c r="F1713" s="2">
        <v>20</v>
      </c>
      <c r="G1713">
        <v>1</v>
      </c>
      <c r="H1713" s="8">
        <v>4.8611111111111112E-3</v>
      </c>
      <c r="I1713" t="s">
        <v>10</v>
      </c>
      <c r="J1713" s="2">
        <f>Datos_cocina[[#This Row],[Precio Unitario]]*Datos_cocina[[#This Row],[Cantidad Ordenada]]</f>
        <v>20</v>
      </c>
      <c r="K1713" s="3">
        <f>Datos_cocina[[#This Row],[Ganancia Bruta]]*Datos_cocina[[#This Row],[Cantidad Ordenada]]</f>
        <v>8</v>
      </c>
      <c r="L1713" s="3">
        <f>Datos_cocina[[#This Row],[Precio Unitario]]-Datos_cocina[[#This Row],[Costo Unitario]]</f>
        <v>8</v>
      </c>
      <c r="M1713" s="4">
        <f>(Datos_cocina[[#This Row],[Ganancia Neta]]/Datos_cocina[[#This Row],[Total del Pedido]])</f>
        <v>0.4</v>
      </c>
    </row>
    <row r="1714" spans="1:13" x14ac:dyDescent="0.3">
      <c r="A1714">
        <v>693</v>
      </c>
      <c r="B1714">
        <v>15</v>
      </c>
      <c r="C1714" t="s">
        <v>20</v>
      </c>
      <c r="D1714" t="s">
        <v>21</v>
      </c>
      <c r="E1714" s="2">
        <v>22</v>
      </c>
      <c r="F1714" s="2">
        <v>36</v>
      </c>
      <c r="G1714">
        <v>1</v>
      </c>
      <c r="H1714" s="8">
        <v>1.3888888888888888E-2</v>
      </c>
      <c r="I1714" t="s">
        <v>10</v>
      </c>
      <c r="J1714" s="2">
        <f>Datos_cocina[[#This Row],[Precio Unitario]]*Datos_cocina[[#This Row],[Cantidad Ordenada]]</f>
        <v>36</v>
      </c>
      <c r="K1714" s="3">
        <f>Datos_cocina[[#This Row],[Ganancia Bruta]]*Datos_cocina[[#This Row],[Cantidad Ordenada]]</f>
        <v>14</v>
      </c>
      <c r="L1714" s="3">
        <f>Datos_cocina[[#This Row],[Precio Unitario]]-Datos_cocina[[#This Row],[Costo Unitario]]</f>
        <v>14</v>
      </c>
      <c r="M1714" s="4">
        <f>(Datos_cocina[[#This Row],[Ganancia Neta]]/Datos_cocina[[#This Row],[Total del Pedido]])</f>
        <v>0.3888888888888889</v>
      </c>
    </row>
    <row r="1715" spans="1:13" x14ac:dyDescent="0.3">
      <c r="A1715">
        <v>693</v>
      </c>
      <c r="B1715">
        <v>15</v>
      </c>
      <c r="C1715" t="s">
        <v>42</v>
      </c>
      <c r="D1715" t="s">
        <v>43</v>
      </c>
      <c r="E1715" s="2">
        <v>13</v>
      </c>
      <c r="F1715" s="2">
        <v>21</v>
      </c>
      <c r="G1715">
        <v>2</v>
      </c>
      <c r="H1715" s="8">
        <v>1.6666666666666666E-2</v>
      </c>
      <c r="I1715" t="s">
        <v>10</v>
      </c>
      <c r="J1715" s="2">
        <f>Datos_cocina[[#This Row],[Precio Unitario]]*Datos_cocina[[#This Row],[Cantidad Ordenada]]</f>
        <v>42</v>
      </c>
      <c r="K1715" s="3">
        <f>Datos_cocina[[#This Row],[Ganancia Bruta]]*Datos_cocina[[#This Row],[Cantidad Ordenada]]</f>
        <v>16</v>
      </c>
      <c r="L1715" s="3">
        <f>Datos_cocina[[#This Row],[Precio Unitario]]-Datos_cocina[[#This Row],[Costo Unitario]]</f>
        <v>8</v>
      </c>
      <c r="M1715" s="4">
        <f>(Datos_cocina[[#This Row],[Ganancia Neta]]/Datos_cocina[[#This Row],[Total del Pedido]])</f>
        <v>0.38095238095238093</v>
      </c>
    </row>
    <row r="1716" spans="1:13" x14ac:dyDescent="0.3">
      <c r="A1716">
        <v>694</v>
      </c>
      <c r="B1716">
        <v>5</v>
      </c>
      <c r="C1716" t="s">
        <v>38</v>
      </c>
      <c r="D1716" t="s">
        <v>39</v>
      </c>
      <c r="E1716" s="2">
        <v>12</v>
      </c>
      <c r="F1716" s="2">
        <v>20</v>
      </c>
      <c r="G1716">
        <v>3</v>
      </c>
      <c r="H1716" s="8">
        <v>1.3888888888888888E-2</v>
      </c>
      <c r="I1716" t="s">
        <v>10</v>
      </c>
      <c r="J1716" s="2">
        <f>Datos_cocina[[#This Row],[Precio Unitario]]*Datos_cocina[[#This Row],[Cantidad Ordenada]]</f>
        <v>60</v>
      </c>
      <c r="K1716" s="3">
        <f>Datos_cocina[[#This Row],[Ganancia Bruta]]*Datos_cocina[[#This Row],[Cantidad Ordenada]]</f>
        <v>24</v>
      </c>
      <c r="L1716" s="3">
        <f>Datos_cocina[[#This Row],[Precio Unitario]]-Datos_cocina[[#This Row],[Costo Unitario]]</f>
        <v>8</v>
      </c>
      <c r="M1716" s="4">
        <f>(Datos_cocina[[#This Row],[Ganancia Neta]]/Datos_cocina[[#This Row],[Total del Pedido]])</f>
        <v>0.4</v>
      </c>
    </row>
    <row r="1717" spans="1:13" x14ac:dyDescent="0.3">
      <c r="A1717">
        <v>694</v>
      </c>
      <c r="B1717">
        <v>5</v>
      </c>
      <c r="C1717" t="s">
        <v>44</v>
      </c>
      <c r="D1717" t="s">
        <v>45</v>
      </c>
      <c r="E1717" s="2">
        <v>10</v>
      </c>
      <c r="F1717" s="2">
        <v>18</v>
      </c>
      <c r="G1717">
        <v>2</v>
      </c>
      <c r="H1717" s="8">
        <v>1.8055555555555554E-2</v>
      </c>
      <c r="I1717" t="s">
        <v>13</v>
      </c>
      <c r="J1717" s="2">
        <f>Datos_cocina[[#This Row],[Precio Unitario]]*Datos_cocina[[#This Row],[Cantidad Ordenada]]</f>
        <v>36</v>
      </c>
      <c r="K1717" s="3">
        <f>Datos_cocina[[#This Row],[Ganancia Bruta]]*Datos_cocina[[#This Row],[Cantidad Ordenada]]</f>
        <v>16</v>
      </c>
      <c r="L1717" s="3">
        <f>Datos_cocina[[#This Row],[Precio Unitario]]-Datos_cocina[[#This Row],[Costo Unitario]]</f>
        <v>8</v>
      </c>
      <c r="M1717" s="4">
        <f>(Datos_cocina[[#This Row],[Ganancia Neta]]/Datos_cocina[[#This Row],[Total del Pedido]])</f>
        <v>0.44444444444444442</v>
      </c>
    </row>
    <row r="1718" spans="1:13" x14ac:dyDescent="0.3">
      <c r="A1718">
        <v>694</v>
      </c>
      <c r="B1718">
        <v>5</v>
      </c>
      <c r="C1718" t="s">
        <v>18</v>
      </c>
      <c r="D1718" t="s">
        <v>19</v>
      </c>
      <c r="E1718" s="2">
        <v>25</v>
      </c>
      <c r="F1718" s="2">
        <v>40</v>
      </c>
      <c r="G1718">
        <v>1</v>
      </c>
      <c r="H1718" s="8">
        <v>2.7777777777777776E-2</v>
      </c>
      <c r="I1718" t="s">
        <v>10</v>
      </c>
      <c r="J1718" s="2">
        <f>Datos_cocina[[#This Row],[Precio Unitario]]*Datos_cocina[[#This Row],[Cantidad Ordenada]]</f>
        <v>40</v>
      </c>
      <c r="K1718" s="3">
        <f>Datos_cocina[[#This Row],[Ganancia Bruta]]*Datos_cocina[[#This Row],[Cantidad Ordenada]]</f>
        <v>15</v>
      </c>
      <c r="L1718" s="3">
        <f>Datos_cocina[[#This Row],[Precio Unitario]]-Datos_cocina[[#This Row],[Costo Unitario]]</f>
        <v>15</v>
      </c>
      <c r="M1718" s="4">
        <f>(Datos_cocina[[#This Row],[Ganancia Neta]]/Datos_cocina[[#This Row],[Total del Pedido]])</f>
        <v>0.375</v>
      </c>
    </row>
    <row r="1719" spans="1:13" x14ac:dyDescent="0.3">
      <c r="A1719">
        <v>694</v>
      </c>
      <c r="B1719">
        <v>5</v>
      </c>
      <c r="C1719" t="s">
        <v>42</v>
      </c>
      <c r="D1719" t="s">
        <v>43</v>
      </c>
      <c r="E1719" s="2">
        <v>13</v>
      </c>
      <c r="F1719" s="2">
        <v>21</v>
      </c>
      <c r="G1719">
        <v>1</v>
      </c>
      <c r="H1719" s="8">
        <v>2.9166666666666667E-2</v>
      </c>
      <c r="I1719" t="s">
        <v>13</v>
      </c>
      <c r="J1719" s="2">
        <f>Datos_cocina[[#This Row],[Precio Unitario]]*Datos_cocina[[#This Row],[Cantidad Ordenada]]</f>
        <v>21</v>
      </c>
      <c r="K1719" s="3">
        <f>Datos_cocina[[#This Row],[Ganancia Bruta]]*Datos_cocina[[#This Row],[Cantidad Ordenada]]</f>
        <v>8</v>
      </c>
      <c r="L1719" s="3">
        <f>Datos_cocina[[#This Row],[Precio Unitario]]-Datos_cocina[[#This Row],[Costo Unitario]]</f>
        <v>8</v>
      </c>
      <c r="M1719" s="4">
        <f>(Datos_cocina[[#This Row],[Ganancia Neta]]/Datos_cocina[[#This Row],[Total del Pedido]])</f>
        <v>0.38095238095238093</v>
      </c>
    </row>
    <row r="1720" spans="1:13" x14ac:dyDescent="0.3">
      <c r="A1720">
        <v>695</v>
      </c>
      <c r="B1720">
        <v>9</v>
      </c>
      <c r="C1720" t="s">
        <v>26</v>
      </c>
      <c r="D1720" t="s">
        <v>27</v>
      </c>
      <c r="E1720" s="2">
        <v>16</v>
      </c>
      <c r="F1720" s="2">
        <v>28</v>
      </c>
      <c r="G1720">
        <v>2</v>
      </c>
      <c r="H1720" s="8">
        <v>2.0833333333333332E-2</v>
      </c>
      <c r="I1720" t="s">
        <v>13</v>
      </c>
      <c r="J1720" s="2">
        <f>Datos_cocina[[#This Row],[Precio Unitario]]*Datos_cocina[[#This Row],[Cantidad Ordenada]]</f>
        <v>56</v>
      </c>
      <c r="K1720" s="3">
        <f>Datos_cocina[[#This Row],[Ganancia Bruta]]*Datos_cocina[[#This Row],[Cantidad Ordenada]]</f>
        <v>24</v>
      </c>
      <c r="L1720" s="3">
        <f>Datos_cocina[[#This Row],[Precio Unitario]]-Datos_cocina[[#This Row],[Costo Unitario]]</f>
        <v>12</v>
      </c>
      <c r="M1720" s="4">
        <f>(Datos_cocina[[#This Row],[Ganancia Neta]]/Datos_cocina[[#This Row],[Total del Pedido]])</f>
        <v>0.42857142857142855</v>
      </c>
    </row>
    <row r="1721" spans="1:13" x14ac:dyDescent="0.3">
      <c r="A1721">
        <v>695</v>
      </c>
      <c r="B1721">
        <v>9</v>
      </c>
      <c r="C1721" t="s">
        <v>11</v>
      </c>
      <c r="D1721" t="s">
        <v>12</v>
      </c>
      <c r="E1721" s="2">
        <v>18</v>
      </c>
      <c r="F1721" s="2">
        <v>30</v>
      </c>
      <c r="G1721">
        <v>2</v>
      </c>
      <c r="H1721" s="8">
        <v>4.8611111111111112E-3</v>
      </c>
      <c r="I1721" t="s">
        <v>13</v>
      </c>
      <c r="J1721" s="2">
        <f>Datos_cocina[[#This Row],[Precio Unitario]]*Datos_cocina[[#This Row],[Cantidad Ordenada]]</f>
        <v>60</v>
      </c>
      <c r="K1721" s="3">
        <f>Datos_cocina[[#This Row],[Ganancia Bruta]]*Datos_cocina[[#This Row],[Cantidad Ordenada]]</f>
        <v>24</v>
      </c>
      <c r="L1721" s="3">
        <f>Datos_cocina[[#This Row],[Precio Unitario]]-Datos_cocina[[#This Row],[Costo Unitario]]</f>
        <v>12</v>
      </c>
      <c r="M1721" s="4">
        <f>(Datos_cocina[[#This Row],[Ganancia Neta]]/Datos_cocina[[#This Row],[Total del Pedido]])</f>
        <v>0.4</v>
      </c>
    </row>
    <row r="1722" spans="1:13" x14ac:dyDescent="0.3">
      <c r="A1722">
        <v>696</v>
      </c>
      <c r="B1722">
        <v>2</v>
      </c>
      <c r="C1722" t="s">
        <v>40</v>
      </c>
      <c r="D1722" t="s">
        <v>41</v>
      </c>
      <c r="E1722" s="2">
        <v>14</v>
      </c>
      <c r="F1722" s="2">
        <v>23</v>
      </c>
      <c r="G1722">
        <v>2</v>
      </c>
      <c r="H1722" s="8">
        <v>1.5972222222222221E-2</v>
      </c>
      <c r="I1722" t="s">
        <v>10</v>
      </c>
      <c r="J1722" s="2">
        <f>Datos_cocina[[#This Row],[Precio Unitario]]*Datos_cocina[[#This Row],[Cantidad Ordenada]]</f>
        <v>46</v>
      </c>
      <c r="K1722" s="3">
        <f>Datos_cocina[[#This Row],[Ganancia Bruta]]*Datos_cocina[[#This Row],[Cantidad Ordenada]]</f>
        <v>18</v>
      </c>
      <c r="L1722" s="3">
        <f>Datos_cocina[[#This Row],[Precio Unitario]]-Datos_cocina[[#This Row],[Costo Unitario]]</f>
        <v>9</v>
      </c>
      <c r="M1722" s="4">
        <f>(Datos_cocina[[#This Row],[Ganancia Neta]]/Datos_cocina[[#This Row],[Total del Pedido]])</f>
        <v>0.39130434782608697</v>
      </c>
    </row>
    <row r="1723" spans="1:13" x14ac:dyDescent="0.3">
      <c r="A1723">
        <v>697</v>
      </c>
      <c r="B1723">
        <v>4</v>
      </c>
      <c r="C1723" t="s">
        <v>40</v>
      </c>
      <c r="D1723" t="s">
        <v>41</v>
      </c>
      <c r="E1723" s="2">
        <v>14</v>
      </c>
      <c r="F1723" s="2">
        <v>23</v>
      </c>
      <c r="G1723">
        <v>2</v>
      </c>
      <c r="H1723" s="8">
        <v>1.6666666666666666E-2</v>
      </c>
      <c r="I1723" t="s">
        <v>10</v>
      </c>
      <c r="J1723" s="2">
        <f>Datos_cocina[[#This Row],[Precio Unitario]]*Datos_cocina[[#This Row],[Cantidad Ordenada]]</f>
        <v>46</v>
      </c>
      <c r="K1723" s="3">
        <f>Datos_cocina[[#This Row],[Ganancia Bruta]]*Datos_cocina[[#This Row],[Cantidad Ordenada]]</f>
        <v>18</v>
      </c>
      <c r="L1723" s="3">
        <f>Datos_cocina[[#This Row],[Precio Unitario]]-Datos_cocina[[#This Row],[Costo Unitario]]</f>
        <v>9</v>
      </c>
      <c r="M1723" s="4">
        <f>(Datos_cocina[[#This Row],[Ganancia Neta]]/Datos_cocina[[#This Row],[Total del Pedido]])</f>
        <v>0.39130434782608697</v>
      </c>
    </row>
    <row r="1724" spans="1:13" x14ac:dyDescent="0.3">
      <c r="A1724">
        <v>697</v>
      </c>
      <c r="B1724">
        <v>4</v>
      </c>
      <c r="C1724" t="s">
        <v>24</v>
      </c>
      <c r="D1724" t="s">
        <v>25</v>
      </c>
      <c r="E1724" s="2">
        <v>20</v>
      </c>
      <c r="F1724" s="2">
        <v>33</v>
      </c>
      <c r="G1724">
        <v>2</v>
      </c>
      <c r="H1724" s="8">
        <v>2.8472222222222222E-2</v>
      </c>
      <c r="I1724" t="s">
        <v>13</v>
      </c>
      <c r="J1724" s="2">
        <f>Datos_cocina[[#This Row],[Precio Unitario]]*Datos_cocina[[#This Row],[Cantidad Ordenada]]</f>
        <v>66</v>
      </c>
      <c r="K1724" s="3">
        <f>Datos_cocina[[#This Row],[Ganancia Bruta]]*Datos_cocina[[#This Row],[Cantidad Ordenada]]</f>
        <v>26</v>
      </c>
      <c r="L1724" s="3">
        <f>Datos_cocina[[#This Row],[Precio Unitario]]-Datos_cocina[[#This Row],[Costo Unitario]]</f>
        <v>13</v>
      </c>
      <c r="M1724" s="4">
        <f>(Datos_cocina[[#This Row],[Ganancia Neta]]/Datos_cocina[[#This Row],[Total del Pedido]])</f>
        <v>0.39393939393939392</v>
      </c>
    </row>
    <row r="1725" spans="1:13" x14ac:dyDescent="0.3">
      <c r="A1725">
        <v>697</v>
      </c>
      <c r="B1725">
        <v>4</v>
      </c>
      <c r="C1725" t="s">
        <v>11</v>
      </c>
      <c r="D1725" t="s">
        <v>12</v>
      </c>
      <c r="E1725" s="2">
        <v>18</v>
      </c>
      <c r="F1725" s="2">
        <v>30</v>
      </c>
      <c r="G1725">
        <v>2</v>
      </c>
      <c r="H1725" s="8">
        <v>2.4305555555555556E-2</v>
      </c>
      <c r="I1725" t="s">
        <v>13</v>
      </c>
      <c r="J1725" s="2">
        <f>Datos_cocina[[#This Row],[Precio Unitario]]*Datos_cocina[[#This Row],[Cantidad Ordenada]]</f>
        <v>60</v>
      </c>
      <c r="K1725" s="3">
        <f>Datos_cocina[[#This Row],[Ganancia Bruta]]*Datos_cocina[[#This Row],[Cantidad Ordenada]]</f>
        <v>24</v>
      </c>
      <c r="L1725" s="3">
        <f>Datos_cocina[[#This Row],[Precio Unitario]]-Datos_cocina[[#This Row],[Costo Unitario]]</f>
        <v>12</v>
      </c>
      <c r="M1725" s="4">
        <f>(Datos_cocina[[#This Row],[Ganancia Neta]]/Datos_cocina[[#This Row],[Total del Pedido]])</f>
        <v>0.4</v>
      </c>
    </row>
    <row r="1726" spans="1:13" x14ac:dyDescent="0.3">
      <c r="A1726">
        <v>697</v>
      </c>
      <c r="B1726">
        <v>4</v>
      </c>
      <c r="C1726" t="s">
        <v>16</v>
      </c>
      <c r="D1726" t="s">
        <v>17</v>
      </c>
      <c r="E1726" s="2">
        <v>16</v>
      </c>
      <c r="F1726" s="2">
        <v>27</v>
      </c>
      <c r="G1726">
        <v>1</v>
      </c>
      <c r="H1726" s="8">
        <v>4.8611111111111112E-3</v>
      </c>
      <c r="I1726" t="s">
        <v>10</v>
      </c>
      <c r="J1726" s="2">
        <f>Datos_cocina[[#This Row],[Precio Unitario]]*Datos_cocina[[#This Row],[Cantidad Ordenada]]</f>
        <v>27</v>
      </c>
      <c r="K1726" s="3">
        <f>Datos_cocina[[#This Row],[Ganancia Bruta]]*Datos_cocina[[#This Row],[Cantidad Ordenada]]</f>
        <v>11</v>
      </c>
      <c r="L1726" s="3">
        <f>Datos_cocina[[#This Row],[Precio Unitario]]-Datos_cocina[[#This Row],[Costo Unitario]]</f>
        <v>11</v>
      </c>
      <c r="M1726" s="4">
        <f>(Datos_cocina[[#This Row],[Ganancia Neta]]/Datos_cocina[[#This Row],[Total del Pedido]])</f>
        <v>0.40740740740740738</v>
      </c>
    </row>
    <row r="1727" spans="1:13" x14ac:dyDescent="0.3">
      <c r="A1727">
        <v>698</v>
      </c>
      <c r="B1727">
        <v>19</v>
      </c>
      <c r="C1727" t="s">
        <v>16</v>
      </c>
      <c r="D1727" t="s">
        <v>17</v>
      </c>
      <c r="E1727" s="2">
        <v>16</v>
      </c>
      <c r="F1727" s="2">
        <v>27</v>
      </c>
      <c r="G1727">
        <v>1</v>
      </c>
      <c r="H1727" s="8">
        <v>3.8194444444444448E-2</v>
      </c>
      <c r="I1727" t="s">
        <v>13</v>
      </c>
      <c r="J1727" s="2">
        <f>Datos_cocina[[#This Row],[Precio Unitario]]*Datos_cocina[[#This Row],[Cantidad Ordenada]]</f>
        <v>27</v>
      </c>
      <c r="K1727" s="3">
        <f>Datos_cocina[[#This Row],[Ganancia Bruta]]*Datos_cocina[[#This Row],[Cantidad Ordenada]]</f>
        <v>11</v>
      </c>
      <c r="L1727" s="3">
        <f>Datos_cocina[[#This Row],[Precio Unitario]]-Datos_cocina[[#This Row],[Costo Unitario]]</f>
        <v>11</v>
      </c>
      <c r="M1727" s="4">
        <f>(Datos_cocina[[#This Row],[Ganancia Neta]]/Datos_cocina[[#This Row],[Total del Pedido]])</f>
        <v>0.40740740740740738</v>
      </c>
    </row>
    <row r="1728" spans="1:13" x14ac:dyDescent="0.3">
      <c r="A1728">
        <v>698</v>
      </c>
      <c r="B1728">
        <v>19</v>
      </c>
      <c r="C1728" t="s">
        <v>46</v>
      </c>
      <c r="D1728" t="s">
        <v>47</v>
      </c>
      <c r="E1728" s="2">
        <v>15</v>
      </c>
      <c r="F1728" s="2">
        <v>26</v>
      </c>
      <c r="G1728">
        <v>1</v>
      </c>
      <c r="H1728" s="8">
        <v>8.3333333333333332E-3</v>
      </c>
      <c r="I1728" t="s">
        <v>13</v>
      </c>
      <c r="J1728" s="2">
        <f>Datos_cocina[[#This Row],[Precio Unitario]]*Datos_cocina[[#This Row],[Cantidad Ordenada]]</f>
        <v>26</v>
      </c>
      <c r="K1728" s="3">
        <f>Datos_cocina[[#This Row],[Ganancia Bruta]]*Datos_cocina[[#This Row],[Cantidad Ordenada]]</f>
        <v>11</v>
      </c>
      <c r="L1728" s="3">
        <f>Datos_cocina[[#This Row],[Precio Unitario]]-Datos_cocina[[#This Row],[Costo Unitario]]</f>
        <v>11</v>
      </c>
      <c r="M1728" s="4">
        <f>(Datos_cocina[[#This Row],[Ganancia Neta]]/Datos_cocina[[#This Row],[Total del Pedido]])</f>
        <v>0.42307692307692307</v>
      </c>
    </row>
    <row r="1729" spans="1:13" x14ac:dyDescent="0.3">
      <c r="A1729">
        <v>698</v>
      </c>
      <c r="B1729">
        <v>19</v>
      </c>
      <c r="C1729" t="s">
        <v>40</v>
      </c>
      <c r="D1729" t="s">
        <v>41</v>
      </c>
      <c r="E1729" s="2">
        <v>14</v>
      </c>
      <c r="F1729" s="2">
        <v>23</v>
      </c>
      <c r="G1729">
        <v>3</v>
      </c>
      <c r="H1729" s="8">
        <v>1.3194444444444444E-2</v>
      </c>
      <c r="I1729" t="s">
        <v>13</v>
      </c>
      <c r="J1729" s="2">
        <f>Datos_cocina[[#This Row],[Precio Unitario]]*Datos_cocina[[#This Row],[Cantidad Ordenada]]</f>
        <v>69</v>
      </c>
      <c r="K1729" s="3">
        <f>Datos_cocina[[#This Row],[Ganancia Bruta]]*Datos_cocina[[#This Row],[Cantidad Ordenada]]</f>
        <v>27</v>
      </c>
      <c r="L1729" s="3">
        <f>Datos_cocina[[#This Row],[Precio Unitario]]-Datos_cocina[[#This Row],[Costo Unitario]]</f>
        <v>9</v>
      </c>
      <c r="M1729" s="4">
        <f>(Datos_cocina[[#This Row],[Ganancia Neta]]/Datos_cocina[[#This Row],[Total del Pedido]])</f>
        <v>0.39130434782608697</v>
      </c>
    </row>
    <row r="1730" spans="1:13" x14ac:dyDescent="0.3">
      <c r="A1730">
        <v>698</v>
      </c>
      <c r="B1730">
        <v>19</v>
      </c>
      <c r="C1730" t="s">
        <v>42</v>
      </c>
      <c r="D1730" t="s">
        <v>43</v>
      </c>
      <c r="E1730" s="2">
        <v>13</v>
      </c>
      <c r="F1730" s="2">
        <v>21</v>
      </c>
      <c r="G1730">
        <v>3</v>
      </c>
      <c r="H1730" s="8">
        <v>1.0416666666666666E-2</v>
      </c>
      <c r="I1730" t="s">
        <v>13</v>
      </c>
      <c r="J1730" s="2">
        <f>Datos_cocina[[#This Row],[Precio Unitario]]*Datos_cocina[[#This Row],[Cantidad Ordenada]]</f>
        <v>63</v>
      </c>
      <c r="K1730" s="3">
        <f>Datos_cocina[[#This Row],[Ganancia Bruta]]*Datos_cocina[[#This Row],[Cantidad Ordenada]]</f>
        <v>24</v>
      </c>
      <c r="L1730" s="3">
        <f>Datos_cocina[[#This Row],[Precio Unitario]]-Datos_cocina[[#This Row],[Costo Unitario]]</f>
        <v>8</v>
      </c>
      <c r="M1730" s="4">
        <f>(Datos_cocina[[#This Row],[Ganancia Neta]]/Datos_cocina[[#This Row],[Total del Pedido]])</f>
        <v>0.38095238095238093</v>
      </c>
    </row>
    <row r="1731" spans="1:13" x14ac:dyDescent="0.3">
      <c r="A1731">
        <v>699</v>
      </c>
      <c r="B1731">
        <v>8</v>
      </c>
      <c r="C1731" t="s">
        <v>22</v>
      </c>
      <c r="D1731" t="s">
        <v>23</v>
      </c>
      <c r="E1731" s="2">
        <v>17</v>
      </c>
      <c r="F1731" s="2">
        <v>29</v>
      </c>
      <c r="G1731">
        <v>2</v>
      </c>
      <c r="H1731" s="8">
        <v>7.6388888888888886E-3</v>
      </c>
      <c r="I1731" t="s">
        <v>13</v>
      </c>
      <c r="J1731" s="2">
        <f>Datos_cocina[[#This Row],[Precio Unitario]]*Datos_cocina[[#This Row],[Cantidad Ordenada]]</f>
        <v>58</v>
      </c>
      <c r="K1731" s="3">
        <f>Datos_cocina[[#This Row],[Ganancia Bruta]]*Datos_cocina[[#This Row],[Cantidad Ordenada]]</f>
        <v>24</v>
      </c>
      <c r="L1731" s="3">
        <f>Datos_cocina[[#This Row],[Precio Unitario]]-Datos_cocina[[#This Row],[Costo Unitario]]</f>
        <v>12</v>
      </c>
      <c r="M1731" s="4">
        <f>(Datos_cocina[[#This Row],[Ganancia Neta]]/Datos_cocina[[#This Row],[Total del Pedido]])</f>
        <v>0.41379310344827586</v>
      </c>
    </row>
    <row r="1732" spans="1:13" x14ac:dyDescent="0.3">
      <c r="A1732">
        <v>700</v>
      </c>
      <c r="B1732">
        <v>8</v>
      </c>
      <c r="C1732" t="s">
        <v>36</v>
      </c>
      <c r="D1732" t="s">
        <v>37</v>
      </c>
      <c r="E1732" s="2">
        <v>20</v>
      </c>
      <c r="F1732" s="2">
        <v>34</v>
      </c>
      <c r="G1732">
        <v>3</v>
      </c>
      <c r="H1732" s="8">
        <v>2.5694444444444443E-2</v>
      </c>
      <c r="I1732" t="s">
        <v>13</v>
      </c>
      <c r="J1732" s="2">
        <f>Datos_cocina[[#This Row],[Precio Unitario]]*Datos_cocina[[#This Row],[Cantidad Ordenada]]</f>
        <v>102</v>
      </c>
      <c r="K1732" s="3">
        <f>Datos_cocina[[#This Row],[Ganancia Bruta]]*Datos_cocina[[#This Row],[Cantidad Ordenada]]</f>
        <v>42</v>
      </c>
      <c r="L1732" s="3">
        <f>Datos_cocina[[#This Row],[Precio Unitario]]-Datos_cocina[[#This Row],[Costo Unitario]]</f>
        <v>14</v>
      </c>
      <c r="M1732" s="4">
        <f>(Datos_cocina[[#This Row],[Ganancia Neta]]/Datos_cocina[[#This Row],[Total del Pedido]])</f>
        <v>0.41176470588235292</v>
      </c>
    </row>
    <row r="1733" spans="1:13" x14ac:dyDescent="0.3">
      <c r="A1733">
        <v>700</v>
      </c>
      <c r="B1733">
        <v>8</v>
      </c>
      <c r="C1733" t="s">
        <v>46</v>
      </c>
      <c r="D1733" t="s">
        <v>47</v>
      </c>
      <c r="E1733" s="2">
        <v>15</v>
      </c>
      <c r="F1733" s="2">
        <v>26</v>
      </c>
      <c r="G1733">
        <v>3</v>
      </c>
      <c r="H1733" s="8">
        <v>2.4305555555555556E-2</v>
      </c>
      <c r="I1733" t="s">
        <v>13</v>
      </c>
      <c r="J1733" s="2">
        <f>Datos_cocina[[#This Row],[Precio Unitario]]*Datos_cocina[[#This Row],[Cantidad Ordenada]]</f>
        <v>78</v>
      </c>
      <c r="K1733" s="3">
        <f>Datos_cocina[[#This Row],[Ganancia Bruta]]*Datos_cocina[[#This Row],[Cantidad Ordenada]]</f>
        <v>33</v>
      </c>
      <c r="L1733" s="3">
        <f>Datos_cocina[[#This Row],[Precio Unitario]]-Datos_cocina[[#This Row],[Costo Unitario]]</f>
        <v>11</v>
      </c>
      <c r="M1733" s="4">
        <f>(Datos_cocina[[#This Row],[Ganancia Neta]]/Datos_cocina[[#This Row],[Total del Pedido]])</f>
        <v>0.42307692307692307</v>
      </c>
    </row>
    <row r="1734" spans="1:13" x14ac:dyDescent="0.3">
      <c r="A1734">
        <v>700</v>
      </c>
      <c r="B1734">
        <v>8</v>
      </c>
      <c r="C1734" t="s">
        <v>16</v>
      </c>
      <c r="D1734" t="s">
        <v>17</v>
      </c>
      <c r="E1734" s="2">
        <v>16</v>
      </c>
      <c r="F1734" s="2">
        <v>27</v>
      </c>
      <c r="G1734">
        <v>2</v>
      </c>
      <c r="H1734" s="8">
        <v>9.7222222222222224E-3</v>
      </c>
      <c r="I1734" t="s">
        <v>13</v>
      </c>
      <c r="J1734" s="2">
        <f>Datos_cocina[[#This Row],[Precio Unitario]]*Datos_cocina[[#This Row],[Cantidad Ordenada]]</f>
        <v>54</v>
      </c>
      <c r="K1734" s="3">
        <f>Datos_cocina[[#This Row],[Ganancia Bruta]]*Datos_cocina[[#This Row],[Cantidad Ordenada]]</f>
        <v>22</v>
      </c>
      <c r="L1734" s="3">
        <f>Datos_cocina[[#This Row],[Precio Unitario]]-Datos_cocina[[#This Row],[Costo Unitario]]</f>
        <v>11</v>
      </c>
      <c r="M1734" s="4">
        <f>(Datos_cocina[[#This Row],[Ganancia Neta]]/Datos_cocina[[#This Row],[Total del Pedido]])</f>
        <v>0.40740740740740738</v>
      </c>
    </row>
    <row r="1735" spans="1:13" x14ac:dyDescent="0.3">
      <c r="A1735">
        <v>701</v>
      </c>
      <c r="B1735">
        <v>19</v>
      </c>
      <c r="C1735" t="s">
        <v>24</v>
      </c>
      <c r="D1735" t="s">
        <v>25</v>
      </c>
      <c r="E1735" s="2">
        <v>20</v>
      </c>
      <c r="F1735" s="2">
        <v>33</v>
      </c>
      <c r="G1735">
        <v>2</v>
      </c>
      <c r="H1735" s="8">
        <v>2.9166666666666667E-2</v>
      </c>
      <c r="I1735" t="s">
        <v>13</v>
      </c>
      <c r="J1735" s="2">
        <f>Datos_cocina[[#This Row],[Precio Unitario]]*Datos_cocina[[#This Row],[Cantidad Ordenada]]</f>
        <v>66</v>
      </c>
      <c r="K1735" s="3">
        <f>Datos_cocina[[#This Row],[Ganancia Bruta]]*Datos_cocina[[#This Row],[Cantidad Ordenada]]</f>
        <v>26</v>
      </c>
      <c r="L1735" s="3">
        <f>Datos_cocina[[#This Row],[Precio Unitario]]-Datos_cocina[[#This Row],[Costo Unitario]]</f>
        <v>13</v>
      </c>
      <c r="M1735" s="4">
        <f>(Datos_cocina[[#This Row],[Ganancia Neta]]/Datos_cocina[[#This Row],[Total del Pedido]])</f>
        <v>0.39393939393939392</v>
      </c>
    </row>
    <row r="1736" spans="1:13" x14ac:dyDescent="0.3">
      <c r="A1736">
        <v>701</v>
      </c>
      <c r="B1736">
        <v>19</v>
      </c>
      <c r="C1736" t="s">
        <v>44</v>
      </c>
      <c r="D1736" t="s">
        <v>45</v>
      </c>
      <c r="E1736" s="2">
        <v>10</v>
      </c>
      <c r="F1736" s="2">
        <v>18</v>
      </c>
      <c r="G1736">
        <v>2</v>
      </c>
      <c r="H1736" s="8">
        <v>3.8194444444444448E-2</v>
      </c>
      <c r="I1736" t="s">
        <v>13</v>
      </c>
      <c r="J1736" s="2">
        <f>Datos_cocina[[#This Row],[Precio Unitario]]*Datos_cocina[[#This Row],[Cantidad Ordenada]]</f>
        <v>36</v>
      </c>
      <c r="K1736" s="3">
        <f>Datos_cocina[[#This Row],[Ganancia Bruta]]*Datos_cocina[[#This Row],[Cantidad Ordenada]]</f>
        <v>16</v>
      </c>
      <c r="L1736" s="3">
        <f>Datos_cocina[[#This Row],[Precio Unitario]]-Datos_cocina[[#This Row],[Costo Unitario]]</f>
        <v>8</v>
      </c>
      <c r="M1736" s="4">
        <f>(Datos_cocina[[#This Row],[Ganancia Neta]]/Datos_cocina[[#This Row],[Total del Pedido]])</f>
        <v>0.44444444444444442</v>
      </c>
    </row>
    <row r="1737" spans="1:13" x14ac:dyDescent="0.3">
      <c r="A1737">
        <v>702</v>
      </c>
      <c r="B1737">
        <v>13</v>
      </c>
      <c r="C1737" t="s">
        <v>44</v>
      </c>
      <c r="D1737" t="s">
        <v>45</v>
      </c>
      <c r="E1737" s="2">
        <v>10</v>
      </c>
      <c r="F1737" s="2">
        <v>18</v>
      </c>
      <c r="G1737">
        <v>2</v>
      </c>
      <c r="H1737" s="8">
        <v>4.0972222222222222E-2</v>
      </c>
      <c r="I1737" t="s">
        <v>10</v>
      </c>
      <c r="J1737" s="2">
        <f>Datos_cocina[[#This Row],[Precio Unitario]]*Datos_cocina[[#This Row],[Cantidad Ordenada]]</f>
        <v>36</v>
      </c>
      <c r="K1737" s="3">
        <f>Datos_cocina[[#This Row],[Ganancia Bruta]]*Datos_cocina[[#This Row],[Cantidad Ordenada]]</f>
        <v>16</v>
      </c>
      <c r="L1737" s="3">
        <f>Datos_cocina[[#This Row],[Precio Unitario]]-Datos_cocina[[#This Row],[Costo Unitario]]</f>
        <v>8</v>
      </c>
      <c r="M1737" s="4">
        <f>(Datos_cocina[[#This Row],[Ganancia Neta]]/Datos_cocina[[#This Row],[Total del Pedido]])</f>
        <v>0.44444444444444442</v>
      </c>
    </row>
    <row r="1738" spans="1:13" x14ac:dyDescent="0.3">
      <c r="A1738">
        <v>702</v>
      </c>
      <c r="B1738">
        <v>13</v>
      </c>
      <c r="C1738" t="s">
        <v>42</v>
      </c>
      <c r="D1738" t="s">
        <v>43</v>
      </c>
      <c r="E1738" s="2">
        <v>13</v>
      </c>
      <c r="F1738" s="2">
        <v>21</v>
      </c>
      <c r="G1738">
        <v>1</v>
      </c>
      <c r="H1738" s="8">
        <v>2.5000000000000001E-2</v>
      </c>
      <c r="I1738" t="s">
        <v>10</v>
      </c>
      <c r="J1738" s="2">
        <f>Datos_cocina[[#This Row],[Precio Unitario]]*Datos_cocina[[#This Row],[Cantidad Ordenada]]</f>
        <v>21</v>
      </c>
      <c r="K1738" s="3">
        <f>Datos_cocina[[#This Row],[Ganancia Bruta]]*Datos_cocina[[#This Row],[Cantidad Ordenada]]</f>
        <v>8</v>
      </c>
      <c r="L1738" s="3">
        <f>Datos_cocina[[#This Row],[Precio Unitario]]-Datos_cocina[[#This Row],[Costo Unitario]]</f>
        <v>8</v>
      </c>
      <c r="M1738" s="4">
        <f>(Datos_cocina[[#This Row],[Ganancia Neta]]/Datos_cocina[[#This Row],[Total del Pedido]])</f>
        <v>0.38095238095238093</v>
      </c>
    </row>
    <row r="1739" spans="1:13" x14ac:dyDescent="0.3">
      <c r="A1739">
        <v>702</v>
      </c>
      <c r="B1739">
        <v>13</v>
      </c>
      <c r="C1739" t="s">
        <v>16</v>
      </c>
      <c r="D1739" t="s">
        <v>17</v>
      </c>
      <c r="E1739" s="2">
        <v>16</v>
      </c>
      <c r="F1739" s="2">
        <v>27</v>
      </c>
      <c r="G1739">
        <v>2</v>
      </c>
      <c r="H1739" s="8">
        <v>2.013888888888889E-2</v>
      </c>
      <c r="I1739" t="s">
        <v>13</v>
      </c>
      <c r="J1739" s="2">
        <f>Datos_cocina[[#This Row],[Precio Unitario]]*Datos_cocina[[#This Row],[Cantidad Ordenada]]</f>
        <v>54</v>
      </c>
      <c r="K1739" s="3">
        <f>Datos_cocina[[#This Row],[Ganancia Bruta]]*Datos_cocina[[#This Row],[Cantidad Ordenada]]</f>
        <v>22</v>
      </c>
      <c r="L1739" s="3">
        <f>Datos_cocina[[#This Row],[Precio Unitario]]-Datos_cocina[[#This Row],[Costo Unitario]]</f>
        <v>11</v>
      </c>
      <c r="M1739" s="4">
        <f>(Datos_cocina[[#This Row],[Ganancia Neta]]/Datos_cocina[[#This Row],[Total del Pedido]])</f>
        <v>0.40740740740740738</v>
      </c>
    </row>
    <row r="1740" spans="1:13" x14ac:dyDescent="0.3">
      <c r="A1740">
        <v>702</v>
      </c>
      <c r="B1740">
        <v>13</v>
      </c>
      <c r="C1740" t="s">
        <v>26</v>
      </c>
      <c r="D1740" t="s">
        <v>27</v>
      </c>
      <c r="E1740" s="2">
        <v>16</v>
      </c>
      <c r="F1740" s="2">
        <v>28</v>
      </c>
      <c r="G1740">
        <v>3</v>
      </c>
      <c r="H1740" s="8">
        <v>2.1527777777777778E-2</v>
      </c>
      <c r="I1740" t="s">
        <v>10</v>
      </c>
      <c r="J1740" s="2">
        <f>Datos_cocina[[#This Row],[Precio Unitario]]*Datos_cocina[[#This Row],[Cantidad Ordenada]]</f>
        <v>84</v>
      </c>
      <c r="K1740" s="3">
        <f>Datos_cocina[[#This Row],[Ganancia Bruta]]*Datos_cocina[[#This Row],[Cantidad Ordenada]]</f>
        <v>36</v>
      </c>
      <c r="L1740" s="3">
        <f>Datos_cocina[[#This Row],[Precio Unitario]]-Datos_cocina[[#This Row],[Costo Unitario]]</f>
        <v>12</v>
      </c>
      <c r="M1740" s="4">
        <f>(Datos_cocina[[#This Row],[Ganancia Neta]]/Datos_cocina[[#This Row],[Total del Pedido]])</f>
        <v>0.42857142857142855</v>
      </c>
    </row>
    <row r="1741" spans="1:13" x14ac:dyDescent="0.3">
      <c r="A1741">
        <v>703</v>
      </c>
      <c r="B1741">
        <v>9</v>
      </c>
      <c r="C1741" t="s">
        <v>42</v>
      </c>
      <c r="D1741" t="s">
        <v>43</v>
      </c>
      <c r="E1741" s="2">
        <v>13</v>
      </c>
      <c r="F1741" s="2">
        <v>21</v>
      </c>
      <c r="G1741">
        <v>3</v>
      </c>
      <c r="H1741" s="8">
        <v>2.013888888888889E-2</v>
      </c>
      <c r="I1741" t="s">
        <v>13</v>
      </c>
      <c r="J1741" s="2">
        <f>Datos_cocina[[#This Row],[Precio Unitario]]*Datos_cocina[[#This Row],[Cantidad Ordenada]]</f>
        <v>63</v>
      </c>
      <c r="K1741" s="3">
        <f>Datos_cocina[[#This Row],[Ganancia Bruta]]*Datos_cocina[[#This Row],[Cantidad Ordenada]]</f>
        <v>24</v>
      </c>
      <c r="L1741" s="3">
        <f>Datos_cocina[[#This Row],[Precio Unitario]]-Datos_cocina[[#This Row],[Costo Unitario]]</f>
        <v>8</v>
      </c>
      <c r="M1741" s="4">
        <f>(Datos_cocina[[#This Row],[Ganancia Neta]]/Datos_cocina[[#This Row],[Total del Pedido]])</f>
        <v>0.38095238095238093</v>
      </c>
    </row>
    <row r="1742" spans="1:13" x14ac:dyDescent="0.3">
      <c r="A1742">
        <v>704</v>
      </c>
      <c r="B1742">
        <v>13</v>
      </c>
      <c r="C1742" t="s">
        <v>44</v>
      </c>
      <c r="D1742" t="s">
        <v>45</v>
      </c>
      <c r="E1742" s="2">
        <v>10</v>
      </c>
      <c r="F1742" s="2">
        <v>18</v>
      </c>
      <c r="G1742">
        <v>1</v>
      </c>
      <c r="H1742" s="8">
        <v>2.6388888888888889E-2</v>
      </c>
      <c r="I1742" t="s">
        <v>10</v>
      </c>
      <c r="J1742" s="2">
        <f>Datos_cocina[[#This Row],[Precio Unitario]]*Datos_cocina[[#This Row],[Cantidad Ordenada]]</f>
        <v>18</v>
      </c>
      <c r="K1742" s="3">
        <f>Datos_cocina[[#This Row],[Ganancia Bruta]]*Datos_cocina[[#This Row],[Cantidad Ordenada]]</f>
        <v>8</v>
      </c>
      <c r="L1742" s="3">
        <f>Datos_cocina[[#This Row],[Precio Unitario]]-Datos_cocina[[#This Row],[Costo Unitario]]</f>
        <v>8</v>
      </c>
      <c r="M1742" s="4">
        <f>(Datos_cocina[[#This Row],[Ganancia Neta]]/Datos_cocina[[#This Row],[Total del Pedido]])</f>
        <v>0.44444444444444442</v>
      </c>
    </row>
    <row r="1743" spans="1:13" x14ac:dyDescent="0.3">
      <c r="A1743">
        <v>705</v>
      </c>
      <c r="B1743">
        <v>12</v>
      </c>
      <c r="C1743" t="s">
        <v>38</v>
      </c>
      <c r="D1743" t="s">
        <v>39</v>
      </c>
      <c r="E1743" s="2">
        <v>12</v>
      </c>
      <c r="F1743" s="2">
        <v>20</v>
      </c>
      <c r="G1743">
        <v>3</v>
      </c>
      <c r="H1743" s="8">
        <v>1.7361111111111112E-2</v>
      </c>
      <c r="I1743" t="s">
        <v>13</v>
      </c>
      <c r="J1743" s="2">
        <f>Datos_cocina[[#This Row],[Precio Unitario]]*Datos_cocina[[#This Row],[Cantidad Ordenada]]</f>
        <v>60</v>
      </c>
      <c r="K1743" s="3">
        <f>Datos_cocina[[#This Row],[Ganancia Bruta]]*Datos_cocina[[#This Row],[Cantidad Ordenada]]</f>
        <v>24</v>
      </c>
      <c r="L1743" s="3">
        <f>Datos_cocina[[#This Row],[Precio Unitario]]-Datos_cocina[[#This Row],[Costo Unitario]]</f>
        <v>8</v>
      </c>
      <c r="M1743" s="4">
        <f>(Datos_cocina[[#This Row],[Ganancia Neta]]/Datos_cocina[[#This Row],[Total del Pedido]])</f>
        <v>0.4</v>
      </c>
    </row>
    <row r="1744" spans="1:13" x14ac:dyDescent="0.3">
      <c r="A1744">
        <v>705</v>
      </c>
      <c r="B1744">
        <v>12</v>
      </c>
      <c r="C1744" t="s">
        <v>46</v>
      </c>
      <c r="D1744" t="s">
        <v>47</v>
      </c>
      <c r="E1744" s="2">
        <v>15</v>
      </c>
      <c r="F1744" s="2">
        <v>26</v>
      </c>
      <c r="G1744">
        <v>2</v>
      </c>
      <c r="H1744" s="8">
        <v>5.5555555555555558E-3</v>
      </c>
      <c r="I1744" t="s">
        <v>10</v>
      </c>
      <c r="J1744" s="2">
        <f>Datos_cocina[[#This Row],[Precio Unitario]]*Datos_cocina[[#This Row],[Cantidad Ordenada]]</f>
        <v>52</v>
      </c>
      <c r="K1744" s="3">
        <f>Datos_cocina[[#This Row],[Ganancia Bruta]]*Datos_cocina[[#This Row],[Cantidad Ordenada]]</f>
        <v>22</v>
      </c>
      <c r="L1744" s="3">
        <f>Datos_cocina[[#This Row],[Precio Unitario]]-Datos_cocina[[#This Row],[Costo Unitario]]</f>
        <v>11</v>
      </c>
      <c r="M1744" s="4">
        <f>(Datos_cocina[[#This Row],[Ganancia Neta]]/Datos_cocina[[#This Row],[Total del Pedido]])</f>
        <v>0.42307692307692307</v>
      </c>
    </row>
    <row r="1745" spans="1:13" x14ac:dyDescent="0.3">
      <c r="A1745">
        <v>706</v>
      </c>
      <c r="B1745">
        <v>20</v>
      </c>
      <c r="C1745" t="s">
        <v>44</v>
      </c>
      <c r="D1745" t="s">
        <v>45</v>
      </c>
      <c r="E1745" s="2">
        <v>10</v>
      </c>
      <c r="F1745" s="2">
        <v>18</v>
      </c>
      <c r="G1745">
        <v>3</v>
      </c>
      <c r="H1745" s="8">
        <v>2.2916666666666665E-2</v>
      </c>
      <c r="I1745" t="s">
        <v>13</v>
      </c>
      <c r="J1745" s="2">
        <f>Datos_cocina[[#This Row],[Precio Unitario]]*Datos_cocina[[#This Row],[Cantidad Ordenada]]</f>
        <v>54</v>
      </c>
      <c r="K1745" s="3">
        <f>Datos_cocina[[#This Row],[Ganancia Bruta]]*Datos_cocina[[#This Row],[Cantidad Ordenada]]</f>
        <v>24</v>
      </c>
      <c r="L1745" s="3">
        <f>Datos_cocina[[#This Row],[Precio Unitario]]-Datos_cocina[[#This Row],[Costo Unitario]]</f>
        <v>8</v>
      </c>
      <c r="M1745" s="4">
        <f>(Datos_cocina[[#This Row],[Ganancia Neta]]/Datos_cocina[[#This Row],[Total del Pedido]])</f>
        <v>0.44444444444444442</v>
      </c>
    </row>
    <row r="1746" spans="1:13" x14ac:dyDescent="0.3">
      <c r="A1746">
        <v>707</v>
      </c>
      <c r="B1746">
        <v>15</v>
      </c>
      <c r="C1746" t="s">
        <v>32</v>
      </c>
      <c r="D1746" t="s">
        <v>33</v>
      </c>
      <c r="E1746" s="2">
        <v>19</v>
      </c>
      <c r="F1746" s="2">
        <v>32</v>
      </c>
      <c r="G1746">
        <v>1</v>
      </c>
      <c r="H1746" s="8">
        <v>2.1527777777777778E-2</v>
      </c>
      <c r="I1746" t="s">
        <v>10</v>
      </c>
      <c r="J1746" s="2">
        <f>Datos_cocina[[#This Row],[Precio Unitario]]*Datos_cocina[[#This Row],[Cantidad Ordenada]]</f>
        <v>32</v>
      </c>
      <c r="K1746" s="3">
        <f>Datos_cocina[[#This Row],[Ganancia Bruta]]*Datos_cocina[[#This Row],[Cantidad Ordenada]]</f>
        <v>13</v>
      </c>
      <c r="L1746" s="3">
        <f>Datos_cocina[[#This Row],[Precio Unitario]]-Datos_cocina[[#This Row],[Costo Unitario]]</f>
        <v>13</v>
      </c>
      <c r="M1746" s="4">
        <f>(Datos_cocina[[#This Row],[Ganancia Neta]]/Datos_cocina[[#This Row],[Total del Pedido]])</f>
        <v>0.40625</v>
      </c>
    </row>
    <row r="1747" spans="1:13" x14ac:dyDescent="0.3">
      <c r="A1747">
        <v>707</v>
      </c>
      <c r="B1747">
        <v>15</v>
      </c>
      <c r="C1747" t="s">
        <v>42</v>
      </c>
      <c r="D1747" t="s">
        <v>43</v>
      </c>
      <c r="E1747" s="2">
        <v>13</v>
      </c>
      <c r="F1747" s="2">
        <v>21</v>
      </c>
      <c r="G1747">
        <v>1</v>
      </c>
      <c r="H1747" s="8">
        <v>2.9166666666666667E-2</v>
      </c>
      <c r="I1747" t="s">
        <v>13</v>
      </c>
      <c r="J1747" s="2">
        <f>Datos_cocina[[#This Row],[Precio Unitario]]*Datos_cocina[[#This Row],[Cantidad Ordenada]]</f>
        <v>21</v>
      </c>
      <c r="K1747" s="3">
        <f>Datos_cocina[[#This Row],[Ganancia Bruta]]*Datos_cocina[[#This Row],[Cantidad Ordenada]]</f>
        <v>8</v>
      </c>
      <c r="L1747" s="3">
        <f>Datos_cocina[[#This Row],[Precio Unitario]]-Datos_cocina[[#This Row],[Costo Unitario]]</f>
        <v>8</v>
      </c>
      <c r="M1747" s="4">
        <f>(Datos_cocina[[#This Row],[Ganancia Neta]]/Datos_cocina[[#This Row],[Total del Pedido]])</f>
        <v>0.38095238095238093</v>
      </c>
    </row>
    <row r="1748" spans="1:13" x14ac:dyDescent="0.3">
      <c r="A1748">
        <v>707</v>
      </c>
      <c r="B1748">
        <v>15</v>
      </c>
      <c r="C1748" t="s">
        <v>11</v>
      </c>
      <c r="D1748" t="s">
        <v>12</v>
      </c>
      <c r="E1748" s="2">
        <v>18</v>
      </c>
      <c r="F1748" s="2">
        <v>30</v>
      </c>
      <c r="G1748">
        <v>2</v>
      </c>
      <c r="H1748" s="8">
        <v>3.6805555555555557E-2</v>
      </c>
      <c r="I1748" t="s">
        <v>10</v>
      </c>
      <c r="J1748" s="2">
        <f>Datos_cocina[[#This Row],[Precio Unitario]]*Datos_cocina[[#This Row],[Cantidad Ordenada]]</f>
        <v>60</v>
      </c>
      <c r="K1748" s="3">
        <f>Datos_cocina[[#This Row],[Ganancia Bruta]]*Datos_cocina[[#This Row],[Cantidad Ordenada]]</f>
        <v>24</v>
      </c>
      <c r="L1748" s="3">
        <f>Datos_cocina[[#This Row],[Precio Unitario]]-Datos_cocina[[#This Row],[Costo Unitario]]</f>
        <v>12</v>
      </c>
      <c r="M1748" s="4">
        <f>(Datos_cocina[[#This Row],[Ganancia Neta]]/Datos_cocina[[#This Row],[Total del Pedido]])</f>
        <v>0.4</v>
      </c>
    </row>
    <row r="1749" spans="1:13" x14ac:dyDescent="0.3">
      <c r="A1749">
        <v>707</v>
      </c>
      <c r="B1749">
        <v>15</v>
      </c>
      <c r="C1749" t="s">
        <v>20</v>
      </c>
      <c r="D1749" t="s">
        <v>21</v>
      </c>
      <c r="E1749" s="2">
        <v>22</v>
      </c>
      <c r="F1749" s="2">
        <v>36</v>
      </c>
      <c r="G1749">
        <v>2</v>
      </c>
      <c r="H1749" s="8">
        <v>7.6388888888888886E-3</v>
      </c>
      <c r="I1749" t="s">
        <v>10</v>
      </c>
      <c r="J1749" s="2">
        <f>Datos_cocina[[#This Row],[Precio Unitario]]*Datos_cocina[[#This Row],[Cantidad Ordenada]]</f>
        <v>72</v>
      </c>
      <c r="K1749" s="3">
        <f>Datos_cocina[[#This Row],[Ganancia Bruta]]*Datos_cocina[[#This Row],[Cantidad Ordenada]]</f>
        <v>28</v>
      </c>
      <c r="L1749" s="3">
        <f>Datos_cocina[[#This Row],[Precio Unitario]]-Datos_cocina[[#This Row],[Costo Unitario]]</f>
        <v>14</v>
      </c>
      <c r="M1749" s="4">
        <f>(Datos_cocina[[#This Row],[Ganancia Neta]]/Datos_cocina[[#This Row],[Total del Pedido]])</f>
        <v>0.3888888888888889</v>
      </c>
    </row>
    <row r="1750" spans="1:13" x14ac:dyDescent="0.3">
      <c r="A1750">
        <v>708</v>
      </c>
      <c r="B1750">
        <v>5</v>
      </c>
      <c r="C1750" t="s">
        <v>16</v>
      </c>
      <c r="D1750" t="s">
        <v>17</v>
      </c>
      <c r="E1750" s="2">
        <v>16</v>
      </c>
      <c r="F1750" s="2">
        <v>27</v>
      </c>
      <c r="G1750">
        <v>2</v>
      </c>
      <c r="H1750" s="8">
        <v>1.6666666666666666E-2</v>
      </c>
      <c r="I1750" t="s">
        <v>13</v>
      </c>
      <c r="J1750" s="2">
        <f>Datos_cocina[[#This Row],[Precio Unitario]]*Datos_cocina[[#This Row],[Cantidad Ordenada]]</f>
        <v>54</v>
      </c>
      <c r="K1750" s="3">
        <f>Datos_cocina[[#This Row],[Ganancia Bruta]]*Datos_cocina[[#This Row],[Cantidad Ordenada]]</f>
        <v>22</v>
      </c>
      <c r="L1750" s="3">
        <f>Datos_cocina[[#This Row],[Precio Unitario]]-Datos_cocina[[#This Row],[Costo Unitario]]</f>
        <v>11</v>
      </c>
      <c r="M1750" s="4">
        <f>(Datos_cocina[[#This Row],[Ganancia Neta]]/Datos_cocina[[#This Row],[Total del Pedido]])</f>
        <v>0.40740740740740738</v>
      </c>
    </row>
    <row r="1751" spans="1:13" x14ac:dyDescent="0.3">
      <c r="A1751">
        <v>709</v>
      </c>
      <c r="B1751">
        <v>8</v>
      </c>
      <c r="C1751" t="s">
        <v>42</v>
      </c>
      <c r="D1751" t="s">
        <v>43</v>
      </c>
      <c r="E1751" s="2">
        <v>13</v>
      </c>
      <c r="F1751" s="2">
        <v>21</v>
      </c>
      <c r="G1751">
        <v>2</v>
      </c>
      <c r="H1751" s="8">
        <v>4.8611111111111112E-3</v>
      </c>
      <c r="I1751" t="s">
        <v>10</v>
      </c>
      <c r="J1751" s="2">
        <f>Datos_cocina[[#This Row],[Precio Unitario]]*Datos_cocina[[#This Row],[Cantidad Ordenada]]</f>
        <v>42</v>
      </c>
      <c r="K1751" s="3">
        <f>Datos_cocina[[#This Row],[Ganancia Bruta]]*Datos_cocina[[#This Row],[Cantidad Ordenada]]</f>
        <v>16</v>
      </c>
      <c r="L1751" s="3">
        <f>Datos_cocina[[#This Row],[Precio Unitario]]-Datos_cocina[[#This Row],[Costo Unitario]]</f>
        <v>8</v>
      </c>
      <c r="M1751" s="4">
        <f>(Datos_cocina[[#This Row],[Ganancia Neta]]/Datos_cocina[[#This Row],[Total del Pedido]])</f>
        <v>0.38095238095238093</v>
      </c>
    </row>
    <row r="1752" spans="1:13" x14ac:dyDescent="0.3">
      <c r="A1752">
        <v>709</v>
      </c>
      <c r="B1752">
        <v>8</v>
      </c>
      <c r="C1752" t="s">
        <v>30</v>
      </c>
      <c r="D1752" t="s">
        <v>31</v>
      </c>
      <c r="E1752" s="2">
        <v>21</v>
      </c>
      <c r="F1752" s="2">
        <v>35</v>
      </c>
      <c r="G1752">
        <v>1</v>
      </c>
      <c r="H1752" s="8">
        <v>2.2916666666666665E-2</v>
      </c>
      <c r="I1752" t="s">
        <v>13</v>
      </c>
      <c r="J1752" s="2">
        <f>Datos_cocina[[#This Row],[Precio Unitario]]*Datos_cocina[[#This Row],[Cantidad Ordenada]]</f>
        <v>35</v>
      </c>
      <c r="K1752" s="3">
        <f>Datos_cocina[[#This Row],[Ganancia Bruta]]*Datos_cocina[[#This Row],[Cantidad Ordenada]]</f>
        <v>14</v>
      </c>
      <c r="L1752" s="3">
        <f>Datos_cocina[[#This Row],[Precio Unitario]]-Datos_cocina[[#This Row],[Costo Unitario]]</f>
        <v>14</v>
      </c>
      <c r="M1752" s="4">
        <f>(Datos_cocina[[#This Row],[Ganancia Neta]]/Datos_cocina[[#This Row],[Total del Pedido]])</f>
        <v>0.4</v>
      </c>
    </row>
    <row r="1753" spans="1:13" x14ac:dyDescent="0.3">
      <c r="A1753">
        <v>709</v>
      </c>
      <c r="B1753">
        <v>8</v>
      </c>
      <c r="C1753" t="s">
        <v>24</v>
      </c>
      <c r="D1753" t="s">
        <v>25</v>
      </c>
      <c r="E1753" s="2">
        <v>20</v>
      </c>
      <c r="F1753" s="2">
        <v>33</v>
      </c>
      <c r="G1753">
        <v>2</v>
      </c>
      <c r="H1753" s="8">
        <v>1.8749999999999999E-2</v>
      </c>
      <c r="I1753" t="s">
        <v>13</v>
      </c>
      <c r="J1753" s="2">
        <f>Datos_cocina[[#This Row],[Precio Unitario]]*Datos_cocina[[#This Row],[Cantidad Ordenada]]</f>
        <v>66</v>
      </c>
      <c r="K1753" s="3">
        <f>Datos_cocina[[#This Row],[Ganancia Bruta]]*Datos_cocina[[#This Row],[Cantidad Ordenada]]</f>
        <v>26</v>
      </c>
      <c r="L1753" s="3">
        <f>Datos_cocina[[#This Row],[Precio Unitario]]-Datos_cocina[[#This Row],[Costo Unitario]]</f>
        <v>13</v>
      </c>
      <c r="M1753" s="4">
        <f>(Datos_cocina[[#This Row],[Ganancia Neta]]/Datos_cocina[[#This Row],[Total del Pedido]])</f>
        <v>0.39393939393939392</v>
      </c>
    </row>
    <row r="1754" spans="1:13" x14ac:dyDescent="0.3">
      <c r="A1754">
        <v>709</v>
      </c>
      <c r="B1754">
        <v>8</v>
      </c>
      <c r="C1754" t="s">
        <v>48</v>
      </c>
      <c r="D1754" t="s">
        <v>49</v>
      </c>
      <c r="E1754" s="2">
        <v>15</v>
      </c>
      <c r="F1754" s="2">
        <v>25</v>
      </c>
      <c r="G1754">
        <v>2</v>
      </c>
      <c r="H1754" s="8">
        <v>2.1527777777777778E-2</v>
      </c>
      <c r="I1754" t="s">
        <v>10</v>
      </c>
      <c r="J1754" s="2">
        <f>Datos_cocina[[#This Row],[Precio Unitario]]*Datos_cocina[[#This Row],[Cantidad Ordenada]]</f>
        <v>50</v>
      </c>
      <c r="K1754" s="3">
        <f>Datos_cocina[[#This Row],[Ganancia Bruta]]*Datos_cocina[[#This Row],[Cantidad Ordenada]]</f>
        <v>20</v>
      </c>
      <c r="L1754" s="3">
        <f>Datos_cocina[[#This Row],[Precio Unitario]]-Datos_cocina[[#This Row],[Costo Unitario]]</f>
        <v>10</v>
      </c>
      <c r="M1754" s="4">
        <f>(Datos_cocina[[#This Row],[Ganancia Neta]]/Datos_cocina[[#This Row],[Total del Pedido]])</f>
        <v>0.4</v>
      </c>
    </row>
    <row r="1755" spans="1:13" x14ac:dyDescent="0.3">
      <c r="A1755">
        <v>710</v>
      </c>
      <c r="B1755">
        <v>18</v>
      </c>
      <c r="C1755" t="s">
        <v>38</v>
      </c>
      <c r="D1755" t="s">
        <v>39</v>
      </c>
      <c r="E1755" s="2">
        <v>12</v>
      </c>
      <c r="F1755" s="2">
        <v>20</v>
      </c>
      <c r="G1755">
        <v>2</v>
      </c>
      <c r="H1755" s="8">
        <v>2.2222222222222223E-2</v>
      </c>
      <c r="I1755" t="s">
        <v>10</v>
      </c>
      <c r="J1755" s="2">
        <f>Datos_cocina[[#This Row],[Precio Unitario]]*Datos_cocina[[#This Row],[Cantidad Ordenada]]</f>
        <v>40</v>
      </c>
      <c r="K1755" s="3">
        <f>Datos_cocina[[#This Row],[Ganancia Bruta]]*Datos_cocina[[#This Row],[Cantidad Ordenada]]</f>
        <v>16</v>
      </c>
      <c r="L1755" s="3">
        <f>Datos_cocina[[#This Row],[Precio Unitario]]-Datos_cocina[[#This Row],[Costo Unitario]]</f>
        <v>8</v>
      </c>
      <c r="M1755" s="4">
        <f>(Datos_cocina[[#This Row],[Ganancia Neta]]/Datos_cocina[[#This Row],[Total del Pedido]])</f>
        <v>0.4</v>
      </c>
    </row>
    <row r="1756" spans="1:13" x14ac:dyDescent="0.3">
      <c r="A1756">
        <v>710</v>
      </c>
      <c r="B1756">
        <v>18</v>
      </c>
      <c r="C1756" t="s">
        <v>28</v>
      </c>
      <c r="D1756" t="s">
        <v>29</v>
      </c>
      <c r="E1756" s="2">
        <v>11</v>
      </c>
      <c r="F1756" s="2">
        <v>19</v>
      </c>
      <c r="G1756">
        <v>3</v>
      </c>
      <c r="H1756" s="8">
        <v>3.125E-2</v>
      </c>
      <c r="I1756" t="s">
        <v>13</v>
      </c>
      <c r="J1756" s="2">
        <f>Datos_cocina[[#This Row],[Precio Unitario]]*Datos_cocina[[#This Row],[Cantidad Ordenada]]</f>
        <v>57</v>
      </c>
      <c r="K1756" s="3">
        <f>Datos_cocina[[#This Row],[Ganancia Bruta]]*Datos_cocina[[#This Row],[Cantidad Ordenada]]</f>
        <v>24</v>
      </c>
      <c r="L1756" s="3">
        <f>Datos_cocina[[#This Row],[Precio Unitario]]-Datos_cocina[[#This Row],[Costo Unitario]]</f>
        <v>8</v>
      </c>
      <c r="M1756" s="4">
        <f>(Datos_cocina[[#This Row],[Ganancia Neta]]/Datos_cocina[[#This Row],[Total del Pedido]])</f>
        <v>0.42105263157894735</v>
      </c>
    </row>
    <row r="1757" spans="1:13" x14ac:dyDescent="0.3">
      <c r="A1757">
        <v>710</v>
      </c>
      <c r="B1757">
        <v>18</v>
      </c>
      <c r="C1757" t="s">
        <v>44</v>
      </c>
      <c r="D1757" t="s">
        <v>45</v>
      </c>
      <c r="E1757" s="2">
        <v>10</v>
      </c>
      <c r="F1757" s="2">
        <v>18</v>
      </c>
      <c r="G1757">
        <v>1</v>
      </c>
      <c r="H1757" s="8">
        <v>1.3888888888888888E-2</v>
      </c>
      <c r="I1757" t="s">
        <v>13</v>
      </c>
      <c r="J1757" s="2">
        <f>Datos_cocina[[#This Row],[Precio Unitario]]*Datos_cocina[[#This Row],[Cantidad Ordenada]]</f>
        <v>18</v>
      </c>
      <c r="K1757" s="3">
        <f>Datos_cocina[[#This Row],[Ganancia Bruta]]*Datos_cocina[[#This Row],[Cantidad Ordenada]]</f>
        <v>8</v>
      </c>
      <c r="L1757" s="3">
        <f>Datos_cocina[[#This Row],[Precio Unitario]]-Datos_cocina[[#This Row],[Costo Unitario]]</f>
        <v>8</v>
      </c>
      <c r="M1757" s="4">
        <f>(Datos_cocina[[#This Row],[Ganancia Neta]]/Datos_cocina[[#This Row],[Total del Pedido]])</f>
        <v>0.44444444444444442</v>
      </c>
    </row>
    <row r="1758" spans="1:13" x14ac:dyDescent="0.3">
      <c r="A1758">
        <v>710</v>
      </c>
      <c r="B1758">
        <v>18</v>
      </c>
      <c r="C1758" t="s">
        <v>40</v>
      </c>
      <c r="D1758" t="s">
        <v>41</v>
      </c>
      <c r="E1758" s="2">
        <v>14</v>
      </c>
      <c r="F1758" s="2">
        <v>23</v>
      </c>
      <c r="G1758">
        <v>1</v>
      </c>
      <c r="H1758" s="8">
        <v>2.9861111111111113E-2</v>
      </c>
      <c r="I1758" t="s">
        <v>13</v>
      </c>
      <c r="J1758" s="2">
        <f>Datos_cocina[[#This Row],[Precio Unitario]]*Datos_cocina[[#This Row],[Cantidad Ordenada]]</f>
        <v>23</v>
      </c>
      <c r="K1758" s="3">
        <f>Datos_cocina[[#This Row],[Ganancia Bruta]]*Datos_cocina[[#This Row],[Cantidad Ordenada]]</f>
        <v>9</v>
      </c>
      <c r="L1758" s="3">
        <f>Datos_cocina[[#This Row],[Precio Unitario]]-Datos_cocina[[#This Row],[Costo Unitario]]</f>
        <v>9</v>
      </c>
      <c r="M1758" s="4">
        <f>(Datos_cocina[[#This Row],[Ganancia Neta]]/Datos_cocina[[#This Row],[Total del Pedido]])</f>
        <v>0.39130434782608697</v>
      </c>
    </row>
    <row r="1759" spans="1:13" x14ac:dyDescent="0.3">
      <c r="A1759">
        <v>711</v>
      </c>
      <c r="B1759">
        <v>20</v>
      </c>
      <c r="C1759" t="s">
        <v>36</v>
      </c>
      <c r="D1759" t="s">
        <v>37</v>
      </c>
      <c r="E1759" s="2">
        <v>20</v>
      </c>
      <c r="F1759" s="2">
        <v>34</v>
      </c>
      <c r="G1759">
        <v>3</v>
      </c>
      <c r="H1759" s="8">
        <v>2.9861111111111113E-2</v>
      </c>
      <c r="I1759" t="s">
        <v>10</v>
      </c>
      <c r="J1759" s="2">
        <f>Datos_cocina[[#This Row],[Precio Unitario]]*Datos_cocina[[#This Row],[Cantidad Ordenada]]</f>
        <v>102</v>
      </c>
      <c r="K1759" s="3">
        <f>Datos_cocina[[#This Row],[Ganancia Bruta]]*Datos_cocina[[#This Row],[Cantidad Ordenada]]</f>
        <v>42</v>
      </c>
      <c r="L1759" s="3">
        <f>Datos_cocina[[#This Row],[Precio Unitario]]-Datos_cocina[[#This Row],[Costo Unitario]]</f>
        <v>14</v>
      </c>
      <c r="M1759" s="4">
        <f>(Datos_cocina[[#This Row],[Ganancia Neta]]/Datos_cocina[[#This Row],[Total del Pedido]])</f>
        <v>0.41176470588235292</v>
      </c>
    </row>
    <row r="1760" spans="1:13" x14ac:dyDescent="0.3">
      <c r="A1760">
        <v>711</v>
      </c>
      <c r="B1760">
        <v>20</v>
      </c>
      <c r="C1760" t="s">
        <v>32</v>
      </c>
      <c r="D1760" t="s">
        <v>33</v>
      </c>
      <c r="E1760" s="2">
        <v>19</v>
      </c>
      <c r="F1760" s="2">
        <v>32</v>
      </c>
      <c r="G1760">
        <v>2</v>
      </c>
      <c r="H1760" s="8">
        <v>1.1111111111111112E-2</v>
      </c>
      <c r="I1760" t="s">
        <v>13</v>
      </c>
      <c r="J1760" s="2">
        <f>Datos_cocina[[#This Row],[Precio Unitario]]*Datos_cocina[[#This Row],[Cantidad Ordenada]]</f>
        <v>64</v>
      </c>
      <c r="K1760" s="3">
        <f>Datos_cocina[[#This Row],[Ganancia Bruta]]*Datos_cocina[[#This Row],[Cantidad Ordenada]]</f>
        <v>26</v>
      </c>
      <c r="L1760" s="3">
        <f>Datos_cocina[[#This Row],[Precio Unitario]]-Datos_cocina[[#This Row],[Costo Unitario]]</f>
        <v>13</v>
      </c>
      <c r="M1760" s="4">
        <f>(Datos_cocina[[#This Row],[Ganancia Neta]]/Datos_cocina[[#This Row],[Total del Pedido]])</f>
        <v>0.40625</v>
      </c>
    </row>
    <row r="1761" spans="1:13" x14ac:dyDescent="0.3">
      <c r="A1761">
        <v>712</v>
      </c>
      <c r="B1761">
        <v>10</v>
      </c>
      <c r="C1761" t="s">
        <v>8</v>
      </c>
      <c r="D1761" t="s">
        <v>9</v>
      </c>
      <c r="E1761" s="2">
        <v>14</v>
      </c>
      <c r="F1761" s="2">
        <v>24</v>
      </c>
      <c r="G1761">
        <v>2</v>
      </c>
      <c r="H1761" s="8">
        <v>3.4027777777777775E-2</v>
      </c>
      <c r="I1761" t="s">
        <v>10</v>
      </c>
      <c r="J1761" s="2">
        <f>Datos_cocina[[#This Row],[Precio Unitario]]*Datos_cocina[[#This Row],[Cantidad Ordenada]]</f>
        <v>48</v>
      </c>
      <c r="K1761" s="3">
        <f>Datos_cocina[[#This Row],[Ganancia Bruta]]*Datos_cocina[[#This Row],[Cantidad Ordenada]]</f>
        <v>20</v>
      </c>
      <c r="L1761" s="3">
        <f>Datos_cocina[[#This Row],[Precio Unitario]]-Datos_cocina[[#This Row],[Costo Unitario]]</f>
        <v>10</v>
      </c>
      <c r="M1761" s="4">
        <f>(Datos_cocina[[#This Row],[Ganancia Neta]]/Datos_cocina[[#This Row],[Total del Pedido]])</f>
        <v>0.41666666666666669</v>
      </c>
    </row>
    <row r="1762" spans="1:13" x14ac:dyDescent="0.3">
      <c r="A1762">
        <v>713</v>
      </c>
      <c r="B1762">
        <v>6</v>
      </c>
      <c r="C1762" t="s">
        <v>24</v>
      </c>
      <c r="D1762" t="s">
        <v>25</v>
      </c>
      <c r="E1762" s="2">
        <v>20</v>
      </c>
      <c r="F1762" s="2">
        <v>33</v>
      </c>
      <c r="G1762">
        <v>3</v>
      </c>
      <c r="H1762" s="8">
        <v>2.8472222222222222E-2</v>
      </c>
      <c r="I1762" t="s">
        <v>13</v>
      </c>
      <c r="J1762" s="2">
        <f>Datos_cocina[[#This Row],[Precio Unitario]]*Datos_cocina[[#This Row],[Cantidad Ordenada]]</f>
        <v>99</v>
      </c>
      <c r="K1762" s="3">
        <f>Datos_cocina[[#This Row],[Ganancia Bruta]]*Datos_cocina[[#This Row],[Cantidad Ordenada]]</f>
        <v>39</v>
      </c>
      <c r="L1762" s="3">
        <f>Datos_cocina[[#This Row],[Precio Unitario]]-Datos_cocina[[#This Row],[Costo Unitario]]</f>
        <v>13</v>
      </c>
      <c r="M1762" s="4">
        <f>(Datos_cocina[[#This Row],[Ganancia Neta]]/Datos_cocina[[#This Row],[Total del Pedido]])</f>
        <v>0.39393939393939392</v>
      </c>
    </row>
    <row r="1763" spans="1:13" x14ac:dyDescent="0.3">
      <c r="A1763">
        <v>713</v>
      </c>
      <c r="B1763">
        <v>6</v>
      </c>
      <c r="C1763" t="s">
        <v>22</v>
      </c>
      <c r="D1763" t="s">
        <v>23</v>
      </c>
      <c r="E1763" s="2">
        <v>17</v>
      </c>
      <c r="F1763" s="2">
        <v>29</v>
      </c>
      <c r="G1763">
        <v>3</v>
      </c>
      <c r="H1763" s="8">
        <v>9.7222222222222224E-3</v>
      </c>
      <c r="I1763" t="s">
        <v>13</v>
      </c>
      <c r="J1763" s="2">
        <f>Datos_cocina[[#This Row],[Precio Unitario]]*Datos_cocina[[#This Row],[Cantidad Ordenada]]</f>
        <v>87</v>
      </c>
      <c r="K1763" s="3">
        <f>Datos_cocina[[#This Row],[Ganancia Bruta]]*Datos_cocina[[#This Row],[Cantidad Ordenada]]</f>
        <v>36</v>
      </c>
      <c r="L1763" s="3">
        <f>Datos_cocina[[#This Row],[Precio Unitario]]-Datos_cocina[[#This Row],[Costo Unitario]]</f>
        <v>12</v>
      </c>
      <c r="M1763" s="4">
        <f>(Datos_cocina[[#This Row],[Ganancia Neta]]/Datos_cocina[[#This Row],[Total del Pedido]])</f>
        <v>0.41379310344827586</v>
      </c>
    </row>
    <row r="1764" spans="1:13" x14ac:dyDescent="0.3">
      <c r="A1764">
        <v>713</v>
      </c>
      <c r="B1764">
        <v>6</v>
      </c>
      <c r="C1764" t="s">
        <v>32</v>
      </c>
      <c r="D1764" t="s">
        <v>33</v>
      </c>
      <c r="E1764" s="2">
        <v>19</v>
      </c>
      <c r="F1764" s="2">
        <v>32</v>
      </c>
      <c r="G1764">
        <v>3</v>
      </c>
      <c r="H1764" s="8">
        <v>3.125E-2</v>
      </c>
      <c r="I1764" t="s">
        <v>10</v>
      </c>
      <c r="J1764" s="2">
        <f>Datos_cocina[[#This Row],[Precio Unitario]]*Datos_cocina[[#This Row],[Cantidad Ordenada]]</f>
        <v>96</v>
      </c>
      <c r="K1764" s="3">
        <f>Datos_cocina[[#This Row],[Ganancia Bruta]]*Datos_cocina[[#This Row],[Cantidad Ordenada]]</f>
        <v>39</v>
      </c>
      <c r="L1764" s="3">
        <f>Datos_cocina[[#This Row],[Precio Unitario]]-Datos_cocina[[#This Row],[Costo Unitario]]</f>
        <v>13</v>
      </c>
      <c r="M1764" s="4">
        <f>(Datos_cocina[[#This Row],[Ganancia Neta]]/Datos_cocina[[#This Row],[Total del Pedido]])</f>
        <v>0.40625</v>
      </c>
    </row>
    <row r="1765" spans="1:13" x14ac:dyDescent="0.3">
      <c r="A1765">
        <v>713</v>
      </c>
      <c r="B1765">
        <v>6</v>
      </c>
      <c r="C1765" t="s">
        <v>46</v>
      </c>
      <c r="D1765" t="s">
        <v>47</v>
      </c>
      <c r="E1765" s="2">
        <v>15</v>
      </c>
      <c r="F1765" s="2">
        <v>26</v>
      </c>
      <c r="G1765">
        <v>3</v>
      </c>
      <c r="H1765" s="8">
        <v>1.7361111111111112E-2</v>
      </c>
      <c r="I1765" t="s">
        <v>10</v>
      </c>
      <c r="J1765" s="2">
        <f>Datos_cocina[[#This Row],[Precio Unitario]]*Datos_cocina[[#This Row],[Cantidad Ordenada]]</f>
        <v>78</v>
      </c>
      <c r="K1765" s="3">
        <f>Datos_cocina[[#This Row],[Ganancia Bruta]]*Datos_cocina[[#This Row],[Cantidad Ordenada]]</f>
        <v>33</v>
      </c>
      <c r="L1765" s="3">
        <f>Datos_cocina[[#This Row],[Precio Unitario]]-Datos_cocina[[#This Row],[Costo Unitario]]</f>
        <v>11</v>
      </c>
      <c r="M1765" s="4">
        <f>(Datos_cocina[[#This Row],[Ganancia Neta]]/Datos_cocina[[#This Row],[Total del Pedido]])</f>
        <v>0.42307692307692307</v>
      </c>
    </row>
    <row r="1766" spans="1:13" x14ac:dyDescent="0.3">
      <c r="A1766">
        <v>714</v>
      </c>
      <c r="B1766">
        <v>19</v>
      </c>
      <c r="C1766" t="s">
        <v>36</v>
      </c>
      <c r="D1766" t="s">
        <v>37</v>
      </c>
      <c r="E1766" s="2">
        <v>20</v>
      </c>
      <c r="F1766" s="2">
        <v>34</v>
      </c>
      <c r="G1766">
        <v>3</v>
      </c>
      <c r="H1766" s="8">
        <v>1.1805555555555555E-2</v>
      </c>
      <c r="I1766" t="s">
        <v>13</v>
      </c>
      <c r="J1766" s="2">
        <f>Datos_cocina[[#This Row],[Precio Unitario]]*Datos_cocina[[#This Row],[Cantidad Ordenada]]</f>
        <v>102</v>
      </c>
      <c r="K1766" s="3">
        <f>Datos_cocina[[#This Row],[Ganancia Bruta]]*Datos_cocina[[#This Row],[Cantidad Ordenada]]</f>
        <v>42</v>
      </c>
      <c r="L1766" s="3">
        <f>Datos_cocina[[#This Row],[Precio Unitario]]-Datos_cocina[[#This Row],[Costo Unitario]]</f>
        <v>14</v>
      </c>
      <c r="M1766" s="4">
        <f>(Datos_cocina[[#This Row],[Ganancia Neta]]/Datos_cocina[[#This Row],[Total del Pedido]])</f>
        <v>0.41176470588235292</v>
      </c>
    </row>
    <row r="1767" spans="1:13" x14ac:dyDescent="0.3">
      <c r="A1767">
        <v>714</v>
      </c>
      <c r="B1767">
        <v>19</v>
      </c>
      <c r="C1767" t="s">
        <v>11</v>
      </c>
      <c r="D1767" t="s">
        <v>12</v>
      </c>
      <c r="E1767" s="2">
        <v>18</v>
      </c>
      <c r="F1767" s="2">
        <v>30</v>
      </c>
      <c r="G1767">
        <v>3</v>
      </c>
      <c r="H1767" s="8">
        <v>1.1805555555555555E-2</v>
      </c>
      <c r="I1767" t="s">
        <v>13</v>
      </c>
      <c r="J1767" s="2">
        <f>Datos_cocina[[#This Row],[Precio Unitario]]*Datos_cocina[[#This Row],[Cantidad Ordenada]]</f>
        <v>90</v>
      </c>
      <c r="K1767" s="3">
        <f>Datos_cocina[[#This Row],[Ganancia Bruta]]*Datos_cocina[[#This Row],[Cantidad Ordenada]]</f>
        <v>36</v>
      </c>
      <c r="L1767" s="3">
        <f>Datos_cocina[[#This Row],[Precio Unitario]]-Datos_cocina[[#This Row],[Costo Unitario]]</f>
        <v>12</v>
      </c>
      <c r="M1767" s="4">
        <f>(Datos_cocina[[#This Row],[Ganancia Neta]]/Datos_cocina[[#This Row],[Total del Pedido]])</f>
        <v>0.4</v>
      </c>
    </row>
    <row r="1768" spans="1:13" x14ac:dyDescent="0.3">
      <c r="A1768">
        <v>714</v>
      </c>
      <c r="B1768">
        <v>19</v>
      </c>
      <c r="C1768" t="s">
        <v>24</v>
      </c>
      <c r="D1768" t="s">
        <v>25</v>
      </c>
      <c r="E1768" s="2">
        <v>20</v>
      </c>
      <c r="F1768" s="2">
        <v>33</v>
      </c>
      <c r="G1768">
        <v>1</v>
      </c>
      <c r="H1768" s="8">
        <v>2.013888888888889E-2</v>
      </c>
      <c r="I1768" t="s">
        <v>13</v>
      </c>
      <c r="J1768" s="2">
        <f>Datos_cocina[[#This Row],[Precio Unitario]]*Datos_cocina[[#This Row],[Cantidad Ordenada]]</f>
        <v>33</v>
      </c>
      <c r="K1768" s="3">
        <f>Datos_cocina[[#This Row],[Ganancia Bruta]]*Datos_cocina[[#This Row],[Cantidad Ordenada]]</f>
        <v>13</v>
      </c>
      <c r="L1768" s="3">
        <f>Datos_cocina[[#This Row],[Precio Unitario]]-Datos_cocina[[#This Row],[Costo Unitario]]</f>
        <v>13</v>
      </c>
      <c r="M1768" s="4">
        <f>(Datos_cocina[[#This Row],[Ganancia Neta]]/Datos_cocina[[#This Row],[Total del Pedido]])</f>
        <v>0.39393939393939392</v>
      </c>
    </row>
    <row r="1769" spans="1:13" x14ac:dyDescent="0.3">
      <c r="A1769">
        <v>715</v>
      </c>
      <c r="B1769">
        <v>12</v>
      </c>
      <c r="C1769" t="s">
        <v>11</v>
      </c>
      <c r="D1769" t="s">
        <v>12</v>
      </c>
      <c r="E1769" s="2">
        <v>18</v>
      </c>
      <c r="F1769" s="2">
        <v>30</v>
      </c>
      <c r="G1769">
        <v>3</v>
      </c>
      <c r="H1769" s="8">
        <v>2.4305555555555556E-2</v>
      </c>
      <c r="I1769" t="s">
        <v>10</v>
      </c>
      <c r="J1769" s="2">
        <f>Datos_cocina[[#This Row],[Precio Unitario]]*Datos_cocina[[#This Row],[Cantidad Ordenada]]</f>
        <v>90</v>
      </c>
      <c r="K1769" s="3">
        <f>Datos_cocina[[#This Row],[Ganancia Bruta]]*Datos_cocina[[#This Row],[Cantidad Ordenada]]</f>
        <v>36</v>
      </c>
      <c r="L1769" s="3">
        <f>Datos_cocina[[#This Row],[Precio Unitario]]-Datos_cocina[[#This Row],[Costo Unitario]]</f>
        <v>12</v>
      </c>
      <c r="M1769" s="4">
        <f>(Datos_cocina[[#This Row],[Ganancia Neta]]/Datos_cocina[[#This Row],[Total del Pedido]])</f>
        <v>0.4</v>
      </c>
    </row>
    <row r="1770" spans="1:13" x14ac:dyDescent="0.3">
      <c r="A1770">
        <v>715</v>
      </c>
      <c r="B1770">
        <v>12</v>
      </c>
      <c r="C1770" t="s">
        <v>16</v>
      </c>
      <c r="D1770" t="s">
        <v>17</v>
      </c>
      <c r="E1770" s="2">
        <v>16</v>
      </c>
      <c r="F1770" s="2">
        <v>27</v>
      </c>
      <c r="G1770">
        <v>1</v>
      </c>
      <c r="H1770" s="8">
        <v>9.7222222222222224E-3</v>
      </c>
      <c r="I1770" t="s">
        <v>10</v>
      </c>
      <c r="J1770" s="2">
        <f>Datos_cocina[[#This Row],[Precio Unitario]]*Datos_cocina[[#This Row],[Cantidad Ordenada]]</f>
        <v>27</v>
      </c>
      <c r="K1770" s="3">
        <f>Datos_cocina[[#This Row],[Ganancia Bruta]]*Datos_cocina[[#This Row],[Cantidad Ordenada]]</f>
        <v>11</v>
      </c>
      <c r="L1770" s="3">
        <f>Datos_cocina[[#This Row],[Precio Unitario]]-Datos_cocina[[#This Row],[Costo Unitario]]</f>
        <v>11</v>
      </c>
      <c r="M1770" s="4">
        <f>(Datos_cocina[[#This Row],[Ganancia Neta]]/Datos_cocina[[#This Row],[Total del Pedido]])</f>
        <v>0.40740740740740738</v>
      </c>
    </row>
    <row r="1771" spans="1:13" x14ac:dyDescent="0.3">
      <c r="A1771">
        <v>715</v>
      </c>
      <c r="B1771">
        <v>12</v>
      </c>
      <c r="C1771" t="s">
        <v>48</v>
      </c>
      <c r="D1771" t="s">
        <v>49</v>
      </c>
      <c r="E1771" s="2">
        <v>15</v>
      </c>
      <c r="F1771" s="2">
        <v>25</v>
      </c>
      <c r="G1771">
        <v>3</v>
      </c>
      <c r="H1771" s="8">
        <v>2.6388888888888889E-2</v>
      </c>
      <c r="I1771" t="s">
        <v>10</v>
      </c>
      <c r="J1771" s="2">
        <f>Datos_cocina[[#This Row],[Precio Unitario]]*Datos_cocina[[#This Row],[Cantidad Ordenada]]</f>
        <v>75</v>
      </c>
      <c r="K1771" s="3">
        <f>Datos_cocina[[#This Row],[Ganancia Bruta]]*Datos_cocina[[#This Row],[Cantidad Ordenada]]</f>
        <v>30</v>
      </c>
      <c r="L1771" s="3">
        <f>Datos_cocina[[#This Row],[Precio Unitario]]-Datos_cocina[[#This Row],[Costo Unitario]]</f>
        <v>10</v>
      </c>
      <c r="M1771" s="4">
        <f>(Datos_cocina[[#This Row],[Ganancia Neta]]/Datos_cocina[[#This Row],[Total del Pedido]])</f>
        <v>0.4</v>
      </c>
    </row>
    <row r="1772" spans="1:13" x14ac:dyDescent="0.3">
      <c r="A1772">
        <v>715</v>
      </c>
      <c r="B1772">
        <v>12</v>
      </c>
      <c r="C1772" t="s">
        <v>44</v>
      </c>
      <c r="D1772" t="s">
        <v>45</v>
      </c>
      <c r="E1772" s="2">
        <v>10</v>
      </c>
      <c r="F1772" s="2">
        <v>18</v>
      </c>
      <c r="G1772">
        <v>3</v>
      </c>
      <c r="H1772" s="8">
        <v>3.4027777777777775E-2</v>
      </c>
      <c r="I1772" t="s">
        <v>13</v>
      </c>
      <c r="J1772" s="2">
        <f>Datos_cocina[[#This Row],[Precio Unitario]]*Datos_cocina[[#This Row],[Cantidad Ordenada]]</f>
        <v>54</v>
      </c>
      <c r="K1772" s="3">
        <f>Datos_cocina[[#This Row],[Ganancia Bruta]]*Datos_cocina[[#This Row],[Cantidad Ordenada]]</f>
        <v>24</v>
      </c>
      <c r="L1772" s="3">
        <f>Datos_cocina[[#This Row],[Precio Unitario]]-Datos_cocina[[#This Row],[Costo Unitario]]</f>
        <v>8</v>
      </c>
      <c r="M1772" s="4">
        <f>(Datos_cocina[[#This Row],[Ganancia Neta]]/Datos_cocina[[#This Row],[Total del Pedido]])</f>
        <v>0.44444444444444442</v>
      </c>
    </row>
    <row r="1773" spans="1:13" x14ac:dyDescent="0.3">
      <c r="A1773">
        <v>716</v>
      </c>
      <c r="B1773">
        <v>12</v>
      </c>
      <c r="C1773" t="s">
        <v>42</v>
      </c>
      <c r="D1773" t="s">
        <v>43</v>
      </c>
      <c r="E1773" s="2">
        <v>13</v>
      </c>
      <c r="F1773" s="2">
        <v>21</v>
      </c>
      <c r="G1773">
        <v>3</v>
      </c>
      <c r="H1773" s="8">
        <v>8.3333333333333332E-3</v>
      </c>
      <c r="I1773" t="s">
        <v>10</v>
      </c>
      <c r="J1773" s="2">
        <f>Datos_cocina[[#This Row],[Precio Unitario]]*Datos_cocina[[#This Row],[Cantidad Ordenada]]</f>
        <v>63</v>
      </c>
      <c r="K1773" s="3">
        <f>Datos_cocina[[#This Row],[Ganancia Bruta]]*Datos_cocina[[#This Row],[Cantidad Ordenada]]</f>
        <v>24</v>
      </c>
      <c r="L1773" s="3">
        <f>Datos_cocina[[#This Row],[Precio Unitario]]-Datos_cocina[[#This Row],[Costo Unitario]]</f>
        <v>8</v>
      </c>
      <c r="M1773" s="4">
        <f>(Datos_cocina[[#This Row],[Ganancia Neta]]/Datos_cocina[[#This Row],[Total del Pedido]])</f>
        <v>0.38095238095238093</v>
      </c>
    </row>
    <row r="1774" spans="1:13" x14ac:dyDescent="0.3">
      <c r="A1774">
        <v>716</v>
      </c>
      <c r="B1774">
        <v>12</v>
      </c>
      <c r="C1774" t="s">
        <v>48</v>
      </c>
      <c r="D1774" t="s">
        <v>49</v>
      </c>
      <c r="E1774" s="2">
        <v>15</v>
      </c>
      <c r="F1774" s="2">
        <v>25</v>
      </c>
      <c r="G1774">
        <v>3</v>
      </c>
      <c r="H1774" s="8">
        <v>3.3333333333333333E-2</v>
      </c>
      <c r="I1774" t="s">
        <v>10</v>
      </c>
      <c r="J1774" s="2">
        <f>Datos_cocina[[#This Row],[Precio Unitario]]*Datos_cocina[[#This Row],[Cantidad Ordenada]]</f>
        <v>75</v>
      </c>
      <c r="K1774" s="3">
        <f>Datos_cocina[[#This Row],[Ganancia Bruta]]*Datos_cocina[[#This Row],[Cantidad Ordenada]]</f>
        <v>30</v>
      </c>
      <c r="L1774" s="3">
        <f>Datos_cocina[[#This Row],[Precio Unitario]]-Datos_cocina[[#This Row],[Costo Unitario]]</f>
        <v>10</v>
      </c>
      <c r="M1774" s="4">
        <f>(Datos_cocina[[#This Row],[Ganancia Neta]]/Datos_cocina[[#This Row],[Total del Pedido]])</f>
        <v>0.4</v>
      </c>
    </row>
    <row r="1775" spans="1:13" x14ac:dyDescent="0.3">
      <c r="A1775">
        <v>716</v>
      </c>
      <c r="B1775">
        <v>12</v>
      </c>
      <c r="C1775" t="s">
        <v>14</v>
      </c>
      <c r="D1775" t="s">
        <v>15</v>
      </c>
      <c r="E1775" s="2">
        <v>19</v>
      </c>
      <c r="F1775" s="2">
        <v>31</v>
      </c>
      <c r="G1775">
        <v>3</v>
      </c>
      <c r="H1775" s="8">
        <v>2.0833333333333332E-2</v>
      </c>
      <c r="I1775" t="s">
        <v>13</v>
      </c>
      <c r="J1775" s="2">
        <f>Datos_cocina[[#This Row],[Precio Unitario]]*Datos_cocina[[#This Row],[Cantidad Ordenada]]</f>
        <v>93</v>
      </c>
      <c r="K1775" s="3">
        <f>Datos_cocina[[#This Row],[Ganancia Bruta]]*Datos_cocina[[#This Row],[Cantidad Ordenada]]</f>
        <v>36</v>
      </c>
      <c r="L1775" s="3">
        <f>Datos_cocina[[#This Row],[Precio Unitario]]-Datos_cocina[[#This Row],[Costo Unitario]]</f>
        <v>12</v>
      </c>
      <c r="M1775" s="4">
        <f>(Datos_cocina[[#This Row],[Ganancia Neta]]/Datos_cocina[[#This Row],[Total del Pedido]])</f>
        <v>0.38709677419354838</v>
      </c>
    </row>
    <row r="1776" spans="1:13" x14ac:dyDescent="0.3">
      <c r="A1776">
        <v>717</v>
      </c>
      <c r="B1776">
        <v>8</v>
      </c>
      <c r="C1776" t="s">
        <v>34</v>
      </c>
      <c r="D1776" t="s">
        <v>35</v>
      </c>
      <c r="E1776" s="2">
        <v>13</v>
      </c>
      <c r="F1776" s="2">
        <v>22</v>
      </c>
      <c r="G1776">
        <v>2</v>
      </c>
      <c r="H1776" s="8">
        <v>1.5972222222222221E-2</v>
      </c>
      <c r="I1776" t="s">
        <v>13</v>
      </c>
      <c r="J1776" s="2">
        <f>Datos_cocina[[#This Row],[Precio Unitario]]*Datos_cocina[[#This Row],[Cantidad Ordenada]]</f>
        <v>44</v>
      </c>
      <c r="K1776" s="3">
        <f>Datos_cocina[[#This Row],[Ganancia Bruta]]*Datos_cocina[[#This Row],[Cantidad Ordenada]]</f>
        <v>18</v>
      </c>
      <c r="L1776" s="3">
        <f>Datos_cocina[[#This Row],[Precio Unitario]]-Datos_cocina[[#This Row],[Costo Unitario]]</f>
        <v>9</v>
      </c>
      <c r="M1776" s="4">
        <f>(Datos_cocina[[#This Row],[Ganancia Neta]]/Datos_cocina[[#This Row],[Total del Pedido]])</f>
        <v>0.40909090909090912</v>
      </c>
    </row>
    <row r="1777" spans="1:13" x14ac:dyDescent="0.3">
      <c r="A1777">
        <v>717</v>
      </c>
      <c r="B1777">
        <v>8</v>
      </c>
      <c r="C1777" t="s">
        <v>11</v>
      </c>
      <c r="D1777" t="s">
        <v>12</v>
      </c>
      <c r="E1777" s="2">
        <v>18</v>
      </c>
      <c r="F1777" s="2">
        <v>30</v>
      </c>
      <c r="G1777">
        <v>1</v>
      </c>
      <c r="H1777" s="8">
        <v>2.5000000000000001E-2</v>
      </c>
      <c r="I1777" t="s">
        <v>13</v>
      </c>
      <c r="J1777" s="2">
        <f>Datos_cocina[[#This Row],[Precio Unitario]]*Datos_cocina[[#This Row],[Cantidad Ordenada]]</f>
        <v>30</v>
      </c>
      <c r="K1777" s="3">
        <f>Datos_cocina[[#This Row],[Ganancia Bruta]]*Datos_cocina[[#This Row],[Cantidad Ordenada]]</f>
        <v>12</v>
      </c>
      <c r="L1777" s="3">
        <f>Datos_cocina[[#This Row],[Precio Unitario]]-Datos_cocina[[#This Row],[Costo Unitario]]</f>
        <v>12</v>
      </c>
      <c r="M1777" s="4">
        <f>(Datos_cocina[[#This Row],[Ganancia Neta]]/Datos_cocina[[#This Row],[Total del Pedido]])</f>
        <v>0.4</v>
      </c>
    </row>
    <row r="1778" spans="1:13" x14ac:dyDescent="0.3">
      <c r="A1778">
        <v>717</v>
      </c>
      <c r="B1778">
        <v>8</v>
      </c>
      <c r="C1778" t="s">
        <v>16</v>
      </c>
      <c r="D1778" t="s">
        <v>17</v>
      </c>
      <c r="E1778" s="2">
        <v>16</v>
      </c>
      <c r="F1778" s="2">
        <v>27</v>
      </c>
      <c r="G1778">
        <v>3</v>
      </c>
      <c r="H1778" s="8">
        <v>9.0277777777777769E-3</v>
      </c>
      <c r="I1778" t="s">
        <v>13</v>
      </c>
      <c r="J1778" s="2">
        <f>Datos_cocina[[#This Row],[Precio Unitario]]*Datos_cocina[[#This Row],[Cantidad Ordenada]]</f>
        <v>81</v>
      </c>
      <c r="K1778" s="3">
        <f>Datos_cocina[[#This Row],[Ganancia Bruta]]*Datos_cocina[[#This Row],[Cantidad Ordenada]]</f>
        <v>33</v>
      </c>
      <c r="L1778" s="3">
        <f>Datos_cocina[[#This Row],[Precio Unitario]]-Datos_cocina[[#This Row],[Costo Unitario]]</f>
        <v>11</v>
      </c>
      <c r="M1778" s="4">
        <f>(Datos_cocina[[#This Row],[Ganancia Neta]]/Datos_cocina[[#This Row],[Total del Pedido]])</f>
        <v>0.40740740740740738</v>
      </c>
    </row>
    <row r="1779" spans="1:13" x14ac:dyDescent="0.3">
      <c r="A1779">
        <v>718</v>
      </c>
      <c r="B1779">
        <v>7</v>
      </c>
      <c r="C1779" t="s">
        <v>38</v>
      </c>
      <c r="D1779" t="s">
        <v>39</v>
      </c>
      <c r="E1779" s="2">
        <v>12</v>
      </c>
      <c r="F1779" s="2">
        <v>20</v>
      </c>
      <c r="G1779">
        <v>1</v>
      </c>
      <c r="H1779" s="8">
        <v>4.027777777777778E-2</v>
      </c>
      <c r="I1779" t="s">
        <v>13</v>
      </c>
      <c r="J1779" s="2">
        <f>Datos_cocina[[#This Row],[Precio Unitario]]*Datos_cocina[[#This Row],[Cantidad Ordenada]]</f>
        <v>20</v>
      </c>
      <c r="K1779" s="3">
        <f>Datos_cocina[[#This Row],[Ganancia Bruta]]*Datos_cocina[[#This Row],[Cantidad Ordenada]]</f>
        <v>8</v>
      </c>
      <c r="L1779" s="3">
        <f>Datos_cocina[[#This Row],[Precio Unitario]]-Datos_cocina[[#This Row],[Costo Unitario]]</f>
        <v>8</v>
      </c>
      <c r="M1779" s="4">
        <f>(Datos_cocina[[#This Row],[Ganancia Neta]]/Datos_cocina[[#This Row],[Total del Pedido]])</f>
        <v>0.4</v>
      </c>
    </row>
    <row r="1780" spans="1:13" x14ac:dyDescent="0.3">
      <c r="A1780">
        <v>719</v>
      </c>
      <c r="B1780">
        <v>16</v>
      </c>
      <c r="C1780" t="s">
        <v>18</v>
      </c>
      <c r="D1780" t="s">
        <v>19</v>
      </c>
      <c r="E1780" s="2">
        <v>25</v>
      </c>
      <c r="F1780" s="2">
        <v>40</v>
      </c>
      <c r="G1780">
        <v>1</v>
      </c>
      <c r="H1780" s="8">
        <v>1.0416666666666666E-2</v>
      </c>
      <c r="I1780" t="s">
        <v>10</v>
      </c>
      <c r="J1780" s="2">
        <f>Datos_cocina[[#This Row],[Precio Unitario]]*Datos_cocina[[#This Row],[Cantidad Ordenada]]</f>
        <v>40</v>
      </c>
      <c r="K1780" s="3">
        <f>Datos_cocina[[#This Row],[Ganancia Bruta]]*Datos_cocina[[#This Row],[Cantidad Ordenada]]</f>
        <v>15</v>
      </c>
      <c r="L1780" s="3">
        <f>Datos_cocina[[#This Row],[Precio Unitario]]-Datos_cocina[[#This Row],[Costo Unitario]]</f>
        <v>15</v>
      </c>
      <c r="M1780" s="4">
        <f>(Datos_cocina[[#This Row],[Ganancia Neta]]/Datos_cocina[[#This Row],[Total del Pedido]])</f>
        <v>0.375</v>
      </c>
    </row>
    <row r="1781" spans="1:13" x14ac:dyDescent="0.3">
      <c r="A1781">
        <v>719</v>
      </c>
      <c r="B1781">
        <v>16</v>
      </c>
      <c r="C1781" t="s">
        <v>28</v>
      </c>
      <c r="D1781" t="s">
        <v>29</v>
      </c>
      <c r="E1781" s="2">
        <v>11</v>
      </c>
      <c r="F1781" s="2">
        <v>19</v>
      </c>
      <c r="G1781">
        <v>2</v>
      </c>
      <c r="H1781" s="8">
        <v>2.361111111111111E-2</v>
      </c>
      <c r="I1781" t="s">
        <v>10</v>
      </c>
      <c r="J1781" s="2">
        <f>Datos_cocina[[#This Row],[Precio Unitario]]*Datos_cocina[[#This Row],[Cantidad Ordenada]]</f>
        <v>38</v>
      </c>
      <c r="K1781" s="3">
        <f>Datos_cocina[[#This Row],[Ganancia Bruta]]*Datos_cocina[[#This Row],[Cantidad Ordenada]]</f>
        <v>16</v>
      </c>
      <c r="L1781" s="3">
        <f>Datos_cocina[[#This Row],[Precio Unitario]]-Datos_cocina[[#This Row],[Costo Unitario]]</f>
        <v>8</v>
      </c>
      <c r="M1781" s="4">
        <f>(Datos_cocina[[#This Row],[Ganancia Neta]]/Datos_cocina[[#This Row],[Total del Pedido]])</f>
        <v>0.42105263157894735</v>
      </c>
    </row>
    <row r="1782" spans="1:13" x14ac:dyDescent="0.3">
      <c r="A1782">
        <v>719</v>
      </c>
      <c r="B1782">
        <v>16</v>
      </c>
      <c r="C1782" t="s">
        <v>22</v>
      </c>
      <c r="D1782" t="s">
        <v>23</v>
      </c>
      <c r="E1782" s="2">
        <v>17</v>
      </c>
      <c r="F1782" s="2">
        <v>29</v>
      </c>
      <c r="G1782">
        <v>1</v>
      </c>
      <c r="H1782" s="8">
        <v>1.4583333333333334E-2</v>
      </c>
      <c r="I1782" t="s">
        <v>10</v>
      </c>
      <c r="J1782" s="2">
        <f>Datos_cocina[[#This Row],[Precio Unitario]]*Datos_cocina[[#This Row],[Cantidad Ordenada]]</f>
        <v>29</v>
      </c>
      <c r="K1782" s="3">
        <f>Datos_cocina[[#This Row],[Ganancia Bruta]]*Datos_cocina[[#This Row],[Cantidad Ordenada]]</f>
        <v>12</v>
      </c>
      <c r="L1782" s="3">
        <f>Datos_cocina[[#This Row],[Precio Unitario]]-Datos_cocina[[#This Row],[Costo Unitario]]</f>
        <v>12</v>
      </c>
      <c r="M1782" s="4">
        <f>(Datos_cocina[[#This Row],[Ganancia Neta]]/Datos_cocina[[#This Row],[Total del Pedido]])</f>
        <v>0.41379310344827586</v>
      </c>
    </row>
    <row r="1783" spans="1:13" x14ac:dyDescent="0.3">
      <c r="A1783">
        <v>720</v>
      </c>
      <c r="B1783">
        <v>4</v>
      </c>
      <c r="C1783" t="s">
        <v>24</v>
      </c>
      <c r="D1783" t="s">
        <v>25</v>
      </c>
      <c r="E1783" s="2">
        <v>20</v>
      </c>
      <c r="F1783" s="2">
        <v>33</v>
      </c>
      <c r="G1783">
        <v>1</v>
      </c>
      <c r="H1783" s="8">
        <v>2.5000000000000001E-2</v>
      </c>
      <c r="I1783" t="s">
        <v>10</v>
      </c>
      <c r="J1783" s="2">
        <f>Datos_cocina[[#This Row],[Precio Unitario]]*Datos_cocina[[#This Row],[Cantidad Ordenada]]</f>
        <v>33</v>
      </c>
      <c r="K1783" s="3">
        <f>Datos_cocina[[#This Row],[Ganancia Bruta]]*Datos_cocina[[#This Row],[Cantidad Ordenada]]</f>
        <v>13</v>
      </c>
      <c r="L1783" s="3">
        <f>Datos_cocina[[#This Row],[Precio Unitario]]-Datos_cocina[[#This Row],[Costo Unitario]]</f>
        <v>13</v>
      </c>
      <c r="M1783" s="4">
        <f>(Datos_cocina[[#This Row],[Ganancia Neta]]/Datos_cocina[[#This Row],[Total del Pedido]])</f>
        <v>0.39393939393939392</v>
      </c>
    </row>
    <row r="1784" spans="1:13" x14ac:dyDescent="0.3">
      <c r="A1784">
        <v>720</v>
      </c>
      <c r="B1784">
        <v>4</v>
      </c>
      <c r="C1784" t="s">
        <v>22</v>
      </c>
      <c r="D1784" t="s">
        <v>23</v>
      </c>
      <c r="E1784" s="2">
        <v>17</v>
      </c>
      <c r="F1784" s="2">
        <v>29</v>
      </c>
      <c r="G1784">
        <v>3</v>
      </c>
      <c r="H1784" s="8">
        <v>3.0555555555555555E-2</v>
      </c>
      <c r="I1784" t="s">
        <v>13</v>
      </c>
      <c r="J1784" s="2">
        <f>Datos_cocina[[#This Row],[Precio Unitario]]*Datos_cocina[[#This Row],[Cantidad Ordenada]]</f>
        <v>87</v>
      </c>
      <c r="K1784" s="3">
        <f>Datos_cocina[[#This Row],[Ganancia Bruta]]*Datos_cocina[[#This Row],[Cantidad Ordenada]]</f>
        <v>36</v>
      </c>
      <c r="L1784" s="3">
        <f>Datos_cocina[[#This Row],[Precio Unitario]]-Datos_cocina[[#This Row],[Costo Unitario]]</f>
        <v>12</v>
      </c>
      <c r="M1784" s="4">
        <f>(Datos_cocina[[#This Row],[Ganancia Neta]]/Datos_cocina[[#This Row],[Total del Pedido]])</f>
        <v>0.41379310344827586</v>
      </c>
    </row>
    <row r="1785" spans="1:13" x14ac:dyDescent="0.3">
      <c r="A1785">
        <v>720</v>
      </c>
      <c r="B1785">
        <v>4</v>
      </c>
      <c r="C1785" t="s">
        <v>8</v>
      </c>
      <c r="D1785" t="s">
        <v>9</v>
      </c>
      <c r="E1785" s="2">
        <v>14</v>
      </c>
      <c r="F1785" s="2">
        <v>24</v>
      </c>
      <c r="G1785">
        <v>2</v>
      </c>
      <c r="H1785" s="8">
        <v>3.6805555555555557E-2</v>
      </c>
      <c r="I1785" t="s">
        <v>13</v>
      </c>
      <c r="J1785" s="2">
        <f>Datos_cocina[[#This Row],[Precio Unitario]]*Datos_cocina[[#This Row],[Cantidad Ordenada]]</f>
        <v>48</v>
      </c>
      <c r="K1785" s="3">
        <f>Datos_cocina[[#This Row],[Ganancia Bruta]]*Datos_cocina[[#This Row],[Cantidad Ordenada]]</f>
        <v>20</v>
      </c>
      <c r="L1785" s="3">
        <f>Datos_cocina[[#This Row],[Precio Unitario]]-Datos_cocina[[#This Row],[Costo Unitario]]</f>
        <v>10</v>
      </c>
      <c r="M1785" s="4">
        <f>(Datos_cocina[[#This Row],[Ganancia Neta]]/Datos_cocina[[#This Row],[Total del Pedido]])</f>
        <v>0.41666666666666669</v>
      </c>
    </row>
    <row r="1786" spans="1:13" x14ac:dyDescent="0.3">
      <c r="A1786">
        <v>721</v>
      </c>
      <c r="B1786">
        <v>6</v>
      </c>
      <c r="C1786" t="s">
        <v>22</v>
      </c>
      <c r="D1786" t="s">
        <v>23</v>
      </c>
      <c r="E1786" s="2">
        <v>17</v>
      </c>
      <c r="F1786" s="2">
        <v>29</v>
      </c>
      <c r="G1786">
        <v>1</v>
      </c>
      <c r="H1786" s="8">
        <v>1.3888888888888888E-2</v>
      </c>
      <c r="I1786" t="s">
        <v>13</v>
      </c>
      <c r="J1786" s="2">
        <f>Datos_cocina[[#This Row],[Precio Unitario]]*Datos_cocina[[#This Row],[Cantidad Ordenada]]</f>
        <v>29</v>
      </c>
      <c r="K1786" s="3">
        <f>Datos_cocina[[#This Row],[Ganancia Bruta]]*Datos_cocina[[#This Row],[Cantidad Ordenada]]</f>
        <v>12</v>
      </c>
      <c r="L1786" s="3">
        <f>Datos_cocina[[#This Row],[Precio Unitario]]-Datos_cocina[[#This Row],[Costo Unitario]]</f>
        <v>12</v>
      </c>
      <c r="M1786" s="4">
        <f>(Datos_cocina[[#This Row],[Ganancia Neta]]/Datos_cocina[[#This Row],[Total del Pedido]])</f>
        <v>0.41379310344827586</v>
      </c>
    </row>
    <row r="1787" spans="1:13" x14ac:dyDescent="0.3">
      <c r="A1787">
        <v>721</v>
      </c>
      <c r="B1787">
        <v>6</v>
      </c>
      <c r="C1787" t="s">
        <v>20</v>
      </c>
      <c r="D1787" t="s">
        <v>21</v>
      </c>
      <c r="E1787" s="2">
        <v>22</v>
      </c>
      <c r="F1787" s="2">
        <v>36</v>
      </c>
      <c r="G1787">
        <v>1</v>
      </c>
      <c r="H1787" s="8">
        <v>1.0416666666666666E-2</v>
      </c>
      <c r="I1787" t="s">
        <v>13</v>
      </c>
      <c r="J1787" s="2">
        <f>Datos_cocina[[#This Row],[Precio Unitario]]*Datos_cocina[[#This Row],[Cantidad Ordenada]]</f>
        <v>36</v>
      </c>
      <c r="K1787" s="3">
        <f>Datos_cocina[[#This Row],[Ganancia Bruta]]*Datos_cocina[[#This Row],[Cantidad Ordenada]]</f>
        <v>14</v>
      </c>
      <c r="L1787" s="3">
        <f>Datos_cocina[[#This Row],[Precio Unitario]]-Datos_cocina[[#This Row],[Costo Unitario]]</f>
        <v>14</v>
      </c>
      <c r="M1787" s="4">
        <f>(Datos_cocina[[#This Row],[Ganancia Neta]]/Datos_cocina[[#This Row],[Total del Pedido]])</f>
        <v>0.3888888888888889</v>
      </c>
    </row>
    <row r="1788" spans="1:13" x14ac:dyDescent="0.3">
      <c r="A1788">
        <v>721</v>
      </c>
      <c r="B1788">
        <v>6</v>
      </c>
      <c r="C1788" t="s">
        <v>8</v>
      </c>
      <c r="D1788" t="s">
        <v>9</v>
      </c>
      <c r="E1788" s="2">
        <v>14</v>
      </c>
      <c r="F1788" s="2">
        <v>24</v>
      </c>
      <c r="G1788">
        <v>3</v>
      </c>
      <c r="H1788" s="8">
        <v>3.0555555555555555E-2</v>
      </c>
      <c r="I1788" t="s">
        <v>10</v>
      </c>
      <c r="J1788" s="2">
        <f>Datos_cocina[[#This Row],[Precio Unitario]]*Datos_cocina[[#This Row],[Cantidad Ordenada]]</f>
        <v>72</v>
      </c>
      <c r="K1788" s="3">
        <f>Datos_cocina[[#This Row],[Ganancia Bruta]]*Datos_cocina[[#This Row],[Cantidad Ordenada]]</f>
        <v>30</v>
      </c>
      <c r="L1788" s="3">
        <f>Datos_cocina[[#This Row],[Precio Unitario]]-Datos_cocina[[#This Row],[Costo Unitario]]</f>
        <v>10</v>
      </c>
      <c r="M1788" s="4">
        <f>(Datos_cocina[[#This Row],[Ganancia Neta]]/Datos_cocina[[#This Row],[Total del Pedido]])</f>
        <v>0.41666666666666669</v>
      </c>
    </row>
    <row r="1789" spans="1:13" x14ac:dyDescent="0.3">
      <c r="A1789">
        <v>721</v>
      </c>
      <c r="B1789">
        <v>6</v>
      </c>
      <c r="C1789" t="s">
        <v>16</v>
      </c>
      <c r="D1789" t="s">
        <v>17</v>
      </c>
      <c r="E1789" s="2">
        <v>16</v>
      </c>
      <c r="F1789" s="2">
        <v>27</v>
      </c>
      <c r="G1789">
        <v>3</v>
      </c>
      <c r="H1789" s="8">
        <v>3.7499999999999999E-2</v>
      </c>
      <c r="I1789" t="s">
        <v>13</v>
      </c>
      <c r="J1789" s="2">
        <f>Datos_cocina[[#This Row],[Precio Unitario]]*Datos_cocina[[#This Row],[Cantidad Ordenada]]</f>
        <v>81</v>
      </c>
      <c r="K1789" s="3">
        <f>Datos_cocina[[#This Row],[Ganancia Bruta]]*Datos_cocina[[#This Row],[Cantidad Ordenada]]</f>
        <v>33</v>
      </c>
      <c r="L1789" s="3">
        <f>Datos_cocina[[#This Row],[Precio Unitario]]-Datos_cocina[[#This Row],[Costo Unitario]]</f>
        <v>11</v>
      </c>
      <c r="M1789" s="4">
        <f>(Datos_cocina[[#This Row],[Ganancia Neta]]/Datos_cocina[[#This Row],[Total del Pedido]])</f>
        <v>0.40740740740740738</v>
      </c>
    </row>
    <row r="1790" spans="1:13" x14ac:dyDescent="0.3">
      <c r="A1790">
        <v>722</v>
      </c>
      <c r="B1790">
        <v>13</v>
      </c>
      <c r="C1790" t="s">
        <v>42</v>
      </c>
      <c r="D1790" t="s">
        <v>43</v>
      </c>
      <c r="E1790" s="2">
        <v>13</v>
      </c>
      <c r="F1790" s="2">
        <v>21</v>
      </c>
      <c r="G1790">
        <v>3</v>
      </c>
      <c r="H1790" s="8">
        <v>2.9861111111111113E-2</v>
      </c>
      <c r="I1790" t="s">
        <v>10</v>
      </c>
      <c r="J1790" s="2">
        <f>Datos_cocina[[#This Row],[Precio Unitario]]*Datos_cocina[[#This Row],[Cantidad Ordenada]]</f>
        <v>63</v>
      </c>
      <c r="K1790" s="3">
        <f>Datos_cocina[[#This Row],[Ganancia Bruta]]*Datos_cocina[[#This Row],[Cantidad Ordenada]]</f>
        <v>24</v>
      </c>
      <c r="L1790" s="3">
        <f>Datos_cocina[[#This Row],[Precio Unitario]]-Datos_cocina[[#This Row],[Costo Unitario]]</f>
        <v>8</v>
      </c>
      <c r="M1790" s="4">
        <f>(Datos_cocina[[#This Row],[Ganancia Neta]]/Datos_cocina[[#This Row],[Total del Pedido]])</f>
        <v>0.38095238095238093</v>
      </c>
    </row>
    <row r="1791" spans="1:13" x14ac:dyDescent="0.3">
      <c r="A1791">
        <v>722</v>
      </c>
      <c r="B1791">
        <v>13</v>
      </c>
      <c r="C1791" t="s">
        <v>34</v>
      </c>
      <c r="D1791" t="s">
        <v>35</v>
      </c>
      <c r="E1791" s="2">
        <v>13</v>
      </c>
      <c r="F1791" s="2">
        <v>22</v>
      </c>
      <c r="G1791">
        <v>1</v>
      </c>
      <c r="H1791" s="8">
        <v>1.1111111111111112E-2</v>
      </c>
      <c r="I1791" t="s">
        <v>10</v>
      </c>
      <c r="J1791" s="2">
        <f>Datos_cocina[[#This Row],[Precio Unitario]]*Datos_cocina[[#This Row],[Cantidad Ordenada]]</f>
        <v>22</v>
      </c>
      <c r="K1791" s="3">
        <f>Datos_cocina[[#This Row],[Ganancia Bruta]]*Datos_cocina[[#This Row],[Cantidad Ordenada]]</f>
        <v>9</v>
      </c>
      <c r="L1791" s="3">
        <f>Datos_cocina[[#This Row],[Precio Unitario]]-Datos_cocina[[#This Row],[Costo Unitario]]</f>
        <v>9</v>
      </c>
      <c r="M1791" s="4">
        <f>(Datos_cocina[[#This Row],[Ganancia Neta]]/Datos_cocina[[#This Row],[Total del Pedido]])</f>
        <v>0.40909090909090912</v>
      </c>
    </row>
    <row r="1792" spans="1:13" x14ac:dyDescent="0.3">
      <c r="A1792">
        <v>723</v>
      </c>
      <c r="B1792">
        <v>12</v>
      </c>
      <c r="C1792" t="s">
        <v>26</v>
      </c>
      <c r="D1792" t="s">
        <v>27</v>
      </c>
      <c r="E1792" s="2">
        <v>16</v>
      </c>
      <c r="F1792" s="2">
        <v>28</v>
      </c>
      <c r="G1792">
        <v>2</v>
      </c>
      <c r="H1792" s="8">
        <v>1.5277777777777777E-2</v>
      </c>
      <c r="I1792" t="s">
        <v>10</v>
      </c>
      <c r="J1792" s="2">
        <f>Datos_cocina[[#This Row],[Precio Unitario]]*Datos_cocina[[#This Row],[Cantidad Ordenada]]</f>
        <v>56</v>
      </c>
      <c r="K1792" s="3">
        <f>Datos_cocina[[#This Row],[Ganancia Bruta]]*Datos_cocina[[#This Row],[Cantidad Ordenada]]</f>
        <v>24</v>
      </c>
      <c r="L1792" s="3">
        <f>Datos_cocina[[#This Row],[Precio Unitario]]-Datos_cocina[[#This Row],[Costo Unitario]]</f>
        <v>12</v>
      </c>
      <c r="M1792" s="4">
        <f>(Datos_cocina[[#This Row],[Ganancia Neta]]/Datos_cocina[[#This Row],[Total del Pedido]])</f>
        <v>0.42857142857142855</v>
      </c>
    </row>
    <row r="1793" spans="1:13" x14ac:dyDescent="0.3">
      <c r="A1793">
        <v>723</v>
      </c>
      <c r="B1793">
        <v>12</v>
      </c>
      <c r="C1793" t="s">
        <v>30</v>
      </c>
      <c r="D1793" t="s">
        <v>31</v>
      </c>
      <c r="E1793" s="2">
        <v>21</v>
      </c>
      <c r="F1793" s="2">
        <v>35</v>
      </c>
      <c r="G1793">
        <v>2</v>
      </c>
      <c r="H1793" s="8">
        <v>6.2500000000000003E-3</v>
      </c>
      <c r="I1793" t="s">
        <v>10</v>
      </c>
      <c r="J1793" s="2">
        <f>Datos_cocina[[#This Row],[Precio Unitario]]*Datos_cocina[[#This Row],[Cantidad Ordenada]]</f>
        <v>70</v>
      </c>
      <c r="K1793" s="3">
        <f>Datos_cocina[[#This Row],[Ganancia Bruta]]*Datos_cocina[[#This Row],[Cantidad Ordenada]]</f>
        <v>28</v>
      </c>
      <c r="L1793" s="3">
        <f>Datos_cocina[[#This Row],[Precio Unitario]]-Datos_cocina[[#This Row],[Costo Unitario]]</f>
        <v>14</v>
      </c>
      <c r="M1793" s="4">
        <f>(Datos_cocina[[#This Row],[Ganancia Neta]]/Datos_cocina[[#This Row],[Total del Pedido]])</f>
        <v>0.4</v>
      </c>
    </row>
    <row r="1794" spans="1:13" x14ac:dyDescent="0.3">
      <c r="A1794">
        <v>724</v>
      </c>
      <c r="B1794">
        <v>8</v>
      </c>
      <c r="C1794" t="s">
        <v>34</v>
      </c>
      <c r="D1794" t="s">
        <v>35</v>
      </c>
      <c r="E1794" s="2">
        <v>13</v>
      </c>
      <c r="F1794" s="2">
        <v>22</v>
      </c>
      <c r="G1794">
        <v>3</v>
      </c>
      <c r="H1794" s="8">
        <v>3.888888888888889E-2</v>
      </c>
      <c r="I1794" t="s">
        <v>10</v>
      </c>
      <c r="J1794" s="2">
        <f>Datos_cocina[[#This Row],[Precio Unitario]]*Datos_cocina[[#This Row],[Cantidad Ordenada]]</f>
        <v>66</v>
      </c>
      <c r="K1794" s="3">
        <f>Datos_cocina[[#This Row],[Ganancia Bruta]]*Datos_cocina[[#This Row],[Cantidad Ordenada]]</f>
        <v>27</v>
      </c>
      <c r="L1794" s="3">
        <f>Datos_cocina[[#This Row],[Precio Unitario]]-Datos_cocina[[#This Row],[Costo Unitario]]</f>
        <v>9</v>
      </c>
      <c r="M1794" s="4">
        <f>(Datos_cocina[[#This Row],[Ganancia Neta]]/Datos_cocina[[#This Row],[Total del Pedido]])</f>
        <v>0.40909090909090912</v>
      </c>
    </row>
    <row r="1795" spans="1:13" x14ac:dyDescent="0.3">
      <c r="A1795">
        <v>725</v>
      </c>
      <c r="B1795">
        <v>10</v>
      </c>
      <c r="C1795" t="s">
        <v>36</v>
      </c>
      <c r="D1795" t="s">
        <v>37</v>
      </c>
      <c r="E1795" s="2">
        <v>20</v>
      </c>
      <c r="F1795" s="2">
        <v>34</v>
      </c>
      <c r="G1795">
        <v>3</v>
      </c>
      <c r="H1795" s="8">
        <v>2.0833333333333332E-2</v>
      </c>
      <c r="I1795" t="s">
        <v>10</v>
      </c>
      <c r="J1795" s="2">
        <f>Datos_cocina[[#This Row],[Precio Unitario]]*Datos_cocina[[#This Row],[Cantidad Ordenada]]</f>
        <v>102</v>
      </c>
      <c r="K1795" s="3">
        <f>Datos_cocina[[#This Row],[Ganancia Bruta]]*Datos_cocina[[#This Row],[Cantidad Ordenada]]</f>
        <v>42</v>
      </c>
      <c r="L1795" s="3">
        <f>Datos_cocina[[#This Row],[Precio Unitario]]-Datos_cocina[[#This Row],[Costo Unitario]]</f>
        <v>14</v>
      </c>
      <c r="M1795" s="4">
        <f>(Datos_cocina[[#This Row],[Ganancia Neta]]/Datos_cocina[[#This Row],[Total del Pedido]])</f>
        <v>0.41176470588235292</v>
      </c>
    </row>
    <row r="1796" spans="1:13" x14ac:dyDescent="0.3">
      <c r="A1796">
        <v>725</v>
      </c>
      <c r="B1796">
        <v>10</v>
      </c>
      <c r="C1796" t="s">
        <v>34</v>
      </c>
      <c r="D1796" t="s">
        <v>35</v>
      </c>
      <c r="E1796" s="2">
        <v>13</v>
      </c>
      <c r="F1796" s="2">
        <v>22</v>
      </c>
      <c r="G1796">
        <v>3</v>
      </c>
      <c r="H1796" s="8">
        <v>3.8194444444444448E-2</v>
      </c>
      <c r="I1796" t="s">
        <v>10</v>
      </c>
      <c r="J1796" s="2">
        <f>Datos_cocina[[#This Row],[Precio Unitario]]*Datos_cocina[[#This Row],[Cantidad Ordenada]]</f>
        <v>66</v>
      </c>
      <c r="K1796" s="3">
        <f>Datos_cocina[[#This Row],[Ganancia Bruta]]*Datos_cocina[[#This Row],[Cantidad Ordenada]]</f>
        <v>27</v>
      </c>
      <c r="L1796" s="3">
        <f>Datos_cocina[[#This Row],[Precio Unitario]]-Datos_cocina[[#This Row],[Costo Unitario]]</f>
        <v>9</v>
      </c>
      <c r="M1796" s="4">
        <f>(Datos_cocina[[#This Row],[Ganancia Neta]]/Datos_cocina[[#This Row],[Total del Pedido]])</f>
        <v>0.40909090909090912</v>
      </c>
    </row>
    <row r="1797" spans="1:13" x14ac:dyDescent="0.3">
      <c r="A1797">
        <v>726</v>
      </c>
      <c r="B1797">
        <v>11</v>
      </c>
      <c r="C1797" t="s">
        <v>34</v>
      </c>
      <c r="D1797" t="s">
        <v>35</v>
      </c>
      <c r="E1797" s="2">
        <v>13</v>
      </c>
      <c r="F1797" s="2">
        <v>22</v>
      </c>
      <c r="G1797">
        <v>2</v>
      </c>
      <c r="H1797" s="8">
        <v>4.1666666666666666E-3</v>
      </c>
      <c r="I1797" t="s">
        <v>10</v>
      </c>
      <c r="J1797" s="2">
        <f>Datos_cocina[[#This Row],[Precio Unitario]]*Datos_cocina[[#This Row],[Cantidad Ordenada]]</f>
        <v>44</v>
      </c>
      <c r="K1797" s="3">
        <f>Datos_cocina[[#This Row],[Ganancia Bruta]]*Datos_cocina[[#This Row],[Cantidad Ordenada]]</f>
        <v>18</v>
      </c>
      <c r="L1797" s="3">
        <f>Datos_cocina[[#This Row],[Precio Unitario]]-Datos_cocina[[#This Row],[Costo Unitario]]</f>
        <v>9</v>
      </c>
      <c r="M1797" s="4">
        <f>(Datos_cocina[[#This Row],[Ganancia Neta]]/Datos_cocina[[#This Row],[Total del Pedido]])</f>
        <v>0.40909090909090912</v>
      </c>
    </row>
    <row r="1798" spans="1:13" x14ac:dyDescent="0.3">
      <c r="A1798">
        <v>726</v>
      </c>
      <c r="B1798">
        <v>11</v>
      </c>
      <c r="C1798" t="s">
        <v>20</v>
      </c>
      <c r="D1798" t="s">
        <v>21</v>
      </c>
      <c r="E1798" s="2">
        <v>22</v>
      </c>
      <c r="F1798" s="2">
        <v>36</v>
      </c>
      <c r="G1798">
        <v>1</v>
      </c>
      <c r="H1798" s="8">
        <v>9.0277777777777769E-3</v>
      </c>
      <c r="I1798" t="s">
        <v>10</v>
      </c>
      <c r="J1798" s="2">
        <f>Datos_cocina[[#This Row],[Precio Unitario]]*Datos_cocina[[#This Row],[Cantidad Ordenada]]</f>
        <v>36</v>
      </c>
      <c r="K1798" s="3">
        <f>Datos_cocina[[#This Row],[Ganancia Bruta]]*Datos_cocina[[#This Row],[Cantidad Ordenada]]</f>
        <v>14</v>
      </c>
      <c r="L1798" s="3">
        <f>Datos_cocina[[#This Row],[Precio Unitario]]-Datos_cocina[[#This Row],[Costo Unitario]]</f>
        <v>14</v>
      </c>
      <c r="M1798" s="4">
        <f>(Datos_cocina[[#This Row],[Ganancia Neta]]/Datos_cocina[[#This Row],[Total del Pedido]])</f>
        <v>0.3888888888888889</v>
      </c>
    </row>
    <row r="1799" spans="1:13" x14ac:dyDescent="0.3">
      <c r="A1799">
        <v>726</v>
      </c>
      <c r="B1799">
        <v>11</v>
      </c>
      <c r="C1799" t="s">
        <v>40</v>
      </c>
      <c r="D1799" t="s">
        <v>41</v>
      </c>
      <c r="E1799" s="2">
        <v>14</v>
      </c>
      <c r="F1799" s="2">
        <v>23</v>
      </c>
      <c r="G1799">
        <v>2</v>
      </c>
      <c r="H1799" s="8">
        <v>3.8194444444444448E-2</v>
      </c>
      <c r="I1799" t="s">
        <v>10</v>
      </c>
      <c r="J1799" s="2">
        <f>Datos_cocina[[#This Row],[Precio Unitario]]*Datos_cocina[[#This Row],[Cantidad Ordenada]]</f>
        <v>46</v>
      </c>
      <c r="K1799" s="3">
        <f>Datos_cocina[[#This Row],[Ganancia Bruta]]*Datos_cocina[[#This Row],[Cantidad Ordenada]]</f>
        <v>18</v>
      </c>
      <c r="L1799" s="3">
        <f>Datos_cocina[[#This Row],[Precio Unitario]]-Datos_cocina[[#This Row],[Costo Unitario]]</f>
        <v>9</v>
      </c>
      <c r="M1799" s="4">
        <f>(Datos_cocina[[#This Row],[Ganancia Neta]]/Datos_cocina[[#This Row],[Total del Pedido]])</f>
        <v>0.39130434782608697</v>
      </c>
    </row>
    <row r="1800" spans="1:13" x14ac:dyDescent="0.3">
      <c r="A1800">
        <v>727</v>
      </c>
      <c r="B1800">
        <v>17</v>
      </c>
      <c r="C1800" t="s">
        <v>38</v>
      </c>
      <c r="D1800" t="s">
        <v>39</v>
      </c>
      <c r="E1800" s="2">
        <v>12</v>
      </c>
      <c r="F1800" s="2">
        <v>20</v>
      </c>
      <c r="G1800">
        <v>2</v>
      </c>
      <c r="H1800" s="8">
        <v>1.4583333333333334E-2</v>
      </c>
      <c r="I1800" t="s">
        <v>13</v>
      </c>
      <c r="J1800" s="2">
        <f>Datos_cocina[[#This Row],[Precio Unitario]]*Datos_cocina[[#This Row],[Cantidad Ordenada]]</f>
        <v>40</v>
      </c>
      <c r="K1800" s="3">
        <f>Datos_cocina[[#This Row],[Ganancia Bruta]]*Datos_cocina[[#This Row],[Cantidad Ordenada]]</f>
        <v>16</v>
      </c>
      <c r="L1800" s="3">
        <f>Datos_cocina[[#This Row],[Precio Unitario]]-Datos_cocina[[#This Row],[Costo Unitario]]</f>
        <v>8</v>
      </c>
      <c r="M1800" s="4">
        <f>(Datos_cocina[[#This Row],[Ganancia Neta]]/Datos_cocina[[#This Row],[Total del Pedido]])</f>
        <v>0.4</v>
      </c>
    </row>
    <row r="1801" spans="1:13" x14ac:dyDescent="0.3">
      <c r="A1801">
        <v>728</v>
      </c>
      <c r="B1801">
        <v>9</v>
      </c>
      <c r="C1801" t="s">
        <v>44</v>
      </c>
      <c r="D1801" t="s">
        <v>45</v>
      </c>
      <c r="E1801" s="2">
        <v>10</v>
      </c>
      <c r="F1801" s="2">
        <v>18</v>
      </c>
      <c r="G1801">
        <v>1</v>
      </c>
      <c r="H1801" s="8">
        <v>2.9166666666666667E-2</v>
      </c>
      <c r="I1801" t="s">
        <v>10</v>
      </c>
      <c r="J1801" s="2">
        <f>Datos_cocina[[#This Row],[Precio Unitario]]*Datos_cocina[[#This Row],[Cantidad Ordenada]]</f>
        <v>18</v>
      </c>
      <c r="K1801" s="3">
        <f>Datos_cocina[[#This Row],[Ganancia Bruta]]*Datos_cocina[[#This Row],[Cantidad Ordenada]]</f>
        <v>8</v>
      </c>
      <c r="L1801" s="3">
        <f>Datos_cocina[[#This Row],[Precio Unitario]]-Datos_cocina[[#This Row],[Costo Unitario]]</f>
        <v>8</v>
      </c>
      <c r="M1801" s="4">
        <f>(Datos_cocina[[#This Row],[Ganancia Neta]]/Datos_cocina[[#This Row],[Total del Pedido]])</f>
        <v>0.44444444444444442</v>
      </c>
    </row>
    <row r="1802" spans="1:13" x14ac:dyDescent="0.3">
      <c r="A1802">
        <v>728</v>
      </c>
      <c r="B1802">
        <v>9</v>
      </c>
      <c r="C1802" t="s">
        <v>16</v>
      </c>
      <c r="D1802" t="s">
        <v>17</v>
      </c>
      <c r="E1802" s="2">
        <v>16</v>
      </c>
      <c r="F1802" s="2">
        <v>27</v>
      </c>
      <c r="G1802">
        <v>3</v>
      </c>
      <c r="H1802" s="8">
        <v>5.5555555555555558E-3</v>
      </c>
      <c r="I1802" t="s">
        <v>10</v>
      </c>
      <c r="J1802" s="2">
        <f>Datos_cocina[[#This Row],[Precio Unitario]]*Datos_cocina[[#This Row],[Cantidad Ordenada]]</f>
        <v>81</v>
      </c>
      <c r="K1802" s="3">
        <f>Datos_cocina[[#This Row],[Ganancia Bruta]]*Datos_cocina[[#This Row],[Cantidad Ordenada]]</f>
        <v>33</v>
      </c>
      <c r="L1802" s="3">
        <f>Datos_cocina[[#This Row],[Precio Unitario]]-Datos_cocina[[#This Row],[Costo Unitario]]</f>
        <v>11</v>
      </c>
      <c r="M1802" s="4">
        <f>(Datos_cocina[[#This Row],[Ganancia Neta]]/Datos_cocina[[#This Row],[Total del Pedido]])</f>
        <v>0.40740740740740738</v>
      </c>
    </row>
    <row r="1803" spans="1:13" x14ac:dyDescent="0.3">
      <c r="A1803">
        <v>728</v>
      </c>
      <c r="B1803">
        <v>9</v>
      </c>
      <c r="C1803" t="s">
        <v>32</v>
      </c>
      <c r="D1803" t="s">
        <v>33</v>
      </c>
      <c r="E1803" s="2">
        <v>19</v>
      </c>
      <c r="F1803" s="2">
        <v>32</v>
      </c>
      <c r="G1803">
        <v>3</v>
      </c>
      <c r="H1803" s="8">
        <v>1.5277777777777777E-2</v>
      </c>
      <c r="I1803" t="s">
        <v>10</v>
      </c>
      <c r="J1803" s="2">
        <f>Datos_cocina[[#This Row],[Precio Unitario]]*Datos_cocina[[#This Row],[Cantidad Ordenada]]</f>
        <v>96</v>
      </c>
      <c r="K1803" s="3">
        <f>Datos_cocina[[#This Row],[Ganancia Bruta]]*Datos_cocina[[#This Row],[Cantidad Ordenada]]</f>
        <v>39</v>
      </c>
      <c r="L1803" s="3">
        <f>Datos_cocina[[#This Row],[Precio Unitario]]-Datos_cocina[[#This Row],[Costo Unitario]]</f>
        <v>13</v>
      </c>
      <c r="M1803" s="4">
        <f>(Datos_cocina[[#This Row],[Ganancia Neta]]/Datos_cocina[[#This Row],[Total del Pedido]])</f>
        <v>0.40625</v>
      </c>
    </row>
    <row r="1804" spans="1:13" x14ac:dyDescent="0.3">
      <c r="A1804">
        <v>729</v>
      </c>
      <c r="B1804">
        <v>20</v>
      </c>
      <c r="C1804" t="s">
        <v>36</v>
      </c>
      <c r="D1804" t="s">
        <v>37</v>
      </c>
      <c r="E1804" s="2">
        <v>20</v>
      </c>
      <c r="F1804" s="2">
        <v>34</v>
      </c>
      <c r="G1804">
        <v>2</v>
      </c>
      <c r="H1804" s="8">
        <v>3.9583333333333331E-2</v>
      </c>
      <c r="I1804" t="s">
        <v>10</v>
      </c>
      <c r="J1804" s="2">
        <f>Datos_cocina[[#This Row],[Precio Unitario]]*Datos_cocina[[#This Row],[Cantidad Ordenada]]</f>
        <v>68</v>
      </c>
      <c r="K1804" s="3">
        <f>Datos_cocina[[#This Row],[Ganancia Bruta]]*Datos_cocina[[#This Row],[Cantidad Ordenada]]</f>
        <v>28</v>
      </c>
      <c r="L1804" s="3">
        <f>Datos_cocina[[#This Row],[Precio Unitario]]-Datos_cocina[[#This Row],[Costo Unitario]]</f>
        <v>14</v>
      </c>
      <c r="M1804" s="4">
        <f>(Datos_cocina[[#This Row],[Ganancia Neta]]/Datos_cocina[[#This Row],[Total del Pedido]])</f>
        <v>0.41176470588235292</v>
      </c>
    </row>
    <row r="1805" spans="1:13" x14ac:dyDescent="0.3">
      <c r="A1805">
        <v>729</v>
      </c>
      <c r="B1805">
        <v>20</v>
      </c>
      <c r="C1805" t="s">
        <v>38</v>
      </c>
      <c r="D1805" t="s">
        <v>39</v>
      </c>
      <c r="E1805" s="2">
        <v>12</v>
      </c>
      <c r="F1805" s="2">
        <v>20</v>
      </c>
      <c r="G1805">
        <v>3</v>
      </c>
      <c r="H1805" s="8">
        <v>5.5555555555555558E-3</v>
      </c>
      <c r="I1805" t="s">
        <v>13</v>
      </c>
      <c r="J1805" s="2">
        <f>Datos_cocina[[#This Row],[Precio Unitario]]*Datos_cocina[[#This Row],[Cantidad Ordenada]]</f>
        <v>60</v>
      </c>
      <c r="K1805" s="3">
        <f>Datos_cocina[[#This Row],[Ganancia Bruta]]*Datos_cocina[[#This Row],[Cantidad Ordenada]]</f>
        <v>24</v>
      </c>
      <c r="L1805" s="3">
        <f>Datos_cocina[[#This Row],[Precio Unitario]]-Datos_cocina[[#This Row],[Costo Unitario]]</f>
        <v>8</v>
      </c>
      <c r="M1805" s="4">
        <f>(Datos_cocina[[#This Row],[Ganancia Neta]]/Datos_cocina[[#This Row],[Total del Pedido]])</f>
        <v>0.4</v>
      </c>
    </row>
    <row r="1806" spans="1:13" x14ac:dyDescent="0.3">
      <c r="A1806">
        <v>730</v>
      </c>
      <c r="B1806">
        <v>8</v>
      </c>
      <c r="C1806" t="s">
        <v>11</v>
      </c>
      <c r="D1806" t="s">
        <v>12</v>
      </c>
      <c r="E1806" s="2">
        <v>18</v>
      </c>
      <c r="F1806" s="2">
        <v>30</v>
      </c>
      <c r="G1806">
        <v>3</v>
      </c>
      <c r="H1806" s="8">
        <v>2.2222222222222223E-2</v>
      </c>
      <c r="I1806" t="s">
        <v>13</v>
      </c>
      <c r="J1806" s="2">
        <f>Datos_cocina[[#This Row],[Precio Unitario]]*Datos_cocina[[#This Row],[Cantidad Ordenada]]</f>
        <v>90</v>
      </c>
      <c r="K1806" s="3">
        <f>Datos_cocina[[#This Row],[Ganancia Bruta]]*Datos_cocina[[#This Row],[Cantidad Ordenada]]</f>
        <v>36</v>
      </c>
      <c r="L1806" s="3">
        <f>Datos_cocina[[#This Row],[Precio Unitario]]-Datos_cocina[[#This Row],[Costo Unitario]]</f>
        <v>12</v>
      </c>
      <c r="M1806" s="4">
        <f>(Datos_cocina[[#This Row],[Ganancia Neta]]/Datos_cocina[[#This Row],[Total del Pedido]])</f>
        <v>0.4</v>
      </c>
    </row>
    <row r="1807" spans="1:13" x14ac:dyDescent="0.3">
      <c r="A1807">
        <v>730</v>
      </c>
      <c r="B1807">
        <v>8</v>
      </c>
      <c r="C1807" t="s">
        <v>8</v>
      </c>
      <c r="D1807" t="s">
        <v>9</v>
      </c>
      <c r="E1807" s="2">
        <v>14</v>
      </c>
      <c r="F1807" s="2">
        <v>24</v>
      </c>
      <c r="G1807">
        <v>1</v>
      </c>
      <c r="H1807" s="8">
        <v>3.2638888888888891E-2</v>
      </c>
      <c r="I1807" t="s">
        <v>13</v>
      </c>
      <c r="J1807" s="2">
        <f>Datos_cocina[[#This Row],[Precio Unitario]]*Datos_cocina[[#This Row],[Cantidad Ordenada]]</f>
        <v>24</v>
      </c>
      <c r="K1807" s="3">
        <f>Datos_cocina[[#This Row],[Ganancia Bruta]]*Datos_cocina[[#This Row],[Cantidad Ordenada]]</f>
        <v>10</v>
      </c>
      <c r="L1807" s="3">
        <f>Datos_cocina[[#This Row],[Precio Unitario]]-Datos_cocina[[#This Row],[Costo Unitario]]</f>
        <v>10</v>
      </c>
      <c r="M1807" s="4">
        <f>(Datos_cocina[[#This Row],[Ganancia Neta]]/Datos_cocina[[#This Row],[Total del Pedido]])</f>
        <v>0.41666666666666669</v>
      </c>
    </row>
    <row r="1808" spans="1:13" x14ac:dyDescent="0.3">
      <c r="A1808">
        <v>731</v>
      </c>
      <c r="B1808">
        <v>17</v>
      </c>
      <c r="C1808" t="s">
        <v>32</v>
      </c>
      <c r="D1808" t="s">
        <v>33</v>
      </c>
      <c r="E1808" s="2">
        <v>19</v>
      </c>
      <c r="F1808" s="2">
        <v>32</v>
      </c>
      <c r="G1808">
        <v>2</v>
      </c>
      <c r="H1808" s="8">
        <v>3.2638888888888891E-2</v>
      </c>
      <c r="I1808" t="s">
        <v>13</v>
      </c>
      <c r="J1808" s="2">
        <f>Datos_cocina[[#This Row],[Precio Unitario]]*Datos_cocina[[#This Row],[Cantidad Ordenada]]</f>
        <v>64</v>
      </c>
      <c r="K1808" s="3">
        <f>Datos_cocina[[#This Row],[Ganancia Bruta]]*Datos_cocina[[#This Row],[Cantidad Ordenada]]</f>
        <v>26</v>
      </c>
      <c r="L1808" s="3">
        <f>Datos_cocina[[#This Row],[Precio Unitario]]-Datos_cocina[[#This Row],[Costo Unitario]]</f>
        <v>13</v>
      </c>
      <c r="M1808" s="4">
        <f>(Datos_cocina[[#This Row],[Ganancia Neta]]/Datos_cocina[[#This Row],[Total del Pedido]])</f>
        <v>0.40625</v>
      </c>
    </row>
    <row r="1809" spans="1:13" x14ac:dyDescent="0.3">
      <c r="A1809">
        <v>732</v>
      </c>
      <c r="B1809">
        <v>12</v>
      </c>
      <c r="C1809" t="s">
        <v>18</v>
      </c>
      <c r="D1809" t="s">
        <v>19</v>
      </c>
      <c r="E1809" s="2">
        <v>25</v>
      </c>
      <c r="F1809" s="2">
        <v>40</v>
      </c>
      <c r="G1809">
        <v>3</v>
      </c>
      <c r="H1809" s="8">
        <v>2.013888888888889E-2</v>
      </c>
      <c r="I1809" t="s">
        <v>10</v>
      </c>
      <c r="J1809" s="2">
        <f>Datos_cocina[[#This Row],[Precio Unitario]]*Datos_cocina[[#This Row],[Cantidad Ordenada]]</f>
        <v>120</v>
      </c>
      <c r="K1809" s="3">
        <f>Datos_cocina[[#This Row],[Ganancia Bruta]]*Datos_cocina[[#This Row],[Cantidad Ordenada]]</f>
        <v>45</v>
      </c>
      <c r="L1809" s="3">
        <f>Datos_cocina[[#This Row],[Precio Unitario]]-Datos_cocina[[#This Row],[Costo Unitario]]</f>
        <v>15</v>
      </c>
      <c r="M1809" s="4">
        <f>(Datos_cocina[[#This Row],[Ganancia Neta]]/Datos_cocina[[#This Row],[Total del Pedido]])</f>
        <v>0.375</v>
      </c>
    </row>
    <row r="1810" spans="1:13" x14ac:dyDescent="0.3">
      <c r="A1810">
        <v>732</v>
      </c>
      <c r="B1810">
        <v>12</v>
      </c>
      <c r="C1810" t="s">
        <v>46</v>
      </c>
      <c r="D1810" t="s">
        <v>47</v>
      </c>
      <c r="E1810" s="2">
        <v>15</v>
      </c>
      <c r="F1810" s="2">
        <v>26</v>
      </c>
      <c r="G1810">
        <v>3</v>
      </c>
      <c r="H1810" s="8">
        <v>2.5000000000000001E-2</v>
      </c>
      <c r="I1810" t="s">
        <v>13</v>
      </c>
      <c r="J1810" s="2">
        <f>Datos_cocina[[#This Row],[Precio Unitario]]*Datos_cocina[[#This Row],[Cantidad Ordenada]]</f>
        <v>78</v>
      </c>
      <c r="K1810" s="3">
        <f>Datos_cocina[[#This Row],[Ganancia Bruta]]*Datos_cocina[[#This Row],[Cantidad Ordenada]]</f>
        <v>33</v>
      </c>
      <c r="L1810" s="3">
        <f>Datos_cocina[[#This Row],[Precio Unitario]]-Datos_cocina[[#This Row],[Costo Unitario]]</f>
        <v>11</v>
      </c>
      <c r="M1810" s="4">
        <f>(Datos_cocina[[#This Row],[Ganancia Neta]]/Datos_cocina[[#This Row],[Total del Pedido]])</f>
        <v>0.42307692307692307</v>
      </c>
    </row>
    <row r="1811" spans="1:13" x14ac:dyDescent="0.3">
      <c r="A1811">
        <v>732</v>
      </c>
      <c r="B1811">
        <v>12</v>
      </c>
      <c r="C1811" t="s">
        <v>20</v>
      </c>
      <c r="D1811" t="s">
        <v>21</v>
      </c>
      <c r="E1811" s="2">
        <v>22</v>
      </c>
      <c r="F1811" s="2">
        <v>36</v>
      </c>
      <c r="G1811">
        <v>3</v>
      </c>
      <c r="H1811" s="8">
        <v>3.888888888888889E-2</v>
      </c>
      <c r="I1811" t="s">
        <v>13</v>
      </c>
      <c r="J1811" s="2">
        <f>Datos_cocina[[#This Row],[Precio Unitario]]*Datos_cocina[[#This Row],[Cantidad Ordenada]]</f>
        <v>108</v>
      </c>
      <c r="K1811" s="3">
        <f>Datos_cocina[[#This Row],[Ganancia Bruta]]*Datos_cocina[[#This Row],[Cantidad Ordenada]]</f>
        <v>42</v>
      </c>
      <c r="L1811" s="3">
        <f>Datos_cocina[[#This Row],[Precio Unitario]]-Datos_cocina[[#This Row],[Costo Unitario]]</f>
        <v>14</v>
      </c>
      <c r="M1811" s="4">
        <f>(Datos_cocina[[#This Row],[Ganancia Neta]]/Datos_cocina[[#This Row],[Total del Pedido]])</f>
        <v>0.3888888888888889</v>
      </c>
    </row>
    <row r="1812" spans="1:13" x14ac:dyDescent="0.3">
      <c r="A1812">
        <v>733</v>
      </c>
      <c r="B1812">
        <v>14</v>
      </c>
      <c r="C1812" t="s">
        <v>20</v>
      </c>
      <c r="D1812" t="s">
        <v>21</v>
      </c>
      <c r="E1812" s="2">
        <v>22</v>
      </c>
      <c r="F1812" s="2">
        <v>36</v>
      </c>
      <c r="G1812">
        <v>3</v>
      </c>
      <c r="H1812" s="8">
        <v>2.1527777777777778E-2</v>
      </c>
      <c r="I1812" t="s">
        <v>13</v>
      </c>
      <c r="J1812" s="2">
        <f>Datos_cocina[[#This Row],[Precio Unitario]]*Datos_cocina[[#This Row],[Cantidad Ordenada]]</f>
        <v>108</v>
      </c>
      <c r="K1812" s="3">
        <f>Datos_cocina[[#This Row],[Ganancia Bruta]]*Datos_cocina[[#This Row],[Cantidad Ordenada]]</f>
        <v>42</v>
      </c>
      <c r="L1812" s="3">
        <f>Datos_cocina[[#This Row],[Precio Unitario]]-Datos_cocina[[#This Row],[Costo Unitario]]</f>
        <v>14</v>
      </c>
      <c r="M1812" s="4">
        <f>(Datos_cocina[[#This Row],[Ganancia Neta]]/Datos_cocina[[#This Row],[Total del Pedido]])</f>
        <v>0.3888888888888889</v>
      </c>
    </row>
    <row r="1813" spans="1:13" x14ac:dyDescent="0.3">
      <c r="A1813">
        <v>733</v>
      </c>
      <c r="B1813">
        <v>14</v>
      </c>
      <c r="C1813" t="s">
        <v>8</v>
      </c>
      <c r="D1813" t="s">
        <v>9</v>
      </c>
      <c r="E1813" s="2">
        <v>14</v>
      </c>
      <c r="F1813" s="2">
        <v>24</v>
      </c>
      <c r="G1813">
        <v>1</v>
      </c>
      <c r="H1813" s="8">
        <v>2.361111111111111E-2</v>
      </c>
      <c r="I1813" t="s">
        <v>10</v>
      </c>
      <c r="J1813" s="2">
        <f>Datos_cocina[[#This Row],[Precio Unitario]]*Datos_cocina[[#This Row],[Cantidad Ordenada]]</f>
        <v>24</v>
      </c>
      <c r="K1813" s="3">
        <f>Datos_cocina[[#This Row],[Ganancia Bruta]]*Datos_cocina[[#This Row],[Cantidad Ordenada]]</f>
        <v>10</v>
      </c>
      <c r="L1813" s="3">
        <f>Datos_cocina[[#This Row],[Precio Unitario]]-Datos_cocina[[#This Row],[Costo Unitario]]</f>
        <v>10</v>
      </c>
      <c r="M1813" s="4">
        <f>(Datos_cocina[[#This Row],[Ganancia Neta]]/Datos_cocina[[#This Row],[Total del Pedido]])</f>
        <v>0.41666666666666669</v>
      </c>
    </row>
    <row r="1814" spans="1:13" x14ac:dyDescent="0.3">
      <c r="A1814">
        <v>733</v>
      </c>
      <c r="B1814">
        <v>14</v>
      </c>
      <c r="C1814" t="s">
        <v>16</v>
      </c>
      <c r="D1814" t="s">
        <v>17</v>
      </c>
      <c r="E1814" s="2">
        <v>16</v>
      </c>
      <c r="F1814" s="2">
        <v>27</v>
      </c>
      <c r="G1814">
        <v>2</v>
      </c>
      <c r="H1814" s="8">
        <v>6.2500000000000003E-3</v>
      </c>
      <c r="I1814" t="s">
        <v>13</v>
      </c>
      <c r="J1814" s="2">
        <f>Datos_cocina[[#This Row],[Precio Unitario]]*Datos_cocina[[#This Row],[Cantidad Ordenada]]</f>
        <v>54</v>
      </c>
      <c r="K1814" s="3">
        <f>Datos_cocina[[#This Row],[Ganancia Bruta]]*Datos_cocina[[#This Row],[Cantidad Ordenada]]</f>
        <v>22</v>
      </c>
      <c r="L1814" s="3">
        <f>Datos_cocina[[#This Row],[Precio Unitario]]-Datos_cocina[[#This Row],[Costo Unitario]]</f>
        <v>11</v>
      </c>
      <c r="M1814" s="4">
        <f>(Datos_cocina[[#This Row],[Ganancia Neta]]/Datos_cocina[[#This Row],[Total del Pedido]])</f>
        <v>0.40740740740740738</v>
      </c>
    </row>
    <row r="1815" spans="1:13" x14ac:dyDescent="0.3">
      <c r="A1815">
        <v>734</v>
      </c>
      <c r="B1815">
        <v>14</v>
      </c>
      <c r="C1815" t="s">
        <v>32</v>
      </c>
      <c r="D1815" t="s">
        <v>33</v>
      </c>
      <c r="E1815" s="2">
        <v>19</v>
      </c>
      <c r="F1815" s="2">
        <v>32</v>
      </c>
      <c r="G1815">
        <v>3</v>
      </c>
      <c r="H1815" s="8">
        <v>7.6388888888888886E-3</v>
      </c>
      <c r="I1815" t="s">
        <v>13</v>
      </c>
      <c r="J1815" s="2">
        <f>Datos_cocina[[#This Row],[Precio Unitario]]*Datos_cocina[[#This Row],[Cantidad Ordenada]]</f>
        <v>96</v>
      </c>
      <c r="K1815" s="3">
        <f>Datos_cocina[[#This Row],[Ganancia Bruta]]*Datos_cocina[[#This Row],[Cantidad Ordenada]]</f>
        <v>39</v>
      </c>
      <c r="L1815" s="3">
        <f>Datos_cocina[[#This Row],[Precio Unitario]]-Datos_cocina[[#This Row],[Costo Unitario]]</f>
        <v>13</v>
      </c>
      <c r="M1815" s="4">
        <f>(Datos_cocina[[#This Row],[Ganancia Neta]]/Datos_cocina[[#This Row],[Total del Pedido]])</f>
        <v>0.40625</v>
      </c>
    </row>
    <row r="1816" spans="1:13" x14ac:dyDescent="0.3">
      <c r="A1816">
        <v>734</v>
      </c>
      <c r="B1816">
        <v>14</v>
      </c>
      <c r="C1816" t="s">
        <v>8</v>
      </c>
      <c r="D1816" t="s">
        <v>9</v>
      </c>
      <c r="E1816" s="2">
        <v>14</v>
      </c>
      <c r="F1816" s="2">
        <v>24</v>
      </c>
      <c r="G1816">
        <v>1</v>
      </c>
      <c r="H1816" s="8">
        <v>1.1111111111111112E-2</v>
      </c>
      <c r="I1816" t="s">
        <v>10</v>
      </c>
      <c r="J1816" s="2">
        <f>Datos_cocina[[#This Row],[Precio Unitario]]*Datos_cocina[[#This Row],[Cantidad Ordenada]]</f>
        <v>24</v>
      </c>
      <c r="K1816" s="3">
        <f>Datos_cocina[[#This Row],[Ganancia Bruta]]*Datos_cocina[[#This Row],[Cantidad Ordenada]]</f>
        <v>10</v>
      </c>
      <c r="L1816" s="3">
        <f>Datos_cocina[[#This Row],[Precio Unitario]]-Datos_cocina[[#This Row],[Costo Unitario]]</f>
        <v>10</v>
      </c>
      <c r="M1816" s="4">
        <f>(Datos_cocina[[#This Row],[Ganancia Neta]]/Datos_cocina[[#This Row],[Total del Pedido]])</f>
        <v>0.41666666666666669</v>
      </c>
    </row>
    <row r="1817" spans="1:13" x14ac:dyDescent="0.3">
      <c r="A1817">
        <v>734</v>
      </c>
      <c r="B1817">
        <v>14</v>
      </c>
      <c r="C1817" t="s">
        <v>28</v>
      </c>
      <c r="D1817" t="s">
        <v>29</v>
      </c>
      <c r="E1817" s="2">
        <v>11</v>
      </c>
      <c r="F1817" s="2">
        <v>19</v>
      </c>
      <c r="G1817">
        <v>1</v>
      </c>
      <c r="H1817" s="8">
        <v>1.7361111111111112E-2</v>
      </c>
      <c r="I1817" t="s">
        <v>10</v>
      </c>
      <c r="J1817" s="2">
        <f>Datos_cocina[[#This Row],[Precio Unitario]]*Datos_cocina[[#This Row],[Cantidad Ordenada]]</f>
        <v>19</v>
      </c>
      <c r="K1817" s="3">
        <f>Datos_cocina[[#This Row],[Ganancia Bruta]]*Datos_cocina[[#This Row],[Cantidad Ordenada]]</f>
        <v>8</v>
      </c>
      <c r="L1817" s="3">
        <f>Datos_cocina[[#This Row],[Precio Unitario]]-Datos_cocina[[#This Row],[Costo Unitario]]</f>
        <v>8</v>
      </c>
      <c r="M1817" s="4">
        <f>(Datos_cocina[[#This Row],[Ganancia Neta]]/Datos_cocina[[#This Row],[Total del Pedido]])</f>
        <v>0.42105263157894735</v>
      </c>
    </row>
    <row r="1818" spans="1:13" x14ac:dyDescent="0.3">
      <c r="A1818">
        <v>735</v>
      </c>
      <c r="B1818">
        <v>20</v>
      </c>
      <c r="C1818" t="s">
        <v>40</v>
      </c>
      <c r="D1818" t="s">
        <v>41</v>
      </c>
      <c r="E1818" s="2">
        <v>14</v>
      </c>
      <c r="F1818" s="2">
        <v>23</v>
      </c>
      <c r="G1818">
        <v>2</v>
      </c>
      <c r="H1818" s="8">
        <v>2.0833333333333332E-2</v>
      </c>
      <c r="I1818" t="s">
        <v>13</v>
      </c>
      <c r="J1818" s="2">
        <f>Datos_cocina[[#This Row],[Precio Unitario]]*Datos_cocina[[#This Row],[Cantidad Ordenada]]</f>
        <v>46</v>
      </c>
      <c r="K1818" s="3">
        <f>Datos_cocina[[#This Row],[Ganancia Bruta]]*Datos_cocina[[#This Row],[Cantidad Ordenada]]</f>
        <v>18</v>
      </c>
      <c r="L1818" s="3">
        <f>Datos_cocina[[#This Row],[Precio Unitario]]-Datos_cocina[[#This Row],[Costo Unitario]]</f>
        <v>9</v>
      </c>
      <c r="M1818" s="4">
        <f>(Datos_cocina[[#This Row],[Ganancia Neta]]/Datos_cocina[[#This Row],[Total del Pedido]])</f>
        <v>0.39130434782608697</v>
      </c>
    </row>
    <row r="1819" spans="1:13" x14ac:dyDescent="0.3">
      <c r="A1819">
        <v>735</v>
      </c>
      <c r="B1819">
        <v>20</v>
      </c>
      <c r="C1819" t="s">
        <v>32</v>
      </c>
      <c r="D1819" t="s">
        <v>33</v>
      </c>
      <c r="E1819" s="2">
        <v>19</v>
      </c>
      <c r="F1819" s="2">
        <v>32</v>
      </c>
      <c r="G1819">
        <v>3</v>
      </c>
      <c r="H1819" s="8">
        <v>3.9583333333333331E-2</v>
      </c>
      <c r="I1819" t="s">
        <v>10</v>
      </c>
      <c r="J1819" s="2">
        <f>Datos_cocina[[#This Row],[Precio Unitario]]*Datos_cocina[[#This Row],[Cantidad Ordenada]]</f>
        <v>96</v>
      </c>
      <c r="K1819" s="3">
        <f>Datos_cocina[[#This Row],[Ganancia Bruta]]*Datos_cocina[[#This Row],[Cantidad Ordenada]]</f>
        <v>39</v>
      </c>
      <c r="L1819" s="3">
        <f>Datos_cocina[[#This Row],[Precio Unitario]]-Datos_cocina[[#This Row],[Costo Unitario]]</f>
        <v>13</v>
      </c>
      <c r="M1819" s="4">
        <f>(Datos_cocina[[#This Row],[Ganancia Neta]]/Datos_cocina[[#This Row],[Total del Pedido]])</f>
        <v>0.40625</v>
      </c>
    </row>
    <row r="1820" spans="1:13" x14ac:dyDescent="0.3">
      <c r="A1820">
        <v>736</v>
      </c>
      <c r="B1820">
        <v>17</v>
      </c>
      <c r="C1820" t="s">
        <v>34</v>
      </c>
      <c r="D1820" t="s">
        <v>35</v>
      </c>
      <c r="E1820" s="2">
        <v>13</v>
      </c>
      <c r="F1820" s="2">
        <v>22</v>
      </c>
      <c r="G1820">
        <v>3</v>
      </c>
      <c r="H1820" s="8">
        <v>1.5277777777777777E-2</v>
      </c>
      <c r="I1820" t="s">
        <v>13</v>
      </c>
      <c r="J1820" s="2">
        <f>Datos_cocina[[#This Row],[Precio Unitario]]*Datos_cocina[[#This Row],[Cantidad Ordenada]]</f>
        <v>66</v>
      </c>
      <c r="K1820" s="3">
        <f>Datos_cocina[[#This Row],[Ganancia Bruta]]*Datos_cocina[[#This Row],[Cantidad Ordenada]]</f>
        <v>27</v>
      </c>
      <c r="L1820" s="3">
        <f>Datos_cocina[[#This Row],[Precio Unitario]]-Datos_cocina[[#This Row],[Costo Unitario]]</f>
        <v>9</v>
      </c>
      <c r="M1820" s="4">
        <f>(Datos_cocina[[#This Row],[Ganancia Neta]]/Datos_cocina[[#This Row],[Total del Pedido]])</f>
        <v>0.40909090909090912</v>
      </c>
    </row>
    <row r="1821" spans="1:13" x14ac:dyDescent="0.3">
      <c r="A1821">
        <v>736</v>
      </c>
      <c r="B1821">
        <v>17</v>
      </c>
      <c r="C1821" t="s">
        <v>26</v>
      </c>
      <c r="D1821" t="s">
        <v>27</v>
      </c>
      <c r="E1821" s="2">
        <v>16</v>
      </c>
      <c r="F1821" s="2">
        <v>28</v>
      </c>
      <c r="G1821">
        <v>2</v>
      </c>
      <c r="H1821" s="8">
        <v>2.9861111111111113E-2</v>
      </c>
      <c r="I1821" t="s">
        <v>10</v>
      </c>
      <c r="J1821" s="2">
        <f>Datos_cocina[[#This Row],[Precio Unitario]]*Datos_cocina[[#This Row],[Cantidad Ordenada]]</f>
        <v>56</v>
      </c>
      <c r="K1821" s="3">
        <f>Datos_cocina[[#This Row],[Ganancia Bruta]]*Datos_cocina[[#This Row],[Cantidad Ordenada]]</f>
        <v>24</v>
      </c>
      <c r="L1821" s="3">
        <f>Datos_cocina[[#This Row],[Precio Unitario]]-Datos_cocina[[#This Row],[Costo Unitario]]</f>
        <v>12</v>
      </c>
      <c r="M1821" s="4">
        <f>(Datos_cocina[[#This Row],[Ganancia Neta]]/Datos_cocina[[#This Row],[Total del Pedido]])</f>
        <v>0.42857142857142855</v>
      </c>
    </row>
    <row r="1822" spans="1:13" x14ac:dyDescent="0.3">
      <c r="A1822">
        <v>736</v>
      </c>
      <c r="B1822">
        <v>17</v>
      </c>
      <c r="C1822" t="s">
        <v>14</v>
      </c>
      <c r="D1822" t="s">
        <v>15</v>
      </c>
      <c r="E1822" s="2">
        <v>19</v>
      </c>
      <c r="F1822" s="2">
        <v>31</v>
      </c>
      <c r="G1822">
        <v>3</v>
      </c>
      <c r="H1822" s="8">
        <v>1.8749999999999999E-2</v>
      </c>
      <c r="I1822" t="s">
        <v>13</v>
      </c>
      <c r="J1822" s="2">
        <f>Datos_cocina[[#This Row],[Precio Unitario]]*Datos_cocina[[#This Row],[Cantidad Ordenada]]</f>
        <v>93</v>
      </c>
      <c r="K1822" s="3">
        <f>Datos_cocina[[#This Row],[Ganancia Bruta]]*Datos_cocina[[#This Row],[Cantidad Ordenada]]</f>
        <v>36</v>
      </c>
      <c r="L1822" s="3">
        <f>Datos_cocina[[#This Row],[Precio Unitario]]-Datos_cocina[[#This Row],[Costo Unitario]]</f>
        <v>12</v>
      </c>
      <c r="M1822" s="4">
        <f>(Datos_cocina[[#This Row],[Ganancia Neta]]/Datos_cocina[[#This Row],[Total del Pedido]])</f>
        <v>0.38709677419354838</v>
      </c>
    </row>
    <row r="1823" spans="1:13" x14ac:dyDescent="0.3">
      <c r="A1823">
        <v>737</v>
      </c>
      <c r="B1823">
        <v>6</v>
      </c>
      <c r="C1823" t="s">
        <v>22</v>
      </c>
      <c r="D1823" t="s">
        <v>23</v>
      </c>
      <c r="E1823" s="2">
        <v>17</v>
      </c>
      <c r="F1823" s="2">
        <v>29</v>
      </c>
      <c r="G1823">
        <v>2</v>
      </c>
      <c r="H1823" s="8">
        <v>1.1805555555555555E-2</v>
      </c>
      <c r="I1823" t="s">
        <v>13</v>
      </c>
      <c r="J1823" s="2">
        <f>Datos_cocina[[#This Row],[Precio Unitario]]*Datos_cocina[[#This Row],[Cantidad Ordenada]]</f>
        <v>58</v>
      </c>
      <c r="K1823" s="3">
        <f>Datos_cocina[[#This Row],[Ganancia Bruta]]*Datos_cocina[[#This Row],[Cantidad Ordenada]]</f>
        <v>24</v>
      </c>
      <c r="L1823" s="3">
        <f>Datos_cocina[[#This Row],[Precio Unitario]]-Datos_cocina[[#This Row],[Costo Unitario]]</f>
        <v>12</v>
      </c>
      <c r="M1823" s="4">
        <f>(Datos_cocina[[#This Row],[Ganancia Neta]]/Datos_cocina[[#This Row],[Total del Pedido]])</f>
        <v>0.41379310344827586</v>
      </c>
    </row>
    <row r="1824" spans="1:13" x14ac:dyDescent="0.3">
      <c r="A1824">
        <v>737</v>
      </c>
      <c r="B1824">
        <v>6</v>
      </c>
      <c r="C1824" t="s">
        <v>11</v>
      </c>
      <c r="D1824" t="s">
        <v>12</v>
      </c>
      <c r="E1824" s="2">
        <v>18</v>
      </c>
      <c r="F1824" s="2">
        <v>30</v>
      </c>
      <c r="G1824">
        <v>2</v>
      </c>
      <c r="H1824" s="8">
        <v>3.472222222222222E-3</v>
      </c>
      <c r="I1824" t="s">
        <v>10</v>
      </c>
      <c r="J1824" s="2">
        <f>Datos_cocina[[#This Row],[Precio Unitario]]*Datos_cocina[[#This Row],[Cantidad Ordenada]]</f>
        <v>60</v>
      </c>
      <c r="K1824" s="3">
        <f>Datos_cocina[[#This Row],[Ganancia Bruta]]*Datos_cocina[[#This Row],[Cantidad Ordenada]]</f>
        <v>24</v>
      </c>
      <c r="L1824" s="3">
        <f>Datos_cocina[[#This Row],[Precio Unitario]]-Datos_cocina[[#This Row],[Costo Unitario]]</f>
        <v>12</v>
      </c>
      <c r="M1824" s="4">
        <f>(Datos_cocina[[#This Row],[Ganancia Neta]]/Datos_cocina[[#This Row],[Total del Pedido]])</f>
        <v>0.4</v>
      </c>
    </row>
    <row r="1825" spans="1:13" x14ac:dyDescent="0.3">
      <c r="A1825">
        <v>738</v>
      </c>
      <c r="B1825">
        <v>15</v>
      </c>
      <c r="C1825" t="s">
        <v>46</v>
      </c>
      <c r="D1825" t="s">
        <v>47</v>
      </c>
      <c r="E1825" s="2">
        <v>15</v>
      </c>
      <c r="F1825" s="2">
        <v>26</v>
      </c>
      <c r="G1825">
        <v>2</v>
      </c>
      <c r="H1825" s="8">
        <v>4.0972222222222222E-2</v>
      </c>
      <c r="I1825" t="s">
        <v>10</v>
      </c>
      <c r="J1825" s="2">
        <f>Datos_cocina[[#This Row],[Precio Unitario]]*Datos_cocina[[#This Row],[Cantidad Ordenada]]</f>
        <v>52</v>
      </c>
      <c r="K1825" s="3">
        <f>Datos_cocina[[#This Row],[Ganancia Bruta]]*Datos_cocina[[#This Row],[Cantidad Ordenada]]</f>
        <v>22</v>
      </c>
      <c r="L1825" s="3">
        <f>Datos_cocina[[#This Row],[Precio Unitario]]-Datos_cocina[[#This Row],[Costo Unitario]]</f>
        <v>11</v>
      </c>
      <c r="M1825" s="4">
        <f>(Datos_cocina[[#This Row],[Ganancia Neta]]/Datos_cocina[[#This Row],[Total del Pedido]])</f>
        <v>0.42307692307692307</v>
      </c>
    </row>
    <row r="1826" spans="1:13" x14ac:dyDescent="0.3">
      <c r="A1826">
        <v>738</v>
      </c>
      <c r="B1826">
        <v>15</v>
      </c>
      <c r="C1826" t="s">
        <v>26</v>
      </c>
      <c r="D1826" t="s">
        <v>27</v>
      </c>
      <c r="E1826" s="2">
        <v>16</v>
      </c>
      <c r="F1826" s="2">
        <v>28</v>
      </c>
      <c r="G1826">
        <v>1</v>
      </c>
      <c r="H1826" s="8">
        <v>1.0416666666666666E-2</v>
      </c>
      <c r="I1826" t="s">
        <v>10</v>
      </c>
      <c r="J1826" s="2">
        <f>Datos_cocina[[#This Row],[Precio Unitario]]*Datos_cocina[[#This Row],[Cantidad Ordenada]]</f>
        <v>28</v>
      </c>
      <c r="K1826" s="3">
        <f>Datos_cocina[[#This Row],[Ganancia Bruta]]*Datos_cocina[[#This Row],[Cantidad Ordenada]]</f>
        <v>12</v>
      </c>
      <c r="L1826" s="3">
        <f>Datos_cocina[[#This Row],[Precio Unitario]]-Datos_cocina[[#This Row],[Costo Unitario]]</f>
        <v>12</v>
      </c>
      <c r="M1826" s="4">
        <f>(Datos_cocina[[#This Row],[Ganancia Neta]]/Datos_cocina[[#This Row],[Total del Pedido]])</f>
        <v>0.42857142857142855</v>
      </c>
    </row>
    <row r="1827" spans="1:13" x14ac:dyDescent="0.3">
      <c r="A1827">
        <v>738</v>
      </c>
      <c r="B1827">
        <v>15</v>
      </c>
      <c r="C1827" t="s">
        <v>44</v>
      </c>
      <c r="D1827" t="s">
        <v>45</v>
      </c>
      <c r="E1827" s="2">
        <v>10</v>
      </c>
      <c r="F1827" s="2">
        <v>18</v>
      </c>
      <c r="G1827">
        <v>3</v>
      </c>
      <c r="H1827" s="8">
        <v>1.3888888888888888E-2</v>
      </c>
      <c r="I1827" t="s">
        <v>13</v>
      </c>
      <c r="J1827" s="2">
        <f>Datos_cocina[[#This Row],[Precio Unitario]]*Datos_cocina[[#This Row],[Cantidad Ordenada]]</f>
        <v>54</v>
      </c>
      <c r="K1827" s="3">
        <f>Datos_cocina[[#This Row],[Ganancia Bruta]]*Datos_cocina[[#This Row],[Cantidad Ordenada]]</f>
        <v>24</v>
      </c>
      <c r="L1827" s="3">
        <f>Datos_cocina[[#This Row],[Precio Unitario]]-Datos_cocina[[#This Row],[Costo Unitario]]</f>
        <v>8</v>
      </c>
      <c r="M1827" s="4">
        <f>(Datos_cocina[[#This Row],[Ganancia Neta]]/Datos_cocina[[#This Row],[Total del Pedido]])</f>
        <v>0.44444444444444442</v>
      </c>
    </row>
    <row r="1828" spans="1:13" x14ac:dyDescent="0.3">
      <c r="A1828">
        <v>739</v>
      </c>
      <c r="B1828">
        <v>10</v>
      </c>
      <c r="C1828" t="s">
        <v>40</v>
      </c>
      <c r="D1828" t="s">
        <v>41</v>
      </c>
      <c r="E1828" s="2">
        <v>14</v>
      </c>
      <c r="F1828" s="2">
        <v>23</v>
      </c>
      <c r="G1828">
        <v>2</v>
      </c>
      <c r="H1828" s="8">
        <v>3.7499999999999999E-2</v>
      </c>
      <c r="I1828" t="s">
        <v>10</v>
      </c>
      <c r="J1828" s="2">
        <f>Datos_cocina[[#This Row],[Precio Unitario]]*Datos_cocina[[#This Row],[Cantidad Ordenada]]</f>
        <v>46</v>
      </c>
      <c r="K1828" s="3">
        <f>Datos_cocina[[#This Row],[Ganancia Bruta]]*Datos_cocina[[#This Row],[Cantidad Ordenada]]</f>
        <v>18</v>
      </c>
      <c r="L1828" s="3">
        <f>Datos_cocina[[#This Row],[Precio Unitario]]-Datos_cocina[[#This Row],[Costo Unitario]]</f>
        <v>9</v>
      </c>
      <c r="M1828" s="4">
        <f>(Datos_cocina[[#This Row],[Ganancia Neta]]/Datos_cocina[[#This Row],[Total del Pedido]])</f>
        <v>0.39130434782608697</v>
      </c>
    </row>
    <row r="1829" spans="1:13" x14ac:dyDescent="0.3">
      <c r="A1829">
        <v>740</v>
      </c>
      <c r="B1829">
        <v>16</v>
      </c>
      <c r="C1829" t="s">
        <v>26</v>
      </c>
      <c r="D1829" t="s">
        <v>27</v>
      </c>
      <c r="E1829" s="2">
        <v>16</v>
      </c>
      <c r="F1829" s="2">
        <v>28</v>
      </c>
      <c r="G1829">
        <v>3</v>
      </c>
      <c r="H1829" s="8">
        <v>2.1527777777777778E-2</v>
      </c>
      <c r="I1829" t="s">
        <v>10</v>
      </c>
      <c r="J1829" s="2">
        <f>Datos_cocina[[#This Row],[Precio Unitario]]*Datos_cocina[[#This Row],[Cantidad Ordenada]]</f>
        <v>84</v>
      </c>
      <c r="K1829" s="3">
        <f>Datos_cocina[[#This Row],[Ganancia Bruta]]*Datos_cocina[[#This Row],[Cantidad Ordenada]]</f>
        <v>36</v>
      </c>
      <c r="L1829" s="3">
        <f>Datos_cocina[[#This Row],[Precio Unitario]]-Datos_cocina[[#This Row],[Costo Unitario]]</f>
        <v>12</v>
      </c>
      <c r="M1829" s="4">
        <f>(Datos_cocina[[#This Row],[Ganancia Neta]]/Datos_cocina[[#This Row],[Total del Pedido]])</f>
        <v>0.42857142857142855</v>
      </c>
    </row>
    <row r="1830" spans="1:13" x14ac:dyDescent="0.3">
      <c r="A1830">
        <v>740</v>
      </c>
      <c r="B1830">
        <v>16</v>
      </c>
      <c r="C1830" t="s">
        <v>32</v>
      </c>
      <c r="D1830" t="s">
        <v>33</v>
      </c>
      <c r="E1830" s="2">
        <v>19</v>
      </c>
      <c r="F1830" s="2">
        <v>32</v>
      </c>
      <c r="G1830">
        <v>1</v>
      </c>
      <c r="H1830" s="8">
        <v>1.1111111111111112E-2</v>
      </c>
      <c r="I1830" t="s">
        <v>13</v>
      </c>
      <c r="J1830" s="2">
        <f>Datos_cocina[[#This Row],[Precio Unitario]]*Datos_cocina[[#This Row],[Cantidad Ordenada]]</f>
        <v>32</v>
      </c>
      <c r="K1830" s="3">
        <f>Datos_cocina[[#This Row],[Ganancia Bruta]]*Datos_cocina[[#This Row],[Cantidad Ordenada]]</f>
        <v>13</v>
      </c>
      <c r="L1830" s="3">
        <f>Datos_cocina[[#This Row],[Precio Unitario]]-Datos_cocina[[#This Row],[Costo Unitario]]</f>
        <v>13</v>
      </c>
      <c r="M1830" s="4">
        <f>(Datos_cocina[[#This Row],[Ganancia Neta]]/Datos_cocina[[#This Row],[Total del Pedido]])</f>
        <v>0.40625</v>
      </c>
    </row>
    <row r="1831" spans="1:13" x14ac:dyDescent="0.3">
      <c r="A1831">
        <v>740</v>
      </c>
      <c r="B1831">
        <v>16</v>
      </c>
      <c r="C1831" t="s">
        <v>20</v>
      </c>
      <c r="D1831" t="s">
        <v>21</v>
      </c>
      <c r="E1831" s="2">
        <v>22</v>
      </c>
      <c r="F1831" s="2">
        <v>36</v>
      </c>
      <c r="G1831">
        <v>3</v>
      </c>
      <c r="H1831" s="8">
        <v>3.125E-2</v>
      </c>
      <c r="I1831" t="s">
        <v>13</v>
      </c>
      <c r="J1831" s="2">
        <f>Datos_cocina[[#This Row],[Precio Unitario]]*Datos_cocina[[#This Row],[Cantidad Ordenada]]</f>
        <v>108</v>
      </c>
      <c r="K1831" s="3">
        <f>Datos_cocina[[#This Row],[Ganancia Bruta]]*Datos_cocina[[#This Row],[Cantidad Ordenada]]</f>
        <v>42</v>
      </c>
      <c r="L1831" s="3">
        <f>Datos_cocina[[#This Row],[Precio Unitario]]-Datos_cocina[[#This Row],[Costo Unitario]]</f>
        <v>14</v>
      </c>
      <c r="M1831" s="4">
        <f>(Datos_cocina[[#This Row],[Ganancia Neta]]/Datos_cocina[[#This Row],[Total del Pedido]])</f>
        <v>0.3888888888888889</v>
      </c>
    </row>
    <row r="1832" spans="1:13" x14ac:dyDescent="0.3">
      <c r="A1832">
        <v>740</v>
      </c>
      <c r="B1832">
        <v>16</v>
      </c>
      <c r="C1832" t="s">
        <v>40</v>
      </c>
      <c r="D1832" t="s">
        <v>41</v>
      </c>
      <c r="E1832" s="2">
        <v>14</v>
      </c>
      <c r="F1832" s="2">
        <v>23</v>
      </c>
      <c r="G1832">
        <v>3</v>
      </c>
      <c r="H1832" s="8">
        <v>1.4583333333333334E-2</v>
      </c>
      <c r="I1832" t="s">
        <v>13</v>
      </c>
      <c r="J1832" s="2">
        <f>Datos_cocina[[#This Row],[Precio Unitario]]*Datos_cocina[[#This Row],[Cantidad Ordenada]]</f>
        <v>69</v>
      </c>
      <c r="K1832" s="3">
        <f>Datos_cocina[[#This Row],[Ganancia Bruta]]*Datos_cocina[[#This Row],[Cantidad Ordenada]]</f>
        <v>27</v>
      </c>
      <c r="L1832" s="3">
        <f>Datos_cocina[[#This Row],[Precio Unitario]]-Datos_cocina[[#This Row],[Costo Unitario]]</f>
        <v>9</v>
      </c>
      <c r="M1832" s="4">
        <f>(Datos_cocina[[#This Row],[Ganancia Neta]]/Datos_cocina[[#This Row],[Total del Pedido]])</f>
        <v>0.39130434782608697</v>
      </c>
    </row>
    <row r="1833" spans="1:13" x14ac:dyDescent="0.3">
      <c r="A1833">
        <v>741</v>
      </c>
      <c r="B1833">
        <v>14</v>
      </c>
      <c r="C1833" t="s">
        <v>8</v>
      </c>
      <c r="D1833" t="s">
        <v>9</v>
      </c>
      <c r="E1833" s="2">
        <v>14</v>
      </c>
      <c r="F1833" s="2">
        <v>24</v>
      </c>
      <c r="G1833">
        <v>3</v>
      </c>
      <c r="H1833" s="8">
        <v>3.6111111111111108E-2</v>
      </c>
      <c r="I1833" t="s">
        <v>13</v>
      </c>
      <c r="J1833" s="2">
        <f>Datos_cocina[[#This Row],[Precio Unitario]]*Datos_cocina[[#This Row],[Cantidad Ordenada]]</f>
        <v>72</v>
      </c>
      <c r="K1833" s="3">
        <f>Datos_cocina[[#This Row],[Ganancia Bruta]]*Datos_cocina[[#This Row],[Cantidad Ordenada]]</f>
        <v>30</v>
      </c>
      <c r="L1833" s="3">
        <f>Datos_cocina[[#This Row],[Precio Unitario]]-Datos_cocina[[#This Row],[Costo Unitario]]</f>
        <v>10</v>
      </c>
      <c r="M1833" s="4">
        <f>(Datos_cocina[[#This Row],[Ganancia Neta]]/Datos_cocina[[#This Row],[Total del Pedido]])</f>
        <v>0.41666666666666669</v>
      </c>
    </row>
    <row r="1834" spans="1:13" x14ac:dyDescent="0.3">
      <c r="A1834">
        <v>741</v>
      </c>
      <c r="B1834">
        <v>14</v>
      </c>
      <c r="C1834" t="s">
        <v>22</v>
      </c>
      <c r="D1834" t="s">
        <v>23</v>
      </c>
      <c r="E1834" s="2">
        <v>17</v>
      </c>
      <c r="F1834" s="2">
        <v>29</v>
      </c>
      <c r="G1834">
        <v>2</v>
      </c>
      <c r="H1834" s="8">
        <v>2.7777777777777776E-2</v>
      </c>
      <c r="I1834" t="s">
        <v>10</v>
      </c>
      <c r="J1834" s="2">
        <f>Datos_cocina[[#This Row],[Precio Unitario]]*Datos_cocina[[#This Row],[Cantidad Ordenada]]</f>
        <v>58</v>
      </c>
      <c r="K1834" s="3">
        <f>Datos_cocina[[#This Row],[Ganancia Bruta]]*Datos_cocina[[#This Row],[Cantidad Ordenada]]</f>
        <v>24</v>
      </c>
      <c r="L1834" s="3">
        <f>Datos_cocina[[#This Row],[Precio Unitario]]-Datos_cocina[[#This Row],[Costo Unitario]]</f>
        <v>12</v>
      </c>
      <c r="M1834" s="4">
        <f>(Datos_cocina[[#This Row],[Ganancia Neta]]/Datos_cocina[[#This Row],[Total del Pedido]])</f>
        <v>0.41379310344827586</v>
      </c>
    </row>
    <row r="1835" spans="1:13" x14ac:dyDescent="0.3">
      <c r="A1835">
        <v>741</v>
      </c>
      <c r="B1835">
        <v>14</v>
      </c>
      <c r="C1835" t="s">
        <v>24</v>
      </c>
      <c r="D1835" t="s">
        <v>25</v>
      </c>
      <c r="E1835" s="2">
        <v>20</v>
      </c>
      <c r="F1835" s="2">
        <v>33</v>
      </c>
      <c r="G1835">
        <v>3</v>
      </c>
      <c r="H1835" s="8">
        <v>2.7083333333333334E-2</v>
      </c>
      <c r="I1835" t="s">
        <v>13</v>
      </c>
      <c r="J1835" s="2">
        <f>Datos_cocina[[#This Row],[Precio Unitario]]*Datos_cocina[[#This Row],[Cantidad Ordenada]]</f>
        <v>99</v>
      </c>
      <c r="K1835" s="3">
        <f>Datos_cocina[[#This Row],[Ganancia Bruta]]*Datos_cocina[[#This Row],[Cantidad Ordenada]]</f>
        <v>39</v>
      </c>
      <c r="L1835" s="3">
        <f>Datos_cocina[[#This Row],[Precio Unitario]]-Datos_cocina[[#This Row],[Costo Unitario]]</f>
        <v>13</v>
      </c>
      <c r="M1835" s="4">
        <f>(Datos_cocina[[#This Row],[Ganancia Neta]]/Datos_cocina[[#This Row],[Total del Pedido]])</f>
        <v>0.39393939393939392</v>
      </c>
    </row>
    <row r="1836" spans="1:13" x14ac:dyDescent="0.3">
      <c r="A1836">
        <v>741</v>
      </c>
      <c r="B1836">
        <v>14</v>
      </c>
      <c r="C1836" t="s">
        <v>26</v>
      </c>
      <c r="D1836" t="s">
        <v>27</v>
      </c>
      <c r="E1836" s="2">
        <v>16</v>
      </c>
      <c r="F1836" s="2">
        <v>28</v>
      </c>
      <c r="G1836">
        <v>2</v>
      </c>
      <c r="H1836" s="8">
        <v>2.361111111111111E-2</v>
      </c>
      <c r="I1836" t="s">
        <v>13</v>
      </c>
      <c r="J1836" s="2">
        <f>Datos_cocina[[#This Row],[Precio Unitario]]*Datos_cocina[[#This Row],[Cantidad Ordenada]]</f>
        <v>56</v>
      </c>
      <c r="K1836" s="3">
        <f>Datos_cocina[[#This Row],[Ganancia Bruta]]*Datos_cocina[[#This Row],[Cantidad Ordenada]]</f>
        <v>24</v>
      </c>
      <c r="L1836" s="3">
        <f>Datos_cocina[[#This Row],[Precio Unitario]]-Datos_cocina[[#This Row],[Costo Unitario]]</f>
        <v>12</v>
      </c>
      <c r="M1836" s="4">
        <f>(Datos_cocina[[#This Row],[Ganancia Neta]]/Datos_cocina[[#This Row],[Total del Pedido]])</f>
        <v>0.42857142857142855</v>
      </c>
    </row>
    <row r="1837" spans="1:13" x14ac:dyDescent="0.3">
      <c r="A1837">
        <v>742</v>
      </c>
      <c r="B1837">
        <v>20</v>
      </c>
      <c r="C1837" t="s">
        <v>14</v>
      </c>
      <c r="D1837" t="s">
        <v>15</v>
      </c>
      <c r="E1837" s="2">
        <v>19</v>
      </c>
      <c r="F1837" s="2">
        <v>31</v>
      </c>
      <c r="G1837">
        <v>1</v>
      </c>
      <c r="H1837" s="8">
        <v>2.8472222222222222E-2</v>
      </c>
      <c r="I1837" t="s">
        <v>13</v>
      </c>
      <c r="J1837" s="2">
        <f>Datos_cocina[[#This Row],[Precio Unitario]]*Datos_cocina[[#This Row],[Cantidad Ordenada]]</f>
        <v>31</v>
      </c>
      <c r="K1837" s="3">
        <f>Datos_cocina[[#This Row],[Ganancia Bruta]]*Datos_cocina[[#This Row],[Cantidad Ordenada]]</f>
        <v>12</v>
      </c>
      <c r="L1837" s="3">
        <f>Datos_cocina[[#This Row],[Precio Unitario]]-Datos_cocina[[#This Row],[Costo Unitario]]</f>
        <v>12</v>
      </c>
      <c r="M1837" s="4">
        <f>(Datos_cocina[[#This Row],[Ganancia Neta]]/Datos_cocina[[#This Row],[Total del Pedido]])</f>
        <v>0.38709677419354838</v>
      </c>
    </row>
    <row r="1838" spans="1:13" x14ac:dyDescent="0.3">
      <c r="A1838">
        <v>742</v>
      </c>
      <c r="B1838">
        <v>20</v>
      </c>
      <c r="C1838" t="s">
        <v>11</v>
      </c>
      <c r="D1838" t="s">
        <v>12</v>
      </c>
      <c r="E1838" s="2">
        <v>18</v>
      </c>
      <c r="F1838" s="2">
        <v>30</v>
      </c>
      <c r="G1838">
        <v>3</v>
      </c>
      <c r="H1838" s="8">
        <v>2.9861111111111113E-2</v>
      </c>
      <c r="I1838" t="s">
        <v>10</v>
      </c>
      <c r="J1838" s="2">
        <f>Datos_cocina[[#This Row],[Precio Unitario]]*Datos_cocina[[#This Row],[Cantidad Ordenada]]</f>
        <v>90</v>
      </c>
      <c r="K1838" s="3">
        <f>Datos_cocina[[#This Row],[Ganancia Bruta]]*Datos_cocina[[#This Row],[Cantidad Ordenada]]</f>
        <v>36</v>
      </c>
      <c r="L1838" s="3">
        <f>Datos_cocina[[#This Row],[Precio Unitario]]-Datos_cocina[[#This Row],[Costo Unitario]]</f>
        <v>12</v>
      </c>
      <c r="M1838" s="4">
        <f>(Datos_cocina[[#This Row],[Ganancia Neta]]/Datos_cocina[[#This Row],[Total del Pedido]])</f>
        <v>0.4</v>
      </c>
    </row>
    <row r="1839" spans="1:13" x14ac:dyDescent="0.3">
      <c r="A1839">
        <v>742</v>
      </c>
      <c r="B1839">
        <v>20</v>
      </c>
      <c r="C1839" t="s">
        <v>46</v>
      </c>
      <c r="D1839" t="s">
        <v>47</v>
      </c>
      <c r="E1839" s="2">
        <v>15</v>
      </c>
      <c r="F1839" s="2">
        <v>26</v>
      </c>
      <c r="G1839">
        <v>1</v>
      </c>
      <c r="H1839" s="8">
        <v>1.8055555555555554E-2</v>
      </c>
      <c r="I1839" t="s">
        <v>13</v>
      </c>
      <c r="J1839" s="2">
        <f>Datos_cocina[[#This Row],[Precio Unitario]]*Datos_cocina[[#This Row],[Cantidad Ordenada]]</f>
        <v>26</v>
      </c>
      <c r="K1839" s="3">
        <f>Datos_cocina[[#This Row],[Ganancia Bruta]]*Datos_cocina[[#This Row],[Cantidad Ordenada]]</f>
        <v>11</v>
      </c>
      <c r="L1839" s="3">
        <f>Datos_cocina[[#This Row],[Precio Unitario]]-Datos_cocina[[#This Row],[Costo Unitario]]</f>
        <v>11</v>
      </c>
      <c r="M1839" s="4">
        <f>(Datos_cocina[[#This Row],[Ganancia Neta]]/Datos_cocina[[#This Row],[Total del Pedido]])</f>
        <v>0.42307692307692307</v>
      </c>
    </row>
    <row r="1840" spans="1:13" x14ac:dyDescent="0.3">
      <c r="A1840">
        <v>742</v>
      </c>
      <c r="B1840">
        <v>20</v>
      </c>
      <c r="C1840" t="s">
        <v>28</v>
      </c>
      <c r="D1840" t="s">
        <v>29</v>
      </c>
      <c r="E1840" s="2">
        <v>11</v>
      </c>
      <c r="F1840" s="2">
        <v>19</v>
      </c>
      <c r="G1840">
        <v>1</v>
      </c>
      <c r="H1840" s="8">
        <v>2.4305555555555556E-2</v>
      </c>
      <c r="I1840" t="s">
        <v>10</v>
      </c>
      <c r="J1840" s="2">
        <f>Datos_cocina[[#This Row],[Precio Unitario]]*Datos_cocina[[#This Row],[Cantidad Ordenada]]</f>
        <v>19</v>
      </c>
      <c r="K1840" s="3">
        <f>Datos_cocina[[#This Row],[Ganancia Bruta]]*Datos_cocina[[#This Row],[Cantidad Ordenada]]</f>
        <v>8</v>
      </c>
      <c r="L1840" s="3">
        <f>Datos_cocina[[#This Row],[Precio Unitario]]-Datos_cocina[[#This Row],[Costo Unitario]]</f>
        <v>8</v>
      </c>
      <c r="M1840" s="4">
        <f>(Datos_cocina[[#This Row],[Ganancia Neta]]/Datos_cocina[[#This Row],[Total del Pedido]])</f>
        <v>0.42105263157894735</v>
      </c>
    </row>
    <row r="1841" spans="1:13" x14ac:dyDescent="0.3">
      <c r="A1841">
        <v>743</v>
      </c>
      <c r="B1841">
        <v>19</v>
      </c>
      <c r="C1841" t="s">
        <v>46</v>
      </c>
      <c r="D1841" t="s">
        <v>47</v>
      </c>
      <c r="E1841" s="2">
        <v>15</v>
      </c>
      <c r="F1841" s="2">
        <v>26</v>
      </c>
      <c r="G1841">
        <v>2</v>
      </c>
      <c r="H1841" s="8">
        <v>4.0972222222222222E-2</v>
      </c>
      <c r="I1841" t="s">
        <v>13</v>
      </c>
      <c r="J1841" s="2">
        <f>Datos_cocina[[#This Row],[Precio Unitario]]*Datos_cocina[[#This Row],[Cantidad Ordenada]]</f>
        <v>52</v>
      </c>
      <c r="K1841" s="3">
        <f>Datos_cocina[[#This Row],[Ganancia Bruta]]*Datos_cocina[[#This Row],[Cantidad Ordenada]]</f>
        <v>22</v>
      </c>
      <c r="L1841" s="3">
        <f>Datos_cocina[[#This Row],[Precio Unitario]]-Datos_cocina[[#This Row],[Costo Unitario]]</f>
        <v>11</v>
      </c>
      <c r="M1841" s="4">
        <f>(Datos_cocina[[#This Row],[Ganancia Neta]]/Datos_cocina[[#This Row],[Total del Pedido]])</f>
        <v>0.42307692307692307</v>
      </c>
    </row>
    <row r="1842" spans="1:13" x14ac:dyDescent="0.3">
      <c r="A1842">
        <v>743</v>
      </c>
      <c r="B1842">
        <v>19</v>
      </c>
      <c r="C1842" t="s">
        <v>44</v>
      </c>
      <c r="D1842" t="s">
        <v>45</v>
      </c>
      <c r="E1842" s="2">
        <v>10</v>
      </c>
      <c r="F1842" s="2">
        <v>18</v>
      </c>
      <c r="G1842">
        <v>2</v>
      </c>
      <c r="H1842" s="8">
        <v>2.8472222222222222E-2</v>
      </c>
      <c r="I1842" t="s">
        <v>10</v>
      </c>
      <c r="J1842" s="2">
        <f>Datos_cocina[[#This Row],[Precio Unitario]]*Datos_cocina[[#This Row],[Cantidad Ordenada]]</f>
        <v>36</v>
      </c>
      <c r="K1842" s="3">
        <f>Datos_cocina[[#This Row],[Ganancia Bruta]]*Datos_cocina[[#This Row],[Cantidad Ordenada]]</f>
        <v>16</v>
      </c>
      <c r="L1842" s="3">
        <f>Datos_cocina[[#This Row],[Precio Unitario]]-Datos_cocina[[#This Row],[Costo Unitario]]</f>
        <v>8</v>
      </c>
      <c r="M1842" s="4">
        <f>(Datos_cocina[[#This Row],[Ganancia Neta]]/Datos_cocina[[#This Row],[Total del Pedido]])</f>
        <v>0.44444444444444442</v>
      </c>
    </row>
    <row r="1843" spans="1:13" x14ac:dyDescent="0.3">
      <c r="A1843">
        <v>743</v>
      </c>
      <c r="B1843">
        <v>19</v>
      </c>
      <c r="C1843" t="s">
        <v>40</v>
      </c>
      <c r="D1843" t="s">
        <v>41</v>
      </c>
      <c r="E1843" s="2">
        <v>14</v>
      </c>
      <c r="F1843" s="2">
        <v>23</v>
      </c>
      <c r="G1843">
        <v>2</v>
      </c>
      <c r="H1843" s="8">
        <v>2.9861111111111113E-2</v>
      </c>
      <c r="I1843" t="s">
        <v>13</v>
      </c>
      <c r="J1843" s="2">
        <f>Datos_cocina[[#This Row],[Precio Unitario]]*Datos_cocina[[#This Row],[Cantidad Ordenada]]</f>
        <v>46</v>
      </c>
      <c r="K1843" s="3">
        <f>Datos_cocina[[#This Row],[Ganancia Bruta]]*Datos_cocina[[#This Row],[Cantidad Ordenada]]</f>
        <v>18</v>
      </c>
      <c r="L1843" s="3">
        <f>Datos_cocina[[#This Row],[Precio Unitario]]-Datos_cocina[[#This Row],[Costo Unitario]]</f>
        <v>9</v>
      </c>
      <c r="M1843" s="4">
        <f>(Datos_cocina[[#This Row],[Ganancia Neta]]/Datos_cocina[[#This Row],[Total del Pedido]])</f>
        <v>0.39130434782608697</v>
      </c>
    </row>
    <row r="1844" spans="1:13" x14ac:dyDescent="0.3">
      <c r="A1844">
        <v>744</v>
      </c>
      <c r="B1844">
        <v>11</v>
      </c>
      <c r="C1844" t="s">
        <v>44</v>
      </c>
      <c r="D1844" t="s">
        <v>45</v>
      </c>
      <c r="E1844" s="2">
        <v>10</v>
      </c>
      <c r="F1844" s="2">
        <v>18</v>
      </c>
      <c r="G1844">
        <v>1</v>
      </c>
      <c r="H1844" s="8">
        <v>3.9583333333333331E-2</v>
      </c>
      <c r="I1844" t="s">
        <v>10</v>
      </c>
      <c r="J1844" s="2">
        <f>Datos_cocina[[#This Row],[Precio Unitario]]*Datos_cocina[[#This Row],[Cantidad Ordenada]]</f>
        <v>18</v>
      </c>
      <c r="K1844" s="3">
        <f>Datos_cocina[[#This Row],[Ganancia Bruta]]*Datos_cocina[[#This Row],[Cantidad Ordenada]]</f>
        <v>8</v>
      </c>
      <c r="L1844" s="3">
        <f>Datos_cocina[[#This Row],[Precio Unitario]]-Datos_cocina[[#This Row],[Costo Unitario]]</f>
        <v>8</v>
      </c>
      <c r="M1844" s="4">
        <f>(Datos_cocina[[#This Row],[Ganancia Neta]]/Datos_cocina[[#This Row],[Total del Pedido]])</f>
        <v>0.44444444444444442</v>
      </c>
    </row>
    <row r="1845" spans="1:13" x14ac:dyDescent="0.3">
      <c r="A1845">
        <v>744</v>
      </c>
      <c r="B1845">
        <v>11</v>
      </c>
      <c r="C1845" t="s">
        <v>22</v>
      </c>
      <c r="D1845" t="s">
        <v>23</v>
      </c>
      <c r="E1845" s="2">
        <v>17</v>
      </c>
      <c r="F1845" s="2">
        <v>29</v>
      </c>
      <c r="G1845">
        <v>2</v>
      </c>
      <c r="H1845" s="8">
        <v>6.9444444444444441E-3</v>
      </c>
      <c r="I1845" t="s">
        <v>10</v>
      </c>
      <c r="J1845" s="2">
        <f>Datos_cocina[[#This Row],[Precio Unitario]]*Datos_cocina[[#This Row],[Cantidad Ordenada]]</f>
        <v>58</v>
      </c>
      <c r="K1845" s="3">
        <f>Datos_cocina[[#This Row],[Ganancia Bruta]]*Datos_cocina[[#This Row],[Cantidad Ordenada]]</f>
        <v>24</v>
      </c>
      <c r="L1845" s="3">
        <f>Datos_cocina[[#This Row],[Precio Unitario]]-Datos_cocina[[#This Row],[Costo Unitario]]</f>
        <v>12</v>
      </c>
      <c r="M1845" s="4">
        <f>(Datos_cocina[[#This Row],[Ganancia Neta]]/Datos_cocina[[#This Row],[Total del Pedido]])</f>
        <v>0.41379310344827586</v>
      </c>
    </row>
    <row r="1846" spans="1:13" x14ac:dyDescent="0.3">
      <c r="A1846">
        <v>745</v>
      </c>
      <c r="B1846">
        <v>3</v>
      </c>
      <c r="C1846" t="s">
        <v>30</v>
      </c>
      <c r="D1846" t="s">
        <v>31</v>
      </c>
      <c r="E1846" s="2">
        <v>21</v>
      </c>
      <c r="F1846" s="2">
        <v>35</v>
      </c>
      <c r="G1846">
        <v>3</v>
      </c>
      <c r="H1846" s="8">
        <v>2.361111111111111E-2</v>
      </c>
      <c r="I1846" t="s">
        <v>10</v>
      </c>
      <c r="J1846" s="2">
        <f>Datos_cocina[[#This Row],[Precio Unitario]]*Datos_cocina[[#This Row],[Cantidad Ordenada]]</f>
        <v>105</v>
      </c>
      <c r="K1846" s="3">
        <f>Datos_cocina[[#This Row],[Ganancia Bruta]]*Datos_cocina[[#This Row],[Cantidad Ordenada]]</f>
        <v>42</v>
      </c>
      <c r="L1846" s="3">
        <f>Datos_cocina[[#This Row],[Precio Unitario]]-Datos_cocina[[#This Row],[Costo Unitario]]</f>
        <v>14</v>
      </c>
      <c r="M1846" s="4">
        <f>(Datos_cocina[[#This Row],[Ganancia Neta]]/Datos_cocina[[#This Row],[Total del Pedido]])</f>
        <v>0.4</v>
      </c>
    </row>
    <row r="1847" spans="1:13" x14ac:dyDescent="0.3">
      <c r="A1847">
        <v>745</v>
      </c>
      <c r="B1847">
        <v>3</v>
      </c>
      <c r="C1847" t="s">
        <v>8</v>
      </c>
      <c r="D1847" t="s">
        <v>9</v>
      </c>
      <c r="E1847" s="2">
        <v>14</v>
      </c>
      <c r="F1847" s="2">
        <v>24</v>
      </c>
      <c r="G1847">
        <v>2</v>
      </c>
      <c r="H1847" s="8">
        <v>6.2500000000000003E-3</v>
      </c>
      <c r="I1847" t="s">
        <v>10</v>
      </c>
      <c r="J1847" s="2">
        <f>Datos_cocina[[#This Row],[Precio Unitario]]*Datos_cocina[[#This Row],[Cantidad Ordenada]]</f>
        <v>48</v>
      </c>
      <c r="K1847" s="3">
        <f>Datos_cocina[[#This Row],[Ganancia Bruta]]*Datos_cocina[[#This Row],[Cantidad Ordenada]]</f>
        <v>20</v>
      </c>
      <c r="L1847" s="3">
        <f>Datos_cocina[[#This Row],[Precio Unitario]]-Datos_cocina[[#This Row],[Costo Unitario]]</f>
        <v>10</v>
      </c>
      <c r="M1847" s="4">
        <f>(Datos_cocina[[#This Row],[Ganancia Neta]]/Datos_cocina[[#This Row],[Total del Pedido]])</f>
        <v>0.41666666666666669</v>
      </c>
    </row>
    <row r="1848" spans="1:13" x14ac:dyDescent="0.3">
      <c r="A1848">
        <v>745</v>
      </c>
      <c r="B1848">
        <v>3</v>
      </c>
      <c r="C1848" t="s">
        <v>48</v>
      </c>
      <c r="D1848" t="s">
        <v>49</v>
      </c>
      <c r="E1848" s="2">
        <v>15</v>
      </c>
      <c r="F1848" s="2">
        <v>25</v>
      </c>
      <c r="G1848">
        <v>2</v>
      </c>
      <c r="H1848" s="8">
        <v>1.5972222222222221E-2</v>
      </c>
      <c r="I1848" t="s">
        <v>10</v>
      </c>
      <c r="J1848" s="2">
        <f>Datos_cocina[[#This Row],[Precio Unitario]]*Datos_cocina[[#This Row],[Cantidad Ordenada]]</f>
        <v>50</v>
      </c>
      <c r="K1848" s="3">
        <f>Datos_cocina[[#This Row],[Ganancia Bruta]]*Datos_cocina[[#This Row],[Cantidad Ordenada]]</f>
        <v>20</v>
      </c>
      <c r="L1848" s="3">
        <f>Datos_cocina[[#This Row],[Precio Unitario]]-Datos_cocina[[#This Row],[Costo Unitario]]</f>
        <v>10</v>
      </c>
      <c r="M1848" s="4">
        <f>(Datos_cocina[[#This Row],[Ganancia Neta]]/Datos_cocina[[#This Row],[Total del Pedido]])</f>
        <v>0.4</v>
      </c>
    </row>
    <row r="1849" spans="1:13" x14ac:dyDescent="0.3">
      <c r="A1849">
        <v>745</v>
      </c>
      <c r="B1849">
        <v>3</v>
      </c>
      <c r="C1849" t="s">
        <v>16</v>
      </c>
      <c r="D1849" t="s">
        <v>17</v>
      </c>
      <c r="E1849" s="2">
        <v>16</v>
      </c>
      <c r="F1849" s="2">
        <v>27</v>
      </c>
      <c r="G1849">
        <v>3</v>
      </c>
      <c r="H1849" s="8">
        <v>4.8611111111111112E-3</v>
      </c>
      <c r="I1849" t="s">
        <v>13</v>
      </c>
      <c r="J1849" s="2">
        <f>Datos_cocina[[#This Row],[Precio Unitario]]*Datos_cocina[[#This Row],[Cantidad Ordenada]]</f>
        <v>81</v>
      </c>
      <c r="K1849" s="3">
        <f>Datos_cocina[[#This Row],[Ganancia Bruta]]*Datos_cocina[[#This Row],[Cantidad Ordenada]]</f>
        <v>33</v>
      </c>
      <c r="L1849" s="3">
        <f>Datos_cocina[[#This Row],[Precio Unitario]]-Datos_cocina[[#This Row],[Costo Unitario]]</f>
        <v>11</v>
      </c>
      <c r="M1849" s="4">
        <f>(Datos_cocina[[#This Row],[Ganancia Neta]]/Datos_cocina[[#This Row],[Total del Pedido]])</f>
        <v>0.40740740740740738</v>
      </c>
    </row>
    <row r="1850" spans="1:13" x14ac:dyDescent="0.3">
      <c r="A1850">
        <v>746</v>
      </c>
      <c r="B1850">
        <v>13</v>
      </c>
      <c r="C1850" t="s">
        <v>30</v>
      </c>
      <c r="D1850" t="s">
        <v>31</v>
      </c>
      <c r="E1850" s="2">
        <v>21</v>
      </c>
      <c r="F1850" s="2">
        <v>35</v>
      </c>
      <c r="G1850">
        <v>3</v>
      </c>
      <c r="H1850" s="8">
        <v>2.361111111111111E-2</v>
      </c>
      <c r="I1850" t="s">
        <v>10</v>
      </c>
      <c r="J1850" s="2">
        <f>Datos_cocina[[#This Row],[Precio Unitario]]*Datos_cocina[[#This Row],[Cantidad Ordenada]]</f>
        <v>105</v>
      </c>
      <c r="K1850" s="3">
        <f>Datos_cocina[[#This Row],[Ganancia Bruta]]*Datos_cocina[[#This Row],[Cantidad Ordenada]]</f>
        <v>42</v>
      </c>
      <c r="L1850" s="3">
        <f>Datos_cocina[[#This Row],[Precio Unitario]]-Datos_cocina[[#This Row],[Costo Unitario]]</f>
        <v>14</v>
      </c>
      <c r="M1850" s="4">
        <f>(Datos_cocina[[#This Row],[Ganancia Neta]]/Datos_cocina[[#This Row],[Total del Pedido]])</f>
        <v>0.4</v>
      </c>
    </row>
    <row r="1851" spans="1:13" x14ac:dyDescent="0.3">
      <c r="A1851">
        <v>746</v>
      </c>
      <c r="B1851">
        <v>13</v>
      </c>
      <c r="C1851" t="s">
        <v>32</v>
      </c>
      <c r="D1851" t="s">
        <v>33</v>
      </c>
      <c r="E1851" s="2">
        <v>19</v>
      </c>
      <c r="F1851" s="2">
        <v>32</v>
      </c>
      <c r="G1851">
        <v>3</v>
      </c>
      <c r="H1851" s="8">
        <v>2.9861111111111113E-2</v>
      </c>
      <c r="I1851" t="s">
        <v>10</v>
      </c>
      <c r="J1851" s="2">
        <f>Datos_cocina[[#This Row],[Precio Unitario]]*Datos_cocina[[#This Row],[Cantidad Ordenada]]</f>
        <v>96</v>
      </c>
      <c r="K1851" s="3">
        <f>Datos_cocina[[#This Row],[Ganancia Bruta]]*Datos_cocina[[#This Row],[Cantidad Ordenada]]</f>
        <v>39</v>
      </c>
      <c r="L1851" s="3">
        <f>Datos_cocina[[#This Row],[Precio Unitario]]-Datos_cocina[[#This Row],[Costo Unitario]]</f>
        <v>13</v>
      </c>
      <c r="M1851" s="4">
        <f>(Datos_cocina[[#This Row],[Ganancia Neta]]/Datos_cocina[[#This Row],[Total del Pedido]])</f>
        <v>0.40625</v>
      </c>
    </row>
    <row r="1852" spans="1:13" x14ac:dyDescent="0.3">
      <c r="A1852">
        <v>747</v>
      </c>
      <c r="B1852">
        <v>16</v>
      </c>
      <c r="C1852" t="s">
        <v>48</v>
      </c>
      <c r="D1852" t="s">
        <v>49</v>
      </c>
      <c r="E1852" s="2">
        <v>15</v>
      </c>
      <c r="F1852" s="2">
        <v>25</v>
      </c>
      <c r="G1852">
        <v>1</v>
      </c>
      <c r="H1852" s="8">
        <v>1.9444444444444445E-2</v>
      </c>
      <c r="I1852" t="s">
        <v>10</v>
      </c>
      <c r="J1852" s="2">
        <f>Datos_cocina[[#This Row],[Precio Unitario]]*Datos_cocina[[#This Row],[Cantidad Ordenada]]</f>
        <v>25</v>
      </c>
      <c r="K1852" s="3">
        <f>Datos_cocina[[#This Row],[Ganancia Bruta]]*Datos_cocina[[#This Row],[Cantidad Ordenada]]</f>
        <v>10</v>
      </c>
      <c r="L1852" s="3">
        <f>Datos_cocina[[#This Row],[Precio Unitario]]-Datos_cocina[[#This Row],[Costo Unitario]]</f>
        <v>10</v>
      </c>
      <c r="M1852" s="4">
        <f>(Datos_cocina[[#This Row],[Ganancia Neta]]/Datos_cocina[[#This Row],[Total del Pedido]])</f>
        <v>0.4</v>
      </c>
    </row>
    <row r="1853" spans="1:13" x14ac:dyDescent="0.3">
      <c r="A1853">
        <v>748</v>
      </c>
      <c r="B1853">
        <v>2</v>
      </c>
      <c r="C1853" t="s">
        <v>32</v>
      </c>
      <c r="D1853" t="s">
        <v>33</v>
      </c>
      <c r="E1853" s="2">
        <v>19</v>
      </c>
      <c r="F1853" s="2">
        <v>32</v>
      </c>
      <c r="G1853">
        <v>1</v>
      </c>
      <c r="H1853" s="8">
        <v>3.472222222222222E-3</v>
      </c>
      <c r="I1853" t="s">
        <v>13</v>
      </c>
      <c r="J1853" s="2">
        <f>Datos_cocina[[#This Row],[Precio Unitario]]*Datos_cocina[[#This Row],[Cantidad Ordenada]]</f>
        <v>32</v>
      </c>
      <c r="K1853" s="3">
        <f>Datos_cocina[[#This Row],[Ganancia Bruta]]*Datos_cocina[[#This Row],[Cantidad Ordenada]]</f>
        <v>13</v>
      </c>
      <c r="L1853" s="3">
        <f>Datos_cocina[[#This Row],[Precio Unitario]]-Datos_cocina[[#This Row],[Costo Unitario]]</f>
        <v>13</v>
      </c>
      <c r="M1853" s="4">
        <f>(Datos_cocina[[#This Row],[Ganancia Neta]]/Datos_cocina[[#This Row],[Total del Pedido]])</f>
        <v>0.40625</v>
      </c>
    </row>
    <row r="1854" spans="1:13" x14ac:dyDescent="0.3">
      <c r="A1854">
        <v>748</v>
      </c>
      <c r="B1854">
        <v>2</v>
      </c>
      <c r="C1854" t="s">
        <v>46</v>
      </c>
      <c r="D1854" t="s">
        <v>47</v>
      </c>
      <c r="E1854" s="2">
        <v>15</v>
      </c>
      <c r="F1854" s="2">
        <v>26</v>
      </c>
      <c r="G1854">
        <v>3</v>
      </c>
      <c r="H1854" s="8">
        <v>2.2222222222222223E-2</v>
      </c>
      <c r="I1854" t="s">
        <v>10</v>
      </c>
      <c r="J1854" s="2">
        <f>Datos_cocina[[#This Row],[Precio Unitario]]*Datos_cocina[[#This Row],[Cantidad Ordenada]]</f>
        <v>78</v>
      </c>
      <c r="K1854" s="3">
        <f>Datos_cocina[[#This Row],[Ganancia Bruta]]*Datos_cocina[[#This Row],[Cantidad Ordenada]]</f>
        <v>33</v>
      </c>
      <c r="L1854" s="3">
        <f>Datos_cocina[[#This Row],[Precio Unitario]]-Datos_cocina[[#This Row],[Costo Unitario]]</f>
        <v>11</v>
      </c>
      <c r="M1854" s="4">
        <f>(Datos_cocina[[#This Row],[Ganancia Neta]]/Datos_cocina[[#This Row],[Total del Pedido]])</f>
        <v>0.42307692307692307</v>
      </c>
    </row>
    <row r="1855" spans="1:13" x14ac:dyDescent="0.3">
      <c r="A1855">
        <v>749</v>
      </c>
      <c r="B1855">
        <v>1</v>
      </c>
      <c r="C1855" t="s">
        <v>30</v>
      </c>
      <c r="D1855" t="s">
        <v>31</v>
      </c>
      <c r="E1855" s="2">
        <v>21</v>
      </c>
      <c r="F1855" s="2">
        <v>35</v>
      </c>
      <c r="G1855">
        <v>2</v>
      </c>
      <c r="H1855" s="8">
        <v>5.5555555555555558E-3</v>
      </c>
      <c r="I1855" t="s">
        <v>10</v>
      </c>
      <c r="J1855" s="2">
        <f>Datos_cocina[[#This Row],[Precio Unitario]]*Datos_cocina[[#This Row],[Cantidad Ordenada]]</f>
        <v>70</v>
      </c>
      <c r="K1855" s="3">
        <f>Datos_cocina[[#This Row],[Ganancia Bruta]]*Datos_cocina[[#This Row],[Cantidad Ordenada]]</f>
        <v>28</v>
      </c>
      <c r="L1855" s="3">
        <f>Datos_cocina[[#This Row],[Precio Unitario]]-Datos_cocina[[#This Row],[Costo Unitario]]</f>
        <v>14</v>
      </c>
      <c r="M1855" s="4">
        <f>(Datos_cocina[[#This Row],[Ganancia Neta]]/Datos_cocina[[#This Row],[Total del Pedido]])</f>
        <v>0.4</v>
      </c>
    </row>
    <row r="1856" spans="1:13" x14ac:dyDescent="0.3">
      <c r="A1856">
        <v>750</v>
      </c>
      <c r="B1856">
        <v>6</v>
      </c>
      <c r="C1856" t="s">
        <v>14</v>
      </c>
      <c r="D1856" t="s">
        <v>15</v>
      </c>
      <c r="E1856" s="2">
        <v>19</v>
      </c>
      <c r="F1856" s="2">
        <v>31</v>
      </c>
      <c r="G1856">
        <v>3</v>
      </c>
      <c r="H1856" s="8">
        <v>3.2638888888888891E-2</v>
      </c>
      <c r="I1856" t="s">
        <v>10</v>
      </c>
      <c r="J1856" s="2">
        <f>Datos_cocina[[#This Row],[Precio Unitario]]*Datos_cocina[[#This Row],[Cantidad Ordenada]]</f>
        <v>93</v>
      </c>
      <c r="K1856" s="3">
        <f>Datos_cocina[[#This Row],[Ganancia Bruta]]*Datos_cocina[[#This Row],[Cantidad Ordenada]]</f>
        <v>36</v>
      </c>
      <c r="L1856" s="3">
        <f>Datos_cocina[[#This Row],[Precio Unitario]]-Datos_cocina[[#This Row],[Costo Unitario]]</f>
        <v>12</v>
      </c>
      <c r="M1856" s="4">
        <f>(Datos_cocina[[#This Row],[Ganancia Neta]]/Datos_cocina[[#This Row],[Total del Pedido]])</f>
        <v>0.38709677419354838</v>
      </c>
    </row>
    <row r="1857" spans="1:13" x14ac:dyDescent="0.3">
      <c r="A1857">
        <v>750</v>
      </c>
      <c r="B1857">
        <v>6</v>
      </c>
      <c r="C1857" t="s">
        <v>46</v>
      </c>
      <c r="D1857" t="s">
        <v>47</v>
      </c>
      <c r="E1857" s="2">
        <v>15</v>
      </c>
      <c r="F1857" s="2">
        <v>26</v>
      </c>
      <c r="G1857">
        <v>1</v>
      </c>
      <c r="H1857" s="8">
        <v>2.7083333333333334E-2</v>
      </c>
      <c r="I1857" t="s">
        <v>10</v>
      </c>
      <c r="J1857" s="2">
        <f>Datos_cocina[[#This Row],[Precio Unitario]]*Datos_cocina[[#This Row],[Cantidad Ordenada]]</f>
        <v>26</v>
      </c>
      <c r="K1857" s="3">
        <f>Datos_cocina[[#This Row],[Ganancia Bruta]]*Datos_cocina[[#This Row],[Cantidad Ordenada]]</f>
        <v>11</v>
      </c>
      <c r="L1857" s="3">
        <f>Datos_cocina[[#This Row],[Precio Unitario]]-Datos_cocina[[#This Row],[Costo Unitario]]</f>
        <v>11</v>
      </c>
      <c r="M1857" s="4">
        <f>(Datos_cocina[[#This Row],[Ganancia Neta]]/Datos_cocina[[#This Row],[Total del Pedido]])</f>
        <v>0.42307692307692307</v>
      </c>
    </row>
    <row r="1858" spans="1:13" x14ac:dyDescent="0.3">
      <c r="A1858">
        <v>751</v>
      </c>
      <c r="B1858">
        <v>17</v>
      </c>
      <c r="C1858" t="s">
        <v>22</v>
      </c>
      <c r="D1858" t="s">
        <v>23</v>
      </c>
      <c r="E1858" s="2">
        <v>17</v>
      </c>
      <c r="F1858" s="2">
        <v>29</v>
      </c>
      <c r="G1858">
        <v>1</v>
      </c>
      <c r="H1858" s="8">
        <v>2.5694444444444443E-2</v>
      </c>
      <c r="I1858" t="s">
        <v>10</v>
      </c>
      <c r="J1858" s="2">
        <f>Datos_cocina[[#This Row],[Precio Unitario]]*Datos_cocina[[#This Row],[Cantidad Ordenada]]</f>
        <v>29</v>
      </c>
      <c r="K1858" s="3">
        <f>Datos_cocina[[#This Row],[Ganancia Bruta]]*Datos_cocina[[#This Row],[Cantidad Ordenada]]</f>
        <v>12</v>
      </c>
      <c r="L1858" s="3">
        <f>Datos_cocina[[#This Row],[Precio Unitario]]-Datos_cocina[[#This Row],[Costo Unitario]]</f>
        <v>12</v>
      </c>
      <c r="M1858" s="4">
        <f>(Datos_cocina[[#This Row],[Ganancia Neta]]/Datos_cocina[[#This Row],[Total del Pedido]])</f>
        <v>0.41379310344827586</v>
      </c>
    </row>
    <row r="1859" spans="1:13" x14ac:dyDescent="0.3">
      <c r="A1859">
        <v>751</v>
      </c>
      <c r="B1859">
        <v>17</v>
      </c>
      <c r="C1859" t="s">
        <v>48</v>
      </c>
      <c r="D1859" t="s">
        <v>49</v>
      </c>
      <c r="E1859" s="2">
        <v>15</v>
      </c>
      <c r="F1859" s="2">
        <v>25</v>
      </c>
      <c r="G1859">
        <v>3</v>
      </c>
      <c r="H1859" s="8">
        <v>2.1527777777777778E-2</v>
      </c>
      <c r="I1859" t="s">
        <v>13</v>
      </c>
      <c r="J1859" s="2">
        <f>Datos_cocina[[#This Row],[Precio Unitario]]*Datos_cocina[[#This Row],[Cantidad Ordenada]]</f>
        <v>75</v>
      </c>
      <c r="K1859" s="3">
        <f>Datos_cocina[[#This Row],[Ganancia Bruta]]*Datos_cocina[[#This Row],[Cantidad Ordenada]]</f>
        <v>30</v>
      </c>
      <c r="L1859" s="3">
        <f>Datos_cocina[[#This Row],[Precio Unitario]]-Datos_cocina[[#This Row],[Costo Unitario]]</f>
        <v>10</v>
      </c>
      <c r="M1859" s="4">
        <f>(Datos_cocina[[#This Row],[Ganancia Neta]]/Datos_cocina[[#This Row],[Total del Pedido]])</f>
        <v>0.4</v>
      </c>
    </row>
    <row r="1860" spans="1:13" x14ac:dyDescent="0.3">
      <c r="A1860">
        <v>751</v>
      </c>
      <c r="B1860">
        <v>17</v>
      </c>
      <c r="C1860" t="s">
        <v>34</v>
      </c>
      <c r="D1860" t="s">
        <v>35</v>
      </c>
      <c r="E1860" s="2">
        <v>13</v>
      </c>
      <c r="F1860" s="2">
        <v>22</v>
      </c>
      <c r="G1860">
        <v>3</v>
      </c>
      <c r="H1860" s="8">
        <v>1.3194444444444444E-2</v>
      </c>
      <c r="I1860" t="s">
        <v>10</v>
      </c>
      <c r="J1860" s="2">
        <f>Datos_cocina[[#This Row],[Precio Unitario]]*Datos_cocina[[#This Row],[Cantidad Ordenada]]</f>
        <v>66</v>
      </c>
      <c r="K1860" s="3">
        <f>Datos_cocina[[#This Row],[Ganancia Bruta]]*Datos_cocina[[#This Row],[Cantidad Ordenada]]</f>
        <v>27</v>
      </c>
      <c r="L1860" s="3">
        <f>Datos_cocina[[#This Row],[Precio Unitario]]-Datos_cocina[[#This Row],[Costo Unitario]]</f>
        <v>9</v>
      </c>
      <c r="M1860" s="4">
        <f>(Datos_cocina[[#This Row],[Ganancia Neta]]/Datos_cocina[[#This Row],[Total del Pedido]])</f>
        <v>0.40909090909090912</v>
      </c>
    </row>
    <row r="1861" spans="1:13" x14ac:dyDescent="0.3">
      <c r="A1861">
        <v>752</v>
      </c>
      <c r="B1861">
        <v>3</v>
      </c>
      <c r="C1861" t="s">
        <v>11</v>
      </c>
      <c r="D1861" t="s">
        <v>12</v>
      </c>
      <c r="E1861" s="2">
        <v>18</v>
      </c>
      <c r="F1861" s="2">
        <v>30</v>
      </c>
      <c r="G1861">
        <v>2</v>
      </c>
      <c r="H1861" s="8">
        <v>2.0833333333333332E-2</v>
      </c>
      <c r="I1861" t="s">
        <v>13</v>
      </c>
      <c r="J1861" s="2">
        <f>Datos_cocina[[#This Row],[Precio Unitario]]*Datos_cocina[[#This Row],[Cantidad Ordenada]]</f>
        <v>60</v>
      </c>
      <c r="K1861" s="3">
        <f>Datos_cocina[[#This Row],[Ganancia Bruta]]*Datos_cocina[[#This Row],[Cantidad Ordenada]]</f>
        <v>24</v>
      </c>
      <c r="L1861" s="3">
        <f>Datos_cocina[[#This Row],[Precio Unitario]]-Datos_cocina[[#This Row],[Costo Unitario]]</f>
        <v>12</v>
      </c>
      <c r="M1861" s="4">
        <f>(Datos_cocina[[#This Row],[Ganancia Neta]]/Datos_cocina[[#This Row],[Total del Pedido]])</f>
        <v>0.4</v>
      </c>
    </row>
    <row r="1862" spans="1:13" x14ac:dyDescent="0.3">
      <c r="A1862">
        <v>753</v>
      </c>
      <c r="B1862">
        <v>11</v>
      </c>
      <c r="C1862" t="s">
        <v>32</v>
      </c>
      <c r="D1862" t="s">
        <v>33</v>
      </c>
      <c r="E1862" s="2">
        <v>19</v>
      </c>
      <c r="F1862" s="2">
        <v>32</v>
      </c>
      <c r="G1862">
        <v>1</v>
      </c>
      <c r="H1862" s="8">
        <v>2.4305555555555556E-2</v>
      </c>
      <c r="I1862" t="s">
        <v>13</v>
      </c>
      <c r="J1862" s="2">
        <f>Datos_cocina[[#This Row],[Precio Unitario]]*Datos_cocina[[#This Row],[Cantidad Ordenada]]</f>
        <v>32</v>
      </c>
      <c r="K1862" s="3">
        <f>Datos_cocina[[#This Row],[Ganancia Bruta]]*Datos_cocina[[#This Row],[Cantidad Ordenada]]</f>
        <v>13</v>
      </c>
      <c r="L1862" s="3">
        <f>Datos_cocina[[#This Row],[Precio Unitario]]-Datos_cocina[[#This Row],[Costo Unitario]]</f>
        <v>13</v>
      </c>
      <c r="M1862" s="4">
        <f>(Datos_cocina[[#This Row],[Ganancia Neta]]/Datos_cocina[[#This Row],[Total del Pedido]])</f>
        <v>0.40625</v>
      </c>
    </row>
    <row r="1863" spans="1:13" x14ac:dyDescent="0.3">
      <c r="A1863">
        <v>753</v>
      </c>
      <c r="B1863">
        <v>11</v>
      </c>
      <c r="C1863" t="s">
        <v>40</v>
      </c>
      <c r="D1863" t="s">
        <v>41</v>
      </c>
      <c r="E1863" s="2">
        <v>14</v>
      </c>
      <c r="F1863" s="2">
        <v>23</v>
      </c>
      <c r="G1863">
        <v>1</v>
      </c>
      <c r="H1863" s="8">
        <v>1.5972222222222221E-2</v>
      </c>
      <c r="I1863" t="s">
        <v>13</v>
      </c>
      <c r="J1863" s="2">
        <f>Datos_cocina[[#This Row],[Precio Unitario]]*Datos_cocina[[#This Row],[Cantidad Ordenada]]</f>
        <v>23</v>
      </c>
      <c r="K1863" s="3">
        <f>Datos_cocina[[#This Row],[Ganancia Bruta]]*Datos_cocina[[#This Row],[Cantidad Ordenada]]</f>
        <v>9</v>
      </c>
      <c r="L1863" s="3">
        <f>Datos_cocina[[#This Row],[Precio Unitario]]-Datos_cocina[[#This Row],[Costo Unitario]]</f>
        <v>9</v>
      </c>
      <c r="M1863" s="4">
        <f>(Datos_cocina[[#This Row],[Ganancia Neta]]/Datos_cocina[[#This Row],[Total del Pedido]])</f>
        <v>0.39130434782608697</v>
      </c>
    </row>
    <row r="1864" spans="1:13" x14ac:dyDescent="0.3">
      <c r="A1864">
        <v>753</v>
      </c>
      <c r="B1864">
        <v>11</v>
      </c>
      <c r="C1864" t="s">
        <v>8</v>
      </c>
      <c r="D1864" t="s">
        <v>9</v>
      </c>
      <c r="E1864" s="2">
        <v>14</v>
      </c>
      <c r="F1864" s="2">
        <v>24</v>
      </c>
      <c r="G1864">
        <v>3</v>
      </c>
      <c r="H1864" s="8">
        <v>1.6666666666666666E-2</v>
      </c>
      <c r="I1864" t="s">
        <v>10</v>
      </c>
      <c r="J1864" s="2">
        <f>Datos_cocina[[#This Row],[Precio Unitario]]*Datos_cocina[[#This Row],[Cantidad Ordenada]]</f>
        <v>72</v>
      </c>
      <c r="K1864" s="3">
        <f>Datos_cocina[[#This Row],[Ganancia Bruta]]*Datos_cocina[[#This Row],[Cantidad Ordenada]]</f>
        <v>30</v>
      </c>
      <c r="L1864" s="3">
        <f>Datos_cocina[[#This Row],[Precio Unitario]]-Datos_cocina[[#This Row],[Costo Unitario]]</f>
        <v>10</v>
      </c>
      <c r="M1864" s="4">
        <f>(Datos_cocina[[#This Row],[Ganancia Neta]]/Datos_cocina[[#This Row],[Total del Pedido]])</f>
        <v>0.41666666666666669</v>
      </c>
    </row>
    <row r="1865" spans="1:13" x14ac:dyDescent="0.3">
      <c r="A1865">
        <v>753</v>
      </c>
      <c r="B1865">
        <v>11</v>
      </c>
      <c r="C1865" t="s">
        <v>20</v>
      </c>
      <c r="D1865" t="s">
        <v>21</v>
      </c>
      <c r="E1865" s="2">
        <v>22</v>
      </c>
      <c r="F1865" s="2">
        <v>36</v>
      </c>
      <c r="G1865">
        <v>1</v>
      </c>
      <c r="H1865" s="8">
        <v>3.1944444444444442E-2</v>
      </c>
      <c r="I1865" t="s">
        <v>10</v>
      </c>
      <c r="J1865" s="2">
        <f>Datos_cocina[[#This Row],[Precio Unitario]]*Datos_cocina[[#This Row],[Cantidad Ordenada]]</f>
        <v>36</v>
      </c>
      <c r="K1865" s="3">
        <f>Datos_cocina[[#This Row],[Ganancia Bruta]]*Datos_cocina[[#This Row],[Cantidad Ordenada]]</f>
        <v>14</v>
      </c>
      <c r="L1865" s="3">
        <f>Datos_cocina[[#This Row],[Precio Unitario]]-Datos_cocina[[#This Row],[Costo Unitario]]</f>
        <v>14</v>
      </c>
      <c r="M1865" s="4">
        <f>(Datos_cocina[[#This Row],[Ganancia Neta]]/Datos_cocina[[#This Row],[Total del Pedido]])</f>
        <v>0.3888888888888889</v>
      </c>
    </row>
    <row r="1866" spans="1:13" x14ac:dyDescent="0.3">
      <c r="A1866">
        <v>754</v>
      </c>
      <c r="B1866">
        <v>8</v>
      </c>
      <c r="C1866" t="s">
        <v>8</v>
      </c>
      <c r="D1866" t="s">
        <v>9</v>
      </c>
      <c r="E1866" s="2">
        <v>14</v>
      </c>
      <c r="F1866" s="2">
        <v>24</v>
      </c>
      <c r="G1866">
        <v>3</v>
      </c>
      <c r="H1866" s="8">
        <v>1.8055555555555554E-2</v>
      </c>
      <c r="I1866" t="s">
        <v>10</v>
      </c>
      <c r="J1866" s="2">
        <f>Datos_cocina[[#This Row],[Precio Unitario]]*Datos_cocina[[#This Row],[Cantidad Ordenada]]</f>
        <v>72</v>
      </c>
      <c r="K1866" s="3">
        <f>Datos_cocina[[#This Row],[Ganancia Bruta]]*Datos_cocina[[#This Row],[Cantidad Ordenada]]</f>
        <v>30</v>
      </c>
      <c r="L1866" s="3">
        <f>Datos_cocina[[#This Row],[Precio Unitario]]-Datos_cocina[[#This Row],[Costo Unitario]]</f>
        <v>10</v>
      </c>
      <c r="M1866" s="4">
        <f>(Datos_cocina[[#This Row],[Ganancia Neta]]/Datos_cocina[[#This Row],[Total del Pedido]])</f>
        <v>0.41666666666666669</v>
      </c>
    </row>
    <row r="1867" spans="1:13" x14ac:dyDescent="0.3">
      <c r="A1867">
        <v>754</v>
      </c>
      <c r="B1867">
        <v>8</v>
      </c>
      <c r="C1867" t="s">
        <v>16</v>
      </c>
      <c r="D1867" t="s">
        <v>17</v>
      </c>
      <c r="E1867" s="2">
        <v>16</v>
      </c>
      <c r="F1867" s="2">
        <v>27</v>
      </c>
      <c r="G1867">
        <v>3</v>
      </c>
      <c r="H1867" s="8">
        <v>7.6388888888888886E-3</v>
      </c>
      <c r="I1867" t="s">
        <v>13</v>
      </c>
      <c r="J1867" s="2">
        <f>Datos_cocina[[#This Row],[Precio Unitario]]*Datos_cocina[[#This Row],[Cantidad Ordenada]]</f>
        <v>81</v>
      </c>
      <c r="K1867" s="3">
        <f>Datos_cocina[[#This Row],[Ganancia Bruta]]*Datos_cocina[[#This Row],[Cantidad Ordenada]]</f>
        <v>33</v>
      </c>
      <c r="L1867" s="3">
        <f>Datos_cocina[[#This Row],[Precio Unitario]]-Datos_cocina[[#This Row],[Costo Unitario]]</f>
        <v>11</v>
      </c>
      <c r="M1867" s="4">
        <f>(Datos_cocina[[#This Row],[Ganancia Neta]]/Datos_cocina[[#This Row],[Total del Pedido]])</f>
        <v>0.40740740740740738</v>
      </c>
    </row>
    <row r="1868" spans="1:13" x14ac:dyDescent="0.3">
      <c r="A1868">
        <v>754</v>
      </c>
      <c r="B1868">
        <v>8</v>
      </c>
      <c r="C1868" t="s">
        <v>26</v>
      </c>
      <c r="D1868" t="s">
        <v>27</v>
      </c>
      <c r="E1868" s="2">
        <v>16</v>
      </c>
      <c r="F1868" s="2">
        <v>28</v>
      </c>
      <c r="G1868">
        <v>3</v>
      </c>
      <c r="H1868" s="8">
        <v>3.6111111111111108E-2</v>
      </c>
      <c r="I1868" t="s">
        <v>10</v>
      </c>
      <c r="J1868" s="2">
        <f>Datos_cocina[[#This Row],[Precio Unitario]]*Datos_cocina[[#This Row],[Cantidad Ordenada]]</f>
        <v>84</v>
      </c>
      <c r="K1868" s="3">
        <f>Datos_cocina[[#This Row],[Ganancia Bruta]]*Datos_cocina[[#This Row],[Cantidad Ordenada]]</f>
        <v>36</v>
      </c>
      <c r="L1868" s="3">
        <f>Datos_cocina[[#This Row],[Precio Unitario]]-Datos_cocina[[#This Row],[Costo Unitario]]</f>
        <v>12</v>
      </c>
      <c r="M1868" s="4">
        <f>(Datos_cocina[[#This Row],[Ganancia Neta]]/Datos_cocina[[#This Row],[Total del Pedido]])</f>
        <v>0.42857142857142855</v>
      </c>
    </row>
    <row r="1869" spans="1:13" x14ac:dyDescent="0.3">
      <c r="A1869">
        <v>755</v>
      </c>
      <c r="B1869">
        <v>12</v>
      </c>
      <c r="C1869" t="s">
        <v>42</v>
      </c>
      <c r="D1869" t="s">
        <v>43</v>
      </c>
      <c r="E1869" s="2">
        <v>13</v>
      </c>
      <c r="F1869" s="2">
        <v>21</v>
      </c>
      <c r="G1869">
        <v>1</v>
      </c>
      <c r="H1869" s="8">
        <v>4.1666666666666666E-3</v>
      </c>
      <c r="I1869" t="s">
        <v>10</v>
      </c>
      <c r="J1869" s="2">
        <f>Datos_cocina[[#This Row],[Precio Unitario]]*Datos_cocina[[#This Row],[Cantidad Ordenada]]</f>
        <v>21</v>
      </c>
      <c r="K1869" s="3">
        <f>Datos_cocina[[#This Row],[Ganancia Bruta]]*Datos_cocina[[#This Row],[Cantidad Ordenada]]</f>
        <v>8</v>
      </c>
      <c r="L1869" s="3">
        <f>Datos_cocina[[#This Row],[Precio Unitario]]-Datos_cocina[[#This Row],[Costo Unitario]]</f>
        <v>8</v>
      </c>
      <c r="M1869" s="4">
        <f>(Datos_cocina[[#This Row],[Ganancia Neta]]/Datos_cocina[[#This Row],[Total del Pedido]])</f>
        <v>0.38095238095238093</v>
      </c>
    </row>
    <row r="1870" spans="1:13" x14ac:dyDescent="0.3">
      <c r="A1870">
        <v>755</v>
      </c>
      <c r="B1870">
        <v>12</v>
      </c>
      <c r="C1870" t="s">
        <v>48</v>
      </c>
      <c r="D1870" t="s">
        <v>49</v>
      </c>
      <c r="E1870" s="2">
        <v>15</v>
      </c>
      <c r="F1870" s="2">
        <v>25</v>
      </c>
      <c r="G1870">
        <v>3</v>
      </c>
      <c r="H1870" s="8">
        <v>2.5694444444444443E-2</v>
      </c>
      <c r="I1870" t="s">
        <v>10</v>
      </c>
      <c r="J1870" s="2">
        <f>Datos_cocina[[#This Row],[Precio Unitario]]*Datos_cocina[[#This Row],[Cantidad Ordenada]]</f>
        <v>75</v>
      </c>
      <c r="K1870" s="3">
        <f>Datos_cocina[[#This Row],[Ganancia Bruta]]*Datos_cocina[[#This Row],[Cantidad Ordenada]]</f>
        <v>30</v>
      </c>
      <c r="L1870" s="3">
        <f>Datos_cocina[[#This Row],[Precio Unitario]]-Datos_cocina[[#This Row],[Costo Unitario]]</f>
        <v>10</v>
      </c>
      <c r="M1870" s="4">
        <f>(Datos_cocina[[#This Row],[Ganancia Neta]]/Datos_cocina[[#This Row],[Total del Pedido]])</f>
        <v>0.4</v>
      </c>
    </row>
    <row r="1871" spans="1:13" x14ac:dyDescent="0.3">
      <c r="A1871">
        <v>755</v>
      </c>
      <c r="B1871">
        <v>12</v>
      </c>
      <c r="C1871" t="s">
        <v>28</v>
      </c>
      <c r="D1871" t="s">
        <v>29</v>
      </c>
      <c r="E1871" s="2">
        <v>11</v>
      </c>
      <c r="F1871" s="2">
        <v>19</v>
      </c>
      <c r="G1871">
        <v>3</v>
      </c>
      <c r="H1871" s="8">
        <v>3.1944444444444442E-2</v>
      </c>
      <c r="I1871" t="s">
        <v>10</v>
      </c>
      <c r="J1871" s="2">
        <f>Datos_cocina[[#This Row],[Precio Unitario]]*Datos_cocina[[#This Row],[Cantidad Ordenada]]</f>
        <v>57</v>
      </c>
      <c r="K1871" s="3">
        <f>Datos_cocina[[#This Row],[Ganancia Bruta]]*Datos_cocina[[#This Row],[Cantidad Ordenada]]</f>
        <v>24</v>
      </c>
      <c r="L1871" s="3">
        <f>Datos_cocina[[#This Row],[Precio Unitario]]-Datos_cocina[[#This Row],[Costo Unitario]]</f>
        <v>8</v>
      </c>
      <c r="M1871" s="4">
        <f>(Datos_cocina[[#This Row],[Ganancia Neta]]/Datos_cocina[[#This Row],[Total del Pedido]])</f>
        <v>0.42105263157894735</v>
      </c>
    </row>
    <row r="1872" spans="1:13" x14ac:dyDescent="0.3">
      <c r="A1872">
        <v>755</v>
      </c>
      <c r="B1872">
        <v>12</v>
      </c>
      <c r="C1872" t="s">
        <v>22</v>
      </c>
      <c r="D1872" t="s">
        <v>23</v>
      </c>
      <c r="E1872" s="2">
        <v>17</v>
      </c>
      <c r="F1872" s="2">
        <v>29</v>
      </c>
      <c r="G1872">
        <v>2</v>
      </c>
      <c r="H1872" s="8">
        <v>1.3888888888888888E-2</v>
      </c>
      <c r="I1872" t="s">
        <v>13</v>
      </c>
      <c r="J1872" s="2">
        <f>Datos_cocina[[#This Row],[Precio Unitario]]*Datos_cocina[[#This Row],[Cantidad Ordenada]]</f>
        <v>58</v>
      </c>
      <c r="K1872" s="3">
        <f>Datos_cocina[[#This Row],[Ganancia Bruta]]*Datos_cocina[[#This Row],[Cantidad Ordenada]]</f>
        <v>24</v>
      </c>
      <c r="L1872" s="3">
        <f>Datos_cocina[[#This Row],[Precio Unitario]]-Datos_cocina[[#This Row],[Costo Unitario]]</f>
        <v>12</v>
      </c>
      <c r="M1872" s="4">
        <f>(Datos_cocina[[#This Row],[Ganancia Neta]]/Datos_cocina[[#This Row],[Total del Pedido]])</f>
        <v>0.41379310344827586</v>
      </c>
    </row>
    <row r="1873" spans="1:13" x14ac:dyDescent="0.3">
      <c r="A1873">
        <v>756</v>
      </c>
      <c r="B1873">
        <v>11</v>
      </c>
      <c r="C1873" t="s">
        <v>14</v>
      </c>
      <c r="D1873" t="s">
        <v>15</v>
      </c>
      <c r="E1873" s="2">
        <v>19</v>
      </c>
      <c r="F1873" s="2">
        <v>31</v>
      </c>
      <c r="G1873">
        <v>1</v>
      </c>
      <c r="H1873" s="8">
        <v>1.4583333333333334E-2</v>
      </c>
      <c r="I1873" t="s">
        <v>10</v>
      </c>
      <c r="J1873" s="2">
        <f>Datos_cocina[[#This Row],[Precio Unitario]]*Datos_cocina[[#This Row],[Cantidad Ordenada]]</f>
        <v>31</v>
      </c>
      <c r="K1873" s="3">
        <f>Datos_cocina[[#This Row],[Ganancia Bruta]]*Datos_cocina[[#This Row],[Cantidad Ordenada]]</f>
        <v>12</v>
      </c>
      <c r="L1873" s="3">
        <f>Datos_cocina[[#This Row],[Precio Unitario]]-Datos_cocina[[#This Row],[Costo Unitario]]</f>
        <v>12</v>
      </c>
      <c r="M1873" s="4">
        <f>(Datos_cocina[[#This Row],[Ganancia Neta]]/Datos_cocina[[#This Row],[Total del Pedido]])</f>
        <v>0.38709677419354838</v>
      </c>
    </row>
    <row r="1874" spans="1:13" x14ac:dyDescent="0.3">
      <c r="A1874">
        <v>756</v>
      </c>
      <c r="B1874">
        <v>11</v>
      </c>
      <c r="C1874" t="s">
        <v>28</v>
      </c>
      <c r="D1874" t="s">
        <v>29</v>
      </c>
      <c r="E1874" s="2">
        <v>11</v>
      </c>
      <c r="F1874" s="2">
        <v>19</v>
      </c>
      <c r="G1874">
        <v>1</v>
      </c>
      <c r="H1874" s="8">
        <v>9.0277777777777769E-3</v>
      </c>
      <c r="I1874" t="s">
        <v>10</v>
      </c>
      <c r="J1874" s="2">
        <f>Datos_cocina[[#This Row],[Precio Unitario]]*Datos_cocina[[#This Row],[Cantidad Ordenada]]</f>
        <v>19</v>
      </c>
      <c r="K1874" s="3">
        <f>Datos_cocina[[#This Row],[Ganancia Bruta]]*Datos_cocina[[#This Row],[Cantidad Ordenada]]</f>
        <v>8</v>
      </c>
      <c r="L1874" s="3">
        <f>Datos_cocina[[#This Row],[Precio Unitario]]-Datos_cocina[[#This Row],[Costo Unitario]]</f>
        <v>8</v>
      </c>
      <c r="M1874" s="4">
        <f>(Datos_cocina[[#This Row],[Ganancia Neta]]/Datos_cocina[[#This Row],[Total del Pedido]])</f>
        <v>0.42105263157894735</v>
      </c>
    </row>
    <row r="1875" spans="1:13" x14ac:dyDescent="0.3">
      <c r="A1875">
        <v>757</v>
      </c>
      <c r="B1875">
        <v>3</v>
      </c>
      <c r="C1875" t="s">
        <v>11</v>
      </c>
      <c r="D1875" t="s">
        <v>12</v>
      </c>
      <c r="E1875" s="2">
        <v>18</v>
      </c>
      <c r="F1875" s="2">
        <v>30</v>
      </c>
      <c r="G1875">
        <v>2</v>
      </c>
      <c r="H1875" s="8">
        <v>2.7777777777777776E-2</v>
      </c>
      <c r="I1875" t="s">
        <v>10</v>
      </c>
      <c r="J1875" s="2">
        <f>Datos_cocina[[#This Row],[Precio Unitario]]*Datos_cocina[[#This Row],[Cantidad Ordenada]]</f>
        <v>60</v>
      </c>
      <c r="K1875" s="3">
        <f>Datos_cocina[[#This Row],[Ganancia Bruta]]*Datos_cocina[[#This Row],[Cantidad Ordenada]]</f>
        <v>24</v>
      </c>
      <c r="L1875" s="3">
        <f>Datos_cocina[[#This Row],[Precio Unitario]]-Datos_cocina[[#This Row],[Costo Unitario]]</f>
        <v>12</v>
      </c>
      <c r="M1875" s="4">
        <f>(Datos_cocina[[#This Row],[Ganancia Neta]]/Datos_cocina[[#This Row],[Total del Pedido]])</f>
        <v>0.4</v>
      </c>
    </row>
    <row r="1876" spans="1:13" x14ac:dyDescent="0.3">
      <c r="A1876">
        <v>758</v>
      </c>
      <c r="B1876">
        <v>18</v>
      </c>
      <c r="C1876" t="s">
        <v>11</v>
      </c>
      <c r="D1876" t="s">
        <v>12</v>
      </c>
      <c r="E1876" s="2">
        <v>18</v>
      </c>
      <c r="F1876" s="2">
        <v>30</v>
      </c>
      <c r="G1876">
        <v>1</v>
      </c>
      <c r="H1876" s="8">
        <v>2.2222222222222223E-2</v>
      </c>
      <c r="I1876" t="s">
        <v>10</v>
      </c>
      <c r="J1876" s="2">
        <f>Datos_cocina[[#This Row],[Precio Unitario]]*Datos_cocina[[#This Row],[Cantidad Ordenada]]</f>
        <v>30</v>
      </c>
      <c r="K1876" s="3">
        <f>Datos_cocina[[#This Row],[Ganancia Bruta]]*Datos_cocina[[#This Row],[Cantidad Ordenada]]</f>
        <v>12</v>
      </c>
      <c r="L1876" s="3">
        <f>Datos_cocina[[#This Row],[Precio Unitario]]-Datos_cocina[[#This Row],[Costo Unitario]]</f>
        <v>12</v>
      </c>
      <c r="M1876" s="4">
        <f>(Datos_cocina[[#This Row],[Ganancia Neta]]/Datos_cocina[[#This Row],[Total del Pedido]])</f>
        <v>0.4</v>
      </c>
    </row>
    <row r="1877" spans="1:13" x14ac:dyDescent="0.3">
      <c r="A1877">
        <v>758</v>
      </c>
      <c r="B1877">
        <v>18</v>
      </c>
      <c r="C1877" t="s">
        <v>34</v>
      </c>
      <c r="D1877" t="s">
        <v>35</v>
      </c>
      <c r="E1877" s="2">
        <v>13</v>
      </c>
      <c r="F1877" s="2">
        <v>22</v>
      </c>
      <c r="G1877">
        <v>1</v>
      </c>
      <c r="H1877" s="8">
        <v>6.2500000000000003E-3</v>
      </c>
      <c r="I1877" t="s">
        <v>13</v>
      </c>
      <c r="J1877" s="2">
        <f>Datos_cocina[[#This Row],[Precio Unitario]]*Datos_cocina[[#This Row],[Cantidad Ordenada]]</f>
        <v>22</v>
      </c>
      <c r="K1877" s="3">
        <f>Datos_cocina[[#This Row],[Ganancia Bruta]]*Datos_cocina[[#This Row],[Cantidad Ordenada]]</f>
        <v>9</v>
      </c>
      <c r="L1877" s="3">
        <f>Datos_cocina[[#This Row],[Precio Unitario]]-Datos_cocina[[#This Row],[Costo Unitario]]</f>
        <v>9</v>
      </c>
      <c r="M1877" s="4">
        <f>(Datos_cocina[[#This Row],[Ganancia Neta]]/Datos_cocina[[#This Row],[Total del Pedido]])</f>
        <v>0.40909090909090912</v>
      </c>
    </row>
    <row r="1878" spans="1:13" x14ac:dyDescent="0.3">
      <c r="A1878">
        <v>759</v>
      </c>
      <c r="B1878">
        <v>20</v>
      </c>
      <c r="C1878" t="s">
        <v>24</v>
      </c>
      <c r="D1878" t="s">
        <v>25</v>
      </c>
      <c r="E1878" s="2">
        <v>20</v>
      </c>
      <c r="F1878" s="2">
        <v>33</v>
      </c>
      <c r="G1878">
        <v>3</v>
      </c>
      <c r="H1878" s="8">
        <v>3.3333333333333333E-2</v>
      </c>
      <c r="I1878" t="s">
        <v>10</v>
      </c>
      <c r="J1878" s="2">
        <f>Datos_cocina[[#This Row],[Precio Unitario]]*Datos_cocina[[#This Row],[Cantidad Ordenada]]</f>
        <v>99</v>
      </c>
      <c r="K1878" s="3">
        <f>Datos_cocina[[#This Row],[Ganancia Bruta]]*Datos_cocina[[#This Row],[Cantidad Ordenada]]</f>
        <v>39</v>
      </c>
      <c r="L1878" s="3">
        <f>Datos_cocina[[#This Row],[Precio Unitario]]-Datos_cocina[[#This Row],[Costo Unitario]]</f>
        <v>13</v>
      </c>
      <c r="M1878" s="4">
        <f>(Datos_cocina[[#This Row],[Ganancia Neta]]/Datos_cocina[[#This Row],[Total del Pedido]])</f>
        <v>0.39393939393939392</v>
      </c>
    </row>
    <row r="1879" spans="1:13" x14ac:dyDescent="0.3">
      <c r="A1879">
        <v>759</v>
      </c>
      <c r="B1879">
        <v>20</v>
      </c>
      <c r="C1879" t="s">
        <v>16</v>
      </c>
      <c r="D1879" t="s">
        <v>17</v>
      </c>
      <c r="E1879" s="2">
        <v>16</v>
      </c>
      <c r="F1879" s="2">
        <v>27</v>
      </c>
      <c r="G1879">
        <v>3</v>
      </c>
      <c r="H1879" s="8">
        <v>3.5416666666666666E-2</v>
      </c>
      <c r="I1879" t="s">
        <v>10</v>
      </c>
      <c r="J1879" s="2">
        <f>Datos_cocina[[#This Row],[Precio Unitario]]*Datos_cocina[[#This Row],[Cantidad Ordenada]]</f>
        <v>81</v>
      </c>
      <c r="K1879" s="3">
        <f>Datos_cocina[[#This Row],[Ganancia Bruta]]*Datos_cocina[[#This Row],[Cantidad Ordenada]]</f>
        <v>33</v>
      </c>
      <c r="L1879" s="3">
        <f>Datos_cocina[[#This Row],[Precio Unitario]]-Datos_cocina[[#This Row],[Costo Unitario]]</f>
        <v>11</v>
      </c>
      <c r="M1879" s="4">
        <f>(Datos_cocina[[#This Row],[Ganancia Neta]]/Datos_cocina[[#This Row],[Total del Pedido]])</f>
        <v>0.40740740740740738</v>
      </c>
    </row>
    <row r="1880" spans="1:13" x14ac:dyDescent="0.3">
      <c r="A1880">
        <v>759</v>
      </c>
      <c r="B1880">
        <v>20</v>
      </c>
      <c r="C1880" t="s">
        <v>48</v>
      </c>
      <c r="D1880" t="s">
        <v>49</v>
      </c>
      <c r="E1880" s="2">
        <v>15</v>
      </c>
      <c r="F1880" s="2">
        <v>25</v>
      </c>
      <c r="G1880">
        <v>3</v>
      </c>
      <c r="H1880" s="8">
        <v>2.8472222222222222E-2</v>
      </c>
      <c r="I1880" t="s">
        <v>10</v>
      </c>
      <c r="J1880" s="2">
        <f>Datos_cocina[[#This Row],[Precio Unitario]]*Datos_cocina[[#This Row],[Cantidad Ordenada]]</f>
        <v>75</v>
      </c>
      <c r="K1880" s="3">
        <f>Datos_cocina[[#This Row],[Ganancia Bruta]]*Datos_cocina[[#This Row],[Cantidad Ordenada]]</f>
        <v>30</v>
      </c>
      <c r="L1880" s="3">
        <f>Datos_cocina[[#This Row],[Precio Unitario]]-Datos_cocina[[#This Row],[Costo Unitario]]</f>
        <v>10</v>
      </c>
      <c r="M1880" s="4">
        <f>(Datos_cocina[[#This Row],[Ganancia Neta]]/Datos_cocina[[#This Row],[Total del Pedido]])</f>
        <v>0.4</v>
      </c>
    </row>
    <row r="1881" spans="1:13" x14ac:dyDescent="0.3">
      <c r="A1881">
        <v>759</v>
      </c>
      <c r="B1881">
        <v>20</v>
      </c>
      <c r="C1881" t="s">
        <v>22</v>
      </c>
      <c r="D1881" t="s">
        <v>23</v>
      </c>
      <c r="E1881" s="2">
        <v>17</v>
      </c>
      <c r="F1881" s="2">
        <v>29</v>
      </c>
      <c r="G1881">
        <v>3</v>
      </c>
      <c r="H1881" s="8">
        <v>3.888888888888889E-2</v>
      </c>
      <c r="I1881" t="s">
        <v>13</v>
      </c>
      <c r="J1881" s="2">
        <f>Datos_cocina[[#This Row],[Precio Unitario]]*Datos_cocina[[#This Row],[Cantidad Ordenada]]</f>
        <v>87</v>
      </c>
      <c r="K1881" s="3">
        <f>Datos_cocina[[#This Row],[Ganancia Bruta]]*Datos_cocina[[#This Row],[Cantidad Ordenada]]</f>
        <v>36</v>
      </c>
      <c r="L1881" s="3">
        <f>Datos_cocina[[#This Row],[Precio Unitario]]-Datos_cocina[[#This Row],[Costo Unitario]]</f>
        <v>12</v>
      </c>
      <c r="M1881" s="4">
        <f>(Datos_cocina[[#This Row],[Ganancia Neta]]/Datos_cocina[[#This Row],[Total del Pedido]])</f>
        <v>0.41379310344827586</v>
      </c>
    </row>
    <row r="1882" spans="1:13" x14ac:dyDescent="0.3">
      <c r="A1882">
        <v>760</v>
      </c>
      <c r="B1882">
        <v>5</v>
      </c>
      <c r="C1882" t="s">
        <v>30</v>
      </c>
      <c r="D1882" t="s">
        <v>31</v>
      </c>
      <c r="E1882" s="2">
        <v>21</v>
      </c>
      <c r="F1882" s="2">
        <v>35</v>
      </c>
      <c r="G1882">
        <v>3</v>
      </c>
      <c r="H1882" s="8">
        <v>1.3888888888888888E-2</v>
      </c>
      <c r="I1882" t="s">
        <v>10</v>
      </c>
      <c r="J1882" s="2">
        <f>Datos_cocina[[#This Row],[Precio Unitario]]*Datos_cocina[[#This Row],[Cantidad Ordenada]]</f>
        <v>105</v>
      </c>
      <c r="K1882" s="3">
        <f>Datos_cocina[[#This Row],[Ganancia Bruta]]*Datos_cocina[[#This Row],[Cantidad Ordenada]]</f>
        <v>42</v>
      </c>
      <c r="L1882" s="3">
        <f>Datos_cocina[[#This Row],[Precio Unitario]]-Datos_cocina[[#This Row],[Costo Unitario]]</f>
        <v>14</v>
      </c>
      <c r="M1882" s="4">
        <f>(Datos_cocina[[#This Row],[Ganancia Neta]]/Datos_cocina[[#This Row],[Total del Pedido]])</f>
        <v>0.4</v>
      </c>
    </row>
    <row r="1883" spans="1:13" x14ac:dyDescent="0.3">
      <c r="A1883">
        <v>761</v>
      </c>
      <c r="B1883">
        <v>4</v>
      </c>
      <c r="C1883" t="s">
        <v>8</v>
      </c>
      <c r="D1883" t="s">
        <v>9</v>
      </c>
      <c r="E1883" s="2">
        <v>14</v>
      </c>
      <c r="F1883" s="2">
        <v>24</v>
      </c>
      <c r="G1883">
        <v>3</v>
      </c>
      <c r="H1883" s="8">
        <v>3.7499999999999999E-2</v>
      </c>
      <c r="I1883" t="s">
        <v>13</v>
      </c>
      <c r="J1883" s="2">
        <f>Datos_cocina[[#This Row],[Precio Unitario]]*Datos_cocina[[#This Row],[Cantidad Ordenada]]</f>
        <v>72</v>
      </c>
      <c r="K1883" s="3">
        <f>Datos_cocina[[#This Row],[Ganancia Bruta]]*Datos_cocina[[#This Row],[Cantidad Ordenada]]</f>
        <v>30</v>
      </c>
      <c r="L1883" s="3">
        <f>Datos_cocina[[#This Row],[Precio Unitario]]-Datos_cocina[[#This Row],[Costo Unitario]]</f>
        <v>10</v>
      </c>
      <c r="M1883" s="4">
        <f>(Datos_cocina[[#This Row],[Ganancia Neta]]/Datos_cocina[[#This Row],[Total del Pedido]])</f>
        <v>0.41666666666666669</v>
      </c>
    </row>
    <row r="1884" spans="1:13" x14ac:dyDescent="0.3">
      <c r="A1884">
        <v>761</v>
      </c>
      <c r="B1884">
        <v>4</v>
      </c>
      <c r="C1884" t="s">
        <v>26</v>
      </c>
      <c r="D1884" t="s">
        <v>27</v>
      </c>
      <c r="E1884" s="2">
        <v>16</v>
      </c>
      <c r="F1884" s="2">
        <v>28</v>
      </c>
      <c r="G1884">
        <v>2</v>
      </c>
      <c r="H1884" s="8">
        <v>1.3888888888888888E-2</v>
      </c>
      <c r="I1884" t="s">
        <v>10</v>
      </c>
      <c r="J1884" s="2">
        <f>Datos_cocina[[#This Row],[Precio Unitario]]*Datos_cocina[[#This Row],[Cantidad Ordenada]]</f>
        <v>56</v>
      </c>
      <c r="K1884" s="3">
        <f>Datos_cocina[[#This Row],[Ganancia Bruta]]*Datos_cocina[[#This Row],[Cantidad Ordenada]]</f>
        <v>24</v>
      </c>
      <c r="L1884" s="3">
        <f>Datos_cocina[[#This Row],[Precio Unitario]]-Datos_cocina[[#This Row],[Costo Unitario]]</f>
        <v>12</v>
      </c>
      <c r="M1884" s="4">
        <f>(Datos_cocina[[#This Row],[Ganancia Neta]]/Datos_cocina[[#This Row],[Total del Pedido]])</f>
        <v>0.42857142857142855</v>
      </c>
    </row>
    <row r="1885" spans="1:13" x14ac:dyDescent="0.3">
      <c r="A1885">
        <v>761</v>
      </c>
      <c r="B1885">
        <v>4</v>
      </c>
      <c r="C1885" t="s">
        <v>40</v>
      </c>
      <c r="D1885" t="s">
        <v>41</v>
      </c>
      <c r="E1885" s="2">
        <v>14</v>
      </c>
      <c r="F1885" s="2">
        <v>23</v>
      </c>
      <c r="G1885">
        <v>2</v>
      </c>
      <c r="H1885" s="8">
        <v>1.9444444444444445E-2</v>
      </c>
      <c r="I1885" t="s">
        <v>10</v>
      </c>
      <c r="J1885" s="2">
        <f>Datos_cocina[[#This Row],[Precio Unitario]]*Datos_cocina[[#This Row],[Cantidad Ordenada]]</f>
        <v>46</v>
      </c>
      <c r="K1885" s="3">
        <f>Datos_cocina[[#This Row],[Ganancia Bruta]]*Datos_cocina[[#This Row],[Cantidad Ordenada]]</f>
        <v>18</v>
      </c>
      <c r="L1885" s="3">
        <f>Datos_cocina[[#This Row],[Precio Unitario]]-Datos_cocina[[#This Row],[Costo Unitario]]</f>
        <v>9</v>
      </c>
      <c r="M1885" s="4">
        <f>(Datos_cocina[[#This Row],[Ganancia Neta]]/Datos_cocina[[#This Row],[Total del Pedido]])</f>
        <v>0.39130434782608697</v>
      </c>
    </row>
    <row r="1886" spans="1:13" x14ac:dyDescent="0.3">
      <c r="A1886">
        <v>762</v>
      </c>
      <c r="B1886">
        <v>4</v>
      </c>
      <c r="C1886" t="s">
        <v>42</v>
      </c>
      <c r="D1886" t="s">
        <v>43</v>
      </c>
      <c r="E1886" s="2">
        <v>13</v>
      </c>
      <c r="F1886" s="2">
        <v>21</v>
      </c>
      <c r="G1886">
        <v>1</v>
      </c>
      <c r="H1886" s="8">
        <v>1.3888888888888888E-2</v>
      </c>
      <c r="I1886" t="s">
        <v>13</v>
      </c>
      <c r="J1886" s="2">
        <f>Datos_cocina[[#This Row],[Precio Unitario]]*Datos_cocina[[#This Row],[Cantidad Ordenada]]</f>
        <v>21</v>
      </c>
      <c r="K1886" s="3">
        <f>Datos_cocina[[#This Row],[Ganancia Bruta]]*Datos_cocina[[#This Row],[Cantidad Ordenada]]</f>
        <v>8</v>
      </c>
      <c r="L1886" s="3">
        <f>Datos_cocina[[#This Row],[Precio Unitario]]-Datos_cocina[[#This Row],[Costo Unitario]]</f>
        <v>8</v>
      </c>
      <c r="M1886" s="4">
        <f>(Datos_cocina[[#This Row],[Ganancia Neta]]/Datos_cocina[[#This Row],[Total del Pedido]])</f>
        <v>0.38095238095238093</v>
      </c>
    </row>
    <row r="1887" spans="1:13" x14ac:dyDescent="0.3">
      <c r="A1887">
        <v>762</v>
      </c>
      <c r="B1887">
        <v>4</v>
      </c>
      <c r="C1887" t="s">
        <v>46</v>
      </c>
      <c r="D1887" t="s">
        <v>47</v>
      </c>
      <c r="E1887" s="2">
        <v>15</v>
      </c>
      <c r="F1887" s="2">
        <v>26</v>
      </c>
      <c r="G1887">
        <v>3</v>
      </c>
      <c r="H1887" s="8">
        <v>6.2500000000000003E-3</v>
      </c>
      <c r="I1887" t="s">
        <v>10</v>
      </c>
      <c r="J1887" s="2">
        <f>Datos_cocina[[#This Row],[Precio Unitario]]*Datos_cocina[[#This Row],[Cantidad Ordenada]]</f>
        <v>78</v>
      </c>
      <c r="K1887" s="3">
        <f>Datos_cocina[[#This Row],[Ganancia Bruta]]*Datos_cocina[[#This Row],[Cantidad Ordenada]]</f>
        <v>33</v>
      </c>
      <c r="L1887" s="3">
        <f>Datos_cocina[[#This Row],[Precio Unitario]]-Datos_cocina[[#This Row],[Costo Unitario]]</f>
        <v>11</v>
      </c>
      <c r="M1887" s="4">
        <f>(Datos_cocina[[#This Row],[Ganancia Neta]]/Datos_cocina[[#This Row],[Total del Pedido]])</f>
        <v>0.42307692307692307</v>
      </c>
    </row>
    <row r="1888" spans="1:13" x14ac:dyDescent="0.3">
      <c r="A1888">
        <v>763</v>
      </c>
      <c r="B1888">
        <v>18</v>
      </c>
      <c r="C1888" t="s">
        <v>24</v>
      </c>
      <c r="D1888" t="s">
        <v>25</v>
      </c>
      <c r="E1888" s="2">
        <v>20</v>
      </c>
      <c r="F1888" s="2">
        <v>33</v>
      </c>
      <c r="G1888">
        <v>2</v>
      </c>
      <c r="H1888" s="8">
        <v>9.7222222222222224E-3</v>
      </c>
      <c r="I1888" t="s">
        <v>13</v>
      </c>
      <c r="J1888" s="2">
        <f>Datos_cocina[[#This Row],[Precio Unitario]]*Datos_cocina[[#This Row],[Cantidad Ordenada]]</f>
        <v>66</v>
      </c>
      <c r="K1888" s="3">
        <f>Datos_cocina[[#This Row],[Ganancia Bruta]]*Datos_cocina[[#This Row],[Cantidad Ordenada]]</f>
        <v>26</v>
      </c>
      <c r="L1888" s="3">
        <f>Datos_cocina[[#This Row],[Precio Unitario]]-Datos_cocina[[#This Row],[Costo Unitario]]</f>
        <v>13</v>
      </c>
      <c r="M1888" s="4">
        <f>(Datos_cocina[[#This Row],[Ganancia Neta]]/Datos_cocina[[#This Row],[Total del Pedido]])</f>
        <v>0.39393939393939392</v>
      </c>
    </row>
    <row r="1889" spans="1:13" x14ac:dyDescent="0.3">
      <c r="A1889">
        <v>763</v>
      </c>
      <c r="B1889">
        <v>18</v>
      </c>
      <c r="C1889" t="s">
        <v>28</v>
      </c>
      <c r="D1889" t="s">
        <v>29</v>
      </c>
      <c r="E1889" s="2">
        <v>11</v>
      </c>
      <c r="F1889" s="2">
        <v>19</v>
      </c>
      <c r="G1889">
        <v>2</v>
      </c>
      <c r="H1889" s="8">
        <v>1.2500000000000001E-2</v>
      </c>
      <c r="I1889" t="s">
        <v>13</v>
      </c>
      <c r="J1889" s="2">
        <f>Datos_cocina[[#This Row],[Precio Unitario]]*Datos_cocina[[#This Row],[Cantidad Ordenada]]</f>
        <v>38</v>
      </c>
      <c r="K1889" s="3">
        <f>Datos_cocina[[#This Row],[Ganancia Bruta]]*Datos_cocina[[#This Row],[Cantidad Ordenada]]</f>
        <v>16</v>
      </c>
      <c r="L1889" s="3">
        <f>Datos_cocina[[#This Row],[Precio Unitario]]-Datos_cocina[[#This Row],[Costo Unitario]]</f>
        <v>8</v>
      </c>
      <c r="M1889" s="4">
        <f>(Datos_cocina[[#This Row],[Ganancia Neta]]/Datos_cocina[[#This Row],[Total del Pedido]])</f>
        <v>0.42105263157894735</v>
      </c>
    </row>
    <row r="1890" spans="1:13" x14ac:dyDescent="0.3">
      <c r="A1890">
        <v>764</v>
      </c>
      <c r="B1890">
        <v>20</v>
      </c>
      <c r="C1890" t="s">
        <v>16</v>
      </c>
      <c r="D1890" t="s">
        <v>17</v>
      </c>
      <c r="E1890" s="2">
        <v>16</v>
      </c>
      <c r="F1890" s="2">
        <v>27</v>
      </c>
      <c r="G1890">
        <v>1</v>
      </c>
      <c r="H1890" s="8">
        <v>3.6805555555555557E-2</v>
      </c>
      <c r="I1890" t="s">
        <v>10</v>
      </c>
      <c r="J1890" s="2">
        <f>Datos_cocina[[#This Row],[Precio Unitario]]*Datos_cocina[[#This Row],[Cantidad Ordenada]]</f>
        <v>27</v>
      </c>
      <c r="K1890" s="3">
        <f>Datos_cocina[[#This Row],[Ganancia Bruta]]*Datos_cocina[[#This Row],[Cantidad Ordenada]]</f>
        <v>11</v>
      </c>
      <c r="L1890" s="3">
        <f>Datos_cocina[[#This Row],[Precio Unitario]]-Datos_cocina[[#This Row],[Costo Unitario]]</f>
        <v>11</v>
      </c>
      <c r="M1890" s="4">
        <f>(Datos_cocina[[#This Row],[Ganancia Neta]]/Datos_cocina[[#This Row],[Total del Pedido]])</f>
        <v>0.40740740740740738</v>
      </c>
    </row>
    <row r="1891" spans="1:13" x14ac:dyDescent="0.3">
      <c r="A1891">
        <v>764</v>
      </c>
      <c r="B1891">
        <v>20</v>
      </c>
      <c r="C1891" t="s">
        <v>36</v>
      </c>
      <c r="D1891" t="s">
        <v>37</v>
      </c>
      <c r="E1891" s="2">
        <v>20</v>
      </c>
      <c r="F1891" s="2">
        <v>34</v>
      </c>
      <c r="G1891">
        <v>1</v>
      </c>
      <c r="H1891" s="8">
        <v>1.6666666666666666E-2</v>
      </c>
      <c r="I1891" t="s">
        <v>10</v>
      </c>
      <c r="J1891" s="2">
        <f>Datos_cocina[[#This Row],[Precio Unitario]]*Datos_cocina[[#This Row],[Cantidad Ordenada]]</f>
        <v>34</v>
      </c>
      <c r="K1891" s="3">
        <f>Datos_cocina[[#This Row],[Ganancia Bruta]]*Datos_cocina[[#This Row],[Cantidad Ordenada]]</f>
        <v>14</v>
      </c>
      <c r="L1891" s="3">
        <f>Datos_cocina[[#This Row],[Precio Unitario]]-Datos_cocina[[#This Row],[Costo Unitario]]</f>
        <v>14</v>
      </c>
      <c r="M1891" s="4">
        <f>(Datos_cocina[[#This Row],[Ganancia Neta]]/Datos_cocina[[#This Row],[Total del Pedido]])</f>
        <v>0.41176470588235292</v>
      </c>
    </row>
    <row r="1892" spans="1:13" x14ac:dyDescent="0.3">
      <c r="A1892">
        <v>764</v>
      </c>
      <c r="B1892">
        <v>20</v>
      </c>
      <c r="C1892" t="s">
        <v>8</v>
      </c>
      <c r="D1892" t="s">
        <v>9</v>
      </c>
      <c r="E1892" s="2">
        <v>14</v>
      </c>
      <c r="F1892" s="2">
        <v>24</v>
      </c>
      <c r="G1892">
        <v>1</v>
      </c>
      <c r="H1892" s="8">
        <v>2.4305555555555556E-2</v>
      </c>
      <c r="I1892" t="s">
        <v>10</v>
      </c>
      <c r="J1892" s="2">
        <f>Datos_cocina[[#This Row],[Precio Unitario]]*Datos_cocina[[#This Row],[Cantidad Ordenada]]</f>
        <v>24</v>
      </c>
      <c r="K1892" s="3">
        <f>Datos_cocina[[#This Row],[Ganancia Bruta]]*Datos_cocina[[#This Row],[Cantidad Ordenada]]</f>
        <v>10</v>
      </c>
      <c r="L1892" s="3">
        <f>Datos_cocina[[#This Row],[Precio Unitario]]-Datos_cocina[[#This Row],[Costo Unitario]]</f>
        <v>10</v>
      </c>
      <c r="M1892" s="4">
        <f>(Datos_cocina[[#This Row],[Ganancia Neta]]/Datos_cocina[[#This Row],[Total del Pedido]])</f>
        <v>0.41666666666666669</v>
      </c>
    </row>
    <row r="1893" spans="1:13" x14ac:dyDescent="0.3">
      <c r="A1893">
        <v>765</v>
      </c>
      <c r="B1893">
        <v>20</v>
      </c>
      <c r="C1893" t="s">
        <v>46</v>
      </c>
      <c r="D1893" t="s">
        <v>47</v>
      </c>
      <c r="E1893" s="2">
        <v>15</v>
      </c>
      <c r="F1893" s="2">
        <v>26</v>
      </c>
      <c r="G1893">
        <v>3</v>
      </c>
      <c r="H1893" s="8">
        <v>3.8194444444444448E-2</v>
      </c>
      <c r="I1893" t="s">
        <v>13</v>
      </c>
      <c r="J1893" s="2">
        <f>Datos_cocina[[#This Row],[Precio Unitario]]*Datos_cocina[[#This Row],[Cantidad Ordenada]]</f>
        <v>78</v>
      </c>
      <c r="K1893" s="3">
        <f>Datos_cocina[[#This Row],[Ganancia Bruta]]*Datos_cocina[[#This Row],[Cantidad Ordenada]]</f>
        <v>33</v>
      </c>
      <c r="L1893" s="3">
        <f>Datos_cocina[[#This Row],[Precio Unitario]]-Datos_cocina[[#This Row],[Costo Unitario]]</f>
        <v>11</v>
      </c>
      <c r="M1893" s="4">
        <f>(Datos_cocina[[#This Row],[Ganancia Neta]]/Datos_cocina[[#This Row],[Total del Pedido]])</f>
        <v>0.42307692307692307</v>
      </c>
    </row>
    <row r="1894" spans="1:13" x14ac:dyDescent="0.3">
      <c r="A1894">
        <v>765</v>
      </c>
      <c r="B1894">
        <v>20</v>
      </c>
      <c r="C1894" t="s">
        <v>26</v>
      </c>
      <c r="D1894" t="s">
        <v>27</v>
      </c>
      <c r="E1894" s="2">
        <v>16</v>
      </c>
      <c r="F1894" s="2">
        <v>28</v>
      </c>
      <c r="G1894">
        <v>2</v>
      </c>
      <c r="H1894" s="8">
        <v>9.7222222222222224E-3</v>
      </c>
      <c r="I1894" t="s">
        <v>10</v>
      </c>
      <c r="J1894" s="2">
        <f>Datos_cocina[[#This Row],[Precio Unitario]]*Datos_cocina[[#This Row],[Cantidad Ordenada]]</f>
        <v>56</v>
      </c>
      <c r="K1894" s="3">
        <f>Datos_cocina[[#This Row],[Ganancia Bruta]]*Datos_cocina[[#This Row],[Cantidad Ordenada]]</f>
        <v>24</v>
      </c>
      <c r="L1894" s="3">
        <f>Datos_cocina[[#This Row],[Precio Unitario]]-Datos_cocina[[#This Row],[Costo Unitario]]</f>
        <v>12</v>
      </c>
      <c r="M1894" s="4">
        <f>(Datos_cocina[[#This Row],[Ganancia Neta]]/Datos_cocina[[#This Row],[Total del Pedido]])</f>
        <v>0.42857142857142855</v>
      </c>
    </row>
    <row r="1895" spans="1:13" x14ac:dyDescent="0.3">
      <c r="A1895">
        <v>765</v>
      </c>
      <c r="B1895">
        <v>20</v>
      </c>
      <c r="C1895" t="s">
        <v>42</v>
      </c>
      <c r="D1895" t="s">
        <v>43</v>
      </c>
      <c r="E1895" s="2">
        <v>13</v>
      </c>
      <c r="F1895" s="2">
        <v>21</v>
      </c>
      <c r="G1895">
        <v>3</v>
      </c>
      <c r="H1895" s="8">
        <v>3.6111111111111108E-2</v>
      </c>
      <c r="I1895" t="s">
        <v>10</v>
      </c>
      <c r="J1895" s="2">
        <f>Datos_cocina[[#This Row],[Precio Unitario]]*Datos_cocina[[#This Row],[Cantidad Ordenada]]</f>
        <v>63</v>
      </c>
      <c r="K1895" s="3">
        <f>Datos_cocina[[#This Row],[Ganancia Bruta]]*Datos_cocina[[#This Row],[Cantidad Ordenada]]</f>
        <v>24</v>
      </c>
      <c r="L1895" s="3">
        <f>Datos_cocina[[#This Row],[Precio Unitario]]-Datos_cocina[[#This Row],[Costo Unitario]]</f>
        <v>8</v>
      </c>
      <c r="M1895" s="4">
        <f>(Datos_cocina[[#This Row],[Ganancia Neta]]/Datos_cocina[[#This Row],[Total del Pedido]])</f>
        <v>0.38095238095238093</v>
      </c>
    </row>
    <row r="1896" spans="1:13" x14ac:dyDescent="0.3">
      <c r="A1896">
        <v>765</v>
      </c>
      <c r="B1896">
        <v>20</v>
      </c>
      <c r="C1896" t="s">
        <v>20</v>
      </c>
      <c r="D1896" t="s">
        <v>21</v>
      </c>
      <c r="E1896" s="2">
        <v>22</v>
      </c>
      <c r="F1896" s="2">
        <v>36</v>
      </c>
      <c r="G1896">
        <v>1</v>
      </c>
      <c r="H1896" s="8">
        <v>2.9861111111111113E-2</v>
      </c>
      <c r="I1896" t="s">
        <v>10</v>
      </c>
      <c r="J1896" s="2">
        <f>Datos_cocina[[#This Row],[Precio Unitario]]*Datos_cocina[[#This Row],[Cantidad Ordenada]]</f>
        <v>36</v>
      </c>
      <c r="K1896" s="3">
        <f>Datos_cocina[[#This Row],[Ganancia Bruta]]*Datos_cocina[[#This Row],[Cantidad Ordenada]]</f>
        <v>14</v>
      </c>
      <c r="L1896" s="3">
        <f>Datos_cocina[[#This Row],[Precio Unitario]]-Datos_cocina[[#This Row],[Costo Unitario]]</f>
        <v>14</v>
      </c>
      <c r="M1896" s="4">
        <f>(Datos_cocina[[#This Row],[Ganancia Neta]]/Datos_cocina[[#This Row],[Total del Pedido]])</f>
        <v>0.3888888888888889</v>
      </c>
    </row>
    <row r="1897" spans="1:13" x14ac:dyDescent="0.3">
      <c r="A1897">
        <v>766</v>
      </c>
      <c r="B1897">
        <v>17</v>
      </c>
      <c r="C1897" t="s">
        <v>11</v>
      </c>
      <c r="D1897" t="s">
        <v>12</v>
      </c>
      <c r="E1897" s="2">
        <v>18</v>
      </c>
      <c r="F1897" s="2">
        <v>30</v>
      </c>
      <c r="G1897">
        <v>2</v>
      </c>
      <c r="H1897" s="8">
        <v>3.6111111111111108E-2</v>
      </c>
      <c r="I1897" t="s">
        <v>10</v>
      </c>
      <c r="J1897" s="2">
        <f>Datos_cocina[[#This Row],[Precio Unitario]]*Datos_cocina[[#This Row],[Cantidad Ordenada]]</f>
        <v>60</v>
      </c>
      <c r="K1897" s="3">
        <f>Datos_cocina[[#This Row],[Ganancia Bruta]]*Datos_cocina[[#This Row],[Cantidad Ordenada]]</f>
        <v>24</v>
      </c>
      <c r="L1897" s="3">
        <f>Datos_cocina[[#This Row],[Precio Unitario]]-Datos_cocina[[#This Row],[Costo Unitario]]</f>
        <v>12</v>
      </c>
      <c r="M1897" s="4">
        <f>(Datos_cocina[[#This Row],[Ganancia Neta]]/Datos_cocina[[#This Row],[Total del Pedido]])</f>
        <v>0.4</v>
      </c>
    </row>
    <row r="1898" spans="1:13" x14ac:dyDescent="0.3">
      <c r="A1898">
        <v>766</v>
      </c>
      <c r="B1898">
        <v>17</v>
      </c>
      <c r="C1898" t="s">
        <v>28</v>
      </c>
      <c r="D1898" t="s">
        <v>29</v>
      </c>
      <c r="E1898" s="2">
        <v>11</v>
      </c>
      <c r="F1898" s="2">
        <v>19</v>
      </c>
      <c r="G1898">
        <v>1</v>
      </c>
      <c r="H1898" s="8">
        <v>4.0972222222222222E-2</v>
      </c>
      <c r="I1898" t="s">
        <v>10</v>
      </c>
      <c r="J1898" s="2">
        <f>Datos_cocina[[#This Row],[Precio Unitario]]*Datos_cocina[[#This Row],[Cantidad Ordenada]]</f>
        <v>19</v>
      </c>
      <c r="K1898" s="3">
        <f>Datos_cocina[[#This Row],[Ganancia Bruta]]*Datos_cocina[[#This Row],[Cantidad Ordenada]]</f>
        <v>8</v>
      </c>
      <c r="L1898" s="3">
        <f>Datos_cocina[[#This Row],[Precio Unitario]]-Datos_cocina[[#This Row],[Costo Unitario]]</f>
        <v>8</v>
      </c>
      <c r="M1898" s="4">
        <f>(Datos_cocina[[#This Row],[Ganancia Neta]]/Datos_cocina[[#This Row],[Total del Pedido]])</f>
        <v>0.42105263157894735</v>
      </c>
    </row>
    <row r="1899" spans="1:13" x14ac:dyDescent="0.3">
      <c r="A1899">
        <v>766</v>
      </c>
      <c r="B1899">
        <v>17</v>
      </c>
      <c r="C1899" t="s">
        <v>38</v>
      </c>
      <c r="D1899" t="s">
        <v>39</v>
      </c>
      <c r="E1899" s="2">
        <v>12</v>
      </c>
      <c r="F1899" s="2">
        <v>20</v>
      </c>
      <c r="G1899">
        <v>3</v>
      </c>
      <c r="H1899" s="8">
        <v>4.8611111111111112E-3</v>
      </c>
      <c r="I1899" t="s">
        <v>10</v>
      </c>
      <c r="J1899" s="2">
        <f>Datos_cocina[[#This Row],[Precio Unitario]]*Datos_cocina[[#This Row],[Cantidad Ordenada]]</f>
        <v>60</v>
      </c>
      <c r="K1899" s="3">
        <f>Datos_cocina[[#This Row],[Ganancia Bruta]]*Datos_cocina[[#This Row],[Cantidad Ordenada]]</f>
        <v>24</v>
      </c>
      <c r="L1899" s="3">
        <f>Datos_cocina[[#This Row],[Precio Unitario]]-Datos_cocina[[#This Row],[Costo Unitario]]</f>
        <v>8</v>
      </c>
      <c r="M1899" s="4">
        <f>(Datos_cocina[[#This Row],[Ganancia Neta]]/Datos_cocina[[#This Row],[Total del Pedido]])</f>
        <v>0.4</v>
      </c>
    </row>
    <row r="1900" spans="1:13" x14ac:dyDescent="0.3">
      <c r="A1900">
        <v>766</v>
      </c>
      <c r="B1900">
        <v>17</v>
      </c>
      <c r="C1900" t="s">
        <v>40</v>
      </c>
      <c r="D1900" t="s">
        <v>41</v>
      </c>
      <c r="E1900" s="2">
        <v>14</v>
      </c>
      <c r="F1900" s="2">
        <v>23</v>
      </c>
      <c r="G1900">
        <v>2</v>
      </c>
      <c r="H1900" s="8">
        <v>1.1111111111111112E-2</v>
      </c>
      <c r="I1900" t="s">
        <v>13</v>
      </c>
      <c r="J1900" s="2">
        <f>Datos_cocina[[#This Row],[Precio Unitario]]*Datos_cocina[[#This Row],[Cantidad Ordenada]]</f>
        <v>46</v>
      </c>
      <c r="K1900" s="3">
        <f>Datos_cocina[[#This Row],[Ganancia Bruta]]*Datos_cocina[[#This Row],[Cantidad Ordenada]]</f>
        <v>18</v>
      </c>
      <c r="L1900" s="3">
        <f>Datos_cocina[[#This Row],[Precio Unitario]]-Datos_cocina[[#This Row],[Costo Unitario]]</f>
        <v>9</v>
      </c>
      <c r="M1900" s="4">
        <f>(Datos_cocina[[#This Row],[Ganancia Neta]]/Datos_cocina[[#This Row],[Total del Pedido]])</f>
        <v>0.39130434782608697</v>
      </c>
    </row>
    <row r="1901" spans="1:13" x14ac:dyDescent="0.3">
      <c r="A1901">
        <v>767</v>
      </c>
      <c r="B1901">
        <v>10</v>
      </c>
      <c r="C1901" t="s">
        <v>22</v>
      </c>
      <c r="D1901" t="s">
        <v>23</v>
      </c>
      <c r="E1901" s="2">
        <v>17</v>
      </c>
      <c r="F1901" s="2">
        <v>29</v>
      </c>
      <c r="G1901">
        <v>2</v>
      </c>
      <c r="H1901" s="8">
        <v>8.3333333333333332E-3</v>
      </c>
      <c r="I1901" t="s">
        <v>13</v>
      </c>
      <c r="J1901" s="2">
        <f>Datos_cocina[[#This Row],[Precio Unitario]]*Datos_cocina[[#This Row],[Cantidad Ordenada]]</f>
        <v>58</v>
      </c>
      <c r="K1901" s="3">
        <f>Datos_cocina[[#This Row],[Ganancia Bruta]]*Datos_cocina[[#This Row],[Cantidad Ordenada]]</f>
        <v>24</v>
      </c>
      <c r="L1901" s="3">
        <f>Datos_cocina[[#This Row],[Precio Unitario]]-Datos_cocina[[#This Row],[Costo Unitario]]</f>
        <v>12</v>
      </c>
      <c r="M1901" s="4">
        <f>(Datos_cocina[[#This Row],[Ganancia Neta]]/Datos_cocina[[#This Row],[Total del Pedido]])</f>
        <v>0.41379310344827586</v>
      </c>
    </row>
    <row r="1902" spans="1:13" x14ac:dyDescent="0.3">
      <c r="A1902">
        <v>767</v>
      </c>
      <c r="B1902">
        <v>10</v>
      </c>
      <c r="C1902" t="s">
        <v>8</v>
      </c>
      <c r="D1902" t="s">
        <v>9</v>
      </c>
      <c r="E1902" s="2">
        <v>14</v>
      </c>
      <c r="F1902" s="2">
        <v>24</v>
      </c>
      <c r="G1902">
        <v>2</v>
      </c>
      <c r="H1902" s="8">
        <v>2.0833333333333332E-2</v>
      </c>
      <c r="I1902" t="s">
        <v>13</v>
      </c>
      <c r="J1902" s="2">
        <f>Datos_cocina[[#This Row],[Precio Unitario]]*Datos_cocina[[#This Row],[Cantidad Ordenada]]</f>
        <v>48</v>
      </c>
      <c r="K1902" s="3">
        <f>Datos_cocina[[#This Row],[Ganancia Bruta]]*Datos_cocina[[#This Row],[Cantidad Ordenada]]</f>
        <v>20</v>
      </c>
      <c r="L1902" s="3">
        <f>Datos_cocina[[#This Row],[Precio Unitario]]-Datos_cocina[[#This Row],[Costo Unitario]]</f>
        <v>10</v>
      </c>
      <c r="M1902" s="4">
        <f>(Datos_cocina[[#This Row],[Ganancia Neta]]/Datos_cocina[[#This Row],[Total del Pedido]])</f>
        <v>0.41666666666666669</v>
      </c>
    </row>
    <row r="1903" spans="1:13" x14ac:dyDescent="0.3">
      <c r="A1903">
        <v>767</v>
      </c>
      <c r="B1903">
        <v>10</v>
      </c>
      <c r="C1903" t="s">
        <v>42</v>
      </c>
      <c r="D1903" t="s">
        <v>43</v>
      </c>
      <c r="E1903" s="2">
        <v>13</v>
      </c>
      <c r="F1903" s="2">
        <v>21</v>
      </c>
      <c r="G1903">
        <v>3</v>
      </c>
      <c r="H1903" s="8">
        <v>2.9861111111111113E-2</v>
      </c>
      <c r="I1903" t="s">
        <v>13</v>
      </c>
      <c r="J1903" s="2">
        <f>Datos_cocina[[#This Row],[Precio Unitario]]*Datos_cocina[[#This Row],[Cantidad Ordenada]]</f>
        <v>63</v>
      </c>
      <c r="K1903" s="3">
        <f>Datos_cocina[[#This Row],[Ganancia Bruta]]*Datos_cocina[[#This Row],[Cantidad Ordenada]]</f>
        <v>24</v>
      </c>
      <c r="L1903" s="3">
        <f>Datos_cocina[[#This Row],[Precio Unitario]]-Datos_cocina[[#This Row],[Costo Unitario]]</f>
        <v>8</v>
      </c>
      <c r="M1903" s="4">
        <f>(Datos_cocina[[#This Row],[Ganancia Neta]]/Datos_cocina[[#This Row],[Total del Pedido]])</f>
        <v>0.38095238095238093</v>
      </c>
    </row>
    <row r="1904" spans="1:13" x14ac:dyDescent="0.3">
      <c r="C1904" s="10"/>
      <c r="D1904" s="10"/>
      <c r="E1904" s="47">
        <f>SUM(Datos_cocina[Costo Unitario])</f>
        <v>31418</v>
      </c>
      <c r="F1904" s="47">
        <f>SUM(Datos_cocina[Precio Unitario])</f>
        <v>52657</v>
      </c>
      <c r="G1904" s="48">
        <f>SUM(Datos_cocina[Cantidad Ordenada])</f>
        <v>3838</v>
      </c>
      <c r="H1904" s="49">
        <f>SUM(Datos_cocina[Tiempo de Preparación])</f>
        <v>42.056944444444476</v>
      </c>
      <c r="I1904" s="47"/>
      <c r="J1904" s="47">
        <f>SUM(Datos_cocina[Total del Pedido])</f>
        <v>106327</v>
      </c>
      <c r="K1904" s="47">
        <f>SUM(Datos_cocina[Ganancia Neta])</f>
        <v>42881</v>
      </c>
      <c r="L1904" s="47">
        <f>SUM(Datos_cocina[Ganancia Bruta])</f>
        <v>21239</v>
      </c>
      <c r="M1904" s="4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65A6-6DD0-4299-8CAD-CAA7361D7854}">
  <dimension ref="A1:U769"/>
  <sheetViews>
    <sheetView topLeftCell="A729" zoomScaleNormal="100" workbookViewId="0">
      <selection activeCell="N769" sqref="N769"/>
    </sheetView>
  </sheetViews>
  <sheetFormatPr baseColWidth="10" defaultRowHeight="14.4" x14ac:dyDescent="0.3"/>
  <cols>
    <col min="1" max="1" width="26.88671875" customWidth="1"/>
    <col min="2" max="2" width="19.88671875" bestFit="1" customWidth="1"/>
    <col min="3" max="3" width="24.109375" bestFit="1" customWidth="1"/>
    <col min="4" max="4" width="17.44140625" bestFit="1" customWidth="1"/>
    <col min="5" max="5" width="15.6640625" customWidth="1"/>
    <col min="6" max="6" width="18.109375" bestFit="1" customWidth="1"/>
    <col min="7" max="8" width="17.44140625" bestFit="1" customWidth="1"/>
    <col min="9" max="9" width="10.109375" customWidth="1"/>
    <col min="10" max="10" width="18.88671875" bestFit="1" customWidth="1"/>
    <col min="11" max="11" width="18.5546875" bestFit="1" customWidth="1"/>
    <col min="12" max="12" width="16.44140625" bestFit="1" customWidth="1"/>
    <col min="13" max="13" width="32.88671875" bestFit="1" customWidth="1"/>
    <col min="14" max="14" width="30" customWidth="1"/>
    <col min="15" max="15" width="18.109375" bestFit="1" customWidth="1"/>
    <col min="16" max="16" width="18.44140625" bestFit="1" customWidth="1"/>
    <col min="17" max="17" width="16.6640625" bestFit="1" customWidth="1"/>
    <col min="18" max="18" width="24.44140625" bestFit="1" customWidth="1"/>
    <col min="19" max="19" width="40.109375" bestFit="1" customWidth="1"/>
    <col min="20" max="20" width="32.109375" customWidth="1"/>
    <col min="21" max="21" width="16.44140625" bestFit="1" customWidth="1"/>
  </cols>
  <sheetData>
    <row r="1" spans="1:21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1727</v>
      </c>
      <c r="O1" t="s">
        <v>1731</v>
      </c>
      <c r="P1" t="s">
        <v>1733</v>
      </c>
      <c r="Q1" t="s">
        <v>1732</v>
      </c>
      <c r="R1" t="s">
        <v>1734</v>
      </c>
      <c r="S1" t="s">
        <v>1736</v>
      </c>
      <c r="T1" t="s">
        <v>1737</v>
      </c>
      <c r="U1" t="s">
        <v>1738</v>
      </c>
    </row>
    <row r="2" spans="1:21" x14ac:dyDescent="0.3">
      <c r="A2">
        <v>10</v>
      </c>
      <c r="B2" t="s">
        <v>287</v>
      </c>
      <c r="C2">
        <v>6</v>
      </c>
      <c r="D2" s="1">
        <v>45017.046527777777</v>
      </c>
      <c r="E2" s="1">
        <v>45017.159722222219</v>
      </c>
      <c r="F2" t="s">
        <v>101</v>
      </c>
      <c r="G2" t="s">
        <v>73</v>
      </c>
      <c r="H2" t="s">
        <v>87</v>
      </c>
      <c r="I2" t="s">
        <v>288</v>
      </c>
      <c r="J2" t="s">
        <v>79</v>
      </c>
      <c r="K2">
        <v>1</v>
      </c>
      <c r="L2" t="s">
        <v>107</v>
      </c>
      <c r="M2" t="s">
        <v>289</v>
      </c>
      <c r="N2" s="2">
        <f>SUMIF(Datos_cocina!A:A,Datos_sala!K:K,Datos_cocina!J:J)</f>
        <v>138</v>
      </c>
      <c r="O2" s="7" t="str">
        <f>TEXT(Datos_sala[[#This Row],[Hora de Salida]], "aaaa-mm-dd")</f>
        <v>2023-04-01</v>
      </c>
      <c r="P2" t="str">
        <f>TEXT(Datos_sala[[#This Row],[Hora de Llegada]], "hh:mm")</f>
        <v>01:07</v>
      </c>
      <c r="Q2" t="str">
        <f>TEXT(Datos_sala[[#This Row],[Hora de Salida]], "hh:mm")</f>
        <v>03:50</v>
      </c>
      <c r="R2" s="8">
        <f>Datos_sala[[#This Row],[Hora de Salida2]] - Datos_sala[[#This Row],[Hora de Llegada2]] + IF(Datos_sala[[#This Row],[Estado de la Mesa]]="Ocupada", 15/1440, 0)</f>
        <v>0.11319444444444443</v>
      </c>
      <c r="S2" s="8">
        <f>SUMIF(Datos_cocina!A:A, Datos_sala!K:K, Datos_cocina!H:H)</f>
        <v>3.9583333333333331E-2</v>
      </c>
      <c r="T2" s="8">
        <f>MAX(0, Datos_sala[[#This Row],[Tiempo de Permanencia]]-Datos_sala[[#This Row],[Tiempo de Preparación Ordenes en Horas]])</f>
        <v>7.3611111111111099E-2</v>
      </c>
      <c r="U2" s="9" t="str">
        <f>IF(Datos_sala[[#This Row],[Tiempo de Degustación en Horas]] = 0, "No", "Si")</f>
        <v>Si</v>
      </c>
    </row>
    <row r="3" spans="1:21" x14ac:dyDescent="0.3">
      <c r="A3">
        <v>6</v>
      </c>
      <c r="B3" t="s">
        <v>290</v>
      </c>
      <c r="C3">
        <v>6</v>
      </c>
      <c r="D3" s="1">
        <v>45017.061111111114</v>
      </c>
      <c r="E3" s="1">
        <v>45017.15902777778</v>
      </c>
      <c r="F3" t="s">
        <v>121</v>
      </c>
      <c r="G3" t="s">
        <v>98</v>
      </c>
      <c r="H3" t="s">
        <v>74</v>
      </c>
      <c r="I3" t="s">
        <v>291</v>
      </c>
      <c r="J3" t="s">
        <v>79</v>
      </c>
      <c r="K3">
        <v>2</v>
      </c>
      <c r="L3" t="s">
        <v>88</v>
      </c>
      <c r="M3" t="s">
        <v>292</v>
      </c>
      <c r="N3" s="2">
        <f>SUMIF(Datos_cocina!A:A,Datos_sala!K:K,Datos_cocina!J:J)</f>
        <v>58</v>
      </c>
      <c r="O3" s="7" t="str">
        <f>TEXT(Datos_sala[[#This Row],[Hora de Salida]], "aaaa-mm-dd")</f>
        <v>2023-04-01</v>
      </c>
      <c r="P3" t="str">
        <f>TEXT(Datos_sala[[#This Row],[Hora de Llegada]], "hh:mm")</f>
        <v>01:28</v>
      </c>
      <c r="Q3" t="str">
        <f>TEXT(Datos_sala[[#This Row],[Hora de Salida]], "hh:mm")</f>
        <v>03:49</v>
      </c>
      <c r="R3" s="8">
        <f>Datos_sala[[#This Row],[Hora de Salida2]] - Datos_sala[[#This Row],[Hora de Llegada2]] + IF(Datos_sala[[#This Row],[Estado de la Mesa]]="Ocupada", 15/1440, 0)</f>
        <v>9.7916666666666652E-2</v>
      </c>
      <c r="S3" s="8">
        <f>SUMIF(Datos_cocina!A:A, Datos_sala!K:K, Datos_cocina!H:H)</f>
        <v>5.9027777777777776E-2</v>
      </c>
      <c r="T3" s="8">
        <f>MAX(0, Datos_sala[[#This Row],[Tiempo de Permanencia]]-Datos_sala[[#This Row],[Tiempo de Preparación Ordenes en Horas]])</f>
        <v>3.8888888888888876E-2</v>
      </c>
      <c r="U3" s="9" t="str">
        <f>IF(Datos_sala[[#This Row],[Tiempo de Degustación en Horas]] = 0, "No", "Si")</f>
        <v>Si</v>
      </c>
    </row>
    <row r="4" spans="1:21" x14ac:dyDescent="0.3">
      <c r="A4">
        <v>20</v>
      </c>
      <c r="B4" t="s">
        <v>293</v>
      </c>
      <c r="C4">
        <v>1</v>
      </c>
      <c r="D4" s="1">
        <v>45017.020138888889</v>
      </c>
      <c r="E4" s="1">
        <v>45017.163888888892</v>
      </c>
      <c r="F4" t="s">
        <v>83</v>
      </c>
      <c r="G4" t="s">
        <v>98</v>
      </c>
      <c r="H4" t="s">
        <v>67</v>
      </c>
      <c r="I4" t="s">
        <v>294</v>
      </c>
      <c r="J4" t="s">
        <v>68</v>
      </c>
      <c r="K4">
        <v>3</v>
      </c>
      <c r="L4" t="s">
        <v>76</v>
      </c>
      <c r="M4" t="s">
        <v>295</v>
      </c>
      <c r="N4" s="2">
        <f>SUMIF(Datos_cocina!A:A,Datos_sala!K:K,Datos_cocina!J:J)</f>
        <v>165</v>
      </c>
      <c r="O4" s="7" t="str">
        <f>TEXT(Datos_sala[[#This Row],[Hora de Salida]], "aaaa-mm-dd")</f>
        <v>2023-04-01</v>
      </c>
      <c r="P4" t="str">
        <f>TEXT(Datos_sala[[#This Row],[Hora de Llegada]], "hh:mm")</f>
        <v>00:29</v>
      </c>
      <c r="Q4" t="str">
        <f>TEXT(Datos_sala[[#This Row],[Hora de Salida]], "hh:mm")</f>
        <v>03:56</v>
      </c>
      <c r="R4" s="8">
        <f>Datos_sala[[#This Row],[Hora de Salida2]] - Datos_sala[[#This Row],[Hora de Llegada2]] + IF(Datos_sala[[#This Row],[Estado de la Mesa]]="Ocupada", 15/1440, 0)</f>
        <v>0.14374999999999999</v>
      </c>
      <c r="S4" s="8">
        <f>SUMIF(Datos_cocina!A:A, Datos_sala!K:K, Datos_cocina!H:H)</f>
        <v>8.7499999999999994E-2</v>
      </c>
      <c r="T4" s="8">
        <f>MAX(0, Datos_sala[[#This Row],[Tiempo de Permanencia]]-Datos_sala[[#This Row],[Tiempo de Preparación Ordenes en Horas]])</f>
        <v>5.6249999999999994E-2</v>
      </c>
      <c r="U4" s="9" t="str">
        <f>IF(Datos_sala[[#This Row],[Tiempo de Degustación en Horas]] = 0, "No", "Si")</f>
        <v>Si</v>
      </c>
    </row>
    <row r="5" spans="1:21" x14ac:dyDescent="0.3">
      <c r="A5">
        <v>3</v>
      </c>
      <c r="B5" t="s">
        <v>296</v>
      </c>
      <c r="C5">
        <v>1</v>
      </c>
      <c r="D5" s="1">
        <v>45017.127083333333</v>
      </c>
      <c r="E5" s="1">
        <v>45017.188194444447</v>
      </c>
      <c r="F5" t="s">
        <v>72</v>
      </c>
      <c r="G5" t="s">
        <v>73</v>
      </c>
      <c r="H5" t="s">
        <v>67</v>
      </c>
      <c r="I5" t="s">
        <v>297</v>
      </c>
      <c r="J5" t="s">
        <v>68</v>
      </c>
      <c r="K5">
        <v>4</v>
      </c>
      <c r="L5" t="s">
        <v>119</v>
      </c>
      <c r="M5" t="s">
        <v>298</v>
      </c>
      <c r="N5" s="2">
        <f>SUMIF(Datos_cocina!A:A,Datos_sala!K:K,Datos_cocina!J:J)</f>
        <v>183</v>
      </c>
      <c r="O5" s="7" t="str">
        <f>TEXT(Datos_sala[[#This Row],[Hora de Salida]], "aaaa-mm-dd")</f>
        <v>2023-04-01</v>
      </c>
      <c r="P5" t="str">
        <f>TEXT(Datos_sala[[#This Row],[Hora de Llegada]], "hh:mm")</f>
        <v>03:03</v>
      </c>
      <c r="Q5" t="str">
        <f>TEXT(Datos_sala[[#This Row],[Hora de Salida]], "hh:mm")</f>
        <v>04:31</v>
      </c>
      <c r="R5" s="8">
        <f>Datos_sala[[#This Row],[Hora de Salida2]] - Datos_sala[[#This Row],[Hora de Llegada2]] + IF(Datos_sala[[#This Row],[Estado de la Mesa]]="Ocupada", 15/1440, 0)</f>
        <v>6.1111111111111116E-2</v>
      </c>
      <c r="S5" s="8">
        <f>SUMIF(Datos_cocina!A:A, Datos_sala!K:K, Datos_cocina!H:H)</f>
        <v>2.7777777777777776E-2</v>
      </c>
      <c r="T5" s="8">
        <f>MAX(0, Datos_sala[[#This Row],[Tiempo de Permanencia]]-Datos_sala[[#This Row],[Tiempo de Preparación Ordenes en Horas]])</f>
        <v>3.333333333333334E-2</v>
      </c>
      <c r="U5" s="9" t="str">
        <f>IF(Datos_sala[[#This Row],[Tiempo de Degustación en Horas]] = 0, "No", "Si")</f>
        <v>Si</v>
      </c>
    </row>
    <row r="6" spans="1:21" x14ac:dyDescent="0.3">
      <c r="A6">
        <v>8</v>
      </c>
      <c r="B6" t="s">
        <v>299</v>
      </c>
      <c r="C6">
        <v>2</v>
      </c>
      <c r="D6" s="1">
        <v>45017.000694444447</v>
      </c>
      <c r="E6" s="1">
        <v>45017.087500000001</v>
      </c>
      <c r="F6" t="s">
        <v>65</v>
      </c>
      <c r="G6" t="s">
        <v>73</v>
      </c>
      <c r="H6" t="s">
        <v>67</v>
      </c>
      <c r="I6" t="s">
        <v>300</v>
      </c>
      <c r="J6" t="s">
        <v>68</v>
      </c>
      <c r="K6">
        <v>5</v>
      </c>
      <c r="L6" t="s">
        <v>69</v>
      </c>
      <c r="M6" t="s">
        <v>301</v>
      </c>
      <c r="N6" s="2">
        <f>SUMIF(Datos_cocina!A:A,Datos_sala!K:K,Datos_cocina!J:J)</f>
        <v>67</v>
      </c>
      <c r="O6" s="7" t="str">
        <f>TEXT(Datos_sala[[#This Row],[Hora de Salida]], "aaaa-mm-dd")</f>
        <v>2023-04-01</v>
      </c>
      <c r="P6" t="str">
        <f>TEXT(Datos_sala[[#This Row],[Hora de Llegada]], "hh:mm")</f>
        <v>00:01</v>
      </c>
      <c r="Q6" t="str">
        <f>TEXT(Datos_sala[[#This Row],[Hora de Salida]], "hh:mm")</f>
        <v>02:06</v>
      </c>
      <c r="R6" s="8">
        <f>Datos_sala[[#This Row],[Hora de Salida2]] - Datos_sala[[#This Row],[Hora de Llegada2]] + IF(Datos_sala[[#This Row],[Estado de la Mesa]]="Ocupada", 15/1440, 0)</f>
        <v>8.6805555555555552E-2</v>
      </c>
      <c r="S6" s="8">
        <f>SUMIF(Datos_cocina!A:A, Datos_sala!K:K, Datos_cocina!H:H)</f>
        <v>1.1805555555555555E-2</v>
      </c>
      <c r="T6" s="8">
        <f>MAX(0, Datos_sala[[#This Row],[Tiempo de Permanencia]]-Datos_sala[[#This Row],[Tiempo de Preparación Ordenes en Horas]])</f>
        <v>7.4999999999999997E-2</v>
      </c>
      <c r="U6" s="9" t="str">
        <f>IF(Datos_sala[[#This Row],[Tiempo de Degustación en Horas]] = 0, "No", "Si")</f>
        <v>Si</v>
      </c>
    </row>
    <row r="7" spans="1:21" x14ac:dyDescent="0.3">
      <c r="A7" t="s">
        <v>63</v>
      </c>
      <c r="B7" t="s">
        <v>64</v>
      </c>
      <c r="C7">
        <v>5</v>
      </c>
      <c r="D7" s="1">
        <v>45017.058333333334</v>
      </c>
      <c r="E7" s="1">
        <v>45017.147222222222</v>
      </c>
      <c r="F7" t="s">
        <v>65</v>
      </c>
      <c r="G7" t="s">
        <v>66</v>
      </c>
      <c r="H7" t="s">
        <v>67</v>
      </c>
      <c r="I7">
        <v>2657</v>
      </c>
      <c r="J7" t="s">
        <v>68</v>
      </c>
      <c r="K7">
        <v>6</v>
      </c>
      <c r="L7" t="s">
        <v>69</v>
      </c>
      <c r="M7" t="s">
        <v>30</v>
      </c>
      <c r="N7" s="2">
        <f>SUMIF(Datos_cocina!A:A,Datos_sala!K:K,Datos_cocina!J:J)</f>
        <v>70</v>
      </c>
      <c r="O7" s="7" t="str">
        <f>TEXT(Datos_sala[[#This Row],[Hora de Salida]], "aaaa-mm-dd")</f>
        <v>2023-04-01</v>
      </c>
      <c r="P7" t="str">
        <f>TEXT(Datos_sala[[#This Row],[Hora de Llegada]], "hh:mm")</f>
        <v>01:24</v>
      </c>
      <c r="Q7" t="str">
        <f>TEXT(Datos_sala[[#This Row],[Hora de Salida]], "hh:mm")</f>
        <v>03:32</v>
      </c>
      <c r="R7" s="8">
        <f>Datos_sala[[#This Row],[Hora de Salida2]] - Datos_sala[[#This Row],[Hora de Llegada2]] + IF(Datos_sala[[#This Row],[Estado de la Mesa]]="Ocupada", 15/1440, 0)</f>
        <v>8.8888888888888892E-2</v>
      </c>
      <c r="S7" s="8">
        <f>SUMIF(Datos_cocina!A:A, Datos_sala!K:K, Datos_cocina!H:H)</f>
        <v>7.6388888888888886E-3</v>
      </c>
      <c r="T7" s="8">
        <f>MAX(0, Datos_sala[[#This Row],[Tiempo de Permanencia]]-Datos_sala[[#This Row],[Tiempo de Preparación Ordenes en Horas]])</f>
        <v>8.1250000000000003E-2</v>
      </c>
      <c r="U7" s="9" t="str">
        <f>IF(Datos_sala[[#This Row],[Tiempo de Degustación en Horas]] = 0, "No", "Si")</f>
        <v>Si</v>
      </c>
    </row>
    <row r="8" spans="1:21" x14ac:dyDescent="0.3">
      <c r="A8">
        <v>17</v>
      </c>
      <c r="B8" t="s">
        <v>302</v>
      </c>
      <c r="C8">
        <v>6</v>
      </c>
      <c r="D8" s="1">
        <v>45017.081250000003</v>
      </c>
      <c r="E8" s="1">
        <v>45017.181944444441</v>
      </c>
      <c r="F8" t="s">
        <v>83</v>
      </c>
      <c r="G8" t="s">
        <v>66</v>
      </c>
      <c r="H8" t="s">
        <v>67</v>
      </c>
      <c r="I8" t="s">
        <v>303</v>
      </c>
      <c r="J8" t="s">
        <v>75</v>
      </c>
      <c r="K8">
        <v>7</v>
      </c>
      <c r="L8" t="s">
        <v>142</v>
      </c>
      <c r="M8" t="s">
        <v>304</v>
      </c>
      <c r="N8" s="2">
        <f>SUMIF(Datos_cocina!A:A,Datos_sala!K:K,Datos_cocina!J:J)</f>
        <v>172</v>
      </c>
      <c r="O8" s="7" t="str">
        <f>TEXT(Datos_sala[[#This Row],[Hora de Salida]], "aaaa-mm-dd")</f>
        <v>2023-04-01</v>
      </c>
      <c r="P8" t="str">
        <f>TEXT(Datos_sala[[#This Row],[Hora de Llegada]], "hh:mm")</f>
        <v>01:57</v>
      </c>
      <c r="Q8" t="str">
        <f>TEXT(Datos_sala[[#This Row],[Hora de Salida]], "hh:mm")</f>
        <v>04:22</v>
      </c>
      <c r="R8" s="8">
        <f>Datos_sala[[#This Row],[Hora de Salida2]] - Datos_sala[[#This Row],[Hora de Llegada2]] + IF(Datos_sala[[#This Row],[Estado de la Mesa]]="Ocupada", 15/1440, 0)</f>
        <v>0.1111111111111111</v>
      </c>
      <c r="S8" s="8">
        <f>SUMIF(Datos_cocina!A:A, Datos_sala!K:K, Datos_cocina!H:H)</f>
        <v>2.8472222222222218E-2</v>
      </c>
      <c r="T8" s="8">
        <f>MAX(0, Datos_sala[[#This Row],[Tiempo de Permanencia]]-Datos_sala[[#This Row],[Tiempo de Preparación Ordenes en Horas]])</f>
        <v>8.2638888888888887E-2</v>
      </c>
      <c r="U8" s="9" t="str">
        <f>IF(Datos_sala[[#This Row],[Tiempo de Degustación en Horas]] = 0, "No", "Si")</f>
        <v>Si</v>
      </c>
    </row>
    <row r="9" spans="1:21" x14ac:dyDescent="0.3">
      <c r="A9">
        <v>11</v>
      </c>
      <c r="B9" t="s">
        <v>305</v>
      </c>
      <c r="C9">
        <v>1</v>
      </c>
      <c r="D9" s="1">
        <v>45017.09097222222</v>
      </c>
      <c r="E9" s="1">
        <v>45017.200694444444</v>
      </c>
      <c r="F9" t="s">
        <v>83</v>
      </c>
      <c r="G9" t="s">
        <v>98</v>
      </c>
      <c r="H9" t="s">
        <v>67</v>
      </c>
      <c r="I9" t="s">
        <v>306</v>
      </c>
      <c r="J9" t="s">
        <v>79</v>
      </c>
      <c r="K9">
        <v>8</v>
      </c>
      <c r="L9" t="s">
        <v>119</v>
      </c>
      <c r="M9" t="s">
        <v>307</v>
      </c>
      <c r="N9" s="2">
        <f>SUMIF(Datos_cocina!A:A,Datos_sala!K:K,Datos_cocina!J:J)</f>
        <v>242</v>
      </c>
      <c r="O9" s="7" t="str">
        <f>TEXT(Datos_sala[[#This Row],[Hora de Salida]], "aaaa-mm-dd")</f>
        <v>2023-04-01</v>
      </c>
      <c r="P9" t="str">
        <f>TEXT(Datos_sala[[#This Row],[Hora de Llegada]], "hh:mm")</f>
        <v>02:11</v>
      </c>
      <c r="Q9" t="str">
        <f>TEXT(Datos_sala[[#This Row],[Hora de Salida]], "hh:mm")</f>
        <v>04:49</v>
      </c>
      <c r="R9" s="8">
        <f>Datos_sala[[#This Row],[Hora de Salida2]] - Datos_sala[[#This Row],[Hora de Llegada2]] + IF(Datos_sala[[#This Row],[Estado de la Mesa]]="Ocupada", 15/1440, 0)</f>
        <v>0.10972222222222223</v>
      </c>
      <c r="S9" s="8">
        <f>SUMIF(Datos_cocina!A:A, Datos_sala!K:K, Datos_cocina!H:H)</f>
        <v>3.8194444444444448E-2</v>
      </c>
      <c r="T9" s="8">
        <f>MAX(0, Datos_sala[[#This Row],[Tiempo de Permanencia]]-Datos_sala[[#This Row],[Tiempo de Preparación Ordenes en Horas]])</f>
        <v>7.1527777777777787E-2</v>
      </c>
      <c r="U9" s="9" t="str">
        <f>IF(Datos_sala[[#This Row],[Tiempo de Degustación en Horas]] = 0, "No", "Si")</f>
        <v>Si</v>
      </c>
    </row>
    <row r="10" spans="1:21" x14ac:dyDescent="0.3">
      <c r="A10">
        <v>15</v>
      </c>
      <c r="B10" t="s">
        <v>237</v>
      </c>
      <c r="C10">
        <v>5</v>
      </c>
      <c r="D10" s="1">
        <v>45017.085416666669</v>
      </c>
      <c r="E10" s="1">
        <v>45017.184027777781</v>
      </c>
      <c r="F10" t="s">
        <v>83</v>
      </c>
      <c r="G10" t="s">
        <v>73</v>
      </c>
      <c r="H10" t="s">
        <v>87</v>
      </c>
      <c r="I10" t="s">
        <v>308</v>
      </c>
      <c r="J10" t="s">
        <v>68</v>
      </c>
      <c r="K10">
        <v>9</v>
      </c>
      <c r="L10" t="s">
        <v>80</v>
      </c>
      <c r="M10" t="s">
        <v>309</v>
      </c>
      <c r="N10" s="2">
        <f>SUMIF(Datos_cocina!A:A,Datos_sala!K:K,Datos_cocina!J:J)</f>
        <v>169</v>
      </c>
      <c r="O10" s="7" t="str">
        <f>TEXT(Datos_sala[[#This Row],[Hora de Salida]], "aaaa-mm-dd")</f>
        <v>2023-04-01</v>
      </c>
      <c r="P10" t="str">
        <f>TEXT(Datos_sala[[#This Row],[Hora de Llegada]], "hh:mm")</f>
        <v>02:03</v>
      </c>
      <c r="Q10" t="str">
        <f>TEXT(Datos_sala[[#This Row],[Hora de Salida]], "hh:mm")</f>
        <v>04:25</v>
      </c>
      <c r="R10" s="8">
        <f>Datos_sala[[#This Row],[Hora de Salida2]] - Datos_sala[[#This Row],[Hora de Llegada2]] + IF(Datos_sala[[#This Row],[Estado de la Mesa]]="Ocupada", 15/1440, 0)</f>
        <v>9.8611111111111122E-2</v>
      </c>
      <c r="S10" s="8">
        <f>SUMIF(Datos_cocina!A:A, Datos_sala!K:K, Datos_cocina!H:H)</f>
        <v>0.10138888888888889</v>
      </c>
      <c r="T10" s="8">
        <f>MAX(0, Datos_sala[[#This Row],[Tiempo de Permanencia]]-Datos_sala[[#This Row],[Tiempo de Preparación Ordenes en Horas]])</f>
        <v>0</v>
      </c>
      <c r="U10" s="9" t="str">
        <f>IF(Datos_sala[[#This Row],[Tiempo de Degustación en Horas]] = 0, "No", "Si")</f>
        <v>No</v>
      </c>
    </row>
    <row r="11" spans="1:21" x14ac:dyDescent="0.3">
      <c r="A11">
        <v>17</v>
      </c>
      <c r="B11" t="s">
        <v>310</v>
      </c>
      <c r="C11">
        <v>1</v>
      </c>
      <c r="D11" s="1">
        <v>45017.001388888886</v>
      </c>
      <c r="E11" s="1">
        <v>45017.078472222223</v>
      </c>
      <c r="F11" t="s">
        <v>65</v>
      </c>
      <c r="G11" t="s">
        <v>73</v>
      </c>
      <c r="H11" t="s">
        <v>67</v>
      </c>
      <c r="I11" t="s">
        <v>311</v>
      </c>
      <c r="J11" t="s">
        <v>75</v>
      </c>
      <c r="K11">
        <v>10</v>
      </c>
      <c r="L11" t="s">
        <v>103</v>
      </c>
      <c r="M11" t="s">
        <v>312</v>
      </c>
      <c r="N11" s="2">
        <f>SUMIF(Datos_cocina!A:A,Datos_sala!K:K,Datos_cocina!J:J)</f>
        <v>148</v>
      </c>
      <c r="O11" s="7" t="str">
        <f>TEXT(Datos_sala[[#This Row],[Hora de Salida]], "aaaa-mm-dd")</f>
        <v>2023-04-01</v>
      </c>
      <c r="P11" t="str">
        <f>TEXT(Datos_sala[[#This Row],[Hora de Llegada]], "hh:mm")</f>
        <v>00:02</v>
      </c>
      <c r="Q11" t="str">
        <f>TEXT(Datos_sala[[#This Row],[Hora de Salida]], "hh:mm")</f>
        <v>01:53</v>
      </c>
      <c r="R11" s="8">
        <f>Datos_sala[[#This Row],[Hora de Salida2]] - Datos_sala[[#This Row],[Hora de Llegada2]] + IF(Datos_sala[[#This Row],[Estado de la Mesa]]="Ocupada", 15/1440, 0)</f>
        <v>8.7500000000000008E-2</v>
      </c>
      <c r="S11" s="8">
        <f>SUMIF(Datos_cocina!A:A, Datos_sala!K:K, Datos_cocina!H:H)</f>
        <v>2.0138888888888887E-2</v>
      </c>
      <c r="T11" s="8">
        <f>MAX(0, Datos_sala[[#This Row],[Tiempo de Permanencia]]-Datos_sala[[#This Row],[Tiempo de Preparación Ordenes en Horas]])</f>
        <v>6.7361111111111122E-2</v>
      </c>
      <c r="U11" s="9" t="str">
        <f>IF(Datos_sala[[#This Row],[Tiempo de Degustación en Horas]] = 0, "No", "Si")</f>
        <v>Si</v>
      </c>
    </row>
    <row r="12" spans="1:21" x14ac:dyDescent="0.3">
      <c r="A12">
        <v>14</v>
      </c>
      <c r="B12" t="s">
        <v>160</v>
      </c>
      <c r="C12">
        <v>1</v>
      </c>
      <c r="D12" s="1">
        <v>45017.156944444447</v>
      </c>
      <c r="E12" s="1">
        <v>45017.272916666669</v>
      </c>
      <c r="F12" t="s">
        <v>121</v>
      </c>
      <c r="G12" t="s">
        <v>73</v>
      </c>
      <c r="H12" t="s">
        <v>67</v>
      </c>
      <c r="I12" t="s">
        <v>313</v>
      </c>
      <c r="J12" t="s">
        <v>68</v>
      </c>
      <c r="K12">
        <v>11</v>
      </c>
      <c r="L12" t="s">
        <v>69</v>
      </c>
      <c r="M12" t="s">
        <v>314</v>
      </c>
      <c r="N12" s="2">
        <f>SUMIF(Datos_cocina!A:A,Datos_sala!K:K,Datos_cocina!J:J)</f>
        <v>88</v>
      </c>
      <c r="O12" s="7" t="str">
        <f>TEXT(Datos_sala[[#This Row],[Hora de Salida]], "aaaa-mm-dd")</f>
        <v>2023-04-01</v>
      </c>
      <c r="P12" t="str">
        <f>TEXT(Datos_sala[[#This Row],[Hora de Llegada]], "hh:mm")</f>
        <v>03:46</v>
      </c>
      <c r="Q12" t="str">
        <f>TEXT(Datos_sala[[#This Row],[Hora de Salida]], "hh:mm")</f>
        <v>06:33</v>
      </c>
      <c r="R12" s="8">
        <f>Datos_sala[[#This Row],[Hora de Salida2]] - Datos_sala[[#This Row],[Hora de Llegada2]] + IF(Datos_sala[[#This Row],[Estado de la Mesa]]="Ocupada", 15/1440, 0)</f>
        <v>0.1159722222222222</v>
      </c>
      <c r="S12" s="8">
        <f>SUMIF(Datos_cocina!A:A, Datos_sala!K:K, Datos_cocina!H:H)</f>
        <v>3.888888888888889E-2</v>
      </c>
      <c r="T12" s="8">
        <f>MAX(0, Datos_sala[[#This Row],[Tiempo de Permanencia]]-Datos_sala[[#This Row],[Tiempo de Preparación Ordenes en Horas]])</f>
        <v>7.7083333333333309E-2</v>
      </c>
      <c r="U12" s="9" t="str">
        <f>IF(Datos_sala[[#This Row],[Tiempo de Degustación en Horas]] = 0, "No", "Si")</f>
        <v>Si</v>
      </c>
    </row>
    <row r="13" spans="1:21" x14ac:dyDescent="0.3">
      <c r="A13">
        <v>14</v>
      </c>
      <c r="B13" t="s">
        <v>315</v>
      </c>
      <c r="C13">
        <v>6</v>
      </c>
      <c r="D13" s="1">
        <v>45017.00277777778</v>
      </c>
      <c r="E13" s="1">
        <v>45017.140972222223</v>
      </c>
      <c r="F13" t="s">
        <v>65</v>
      </c>
      <c r="G13" t="s">
        <v>66</v>
      </c>
      <c r="H13" t="s">
        <v>67</v>
      </c>
      <c r="I13" t="s">
        <v>316</v>
      </c>
      <c r="J13" t="s">
        <v>75</v>
      </c>
      <c r="K13">
        <v>12</v>
      </c>
      <c r="L13" t="s">
        <v>88</v>
      </c>
      <c r="M13" t="s">
        <v>317</v>
      </c>
      <c r="N13" s="2">
        <f>SUMIF(Datos_cocina!A:A,Datos_sala!K:K,Datos_cocina!J:J)</f>
        <v>326</v>
      </c>
      <c r="O13" s="7" t="str">
        <f>TEXT(Datos_sala[[#This Row],[Hora de Salida]], "aaaa-mm-dd")</f>
        <v>2023-04-01</v>
      </c>
      <c r="P13" t="str">
        <f>TEXT(Datos_sala[[#This Row],[Hora de Llegada]], "hh:mm")</f>
        <v>00:04</v>
      </c>
      <c r="Q13" t="str">
        <f>TEXT(Datos_sala[[#This Row],[Hora de Salida]], "hh:mm")</f>
        <v>03:23</v>
      </c>
      <c r="R13" s="8">
        <f>Datos_sala[[#This Row],[Hora de Salida2]] - Datos_sala[[#This Row],[Hora de Llegada2]] + IF(Datos_sala[[#This Row],[Estado de la Mesa]]="Ocupada", 15/1440, 0)</f>
        <v>0.14861111111111111</v>
      </c>
      <c r="S13" s="8">
        <f>SUMIF(Datos_cocina!A:A, Datos_sala!K:K, Datos_cocina!H:H)</f>
        <v>6.597222222222221E-2</v>
      </c>
      <c r="T13" s="8">
        <f>MAX(0, Datos_sala[[#This Row],[Tiempo de Permanencia]]-Datos_sala[[#This Row],[Tiempo de Preparación Ordenes en Horas]])</f>
        <v>8.2638888888888901E-2</v>
      </c>
      <c r="U13" s="9" t="str">
        <f>IF(Datos_sala[[#This Row],[Tiempo de Degustación en Horas]] = 0, "No", "Si")</f>
        <v>Si</v>
      </c>
    </row>
    <row r="14" spans="1:21" x14ac:dyDescent="0.3">
      <c r="A14" t="s">
        <v>70</v>
      </c>
      <c r="B14" t="s">
        <v>71</v>
      </c>
      <c r="C14">
        <v>1</v>
      </c>
      <c r="D14" s="1">
        <v>45017.131249999999</v>
      </c>
      <c r="E14" s="1">
        <v>45017.230555555558</v>
      </c>
      <c r="F14" t="s">
        <v>72</v>
      </c>
      <c r="G14" t="s">
        <v>73</v>
      </c>
      <c r="H14" t="s">
        <v>74</v>
      </c>
      <c r="I14">
        <v>2206</v>
      </c>
      <c r="J14" t="s">
        <v>75</v>
      </c>
      <c r="K14">
        <v>13</v>
      </c>
      <c r="L14" t="s">
        <v>76</v>
      </c>
      <c r="M14" t="s">
        <v>22</v>
      </c>
      <c r="N14" s="2">
        <f>SUMIF(Datos_cocina!A:A,Datos_sala!K:K,Datos_cocina!J:J)</f>
        <v>87</v>
      </c>
      <c r="O14" s="7" t="str">
        <f>TEXT(Datos_sala[[#This Row],[Hora de Salida]], "aaaa-mm-dd")</f>
        <v>2023-04-01</v>
      </c>
      <c r="P14" t="str">
        <f>TEXT(Datos_sala[[#This Row],[Hora de Llegada]], "hh:mm")</f>
        <v>03:09</v>
      </c>
      <c r="Q14" t="str">
        <f>TEXT(Datos_sala[[#This Row],[Hora de Salida]], "hh:mm")</f>
        <v>05:32</v>
      </c>
      <c r="R14" s="8">
        <f>Datos_sala[[#This Row],[Hora de Salida2]] - Datos_sala[[#This Row],[Hora de Llegada2]] + IF(Datos_sala[[#This Row],[Estado de la Mesa]]="Ocupada", 15/1440, 0)</f>
        <v>0.10972222222222223</v>
      </c>
      <c r="S14" s="8">
        <f>SUMIF(Datos_cocina!A:A, Datos_sala!K:K, Datos_cocina!H:H)</f>
        <v>4.0972222222222222E-2</v>
      </c>
      <c r="T14" s="8">
        <f>MAX(0, Datos_sala[[#This Row],[Tiempo de Permanencia]]-Datos_sala[[#This Row],[Tiempo de Preparación Ordenes en Horas]])</f>
        <v>6.8750000000000006E-2</v>
      </c>
      <c r="U14" s="9" t="str">
        <f>IF(Datos_sala[[#This Row],[Tiempo de Degustación en Horas]] = 0, "No", "Si")</f>
        <v>Si</v>
      </c>
    </row>
    <row r="15" spans="1:21" x14ac:dyDescent="0.3">
      <c r="A15">
        <v>16</v>
      </c>
      <c r="B15" t="s">
        <v>191</v>
      </c>
      <c r="C15">
        <v>6</v>
      </c>
      <c r="D15" s="1">
        <v>45017.012499999997</v>
      </c>
      <c r="E15" s="1">
        <v>45017.081944444442</v>
      </c>
      <c r="F15" t="s">
        <v>83</v>
      </c>
      <c r="G15" t="s">
        <v>73</v>
      </c>
      <c r="H15" t="s">
        <v>74</v>
      </c>
      <c r="I15" t="s">
        <v>318</v>
      </c>
      <c r="J15" t="s">
        <v>68</v>
      </c>
      <c r="K15">
        <v>14</v>
      </c>
      <c r="L15" t="s">
        <v>69</v>
      </c>
      <c r="M15" t="s">
        <v>319</v>
      </c>
      <c r="N15" s="2">
        <f>SUMIF(Datos_cocina!A:A,Datos_sala!K:K,Datos_cocina!J:J)</f>
        <v>129</v>
      </c>
      <c r="O15" s="7" t="str">
        <f>TEXT(Datos_sala[[#This Row],[Hora de Salida]], "aaaa-mm-dd")</f>
        <v>2023-04-01</v>
      </c>
      <c r="P15" t="str">
        <f>TEXT(Datos_sala[[#This Row],[Hora de Llegada]], "hh:mm")</f>
        <v>00:18</v>
      </c>
      <c r="Q15" t="str">
        <f>TEXT(Datos_sala[[#This Row],[Hora de Salida]], "hh:mm")</f>
        <v>01:58</v>
      </c>
      <c r="R15" s="8">
        <f>Datos_sala[[#This Row],[Hora de Salida2]] - Datos_sala[[#This Row],[Hora de Llegada2]] + IF(Datos_sala[[#This Row],[Estado de la Mesa]]="Ocupada", 15/1440, 0)</f>
        <v>6.9444444444444448E-2</v>
      </c>
      <c r="S15" s="8">
        <f>SUMIF(Datos_cocina!A:A, Datos_sala!K:K, Datos_cocina!H:H)</f>
        <v>0.10694444444444445</v>
      </c>
      <c r="T15" s="8">
        <f>MAX(0, Datos_sala[[#This Row],[Tiempo de Permanencia]]-Datos_sala[[#This Row],[Tiempo de Preparación Ordenes en Horas]])</f>
        <v>0</v>
      </c>
      <c r="U15" s="9" t="str">
        <f>IF(Datos_sala[[#This Row],[Tiempo de Degustación en Horas]] = 0, "No", "Si")</f>
        <v>No</v>
      </c>
    </row>
    <row r="16" spans="1:21" x14ac:dyDescent="0.3">
      <c r="A16">
        <v>6</v>
      </c>
      <c r="B16" t="s">
        <v>243</v>
      </c>
      <c r="C16">
        <v>4</v>
      </c>
      <c r="D16" s="1">
        <v>45017.14166666667</v>
      </c>
      <c r="E16" s="1">
        <v>45017.207638888889</v>
      </c>
      <c r="F16" t="s">
        <v>121</v>
      </c>
      <c r="G16" t="s">
        <v>98</v>
      </c>
      <c r="H16" t="s">
        <v>67</v>
      </c>
      <c r="I16" t="s">
        <v>320</v>
      </c>
      <c r="J16" t="s">
        <v>75</v>
      </c>
      <c r="K16">
        <v>15</v>
      </c>
      <c r="L16" t="s">
        <v>103</v>
      </c>
      <c r="M16" t="s">
        <v>321</v>
      </c>
      <c r="N16" s="2">
        <f>SUMIF(Datos_cocina!A:A,Datos_sala!K:K,Datos_cocina!J:J)</f>
        <v>224</v>
      </c>
      <c r="O16" s="7" t="str">
        <f>TEXT(Datos_sala[[#This Row],[Hora de Salida]], "aaaa-mm-dd")</f>
        <v>2023-04-01</v>
      </c>
      <c r="P16" t="str">
        <f>TEXT(Datos_sala[[#This Row],[Hora de Llegada]], "hh:mm")</f>
        <v>03:24</v>
      </c>
      <c r="Q16" t="str">
        <f>TEXT(Datos_sala[[#This Row],[Hora de Salida]], "hh:mm")</f>
        <v>04:59</v>
      </c>
      <c r="R16" s="8">
        <f>Datos_sala[[#This Row],[Hora de Salida2]] - Datos_sala[[#This Row],[Hora de Llegada2]] + IF(Datos_sala[[#This Row],[Estado de la Mesa]]="Ocupada", 15/1440, 0)</f>
        <v>7.6388888888888909E-2</v>
      </c>
      <c r="S16" s="8">
        <f>SUMIF(Datos_cocina!A:A, Datos_sala!K:K, Datos_cocina!H:H)</f>
        <v>7.1527777777777773E-2</v>
      </c>
      <c r="T16" s="8">
        <f>MAX(0, Datos_sala[[#This Row],[Tiempo de Permanencia]]-Datos_sala[[#This Row],[Tiempo de Preparación Ordenes en Horas]])</f>
        <v>4.8611111111111355E-3</v>
      </c>
      <c r="U16" s="9" t="str">
        <f>IF(Datos_sala[[#This Row],[Tiempo de Degustación en Horas]] = 0, "No", "Si")</f>
        <v>Si</v>
      </c>
    </row>
    <row r="17" spans="1:21" x14ac:dyDescent="0.3">
      <c r="A17" t="s">
        <v>77</v>
      </c>
      <c r="B17" t="s">
        <v>78</v>
      </c>
      <c r="C17">
        <v>5</v>
      </c>
      <c r="D17" s="1">
        <v>45017.104861111111</v>
      </c>
      <c r="E17" s="1">
        <v>45017.183333333334</v>
      </c>
      <c r="F17" t="s">
        <v>65</v>
      </c>
      <c r="G17" t="s">
        <v>73</v>
      </c>
      <c r="H17" t="s">
        <v>74</v>
      </c>
      <c r="I17">
        <v>379</v>
      </c>
      <c r="J17" t="s">
        <v>79</v>
      </c>
      <c r="K17">
        <v>16</v>
      </c>
      <c r="L17" t="s">
        <v>80</v>
      </c>
      <c r="M17" t="s">
        <v>26</v>
      </c>
      <c r="N17" s="2">
        <f>SUMIF(Datos_cocina!A:A,Datos_sala!K:K,Datos_cocina!J:J)</f>
        <v>28</v>
      </c>
      <c r="O17" s="7" t="str">
        <f>TEXT(Datos_sala[[#This Row],[Hora de Salida]], "aaaa-mm-dd")</f>
        <v>2023-04-01</v>
      </c>
      <c r="P17" t="str">
        <f>TEXT(Datos_sala[[#This Row],[Hora de Llegada]], "hh:mm")</f>
        <v>02:31</v>
      </c>
      <c r="Q17" t="str">
        <f>TEXT(Datos_sala[[#This Row],[Hora de Salida]], "hh:mm")</f>
        <v>04:24</v>
      </c>
      <c r="R17" s="8">
        <f>Datos_sala[[#This Row],[Hora de Salida2]] - Datos_sala[[#This Row],[Hora de Llegada2]] + IF(Datos_sala[[#This Row],[Estado de la Mesa]]="Ocupada", 15/1440, 0)</f>
        <v>7.8472222222222207E-2</v>
      </c>
      <c r="S17" s="8">
        <f>SUMIF(Datos_cocina!A:A, Datos_sala!K:K, Datos_cocina!H:H)</f>
        <v>2.6388888888888889E-2</v>
      </c>
      <c r="T17" s="8">
        <f>MAX(0, Datos_sala[[#This Row],[Tiempo de Permanencia]]-Datos_sala[[#This Row],[Tiempo de Preparación Ordenes en Horas]])</f>
        <v>5.2083333333333315E-2</v>
      </c>
      <c r="U17" s="9" t="str">
        <f>IF(Datos_sala[[#This Row],[Tiempo de Degustación en Horas]] = 0, "No", "Si")</f>
        <v>Si</v>
      </c>
    </row>
    <row r="18" spans="1:21" x14ac:dyDescent="0.3">
      <c r="A18">
        <v>14</v>
      </c>
      <c r="B18" t="s">
        <v>322</v>
      </c>
      <c r="C18">
        <v>6</v>
      </c>
      <c r="D18" s="1">
        <v>45017.006249999999</v>
      </c>
      <c r="E18" s="1">
        <v>45017.143750000003</v>
      </c>
      <c r="F18" t="s">
        <v>83</v>
      </c>
      <c r="G18" t="s">
        <v>98</v>
      </c>
      <c r="H18" t="s">
        <v>67</v>
      </c>
      <c r="I18" t="s">
        <v>323</v>
      </c>
      <c r="J18" t="s">
        <v>68</v>
      </c>
      <c r="K18">
        <v>17</v>
      </c>
      <c r="L18" t="s">
        <v>110</v>
      </c>
      <c r="M18" t="s">
        <v>324</v>
      </c>
      <c r="N18" s="2">
        <f>SUMIF(Datos_cocina!A:A,Datos_sala!K:K,Datos_cocina!J:J)</f>
        <v>137</v>
      </c>
      <c r="O18" s="7" t="str">
        <f>TEXT(Datos_sala[[#This Row],[Hora de Salida]], "aaaa-mm-dd")</f>
        <v>2023-04-01</v>
      </c>
      <c r="P18" t="str">
        <f>TEXT(Datos_sala[[#This Row],[Hora de Llegada]], "hh:mm")</f>
        <v>00:09</v>
      </c>
      <c r="Q18" t="str">
        <f>TEXT(Datos_sala[[#This Row],[Hora de Salida]], "hh:mm")</f>
        <v>03:27</v>
      </c>
      <c r="R18" s="8">
        <f>Datos_sala[[#This Row],[Hora de Salida2]] - Datos_sala[[#This Row],[Hora de Llegada2]] + IF(Datos_sala[[#This Row],[Estado de la Mesa]]="Ocupada", 15/1440, 0)</f>
        <v>0.13749999999999998</v>
      </c>
      <c r="S18" s="8">
        <f>SUMIF(Datos_cocina!A:A, Datos_sala!K:K, Datos_cocina!H:H)</f>
        <v>0.10972222222222222</v>
      </c>
      <c r="T18" s="8">
        <f>MAX(0, Datos_sala[[#This Row],[Tiempo de Permanencia]]-Datos_sala[[#This Row],[Tiempo de Preparación Ordenes en Horas]])</f>
        <v>2.7777777777777762E-2</v>
      </c>
      <c r="U18" s="9" t="str">
        <f>IF(Datos_sala[[#This Row],[Tiempo de Degustación en Horas]] = 0, "No", "Si")</f>
        <v>Si</v>
      </c>
    </row>
    <row r="19" spans="1:21" x14ac:dyDescent="0.3">
      <c r="A19">
        <v>9</v>
      </c>
      <c r="B19" t="s">
        <v>325</v>
      </c>
      <c r="C19">
        <v>2</v>
      </c>
      <c r="D19" s="1">
        <v>45017.087500000001</v>
      </c>
      <c r="E19" s="1">
        <v>45017.18472222222</v>
      </c>
      <c r="F19" t="s">
        <v>83</v>
      </c>
      <c r="G19" t="s">
        <v>98</v>
      </c>
      <c r="H19" t="s">
        <v>67</v>
      </c>
      <c r="I19" t="s">
        <v>326</v>
      </c>
      <c r="J19" t="s">
        <v>68</v>
      </c>
      <c r="K19">
        <v>18</v>
      </c>
      <c r="L19" t="s">
        <v>88</v>
      </c>
      <c r="M19" t="s">
        <v>327</v>
      </c>
      <c r="N19" s="2">
        <f>SUMIF(Datos_cocina!A:A,Datos_sala!K:K,Datos_cocina!J:J)</f>
        <v>251</v>
      </c>
      <c r="O19" s="7" t="str">
        <f>TEXT(Datos_sala[[#This Row],[Hora de Salida]], "aaaa-mm-dd")</f>
        <v>2023-04-01</v>
      </c>
      <c r="P19" t="str">
        <f>TEXT(Datos_sala[[#This Row],[Hora de Llegada]], "hh:mm")</f>
        <v>02:06</v>
      </c>
      <c r="Q19" t="str">
        <f>TEXT(Datos_sala[[#This Row],[Hora de Salida]], "hh:mm")</f>
        <v>04:26</v>
      </c>
      <c r="R19" s="8">
        <f>Datos_sala[[#This Row],[Hora de Salida2]] - Datos_sala[[#This Row],[Hora de Llegada2]] + IF(Datos_sala[[#This Row],[Estado de la Mesa]]="Ocupada", 15/1440, 0)</f>
        <v>9.7222222222222238E-2</v>
      </c>
      <c r="S19" s="8">
        <f>SUMIF(Datos_cocina!A:A, Datos_sala!K:K, Datos_cocina!H:H)</f>
        <v>9.3055555555555558E-2</v>
      </c>
      <c r="T19" s="8">
        <f>MAX(0, Datos_sala[[#This Row],[Tiempo de Permanencia]]-Datos_sala[[#This Row],[Tiempo de Preparación Ordenes en Horas]])</f>
        <v>4.1666666666666796E-3</v>
      </c>
      <c r="U19" s="9" t="str">
        <f>IF(Datos_sala[[#This Row],[Tiempo de Degustación en Horas]] = 0, "No", "Si")</f>
        <v>Si</v>
      </c>
    </row>
    <row r="20" spans="1:21" x14ac:dyDescent="0.3">
      <c r="A20" t="s">
        <v>81</v>
      </c>
      <c r="B20" t="s">
        <v>82</v>
      </c>
      <c r="C20">
        <v>3</v>
      </c>
      <c r="D20" s="1">
        <v>45017.024305555555</v>
      </c>
      <c r="E20" s="1">
        <v>45017.145138888889</v>
      </c>
      <c r="F20" t="s">
        <v>83</v>
      </c>
      <c r="G20" t="s">
        <v>73</v>
      </c>
      <c r="H20" t="s">
        <v>67</v>
      </c>
      <c r="I20">
        <v>1745</v>
      </c>
      <c r="J20" t="s">
        <v>68</v>
      </c>
      <c r="K20">
        <v>19</v>
      </c>
      <c r="L20" t="s">
        <v>84</v>
      </c>
      <c r="M20" t="s">
        <v>18</v>
      </c>
      <c r="N20" s="2">
        <f>SUMIF(Datos_cocina!A:A,Datos_sala!K:K,Datos_cocina!J:J)</f>
        <v>80</v>
      </c>
      <c r="O20" s="7" t="str">
        <f>TEXT(Datos_sala[[#This Row],[Hora de Salida]], "aaaa-mm-dd")</f>
        <v>2023-04-01</v>
      </c>
      <c r="P20" t="str">
        <f>TEXT(Datos_sala[[#This Row],[Hora de Llegada]], "hh:mm")</f>
        <v>00:35</v>
      </c>
      <c r="Q20" t="str">
        <f>TEXT(Datos_sala[[#This Row],[Hora de Salida]], "hh:mm")</f>
        <v>03:29</v>
      </c>
      <c r="R20" s="8">
        <f>Datos_sala[[#This Row],[Hora de Salida2]] - Datos_sala[[#This Row],[Hora de Llegada2]] + IF(Datos_sala[[#This Row],[Estado de la Mesa]]="Ocupada", 15/1440, 0)</f>
        <v>0.12083333333333335</v>
      </c>
      <c r="S20" s="8">
        <f>SUMIF(Datos_cocina!A:A, Datos_sala!K:K, Datos_cocina!H:H)</f>
        <v>3.0555555555555555E-2</v>
      </c>
      <c r="T20" s="8">
        <f>MAX(0, Datos_sala[[#This Row],[Tiempo de Permanencia]]-Datos_sala[[#This Row],[Tiempo de Preparación Ordenes en Horas]])</f>
        <v>9.027777777777779E-2</v>
      </c>
      <c r="U20" s="9" t="str">
        <f>IF(Datos_sala[[#This Row],[Tiempo de Degustación en Horas]] = 0, "No", "Si")</f>
        <v>Si</v>
      </c>
    </row>
    <row r="21" spans="1:21" x14ac:dyDescent="0.3">
      <c r="A21">
        <v>8</v>
      </c>
      <c r="B21" t="s">
        <v>328</v>
      </c>
      <c r="C21">
        <v>2</v>
      </c>
      <c r="D21" s="1">
        <v>45017.059027777781</v>
      </c>
      <c r="E21" s="1">
        <v>45017.216666666667</v>
      </c>
      <c r="F21" t="s">
        <v>101</v>
      </c>
      <c r="G21" t="s">
        <v>73</v>
      </c>
      <c r="H21" t="s">
        <v>67</v>
      </c>
      <c r="I21" t="s">
        <v>329</v>
      </c>
      <c r="J21" t="s">
        <v>79</v>
      </c>
      <c r="K21">
        <v>20</v>
      </c>
      <c r="L21" t="s">
        <v>84</v>
      </c>
      <c r="M21" t="s">
        <v>330</v>
      </c>
      <c r="N21" s="2">
        <f>SUMIF(Datos_cocina!A:A,Datos_sala!K:K,Datos_cocina!J:J)</f>
        <v>178</v>
      </c>
      <c r="O21" s="7" t="str">
        <f>TEXT(Datos_sala[[#This Row],[Hora de Salida]], "aaaa-mm-dd")</f>
        <v>2023-04-01</v>
      </c>
      <c r="P21" t="str">
        <f>TEXT(Datos_sala[[#This Row],[Hora de Llegada]], "hh:mm")</f>
        <v>01:25</v>
      </c>
      <c r="Q21" t="str">
        <f>TEXT(Datos_sala[[#This Row],[Hora de Salida]], "hh:mm")</f>
        <v>05:12</v>
      </c>
      <c r="R21" s="8">
        <f>Datos_sala[[#This Row],[Hora de Salida2]] - Datos_sala[[#This Row],[Hora de Llegada2]] + IF(Datos_sala[[#This Row],[Estado de la Mesa]]="Ocupada", 15/1440, 0)</f>
        <v>0.15763888888888888</v>
      </c>
      <c r="S21" s="8">
        <f>SUMIF(Datos_cocina!A:A, Datos_sala!K:K, Datos_cocina!H:H)</f>
        <v>4.8611111111111112E-2</v>
      </c>
      <c r="T21" s="8">
        <f>MAX(0, Datos_sala[[#This Row],[Tiempo de Permanencia]]-Datos_sala[[#This Row],[Tiempo de Preparación Ordenes en Horas]])</f>
        <v>0.10902777777777778</v>
      </c>
      <c r="U21" s="9" t="str">
        <f>IF(Datos_sala[[#This Row],[Tiempo de Degustación en Horas]] = 0, "No", "Si")</f>
        <v>Si</v>
      </c>
    </row>
    <row r="22" spans="1:21" x14ac:dyDescent="0.3">
      <c r="A22">
        <v>12</v>
      </c>
      <c r="B22" t="s">
        <v>331</v>
      </c>
      <c r="C22">
        <v>2</v>
      </c>
      <c r="D22" s="1">
        <v>45017.152083333334</v>
      </c>
      <c r="E22" s="1">
        <v>45017.244444444441</v>
      </c>
      <c r="F22" t="s">
        <v>101</v>
      </c>
      <c r="G22" t="s">
        <v>73</v>
      </c>
      <c r="H22" t="s">
        <v>67</v>
      </c>
      <c r="I22" t="s">
        <v>332</v>
      </c>
      <c r="J22" t="s">
        <v>79</v>
      </c>
      <c r="K22">
        <v>21</v>
      </c>
      <c r="L22" t="s">
        <v>103</v>
      </c>
      <c r="M22" t="s">
        <v>333</v>
      </c>
      <c r="N22" s="2">
        <f>SUMIF(Datos_cocina!A:A,Datos_sala!K:K,Datos_cocina!J:J)</f>
        <v>274</v>
      </c>
      <c r="O22" s="7" t="str">
        <f>TEXT(Datos_sala[[#This Row],[Hora de Salida]], "aaaa-mm-dd")</f>
        <v>2023-04-01</v>
      </c>
      <c r="P22" t="str">
        <f>TEXT(Datos_sala[[#This Row],[Hora de Llegada]], "hh:mm")</f>
        <v>03:39</v>
      </c>
      <c r="Q22" t="str">
        <f>TEXT(Datos_sala[[#This Row],[Hora de Salida]], "hh:mm")</f>
        <v>05:52</v>
      </c>
      <c r="R22" s="8">
        <f>Datos_sala[[#This Row],[Hora de Salida2]] - Datos_sala[[#This Row],[Hora de Llegada2]] + IF(Datos_sala[[#This Row],[Estado de la Mesa]]="Ocupada", 15/1440, 0)</f>
        <v>9.2361111111111116E-2</v>
      </c>
      <c r="S22" s="8">
        <f>SUMIF(Datos_cocina!A:A, Datos_sala!K:K, Datos_cocina!H:H)</f>
        <v>0.10555555555555556</v>
      </c>
      <c r="T22" s="8">
        <f>MAX(0, Datos_sala[[#This Row],[Tiempo de Permanencia]]-Datos_sala[[#This Row],[Tiempo de Preparación Ordenes en Horas]])</f>
        <v>0</v>
      </c>
      <c r="U22" s="9" t="str">
        <f>IF(Datos_sala[[#This Row],[Tiempo de Degustación en Horas]] = 0, "No", "Si")</f>
        <v>No</v>
      </c>
    </row>
    <row r="23" spans="1:21" x14ac:dyDescent="0.3">
      <c r="A23">
        <v>15</v>
      </c>
      <c r="B23" t="s">
        <v>245</v>
      </c>
      <c r="C23">
        <v>1</v>
      </c>
      <c r="D23" s="1">
        <v>45017.094444444447</v>
      </c>
      <c r="E23" s="1">
        <v>45017.199305555558</v>
      </c>
      <c r="F23" t="s">
        <v>65</v>
      </c>
      <c r="G23" t="s">
        <v>73</v>
      </c>
      <c r="H23" t="s">
        <v>67</v>
      </c>
      <c r="I23" t="s">
        <v>334</v>
      </c>
      <c r="J23" t="s">
        <v>68</v>
      </c>
      <c r="K23">
        <v>22</v>
      </c>
      <c r="L23" t="s">
        <v>110</v>
      </c>
      <c r="M23" t="s">
        <v>335</v>
      </c>
      <c r="N23" s="2">
        <f>SUMIF(Datos_cocina!A:A,Datos_sala!K:K,Datos_cocina!J:J)</f>
        <v>213</v>
      </c>
      <c r="O23" s="7" t="str">
        <f>TEXT(Datos_sala[[#This Row],[Hora de Salida]], "aaaa-mm-dd")</f>
        <v>2023-04-01</v>
      </c>
      <c r="P23" t="str">
        <f>TEXT(Datos_sala[[#This Row],[Hora de Llegada]], "hh:mm")</f>
        <v>02:16</v>
      </c>
      <c r="Q23" t="str">
        <f>TEXT(Datos_sala[[#This Row],[Hora de Salida]], "hh:mm")</f>
        <v>04:47</v>
      </c>
      <c r="R23" s="8">
        <f>Datos_sala[[#This Row],[Hora de Salida2]] - Datos_sala[[#This Row],[Hora de Llegada2]] + IF(Datos_sala[[#This Row],[Estado de la Mesa]]="Ocupada", 15/1440, 0)</f>
        <v>0.10486111111111113</v>
      </c>
      <c r="S23" s="8">
        <f>SUMIF(Datos_cocina!A:A, Datos_sala!K:K, Datos_cocina!H:H)</f>
        <v>8.5416666666666669E-2</v>
      </c>
      <c r="T23" s="8">
        <f>MAX(0, Datos_sala[[#This Row],[Tiempo de Permanencia]]-Datos_sala[[#This Row],[Tiempo de Preparación Ordenes en Horas]])</f>
        <v>1.9444444444444459E-2</v>
      </c>
      <c r="U23" s="9" t="str">
        <f>IF(Datos_sala[[#This Row],[Tiempo de Degustación en Horas]] = 0, "No", "Si")</f>
        <v>Si</v>
      </c>
    </row>
    <row r="24" spans="1:21" x14ac:dyDescent="0.3">
      <c r="A24">
        <v>1</v>
      </c>
      <c r="B24" t="s">
        <v>336</v>
      </c>
      <c r="C24">
        <v>5</v>
      </c>
      <c r="D24" s="1">
        <v>45017.113888888889</v>
      </c>
      <c r="E24" s="1">
        <v>45017.17291666667</v>
      </c>
      <c r="F24" t="s">
        <v>72</v>
      </c>
      <c r="G24" t="s">
        <v>66</v>
      </c>
      <c r="H24" t="s">
        <v>67</v>
      </c>
      <c r="I24" t="s">
        <v>337</v>
      </c>
      <c r="J24" t="s">
        <v>68</v>
      </c>
      <c r="K24">
        <v>23</v>
      </c>
      <c r="L24" t="s">
        <v>84</v>
      </c>
      <c r="M24" t="s">
        <v>338</v>
      </c>
      <c r="N24" s="2">
        <f>SUMIF(Datos_cocina!A:A,Datos_sala!K:K,Datos_cocina!J:J)</f>
        <v>138</v>
      </c>
      <c r="O24" s="7" t="str">
        <f>TEXT(Datos_sala[[#This Row],[Hora de Salida]], "aaaa-mm-dd")</f>
        <v>2023-04-01</v>
      </c>
      <c r="P24" t="str">
        <f>TEXT(Datos_sala[[#This Row],[Hora de Llegada]], "hh:mm")</f>
        <v>02:44</v>
      </c>
      <c r="Q24" t="str">
        <f>TEXT(Datos_sala[[#This Row],[Hora de Salida]], "hh:mm")</f>
        <v>04:09</v>
      </c>
      <c r="R24" s="8">
        <f>Datos_sala[[#This Row],[Hora de Salida2]] - Datos_sala[[#This Row],[Hora de Llegada2]] + IF(Datos_sala[[#This Row],[Estado de la Mesa]]="Ocupada", 15/1440, 0)</f>
        <v>5.9027777777777776E-2</v>
      </c>
      <c r="S24" s="8">
        <f>SUMIF(Datos_cocina!A:A, Datos_sala!K:K, Datos_cocina!H:H)</f>
        <v>4.3749999999999997E-2</v>
      </c>
      <c r="T24" s="8">
        <f>MAX(0, Datos_sala[[#This Row],[Tiempo de Permanencia]]-Datos_sala[[#This Row],[Tiempo de Preparación Ordenes en Horas]])</f>
        <v>1.5277777777777779E-2</v>
      </c>
      <c r="U24" s="9" t="str">
        <f>IF(Datos_sala[[#This Row],[Tiempo de Degustación en Horas]] = 0, "No", "Si")</f>
        <v>Si</v>
      </c>
    </row>
    <row r="25" spans="1:21" x14ac:dyDescent="0.3">
      <c r="A25">
        <v>5</v>
      </c>
      <c r="B25" t="s">
        <v>339</v>
      </c>
      <c r="C25">
        <v>5</v>
      </c>
      <c r="D25" s="1">
        <v>45017.125694444447</v>
      </c>
      <c r="E25" s="1">
        <v>45017.263888888891</v>
      </c>
      <c r="F25" t="s">
        <v>101</v>
      </c>
      <c r="G25" t="s">
        <v>73</v>
      </c>
      <c r="H25" t="s">
        <v>67</v>
      </c>
      <c r="I25" t="s">
        <v>340</v>
      </c>
      <c r="J25" t="s">
        <v>75</v>
      </c>
      <c r="K25">
        <v>24</v>
      </c>
      <c r="L25" t="s">
        <v>142</v>
      </c>
      <c r="M25" t="s">
        <v>341</v>
      </c>
      <c r="N25" s="2">
        <f>SUMIF(Datos_cocina!A:A,Datos_sala!K:K,Datos_cocina!J:J)</f>
        <v>233</v>
      </c>
      <c r="O25" s="7" t="str">
        <f>TEXT(Datos_sala[[#This Row],[Hora de Salida]], "aaaa-mm-dd")</f>
        <v>2023-04-01</v>
      </c>
      <c r="P25" t="str">
        <f>TEXT(Datos_sala[[#This Row],[Hora de Llegada]], "hh:mm")</f>
        <v>03:01</v>
      </c>
      <c r="Q25" t="str">
        <f>TEXT(Datos_sala[[#This Row],[Hora de Salida]], "hh:mm")</f>
        <v>06:20</v>
      </c>
      <c r="R25" s="8">
        <f>Datos_sala[[#This Row],[Hora de Salida2]] - Datos_sala[[#This Row],[Hora de Llegada2]] + IF(Datos_sala[[#This Row],[Estado de la Mesa]]="Ocupada", 15/1440, 0)</f>
        <v>0.14861111111111111</v>
      </c>
      <c r="S25" s="8">
        <f>SUMIF(Datos_cocina!A:A, Datos_sala!K:K, Datos_cocina!H:H)</f>
        <v>0.125</v>
      </c>
      <c r="T25" s="8">
        <f>MAX(0, Datos_sala[[#This Row],[Tiempo de Permanencia]]-Datos_sala[[#This Row],[Tiempo de Preparación Ordenes en Horas]])</f>
        <v>2.361111111111111E-2</v>
      </c>
      <c r="U25" s="9" t="str">
        <f>IF(Datos_sala[[#This Row],[Tiempo de Degustación en Horas]] = 0, "No", "Si")</f>
        <v>Si</v>
      </c>
    </row>
    <row r="26" spans="1:21" x14ac:dyDescent="0.3">
      <c r="A26" t="s">
        <v>85</v>
      </c>
      <c r="B26" t="s">
        <v>86</v>
      </c>
      <c r="C26">
        <v>5</v>
      </c>
      <c r="D26" s="1">
        <v>45017.125694444447</v>
      </c>
      <c r="E26" s="1">
        <v>45017.207638888889</v>
      </c>
      <c r="F26" t="s">
        <v>72</v>
      </c>
      <c r="G26" t="s">
        <v>66</v>
      </c>
      <c r="H26" t="s">
        <v>87</v>
      </c>
      <c r="I26">
        <v>4615</v>
      </c>
      <c r="J26" t="s">
        <v>75</v>
      </c>
      <c r="K26">
        <v>25</v>
      </c>
      <c r="L26" t="s">
        <v>88</v>
      </c>
      <c r="M26" t="s">
        <v>36</v>
      </c>
      <c r="N26" s="2">
        <f>SUMIF(Datos_cocina!A:A,Datos_sala!K:K,Datos_cocina!J:J)</f>
        <v>34</v>
      </c>
      <c r="O26" s="7" t="str">
        <f>TEXT(Datos_sala[[#This Row],[Hora de Salida]], "aaaa-mm-dd")</f>
        <v>2023-04-01</v>
      </c>
      <c r="P26" t="str">
        <f>TEXT(Datos_sala[[#This Row],[Hora de Llegada]], "hh:mm")</f>
        <v>03:01</v>
      </c>
      <c r="Q26" t="str">
        <f>TEXT(Datos_sala[[#This Row],[Hora de Salida]], "hh:mm")</f>
        <v>04:59</v>
      </c>
      <c r="R26" s="8">
        <f>Datos_sala[[#This Row],[Hora de Salida2]] - Datos_sala[[#This Row],[Hora de Llegada2]] + IF(Datos_sala[[#This Row],[Estado de la Mesa]]="Ocupada", 15/1440, 0)</f>
        <v>9.236111111111113E-2</v>
      </c>
      <c r="S26" s="8">
        <f>SUMIF(Datos_cocina!A:A, Datos_sala!K:K, Datos_cocina!H:H)</f>
        <v>2.4305555555555556E-2</v>
      </c>
      <c r="T26" s="8">
        <f>MAX(0, Datos_sala[[#This Row],[Tiempo de Permanencia]]-Datos_sala[[#This Row],[Tiempo de Preparación Ordenes en Horas]])</f>
        <v>6.8055555555555577E-2</v>
      </c>
      <c r="U26" s="9" t="str">
        <f>IF(Datos_sala[[#This Row],[Tiempo de Degustación en Horas]] = 0, "No", "Si")</f>
        <v>Si</v>
      </c>
    </row>
    <row r="27" spans="1:21" x14ac:dyDescent="0.3">
      <c r="A27">
        <v>18</v>
      </c>
      <c r="B27" t="s">
        <v>342</v>
      </c>
      <c r="C27">
        <v>2</v>
      </c>
      <c r="D27" s="1">
        <v>45017.086111111108</v>
      </c>
      <c r="E27" s="1">
        <v>45017.240972222222</v>
      </c>
      <c r="F27" t="s">
        <v>72</v>
      </c>
      <c r="G27" t="s">
        <v>98</v>
      </c>
      <c r="H27" t="s">
        <v>67</v>
      </c>
      <c r="I27" t="s">
        <v>343</v>
      </c>
      <c r="J27" t="s">
        <v>75</v>
      </c>
      <c r="K27">
        <v>26</v>
      </c>
      <c r="L27" t="s">
        <v>103</v>
      </c>
      <c r="M27" t="s">
        <v>344</v>
      </c>
      <c r="N27" s="2">
        <f>SUMIF(Datos_cocina!A:A,Datos_sala!K:K,Datos_cocina!J:J)</f>
        <v>126</v>
      </c>
      <c r="O27" s="7" t="str">
        <f>TEXT(Datos_sala[[#This Row],[Hora de Salida]], "aaaa-mm-dd")</f>
        <v>2023-04-01</v>
      </c>
      <c r="P27" t="str">
        <f>TEXT(Datos_sala[[#This Row],[Hora de Llegada]], "hh:mm")</f>
        <v>02:04</v>
      </c>
      <c r="Q27" t="str">
        <f>TEXT(Datos_sala[[#This Row],[Hora de Salida]], "hh:mm")</f>
        <v>05:47</v>
      </c>
      <c r="R27" s="8">
        <f>Datos_sala[[#This Row],[Hora de Salida2]] - Datos_sala[[#This Row],[Hora de Llegada2]] + IF(Datos_sala[[#This Row],[Estado de la Mesa]]="Ocupada", 15/1440, 0)</f>
        <v>0.16527777777777777</v>
      </c>
      <c r="S27" s="8">
        <f>SUMIF(Datos_cocina!A:A, Datos_sala!K:K, Datos_cocina!H:H)</f>
        <v>7.5694444444444453E-2</v>
      </c>
      <c r="T27" s="8">
        <f>MAX(0, Datos_sala[[#This Row],[Tiempo de Permanencia]]-Datos_sala[[#This Row],[Tiempo de Preparación Ordenes en Horas]])</f>
        <v>8.958333333333332E-2</v>
      </c>
      <c r="U27" s="9" t="str">
        <f>IF(Datos_sala[[#This Row],[Tiempo de Degustación en Horas]] = 0, "No", "Si")</f>
        <v>Si</v>
      </c>
    </row>
    <row r="28" spans="1:21" x14ac:dyDescent="0.3">
      <c r="A28">
        <v>4</v>
      </c>
      <c r="B28" t="s">
        <v>173</v>
      </c>
      <c r="C28">
        <v>2</v>
      </c>
      <c r="D28" s="1">
        <v>45017.054861111108</v>
      </c>
      <c r="E28" s="1">
        <v>45017.102083333331</v>
      </c>
      <c r="F28" t="s">
        <v>72</v>
      </c>
      <c r="G28" t="s">
        <v>73</v>
      </c>
      <c r="H28" t="s">
        <v>67</v>
      </c>
      <c r="I28" t="s">
        <v>345</v>
      </c>
      <c r="J28" t="s">
        <v>75</v>
      </c>
      <c r="K28">
        <v>27</v>
      </c>
      <c r="L28" t="s">
        <v>76</v>
      </c>
      <c r="M28" t="s">
        <v>346</v>
      </c>
      <c r="N28" s="2">
        <f>SUMIF(Datos_cocina!A:A,Datos_sala!K:K,Datos_cocina!J:J)</f>
        <v>61</v>
      </c>
      <c r="O28" s="7" t="str">
        <f>TEXT(Datos_sala[[#This Row],[Hora de Salida]], "aaaa-mm-dd")</f>
        <v>2023-04-01</v>
      </c>
      <c r="P28" t="str">
        <f>TEXT(Datos_sala[[#This Row],[Hora de Llegada]], "hh:mm")</f>
        <v>01:19</v>
      </c>
      <c r="Q28" t="str">
        <f>TEXT(Datos_sala[[#This Row],[Hora de Salida]], "hh:mm")</f>
        <v>02:27</v>
      </c>
      <c r="R28" s="8">
        <f>Datos_sala[[#This Row],[Hora de Salida2]] - Datos_sala[[#This Row],[Hora de Llegada2]] + IF(Datos_sala[[#This Row],[Estado de la Mesa]]="Ocupada", 15/1440, 0)</f>
        <v>5.7638888888888885E-2</v>
      </c>
      <c r="S28" s="8">
        <f>SUMIF(Datos_cocina!A:A, Datos_sala!K:K, Datos_cocina!H:H)</f>
        <v>3.8194444444444448E-2</v>
      </c>
      <c r="T28" s="8">
        <f>MAX(0, Datos_sala[[#This Row],[Tiempo de Permanencia]]-Datos_sala[[#This Row],[Tiempo de Preparación Ordenes en Horas]])</f>
        <v>1.9444444444444438E-2</v>
      </c>
      <c r="U28" s="9" t="str">
        <f>IF(Datos_sala[[#This Row],[Tiempo de Degustación en Horas]] = 0, "No", "Si")</f>
        <v>Si</v>
      </c>
    </row>
    <row r="29" spans="1:21" x14ac:dyDescent="0.3">
      <c r="A29">
        <v>2</v>
      </c>
      <c r="B29" t="s">
        <v>347</v>
      </c>
      <c r="C29">
        <v>2</v>
      </c>
      <c r="D29" s="1">
        <v>45017.03402777778</v>
      </c>
      <c r="E29" s="1">
        <v>45017.136111111111</v>
      </c>
      <c r="F29" t="s">
        <v>65</v>
      </c>
      <c r="G29" t="s">
        <v>66</v>
      </c>
      <c r="H29" t="s">
        <v>67</v>
      </c>
      <c r="I29" t="s">
        <v>348</v>
      </c>
      <c r="J29" t="s">
        <v>79</v>
      </c>
      <c r="K29">
        <v>28</v>
      </c>
      <c r="L29" t="s">
        <v>99</v>
      </c>
      <c r="M29" t="s">
        <v>349</v>
      </c>
      <c r="N29" s="2">
        <f>SUMIF(Datos_cocina!A:A,Datos_sala!K:K,Datos_cocina!J:J)</f>
        <v>94</v>
      </c>
      <c r="O29" s="7" t="str">
        <f>TEXT(Datos_sala[[#This Row],[Hora de Salida]], "aaaa-mm-dd")</f>
        <v>2023-04-01</v>
      </c>
      <c r="P29" t="str">
        <f>TEXT(Datos_sala[[#This Row],[Hora de Llegada]], "hh:mm")</f>
        <v>00:49</v>
      </c>
      <c r="Q29" t="str">
        <f>TEXT(Datos_sala[[#This Row],[Hora de Salida]], "hh:mm")</f>
        <v>03:16</v>
      </c>
      <c r="R29" s="8">
        <f>Datos_sala[[#This Row],[Hora de Salida2]] - Datos_sala[[#This Row],[Hora de Llegada2]] + IF(Datos_sala[[#This Row],[Estado de la Mesa]]="Ocupada", 15/1440, 0)</f>
        <v>0.10208333333333333</v>
      </c>
      <c r="S29" s="8">
        <f>SUMIF(Datos_cocina!A:A, Datos_sala!K:K, Datos_cocina!H:H)</f>
        <v>3.888888888888889E-2</v>
      </c>
      <c r="T29" s="8">
        <f>MAX(0, Datos_sala[[#This Row],[Tiempo de Permanencia]]-Datos_sala[[#This Row],[Tiempo de Preparación Ordenes en Horas]])</f>
        <v>6.3194444444444442E-2</v>
      </c>
      <c r="U29" s="9" t="str">
        <f>IF(Datos_sala[[#This Row],[Tiempo de Degustación en Horas]] = 0, "No", "Si")</f>
        <v>Si</v>
      </c>
    </row>
    <row r="30" spans="1:21" x14ac:dyDescent="0.3">
      <c r="A30">
        <v>20</v>
      </c>
      <c r="B30" t="s">
        <v>350</v>
      </c>
      <c r="C30">
        <v>5</v>
      </c>
      <c r="D30" s="1">
        <v>45017.126388888886</v>
      </c>
      <c r="E30" s="1">
        <v>45017.256944444445</v>
      </c>
      <c r="F30" t="s">
        <v>83</v>
      </c>
      <c r="G30" t="s">
        <v>73</v>
      </c>
      <c r="H30" t="s">
        <v>67</v>
      </c>
      <c r="I30" t="s">
        <v>351</v>
      </c>
      <c r="J30" t="s">
        <v>75</v>
      </c>
      <c r="K30">
        <v>29</v>
      </c>
      <c r="L30" t="s">
        <v>110</v>
      </c>
      <c r="M30" t="s">
        <v>352</v>
      </c>
      <c r="N30" s="2">
        <f>SUMIF(Datos_cocina!A:A,Datos_sala!K:K,Datos_cocina!J:J)</f>
        <v>173</v>
      </c>
      <c r="O30" s="7" t="str">
        <f>TEXT(Datos_sala[[#This Row],[Hora de Salida]], "aaaa-mm-dd")</f>
        <v>2023-04-01</v>
      </c>
      <c r="P30" t="str">
        <f>TEXT(Datos_sala[[#This Row],[Hora de Llegada]], "hh:mm")</f>
        <v>03:02</v>
      </c>
      <c r="Q30" t="str">
        <f>TEXT(Datos_sala[[#This Row],[Hora de Salida]], "hh:mm")</f>
        <v>06:10</v>
      </c>
      <c r="R30" s="8">
        <f>Datos_sala[[#This Row],[Hora de Salida2]] - Datos_sala[[#This Row],[Hora de Llegada2]] + IF(Datos_sala[[#This Row],[Estado de la Mesa]]="Ocupada", 15/1440, 0)</f>
        <v>0.14097222222222219</v>
      </c>
      <c r="S30" s="8">
        <f>SUMIF(Datos_cocina!A:A, Datos_sala!K:K, Datos_cocina!H:H)</f>
        <v>4.9305555555555554E-2</v>
      </c>
      <c r="T30" s="8">
        <f>MAX(0, Datos_sala[[#This Row],[Tiempo de Permanencia]]-Datos_sala[[#This Row],[Tiempo de Preparación Ordenes en Horas]])</f>
        <v>9.1666666666666646E-2</v>
      </c>
      <c r="U30" s="9" t="str">
        <f>IF(Datos_sala[[#This Row],[Tiempo de Degustación en Horas]] = 0, "No", "Si")</f>
        <v>Si</v>
      </c>
    </row>
    <row r="31" spans="1:21" x14ac:dyDescent="0.3">
      <c r="A31">
        <v>14</v>
      </c>
      <c r="B31" t="s">
        <v>353</v>
      </c>
      <c r="C31">
        <v>4</v>
      </c>
      <c r="D31" s="1">
        <v>45017.121527777781</v>
      </c>
      <c r="E31" s="1">
        <v>45017.259027777778</v>
      </c>
      <c r="F31" t="s">
        <v>65</v>
      </c>
      <c r="G31" t="s">
        <v>73</v>
      </c>
      <c r="H31" t="s">
        <v>74</v>
      </c>
      <c r="I31" t="s">
        <v>354</v>
      </c>
      <c r="J31" t="s">
        <v>68</v>
      </c>
      <c r="K31">
        <v>30</v>
      </c>
      <c r="L31" t="s">
        <v>142</v>
      </c>
      <c r="M31" t="s">
        <v>355</v>
      </c>
      <c r="N31" s="2">
        <f>SUMIF(Datos_cocina!A:A,Datos_sala!K:K,Datos_cocina!J:J)</f>
        <v>112</v>
      </c>
      <c r="O31" s="7" t="str">
        <f>TEXT(Datos_sala[[#This Row],[Hora de Salida]], "aaaa-mm-dd")</f>
        <v>2023-04-01</v>
      </c>
      <c r="P31" t="str">
        <f>TEXT(Datos_sala[[#This Row],[Hora de Llegada]], "hh:mm")</f>
        <v>02:55</v>
      </c>
      <c r="Q31" t="str">
        <f>TEXT(Datos_sala[[#This Row],[Hora de Salida]], "hh:mm")</f>
        <v>06:13</v>
      </c>
      <c r="R31" s="8">
        <f>Datos_sala[[#This Row],[Hora de Salida2]] - Datos_sala[[#This Row],[Hora de Llegada2]] + IF(Datos_sala[[#This Row],[Estado de la Mesa]]="Ocupada", 15/1440, 0)</f>
        <v>0.13750000000000001</v>
      </c>
      <c r="S31" s="8">
        <f>SUMIF(Datos_cocina!A:A, Datos_sala!K:K, Datos_cocina!H:H)</f>
        <v>4.791666666666667E-2</v>
      </c>
      <c r="T31" s="8">
        <f>MAX(0, Datos_sala[[#This Row],[Tiempo de Permanencia]]-Datos_sala[[#This Row],[Tiempo de Preparación Ordenes en Horas]])</f>
        <v>8.9583333333333348E-2</v>
      </c>
      <c r="U31" s="9" t="str">
        <f>IF(Datos_sala[[#This Row],[Tiempo de Degustación en Horas]] = 0, "No", "Si")</f>
        <v>Si</v>
      </c>
    </row>
    <row r="32" spans="1:21" x14ac:dyDescent="0.3">
      <c r="A32">
        <v>13</v>
      </c>
      <c r="B32" t="s">
        <v>356</v>
      </c>
      <c r="C32">
        <v>3</v>
      </c>
      <c r="D32" s="1">
        <v>45017.118750000001</v>
      </c>
      <c r="E32" s="1">
        <v>45017.251388888886</v>
      </c>
      <c r="F32" t="s">
        <v>83</v>
      </c>
      <c r="G32" t="s">
        <v>98</v>
      </c>
      <c r="H32" t="s">
        <v>67</v>
      </c>
      <c r="I32" t="s">
        <v>357</v>
      </c>
      <c r="J32" t="s">
        <v>75</v>
      </c>
      <c r="K32">
        <v>31</v>
      </c>
      <c r="L32" t="s">
        <v>99</v>
      </c>
      <c r="M32" t="s">
        <v>358</v>
      </c>
      <c r="N32" s="2">
        <f>SUMIF(Datos_cocina!A:A,Datos_sala!K:K,Datos_cocina!J:J)</f>
        <v>67</v>
      </c>
      <c r="O32" s="7" t="str">
        <f>TEXT(Datos_sala[[#This Row],[Hora de Salida]], "aaaa-mm-dd")</f>
        <v>2023-04-01</v>
      </c>
      <c r="P32" t="str">
        <f>TEXT(Datos_sala[[#This Row],[Hora de Llegada]], "hh:mm")</f>
        <v>02:51</v>
      </c>
      <c r="Q32" t="str">
        <f>TEXT(Datos_sala[[#This Row],[Hora de Salida]], "hh:mm")</f>
        <v>06:02</v>
      </c>
      <c r="R32" s="8">
        <f>Datos_sala[[#This Row],[Hora de Salida2]] - Datos_sala[[#This Row],[Hora de Llegada2]] + IF(Datos_sala[[#This Row],[Estado de la Mesa]]="Ocupada", 15/1440, 0)</f>
        <v>0.14305555555555555</v>
      </c>
      <c r="S32" s="8">
        <f>SUMIF(Datos_cocina!A:A, Datos_sala!K:K, Datos_cocina!H:H)</f>
        <v>7.2916666666666657E-2</v>
      </c>
      <c r="T32" s="8">
        <f>MAX(0, Datos_sala[[#This Row],[Tiempo de Permanencia]]-Datos_sala[[#This Row],[Tiempo de Preparación Ordenes en Horas]])</f>
        <v>7.013888888888889E-2</v>
      </c>
      <c r="U32" s="9" t="str">
        <f>IF(Datos_sala[[#This Row],[Tiempo de Degustación en Horas]] = 0, "No", "Si")</f>
        <v>Si</v>
      </c>
    </row>
    <row r="33" spans="1:21" x14ac:dyDescent="0.3">
      <c r="A33">
        <v>5</v>
      </c>
      <c r="B33" t="s">
        <v>223</v>
      </c>
      <c r="C33">
        <v>1</v>
      </c>
      <c r="D33" s="1">
        <v>45017.130555555559</v>
      </c>
      <c r="E33" s="1">
        <v>45017.28402777778</v>
      </c>
      <c r="F33" t="s">
        <v>121</v>
      </c>
      <c r="G33" t="s">
        <v>73</v>
      </c>
      <c r="H33" t="s">
        <v>67</v>
      </c>
      <c r="I33" t="s">
        <v>359</v>
      </c>
      <c r="J33" t="s">
        <v>75</v>
      </c>
      <c r="K33">
        <v>32</v>
      </c>
      <c r="L33" t="s">
        <v>103</v>
      </c>
      <c r="M33" t="s">
        <v>360</v>
      </c>
      <c r="N33" s="2">
        <f>SUMIF(Datos_cocina!A:A,Datos_sala!K:K,Datos_cocina!J:J)</f>
        <v>211</v>
      </c>
      <c r="O33" s="7" t="str">
        <f>TEXT(Datos_sala[[#This Row],[Hora de Salida]], "aaaa-mm-dd")</f>
        <v>2023-04-01</v>
      </c>
      <c r="P33" t="str">
        <f>TEXT(Datos_sala[[#This Row],[Hora de Llegada]], "hh:mm")</f>
        <v>03:08</v>
      </c>
      <c r="Q33" t="str">
        <f>TEXT(Datos_sala[[#This Row],[Hora de Salida]], "hh:mm")</f>
        <v>06:49</v>
      </c>
      <c r="R33" s="8">
        <f>Datos_sala[[#This Row],[Hora de Salida2]] - Datos_sala[[#This Row],[Hora de Llegada2]] + IF(Datos_sala[[#This Row],[Estado de la Mesa]]="Ocupada", 15/1440, 0)</f>
        <v>0.16388888888888886</v>
      </c>
      <c r="S33" s="8">
        <f>SUMIF(Datos_cocina!A:A, Datos_sala!K:K, Datos_cocina!H:H)</f>
        <v>8.8888888888888892E-2</v>
      </c>
      <c r="T33" s="8">
        <f>MAX(0, Datos_sala[[#This Row],[Tiempo de Permanencia]]-Datos_sala[[#This Row],[Tiempo de Preparación Ordenes en Horas]])</f>
        <v>7.4999999999999969E-2</v>
      </c>
      <c r="U33" s="9" t="str">
        <f>IF(Datos_sala[[#This Row],[Tiempo de Degustación en Horas]] = 0, "No", "Si")</f>
        <v>Si</v>
      </c>
    </row>
    <row r="34" spans="1:21" x14ac:dyDescent="0.3">
      <c r="A34">
        <v>4</v>
      </c>
      <c r="B34" t="s">
        <v>272</v>
      </c>
      <c r="C34">
        <v>5</v>
      </c>
      <c r="D34" s="1">
        <v>45017.147916666669</v>
      </c>
      <c r="E34" s="1">
        <v>45017.26458333333</v>
      </c>
      <c r="F34" t="s">
        <v>65</v>
      </c>
      <c r="G34" t="s">
        <v>66</v>
      </c>
      <c r="H34" t="s">
        <v>87</v>
      </c>
      <c r="I34" t="s">
        <v>361</v>
      </c>
      <c r="J34" t="s">
        <v>75</v>
      </c>
      <c r="K34">
        <v>33</v>
      </c>
      <c r="L34" t="s">
        <v>69</v>
      </c>
      <c r="M34" t="s">
        <v>362</v>
      </c>
      <c r="N34" s="2">
        <f>SUMIF(Datos_cocina!A:A,Datos_sala!K:K,Datos_cocina!J:J)</f>
        <v>306</v>
      </c>
      <c r="O34" s="7" t="str">
        <f>TEXT(Datos_sala[[#This Row],[Hora de Salida]], "aaaa-mm-dd")</f>
        <v>2023-04-01</v>
      </c>
      <c r="P34" t="str">
        <f>TEXT(Datos_sala[[#This Row],[Hora de Llegada]], "hh:mm")</f>
        <v>03:33</v>
      </c>
      <c r="Q34" t="str">
        <f>TEXT(Datos_sala[[#This Row],[Hora de Salida]], "hh:mm")</f>
        <v>06:21</v>
      </c>
      <c r="R34" s="8">
        <f>Datos_sala[[#This Row],[Hora de Salida2]] - Datos_sala[[#This Row],[Hora de Llegada2]] + IF(Datos_sala[[#This Row],[Estado de la Mesa]]="Ocupada", 15/1440, 0)</f>
        <v>0.12708333333333333</v>
      </c>
      <c r="S34" s="8">
        <f>SUMIF(Datos_cocina!A:A, Datos_sala!K:K, Datos_cocina!H:H)</f>
        <v>9.027777777777779E-2</v>
      </c>
      <c r="T34" s="8">
        <f>MAX(0, Datos_sala[[#This Row],[Tiempo de Permanencia]]-Datos_sala[[#This Row],[Tiempo de Preparación Ordenes en Horas]])</f>
        <v>3.6805555555555536E-2</v>
      </c>
      <c r="U34" s="9" t="str">
        <f>IF(Datos_sala[[#This Row],[Tiempo de Degustación en Horas]] = 0, "No", "Si")</f>
        <v>Si</v>
      </c>
    </row>
    <row r="35" spans="1:21" x14ac:dyDescent="0.3">
      <c r="A35">
        <v>15</v>
      </c>
      <c r="B35" t="s">
        <v>363</v>
      </c>
      <c r="C35">
        <v>1</v>
      </c>
      <c r="D35" s="1">
        <v>45017.094444444447</v>
      </c>
      <c r="E35" s="1">
        <v>45017.254861111112</v>
      </c>
      <c r="F35" t="s">
        <v>65</v>
      </c>
      <c r="G35" t="s">
        <v>98</v>
      </c>
      <c r="H35" t="s">
        <v>67</v>
      </c>
      <c r="I35" t="s">
        <v>364</v>
      </c>
      <c r="J35" t="s">
        <v>68</v>
      </c>
      <c r="K35">
        <v>34</v>
      </c>
      <c r="L35" t="s">
        <v>69</v>
      </c>
      <c r="M35" t="s">
        <v>365</v>
      </c>
      <c r="N35" s="2">
        <f>SUMIF(Datos_cocina!A:A,Datos_sala!K:K,Datos_cocina!J:J)</f>
        <v>112</v>
      </c>
      <c r="O35" s="7" t="str">
        <f>TEXT(Datos_sala[[#This Row],[Hora de Salida]], "aaaa-mm-dd")</f>
        <v>2023-04-01</v>
      </c>
      <c r="P35" t="str">
        <f>TEXT(Datos_sala[[#This Row],[Hora de Llegada]], "hh:mm")</f>
        <v>02:16</v>
      </c>
      <c r="Q35" t="str">
        <f>TEXT(Datos_sala[[#This Row],[Hora de Salida]], "hh:mm")</f>
        <v>06:07</v>
      </c>
      <c r="R35" s="8">
        <f>Datos_sala[[#This Row],[Hora de Salida2]] - Datos_sala[[#This Row],[Hora de Llegada2]] + IF(Datos_sala[[#This Row],[Estado de la Mesa]]="Ocupada", 15/1440, 0)</f>
        <v>0.16041666666666665</v>
      </c>
      <c r="S35" s="8">
        <f>SUMIF(Datos_cocina!A:A, Datos_sala!K:K, Datos_cocina!H:H)</f>
        <v>4.5138888888888888E-2</v>
      </c>
      <c r="T35" s="8">
        <f>MAX(0, Datos_sala[[#This Row],[Tiempo de Permanencia]]-Datos_sala[[#This Row],[Tiempo de Preparación Ordenes en Horas]])</f>
        <v>0.11527777777777776</v>
      </c>
      <c r="U35" s="9" t="str">
        <f>IF(Datos_sala[[#This Row],[Tiempo de Degustación en Horas]] = 0, "No", "Si")</f>
        <v>Si</v>
      </c>
    </row>
    <row r="36" spans="1:21" x14ac:dyDescent="0.3">
      <c r="A36">
        <v>13</v>
      </c>
      <c r="B36" t="s">
        <v>366</v>
      </c>
      <c r="C36">
        <v>2</v>
      </c>
      <c r="D36" s="1">
        <v>45017.137499999997</v>
      </c>
      <c r="E36" s="1">
        <v>45017.246527777781</v>
      </c>
      <c r="F36" t="s">
        <v>101</v>
      </c>
      <c r="G36" t="s">
        <v>73</v>
      </c>
      <c r="H36" t="s">
        <v>67</v>
      </c>
      <c r="I36" t="s">
        <v>367</v>
      </c>
      <c r="J36" t="s">
        <v>75</v>
      </c>
      <c r="K36">
        <v>35</v>
      </c>
      <c r="L36" t="s">
        <v>69</v>
      </c>
      <c r="M36" t="s">
        <v>368</v>
      </c>
      <c r="N36" s="2">
        <f>SUMIF(Datos_cocina!A:A,Datos_sala!K:K,Datos_cocina!J:J)</f>
        <v>214</v>
      </c>
      <c r="O36" s="7" t="str">
        <f>TEXT(Datos_sala[[#This Row],[Hora de Salida]], "aaaa-mm-dd")</f>
        <v>2023-04-01</v>
      </c>
      <c r="P36" t="str">
        <f>TEXT(Datos_sala[[#This Row],[Hora de Llegada]], "hh:mm")</f>
        <v>03:18</v>
      </c>
      <c r="Q36" t="str">
        <f>TEXT(Datos_sala[[#This Row],[Hora de Salida]], "hh:mm")</f>
        <v>05:55</v>
      </c>
      <c r="R36" s="8">
        <f>Datos_sala[[#This Row],[Hora de Salida2]] - Datos_sala[[#This Row],[Hora de Llegada2]] + IF(Datos_sala[[#This Row],[Estado de la Mesa]]="Ocupada", 15/1440, 0)</f>
        <v>0.11944444444444445</v>
      </c>
      <c r="S36" s="8">
        <f>SUMIF(Datos_cocina!A:A, Datos_sala!K:K, Datos_cocina!H:H)</f>
        <v>4.5138888888888888E-2</v>
      </c>
      <c r="T36" s="8">
        <f>MAX(0, Datos_sala[[#This Row],[Tiempo de Permanencia]]-Datos_sala[[#This Row],[Tiempo de Preparación Ordenes en Horas]])</f>
        <v>7.4305555555555569E-2</v>
      </c>
      <c r="U36" s="9" t="str">
        <f>IF(Datos_sala[[#This Row],[Tiempo de Degustación en Horas]] = 0, "No", "Si")</f>
        <v>Si</v>
      </c>
    </row>
    <row r="37" spans="1:21" x14ac:dyDescent="0.3">
      <c r="A37" t="s">
        <v>89</v>
      </c>
      <c r="B37" t="s">
        <v>90</v>
      </c>
      <c r="C37">
        <v>5</v>
      </c>
      <c r="D37" s="1">
        <v>45017.143750000003</v>
      </c>
      <c r="E37" s="1">
        <v>45017.268055555556</v>
      </c>
      <c r="F37" t="s">
        <v>83</v>
      </c>
      <c r="G37" t="s">
        <v>73</v>
      </c>
      <c r="H37" t="s">
        <v>67</v>
      </c>
      <c r="I37">
        <v>4528</v>
      </c>
      <c r="J37" t="s">
        <v>75</v>
      </c>
      <c r="K37">
        <v>36</v>
      </c>
      <c r="L37" t="s">
        <v>80</v>
      </c>
      <c r="M37" t="s">
        <v>11</v>
      </c>
      <c r="N37" s="2">
        <f>SUMIF(Datos_cocina!A:A,Datos_sala!K:K,Datos_cocina!J:J)</f>
        <v>30</v>
      </c>
      <c r="O37" s="7" t="str">
        <f>TEXT(Datos_sala[[#This Row],[Hora de Salida]], "aaaa-mm-dd")</f>
        <v>2023-04-01</v>
      </c>
      <c r="P37" t="str">
        <f>TEXT(Datos_sala[[#This Row],[Hora de Llegada]], "hh:mm")</f>
        <v>03:27</v>
      </c>
      <c r="Q37" t="str">
        <f>TEXT(Datos_sala[[#This Row],[Hora de Salida]], "hh:mm")</f>
        <v>06:26</v>
      </c>
      <c r="R37" s="8">
        <f>Datos_sala[[#This Row],[Hora de Salida2]] - Datos_sala[[#This Row],[Hora de Llegada2]] + IF(Datos_sala[[#This Row],[Estado de la Mesa]]="Ocupada", 15/1440, 0)</f>
        <v>0.13472222222222222</v>
      </c>
      <c r="S37" s="8">
        <f>SUMIF(Datos_cocina!A:A, Datos_sala!K:K, Datos_cocina!H:H)</f>
        <v>2.6388888888888889E-2</v>
      </c>
      <c r="T37" s="8">
        <f>MAX(0, Datos_sala[[#This Row],[Tiempo de Permanencia]]-Datos_sala[[#This Row],[Tiempo de Preparación Ordenes en Horas]])</f>
        <v>0.10833333333333332</v>
      </c>
      <c r="U37" s="9" t="str">
        <f>IF(Datos_sala[[#This Row],[Tiempo de Degustación en Horas]] = 0, "No", "Si")</f>
        <v>Si</v>
      </c>
    </row>
    <row r="38" spans="1:21" x14ac:dyDescent="0.3">
      <c r="A38" t="s">
        <v>77</v>
      </c>
      <c r="B38" t="s">
        <v>91</v>
      </c>
      <c r="C38">
        <v>1</v>
      </c>
      <c r="D38" s="1">
        <v>45017.14166666667</v>
      </c>
      <c r="E38" s="1">
        <v>45017.251388888886</v>
      </c>
      <c r="F38" t="s">
        <v>72</v>
      </c>
      <c r="G38" t="s">
        <v>66</v>
      </c>
      <c r="H38" t="s">
        <v>67</v>
      </c>
      <c r="I38">
        <v>1039</v>
      </c>
      <c r="J38" t="s">
        <v>75</v>
      </c>
      <c r="K38">
        <v>37</v>
      </c>
      <c r="L38" t="s">
        <v>76</v>
      </c>
      <c r="M38" t="s">
        <v>42</v>
      </c>
      <c r="N38" s="2">
        <f>SUMIF(Datos_cocina!A:A,Datos_sala!K:K,Datos_cocina!J:J)</f>
        <v>21</v>
      </c>
      <c r="O38" s="7" t="str">
        <f>TEXT(Datos_sala[[#This Row],[Hora de Salida]], "aaaa-mm-dd")</f>
        <v>2023-04-01</v>
      </c>
      <c r="P38" t="str">
        <f>TEXT(Datos_sala[[#This Row],[Hora de Llegada]], "hh:mm")</f>
        <v>03:24</v>
      </c>
      <c r="Q38" t="str">
        <f>TEXT(Datos_sala[[#This Row],[Hora de Salida]], "hh:mm")</f>
        <v>06:02</v>
      </c>
      <c r="R38" s="8">
        <f>Datos_sala[[#This Row],[Hora de Salida2]] - Datos_sala[[#This Row],[Hora de Llegada2]] + IF(Datos_sala[[#This Row],[Estado de la Mesa]]="Ocupada", 15/1440, 0)</f>
        <v>0.12013888888888889</v>
      </c>
      <c r="S38" s="8">
        <f>SUMIF(Datos_cocina!A:A, Datos_sala!K:K, Datos_cocina!H:H)</f>
        <v>3.2638888888888891E-2</v>
      </c>
      <c r="T38" s="8">
        <f>MAX(0, Datos_sala[[#This Row],[Tiempo de Permanencia]]-Datos_sala[[#This Row],[Tiempo de Preparación Ordenes en Horas]])</f>
        <v>8.7499999999999994E-2</v>
      </c>
      <c r="U38" s="9" t="str">
        <f>IF(Datos_sala[[#This Row],[Tiempo de Degustación en Horas]] = 0, "No", "Si")</f>
        <v>Si</v>
      </c>
    </row>
    <row r="39" spans="1:21" x14ac:dyDescent="0.3">
      <c r="A39">
        <v>10</v>
      </c>
      <c r="B39" t="s">
        <v>369</v>
      </c>
      <c r="C39">
        <v>6</v>
      </c>
      <c r="D39" s="1">
        <v>45017.109722222223</v>
      </c>
      <c r="E39" s="1">
        <v>45017.161805555559</v>
      </c>
      <c r="F39" t="s">
        <v>65</v>
      </c>
      <c r="G39" t="s">
        <v>73</v>
      </c>
      <c r="H39" t="s">
        <v>87</v>
      </c>
      <c r="I39" t="s">
        <v>370</v>
      </c>
      <c r="J39" t="s">
        <v>79</v>
      </c>
      <c r="K39">
        <v>38</v>
      </c>
      <c r="L39" t="s">
        <v>84</v>
      </c>
      <c r="M39" t="s">
        <v>371</v>
      </c>
      <c r="N39" s="2">
        <f>SUMIF(Datos_cocina!A:A,Datos_sala!K:K,Datos_cocina!J:J)</f>
        <v>235</v>
      </c>
      <c r="O39" s="7" t="str">
        <f>TEXT(Datos_sala[[#This Row],[Hora de Salida]], "aaaa-mm-dd")</f>
        <v>2023-04-01</v>
      </c>
      <c r="P39" t="str">
        <f>TEXT(Datos_sala[[#This Row],[Hora de Llegada]], "hh:mm")</f>
        <v>02:38</v>
      </c>
      <c r="Q39" t="str">
        <f>TEXT(Datos_sala[[#This Row],[Hora de Salida]], "hh:mm")</f>
        <v>03:53</v>
      </c>
      <c r="R39" s="8">
        <f>Datos_sala[[#This Row],[Hora de Salida2]] - Datos_sala[[#This Row],[Hora de Llegada2]] + IF(Datos_sala[[#This Row],[Estado de la Mesa]]="Ocupada", 15/1440, 0)</f>
        <v>5.2083333333333343E-2</v>
      </c>
      <c r="S39" s="8">
        <f>SUMIF(Datos_cocina!A:A, Datos_sala!K:K, Datos_cocina!H:H)</f>
        <v>6.8055555555555564E-2</v>
      </c>
      <c r="T39" s="8">
        <f>MAX(0, Datos_sala[[#This Row],[Tiempo de Permanencia]]-Datos_sala[[#This Row],[Tiempo de Preparación Ordenes en Horas]])</f>
        <v>0</v>
      </c>
      <c r="U39" s="9" t="str">
        <f>IF(Datos_sala[[#This Row],[Tiempo de Degustación en Horas]] = 0, "No", "Si")</f>
        <v>No</v>
      </c>
    </row>
    <row r="40" spans="1:21" x14ac:dyDescent="0.3">
      <c r="A40" t="s">
        <v>92</v>
      </c>
      <c r="B40" t="s">
        <v>93</v>
      </c>
      <c r="C40">
        <v>3</v>
      </c>
      <c r="D40" s="1">
        <v>45017.15347222222</v>
      </c>
      <c r="E40" s="1">
        <v>45017.318749999999</v>
      </c>
      <c r="F40" t="s">
        <v>83</v>
      </c>
      <c r="G40" t="s">
        <v>66</v>
      </c>
      <c r="H40" t="s">
        <v>74</v>
      </c>
      <c r="I40">
        <v>4836</v>
      </c>
      <c r="J40" t="s">
        <v>75</v>
      </c>
      <c r="K40">
        <v>39</v>
      </c>
      <c r="L40" t="s">
        <v>80</v>
      </c>
      <c r="M40" t="s">
        <v>20</v>
      </c>
      <c r="N40" s="2">
        <f>SUMIF(Datos_cocina!A:A,Datos_sala!K:K,Datos_cocina!J:J)</f>
        <v>108</v>
      </c>
      <c r="O40" s="7" t="str">
        <f>TEXT(Datos_sala[[#This Row],[Hora de Salida]], "aaaa-mm-dd")</f>
        <v>2023-04-01</v>
      </c>
      <c r="P40" t="str">
        <f>TEXT(Datos_sala[[#This Row],[Hora de Llegada]], "hh:mm")</f>
        <v>03:41</v>
      </c>
      <c r="Q40" t="str">
        <f>TEXT(Datos_sala[[#This Row],[Hora de Salida]], "hh:mm")</f>
        <v>07:39</v>
      </c>
      <c r="R40" s="8">
        <f>Datos_sala[[#This Row],[Hora de Salida2]] - Datos_sala[[#This Row],[Hora de Llegada2]] + IF(Datos_sala[[#This Row],[Estado de la Mesa]]="Ocupada", 15/1440, 0)</f>
        <v>0.1756944444444444</v>
      </c>
      <c r="S40" s="8">
        <f>SUMIF(Datos_cocina!A:A, Datos_sala!K:K, Datos_cocina!H:H)</f>
        <v>3.9583333333333331E-2</v>
      </c>
      <c r="T40" s="8">
        <f>MAX(0, Datos_sala[[#This Row],[Tiempo de Permanencia]]-Datos_sala[[#This Row],[Tiempo de Preparación Ordenes en Horas]])</f>
        <v>0.13611111111111107</v>
      </c>
      <c r="U40" s="9" t="str">
        <f>IF(Datos_sala[[#This Row],[Tiempo de Degustación en Horas]] = 0, "No", "Si")</f>
        <v>Si</v>
      </c>
    </row>
    <row r="41" spans="1:21" x14ac:dyDescent="0.3">
      <c r="A41">
        <v>1</v>
      </c>
      <c r="B41" t="s">
        <v>246</v>
      </c>
      <c r="C41">
        <v>1</v>
      </c>
      <c r="D41" s="1">
        <v>45017.083333333336</v>
      </c>
      <c r="E41" s="1">
        <v>45017.170138888891</v>
      </c>
      <c r="F41" t="s">
        <v>101</v>
      </c>
      <c r="G41" t="s">
        <v>73</v>
      </c>
      <c r="H41" t="s">
        <v>74</v>
      </c>
      <c r="I41" t="s">
        <v>372</v>
      </c>
      <c r="J41" t="s">
        <v>68</v>
      </c>
      <c r="K41">
        <v>40</v>
      </c>
      <c r="L41" t="s">
        <v>99</v>
      </c>
      <c r="M41" t="s">
        <v>373</v>
      </c>
      <c r="N41" s="2">
        <f>SUMIF(Datos_cocina!A:A,Datos_sala!K:K,Datos_cocina!J:J)</f>
        <v>148</v>
      </c>
      <c r="O41" s="7" t="str">
        <f>TEXT(Datos_sala[[#This Row],[Hora de Salida]], "aaaa-mm-dd")</f>
        <v>2023-04-01</v>
      </c>
      <c r="P41" t="str">
        <f>TEXT(Datos_sala[[#This Row],[Hora de Llegada]], "hh:mm")</f>
        <v>02:00</v>
      </c>
      <c r="Q41" t="str">
        <f>TEXT(Datos_sala[[#This Row],[Hora de Salida]], "hh:mm")</f>
        <v>04:05</v>
      </c>
      <c r="R41" s="8">
        <f>Datos_sala[[#This Row],[Hora de Salida2]] - Datos_sala[[#This Row],[Hora de Llegada2]] + IF(Datos_sala[[#This Row],[Estado de la Mesa]]="Ocupada", 15/1440, 0)</f>
        <v>8.6805555555555566E-2</v>
      </c>
      <c r="S41" s="8">
        <f>SUMIF(Datos_cocina!A:A, Datos_sala!K:K, Datos_cocina!H:H)</f>
        <v>5.4166666666666669E-2</v>
      </c>
      <c r="T41" s="8">
        <f>MAX(0, Datos_sala[[#This Row],[Tiempo de Permanencia]]-Datos_sala[[#This Row],[Tiempo de Preparación Ordenes en Horas]])</f>
        <v>3.2638888888888898E-2</v>
      </c>
      <c r="U41" s="9" t="str">
        <f>IF(Datos_sala[[#This Row],[Tiempo de Degustación en Horas]] = 0, "No", "Si")</f>
        <v>Si</v>
      </c>
    </row>
    <row r="42" spans="1:21" x14ac:dyDescent="0.3">
      <c r="A42">
        <v>7</v>
      </c>
      <c r="B42" t="s">
        <v>374</v>
      </c>
      <c r="C42">
        <v>4</v>
      </c>
      <c r="D42" s="1">
        <v>45017.093055555553</v>
      </c>
      <c r="E42" s="1">
        <v>45017.180555555555</v>
      </c>
      <c r="F42" t="s">
        <v>83</v>
      </c>
      <c r="G42" t="s">
        <v>73</v>
      </c>
      <c r="H42" t="s">
        <v>67</v>
      </c>
      <c r="I42" t="s">
        <v>375</v>
      </c>
      <c r="J42" t="s">
        <v>75</v>
      </c>
      <c r="K42">
        <v>41</v>
      </c>
      <c r="L42" t="s">
        <v>69</v>
      </c>
      <c r="M42" t="s">
        <v>376</v>
      </c>
      <c r="N42" s="2">
        <f>SUMIF(Datos_cocina!A:A,Datos_sala!K:K,Datos_cocina!J:J)</f>
        <v>204</v>
      </c>
      <c r="O42" s="7" t="str">
        <f>TEXT(Datos_sala[[#This Row],[Hora de Salida]], "aaaa-mm-dd")</f>
        <v>2023-04-01</v>
      </c>
      <c r="P42" t="str">
        <f>TEXT(Datos_sala[[#This Row],[Hora de Llegada]], "hh:mm")</f>
        <v>02:14</v>
      </c>
      <c r="Q42" t="str">
        <f>TEXT(Datos_sala[[#This Row],[Hora de Salida]], "hh:mm")</f>
        <v>04:20</v>
      </c>
      <c r="R42" s="8">
        <f>Datos_sala[[#This Row],[Hora de Salida2]] - Datos_sala[[#This Row],[Hora de Llegada2]] + IF(Datos_sala[[#This Row],[Estado de la Mesa]]="Ocupada", 15/1440, 0)</f>
        <v>9.7916666666666666E-2</v>
      </c>
      <c r="S42" s="8">
        <f>SUMIF(Datos_cocina!A:A, Datos_sala!K:K, Datos_cocina!H:H)</f>
        <v>6.1805555555555558E-2</v>
      </c>
      <c r="T42" s="8">
        <f>MAX(0, Datos_sala[[#This Row],[Tiempo de Permanencia]]-Datos_sala[[#This Row],[Tiempo de Preparación Ordenes en Horas]])</f>
        <v>3.6111111111111108E-2</v>
      </c>
      <c r="U42" s="9" t="str">
        <f>IF(Datos_sala[[#This Row],[Tiempo de Degustación en Horas]] = 0, "No", "Si")</f>
        <v>Si</v>
      </c>
    </row>
    <row r="43" spans="1:21" x14ac:dyDescent="0.3">
      <c r="A43">
        <v>14</v>
      </c>
      <c r="B43" t="s">
        <v>161</v>
      </c>
      <c r="C43">
        <v>1</v>
      </c>
      <c r="D43" s="1">
        <v>45017.017361111109</v>
      </c>
      <c r="E43" s="1">
        <v>45017.073611111111</v>
      </c>
      <c r="F43" t="s">
        <v>83</v>
      </c>
      <c r="G43" t="s">
        <v>73</v>
      </c>
      <c r="H43" t="s">
        <v>67</v>
      </c>
      <c r="I43" t="s">
        <v>377</v>
      </c>
      <c r="J43" t="s">
        <v>79</v>
      </c>
      <c r="K43">
        <v>42</v>
      </c>
      <c r="L43" t="s">
        <v>80</v>
      </c>
      <c r="M43" t="s">
        <v>378</v>
      </c>
      <c r="N43" s="2">
        <f>SUMIF(Datos_cocina!A:A,Datos_sala!K:K,Datos_cocina!J:J)</f>
        <v>102</v>
      </c>
      <c r="O43" s="7" t="str">
        <f>TEXT(Datos_sala[[#This Row],[Hora de Salida]], "aaaa-mm-dd")</f>
        <v>2023-04-01</v>
      </c>
      <c r="P43" t="str">
        <f>TEXT(Datos_sala[[#This Row],[Hora de Llegada]], "hh:mm")</f>
        <v>00:25</v>
      </c>
      <c r="Q43" t="str">
        <f>TEXT(Datos_sala[[#This Row],[Hora de Salida]], "hh:mm")</f>
        <v>01:46</v>
      </c>
      <c r="R43" s="8">
        <f>Datos_sala[[#This Row],[Hora de Salida2]] - Datos_sala[[#This Row],[Hora de Llegada2]] + IF(Datos_sala[[#This Row],[Estado de la Mesa]]="Ocupada", 15/1440, 0)</f>
        <v>5.6250000000000001E-2</v>
      </c>
      <c r="S43" s="8">
        <f>SUMIF(Datos_cocina!A:A, Datos_sala!K:K, Datos_cocina!H:H)</f>
        <v>4.7916666666666663E-2</v>
      </c>
      <c r="T43" s="8">
        <f>MAX(0, Datos_sala[[#This Row],[Tiempo de Permanencia]]-Datos_sala[[#This Row],[Tiempo de Preparación Ordenes en Horas]])</f>
        <v>8.3333333333333384E-3</v>
      </c>
      <c r="U43" s="9" t="str">
        <f>IF(Datos_sala[[#This Row],[Tiempo de Degustación en Horas]] = 0, "No", "Si")</f>
        <v>Si</v>
      </c>
    </row>
    <row r="44" spans="1:21" x14ac:dyDescent="0.3">
      <c r="A44">
        <v>8</v>
      </c>
      <c r="B44" t="s">
        <v>379</v>
      </c>
      <c r="C44">
        <v>6</v>
      </c>
      <c r="D44" s="1">
        <v>45017.043055555558</v>
      </c>
      <c r="E44" s="1">
        <v>45017.134722222225</v>
      </c>
      <c r="F44" t="s">
        <v>65</v>
      </c>
      <c r="G44" t="s">
        <v>73</v>
      </c>
      <c r="H44" t="s">
        <v>67</v>
      </c>
      <c r="I44" t="s">
        <v>380</v>
      </c>
      <c r="J44" t="s">
        <v>75</v>
      </c>
      <c r="K44">
        <v>43</v>
      </c>
      <c r="L44" t="s">
        <v>69</v>
      </c>
      <c r="M44" t="s">
        <v>381</v>
      </c>
      <c r="N44" s="2">
        <f>SUMIF(Datos_cocina!A:A,Datos_sala!K:K,Datos_cocina!J:J)</f>
        <v>203</v>
      </c>
      <c r="O44" s="7" t="str">
        <f>TEXT(Datos_sala[[#This Row],[Hora de Salida]], "aaaa-mm-dd")</f>
        <v>2023-04-01</v>
      </c>
      <c r="P44" t="str">
        <f>TEXT(Datos_sala[[#This Row],[Hora de Llegada]], "hh:mm")</f>
        <v>01:02</v>
      </c>
      <c r="Q44" t="str">
        <f>TEXT(Datos_sala[[#This Row],[Hora de Salida]], "hh:mm")</f>
        <v>03:14</v>
      </c>
      <c r="R44" s="8">
        <f>Datos_sala[[#This Row],[Hora de Salida2]] - Datos_sala[[#This Row],[Hora de Llegada2]] + IF(Datos_sala[[#This Row],[Estado de la Mesa]]="Ocupada", 15/1440, 0)</f>
        <v>0.10208333333333333</v>
      </c>
      <c r="S44" s="8">
        <f>SUMIF(Datos_cocina!A:A, Datos_sala!K:K, Datos_cocina!H:H)</f>
        <v>0.10138888888888889</v>
      </c>
      <c r="T44" s="8">
        <f>MAX(0, Datos_sala[[#This Row],[Tiempo de Permanencia]]-Datos_sala[[#This Row],[Tiempo de Preparación Ordenes en Horas]])</f>
        <v>6.9444444444444198E-4</v>
      </c>
      <c r="U44" s="9" t="str">
        <f>IF(Datos_sala[[#This Row],[Tiempo de Degustación en Horas]] = 0, "No", "Si")</f>
        <v>Si</v>
      </c>
    </row>
    <row r="45" spans="1:21" x14ac:dyDescent="0.3">
      <c r="A45">
        <v>18</v>
      </c>
      <c r="B45" t="s">
        <v>246</v>
      </c>
      <c r="C45">
        <v>1</v>
      </c>
      <c r="D45" s="1">
        <v>45017.129166666666</v>
      </c>
      <c r="E45" s="1">
        <v>45017.262499999997</v>
      </c>
      <c r="F45" t="s">
        <v>65</v>
      </c>
      <c r="G45" t="s">
        <v>73</v>
      </c>
      <c r="H45" t="s">
        <v>67</v>
      </c>
      <c r="I45" t="s">
        <v>382</v>
      </c>
      <c r="J45" t="s">
        <v>68</v>
      </c>
      <c r="K45">
        <v>44</v>
      </c>
      <c r="L45" t="s">
        <v>107</v>
      </c>
      <c r="M45" t="s">
        <v>383</v>
      </c>
      <c r="N45" s="2">
        <f>SUMIF(Datos_cocina!A:A,Datos_sala!K:K,Datos_cocina!J:J)</f>
        <v>122</v>
      </c>
      <c r="O45" s="7" t="str">
        <f>TEXT(Datos_sala[[#This Row],[Hora de Salida]], "aaaa-mm-dd")</f>
        <v>2023-04-01</v>
      </c>
      <c r="P45" t="str">
        <f>TEXT(Datos_sala[[#This Row],[Hora de Llegada]], "hh:mm")</f>
        <v>03:06</v>
      </c>
      <c r="Q45" t="str">
        <f>TEXT(Datos_sala[[#This Row],[Hora de Salida]], "hh:mm")</f>
        <v>06:18</v>
      </c>
      <c r="R45" s="8">
        <f>Datos_sala[[#This Row],[Hora de Salida2]] - Datos_sala[[#This Row],[Hora de Llegada2]] + IF(Datos_sala[[#This Row],[Estado de la Mesa]]="Ocupada", 15/1440, 0)</f>
        <v>0.13333333333333333</v>
      </c>
      <c r="S45" s="8">
        <f>SUMIF(Datos_cocina!A:A, Datos_sala!K:K, Datos_cocina!H:H)</f>
        <v>5.9027777777777776E-2</v>
      </c>
      <c r="T45" s="8">
        <f>MAX(0, Datos_sala[[#This Row],[Tiempo de Permanencia]]-Datos_sala[[#This Row],[Tiempo de Preparación Ordenes en Horas]])</f>
        <v>7.4305555555555555E-2</v>
      </c>
      <c r="U45" s="9" t="str">
        <f>IF(Datos_sala[[#This Row],[Tiempo de Degustación en Horas]] = 0, "No", "Si")</f>
        <v>Si</v>
      </c>
    </row>
    <row r="46" spans="1:21" x14ac:dyDescent="0.3">
      <c r="A46" t="s">
        <v>94</v>
      </c>
      <c r="B46" t="s">
        <v>95</v>
      </c>
      <c r="C46">
        <v>2</v>
      </c>
      <c r="D46" s="1">
        <v>45017.09375</v>
      </c>
      <c r="E46" s="1">
        <v>45017.167361111111</v>
      </c>
      <c r="F46" t="s">
        <v>83</v>
      </c>
      <c r="G46" t="s">
        <v>73</v>
      </c>
      <c r="H46" t="s">
        <v>67</v>
      </c>
      <c r="I46">
        <v>2541</v>
      </c>
      <c r="J46" t="s">
        <v>79</v>
      </c>
      <c r="K46">
        <v>45</v>
      </c>
      <c r="L46" t="s">
        <v>69</v>
      </c>
      <c r="M46" t="s">
        <v>44</v>
      </c>
      <c r="N46" s="2">
        <f>SUMIF(Datos_cocina!A:A,Datos_sala!K:K,Datos_cocina!J:J)</f>
        <v>54</v>
      </c>
      <c r="O46" s="7" t="str">
        <f>TEXT(Datos_sala[[#This Row],[Hora de Salida]], "aaaa-mm-dd")</f>
        <v>2023-04-01</v>
      </c>
      <c r="P46" t="str">
        <f>TEXT(Datos_sala[[#This Row],[Hora de Llegada]], "hh:mm")</f>
        <v>02:15</v>
      </c>
      <c r="Q46" t="str">
        <f>TEXT(Datos_sala[[#This Row],[Hora de Salida]], "hh:mm")</f>
        <v>04:01</v>
      </c>
      <c r="R46" s="8">
        <f>Datos_sala[[#This Row],[Hora de Salida2]] - Datos_sala[[#This Row],[Hora de Llegada2]] + IF(Datos_sala[[#This Row],[Estado de la Mesa]]="Ocupada", 15/1440, 0)</f>
        <v>7.3611111111111099E-2</v>
      </c>
      <c r="S46" s="8">
        <f>SUMIF(Datos_cocina!A:A, Datos_sala!K:K, Datos_cocina!H:H)</f>
        <v>3.2638888888888891E-2</v>
      </c>
      <c r="T46" s="8">
        <f>MAX(0, Datos_sala[[#This Row],[Tiempo de Permanencia]]-Datos_sala[[#This Row],[Tiempo de Preparación Ordenes en Horas]])</f>
        <v>4.0972222222222208E-2</v>
      </c>
      <c r="U46" s="9" t="str">
        <f>IF(Datos_sala[[#This Row],[Tiempo de Degustación en Horas]] = 0, "No", "Si")</f>
        <v>Si</v>
      </c>
    </row>
    <row r="47" spans="1:21" x14ac:dyDescent="0.3">
      <c r="A47">
        <v>10</v>
      </c>
      <c r="B47" t="s">
        <v>263</v>
      </c>
      <c r="C47">
        <v>1</v>
      </c>
      <c r="D47" s="1">
        <v>45017.074305555558</v>
      </c>
      <c r="E47" s="1">
        <v>45017.152083333334</v>
      </c>
      <c r="F47" t="s">
        <v>72</v>
      </c>
      <c r="G47" t="s">
        <v>73</v>
      </c>
      <c r="H47" t="s">
        <v>67</v>
      </c>
      <c r="I47" t="s">
        <v>384</v>
      </c>
      <c r="J47" t="s">
        <v>68</v>
      </c>
      <c r="K47">
        <v>46</v>
      </c>
      <c r="L47" t="s">
        <v>84</v>
      </c>
      <c r="M47" t="s">
        <v>385</v>
      </c>
      <c r="N47" s="2">
        <f>SUMIF(Datos_cocina!A:A,Datos_sala!K:K,Datos_cocina!J:J)</f>
        <v>140</v>
      </c>
      <c r="O47" s="7" t="str">
        <f>TEXT(Datos_sala[[#This Row],[Hora de Salida]], "aaaa-mm-dd")</f>
        <v>2023-04-01</v>
      </c>
      <c r="P47" t="str">
        <f>TEXT(Datos_sala[[#This Row],[Hora de Llegada]], "hh:mm")</f>
        <v>01:47</v>
      </c>
      <c r="Q47" t="str">
        <f>TEXT(Datos_sala[[#This Row],[Hora de Salida]], "hh:mm")</f>
        <v>03:39</v>
      </c>
      <c r="R47" s="8">
        <f>Datos_sala[[#This Row],[Hora de Salida2]] - Datos_sala[[#This Row],[Hora de Llegada2]] + IF(Datos_sala[[#This Row],[Estado de la Mesa]]="Ocupada", 15/1440, 0)</f>
        <v>7.7777777777777765E-2</v>
      </c>
      <c r="S47" s="8">
        <f>SUMIF(Datos_cocina!A:A, Datos_sala!K:K, Datos_cocina!H:H)</f>
        <v>5.9722222222222218E-2</v>
      </c>
      <c r="T47" s="8">
        <f>MAX(0, Datos_sala[[#This Row],[Tiempo de Permanencia]]-Datos_sala[[#This Row],[Tiempo de Preparación Ordenes en Horas]])</f>
        <v>1.8055555555555547E-2</v>
      </c>
      <c r="U47" s="9" t="str">
        <f>IF(Datos_sala[[#This Row],[Tiempo de Degustación en Horas]] = 0, "No", "Si")</f>
        <v>Si</v>
      </c>
    </row>
    <row r="48" spans="1:21" x14ac:dyDescent="0.3">
      <c r="A48">
        <v>18</v>
      </c>
      <c r="B48" t="s">
        <v>386</v>
      </c>
      <c r="C48">
        <v>3</v>
      </c>
      <c r="D48" s="1">
        <v>45017.145833333336</v>
      </c>
      <c r="E48" s="1">
        <v>45017.311805555553</v>
      </c>
      <c r="F48" t="s">
        <v>83</v>
      </c>
      <c r="G48" t="s">
        <v>73</v>
      </c>
      <c r="H48" t="s">
        <v>67</v>
      </c>
      <c r="I48" t="s">
        <v>387</v>
      </c>
      <c r="J48" t="s">
        <v>75</v>
      </c>
      <c r="K48">
        <v>47</v>
      </c>
      <c r="L48" t="s">
        <v>76</v>
      </c>
      <c r="M48" t="s">
        <v>388</v>
      </c>
      <c r="N48" s="2">
        <f>SUMIF(Datos_cocina!A:A,Datos_sala!K:K,Datos_cocina!J:J)</f>
        <v>109</v>
      </c>
      <c r="O48" s="7" t="str">
        <f>TEXT(Datos_sala[[#This Row],[Hora de Salida]], "aaaa-mm-dd")</f>
        <v>2023-04-01</v>
      </c>
      <c r="P48" t="str">
        <f>TEXT(Datos_sala[[#This Row],[Hora de Llegada]], "hh:mm")</f>
        <v>03:30</v>
      </c>
      <c r="Q48" t="str">
        <f>TEXT(Datos_sala[[#This Row],[Hora de Salida]], "hh:mm")</f>
        <v>07:29</v>
      </c>
      <c r="R48" s="8">
        <f>Datos_sala[[#This Row],[Hora de Salida2]] - Datos_sala[[#This Row],[Hora de Llegada2]] + IF(Datos_sala[[#This Row],[Estado de la Mesa]]="Ocupada", 15/1440, 0)</f>
        <v>0.17638888888888887</v>
      </c>
      <c r="S48" s="8">
        <f>SUMIF(Datos_cocina!A:A, Datos_sala!K:K, Datos_cocina!H:H)</f>
        <v>6.0416666666666667E-2</v>
      </c>
      <c r="T48" s="8">
        <f>MAX(0, Datos_sala[[#This Row],[Tiempo de Permanencia]]-Datos_sala[[#This Row],[Tiempo de Preparación Ordenes en Horas]])</f>
        <v>0.1159722222222222</v>
      </c>
      <c r="U48" s="9" t="str">
        <f>IF(Datos_sala[[#This Row],[Tiempo de Degustación en Horas]] = 0, "No", "Si")</f>
        <v>Si</v>
      </c>
    </row>
    <row r="49" spans="1:21" x14ac:dyDescent="0.3">
      <c r="A49">
        <v>17</v>
      </c>
      <c r="B49" t="s">
        <v>389</v>
      </c>
      <c r="C49">
        <v>2</v>
      </c>
      <c r="D49" s="1">
        <v>45017.019444444442</v>
      </c>
      <c r="E49" s="1">
        <v>45017.168055555558</v>
      </c>
      <c r="F49" t="s">
        <v>101</v>
      </c>
      <c r="G49" t="s">
        <v>98</v>
      </c>
      <c r="H49" t="s">
        <v>67</v>
      </c>
      <c r="I49" t="s">
        <v>390</v>
      </c>
      <c r="J49" t="s">
        <v>68</v>
      </c>
      <c r="K49">
        <v>48</v>
      </c>
      <c r="L49" t="s">
        <v>80</v>
      </c>
      <c r="M49" t="s">
        <v>391</v>
      </c>
      <c r="N49" s="2">
        <f>SUMIF(Datos_cocina!A:A,Datos_sala!K:K,Datos_cocina!J:J)</f>
        <v>158</v>
      </c>
      <c r="O49" s="7" t="str">
        <f>TEXT(Datos_sala[[#This Row],[Hora de Salida]], "aaaa-mm-dd")</f>
        <v>2023-04-01</v>
      </c>
      <c r="P49" t="str">
        <f>TEXT(Datos_sala[[#This Row],[Hora de Llegada]], "hh:mm")</f>
        <v>00:28</v>
      </c>
      <c r="Q49" t="str">
        <f>TEXT(Datos_sala[[#This Row],[Hora de Salida]], "hh:mm")</f>
        <v>04:02</v>
      </c>
      <c r="R49" s="8">
        <f>Datos_sala[[#This Row],[Hora de Salida2]] - Datos_sala[[#This Row],[Hora de Llegada2]] + IF(Datos_sala[[#This Row],[Estado de la Mesa]]="Ocupada", 15/1440, 0)</f>
        <v>0.14861111111111114</v>
      </c>
      <c r="S49" s="8">
        <f>SUMIF(Datos_cocina!A:A, Datos_sala!K:K, Datos_cocina!H:H)</f>
        <v>8.611111111111111E-2</v>
      </c>
      <c r="T49" s="8">
        <f>MAX(0, Datos_sala[[#This Row],[Tiempo de Permanencia]]-Datos_sala[[#This Row],[Tiempo de Preparación Ordenes en Horas]])</f>
        <v>6.2500000000000028E-2</v>
      </c>
      <c r="U49" s="9" t="str">
        <f>IF(Datos_sala[[#This Row],[Tiempo de Degustación en Horas]] = 0, "No", "Si")</f>
        <v>Si</v>
      </c>
    </row>
    <row r="50" spans="1:21" x14ac:dyDescent="0.3">
      <c r="A50">
        <v>8</v>
      </c>
      <c r="B50" t="s">
        <v>182</v>
      </c>
      <c r="C50">
        <v>3</v>
      </c>
      <c r="D50" s="1">
        <v>45017.072222222225</v>
      </c>
      <c r="E50" s="1">
        <v>45017.228472222225</v>
      </c>
      <c r="F50" t="s">
        <v>83</v>
      </c>
      <c r="G50" t="s">
        <v>73</v>
      </c>
      <c r="H50" t="s">
        <v>67</v>
      </c>
      <c r="I50" t="s">
        <v>392</v>
      </c>
      <c r="J50" t="s">
        <v>68</v>
      </c>
      <c r="K50">
        <v>49</v>
      </c>
      <c r="L50" t="s">
        <v>103</v>
      </c>
      <c r="M50" t="s">
        <v>393</v>
      </c>
      <c r="N50" s="2">
        <f>SUMIF(Datos_cocina!A:A,Datos_sala!K:K,Datos_cocina!J:J)</f>
        <v>186</v>
      </c>
      <c r="O50" s="7" t="str">
        <f>TEXT(Datos_sala[[#This Row],[Hora de Salida]], "aaaa-mm-dd")</f>
        <v>2023-04-01</v>
      </c>
      <c r="P50" t="str">
        <f>TEXT(Datos_sala[[#This Row],[Hora de Llegada]], "hh:mm")</f>
        <v>01:44</v>
      </c>
      <c r="Q50" t="str">
        <f>TEXT(Datos_sala[[#This Row],[Hora de Salida]], "hh:mm")</f>
        <v>05:29</v>
      </c>
      <c r="R50" s="8">
        <f>Datos_sala[[#This Row],[Hora de Salida2]] - Datos_sala[[#This Row],[Hora de Llegada2]] + IF(Datos_sala[[#This Row],[Estado de la Mesa]]="Ocupada", 15/1440, 0)</f>
        <v>0.15625</v>
      </c>
      <c r="S50" s="8">
        <f>SUMIF(Datos_cocina!A:A, Datos_sala!K:K, Datos_cocina!H:H)</f>
        <v>5.6250000000000001E-2</v>
      </c>
      <c r="T50" s="8">
        <f>MAX(0, Datos_sala[[#This Row],[Tiempo de Permanencia]]-Datos_sala[[#This Row],[Tiempo de Preparación Ordenes en Horas]])</f>
        <v>0.1</v>
      </c>
      <c r="U50" s="9" t="str">
        <f>IF(Datos_sala[[#This Row],[Tiempo de Degustación en Horas]] = 0, "No", "Si")</f>
        <v>Si</v>
      </c>
    </row>
    <row r="51" spans="1:21" x14ac:dyDescent="0.3">
      <c r="A51">
        <v>19</v>
      </c>
      <c r="B51" t="s">
        <v>394</v>
      </c>
      <c r="C51">
        <v>5</v>
      </c>
      <c r="D51" s="1">
        <v>45017.162499999999</v>
      </c>
      <c r="E51" s="1">
        <v>45017.289583333331</v>
      </c>
      <c r="F51" t="s">
        <v>65</v>
      </c>
      <c r="G51" t="s">
        <v>73</v>
      </c>
      <c r="H51" t="s">
        <v>87</v>
      </c>
      <c r="I51" t="s">
        <v>395</v>
      </c>
      <c r="J51" t="s">
        <v>75</v>
      </c>
      <c r="K51">
        <v>50</v>
      </c>
      <c r="L51" t="s">
        <v>99</v>
      </c>
      <c r="M51" t="s">
        <v>396</v>
      </c>
      <c r="N51" s="2">
        <f>SUMIF(Datos_cocina!A:A,Datos_sala!K:K,Datos_cocina!J:J)</f>
        <v>76</v>
      </c>
      <c r="O51" s="7" t="str">
        <f>TEXT(Datos_sala[[#This Row],[Hora de Salida]], "aaaa-mm-dd")</f>
        <v>2023-04-01</v>
      </c>
      <c r="P51" t="str">
        <f>TEXT(Datos_sala[[#This Row],[Hora de Llegada]], "hh:mm")</f>
        <v>03:54</v>
      </c>
      <c r="Q51" t="str">
        <f>TEXT(Datos_sala[[#This Row],[Hora de Salida]], "hh:mm")</f>
        <v>06:57</v>
      </c>
      <c r="R51" s="8">
        <f>Datos_sala[[#This Row],[Hora de Salida2]] - Datos_sala[[#This Row],[Hora de Llegada2]] + IF(Datos_sala[[#This Row],[Estado de la Mesa]]="Ocupada", 15/1440, 0)</f>
        <v>0.13750000000000001</v>
      </c>
      <c r="S51" s="8">
        <f>SUMIF(Datos_cocina!A:A, Datos_sala!K:K, Datos_cocina!H:H)</f>
        <v>1.4583333333333334E-2</v>
      </c>
      <c r="T51" s="8">
        <f>MAX(0, Datos_sala[[#This Row],[Tiempo de Permanencia]]-Datos_sala[[#This Row],[Tiempo de Preparación Ordenes en Horas]])</f>
        <v>0.12291666666666667</v>
      </c>
      <c r="U51" s="9" t="str">
        <f>IF(Datos_sala[[#This Row],[Tiempo de Degustación en Horas]] = 0, "No", "Si")</f>
        <v>Si</v>
      </c>
    </row>
    <row r="52" spans="1:21" x14ac:dyDescent="0.3">
      <c r="A52">
        <v>12</v>
      </c>
      <c r="B52" t="s">
        <v>397</v>
      </c>
      <c r="C52">
        <v>1</v>
      </c>
      <c r="D52" s="1">
        <v>45017.070833333331</v>
      </c>
      <c r="E52" s="1">
        <v>45017.126388888886</v>
      </c>
      <c r="F52" t="s">
        <v>72</v>
      </c>
      <c r="G52" t="s">
        <v>66</v>
      </c>
      <c r="H52" t="s">
        <v>67</v>
      </c>
      <c r="I52" t="s">
        <v>398</v>
      </c>
      <c r="J52" t="s">
        <v>79</v>
      </c>
      <c r="K52">
        <v>51</v>
      </c>
      <c r="L52" t="s">
        <v>107</v>
      </c>
      <c r="M52" t="s">
        <v>399</v>
      </c>
      <c r="N52" s="2">
        <f>SUMIF(Datos_cocina!A:A,Datos_sala!K:K,Datos_cocina!J:J)</f>
        <v>225</v>
      </c>
      <c r="O52" s="7" t="str">
        <f>TEXT(Datos_sala[[#This Row],[Hora de Salida]], "aaaa-mm-dd")</f>
        <v>2023-04-01</v>
      </c>
      <c r="P52" t="str">
        <f>TEXT(Datos_sala[[#This Row],[Hora de Llegada]], "hh:mm")</f>
        <v>01:42</v>
      </c>
      <c r="Q52" t="str">
        <f>TEXT(Datos_sala[[#This Row],[Hora de Salida]], "hh:mm")</f>
        <v>03:02</v>
      </c>
      <c r="R52" s="8">
        <f>Datos_sala[[#This Row],[Hora de Salida2]] - Datos_sala[[#This Row],[Hora de Llegada2]] + IF(Datos_sala[[#This Row],[Estado de la Mesa]]="Ocupada", 15/1440, 0)</f>
        <v>5.5555555555555552E-2</v>
      </c>
      <c r="S52" s="8">
        <f>SUMIF(Datos_cocina!A:A, Datos_sala!K:K, Datos_cocina!H:H)</f>
        <v>0.1138888888888889</v>
      </c>
      <c r="T52" s="8">
        <f>MAX(0, Datos_sala[[#This Row],[Tiempo de Permanencia]]-Datos_sala[[#This Row],[Tiempo de Preparación Ordenes en Horas]])</f>
        <v>0</v>
      </c>
      <c r="U52" s="9" t="str">
        <f>IF(Datos_sala[[#This Row],[Tiempo de Degustación en Horas]] = 0, "No", "Si")</f>
        <v>No</v>
      </c>
    </row>
    <row r="53" spans="1:21" x14ac:dyDescent="0.3">
      <c r="A53">
        <v>7</v>
      </c>
      <c r="B53" t="s">
        <v>400</v>
      </c>
      <c r="C53">
        <v>4</v>
      </c>
      <c r="D53" s="1">
        <v>45017.000694444447</v>
      </c>
      <c r="E53" s="1">
        <v>45017.049305555556</v>
      </c>
      <c r="F53" t="s">
        <v>101</v>
      </c>
      <c r="G53" t="s">
        <v>73</v>
      </c>
      <c r="H53" t="s">
        <v>67</v>
      </c>
      <c r="I53" t="s">
        <v>401</v>
      </c>
      <c r="J53" t="s">
        <v>68</v>
      </c>
      <c r="K53">
        <v>52</v>
      </c>
      <c r="L53" t="s">
        <v>119</v>
      </c>
      <c r="M53" t="s">
        <v>402</v>
      </c>
      <c r="N53" s="2">
        <f>SUMIF(Datos_cocina!A:A,Datos_sala!K:K,Datos_cocina!J:J)</f>
        <v>263</v>
      </c>
      <c r="O53" s="7" t="str">
        <f>TEXT(Datos_sala[[#This Row],[Hora de Salida]], "aaaa-mm-dd")</f>
        <v>2023-04-01</v>
      </c>
      <c r="P53" t="str">
        <f>TEXT(Datos_sala[[#This Row],[Hora de Llegada]], "hh:mm")</f>
        <v>00:01</v>
      </c>
      <c r="Q53" t="str">
        <f>TEXT(Datos_sala[[#This Row],[Hora de Salida]], "hh:mm")</f>
        <v>01:11</v>
      </c>
      <c r="R53" s="8">
        <f>Datos_sala[[#This Row],[Hora de Salida2]] - Datos_sala[[#This Row],[Hora de Llegada2]] + IF(Datos_sala[[#This Row],[Estado de la Mesa]]="Ocupada", 15/1440, 0)</f>
        <v>4.8611111111111112E-2</v>
      </c>
      <c r="S53" s="8">
        <f>SUMIF(Datos_cocina!A:A, Datos_sala!K:K, Datos_cocina!H:H)</f>
        <v>4.3055555555555555E-2</v>
      </c>
      <c r="T53" s="8">
        <f>MAX(0, Datos_sala[[#This Row],[Tiempo de Permanencia]]-Datos_sala[[#This Row],[Tiempo de Preparación Ordenes en Horas]])</f>
        <v>5.5555555555555566E-3</v>
      </c>
      <c r="U53" s="9" t="str">
        <f>IF(Datos_sala[[#This Row],[Tiempo de Degustación en Horas]] = 0, "No", "Si")</f>
        <v>Si</v>
      </c>
    </row>
    <row r="54" spans="1:21" x14ac:dyDescent="0.3">
      <c r="A54">
        <v>16</v>
      </c>
      <c r="B54" t="s">
        <v>403</v>
      </c>
      <c r="C54">
        <v>5</v>
      </c>
      <c r="D54" s="1">
        <v>45017.125694444447</v>
      </c>
      <c r="E54" s="1">
        <v>45017.197222222225</v>
      </c>
      <c r="F54" t="s">
        <v>72</v>
      </c>
      <c r="G54" t="s">
        <v>73</v>
      </c>
      <c r="H54" t="s">
        <v>87</v>
      </c>
      <c r="I54" t="s">
        <v>404</v>
      </c>
      <c r="J54" t="s">
        <v>68</v>
      </c>
      <c r="K54">
        <v>53</v>
      </c>
      <c r="L54" t="s">
        <v>119</v>
      </c>
      <c r="M54" t="s">
        <v>405</v>
      </c>
      <c r="N54" s="2">
        <f>SUMIF(Datos_cocina!A:A,Datos_sala!K:K,Datos_cocina!J:J)</f>
        <v>267</v>
      </c>
      <c r="O54" s="7" t="str">
        <f>TEXT(Datos_sala[[#This Row],[Hora de Salida]], "aaaa-mm-dd")</f>
        <v>2023-04-01</v>
      </c>
      <c r="P54" t="str">
        <f>TEXT(Datos_sala[[#This Row],[Hora de Llegada]], "hh:mm")</f>
        <v>03:01</v>
      </c>
      <c r="Q54" t="str">
        <f>TEXT(Datos_sala[[#This Row],[Hora de Salida]], "hh:mm")</f>
        <v>04:44</v>
      </c>
      <c r="R54" s="8">
        <f>Datos_sala[[#This Row],[Hora de Salida2]] - Datos_sala[[#This Row],[Hora de Llegada2]] + IF(Datos_sala[[#This Row],[Estado de la Mesa]]="Ocupada", 15/1440, 0)</f>
        <v>7.1527777777777773E-2</v>
      </c>
      <c r="S54" s="8">
        <f>SUMIF(Datos_cocina!A:A, Datos_sala!K:K, Datos_cocina!H:H)</f>
        <v>7.7777777777777779E-2</v>
      </c>
      <c r="T54" s="8">
        <f>MAX(0, Datos_sala[[#This Row],[Tiempo de Permanencia]]-Datos_sala[[#This Row],[Tiempo de Preparación Ordenes en Horas]])</f>
        <v>0</v>
      </c>
      <c r="U54" s="9" t="str">
        <f>IF(Datos_sala[[#This Row],[Tiempo de Degustación en Horas]] = 0, "No", "Si")</f>
        <v>No</v>
      </c>
    </row>
    <row r="55" spans="1:21" x14ac:dyDescent="0.3">
      <c r="A55">
        <v>6</v>
      </c>
      <c r="B55" t="s">
        <v>406</v>
      </c>
      <c r="C55">
        <v>6</v>
      </c>
      <c r="D55" s="1">
        <v>45017.027777777781</v>
      </c>
      <c r="E55" s="1">
        <v>45017.176388888889</v>
      </c>
      <c r="F55" t="s">
        <v>65</v>
      </c>
      <c r="G55" t="s">
        <v>66</v>
      </c>
      <c r="H55" t="s">
        <v>67</v>
      </c>
      <c r="I55" t="s">
        <v>407</v>
      </c>
      <c r="J55" t="s">
        <v>79</v>
      </c>
      <c r="K55">
        <v>54</v>
      </c>
      <c r="L55" t="s">
        <v>80</v>
      </c>
      <c r="M55" t="s">
        <v>408</v>
      </c>
      <c r="N55" s="2">
        <f>SUMIF(Datos_cocina!A:A,Datos_sala!K:K,Datos_cocina!J:J)</f>
        <v>187</v>
      </c>
      <c r="O55" s="7" t="str">
        <f>TEXT(Datos_sala[[#This Row],[Hora de Salida]], "aaaa-mm-dd")</f>
        <v>2023-04-01</v>
      </c>
      <c r="P55" t="str">
        <f>TEXT(Datos_sala[[#This Row],[Hora de Llegada]], "hh:mm")</f>
        <v>00:40</v>
      </c>
      <c r="Q55" t="str">
        <f>TEXT(Datos_sala[[#This Row],[Hora de Salida]], "hh:mm")</f>
        <v>04:14</v>
      </c>
      <c r="R55" s="8">
        <f>Datos_sala[[#This Row],[Hora de Salida2]] - Datos_sala[[#This Row],[Hora de Llegada2]] + IF(Datos_sala[[#This Row],[Estado de la Mesa]]="Ocupada", 15/1440, 0)</f>
        <v>0.14861111111111114</v>
      </c>
      <c r="S55" s="8">
        <f>SUMIF(Datos_cocina!A:A, Datos_sala!K:K, Datos_cocina!H:H)</f>
        <v>0.14097222222222222</v>
      </c>
      <c r="T55" s="8">
        <f>MAX(0, Datos_sala[[#This Row],[Tiempo de Permanencia]]-Datos_sala[[#This Row],[Tiempo de Preparación Ordenes en Horas]])</f>
        <v>7.6388888888889173E-3</v>
      </c>
      <c r="U55" s="9" t="str">
        <f>IF(Datos_sala[[#This Row],[Tiempo de Degustación en Horas]] = 0, "No", "Si")</f>
        <v>Si</v>
      </c>
    </row>
    <row r="56" spans="1:21" x14ac:dyDescent="0.3">
      <c r="A56">
        <v>20</v>
      </c>
      <c r="B56" t="s">
        <v>409</v>
      </c>
      <c r="C56">
        <v>5</v>
      </c>
      <c r="D56" s="1">
        <v>45017.0625</v>
      </c>
      <c r="E56" s="1">
        <v>45017.208333333336</v>
      </c>
      <c r="F56" t="s">
        <v>65</v>
      </c>
      <c r="G56" t="s">
        <v>66</v>
      </c>
      <c r="H56" t="s">
        <v>67</v>
      </c>
      <c r="I56" t="s">
        <v>410</v>
      </c>
      <c r="J56" t="s">
        <v>75</v>
      </c>
      <c r="K56">
        <v>55</v>
      </c>
      <c r="L56" t="s">
        <v>69</v>
      </c>
      <c r="M56" t="s">
        <v>411</v>
      </c>
      <c r="N56" s="2">
        <f>SUMIF(Datos_cocina!A:A,Datos_sala!K:K,Datos_cocina!J:J)</f>
        <v>255</v>
      </c>
      <c r="O56" s="7" t="str">
        <f>TEXT(Datos_sala[[#This Row],[Hora de Salida]], "aaaa-mm-dd")</f>
        <v>2023-04-01</v>
      </c>
      <c r="P56" t="str">
        <f>TEXT(Datos_sala[[#This Row],[Hora de Llegada]], "hh:mm")</f>
        <v>01:30</v>
      </c>
      <c r="Q56" t="str">
        <f>TEXT(Datos_sala[[#This Row],[Hora de Salida]], "hh:mm")</f>
        <v>05:00</v>
      </c>
      <c r="R56" s="8">
        <f>Datos_sala[[#This Row],[Hora de Salida2]] - Datos_sala[[#This Row],[Hora de Llegada2]] + IF(Datos_sala[[#This Row],[Estado de la Mesa]]="Ocupada", 15/1440, 0)</f>
        <v>0.15625</v>
      </c>
      <c r="S56" s="8">
        <f>SUMIF(Datos_cocina!A:A, Datos_sala!K:K, Datos_cocina!H:H)</f>
        <v>6.6666666666666666E-2</v>
      </c>
      <c r="T56" s="8">
        <f>MAX(0, Datos_sala[[#This Row],[Tiempo de Permanencia]]-Datos_sala[[#This Row],[Tiempo de Preparación Ordenes en Horas]])</f>
        <v>8.9583333333333334E-2</v>
      </c>
      <c r="U56" s="9" t="str">
        <f>IF(Datos_sala[[#This Row],[Tiempo de Degustación en Horas]] = 0, "No", "Si")</f>
        <v>Si</v>
      </c>
    </row>
    <row r="57" spans="1:21" x14ac:dyDescent="0.3">
      <c r="A57">
        <v>1</v>
      </c>
      <c r="B57" t="s">
        <v>243</v>
      </c>
      <c r="C57">
        <v>3</v>
      </c>
      <c r="D57" s="1">
        <v>45017.055555555555</v>
      </c>
      <c r="E57" s="1">
        <v>45017.206250000003</v>
      </c>
      <c r="F57" t="s">
        <v>72</v>
      </c>
      <c r="G57" t="s">
        <v>73</v>
      </c>
      <c r="H57" t="s">
        <v>87</v>
      </c>
      <c r="I57" t="s">
        <v>412</v>
      </c>
      <c r="J57" t="s">
        <v>68</v>
      </c>
      <c r="K57">
        <v>56</v>
      </c>
      <c r="L57" t="s">
        <v>110</v>
      </c>
      <c r="M57" t="s">
        <v>358</v>
      </c>
      <c r="N57" s="2">
        <f>SUMIF(Datos_cocina!A:A,Datos_sala!K:K,Datos_cocina!J:J)</f>
        <v>48</v>
      </c>
      <c r="O57" s="7" t="str">
        <f>TEXT(Datos_sala[[#This Row],[Hora de Salida]], "aaaa-mm-dd")</f>
        <v>2023-04-01</v>
      </c>
      <c r="P57" t="str">
        <f>TEXT(Datos_sala[[#This Row],[Hora de Llegada]], "hh:mm")</f>
        <v>01:20</v>
      </c>
      <c r="Q57" t="str">
        <f>TEXT(Datos_sala[[#This Row],[Hora de Salida]], "hh:mm")</f>
        <v>04:57</v>
      </c>
      <c r="R57" s="8">
        <f>Datos_sala[[#This Row],[Hora de Salida2]] - Datos_sala[[#This Row],[Hora de Llegada2]] + IF(Datos_sala[[#This Row],[Estado de la Mesa]]="Ocupada", 15/1440, 0)</f>
        <v>0.15069444444444444</v>
      </c>
      <c r="S57" s="8">
        <f>SUMIF(Datos_cocina!A:A, Datos_sala!K:K, Datos_cocina!H:H)</f>
        <v>5.4166666666666669E-2</v>
      </c>
      <c r="T57" s="8">
        <f>MAX(0, Datos_sala[[#This Row],[Tiempo de Permanencia]]-Datos_sala[[#This Row],[Tiempo de Preparación Ordenes en Horas]])</f>
        <v>9.6527777777777768E-2</v>
      </c>
      <c r="U57" s="9" t="str">
        <f>IF(Datos_sala[[#This Row],[Tiempo de Degustación en Horas]] = 0, "No", "Si")</f>
        <v>Si</v>
      </c>
    </row>
    <row r="58" spans="1:21" x14ac:dyDescent="0.3">
      <c r="A58">
        <v>18</v>
      </c>
      <c r="B58" t="s">
        <v>413</v>
      </c>
      <c r="C58">
        <v>2</v>
      </c>
      <c r="D58" s="1">
        <v>45017.12777777778</v>
      </c>
      <c r="E58" s="1">
        <v>45017.202777777777</v>
      </c>
      <c r="F58" t="s">
        <v>83</v>
      </c>
      <c r="G58" t="s">
        <v>73</v>
      </c>
      <c r="H58" t="s">
        <v>67</v>
      </c>
      <c r="I58" t="s">
        <v>414</v>
      </c>
      <c r="J58" t="s">
        <v>68</v>
      </c>
      <c r="K58">
        <v>57</v>
      </c>
      <c r="L58" t="s">
        <v>88</v>
      </c>
      <c r="M58" t="s">
        <v>415</v>
      </c>
      <c r="N58" s="2">
        <f>SUMIF(Datos_cocina!A:A,Datos_sala!K:K,Datos_cocina!J:J)</f>
        <v>169</v>
      </c>
      <c r="O58" s="7" t="str">
        <f>TEXT(Datos_sala[[#This Row],[Hora de Salida]], "aaaa-mm-dd")</f>
        <v>2023-04-01</v>
      </c>
      <c r="P58" t="str">
        <f>TEXT(Datos_sala[[#This Row],[Hora de Llegada]], "hh:mm")</f>
        <v>03:04</v>
      </c>
      <c r="Q58" t="str">
        <f>TEXT(Datos_sala[[#This Row],[Hora de Salida]], "hh:mm")</f>
        <v>04:52</v>
      </c>
      <c r="R58" s="8">
        <f>Datos_sala[[#This Row],[Hora de Salida2]] - Datos_sala[[#This Row],[Hora de Llegada2]] + IF(Datos_sala[[#This Row],[Estado de la Mesa]]="Ocupada", 15/1440, 0)</f>
        <v>7.5000000000000011E-2</v>
      </c>
      <c r="S58" s="8">
        <f>SUMIF(Datos_cocina!A:A, Datos_sala!K:K, Datos_cocina!H:H)</f>
        <v>4.7222222222222221E-2</v>
      </c>
      <c r="T58" s="8">
        <f>MAX(0, Datos_sala[[#This Row],[Tiempo de Permanencia]]-Datos_sala[[#This Row],[Tiempo de Preparación Ordenes en Horas]])</f>
        <v>2.777777777777779E-2</v>
      </c>
      <c r="U58" s="9" t="str">
        <f>IF(Datos_sala[[#This Row],[Tiempo de Degustación en Horas]] = 0, "No", "Si")</f>
        <v>Si</v>
      </c>
    </row>
    <row r="59" spans="1:21" x14ac:dyDescent="0.3">
      <c r="A59">
        <v>8</v>
      </c>
      <c r="B59" t="s">
        <v>416</v>
      </c>
      <c r="C59">
        <v>3</v>
      </c>
      <c r="D59" s="1">
        <v>45017.063194444447</v>
      </c>
      <c r="E59" s="1">
        <v>45017.181250000001</v>
      </c>
      <c r="F59" t="s">
        <v>121</v>
      </c>
      <c r="G59" t="s">
        <v>66</v>
      </c>
      <c r="H59" t="s">
        <v>67</v>
      </c>
      <c r="I59" t="s">
        <v>417</v>
      </c>
      <c r="J59" t="s">
        <v>79</v>
      </c>
      <c r="K59">
        <v>58</v>
      </c>
      <c r="L59" t="s">
        <v>76</v>
      </c>
      <c r="M59" t="s">
        <v>418</v>
      </c>
      <c r="N59" s="2">
        <f>SUMIF(Datos_cocina!A:A,Datos_sala!K:K,Datos_cocina!J:J)</f>
        <v>82</v>
      </c>
      <c r="O59" s="7" t="str">
        <f>TEXT(Datos_sala[[#This Row],[Hora de Salida]], "aaaa-mm-dd")</f>
        <v>2023-04-01</v>
      </c>
      <c r="P59" t="str">
        <f>TEXT(Datos_sala[[#This Row],[Hora de Llegada]], "hh:mm")</f>
        <v>01:31</v>
      </c>
      <c r="Q59" t="str">
        <f>TEXT(Datos_sala[[#This Row],[Hora de Salida]], "hh:mm")</f>
        <v>04:21</v>
      </c>
      <c r="R59" s="8">
        <f>Datos_sala[[#This Row],[Hora de Salida2]] - Datos_sala[[#This Row],[Hora de Llegada2]] + IF(Datos_sala[[#This Row],[Estado de la Mesa]]="Ocupada", 15/1440, 0)</f>
        <v>0.11805555555555555</v>
      </c>
      <c r="S59" s="8">
        <f>SUMIF(Datos_cocina!A:A, Datos_sala!K:K, Datos_cocina!H:H)</f>
        <v>5.0694444444444445E-2</v>
      </c>
      <c r="T59" s="8">
        <f>MAX(0, Datos_sala[[#This Row],[Tiempo de Permanencia]]-Datos_sala[[#This Row],[Tiempo de Preparación Ordenes en Horas]])</f>
        <v>6.7361111111111108E-2</v>
      </c>
      <c r="U59" s="9" t="str">
        <f>IF(Datos_sala[[#This Row],[Tiempo de Degustación en Horas]] = 0, "No", "Si")</f>
        <v>Si</v>
      </c>
    </row>
    <row r="60" spans="1:21" x14ac:dyDescent="0.3">
      <c r="A60">
        <v>8</v>
      </c>
      <c r="B60" t="s">
        <v>419</v>
      </c>
      <c r="C60">
        <v>4</v>
      </c>
      <c r="D60" s="1">
        <v>45017.056250000001</v>
      </c>
      <c r="E60" s="1">
        <v>45017.211111111108</v>
      </c>
      <c r="F60" t="s">
        <v>121</v>
      </c>
      <c r="G60" t="s">
        <v>73</v>
      </c>
      <c r="H60" t="s">
        <v>74</v>
      </c>
      <c r="I60" t="s">
        <v>420</v>
      </c>
      <c r="J60" t="s">
        <v>68</v>
      </c>
      <c r="K60">
        <v>59</v>
      </c>
      <c r="L60" t="s">
        <v>88</v>
      </c>
      <c r="M60" t="s">
        <v>421</v>
      </c>
      <c r="N60" s="2">
        <f>SUMIF(Datos_cocina!A:A,Datos_sala!K:K,Datos_cocina!J:J)</f>
        <v>160</v>
      </c>
      <c r="O60" s="7" t="str">
        <f>TEXT(Datos_sala[[#This Row],[Hora de Salida]], "aaaa-mm-dd")</f>
        <v>2023-04-01</v>
      </c>
      <c r="P60" t="str">
        <f>TEXT(Datos_sala[[#This Row],[Hora de Llegada]], "hh:mm")</f>
        <v>01:21</v>
      </c>
      <c r="Q60" t="str">
        <f>TEXT(Datos_sala[[#This Row],[Hora de Salida]], "hh:mm")</f>
        <v>05:04</v>
      </c>
      <c r="R60" s="8">
        <f>Datos_sala[[#This Row],[Hora de Salida2]] - Datos_sala[[#This Row],[Hora de Llegada2]] + IF(Datos_sala[[#This Row],[Estado de la Mesa]]="Ocupada", 15/1440, 0)</f>
        <v>0.15486111111111112</v>
      </c>
      <c r="S60" s="8">
        <f>SUMIF(Datos_cocina!A:A, Datos_sala!K:K, Datos_cocina!H:H)</f>
        <v>3.3333333333333326E-2</v>
      </c>
      <c r="T60" s="8">
        <f>MAX(0, Datos_sala[[#This Row],[Tiempo de Permanencia]]-Datos_sala[[#This Row],[Tiempo de Preparación Ordenes en Horas]])</f>
        <v>0.12152777777777779</v>
      </c>
      <c r="U60" s="9" t="str">
        <f>IF(Datos_sala[[#This Row],[Tiempo de Degustación en Horas]] = 0, "No", "Si")</f>
        <v>Si</v>
      </c>
    </row>
    <row r="61" spans="1:21" x14ac:dyDescent="0.3">
      <c r="A61">
        <v>6</v>
      </c>
      <c r="B61" t="s">
        <v>234</v>
      </c>
      <c r="C61">
        <v>1</v>
      </c>
      <c r="D61" s="1">
        <v>45017.089583333334</v>
      </c>
      <c r="E61" s="1">
        <v>45017.240277777775</v>
      </c>
      <c r="F61" t="s">
        <v>121</v>
      </c>
      <c r="G61" t="s">
        <v>73</v>
      </c>
      <c r="H61" t="s">
        <v>67</v>
      </c>
      <c r="I61" t="s">
        <v>422</v>
      </c>
      <c r="J61" t="s">
        <v>79</v>
      </c>
      <c r="K61">
        <v>60</v>
      </c>
      <c r="L61" t="s">
        <v>80</v>
      </c>
      <c r="M61" t="s">
        <v>423</v>
      </c>
      <c r="N61" s="2">
        <f>SUMIF(Datos_cocina!A:A,Datos_sala!K:K,Datos_cocina!J:J)</f>
        <v>102</v>
      </c>
      <c r="O61" s="7" t="str">
        <f>TEXT(Datos_sala[[#This Row],[Hora de Salida]], "aaaa-mm-dd")</f>
        <v>2023-04-01</v>
      </c>
      <c r="P61" t="str">
        <f>TEXT(Datos_sala[[#This Row],[Hora de Llegada]], "hh:mm")</f>
        <v>02:09</v>
      </c>
      <c r="Q61" t="str">
        <f>TEXT(Datos_sala[[#This Row],[Hora de Salida]], "hh:mm")</f>
        <v>05:46</v>
      </c>
      <c r="R61" s="8">
        <f>Datos_sala[[#This Row],[Hora de Salida2]] - Datos_sala[[#This Row],[Hora de Llegada2]] + IF(Datos_sala[[#This Row],[Estado de la Mesa]]="Ocupada", 15/1440, 0)</f>
        <v>0.15069444444444446</v>
      </c>
      <c r="S61" s="8">
        <f>SUMIF(Datos_cocina!A:A, Datos_sala!K:K, Datos_cocina!H:H)</f>
        <v>2.9861111111111109E-2</v>
      </c>
      <c r="T61" s="8">
        <f>MAX(0, Datos_sala[[#This Row],[Tiempo de Permanencia]]-Datos_sala[[#This Row],[Tiempo de Preparación Ordenes en Horas]])</f>
        <v>0.12083333333333335</v>
      </c>
      <c r="U61" s="9" t="str">
        <f>IF(Datos_sala[[#This Row],[Tiempo de Degustación en Horas]] = 0, "No", "Si")</f>
        <v>Si</v>
      </c>
    </row>
    <row r="62" spans="1:21" x14ac:dyDescent="0.3">
      <c r="A62">
        <v>10</v>
      </c>
      <c r="B62" t="s">
        <v>171</v>
      </c>
      <c r="C62">
        <v>5</v>
      </c>
      <c r="D62" s="1">
        <v>45017.15902777778</v>
      </c>
      <c r="E62" s="1">
        <v>45017.265277777777</v>
      </c>
      <c r="F62" t="s">
        <v>83</v>
      </c>
      <c r="G62" t="s">
        <v>73</v>
      </c>
      <c r="H62" t="s">
        <v>67</v>
      </c>
      <c r="I62" t="s">
        <v>424</v>
      </c>
      <c r="J62" t="s">
        <v>75</v>
      </c>
      <c r="K62">
        <v>61</v>
      </c>
      <c r="L62" t="s">
        <v>84</v>
      </c>
      <c r="M62" t="s">
        <v>425</v>
      </c>
      <c r="N62" s="2">
        <f>SUMIF(Datos_cocina!A:A,Datos_sala!K:K,Datos_cocina!J:J)</f>
        <v>242</v>
      </c>
      <c r="O62" s="7" t="str">
        <f>TEXT(Datos_sala[[#This Row],[Hora de Salida]], "aaaa-mm-dd")</f>
        <v>2023-04-01</v>
      </c>
      <c r="P62" t="str">
        <f>TEXT(Datos_sala[[#This Row],[Hora de Llegada]], "hh:mm")</f>
        <v>03:49</v>
      </c>
      <c r="Q62" t="str">
        <f>TEXT(Datos_sala[[#This Row],[Hora de Salida]], "hh:mm")</f>
        <v>06:22</v>
      </c>
      <c r="R62" s="8">
        <f>Datos_sala[[#This Row],[Hora de Salida2]] - Datos_sala[[#This Row],[Hora de Llegada2]] + IF(Datos_sala[[#This Row],[Estado de la Mesa]]="Ocupada", 15/1440, 0)</f>
        <v>0.11666666666666668</v>
      </c>
      <c r="S62" s="8">
        <f>SUMIF(Datos_cocina!A:A, Datos_sala!K:K, Datos_cocina!H:H)</f>
        <v>0.11041666666666666</v>
      </c>
      <c r="T62" s="8">
        <f>MAX(0, Datos_sala[[#This Row],[Tiempo de Permanencia]]-Datos_sala[[#This Row],[Tiempo de Preparación Ordenes en Horas]])</f>
        <v>6.2500000000000194E-3</v>
      </c>
      <c r="U62" s="9" t="str">
        <f>IF(Datos_sala[[#This Row],[Tiempo de Degustación en Horas]] = 0, "No", "Si")</f>
        <v>Si</v>
      </c>
    </row>
    <row r="63" spans="1:21" x14ac:dyDescent="0.3">
      <c r="A63">
        <v>2</v>
      </c>
      <c r="B63" t="s">
        <v>426</v>
      </c>
      <c r="C63">
        <v>1</v>
      </c>
      <c r="D63" s="1">
        <v>45017.115972222222</v>
      </c>
      <c r="E63" s="1">
        <v>45017.26666666667</v>
      </c>
      <c r="F63" t="s">
        <v>121</v>
      </c>
      <c r="G63" t="s">
        <v>66</v>
      </c>
      <c r="H63" t="s">
        <v>67</v>
      </c>
      <c r="I63" t="s">
        <v>427</v>
      </c>
      <c r="J63" t="s">
        <v>75</v>
      </c>
      <c r="K63">
        <v>62</v>
      </c>
      <c r="L63" t="s">
        <v>99</v>
      </c>
      <c r="M63" t="s">
        <v>428</v>
      </c>
      <c r="N63" s="2">
        <f>SUMIF(Datos_cocina!A:A,Datos_sala!K:K,Datos_cocina!J:J)</f>
        <v>148</v>
      </c>
      <c r="O63" s="7" t="str">
        <f>TEXT(Datos_sala[[#This Row],[Hora de Salida]], "aaaa-mm-dd")</f>
        <v>2023-04-01</v>
      </c>
      <c r="P63" t="str">
        <f>TEXT(Datos_sala[[#This Row],[Hora de Llegada]], "hh:mm")</f>
        <v>02:47</v>
      </c>
      <c r="Q63" t="str">
        <f>TEXT(Datos_sala[[#This Row],[Hora de Salida]], "hh:mm")</f>
        <v>06:24</v>
      </c>
      <c r="R63" s="8">
        <f>Datos_sala[[#This Row],[Hora de Salida2]] - Datos_sala[[#This Row],[Hora de Llegada2]] + IF(Datos_sala[[#This Row],[Estado de la Mesa]]="Ocupada", 15/1440, 0)</f>
        <v>0.16111111111111109</v>
      </c>
      <c r="S63" s="8">
        <f>SUMIF(Datos_cocina!A:A, Datos_sala!K:K, Datos_cocina!H:H)</f>
        <v>0.10763888888888888</v>
      </c>
      <c r="T63" s="8">
        <f>MAX(0, Datos_sala[[#This Row],[Tiempo de Permanencia]]-Datos_sala[[#This Row],[Tiempo de Preparación Ordenes en Horas]])</f>
        <v>5.3472222222222213E-2</v>
      </c>
      <c r="U63" s="9" t="str">
        <f>IF(Datos_sala[[#This Row],[Tiempo de Degustación en Horas]] = 0, "No", "Si")</f>
        <v>Si</v>
      </c>
    </row>
    <row r="64" spans="1:21" x14ac:dyDescent="0.3">
      <c r="A64">
        <v>17</v>
      </c>
      <c r="B64" t="s">
        <v>160</v>
      </c>
      <c r="C64">
        <v>4</v>
      </c>
      <c r="D64" s="1">
        <v>45017.02847222222</v>
      </c>
      <c r="E64" s="1">
        <v>45017.17083333333</v>
      </c>
      <c r="F64" t="s">
        <v>65</v>
      </c>
      <c r="G64" t="s">
        <v>73</v>
      </c>
      <c r="H64" t="s">
        <v>67</v>
      </c>
      <c r="I64" t="s">
        <v>429</v>
      </c>
      <c r="J64" t="s">
        <v>79</v>
      </c>
      <c r="K64">
        <v>63</v>
      </c>
      <c r="L64" t="s">
        <v>88</v>
      </c>
      <c r="M64" t="s">
        <v>430</v>
      </c>
      <c r="N64" s="2">
        <f>SUMIF(Datos_cocina!A:A,Datos_sala!K:K,Datos_cocina!J:J)</f>
        <v>55</v>
      </c>
      <c r="O64" s="7" t="str">
        <f>TEXT(Datos_sala[[#This Row],[Hora de Salida]], "aaaa-mm-dd")</f>
        <v>2023-04-01</v>
      </c>
      <c r="P64" t="str">
        <f>TEXT(Datos_sala[[#This Row],[Hora de Llegada]], "hh:mm")</f>
        <v>00:41</v>
      </c>
      <c r="Q64" t="str">
        <f>TEXT(Datos_sala[[#This Row],[Hora de Salida]], "hh:mm")</f>
        <v>04:06</v>
      </c>
      <c r="R64" s="8">
        <f>Datos_sala[[#This Row],[Hora de Salida2]] - Datos_sala[[#This Row],[Hora de Llegada2]] + IF(Datos_sala[[#This Row],[Estado de la Mesa]]="Ocupada", 15/1440, 0)</f>
        <v>0.1423611111111111</v>
      </c>
      <c r="S64" s="8">
        <f>SUMIF(Datos_cocina!A:A, Datos_sala!K:K, Datos_cocina!H:H)</f>
        <v>2.0833333333333332E-2</v>
      </c>
      <c r="T64" s="8">
        <f>MAX(0, Datos_sala[[#This Row],[Tiempo de Permanencia]]-Datos_sala[[#This Row],[Tiempo de Preparación Ordenes en Horas]])</f>
        <v>0.12152777777777778</v>
      </c>
      <c r="U64" s="9" t="str">
        <f>IF(Datos_sala[[#This Row],[Tiempo de Degustación en Horas]] = 0, "No", "Si")</f>
        <v>Si</v>
      </c>
    </row>
    <row r="65" spans="1:21" x14ac:dyDescent="0.3">
      <c r="A65">
        <v>3</v>
      </c>
      <c r="B65" t="s">
        <v>431</v>
      </c>
      <c r="C65">
        <v>3</v>
      </c>
      <c r="D65" s="1">
        <v>45017.069444444445</v>
      </c>
      <c r="E65" s="1">
        <v>45017.168055555558</v>
      </c>
      <c r="F65" t="s">
        <v>72</v>
      </c>
      <c r="G65" t="s">
        <v>98</v>
      </c>
      <c r="H65" t="s">
        <v>74</v>
      </c>
      <c r="I65" t="s">
        <v>432</v>
      </c>
      <c r="J65" t="s">
        <v>79</v>
      </c>
      <c r="K65">
        <v>64</v>
      </c>
      <c r="L65" t="s">
        <v>69</v>
      </c>
      <c r="M65" t="s">
        <v>433</v>
      </c>
      <c r="N65" s="2">
        <f>SUMIF(Datos_cocina!A:A,Datos_sala!K:K,Datos_cocina!J:J)</f>
        <v>288</v>
      </c>
      <c r="O65" s="7" t="str">
        <f>TEXT(Datos_sala[[#This Row],[Hora de Salida]], "aaaa-mm-dd")</f>
        <v>2023-04-01</v>
      </c>
      <c r="P65" t="str">
        <f>TEXT(Datos_sala[[#This Row],[Hora de Llegada]], "hh:mm")</f>
        <v>01:40</v>
      </c>
      <c r="Q65" t="str">
        <f>TEXT(Datos_sala[[#This Row],[Hora de Salida]], "hh:mm")</f>
        <v>04:02</v>
      </c>
      <c r="R65" s="8">
        <f>Datos_sala[[#This Row],[Hora de Salida2]] - Datos_sala[[#This Row],[Hora de Llegada2]] + IF(Datos_sala[[#This Row],[Estado de la Mesa]]="Ocupada", 15/1440, 0)</f>
        <v>9.8611111111111122E-2</v>
      </c>
      <c r="S65" s="8">
        <f>SUMIF(Datos_cocina!A:A, Datos_sala!K:K, Datos_cocina!H:H)</f>
        <v>5.694444444444445E-2</v>
      </c>
      <c r="T65" s="8">
        <f>MAX(0, Datos_sala[[#This Row],[Tiempo de Permanencia]]-Datos_sala[[#This Row],[Tiempo de Preparación Ordenes en Horas]])</f>
        <v>4.1666666666666671E-2</v>
      </c>
      <c r="U65" s="9" t="str">
        <f>IF(Datos_sala[[#This Row],[Tiempo de Degustación en Horas]] = 0, "No", "Si")</f>
        <v>Si</v>
      </c>
    </row>
    <row r="66" spans="1:21" x14ac:dyDescent="0.3">
      <c r="A66">
        <v>5</v>
      </c>
      <c r="B66" t="s">
        <v>264</v>
      </c>
      <c r="C66">
        <v>1</v>
      </c>
      <c r="D66" s="1">
        <v>45017.07916666667</v>
      </c>
      <c r="E66" s="1">
        <v>45017.127083333333</v>
      </c>
      <c r="F66" t="s">
        <v>101</v>
      </c>
      <c r="G66" t="s">
        <v>73</v>
      </c>
      <c r="H66" t="s">
        <v>87</v>
      </c>
      <c r="I66" t="s">
        <v>434</v>
      </c>
      <c r="J66" t="s">
        <v>75</v>
      </c>
      <c r="K66">
        <v>65</v>
      </c>
      <c r="L66" t="s">
        <v>80</v>
      </c>
      <c r="M66" t="s">
        <v>435</v>
      </c>
      <c r="N66" s="2">
        <f>SUMIF(Datos_cocina!A:A,Datos_sala!K:K,Datos_cocina!J:J)</f>
        <v>196</v>
      </c>
      <c r="O66" s="7" t="str">
        <f>TEXT(Datos_sala[[#This Row],[Hora de Salida]], "aaaa-mm-dd")</f>
        <v>2023-04-01</v>
      </c>
      <c r="P66" t="str">
        <f>TEXT(Datos_sala[[#This Row],[Hora de Llegada]], "hh:mm")</f>
        <v>01:54</v>
      </c>
      <c r="Q66" t="str">
        <f>TEXT(Datos_sala[[#This Row],[Hora de Salida]], "hh:mm")</f>
        <v>03:03</v>
      </c>
      <c r="R66" s="8">
        <f>Datos_sala[[#This Row],[Hora de Salida2]] - Datos_sala[[#This Row],[Hora de Llegada2]] + IF(Datos_sala[[#This Row],[Estado de la Mesa]]="Ocupada", 15/1440, 0)</f>
        <v>5.8333333333333327E-2</v>
      </c>
      <c r="S66" s="8">
        <f>SUMIF(Datos_cocina!A:A, Datos_sala!K:K, Datos_cocina!H:H)</f>
        <v>0.1076388888888889</v>
      </c>
      <c r="T66" s="8">
        <f>MAX(0, Datos_sala[[#This Row],[Tiempo de Permanencia]]-Datos_sala[[#This Row],[Tiempo de Preparación Ordenes en Horas]])</f>
        <v>0</v>
      </c>
      <c r="U66" s="9" t="str">
        <f>IF(Datos_sala[[#This Row],[Tiempo de Degustación en Horas]] = 0, "No", "Si")</f>
        <v>No</v>
      </c>
    </row>
    <row r="67" spans="1:21" x14ac:dyDescent="0.3">
      <c r="A67">
        <v>18</v>
      </c>
      <c r="B67" t="s">
        <v>436</v>
      </c>
      <c r="C67">
        <v>2</v>
      </c>
      <c r="D67" s="1">
        <v>45017.102777777778</v>
      </c>
      <c r="E67" s="1">
        <v>45017.262499999997</v>
      </c>
      <c r="F67" t="s">
        <v>72</v>
      </c>
      <c r="G67" t="s">
        <v>73</v>
      </c>
      <c r="H67" t="s">
        <v>67</v>
      </c>
      <c r="I67" t="s">
        <v>437</v>
      </c>
      <c r="J67" t="s">
        <v>79</v>
      </c>
      <c r="K67">
        <v>66</v>
      </c>
      <c r="L67" t="s">
        <v>107</v>
      </c>
      <c r="M67" t="s">
        <v>438</v>
      </c>
      <c r="N67" s="2">
        <f>SUMIF(Datos_cocina!A:A,Datos_sala!K:K,Datos_cocina!J:J)</f>
        <v>210</v>
      </c>
      <c r="O67" s="7" t="str">
        <f>TEXT(Datos_sala[[#This Row],[Hora de Salida]], "aaaa-mm-dd")</f>
        <v>2023-04-01</v>
      </c>
      <c r="P67" t="str">
        <f>TEXT(Datos_sala[[#This Row],[Hora de Llegada]], "hh:mm")</f>
        <v>02:28</v>
      </c>
      <c r="Q67" t="str">
        <f>TEXT(Datos_sala[[#This Row],[Hora de Salida]], "hh:mm")</f>
        <v>06:18</v>
      </c>
      <c r="R67" s="8">
        <f>Datos_sala[[#This Row],[Hora de Salida2]] - Datos_sala[[#This Row],[Hora de Llegada2]] + IF(Datos_sala[[#This Row],[Estado de la Mesa]]="Ocupada", 15/1440, 0)</f>
        <v>0.15972222222222224</v>
      </c>
      <c r="S67" s="8">
        <f>SUMIF(Datos_cocina!A:A, Datos_sala!K:K, Datos_cocina!H:H)</f>
        <v>7.9166666666666663E-2</v>
      </c>
      <c r="T67" s="8">
        <f>MAX(0, Datos_sala[[#This Row],[Tiempo de Permanencia]]-Datos_sala[[#This Row],[Tiempo de Preparación Ordenes en Horas]])</f>
        <v>8.0555555555555575E-2</v>
      </c>
      <c r="U67" s="9" t="str">
        <f>IF(Datos_sala[[#This Row],[Tiempo de Degustación en Horas]] = 0, "No", "Si")</f>
        <v>Si</v>
      </c>
    </row>
    <row r="68" spans="1:21" x14ac:dyDescent="0.3">
      <c r="A68">
        <v>2</v>
      </c>
      <c r="B68" t="s">
        <v>439</v>
      </c>
      <c r="C68">
        <v>6</v>
      </c>
      <c r="D68" s="1">
        <v>45017.15625</v>
      </c>
      <c r="E68" s="1">
        <v>45017.215277777781</v>
      </c>
      <c r="F68" t="s">
        <v>83</v>
      </c>
      <c r="G68" t="s">
        <v>73</v>
      </c>
      <c r="H68" t="s">
        <v>87</v>
      </c>
      <c r="I68" t="s">
        <v>440</v>
      </c>
      <c r="J68" t="s">
        <v>79</v>
      </c>
      <c r="K68">
        <v>67</v>
      </c>
      <c r="L68" t="s">
        <v>69</v>
      </c>
      <c r="M68" t="s">
        <v>441</v>
      </c>
      <c r="N68" s="2">
        <f>SUMIF(Datos_cocina!A:A,Datos_sala!K:K,Datos_cocina!J:J)</f>
        <v>256</v>
      </c>
      <c r="O68" s="7" t="str">
        <f>TEXT(Datos_sala[[#This Row],[Hora de Salida]], "aaaa-mm-dd")</f>
        <v>2023-04-01</v>
      </c>
      <c r="P68" t="str">
        <f>TEXT(Datos_sala[[#This Row],[Hora de Llegada]], "hh:mm")</f>
        <v>03:45</v>
      </c>
      <c r="Q68" t="str">
        <f>TEXT(Datos_sala[[#This Row],[Hora de Salida]], "hh:mm")</f>
        <v>05:10</v>
      </c>
      <c r="R68" s="8">
        <f>Datos_sala[[#This Row],[Hora de Salida2]] - Datos_sala[[#This Row],[Hora de Llegada2]] + IF(Datos_sala[[#This Row],[Estado de la Mesa]]="Ocupada", 15/1440, 0)</f>
        <v>5.902777777777779E-2</v>
      </c>
      <c r="S68" s="8">
        <f>SUMIF(Datos_cocina!A:A, Datos_sala!K:K, Datos_cocina!H:H)</f>
        <v>9.0972222222222218E-2</v>
      </c>
      <c r="T68" s="8">
        <f>MAX(0, Datos_sala[[#This Row],[Tiempo de Permanencia]]-Datos_sala[[#This Row],[Tiempo de Preparación Ordenes en Horas]])</f>
        <v>0</v>
      </c>
      <c r="U68" s="9" t="str">
        <f>IF(Datos_sala[[#This Row],[Tiempo de Degustación en Horas]] = 0, "No", "Si")</f>
        <v>No</v>
      </c>
    </row>
    <row r="69" spans="1:21" x14ac:dyDescent="0.3">
      <c r="A69">
        <v>8</v>
      </c>
      <c r="B69" t="s">
        <v>442</v>
      </c>
      <c r="C69">
        <v>4</v>
      </c>
      <c r="D69" s="1">
        <v>45017.001388888886</v>
      </c>
      <c r="E69" s="1">
        <v>45017.135416666664</v>
      </c>
      <c r="F69" t="s">
        <v>72</v>
      </c>
      <c r="G69" t="s">
        <v>66</v>
      </c>
      <c r="H69" t="s">
        <v>67</v>
      </c>
      <c r="I69" t="s">
        <v>443</v>
      </c>
      <c r="J69" t="s">
        <v>75</v>
      </c>
      <c r="K69">
        <v>68</v>
      </c>
      <c r="L69" t="s">
        <v>76</v>
      </c>
      <c r="M69" t="s">
        <v>444</v>
      </c>
      <c r="N69" s="2">
        <f>SUMIF(Datos_cocina!A:A,Datos_sala!K:K,Datos_cocina!J:J)</f>
        <v>218</v>
      </c>
      <c r="O69" s="7" t="str">
        <f>TEXT(Datos_sala[[#This Row],[Hora de Salida]], "aaaa-mm-dd")</f>
        <v>2023-04-01</v>
      </c>
      <c r="P69" t="str">
        <f>TEXT(Datos_sala[[#This Row],[Hora de Llegada]], "hh:mm")</f>
        <v>00:02</v>
      </c>
      <c r="Q69" t="str">
        <f>TEXT(Datos_sala[[#This Row],[Hora de Salida]], "hh:mm")</f>
        <v>03:15</v>
      </c>
      <c r="R69" s="8">
        <f>Datos_sala[[#This Row],[Hora de Salida2]] - Datos_sala[[#This Row],[Hora de Llegada2]] + IF(Datos_sala[[#This Row],[Estado de la Mesa]]="Ocupada", 15/1440, 0)</f>
        <v>0.14444444444444443</v>
      </c>
      <c r="S69" s="8">
        <f>SUMIF(Datos_cocina!A:A, Datos_sala!K:K, Datos_cocina!H:H)</f>
        <v>0.10069444444444445</v>
      </c>
      <c r="T69" s="8">
        <f>MAX(0, Datos_sala[[#This Row],[Tiempo de Permanencia]]-Datos_sala[[#This Row],[Tiempo de Preparación Ordenes en Horas]])</f>
        <v>4.3749999999999983E-2</v>
      </c>
      <c r="U69" s="9" t="str">
        <f>IF(Datos_sala[[#This Row],[Tiempo de Degustación en Horas]] = 0, "No", "Si")</f>
        <v>Si</v>
      </c>
    </row>
    <row r="70" spans="1:21" x14ac:dyDescent="0.3">
      <c r="A70">
        <v>5</v>
      </c>
      <c r="B70" t="s">
        <v>445</v>
      </c>
      <c r="C70">
        <v>4</v>
      </c>
      <c r="D70" s="1">
        <v>45017.084722222222</v>
      </c>
      <c r="E70" s="1">
        <v>45017.164583333331</v>
      </c>
      <c r="F70" t="s">
        <v>83</v>
      </c>
      <c r="G70" t="s">
        <v>73</v>
      </c>
      <c r="H70" t="s">
        <v>67</v>
      </c>
      <c r="I70" t="s">
        <v>446</v>
      </c>
      <c r="J70" t="s">
        <v>68</v>
      </c>
      <c r="K70">
        <v>69</v>
      </c>
      <c r="L70" t="s">
        <v>69</v>
      </c>
      <c r="M70" t="s">
        <v>447</v>
      </c>
      <c r="N70" s="2">
        <f>SUMIF(Datos_cocina!A:A,Datos_sala!K:K,Datos_cocina!J:J)</f>
        <v>234</v>
      </c>
      <c r="O70" s="7" t="str">
        <f>TEXT(Datos_sala[[#This Row],[Hora de Salida]], "aaaa-mm-dd")</f>
        <v>2023-04-01</v>
      </c>
      <c r="P70" t="str">
        <f>TEXT(Datos_sala[[#This Row],[Hora de Llegada]], "hh:mm")</f>
        <v>02:02</v>
      </c>
      <c r="Q70" t="str">
        <f>TEXT(Datos_sala[[#This Row],[Hora de Salida]], "hh:mm")</f>
        <v>03:57</v>
      </c>
      <c r="R70" s="8">
        <f>Datos_sala[[#This Row],[Hora de Salida2]] - Datos_sala[[#This Row],[Hora de Llegada2]] + IF(Datos_sala[[#This Row],[Estado de la Mesa]]="Ocupada", 15/1440, 0)</f>
        <v>7.9861111111111105E-2</v>
      </c>
      <c r="S70" s="8">
        <f>SUMIF(Datos_cocina!A:A, Datos_sala!K:K, Datos_cocina!H:H)</f>
        <v>6.3888888888888884E-2</v>
      </c>
      <c r="T70" s="8">
        <f>MAX(0, Datos_sala[[#This Row],[Tiempo de Permanencia]]-Datos_sala[[#This Row],[Tiempo de Preparación Ordenes en Horas]])</f>
        <v>1.5972222222222221E-2</v>
      </c>
      <c r="U70" s="9" t="str">
        <f>IF(Datos_sala[[#This Row],[Tiempo de Degustación en Horas]] = 0, "No", "Si")</f>
        <v>Si</v>
      </c>
    </row>
    <row r="71" spans="1:21" x14ac:dyDescent="0.3">
      <c r="A71">
        <v>17</v>
      </c>
      <c r="B71" t="s">
        <v>448</v>
      </c>
      <c r="C71">
        <v>4</v>
      </c>
      <c r="D71" s="1">
        <v>45017.007638888892</v>
      </c>
      <c r="E71" s="1">
        <v>45017.056944444441</v>
      </c>
      <c r="F71" t="s">
        <v>65</v>
      </c>
      <c r="G71" t="s">
        <v>73</v>
      </c>
      <c r="H71" t="s">
        <v>87</v>
      </c>
      <c r="I71" t="s">
        <v>449</v>
      </c>
      <c r="J71" t="s">
        <v>68</v>
      </c>
      <c r="K71">
        <v>70</v>
      </c>
      <c r="L71" t="s">
        <v>119</v>
      </c>
      <c r="M71" t="s">
        <v>450</v>
      </c>
      <c r="N71" s="2">
        <f>SUMIF(Datos_cocina!A:A,Datos_sala!K:K,Datos_cocina!J:J)</f>
        <v>118</v>
      </c>
      <c r="O71" s="7" t="str">
        <f>TEXT(Datos_sala[[#This Row],[Hora de Salida]], "aaaa-mm-dd")</f>
        <v>2023-04-01</v>
      </c>
      <c r="P71" t="str">
        <f>TEXT(Datos_sala[[#This Row],[Hora de Llegada]], "hh:mm")</f>
        <v>00:11</v>
      </c>
      <c r="Q71" t="str">
        <f>TEXT(Datos_sala[[#This Row],[Hora de Salida]], "hh:mm")</f>
        <v>01:22</v>
      </c>
      <c r="R71" s="8">
        <f>Datos_sala[[#This Row],[Hora de Salida2]] - Datos_sala[[#This Row],[Hora de Llegada2]] + IF(Datos_sala[[#This Row],[Estado de la Mesa]]="Ocupada", 15/1440, 0)</f>
        <v>4.9305555555555554E-2</v>
      </c>
      <c r="S71" s="8">
        <f>SUMIF(Datos_cocina!A:A, Datos_sala!K:K, Datos_cocina!H:H)</f>
        <v>2.7777777777777776E-2</v>
      </c>
      <c r="T71" s="8">
        <f>MAX(0, Datos_sala[[#This Row],[Tiempo de Permanencia]]-Datos_sala[[#This Row],[Tiempo de Preparación Ordenes en Horas]])</f>
        <v>2.1527777777777778E-2</v>
      </c>
      <c r="U71" s="9" t="str">
        <f>IF(Datos_sala[[#This Row],[Tiempo de Degustación en Horas]] = 0, "No", "Si")</f>
        <v>Si</v>
      </c>
    </row>
    <row r="72" spans="1:21" x14ac:dyDescent="0.3">
      <c r="A72">
        <v>18</v>
      </c>
      <c r="B72" t="s">
        <v>451</v>
      </c>
      <c r="C72">
        <v>4</v>
      </c>
      <c r="D72" s="1">
        <v>45017.081250000003</v>
      </c>
      <c r="E72" s="1">
        <v>45017.24722222222</v>
      </c>
      <c r="F72" t="s">
        <v>101</v>
      </c>
      <c r="G72" t="s">
        <v>73</v>
      </c>
      <c r="H72" t="s">
        <v>67</v>
      </c>
      <c r="I72" t="s">
        <v>452</v>
      </c>
      <c r="J72" t="s">
        <v>75</v>
      </c>
      <c r="K72">
        <v>71</v>
      </c>
      <c r="L72" t="s">
        <v>119</v>
      </c>
      <c r="M72" t="s">
        <v>453</v>
      </c>
      <c r="N72" s="2">
        <f>SUMIF(Datos_cocina!A:A,Datos_sala!K:K,Datos_cocina!J:J)</f>
        <v>136</v>
      </c>
      <c r="O72" s="7" t="str">
        <f>TEXT(Datos_sala[[#This Row],[Hora de Salida]], "aaaa-mm-dd")</f>
        <v>2023-04-01</v>
      </c>
      <c r="P72" t="str">
        <f>TEXT(Datos_sala[[#This Row],[Hora de Llegada]], "hh:mm")</f>
        <v>01:57</v>
      </c>
      <c r="Q72" t="str">
        <f>TEXT(Datos_sala[[#This Row],[Hora de Salida]], "hh:mm")</f>
        <v>05:56</v>
      </c>
      <c r="R72" s="8">
        <f>Datos_sala[[#This Row],[Hora de Salida2]] - Datos_sala[[#This Row],[Hora de Llegada2]] + IF(Datos_sala[[#This Row],[Estado de la Mesa]]="Ocupada", 15/1440, 0)</f>
        <v>0.1763888888888889</v>
      </c>
      <c r="S72" s="8">
        <f>SUMIF(Datos_cocina!A:A, Datos_sala!K:K, Datos_cocina!H:H)</f>
        <v>3.4027777777777782E-2</v>
      </c>
      <c r="T72" s="8">
        <f>MAX(0, Datos_sala[[#This Row],[Tiempo de Permanencia]]-Datos_sala[[#This Row],[Tiempo de Preparación Ordenes en Horas]])</f>
        <v>0.1423611111111111</v>
      </c>
      <c r="U72" s="9" t="str">
        <f>IF(Datos_sala[[#This Row],[Tiempo de Degustación en Horas]] = 0, "No", "Si")</f>
        <v>Si</v>
      </c>
    </row>
    <row r="73" spans="1:21" x14ac:dyDescent="0.3">
      <c r="A73">
        <v>17</v>
      </c>
      <c r="B73" t="s">
        <v>454</v>
      </c>
      <c r="C73">
        <v>1</v>
      </c>
      <c r="D73" s="1">
        <v>45017.112500000003</v>
      </c>
      <c r="E73" s="1">
        <v>45017.243750000001</v>
      </c>
      <c r="F73" t="s">
        <v>83</v>
      </c>
      <c r="G73" t="s">
        <v>73</v>
      </c>
      <c r="H73" t="s">
        <v>67</v>
      </c>
      <c r="I73" t="s">
        <v>455</v>
      </c>
      <c r="J73" t="s">
        <v>79</v>
      </c>
      <c r="K73">
        <v>72</v>
      </c>
      <c r="L73" t="s">
        <v>69</v>
      </c>
      <c r="M73" t="s">
        <v>456</v>
      </c>
      <c r="N73" s="2">
        <f>SUMIF(Datos_cocina!A:A,Datos_sala!K:K,Datos_cocina!J:J)</f>
        <v>75</v>
      </c>
      <c r="O73" s="7" t="str">
        <f>TEXT(Datos_sala[[#This Row],[Hora de Salida]], "aaaa-mm-dd")</f>
        <v>2023-04-01</v>
      </c>
      <c r="P73" t="str">
        <f>TEXT(Datos_sala[[#This Row],[Hora de Llegada]], "hh:mm")</f>
        <v>02:42</v>
      </c>
      <c r="Q73" t="str">
        <f>TEXT(Datos_sala[[#This Row],[Hora de Salida]], "hh:mm")</f>
        <v>05:51</v>
      </c>
      <c r="R73" s="8">
        <f>Datos_sala[[#This Row],[Hora de Salida2]] - Datos_sala[[#This Row],[Hora de Llegada2]] + IF(Datos_sala[[#This Row],[Estado de la Mesa]]="Ocupada", 15/1440, 0)</f>
        <v>0.13124999999999998</v>
      </c>
      <c r="S73" s="8">
        <f>SUMIF(Datos_cocina!A:A, Datos_sala!K:K, Datos_cocina!H:H)</f>
        <v>3.7499999999999999E-2</v>
      </c>
      <c r="T73" s="8">
        <f>MAX(0, Datos_sala[[#This Row],[Tiempo de Permanencia]]-Datos_sala[[#This Row],[Tiempo de Preparación Ordenes en Horas]])</f>
        <v>9.3749999999999972E-2</v>
      </c>
      <c r="U73" s="9" t="str">
        <f>IF(Datos_sala[[#This Row],[Tiempo de Degustación en Horas]] = 0, "No", "Si")</f>
        <v>Si</v>
      </c>
    </row>
    <row r="74" spans="1:21" x14ac:dyDescent="0.3">
      <c r="A74" t="s">
        <v>96</v>
      </c>
      <c r="B74" t="s">
        <v>97</v>
      </c>
      <c r="C74">
        <v>4</v>
      </c>
      <c r="D74" s="1">
        <v>45017.11041666667</v>
      </c>
      <c r="E74" s="1">
        <v>45017.256249999999</v>
      </c>
      <c r="F74" t="s">
        <v>65</v>
      </c>
      <c r="G74" t="s">
        <v>98</v>
      </c>
      <c r="H74" t="s">
        <v>67</v>
      </c>
      <c r="I74">
        <v>3451</v>
      </c>
      <c r="J74" t="s">
        <v>68</v>
      </c>
      <c r="K74">
        <v>73</v>
      </c>
      <c r="L74" t="s">
        <v>99</v>
      </c>
      <c r="M74" t="s">
        <v>16</v>
      </c>
      <c r="N74" s="2">
        <f>SUMIF(Datos_cocina!A:A,Datos_sala!K:K,Datos_cocina!J:J)</f>
        <v>81</v>
      </c>
      <c r="O74" s="7" t="str">
        <f>TEXT(Datos_sala[[#This Row],[Hora de Salida]], "aaaa-mm-dd")</f>
        <v>2023-04-01</v>
      </c>
      <c r="P74" t="str">
        <f>TEXT(Datos_sala[[#This Row],[Hora de Llegada]], "hh:mm")</f>
        <v>02:39</v>
      </c>
      <c r="Q74" t="str">
        <f>TEXT(Datos_sala[[#This Row],[Hora de Salida]], "hh:mm")</f>
        <v>06:09</v>
      </c>
      <c r="R74" s="8">
        <f>Datos_sala[[#This Row],[Hora de Salida2]] - Datos_sala[[#This Row],[Hora de Llegada2]] + IF(Datos_sala[[#This Row],[Estado de la Mesa]]="Ocupada", 15/1440, 0)</f>
        <v>0.14583333333333331</v>
      </c>
      <c r="S74" s="8">
        <f>SUMIF(Datos_cocina!A:A, Datos_sala!K:K, Datos_cocina!H:H)</f>
        <v>1.3888888888888888E-2</v>
      </c>
      <c r="T74" s="8">
        <f>MAX(0, Datos_sala[[#This Row],[Tiempo de Permanencia]]-Datos_sala[[#This Row],[Tiempo de Preparación Ordenes en Horas]])</f>
        <v>0.13194444444444442</v>
      </c>
      <c r="U74" s="9" t="str">
        <f>IF(Datos_sala[[#This Row],[Tiempo de Degustación en Horas]] = 0, "No", "Si")</f>
        <v>Si</v>
      </c>
    </row>
    <row r="75" spans="1:21" x14ac:dyDescent="0.3">
      <c r="A75">
        <v>19</v>
      </c>
      <c r="B75" t="s">
        <v>244</v>
      </c>
      <c r="C75">
        <v>4</v>
      </c>
      <c r="D75" s="1">
        <v>45017.044444444444</v>
      </c>
      <c r="E75" s="1">
        <v>45017.175694444442</v>
      </c>
      <c r="F75" t="s">
        <v>65</v>
      </c>
      <c r="G75" t="s">
        <v>73</v>
      </c>
      <c r="H75" t="s">
        <v>67</v>
      </c>
      <c r="I75" t="s">
        <v>457</v>
      </c>
      <c r="J75" t="s">
        <v>68</v>
      </c>
      <c r="K75">
        <v>74</v>
      </c>
      <c r="L75" t="s">
        <v>76</v>
      </c>
      <c r="M75" t="s">
        <v>458</v>
      </c>
      <c r="N75" s="2">
        <f>SUMIF(Datos_cocina!A:A,Datos_sala!K:K,Datos_cocina!J:J)</f>
        <v>218</v>
      </c>
      <c r="O75" s="7" t="str">
        <f>TEXT(Datos_sala[[#This Row],[Hora de Salida]], "aaaa-mm-dd")</f>
        <v>2023-04-01</v>
      </c>
      <c r="P75" t="str">
        <f>TEXT(Datos_sala[[#This Row],[Hora de Llegada]], "hh:mm")</f>
        <v>01:04</v>
      </c>
      <c r="Q75" t="str">
        <f>TEXT(Datos_sala[[#This Row],[Hora de Salida]], "hh:mm")</f>
        <v>04:13</v>
      </c>
      <c r="R75" s="8">
        <f>Datos_sala[[#This Row],[Hora de Salida2]] - Datos_sala[[#This Row],[Hora de Llegada2]] + IF(Datos_sala[[#This Row],[Estado de la Mesa]]="Ocupada", 15/1440, 0)</f>
        <v>0.13124999999999998</v>
      </c>
      <c r="S75" s="8">
        <f>SUMIF(Datos_cocina!A:A, Datos_sala!K:K, Datos_cocina!H:H)</f>
        <v>6.9444444444444448E-2</v>
      </c>
      <c r="T75" s="8">
        <f>MAX(0, Datos_sala[[#This Row],[Tiempo de Permanencia]]-Datos_sala[[#This Row],[Tiempo de Preparación Ordenes en Horas]])</f>
        <v>6.180555555555553E-2</v>
      </c>
      <c r="U75" s="9" t="str">
        <f>IF(Datos_sala[[#This Row],[Tiempo de Degustación en Horas]] = 0, "No", "Si")</f>
        <v>Si</v>
      </c>
    </row>
    <row r="76" spans="1:21" x14ac:dyDescent="0.3">
      <c r="A76">
        <v>19</v>
      </c>
      <c r="B76" t="s">
        <v>459</v>
      </c>
      <c r="C76">
        <v>5</v>
      </c>
      <c r="D76" s="1">
        <v>45017.15</v>
      </c>
      <c r="E76" s="1">
        <v>45017.200694444444</v>
      </c>
      <c r="F76" t="s">
        <v>72</v>
      </c>
      <c r="G76" t="s">
        <v>73</v>
      </c>
      <c r="H76" t="s">
        <v>67</v>
      </c>
      <c r="I76" t="s">
        <v>460</v>
      </c>
      <c r="J76" t="s">
        <v>75</v>
      </c>
      <c r="K76">
        <v>75</v>
      </c>
      <c r="L76" t="s">
        <v>142</v>
      </c>
      <c r="M76" t="s">
        <v>461</v>
      </c>
      <c r="N76" s="2">
        <f>SUMIF(Datos_cocina!A:A,Datos_sala!K:K,Datos_cocina!J:J)</f>
        <v>109</v>
      </c>
      <c r="O76" s="7" t="str">
        <f>TEXT(Datos_sala[[#This Row],[Hora de Salida]], "aaaa-mm-dd")</f>
        <v>2023-04-01</v>
      </c>
      <c r="P76" t="str">
        <f>TEXT(Datos_sala[[#This Row],[Hora de Llegada]], "hh:mm")</f>
        <v>03:36</v>
      </c>
      <c r="Q76" t="str">
        <f>TEXT(Datos_sala[[#This Row],[Hora de Salida]], "hh:mm")</f>
        <v>04:49</v>
      </c>
      <c r="R76" s="8">
        <f>Datos_sala[[#This Row],[Hora de Salida2]] - Datos_sala[[#This Row],[Hora de Llegada2]] + IF(Datos_sala[[#This Row],[Estado de la Mesa]]="Ocupada", 15/1440, 0)</f>
        <v>6.1111111111111123E-2</v>
      </c>
      <c r="S76" s="8">
        <f>SUMIF(Datos_cocina!A:A, Datos_sala!K:K, Datos_cocina!H:H)</f>
        <v>3.5416666666666666E-2</v>
      </c>
      <c r="T76" s="8">
        <f>MAX(0, Datos_sala[[#This Row],[Tiempo de Permanencia]]-Datos_sala[[#This Row],[Tiempo de Preparación Ordenes en Horas]])</f>
        <v>2.5694444444444457E-2</v>
      </c>
      <c r="U76" s="9" t="str">
        <f>IF(Datos_sala[[#This Row],[Tiempo de Degustación en Horas]] = 0, "No", "Si")</f>
        <v>Si</v>
      </c>
    </row>
    <row r="77" spans="1:21" x14ac:dyDescent="0.3">
      <c r="A77">
        <v>17</v>
      </c>
      <c r="B77" t="s">
        <v>462</v>
      </c>
      <c r="C77">
        <v>3</v>
      </c>
      <c r="D77" s="1">
        <v>45017.122916666667</v>
      </c>
      <c r="E77" s="1">
        <v>45017.224999999999</v>
      </c>
      <c r="F77" t="s">
        <v>121</v>
      </c>
      <c r="G77" t="s">
        <v>73</v>
      </c>
      <c r="H77" t="s">
        <v>67</v>
      </c>
      <c r="I77" t="s">
        <v>463</v>
      </c>
      <c r="J77" t="s">
        <v>79</v>
      </c>
      <c r="K77">
        <v>76</v>
      </c>
      <c r="L77" t="s">
        <v>99</v>
      </c>
      <c r="M77" t="s">
        <v>464</v>
      </c>
      <c r="N77" s="2">
        <f>SUMIF(Datos_cocina!A:A,Datos_sala!K:K,Datos_cocina!J:J)</f>
        <v>158</v>
      </c>
      <c r="O77" s="7" t="str">
        <f>TEXT(Datos_sala[[#This Row],[Hora de Salida]], "aaaa-mm-dd")</f>
        <v>2023-04-01</v>
      </c>
      <c r="P77" t="str">
        <f>TEXT(Datos_sala[[#This Row],[Hora de Llegada]], "hh:mm")</f>
        <v>02:57</v>
      </c>
      <c r="Q77" t="str">
        <f>TEXT(Datos_sala[[#This Row],[Hora de Salida]], "hh:mm")</f>
        <v>05:24</v>
      </c>
      <c r="R77" s="8">
        <f>Datos_sala[[#This Row],[Hora de Salida2]] - Datos_sala[[#This Row],[Hora de Llegada2]] + IF(Datos_sala[[#This Row],[Estado de la Mesa]]="Ocupada", 15/1440, 0)</f>
        <v>0.10208333333333335</v>
      </c>
      <c r="S77" s="8">
        <f>SUMIF(Datos_cocina!A:A, Datos_sala!K:K, Datos_cocina!H:H)</f>
        <v>6.7361111111111108E-2</v>
      </c>
      <c r="T77" s="8">
        <f>MAX(0, Datos_sala[[#This Row],[Tiempo de Permanencia]]-Datos_sala[[#This Row],[Tiempo de Preparación Ordenes en Horas]])</f>
        <v>3.4722222222222238E-2</v>
      </c>
      <c r="U77" s="9" t="str">
        <f>IF(Datos_sala[[#This Row],[Tiempo de Degustación en Horas]] = 0, "No", "Si")</f>
        <v>Si</v>
      </c>
    </row>
    <row r="78" spans="1:21" x14ac:dyDescent="0.3">
      <c r="A78">
        <v>3</v>
      </c>
      <c r="B78" t="s">
        <v>465</v>
      </c>
      <c r="C78">
        <v>1</v>
      </c>
      <c r="D78" s="1">
        <v>45017.115277777775</v>
      </c>
      <c r="E78" s="1">
        <v>45017.260416666664</v>
      </c>
      <c r="F78" t="s">
        <v>101</v>
      </c>
      <c r="G78" t="s">
        <v>66</v>
      </c>
      <c r="H78" t="s">
        <v>67</v>
      </c>
      <c r="I78" t="s">
        <v>466</v>
      </c>
      <c r="J78" t="s">
        <v>68</v>
      </c>
      <c r="K78">
        <v>77</v>
      </c>
      <c r="L78" t="s">
        <v>80</v>
      </c>
      <c r="M78" t="s">
        <v>467</v>
      </c>
      <c r="N78" s="2">
        <f>SUMIF(Datos_cocina!A:A,Datos_sala!K:K,Datos_cocina!J:J)</f>
        <v>99</v>
      </c>
      <c r="O78" s="7" t="str">
        <f>TEXT(Datos_sala[[#This Row],[Hora de Salida]], "aaaa-mm-dd")</f>
        <v>2023-04-01</v>
      </c>
      <c r="P78" t="str">
        <f>TEXT(Datos_sala[[#This Row],[Hora de Llegada]], "hh:mm")</f>
        <v>02:46</v>
      </c>
      <c r="Q78" t="str">
        <f>TEXT(Datos_sala[[#This Row],[Hora de Salida]], "hh:mm")</f>
        <v>06:15</v>
      </c>
      <c r="R78" s="8">
        <f>Datos_sala[[#This Row],[Hora de Salida2]] - Datos_sala[[#This Row],[Hora de Llegada2]] + IF(Datos_sala[[#This Row],[Estado de la Mesa]]="Ocupada", 15/1440, 0)</f>
        <v>0.1451388888888889</v>
      </c>
      <c r="S78" s="8">
        <f>SUMIF(Datos_cocina!A:A, Datos_sala!K:K, Datos_cocina!H:H)</f>
        <v>6.7361111111111108E-2</v>
      </c>
      <c r="T78" s="8">
        <f>MAX(0, Datos_sala[[#This Row],[Tiempo de Permanencia]]-Datos_sala[[#This Row],[Tiempo de Preparación Ordenes en Horas]])</f>
        <v>7.7777777777777793E-2</v>
      </c>
      <c r="U78" s="9" t="str">
        <f>IF(Datos_sala[[#This Row],[Tiempo de Degustación en Horas]] = 0, "No", "Si")</f>
        <v>Si</v>
      </c>
    </row>
    <row r="79" spans="1:21" x14ac:dyDescent="0.3">
      <c r="A79" t="s">
        <v>63</v>
      </c>
      <c r="B79" t="s">
        <v>100</v>
      </c>
      <c r="C79">
        <v>4</v>
      </c>
      <c r="D79" s="1">
        <v>45017.06527777778</v>
      </c>
      <c r="E79" s="1">
        <v>45017.127083333333</v>
      </c>
      <c r="F79" t="s">
        <v>101</v>
      </c>
      <c r="G79" t="s">
        <v>73</v>
      </c>
      <c r="H79" t="s">
        <v>67</v>
      </c>
      <c r="I79">
        <v>2002</v>
      </c>
      <c r="J79" t="s">
        <v>68</v>
      </c>
      <c r="K79">
        <v>78</v>
      </c>
      <c r="L79" t="s">
        <v>88</v>
      </c>
      <c r="M79" t="s">
        <v>28</v>
      </c>
      <c r="N79" s="2">
        <f>SUMIF(Datos_cocina!A:A,Datos_sala!K:K,Datos_cocina!J:J)</f>
        <v>57</v>
      </c>
      <c r="O79" s="7" t="str">
        <f>TEXT(Datos_sala[[#This Row],[Hora de Salida]], "aaaa-mm-dd")</f>
        <v>2023-04-01</v>
      </c>
      <c r="P79" t="str">
        <f>TEXT(Datos_sala[[#This Row],[Hora de Llegada]], "hh:mm")</f>
        <v>01:34</v>
      </c>
      <c r="Q79" t="str">
        <f>TEXT(Datos_sala[[#This Row],[Hora de Salida]], "hh:mm")</f>
        <v>03:03</v>
      </c>
      <c r="R79" s="8">
        <f>Datos_sala[[#This Row],[Hora de Salida2]] - Datos_sala[[#This Row],[Hora de Llegada2]] + IF(Datos_sala[[#This Row],[Estado de la Mesa]]="Ocupada", 15/1440, 0)</f>
        <v>6.1805555555555544E-2</v>
      </c>
      <c r="S79" s="8">
        <f>SUMIF(Datos_cocina!A:A, Datos_sala!K:K, Datos_cocina!H:H)</f>
        <v>3.7499999999999999E-2</v>
      </c>
      <c r="T79" s="8">
        <f>MAX(0, Datos_sala[[#This Row],[Tiempo de Permanencia]]-Datos_sala[[#This Row],[Tiempo de Preparación Ordenes en Horas]])</f>
        <v>2.4305555555555546E-2</v>
      </c>
      <c r="U79" s="9" t="str">
        <f>IF(Datos_sala[[#This Row],[Tiempo de Degustación en Horas]] = 0, "No", "Si")</f>
        <v>Si</v>
      </c>
    </row>
    <row r="80" spans="1:21" x14ac:dyDescent="0.3">
      <c r="A80">
        <v>16</v>
      </c>
      <c r="B80" t="s">
        <v>468</v>
      </c>
      <c r="C80">
        <v>2</v>
      </c>
      <c r="D80" s="1">
        <v>45017.06527777778</v>
      </c>
      <c r="E80" s="1">
        <v>45017.213888888888</v>
      </c>
      <c r="F80" t="s">
        <v>101</v>
      </c>
      <c r="G80" t="s">
        <v>73</v>
      </c>
      <c r="H80" t="s">
        <v>67</v>
      </c>
      <c r="I80" t="s">
        <v>469</v>
      </c>
      <c r="J80" t="s">
        <v>68</v>
      </c>
      <c r="K80">
        <v>79</v>
      </c>
      <c r="L80" t="s">
        <v>142</v>
      </c>
      <c r="M80" t="s">
        <v>470</v>
      </c>
      <c r="N80" s="2">
        <f>SUMIF(Datos_cocina!A:A,Datos_sala!K:K,Datos_cocina!J:J)</f>
        <v>309</v>
      </c>
      <c r="O80" s="7" t="str">
        <f>TEXT(Datos_sala[[#This Row],[Hora de Salida]], "aaaa-mm-dd")</f>
        <v>2023-04-01</v>
      </c>
      <c r="P80" t="str">
        <f>TEXT(Datos_sala[[#This Row],[Hora de Llegada]], "hh:mm")</f>
        <v>01:34</v>
      </c>
      <c r="Q80" t="str">
        <f>TEXT(Datos_sala[[#This Row],[Hora de Salida]], "hh:mm")</f>
        <v>05:08</v>
      </c>
      <c r="R80" s="8">
        <f>Datos_sala[[#This Row],[Hora de Salida2]] - Datos_sala[[#This Row],[Hora de Llegada2]] + IF(Datos_sala[[#This Row],[Estado de la Mesa]]="Ocupada", 15/1440, 0)</f>
        <v>0.14861111111111108</v>
      </c>
      <c r="S80" s="8">
        <f>SUMIF(Datos_cocina!A:A, Datos_sala!K:K, Datos_cocina!H:H)</f>
        <v>6.6666666666666666E-2</v>
      </c>
      <c r="T80" s="8">
        <f>MAX(0, Datos_sala[[#This Row],[Tiempo de Permanencia]]-Datos_sala[[#This Row],[Tiempo de Preparación Ordenes en Horas]])</f>
        <v>8.1944444444444417E-2</v>
      </c>
      <c r="U80" s="9" t="str">
        <f>IF(Datos_sala[[#This Row],[Tiempo de Degustación en Horas]] = 0, "No", "Si")</f>
        <v>Si</v>
      </c>
    </row>
    <row r="81" spans="1:21" x14ac:dyDescent="0.3">
      <c r="A81">
        <v>18</v>
      </c>
      <c r="B81" t="s">
        <v>471</v>
      </c>
      <c r="C81">
        <v>6</v>
      </c>
      <c r="D81" s="1">
        <v>45017.093055555553</v>
      </c>
      <c r="E81" s="1">
        <v>45017.156944444447</v>
      </c>
      <c r="F81" t="s">
        <v>65</v>
      </c>
      <c r="G81" t="s">
        <v>73</v>
      </c>
      <c r="H81" t="s">
        <v>67</v>
      </c>
      <c r="I81" t="s">
        <v>472</v>
      </c>
      <c r="J81" t="s">
        <v>68</v>
      </c>
      <c r="K81">
        <v>80</v>
      </c>
      <c r="L81" t="s">
        <v>142</v>
      </c>
      <c r="M81" t="s">
        <v>473</v>
      </c>
      <c r="N81" s="2">
        <f>SUMIF(Datos_cocina!A:A,Datos_sala!K:K,Datos_cocina!J:J)</f>
        <v>121</v>
      </c>
      <c r="O81" s="7" t="str">
        <f>TEXT(Datos_sala[[#This Row],[Hora de Salida]], "aaaa-mm-dd")</f>
        <v>2023-04-01</v>
      </c>
      <c r="P81" t="str">
        <f>TEXT(Datos_sala[[#This Row],[Hora de Llegada]], "hh:mm")</f>
        <v>02:14</v>
      </c>
      <c r="Q81" t="str">
        <f>TEXT(Datos_sala[[#This Row],[Hora de Salida]], "hh:mm")</f>
        <v>03:46</v>
      </c>
      <c r="R81" s="8">
        <f>Datos_sala[[#This Row],[Hora de Salida2]] - Datos_sala[[#This Row],[Hora de Llegada2]] + IF(Datos_sala[[#This Row],[Estado de la Mesa]]="Ocupada", 15/1440, 0)</f>
        <v>6.3888888888888884E-2</v>
      </c>
      <c r="S81" s="8">
        <f>SUMIF(Datos_cocina!A:A, Datos_sala!K:K, Datos_cocina!H:H)</f>
        <v>4.6527777777777779E-2</v>
      </c>
      <c r="T81" s="8">
        <f>MAX(0, Datos_sala[[#This Row],[Tiempo de Permanencia]]-Datos_sala[[#This Row],[Tiempo de Preparación Ordenes en Horas]])</f>
        <v>1.7361111111111105E-2</v>
      </c>
      <c r="U81" s="9" t="str">
        <f>IF(Datos_sala[[#This Row],[Tiempo de Degustación en Horas]] = 0, "No", "Si")</f>
        <v>Si</v>
      </c>
    </row>
    <row r="82" spans="1:21" x14ac:dyDescent="0.3">
      <c r="A82" t="s">
        <v>94</v>
      </c>
      <c r="B82" t="s">
        <v>102</v>
      </c>
      <c r="C82">
        <v>4</v>
      </c>
      <c r="D82" s="1">
        <v>45017.152777777781</v>
      </c>
      <c r="E82" s="1">
        <v>45017.271527777775</v>
      </c>
      <c r="F82" t="s">
        <v>72</v>
      </c>
      <c r="G82" t="s">
        <v>66</v>
      </c>
      <c r="H82" t="s">
        <v>67</v>
      </c>
      <c r="I82">
        <v>2369</v>
      </c>
      <c r="J82" t="s">
        <v>75</v>
      </c>
      <c r="K82">
        <v>81</v>
      </c>
      <c r="L82" t="s">
        <v>103</v>
      </c>
      <c r="M82" t="s">
        <v>14</v>
      </c>
      <c r="N82" s="2">
        <f>SUMIF(Datos_cocina!A:A,Datos_sala!K:K,Datos_cocina!J:J)</f>
        <v>62</v>
      </c>
      <c r="O82" s="7" t="str">
        <f>TEXT(Datos_sala[[#This Row],[Hora de Salida]], "aaaa-mm-dd")</f>
        <v>2023-04-01</v>
      </c>
      <c r="P82" t="str">
        <f>TEXT(Datos_sala[[#This Row],[Hora de Llegada]], "hh:mm")</f>
        <v>03:40</v>
      </c>
      <c r="Q82" t="str">
        <f>TEXT(Datos_sala[[#This Row],[Hora de Salida]], "hh:mm")</f>
        <v>06:31</v>
      </c>
      <c r="R82" s="8">
        <f>Datos_sala[[#This Row],[Hora de Salida2]] - Datos_sala[[#This Row],[Hora de Llegada2]] + IF(Datos_sala[[#This Row],[Estado de la Mesa]]="Ocupada", 15/1440, 0)</f>
        <v>0.12916666666666662</v>
      </c>
      <c r="S82" s="8">
        <f>SUMIF(Datos_cocina!A:A, Datos_sala!K:K, Datos_cocina!H:H)</f>
        <v>4.0972222222222222E-2</v>
      </c>
      <c r="T82" s="8">
        <f>MAX(0, Datos_sala[[#This Row],[Tiempo de Permanencia]]-Datos_sala[[#This Row],[Tiempo de Preparación Ordenes en Horas]])</f>
        <v>8.8194444444444409E-2</v>
      </c>
      <c r="U82" s="9" t="str">
        <f>IF(Datos_sala[[#This Row],[Tiempo de Degustación en Horas]] = 0, "No", "Si")</f>
        <v>Si</v>
      </c>
    </row>
    <row r="83" spans="1:21" x14ac:dyDescent="0.3">
      <c r="A83">
        <v>16</v>
      </c>
      <c r="B83" t="s">
        <v>474</v>
      </c>
      <c r="C83">
        <v>3</v>
      </c>
      <c r="D83" s="1">
        <v>45017.142361111109</v>
      </c>
      <c r="E83" s="1">
        <v>45017.298611111109</v>
      </c>
      <c r="F83" t="s">
        <v>72</v>
      </c>
      <c r="G83" t="s">
        <v>98</v>
      </c>
      <c r="H83" t="s">
        <v>67</v>
      </c>
      <c r="I83" t="s">
        <v>475</v>
      </c>
      <c r="J83" t="s">
        <v>68</v>
      </c>
      <c r="K83">
        <v>82</v>
      </c>
      <c r="L83" t="s">
        <v>119</v>
      </c>
      <c r="M83" t="s">
        <v>476</v>
      </c>
      <c r="N83" s="2">
        <f>SUMIF(Datos_cocina!A:A,Datos_sala!K:K,Datos_cocina!J:J)</f>
        <v>80</v>
      </c>
      <c r="O83" s="7" t="str">
        <f>TEXT(Datos_sala[[#This Row],[Hora de Salida]], "aaaa-mm-dd")</f>
        <v>2023-04-01</v>
      </c>
      <c r="P83" t="str">
        <f>TEXT(Datos_sala[[#This Row],[Hora de Llegada]], "hh:mm")</f>
        <v>03:25</v>
      </c>
      <c r="Q83" t="str">
        <f>TEXT(Datos_sala[[#This Row],[Hora de Salida]], "hh:mm")</f>
        <v>07:10</v>
      </c>
      <c r="R83" s="8">
        <f>Datos_sala[[#This Row],[Hora de Salida2]] - Datos_sala[[#This Row],[Hora de Llegada2]] + IF(Datos_sala[[#This Row],[Estado de la Mesa]]="Ocupada", 15/1440, 0)</f>
        <v>0.15625</v>
      </c>
      <c r="S83" s="8">
        <f>SUMIF(Datos_cocina!A:A, Datos_sala!K:K, Datos_cocina!H:H)</f>
        <v>1.3194444444444444E-2</v>
      </c>
      <c r="T83" s="8">
        <f>MAX(0, Datos_sala[[#This Row],[Tiempo de Permanencia]]-Datos_sala[[#This Row],[Tiempo de Preparación Ordenes en Horas]])</f>
        <v>0.14305555555555555</v>
      </c>
      <c r="U83" s="9" t="str">
        <f>IF(Datos_sala[[#This Row],[Tiempo de Degustación en Horas]] = 0, "No", "Si")</f>
        <v>Si</v>
      </c>
    </row>
    <row r="84" spans="1:21" x14ac:dyDescent="0.3">
      <c r="A84">
        <v>15</v>
      </c>
      <c r="B84" t="s">
        <v>477</v>
      </c>
      <c r="C84">
        <v>1</v>
      </c>
      <c r="D84" s="1">
        <v>45017.154166666667</v>
      </c>
      <c r="E84" s="1">
        <v>45017.277083333334</v>
      </c>
      <c r="F84" t="s">
        <v>121</v>
      </c>
      <c r="G84" t="s">
        <v>66</v>
      </c>
      <c r="H84" t="s">
        <v>67</v>
      </c>
      <c r="I84" t="s">
        <v>478</v>
      </c>
      <c r="J84" t="s">
        <v>75</v>
      </c>
      <c r="K84">
        <v>83</v>
      </c>
      <c r="L84" t="s">
        <v>99</v>
      </c>
      <c r="M84" t="s">
        <v>479</v>
      </c>
      <c r="N84" s="2">
        <f>SUMIF(Datos_cocina!A:A,Datos_sala!K:K,Datos_cocina!J:J)</f>
        <v>170</v>
      </c>
      <c r="O84" s="7" t="str">
        <f>TEXT(Datos_sala[[#This Row],[Hora de Salida]], "aaaa-mm-dd")</f>
        <v>2023-04-01</v>
      </c>
      <c r="P84" t="str">
        <f>TEXT(Datos_sala[[#This Row],[Hora de Llegada]], "hh:mm")</f>
        <v>03:42</v>
      </c>
      <c r="Q84" t="str">
        <f>TEXT(Datos_sala[[#This Row],[Hora de Salida]], "hh:mm")</f>
        <v>06:39</v>
      </c>
      <c r="R84" s="8">
        <f>Datos_sala[[#This Row],[Hora de Salida2]] - Datos_sala[[#This Row],[Hora de Llegada2]] + IF(Datos_sala[[#This Row],[Estado de la Mesa]]="Ocupada", 15/1440, 0)</f>
        <v>0.13333333333333333</v>
      </c>
      <c r="S84" s="8">
        <f>SUMIF(Datos_cocina!A:A, Datos_sala!K:K, Datos_cocina!H:H)</f>
        <v>6.5277777777777782E-2</v>
      </c>
      <c r="T84" s="8">
        <f>MAX(0, Datos_sala[[#This Row],[Tiempo de Permanencia]]-Datos_sala[[#This Row],[Tiempo de Preparación Ordenes en Horas]])</f>
        <v>6.805555555555555E-2</v>
      </c>
      <c r="U84" s="9" t="str">
        <f>IF(Datos_sala[[#This Row],[Tiempo de Degustación en Horas]] = 0, "No", "Si")</f>
        <v>Si</v>
      </c>
    </row>
    <row r="85" spans="1:21" x14ac:dyDescent="0.3">
      <c r="A85" t="s">
        <v>104</v>
      </c>
      <c r="B85" t="s">
        <v>105</v>
      </c>
      <c r="C85">
        <v>5</v>
      </c>
      <c r="D85" s="1">
        <v>45017.070833333331</v>
      </c>
      <c r="E85" s="1">
        <v>45017.137499999997</v>
      </c>
      <c r="F85" t="s">
        <v>65</v>
      </c>
      <c r="G85" t="s">
        <v>73</v>
      </c>
      <c r="H85" t="s">
        <v>67</v>
      </c>
      <c r="I85">
        <v>1511</v>
      </c>
      <c r="J85" t="s">
        <v>75</v>
      </c>
      <c r="K85">
        <v>84</v>
      </c>
      <c r="L85" t="s">
        <v>69</v>
      </c>
      <c r="M85" t="s">
        <v>11</v>
      </c>
      <c r="N85" s="2">
        <f>SUMIF(Datos_cocina!A:A,Datos_sala!K:K,Datos_cocina!J:J)</f>
        <v>60</v>
      </c>
      <c r="O85" s="7" t="str">
        <f>TEXT(Datos_sala[[#This Row],[Hora de Salida]], "aaaa-mm-dd")</f>
        <v>2023-04-01</v>
      </c>
      <c r="P85" t="str">
        <f>TEXT(Datos_sala[[#This Row],[Hora de Llegada]], "hh:mm")</f>
        <v>01:42</v>
      </c>
      <c r="Q85" t="str">
        <f>TEXT(Datos_sala[[#This Row],[Hora de Salida]], "hh:mm")</f>
        <v>03:18</v>
      </c>
      <c r="R85" s="8">
        <f>Datos_sala[[#This Row],[Hora de Salida2]] - Datos_sala[[#This Row],[Hora de Llegada2]] + IF(Datos_sala[[#This Row],[Estado de la Mesa]]="Ocupada", 15/1440, 0)</f>
        <v>7.7083333333333351E-2</v>
      </c>
      <c r="S85" s="8">
        <f>SUMIF(Datos_cocina!A:A, Datos_sala!K:K, Datos_cocina!H:H)</f>
        <v>6.9444444444444441E-3</v>
      </c>
      <c r="T85" s="8">
        <f>MAX(0, Datos_sala[[#This Row],[Tiempo de Permanencia]]-Datos_sala[[#This Row],[Tiempo de Preparación Ordenes en Horas]])</f>
        <v>7.0138888888888903E-2</v>
      </c>
      <c r="U85" s="9" t="str">
        <f>IF(Datos_sala[[#This Row],[Tiempo de Degustación en Horas]] = 0, "No", "Si")</f>
        <v>Si</v>
      </c>
    </row>
    <row r="86" spans="1:21" x14ac:dyDescent="0.3">
      <c r="A86">
        <v>8</v>
      </c>
      <c r="B86" t="s">
        <v>480</v>
      </c>
      <c r="C86">
        <v>3</v>
      </c>
      <c r="D86" s="1">
        <v>45017.107638888891</v>
      </c>
      <c r="E86" s="1">
        <v>45017.188194444447</v>
      </c>
      <c r="F86" t="s">
        <v>83</v>
      </c>
      <c r="G86" t="s">
        <v>66</v>
      </c>
      <c r="H86" t="s">
        <v>67</v>
      </c>
      <c r="I86" t="s">
        <v>481</v>
      </c>
      <c r="J86" t="s">
        <v>68</v>
      </c>
      <c r="K86">
        <v>85</v>
      </c>
      <c r="L86" t="s">
        <v>110</v>
      </c>
      <c r="M86" t="s">
        <v>482</v>
      </c>
      <c r="N86" s="2">
        <f>SUMIF(Datos_cocina!A:A,Datos_sala!K:K,Datos_cocina!J:J)</f>
        <v>208</v>
      </c>
      <c r="O86" s="7" t="str">
        <f>TEXT(Datos_sala[[#This Row],[Hora de Salida]], "aaaa-mm-dd")</f>
        <v>2023-04-01</v>
      </c>
      <c r="P86" t="str">
        <f>TEXT(Datos_sala[[#This Row],[Hora de Llegada]], "hh:mm")</f>
        <v>02:35</v>
      </c>
      <c r="Q86" t="str">
        <f>TEXT(Datos_sala[[#This Row],[Hora de Salida]], "hh:mm")</f>
        <v>04:31</v>
      </c>
      <c r="R86" s="8">
        <f>Datos_sala[[#This Row],[Hora de Salida2]] - Datos_sala[[#This Row],[Hora de Llegada2]] + IF(Datos_sala[[#This Row],[Estado de la Mesa]]="Ocupada", 15/1440, 0)</f>
        <v>8.0555555555555547E-2</v>
      </c>
      <c r="S86" s="8">
        <f>SUMIF(Datos_cocina!A:A, Datos_sala!K:K, Datos_cocina!H:H)</f>
        <v>9.8611111111111108E-2</v>
      </c>
      <c r="T86" s="8">
        <f>MAX(0, Datos_sala[[#This Row],[Tiempo de Permanencia]]-Datos_sala[[#This Row],[Tiempo de Preparación Ordenes en Horas]])</f>
        <v>0</v>
      </c>
      <c r="U86" s="9" t="str">
        <f>IF(Datos_sala[[#This Row],[Tiempo de Degustación en Horas]] = 0, "No", "Si")</f>
        <v>No</v>
      </c>
    </row>
    <row r="87" spans="1:21" x14ac:dyDescent="0.3">
      <c r="A87" t="s">
        <v>77</v>
      </c>
      <c r="B87" t="s">
        <v>106</v>
      </c>
      <c r="C87">
        <v>3</v>
      </c>
      <c r="D87" s="1">
        <v>45017.001388888886</v>
      </c>
      <c r="E87" s="1">
        <v>45017.088888888888</v>
      </c>
      <c r="F87" t="s">
        <v>72</v>
      </c>
      <c r="G87" t="s">
        <v>73</v>
      </c>
      <c r="H87" t="s">
        <v>87</v>
      </c>
      <c r="I87">
        <v>1184</v>
      </c>
      <c r="J87" t="s">
        <v>68</v>
      </c>
      <c r="K87">
        <v>86</v>
      </c>
      <c r="L87" t="s">
        <v>107</v>
      </c>
      <c r="M87" t="s">
        <v>48</v>
      </c>
      <c r="N87" s="2">
        <f>SUMIF(Datos_cocina!A:A,Datos_sala!K:K,Datos_cocina!J:J)</f>
        <v>50</v>
      </c>
      <c r="O87" s="7" t="str">
        <f>TEXT(Datos_sala[[#This Row],[Hora de Salida]], "aaaa-mm-dd")</f>
        <v>2023-04-01</v>
      </c>
      <c r="P87" t="str">
        <f>TEXT(Datos_sala[[#This Row],[Hora de Llegada]], "hh:mm")</f>
        <v>00:02</v>
      </c>
      <c r="Q87" t="str">
        <f>TEXT(Datos_sala[[#This Row],[Hora de Salida]], "hh:mm")</f>
        <v>02:08</v>
      </c>
      <c r="R87" s="8">
        <f>Datos_sala[[#This Row],[Hora de Salida2]] - Datos_sala[[#This Row],[Hora de Llegada2]] + IF(Datos_sala[[#This Row],[Estado de la Mesa]]="Ocupada", 15/1440, 0)</f>
        <v>8.7500000000000008E-2</v>
      </c>
      <c r="S87" s="8">
        <f>SUMIF(Datos_cocina!A:A, Datos_sala!K:K, Datos_cocina!H:H)</f>
        <v>5.5555555555555558E-3</v>
      </c>
      <c r="T87" s="8">
        <f>MAX(0, Datos_sala[[#This Row],[Tiempo de Permanencia]]-Datos_sala[[#This Row],[Tiempo de Preparación Ordenes en Horas]])</f>
        <v>8.1944444444444459E-2</v>
      </c>
      <c r="U87" s="9" t="str">
        <f>IF(Datos_sala[[#This Row],[Tiempo de Degustación en Horas]] = 0, "No", "Si")</f>
        <v>Si</v>
      </c>
    </row>
    <row r="88" spans="1:21" x14ac:dyDescent="0.3">
      <c r="A88">
        <v>3</v>
      </c>
      <c r="B88" t="s">
        <v>483</v>
      </c>
      <c r="C88">
        <v>2</v>
      </c>
      <c r="D88" s="1">
        <v>45017.073611111111</v>
      </c>
      <c r="E88" s="1">
        <v>45017.137499999997</v>
      </c>
      <c r="F88" t="s">
        <v>65</v>
      </c>
      <c r="G88" t="s">
        <v>73</v>
      </c>
      <c r="H88" t="s">
        <v>67</v>
      </c>
      <c r="I88" t="s">
        <v>484</v>
      </c>
      <c r="J88" t="s">
        <v>75</v>
      </c>
      <c r="K88">
        <v>87</v>
      </c>
      <c r="L88" t="s">
        <v>142</v>
      </c>
      <c r="M88" t="s">
        <v>485</v>
      </c>
      <c r="N88" s="2">
        <f>SUMIF(Datos_cocina!A:A,Datos_sala!K:K,Datos_cocina!J:J)</f>
        <v>99</v>
      </c>
      <c r="O88" s="7" t="str">
        <f>TEXT(Datos_sala[[#This Row],[Hora de Salida]], "aaaa-mm-dd")</f>
        <v>2023-04-01</v>
      </c>
      <c r="P88" t="str">
        <f>TEXT(Datos_sala[[#This Row],[Hora de Llegada]], "hh:mm")</f>
        <v>01:46</v>
      </c>
      <c r="Q88" t="str">
        <f>TEXT(Datos_sala[[#This Row],[Hora de Salida]], "hh:mm")</f>
        <v>03:18</v>
      </c>
      <c r="R88" s="8">
        <f>Datos_sala[[#This Row],[Hora de Salida2]] - Datos_sala[[#This Row],[Hora de Llegada2]] + IF(Datos_sala[[#This Row],[Estado de la Mesa]]="Ocupada", 15/1440, 0)</f>
        <v>7.4305555555555569E-2</v>
      </c>
      <c r="S88" s="8">
        <f>SUMIF(Datos_cocina!A:A, Datos_sala!K:K, Datos_cocina!H:H)</f>
        <v>4.9305555555555561E-2</v>
      </c>
      <c r="T88" s="8">
        <f>MAX(0, Datos_sala[[#This Row],[Tiempo de Permanencia]]-Datos_sala[[#This Row],[Tiempo de Preparación Ordenes en Horas]])</f>
        <v>2.5000000000000008E-2</v>
      </c>
      <c r="U88" s="9" t="str">
        <f>IF(Datos_sala[[#This Row],[Tiempo de Degustación en Horas]] = 0, "No", "Si")</f>
        <v>Si</v>
      </c>
    </row>
    <row r="89" spans="1:21" x14ac:dyDescent="0.3">
      <c r="A89">
        <v>18</v>
      </c>
      <c r="B89" t="s">
        <v>268</v>
      </c>
      <c r="C89">
        <v>1</v>
      </c>
      <c r="D89" s="1">
        <v>45017.145833333336</v>
      </c>
      <c r="E89" s="1">
        <v>45017.277777777781</v>
      </c>
      <c r="F89" t="s">
        <v>65</v>
      </c>
      <c r="G89" t="s">
        <v>73</v>
      </c>
      <c r="H89" t="s">
        <v>87</v>
      </c>
      <c r="I89" t="s">
        <v>486</v>
      </c>
      <c r="J89" t="s">
        <v>79</v>
      </c>
      <c r="K89">
        <v>88</v>
      </c>
      <c r="L89" t="s">
        <v>110</v>
      </c>
      <c r="M89" t="s">
        <v>487</v>
      </c>
      <c r="N89" s="2">
        <f>SUMIF(Datos_cocina!A:A,Datos_sala!K:K,Datos_cocina!J:J)</f>
        <v>123</v>
      </c>
      <c r="O89" s="7" t="str">
        <f>TEXT(Datos_sala[[#This Row],[Hora de Salida]], "aaaa-mm-dd")</f>
        <v>2023-04-01</v>
      </c>
      <c r="P89" t="str">
        <f>TEXT(Datos_sala[[#This Row],[Hora de Llegada]], "hh:mm")</f>
        <v>03:30</v>
      </c>
      <c r="Q89" t="str">
        <f>TEXT(Datos_sala[[#This Row],[Hora de Salida]], "hh:mm")</f>
        <v>06:40</v>
      </c>
      <c r="R89" s="8">
        <f>Datos_sala[[#This Row],[Hora de Salida2]] - Datos_sala[[#This Row],[Hora de Llegada2]] + IF(Datos_sala[[#This Row],[Estado de la Mesa]]="Ocupada", 15/1440, 0)</f>
        <v>0.13194444444444445</v>
      </c>
      <c r="S89" s="8">
        <f>SUMIF(Datos_cocina!A:A, Datos_sala!K:K, Datos_cocina!H:H)</f>
        <v>8.1249999999999989E-2</v>
      </c>
      <c r="T89" s="8">
        <f>MAX(0, Datos_sala[[#This Row],[Tiempo de Permanencia]]-Datos_sala[[#This Row],[Tiempo de Preparación Ordenes en Horas]])</f>
        <v>5.0694444444444459E-2</v>
      </c>
      <c r="U89" s="9" t="str">
        <f>IF(Datos_sala[[#This Row],[Tiempo de Degustación en Horas]] = 0, "No", "Si")</f>
        <v>Si</v>
      </c>
    </row>
    <row r="90" spans="1:21" x14ac:dyDescent="0.3">
      <c r="A90">
        <v>11</v>
      </c>
      <c r="B90" t="s">
        <v>171</v>
      </c>
      <c r="C90">
        <v>4</v>
      </c>
      <c r="D90" s="1">
        <v>45017.029166666667</v>
      </c>
      <c r="E90" s="1">
        <v>45017.09652777778</v>
      </c>
      <c r="F90" t="s">
        <v>72</v>
      </c>
      <c r="G90" t="s">
        <v>98</v>
      </c>
      <c r="H90" t="s">
        <v>87</v>
      </c>
      <c r="I90" t="s">
        <v>488</v>
      </c>
      <c r="J90" t="s">
        <v>68</v>
      </c>
      <c r="K90">
        <v>89</v>
      </c>
      <c r="L90" t="s">
        <v>103</v>
      </c>
      <c r="M90" t="s">
        <v>489</v>
      </c>
      <c r="N90" s="2">
        <f>SUMIF(Datos_cocina!A:A,Datos_sala!K:K,Datos_cocina!J:J)</f>
        <v>159</v>
      </c>
      <c r="O90" s="7" t="str">
        <f>TEXT(Datos_sala[[#This Row],[Hora de Salida]], "aaaa-mm-dd")</f>
        <v>2023-04-01</v>
      </c>
      <c r="P90" t="str">
        <f>TEXT(Datos_sala[[#This Row],[Hora de Llegada]], "hh:mm")</f>
        <v>00:42</v>
      </c>
      <c r="Q90" t="str">
        <f>TEXT(Datos_sala[[#This Row],[Hora de Salida]], "hh:mm")</f>
        <v>02:19</v>
      </c>
      <c r="R90" s="8">
        <f>Datos_sala[[#This Row],[Hora de Salida2]] - Datos_sala[[#This Row],[Hora de Llegada2]] + IF(Datos_sala[[#This Row],[Estado de la Mesa]]="Ocupada", 15/1440, 0)</f>
        <v>6.7361111111111122E-2</v>
      </c>
      <c r="S90" s="8">
        <f>SUMIF(Datos_cocina!A:A, Datos_sala!K:K, Datos_cocina!H:H)</f>
        <v>9.8611111111111108E-2</v>
      </c>
      <c r="T90" s="8">
        <f>MAX(0, Datos_sala[[#This Row],[Tiempo de Permanencia]]-Datos_sala[[#This Row],[Tiempo de Preparación Ordenes en Horas]])</f>
        <v>0</v>
      </c>
      <c r="U90" s="9" t="str">
        <f>IF(Datos_sala[[#This Row],[Tiempo de Degustación en Horas]] = 0, "No", "Si")</f>
        <v>No</v>
      </c>
    </row>
    <row r="91" spans="1:21" x14ac:dyDescent="0.3">
      <c r="A91" t="s">
        <v>108</v>
      </c>
      <c r="B91" t="s">
        <v>109</v>
      </c>
      <c r="C91">
        <v>3</v>
      </c>
      <c r="D91" s="1">
        <v>45017.053472222222</v>
      </c>
      <c r="E91" s="1">
        <v>45017.134027777778</v>
      </c>
      <c r="F91" t="s">
        <v>72</v>
      </c>
      <c r="G91" t="s">
        <v>73</v>
      </c>
      <c r="H91" t="s">
        <v>87</v>
      </c>
      <c r="I91">
        <v>3069</v>
      </c>
      <c r="J91" t="s">
        <v>79</v>
      </c>
      <c r="K91">
        <v>90</v>
      </c>
      <c r="L91" t="s">
        <v>110</v>
      </c>
      <c r="M91" t="s">
        <v>36</v>
      </c>
      <c r="N91" s="2">
        <f>SUMIF(Datos_cocina!A:A,Datos_sala!K:K,Datos_cocina!J:J)</f>
        <v>34</v>
      </c>
      <c r="O91" s="7" t="str">
        <f>TEXT(Datos_sala[[#This Row],[Hora de Salida]], "aaaa-mm-dd")</f>
        <v>2023-04-01</v>
      </c>
      <c r="P91" t="str">
        <f>TEXT(Datos_sala[[#This Row],[Hora de Llegada]], "hh:mm")</f>
        <v>01:17</v>
      </c>
      <c r="Q91" t="str">
        <f>TEXT(Datos_sala[[#This Row],[Hora de Salida]], "hh:mm")</f>
        <v>03:13</v>
      </c>
      <c r="R91" s="8">
        <f>Datos_sala[[#This Row],[Hora de Salida2]] - Datos_sala[[#This Row],[Hora de Llegada2]] + IF(Datos_sala[[#This Row],[Estado de la Mesa]]="Ocupada", 15/1440, 0)</f>
        <v>8.0555555555555547E-2</v>
      </c>
      <c r="S91" s="8">
        <f>SUMIF(Datos_cocina!A:A, Datos_sala!K:K, Datos_cocina!H:H)</f>
        <v>3.3333333333333333E-2</v>
      </c>
      <c r="T91" s="8">
        <f>MAX(0, Datos_sala[[#This Row],[Tiempo de Permanencia]]-Datos_sala[[#This Row],[Tiempo de Preparación Ordenes en Horas]])</f>
        <v>4.7222222222222214E-2</v>
      </c>
      <c r="U91" s="9" t="str">
        <f>IF(Datos_sala[[#This Row],[Tiempo de Degustación en Horas]] = 0, "No", "Si")</f>
        <v>Si</v>
      </c>
    </row>
    <row r="92" spans="1:21" x14ac:dyDescent="0.3">
      <c r="A92">
        <v>1</v>
      </c>
      <c r="B92" t="s">
        <v>490</v>
      </c>
      <c r="C92">
        <v>5</v>
      </c>
      <c r="D92" s="1">
        <v>45017.151388888888</v>
      </c>
      <c r="E92" s="1">
        <v>45017.224999999999</v>
      </c>
      <c r="F92" t="s">
        <v>72</v>
      </c>
      <c r="G92" t="s">
        <v>73</v>
      </c>
      <c r="H92" t="s">
        <v>67</v>
      </c>
      <c r="I92" t="s">
        <v>491</v>
      </c>
      <c r="J92" t="s">
        <v>79</v>
      </c>
      <c r="K92">
        <v>91</v>
      </c>
      <c r="L92" t="s">
        <v>107</v>
      </c>
      <c r="M92" t="s">
        <v>492</v>
      </c>
      <c r="N92" s="2">
        <f>SUMIF(Datos_cocina!A:A,Datos_sala!K:K,Datos_cocina!J:J)</f>
        <v>293</v>
      </c>
      <c r="O92" s="7" t="str">
        <f>TEXT(Datos_sala[[#This Row],[Hora de Salida]], "aaaa-mm-dd")</f>
        <v>2023-04-01</v>
      </c>
      <c r="P92" t="str">
        <f>TEXT(Datos_sala[[#This Row],[Hora de Llegada]], "hh:mm")</f>
        <v>03:38</v>
      </c>
      <c r="Q92" t="str">
        <f>TEXT(Datos_sala[[#This Row],[Hora de Salida]], "hh:mm")</f>
        <v>05:24</v>
      </c>
      <c r="R92" s="8">
        <f>Datos_sala[[#This Row],[Hora de Salida2]] - Datos_sala[[#This Row],[Hora de Llegada2]] + IF(Datos_sala[[#This Row],[Estado de la Mesa]]="Ocupada", 15/1440, 0)</f>
        <v>7.3611111111111127E-2</v>
      </c>
      <c r="S92" s="8">
        <f>SUMIF(Datos_cocina!A:A, Datos_sala!K:K, Datos_cocina!H:H)</f>
        <v>9.1666666666666674E-2</v>
      </c>
      <c r="T92" s="8">
        <f>MAX(0, Datos_sala[[#This Row],[Tiempo de Permanencia]]-Datos_sala[[#This Row],[Tiempo de Preparación Ordenes en Horas]])</f>
        <v>0</v>
      </c>
      <c r="U92" s="9" t="str">
        <f>IF(Datos_sala[[#This Row],[Tiempo de Degustación en Horas]] = 0, "No", "Si")</f>
        <v>No</v>
      </c>
    </row>
    <row r="93" spans="1:21" x14ac:dyDescent="0.3">
      <c r="A93">
        <v>6</v>
      </c>
      <c r="B93" t="s">
        <v>493</v>
      </c>
      <c r="C93">
        <v>2</v>
      </c>
      <c r="D93" s="1">
        <v>45017.149305555555</v>
      </c>
      <c r="E93" s="1">
        <v>45017.256249999999</v>
      </c>
      <c r="F93" t="s">
        <v>83</v>
      </c>
      <c r="G93" t="s">
        <v>98</v>
      </c>
      <c r="H93" t="s">
        <v>67</v>
      </c>
      <c r="I93" t="s">
        <v>494</v>
      </c>
      <c r="J93" t="s">
        <v>68</v>
      </c>
      <c r="K93">
        <v>92</v>
      </c>
      <c r="L93" t="s">
        <v>142</v>
      </c>
      <c r="M93" t="s">
        <v>495</v>
      </c>
      <c r="N93" s="2">
        <f>SUMIF(Datos_cocina!A:A,Datos_sala!K:K,Datos_cocina!J:J)</f>
        <v>82</v>
      </c>
      <c r="O93" s="7" t="str">
        <f>TEXT(Datos_sala[[#This Row],[Hora de Salida]], "aaaa-mm-dd")</f>
        <v>2023-04-01</v>
      </c>
      <c r="P93" t="str">
        <f>TEXT(Datos_sala[[#This Row],[Hora de Llegada]], "hh:mm")</f>
        <v>03:35</v>
      </c>
      <c r="Q93" t="str">
        <f>TEXT(Datos_sala[[#This Row],[Hora de Salida]], "hh:mm")</f>
        <v>06:09</v>
      </c>
      <c r="R93" s="8">
        <f>Datos_sala[[#This Row],[Hora de Salida2]] - Datos_sala[[#This Row],[Hora de Llegada2]] + IF(Datos_sala[[#This Row],[Estado de la Mesa]]="Ocupada", 15/1440, 0)</f>
        <v>0.10694444444444443</v>
      </c>
      <c r="S93" s="8">
        <f>SUMIF(Datos_cocina!A:A, Datos_sala!K:K, Datos_cocina!H:H)</f>
        <v>2.9166666666666667E-2</v>
      </c>
      <c r="T93" s="8">
        <f>MAX(0, Datos_sala[[#This Row],[Tiempo de Permanencia]]-Datos_sala[[#This Row],[Tiempo de Preparación Ordenes en Horas]])</f>
        <v>7.7777777777777751E-2</v>
      </c>
      <c r="U93" s="9" t="str">
        <f>IF(Datos_sala[[#This Row],[Tiempo de Degustación en Horas]] = 0, "No", "Si")</f>
        <v>Si</v>
      </c>
    </row>
    <row r="94" spans="1:21" x14ac:dyDescent="0.3">
      <c r="A94" t="s">
        <v>70</v>
      </c>
      <c r="B94" t="s">
        <v>111</v>
      </c>
      <c r="C94">
        <v>2</v>
      </c>
      <c r="D94" s="1">
        <v>45017.068749999999</v>
      </c>
      <c r="E94" s="1">
        <v>45017.158333333333</v>
      </c>
      <c r="F94" t="s">
        <v>83</v>
      </c>
      <c r="G94" t="s">
        <v>73</v>
      </c>
      <c r="H94" t="s">
        <v>67</v>
      </c>
      <c r="I94">
        <v>4566</v>
      </c>
      <c r="J94" t="s">
        <v>68</v>
      </c>
      <c r="K94">
        <v>93</v>
      </c>
      <c r="L94" t="s">
        <v>69</v>
      </c>
      <c r="M94" t="s">
        <v>22</v>
      </c>
      <c r="N94" s="2">
        <f>SUMIF(Datos_cocina!A:A,Datos_sala!K:K,Datos_cocina!J:J)</f>
        <v>29</v>
      </c>
      <c r="O94" s="7" t="str">
        <f>TEXT(Datos_sala[[#This Row],[Hora de Salida]], "aaaa-mm-dd")</f>
        <v>2023-04-01</v>
      </c>
      <c r="P94" t="str">
        <f>TEXT(Datos_sala[[#This Row],[Hora de Llegada]], "hh:mm")</f>
        <v>01:39</v>
      </c>
      <c r="Q94" t="str">
        <f>TEXT(Datos_sala[[#This Row],[Hora de Salida]], "hh:mm")</f>
        <v>03:48</v>
      </c>
      <c r="R94" s="8">
        <f>Datos_sala[[#This Row],[Hora de Salida2]] - Datos_sala[[#This Row],[Hora de Llegada2]] + IF(Datos_sala[[#This Row],[Estado de la Mesa]]="Ocupada", 15/1440, 0)</f>
        <v>8.958333333333332E-2</v>
      </c>
      <c r="S94" s="8">
        <f>SUMIF(Datos_cocina!A:A, Datos_sala!K:K, Datos_cocina!H:H)</f>
        <v>1.2500000000000001E-2</v>
      </c>
      <c r="T94" s="8">
        <f>MAX(0, Datos_sala[[#This Row],[Tiempo de Permanencia]]-Datos_sala[[#This Row],[Tiempo de Preparación Ordenes en Horas]])</f>
        <v>7.7083333333333323E-2</v>
      </c>
      <c r="U94" s="9" t="str">
        <f>IF(Datos_sala[[#This Row],[Tiempo de Degustación en Horas]] = 0, "No", "Si")</f>
        <v>Si</v>
      </c>
    </row>
    <row r="95" spans="1:21" x14ac:dyDescent="0.3">
      <c r="A95">
        <v>12</v>
      </c>
      <c r="B95" t="s">
        <v>496</v>
      </c>
      <c r="C95">
        <v>1</v>
      </c>
      <c r="D95" s="1">
        <v>45017.077777777777</v>
      </c>
      <c r="E95" s="1">
        <v>45017.203472222223</v>
      </c>
      <c r="F95" t="s">
        <v>65</v>
      </c>
      <c r="G95" t="s">
        <v>73</v>
      </c>
      <c r="H95" t="s">
        <v>67</v>
      </c>
      <c r="I95" t="s">
        <v>497</v>
      </c>
      <c r="J95" t="s">
        <v>75</v>
      </c>
      <c r="K95">
        <v>94</v>
      </c>
      <c r="L95" t="s">
        <v>84</v>
      </c>
      <c r="M95" t="s">
        <v>498</v>
      </c>
      <c r="N95" s="2">
        <f>SUMIF(Datos_cocina!A:A,Datos_sala!K:K,Datos_cocina!J:J)</f>
        <v>253</v>
      </c>
      <c r="O95" s="7" t="str">
        <f>TEXT(Datos_sala[[#This Row],[Hora de Salida]], "aaaa-mm-dd")</f>
        <v>2023-04-01</v>
      </c>
      <c r="P95" t="str">
        <f>TEXT(Datos_sala[[#This Row],[Hora de Llegada]], "hh:mm")</f>
        <v>01:52</v>
      </c>
      <c r="Q95" t="str">
        <f>TEXT(Datos_sala[[#This Row],[Hora de Salida]], "hh:mm")</f>
        <v>04:53</v>
      </c>
      <c r="R95" s="8">
        <f>Datos_sala[[#This Row],[Hora de Salida2]] - Datos_sala[[#This Row],[Hora de Llegada2]] + IF(Datos_sala[[#This Row],[Estado de la Mesa]]="Ocupada", 15/1440, 0)</f>
        <v>0.1361111111111111</v>
      </c>
      <c r="S95" s="8">
        <f>SUMIF(Datos_cocina!A:A, Datos_sala!K:K, Datos_cocina!H:H)</f>
        <v>8.9583333333333334E-2</v>
      </c>
      <c r="T95" s="8">
        <f>MAX(0, Datos_sala[[#This Row],[Tiempo de Permanencia]]-Datos_sala[[#This Row],[Tiempo de Preparación Ordenes en Horas]])</f>
        <v>4.6527777777777765E-2</v>
      </c>
      <c r="U95" s="9" t="str">
        <f>IF(Datos_sala[[#This Row],[Tiempo de Degustación en Horas]] = 0, "No", "Si")</f>
        <v>Si</v>
      </c>
    </row>
    <row r="96" spans="1:21" x14ac:dyDescent="0.3">
      <c r="A96">
        <v>12</v>
      </c>
      <c r="B96" t="s">
        <v>179</v>
      </c>
      <c r="C96">
        <v>5</v>
      </c>
      <c r="D96" s="1">
        <v>45017.138194444444</v>
      </c>
      <c r="E96" s="1">
        <v>45017.254861111112</v>
      </c>
      <c r="F96" t="s">
        <v>83</v>
      </c>
      <c r="G96" t="s">
        <v>66</v>
      </c>
      <c r="H96" t="s">
        <v>67</v>
      </c>
      <c r="I96" t="s">
        <v>499</v>
      </c>
      <c r="J96" t="s">
        <v>75</v>
      </c>
      <c r="K96">
        <v>95</v>
      </c>
      <c r="L96" t="s">
        <v>107</v>
      </c>
      <c r="M96" t="s">
        <v>500</v>
      </c>
      <c r="N96" s="2">
        <f>SUMIF(Datos_cocina!A:A,Datos_sala!K:K,Datos_cocina!J:J)</f>
        <v>153</v>
      </c>
      <c r="O96" s="7" t="str">
        <f>TEXT(Datos_sala[[#This Row],[Hora de Salida]], "aaaa-mm-dd")</f>
        <v>2023-04-01</v>
      </c>
      <c r="P96" t="str">
        <f>TEXT(Datos_sala[[#This Row],[Hora de Llegada]], "hh:mm")</f>
        <v>03:19</v>
      </c>
      <c r="Q96" t="str">
        <f>TEXT(Datos_sala[[#This Row],[Hora de Salida]], "hh:mm")</f>
        <v>06:07</v>
      </c>
      <c r="R96" s="8">
        <f>Datos_sala[[#This Row],[Hora de Salida2]] - Datos_sala[[#This Row],[Hora de Llegada2]] + IF(Datos_sala[[#This Row],[Estado de la Mesa]]="Ocupada", 15/1440, 0)</f>
        <v>0.1270833333333333</v>
      </c>
      <c r="S96" s="8">
        <f>SUMIF(Datos_cocina!A:A, Datos_sala!K:K, Datos_cocina!H:H)</f>
        <v>2.8472222222222222E-2</v>
      </c>
      <c r="T96" s="8">
        <f>MAX(0, Datos_sala[[#This Row],[Tiempo de Permanencia]]-Datos_sala[[#This Row],[Tiempo de Preparación Ordenes en Horas]])</f>
        <v>9.861111111111108E-2</v>
      </c>
      <c r="U96" s="9" t="str">
        <f>IF(Datos_sala[[#This Row],[Tiempo de Degustación en Horas]] = 0, "No", "Si")</f>
        <v>Si</v>
      </c>
    </row>
    <row r="97" spans="1:21" x14ac:dyDescent="0.3">
      <c r="A97">
        <v>16</v>
      </c>
      <c r="B97" t="s">
        <v>501</v>
      </c>
      <c r="C97">
        <v>5</v>
      </c>
      <c r="D97" s="1">
        <v>45017.082638888889</v>
      </c>
      <c r="E97" s="1">
        <v>45017.226388888892</v>
      </c>
      <c r="F97" t="s">
        <v>65</v>
      </c>
      <c r="G97" t="s">
        <v>98</v>
      </c>
      <c r="H97" t="s">
        <v>67</v>
      </c>
      <c r="I97" t="s">
        <v>502</v>
      </c>
      <c r="J97" t="s">
        <v>68</v>
      </c>
      <c r="K97">
        <v>96</v>
      </c>
      <c r="L97" t="s">
        <v>80</v>
      </c>
      <c r="M97" t="s">
        <v>503</v>
      </c>
      <c r="N97" s="2">
        <f>SUMIF(Datos_cocina!A:A,Datos_sala!K:K,Datos_cocina!J:J)</f>
        <v>176</v>
      </c>
      <c r="O97" s="7" t="str">
        <f>TEXT(Datos_sala[[#This Row],[Hora de Salida]], "aaaa-mm-dd")</f>
        <v>2023-04-01</v>
      </c>
      <c r="P97" t="str">
        <f>TEXT(Datos_sala[[#This Row],[Hora de Llegada]], "hh:mm")</f>
        <v>01:59</v>
      </c>
      <c r="Q97" t="str">
        <f>TEXT(Datos_sala[[#This Row],[Hora de Salida]], "hh:mm")</f>
        <v>05:26</v>
      </c>
      <c r="R97" s="8">
        <f>Datos_sala[[#This Row],[Hora de Salida2]] - Datos_sala[[#This Row],[Hora de Llegada2]] + IF(Datos_sala[[#This Row],[Estado de la Mesa]]="Ocupada", 15/1440, 0)</f>
        <v>0.14374999999999999</v>
      </c>
      <c r="S97" s="8">
        <f>SUMIF(Datos_cocina!A:A, Datos_sala!K:K, Datos_cocina!H:H)</f>
        <v>5.2777777777777778E-2</v>
      </c>
      <c r="T97" s="8">
        <f>MAX(0, Datos_sala[[#This Row],[Tiempo de Permanencia]]-Datos_sala[[#This Row],[Tiempo de Preparación Ordenes en Horas]])</f>
        <v>9.0972222222222204E-2</v>
      </c>
      <c r="U97" s="9" t="str">
        <f>IF(Datos_sala[[#This Row],[Tiempo de Degustación en Horas]] = 0, "No", "Si")</f>
        <v>Si</v>
      </c>
    </row>
    <row r="98" spans="1:21" x14ac:dyDescent="0.3">
      <c r="A98">
        <v>14</v>
      </c>
      <c r="B98" t="s">
        <v>504</v>
      </c>
      <c r="C98">
        <v>2</v>
      </c>
      <c r="D98" s="1">
        <v>45017.073611111111</v>
      </c>
      <c r="E98" s="1">
        <v>45017.127083333333</v>
      </c>
      <c r="F98" t="s">
        <v>83</v>
      </c>
      <c r="G98" t="s">
        <v>66</v>
      </c>
      <c r="H98" t="s">
        <v>67</v>
      </c>
      <c r="I98" t="s">
        <v>505</v>
      </c>
      <c r="J98" t="s">
        <v>75</v>
      </c>
      <c r="K98">
        <v>97</v>
      </c>
      <c r="L98" t="s">
        <v>110</v>
      </c>
      <c r="M98" t="s">
        <v>506</v>
      </c>
      <c r="N98" s="2">
        <f>SUMIF(Datos_cocina!A:A,Datos_sala!K:K,Datos_cocina!J:J)</f>
        <v>188</v>
      </c>
      <c r="O98" s="7" t="str">
        <f>TEXT(Datos_sala[[#This Row],[Hora de Salida]], "aaaa-mm-dd")</f>
        <v>2023-04-01</v>
      </c>
      <c r="P98" t="str">
        <f>TEXT(Datos_sala[[#This Row],[Hora de Llegada]], "hh:mm")</f>
        <v>01:46</v>
      </c>
      <c r="Q98" t="str">
        <f>TEXT(Datos_sala[[#This Row],[Hora de Salida]], "hh:mm")</f>
        <v>03:03</v>
      </c>
      <c r="R98" s="8">
        <f>Datos_sala[[#This Row],[Hora de Salida2]] - Datos_sala[[#This Row],[Hora de Llegada2]] + IF(Datos_sala[[#This Row],[Estado de la Mesa]]="Ocupada", 15/1440, 0)</f>
        <v>6.3888888888888884E-2</v>
      </c>
      <c r="S98" s="8">
        <f>SUMIF(Datos_cocina!A:A, Datos_sala!K:K, Datos_cocina!H:H)</f>
        <v>5.486111111111111E-2</v>
      </c>
      <c r="T98" s="8">
        <f>MAX(0, Datos_sala[[#This Row],[Tiempo de Permanencia]]-Datos_sala[[#This Row],[Tiempo de Preparación Ordenes en Horas]])</f>
        <v>9.0277777777777735E-3</v>
      </c>
      <c r="U98" s="9" t="str">
        <f>IF(Datos_sala[[#This Row],[Tiempo de Degustación en Horas]] = 0, "No", "Si")</f>
        <v>Si</v>
      </c>
    </row>
    <row r="99" spans="1:21" x14ac:dyDescent="0.3">
      <c r="A99">
        <v>7</v>
      </c>
      <c r="B99" t="s">
        <v>507</v>
      </c>
      <c r="C99">
        <v>3</v>
      </c>
      <c r="D99" s="1">
        <v>45017.042361111111</v>
      </c>
      <c r="E99" s="1">
        <v>45017.140277777777</v>
      </c>
      <c r="F99" t="s">
        <v>72</v>
      </c>
      <c r="G99" t="s">
        <v>73</v>
      </c>
      <c r="H99" t="s">
        <v>67</v>
      </c>
      <c r="I99" t="s">
        <v>508</v>
      </c>
      <c r="J99" t="s">
        <v>75</v>
      </c>
      <c r="K99">
        <v>98</v>
      </c>
      <c r="L99" t="s">
        <v>80</v>
      </c>
      <c r="M99" t="s">
        <v>509</v>
      </c>
      <c r="N99" s="2">
        <f>SUMIF(Datos_cocina!A:A,Datos_sala!K:K,Datos_cocina!J:J)</f>
        <v>166</v>
      </c>
      <c r="O99" s="7" t="str">
        <f>TEXT(Datos_sala[[#This Row],[Hora de Salida]], "aaaa-mm-dd")</f>
        <v>2023-04-01</v>
      </c>
      <c r="P99" t="str">
        <f>TEXT(Datos_sala[[#This Row],[Hora de Llegada]], "hh:mm")</f>
        <v>01:01</v>
      </c>
      <c r="Q99" t="str">
        <f>TEXT(Datos_sala[[#This Row],[Hora de Salida]], "hh:mm")</f>
        <v>03:22</v>
      </c>
      <c r="R99" s="8">
        <f>Datos_sala[[#This Row],[Hora de Salida2]] - Datos_sala[[#This Row],[Hora de Llegada2]] + IF(Datos_sala[[#This Row],[Estado de la Mesa]]="Ocupada", 15/1440, 0)</f>
        <v>0.10833333333333334</v>
      </c>
      <c r="S99" s="8">
        <f>SUMIF(Datos_cocina!A:A, Datos_sala!K:K, Datos_cocina!H:H)</f>
        <v>9.7222222222222224E-2</v>
      </c>
      <c r="T99" s="8">
        <f>MAX(0, Datos_sala[[#This Row],[Tiempo de Permanencia]]-Datos_sala[[#This Row],[Tiempo de Preparación Ordenes en Horas]])</f>
        <v>1.1111111111111113E-2</v>
      </c>
      <c r="U99" s="9" t="str">
        <f>IF(Datos_sala[[#This Row],[Tiempo de Degustación en Horas]] = 0, "No", "Si")</f>
        <v>Si</v>
      </c>
    </row>
    <row r="100" spans="1:21" x14ac:dyDescent="0.3">
      <c r="A100">
        <v>2</v>
      </c>
      <c r="B100" t="s">
        <v>71</v>
      </c>
      <c r="C100">
        <v>6</v>
      </c>
      <c r="D100" s="1">
        <v>45017.098611111112</v>
      </c>
      <c r="E100" s="1">
        <v>45017.262499999997</v>
      </c>
      <c r="F100" t="s">
        <v>83</v>
      </c>
      <c r="G100" t="s">
        <v>73</v>
      </c>
      <c r="H100" t="s">
        <v>67</v>
      </c>
      <c r="I100" t="s">
        <v>510</v>
      </c>
      <c r="J100" t="s">
        <v>75</v>
      </c>
      <c r="K100">
        <v>99</v>
      </c>
      <c r="L100" t="s">
        <v>84</v>
      </c>
      <c r="M100" t="s">
        <v>511</v>
      </c>
      <c r="N100" s="2">
        <f>SUMIF(Datos_cocina!A:A,Datos_sala!K:K,Datos_cocina!J:J)</f>
        <v>139</v>
      </c>
      <c r="O100" s="7" t="str">
        <f>TEXT(Datos_sala[[#This Row],[Hora de Salida]], "aaaa-mm-dd")</f>
        <v>2023-04-01</v>
      </c>
      <c r="P100" t="str">
        <f>TEXT(Datos_sala[[#This Row],[Hora de Llegada]], "hh:mm")</f>
        <v>02:22</v>
      </c>
      <c r="Q100" t="str">
        <f>TEXT(Datos_sala[[#This Row],[Hora de Salida]], "hh:mm")</f>
        <v>06:18</v>
      </c>
      <c r="R100" s="8">
        <f>Datos_sala[[#This Row],[Hora de Salida2]] - Datos_sala[[#This Row],[Hora de Llegada2]] + IF(Datos_sala[[#This Row],[Estado de la Mesa]]="Ocupada", 15/1440, 0)</f>
        <v>0.17430555555555557</v>
      </c>
      <c r="S100" s="8">
        <f>SUMIF(Datos_cocina!A:A, Datos_sala!K:K, Datos_cocina!H:H)</f>
        <v>5.9722222222222218E-2</v>
      </c>
      <c r="T100" s="8">
        <f>MAX(0, Datos_sala[[#This Row],[Tiempo de Permanencia]]-Datos_sala[[#This Row],[Tiempo de Preparación Ordenes en Horas]])</f>
        <v>0.11458333333333336</v>
      </c>
      <c r="U100" s="9" t="str">
        <f>IF(Datos_sala[[#This Row],[Tiempo de Degustación en Horas]] = 0, "No", "Si")</f>
        <v>Si</v>
      </c>
    </row>
    <row r="101" spans="1:21" x14ac:dyDescent="0.3">
      <c r="A101">
        <v>18</v>
      </c>
      <c r="B101" t="s">
        <v>64</v>
      </c>
      <c r="C101">
        <v>1</v>
      </c>
      <c r="D101" s="1">
        <v>45017.147222222222</v>
      </c>
      <c r="E101" s="1">
        <v>45017.28125</v>
      </c>
      <c r="F101" t="s">
        <v>121</v>
      </c>
      <c r="G101" t="s">
        <v>73</v>
      </c>
      <c r="H101" t="s">
        <v>67</v>
      </c>
      <c r="I101" t="s">
        <v>512</v>
      </c>
      <c r="J101" t="s">
        <v>79</v>
      </c>
      <c r="K101">
        <v>100</v>
      </c>
      <c r="L101" t="s">
        <v>119</v>
      </c>
      <c r="M101" t="s">
        <v>513</v>
      </c>
      <c r="N101" s="2">
        <f>SUMIF(Datos_cocina!A:A,Datos_sala!K:K,Datos_cocina!J:J)</f>
        <v>166</v>
      </c>
      <c r="O101" s="7" t="str">
        <f>TEXT(Datos_sala[[#This Row],[Hora de Salida]], "aaaa-mm-dd")</f>
        <v>2023-04-01</v>
      </c>
      <c r="P101" t="str">
        <f>TEXT(Datos_sala[[#This Row],[Hora de Llegada]], "hh:mm")</f>
        <v>03:32</v>
      </c>
      <c r="Q101" t="str">
        <f>TEXT(Datos_sala[[#This Row],[Hora de Salida]], "hh:mm")</f>
        <v>06:45</v>
      </c>
      <c r="R101" s="8">
        <f>Datos_sala[[#This Row],[Hora de Salida2]] - Datos_sala[[#This Row],[Hora de Llegada2]] + IF(Datos_sala[[#This Row],[Estado de la Mesa]]="Ocupada", 15/1440, 0)</f>
        <v>0.13402777777777777</v>
      </c>
      <c r="S101" s="8">
        <f>SUMIF(Datos_cocina!A:A, Datos_sala!K:K, Datos_cocina!H:H)</f>
        <v>7.1527777777777773E-2</v>
      </c>
      <c r="T101" s="8">
        <f>MAX(0, Datos_sala[[#This Row],[Tiempo de Permanencia]]-Datos_sala[[#This Row],[Tiempo de Preparación Ordenes en Horas]])</f>
        <v>6.25E-2</v>
      </c>
      <c r="U101" s="9" t="str">
        <f>IF(Datos_sala[[#This Row],[Tiempo de Degustación en Horas]] = 0, "No", "Si")</f>
        <v>Si</v>
      </c>
    </row>
    <row r="102" spans="1:21" x14ac:dyDescent="0.3">
      <c r="A102">
        <v>1</v>
      </c>
      <c r="B102" t="s">
        <v>514</v>
      </c>
      <c r="C102">
        <v>5</v>
      </c>
      <c r="D102" s="1">
        <v>45017.009722222225</v>
      </c>
      <c r="E102" s="1">
        <v>45017.09375</v>
      </c>
      <c r="F102" t="s">
        <v>65</v>
      </c>
      <c r="G102" t="s">
        <v>73</v>
      </c>
      <c r="H102" t="s">
        <v>67</v>
      </c>
      <c r="I102" t="s">
        <v>515</v>
      </c>
      <c r="J102" t="s">
        <v>68</v>
      </c>
      <c r="K102">
        <v>101</v>
      </c>
      <c r="L102" t="s">
        <v>142</v>
      </c>
      <c r="M102" t="s">
        <v>516</v>
      </c>
      <c r="N102" s="2">
        <f>SUMIF(Datos_cocina!A:A,Datos_sala!K:K,Datos_cocina!J:J)</f>
        <v>138</v>
      </c>
      <c r="O102" s="7" t="str">
        <f>TEXT(Datos_sala[[#This Row],[Hora de Salida]], "aaaa-mm-dd")</f>
        <v>2023-04-01</v>
      </c>
      <c r="P102" t="str">
        <f>TEXT(Datos_sala[[#This Row],[Hora de Llegada]], "hh:mm")</f>
        <v>00:14</v>
      </c>
      <c r="Q102" t="str">
        <f>TEXT(Datos_sala[[#This Row],[Hora de Salida]], "hh:mm")</f>
        <v>02:15</v>
      </c>
      <c r="R102" s="8">
        <f>Datos_sala[[#This Row],[Hora de Salida2]] - Datos_sala[[#This Row],[Hora de Llegada2]] + IF(Datos_sala[[#This Row],[Estado de la Mesa]]="Ocupada", 15/1440, 0)</f>
        <v>8.4027777777777785E-2</v>
      </c>
      <c r="S102" s="8">
        <f>SUMIF(Datos_cocina!A:A, Datos_sala!K:K, Datos_cocina!H:H)</f>
        <v>9.3055555555555558E-2</v>
      </c>
      <c r="T102" s="8">
        <f>MAX(0, Datos_sala[[#This Row],[Tiempo de Permanencia]]-Datos_sala[[#This Row],[Tiempo de Preparación Ordenes en Horas]])</f>
        <v>0</v>
      </c>
      <c r="U102" s="9" t="str">
        <f>IF(Datos_sala[[#This Row],[Tiempo de Degustación en Horas]] = 0, "No", "Si")</f>
        <v>No</v>
      </c>
    </row>
    <row r="103" spans="1:21" x14ac:dyDescent="0.3">
      <c r="A103">
        <v>19</v>
      </c>
      <c r="B103" t="s">
        <v>517</v>
      </c>
      <c r="C103">
        <v>2</v>
      </c>
      <c r="D103" s="1">
        <v>45017.064583333333</v>
      </c>
      <c r="E103" s="1">
        <v>45017.176388888889</v>
      </c>
      <c r="F103" t="s">
        <v>101</v>
      </c>
      <c r="G103" t="s">
        <v>73</v>
      </c>
      <c r="H103" t="s">
        <v>67</v>
      </c>
      <c r="I103" t="s">
        <v>518</v>
      </c>
      <c r="J103" t="s">
        <v>79</v>
      </c>
      <c r="K103">
        <v>102</v>
      </c>
      <c r="L103" t="s">
        <v>142</v>
      </c>
      <c r="M103" t="s">
        <v>519</v>
      </c>
      <c r="N103" s="2">
        <f>SUMIF(Datos_cocina!A:A,Datos_sala!K:K,Datos_cocina!J:J)</f>
        <v>171</v>
      </c>
      <c r="O103" s="7" t="str">
        <f>TEXT(Datos_sala[[#This Row],[Hora de Salida]], "aaaa-mm-dd")</f>
        <v>2023-04-01</v>
      </c>
      <c r="P103" t="str">
        <f>TEXT(Datos_sala[[#This Row],[Hora de Llegada]], "hh:mm")</f>
        <v>01:33</v>
      </c>
      <c r="Q103" t="str">
        <f>TEXT(Datos_sala[[#This Row],[Hora de Salida]], "hh:mm")</f>
        <v>04:14</v>
      </c>
      <c r="R103" s="8">
        <f>Datos_sala[[#This Row],[Hora de Salida2]] - Datos_sala[[#This Row],[Hora de Llegada2]] + IF(Datos_sala[[#This Row],[Estado de la Mesa]]="Ocupada", 15/1440, 0)</f>
        <v>0.11180555555555556</v>
      </c>
      <c r="S103" s="8">
        <f>SUMIF(Datos_cocina!A:A, Datos_sala!K:K, Datos_cocina!H:H)</f>
        <v>3.1944444444444442E-2</v>
      </c>
      <c r="T103" s="8">
        <f>MAX(0, Datos_sala[[#This Row],[Tiempo de Permanencia]]-Datos_sala[[#This Row],[Tiempo de Preparación Ordenes en Horas]])</f>
        <v>7.9861111111111119E-2</v>
      </c>
      <c r="U103" s="9" t="str">
        <f>IF(Datos_sala[[#This Row],[Tiempo de Degustación en Horas]] = 0, "No", "Si")</f>
        <v>Si</v>
      </c>
    </row>
    <row r="104" spans="1:21" x14ac:dyDescent="0.3">
      <c r="A104">
        <v>13</v>
      </c>
      <c r="B104" t="s">
        <v>520</v>
      </c>
      <c r="C104">
        <v>3</v>
      </c>
      <c r="D104" s="1">
        <v>45017.070833333331</v>
      </c>
      <c r="E104" s="1">
        <v>45017.215277777781</v>
      </c>
      <c r="F104" t="s">
        <v>65</v>
      </c>
      <c r="G104" t="s">
        <v>73</v>
      </c>
      <c r="H104" t="s">
        <v>87</v>
      </c>
      <c r="I104" t="s">
        <v>521</v>
      </c>
      <c r="J104" t="s">
        <v>79</v>
      </c>
      <c r="K104">
        <v>103</v>
      </c>
      <c r="L104" t="s">
        <v>76</v>
      </c>
      <c r="M104" t="s">
        <v>522</v>
      </c>
      <c r="N104" s="2">
        <f>SUMIF(Datos_cocina!A:A,Datos_sala!K:K,Datos_cocina!J:J)</f>
        <v>73</v>
      </c>
      <c r="O104" s="7" t="str">
        <f>TEXT(Datos_sala[[#This Row],[Hora de Salida]], "aaaa-mm-dd")</f>
        <v>2023-04-01</v>
      </c>
      <c r="P104" t="str">
        <f>TEXT(Datos_sala[[#This Row],[Hora de Llegada]], "hh:mm")</f>
        <v>01:42</v>
      </c>
      <c r="Q104" t="str">
        <f>TEXT(Datos_sala[[#This Row],[Hora de Salida]], "hh:mm")</f>
        <v>05:10</v>
      </c>
      <c r="R104" s="8">
        <f>Datos_sala[[#This Row],[Hora de Salida2]] - Datos_sala[[#This Row],[Hora de Llegada2]] + IF(Datos_sala[[#This Row],[Estado de la Mesa]]="Ocupada", 15/1440, 0)</f>
        <v>0.14444444444444446</v>
      </c>
      <c r="S104" s="8">
        <f>SUMIF(Datos_cocina!A:A, Datos_sala!K:K, Datos_cocina!H:H)</f>
        <v>6.8749999999999992E-2</v>
      </c>
      <c r="T104" s="8">
        <f>MAX(0, Datos_sala[[#This Row],[Tiempo de Permanencia]]-Datos_sala[[#This Row],[Tiempo de Preparación Ordenes en Horas]])</f>
        <v>7.5694444444444467E-2</v>
      </c>
      <c r="U104" s="9" t="str">
        <f>IF(Datos_sala[[#This Row],[Tiempo de Degustación en Horas]] = 0, "No", "Si")</f>
        <v>Si</v>
      </c>
    </row>
    <row r="105" spans="1:21" x14ac:dyDescent="0.3">
      <c r="A105">
        <v>14</v>
      </c>
      <c r="B105" t="s">
        <v>523</v>
      </c>
      <c r="C105">
        <v>4</v>
      </c>
      <c r="D105" s="1">
        <v>45017.061111111114</v>
      </c>
      <c r="E105" s="1">
        <v>45017.113888888889</v>
      </c>
      <c r="F105" t="s">
        <v>101</v>
      </c>
      <c r="G105" t="s">
        <v>98</v>
      </c>
      <c r="H105" t="s">
        <v>87</v>
      </c>
      <c r="I105" t="s">
        <v>524</v>
      </c>
      <c r="J105" t="s">
        <v>79</v>
      </c>
      <c r="K105">
        <v>104</v>
      </c>
      <c r="L105" t="s">
        <v>103</v>
      </c>
      <c r="M105" t="s">
        <v>525</v>
      </c>
      <c r="N105" s="2">
        <f>SUMIF(Datos_cocina!A:A,Datos_sala!K:K,Datos_cocina!J:J)</f>
        <v>77</v>
      </c>
      <c r="O105" s="7" t="str">
        <f>TEXT(Datos_sala[[#This Row],[Hora de Salida]], "aaaa-mm-dd")</f>
        <v>2023-04-01</v>
      </c>
      <c r="P105" t="str">
        <f>TEXT(Datos_sala[[#This Row],[Hora de Llegada]], "hh:mm")</f>
        <v>01:28</v>
      </c>
      <c r="Q105" t="str">
        <f>TEXT(Datos_sala[[#This Row],[Hora de Salida]], "hh:mm")</f>
        <v>02:44</v>
      </c>
      <c r="R105" s="8">
        <f>Datos_sala[[#This Row],[Hora de Salida2]] - Datos_sala[[#This Row],[Hora de Llegada2]] + IF(Datos_sala[[#This Row],[Estado de la Mesa]]="Ocupada", 15/1440, 0)</f>
        <v>5.2777777777777778E-2</v>
      </c>
      <c r="S105" s="8">
        <f>SUMIF(Datos_cocina!A:A, Datos_sala!K:K, Datos_cocina!H:H)</f>
        <v>3.8194444444444448E-2</v>
      </c>
      <c r="T105" s="8">
        <f>MAX(0, Datos_sala[[#This Row],[Tiempo de Permanencia]]-Datos_sala[[#This Row],[Tiempo de Preparación Ordenes en Horas]])</f>
        <v>1.458333333333333E-2</v>
      </c>
      <c r="U105" s="9" t="str">
        <f>IF(Datos_sala[[#This Row],[Tiempo de Degustación en Horas]] = 0, "No", "Si")</f>
        <v>Si</v>
      </c>
    </row>
    <row r="106" spans="1:21" x14ac:dyDescent="0.3">
      <c r="A106">
        <v>14</v>
      </c>
      <c r="B106" t="s">
        <v>526</v>
      </c>
      <c r="C106">
        <v>6</v>
      </c>
      <c r="D106" s="1">
        <v>45017.054166666669</v>
      </c>
      <c r="E106" s="1">
        <v>45017.166666666664</v>
      </c>
      <c r="F106" t="s">
        <v>101</v>
      </c>
      <c r="G106" t="s">
        <v>73</v>
      </c>
      <c r="H106" t="s">
        <v>67</v>
      </c>
      <c r="I106" t="s">
        <v>527</v>
      </c>
      <c r="J106" t="s">
        <v>68</v>
      </c>
      <c r="K106">
        <v>105</v>
      </c>
      <c r="L106" t="s">
        <v>76</v>
      </c>
      <c r="M106" t="s">
        <v>528</v>
      </c>
      <c r="N106" s="2">
        <f>SUMIF(Datos_cocina!A:A,Datos_sala!K:K,Datos_cocina!J:J)</f>
        <v>141</v>
      </c>
      <c r="O106" s="7" t="str">
        <f>TEXT(Datos_sala[[#This Row],[Hora de Salida]], "aaaa-mm-dd")</f>
        <v>2023-04-01</v>
      </c>
      <c r="P106" t="str">
        <f>TEXT(Datos_sala[[#This Row],[Hora de Llegada]], "hh:mm")</f>
        <v>01:18</v>
      </c>
      <c r="Q106" t="str">
        <f>TEXT(Datos_sala[[#This Row],[Hora de Salida]], "hh:mm")</f>
        <v>04:00</v>
      </c>
      <c r="R106" s="8">
        <f>Datos_sala[[#This Row],[Hora de Salida2]] - Datos_sala[[#This Row],[Hora de Llegada2]] + IF(Datos_sala[[#This Row],[Estado de la Mesa]]="Ocupada", 15/1440, 0)</f>
        <v>0.11249999999999999</v>
      </c>
      <c r="S106" s="8">
        <f>SUMIF(Datos_cocina!A:A, Datos_sala!K:K, Datos_cocina!H:H)</f>
        <v>2.9861111111111109E-2</v>
      </c>
      <c r="T106" s="8">
        <f>MAX(0, Datos_sala[[#This Row],[Tiempo de Permanencia]]-Datos_sala[[#This Row],[Tiempo de Preparación Ordenes en Horas]])</f>
        <v>8.2638888888888873E-2</v>
      </c>
      <c r="U106" s="9" t="str">
        <f>IF(Datos_sala[[#This Row],[Tiempo de Degustación en Horas]] = 0, "No", "Si")</f>
        <v>Si</v>
      </c>
    </row>
    <row r="107" spans="1:21" x14ac:dyDescent="0.3">
      <c r="A107" t="s">
        <v>92</v>
      </c>
      <c r="B107" t="s">
        <v>112</v>
      </c>
      <c r="C107">
        <v>3</v>
      </c>
      <c r="D107" s="1">
        <v>45017.083333333336</v>
      </c>
      <c r="E107" s="1">
        <v>45017.213888888888</v>
      </c>
      <c r="F107" t="s">
        <v>65</v>
      </c>
      <c r="G107" t="s">
        <v>98</v>
      </c>
      <c r="H107" t="s">
        <v>74</v>
      </c>
      <c r="I107">
        <v>2272</v>
      </c>
      <c r="J107" t="s">
        <v>68</v>
      </c>
      <c r="K107">
        <v>106</v>
      </c>
      <c r="L107" t="s">
        <v>103</v>
      </c>
      <c r="M107" t="s">
        <v>36</v>
      </c>
      <c r="N107" s="2">
        <f>SUMIF(Datos_cocina!A:A,Datos_sala!K:K,Datos_cocina!J:J)</f>
        <v>68</v>
      </c>
      <c r="O107" s="7" t="str">
        <f>TEXT(Datos_sala[[#This Row],[Hora de Salida]], "aaaa-mm-dd")</f>
        <v>2023-04-01</v>
      </c>
      <c r="P107" t="str">
        <f>TEXT(Datos_sala[[#This Row],[Hora de Llegada]], "hh:mm")</f>
        <v>02:00</v>
      </c>
      <c r="Q107" t="str">
        <f>TEXT(Datos_sala[[#This Row],[Hora de Salida]], "hh:mm")</f>
        <v>05:08</v>
      </c>
      <c r="R107" s="8">
        <f>Datos_sala[[#This Row],[Hora de Salida2]] - Datos_sala[[#This Row],[Hora de Llegada2]] + IF(Datos_sala[[#This Row],[Estado de la Mesa]]="Ocupada", 15/1440, 0)</f>
        <v>0.13055555555555554</v>
      </c>
      <c r="S107" s="8">
        <f>SUMIF(Datos_cocina!A:A, Datos_sala!K:K, Datos_cocina!H:H)</f>
        <v>2.013888888888889E-2</v>
      </c>
      <c r="T107" s="8">
        <f>MAX(0, Datos_sala[[#This Row],[Tiempo de Permanencia]]-Datos_sala[[#This Row],[Tiempo de Preparación Ordenes en Horas]])</f>
        <v>0.11041666666666665</v>
      </c>
      <c r="U107" s="9" t="str">
        <f>IF(Datos_sala[[#This Row],[Tiempo de Degustación en Horas]] = 0, "No", "Si")</f>
        <v>Si</v>
      </c>
    </row>
    <row r="108" spans="1:21" x14ac:dyDescent="0.3">
      <c r="A108">
        <v>11</v>
      </c>
      <c r="B108" t="s">
        <v>529</v>
      </c>
      <c r="C108">
        <v>5</v>
      </c>
      <c r="D108" s="1">
        <v>45017.061805555553</v>
      </c>
      <c r="E108" s="1">
        <v>45017.123611111114</v>
      </c>
      <c r="F108" t="s">
        <v>83</v>
      </c>
      <c r="G108" t="s">
        <v>73</v>
      </c>
      <c r="H108" t="s">
        <v>87</v>
      </c>
      <c r="I108" t="s">
        <v>530</v>
      </c>
      <c r="J108" t="s">
        <v>79</v>
      </c>
      <c r="K108">
        <v>107</v>
      </c>
      <c r="L108" t="s">
        <v>80</v>
      </c>
      <c r="M108" t="s">
        <v>531</v>
      </c>
      <c r="N108" s="2">
        <f>SUMIF(Datos_cocina!A:A,Datos_sala!K:K,Datos_cocina!J:J)</f>
        <v>253</v>
      </c>
      <c r="O108" s="7" t="str">
        <f>TEXT(Datos_sala[[#This Row],[Hora de Salida]], "aaaa-mm-dd")</f>
        <v>2023-04-01</v>
      </c>
      <c r="P108" t="str">
        <f>TEXT(Datos_sala[[#This Row],[Hora de Llegada]], "hh:mm")</f>
        <v>01:29</v>
      </c>
      <c r="Q108" t="str">
        <f>TEXT(Datos_sala[[#This Row],[Hora de Salida]], "hh:mm")</f>
        <v>02:58</v>
      </c>
      <c r="R108" s="8">
        <f>Datos_sala[[#This Row],[Hora de Salida2]] - Datos_sala[[#This Row],[Hora de Llegada2]] + IF(Datos_sala[[#This Row],[Estado de la Mesa]]="Ocupada", 15/1440, 0)</f>
        <v>6.1805555555555558E-2</v>
      </c>
      <c r="S108" s="8">
        <f>SUMIF(Datos_cocina!A:A, Datos_sala!K:K, Datos_cocina!H:H)</f>
        <v>9.791666666666668E-2</v>
      </c>
      <c r="T108" s="8">
        <f>MAX(0, Datos_sala[[#This Row],[Tiempo de Permanencia]]-Datos_sala[[#This Row],[Tiempo de Preparación Ordenes en Horas]])</f>
        <v>0</v>
      </c>
      <c r="U108" s="9" t="str">
        <f>IF(Datos_sala[[#This Row],[Tiempo de Degustación en Horas]] = 0, "No", "Si")</f>
        <v>No</v>
      </c>
    </row>
    <row r="109" spans="1:21" x14ac:dyDescent="0.3">
      <c r="A109">
        <v>3</v>
      </c>
      <c r="B109" t="s">
        <v>532</v>
      </c>
      <c r="C109">
        <v>3</v>
      </c>
      <c r="D109" s="1">
        <v>45017.063888888886</v>
      </c>
      <c r="E109" s="1">
        <v>45017.150694444441</v>
      </c>
      <c r="F109" t="s">
        <v>65</v>
      </c>
      <c r="G109" t="s">
        <v>98</v>
      </c>
      <c r="H109" t="s">
        <v>87</v>
      </c>
      <c r="I109" t="s">
        <v>533</v>
      </c>
      <c r="J109" t="s">
        <v>79</v>
      </c>
      <c r="K109">
        <v>108</v>
      </c>
      <c r="L109" t="s">
        <v>119</v>
      </c>
      <c r="M109" t="s">
        <v>534</v>
      </c>
      <c r="N109" s="2">
        <f>SUMIF(Datos_cocina!A:A,Datos_sala!K:K,Datos_cocina!J:J)</f>
        <v>124</v>
      </c>
      <c r="O109" s="7" t="str">
        <f>TEXT(Datos_sala[[#This Row],[Hora de Salida]], "aaaa-mm-dd")</f>
        <v>2023-04-01</v>
      </c>
      <c r="P109" t="str">
        <f>TEXT(Datos_sala[[#This Row],[Hora de Llegada]], "hh:mm")</f>
        <v>01:32</v>
      </c>
      <c r="Q109" t="str">
        <f>TEXT(Datos_sala[[#This Row],[Hora de Salida]], "hh:mm")</f>
        <v>03:37</v>
      </c>
      <c r="R109" s="8">
        <f>Datos_sala[[#This Row],[Hora de Salida2]] - Datos_sala[[#This Row],[Hora de Llegada2]] + IF(Datos_sala[[#This Row],[Estado de la Mesa]]="Ocupada", 15/1440, 0)</f>
        <v>8.6805555555555552E-2</v>
      </c>
      <c r="S109" s="8">
        <f>SUMIF(Datos_cocina!A:A, Datos_sala!K:K, Datos_cocina!H:H)</f>
        <v>7.9861111111111105E-2</v>
      </c>
      <c r="T109" s="8">
        <f>MAX(0, Datos_sala[[#This Row],[Tiempo de Permanencia]]-Datos_sala[[#This Row],[Tiempo de Preparación Ordenes en Horas]])</f>
        <v>6.9444444444444475E-3</v>
      </c>
      <c r="U109" s="9" t="str">
        <f>IF(Datos_sala[[#This Row],[Tiempo de Degustación en Horas]] = 0, "No", "Si")</f>
        <v>Si</v>
      </c>
    </row>
    <row r="110" spans="1:21" x14ac:dyDescent="0.3">
      <c r="A110">
        <v>10</v>
      </c>
      <c r="B110" t="s">
        <v>535</v>
      </c>
      <c r="C110">
        <v>2</v>
      </c>
      <c r="D110" s="1">
        <v>45017.059027777781</v>
      </c>
      <c r="E110" s="1">
        <v>45017.101388888892</v>
      </c>
      <c r="F110" t="s">
        <v>65</v>
      </c>
      <c r="G110" t="s">
        <v>98</v>
      </c>
      <c r="H110" t="s">
        <v>67</v>
      </c>
      <c r="I110" t="s">
        <v>536</v>
      </c>
      <c r="J110" t="s">
        <v>68</v>
      </c>
      <c r="K110">
        <v>109</v>
      </c>
      <c r="L110" t="s">
        <v>110</v>
      </c>
      <c r="M110" t="s">
        <v>537</v>
      </c>
      <c r="N110" s="2">
        <f>SUMIF(Datos_cocina!A:A,Datos_sala!K:K,Datos_cocina!J:J)</f>
        <v>169</v>
      </c>
      <c r="O110" s="7" t="str">
        <f>TEXT(Datos_sala[[#This Row],[Hora de Salida]], "aaaa-mm-dd")</f>
        <v>2023-04-01</v>
      </c>
      <c r="P110" t="str">
        <f>TEXT(Datos_sala[[#This Row],[Hora de Llegada]], "hh:mm")</f>
        <v>01:25</v>
      </c>
      <c r="Q110" t="str">
        <f>TEXT(Datos_sala[[#This Row],[Hora de Salida]], "hh:mm")</f>
        <v>02:26</v>
      </c>
      <c r="R110" s="8">
        <f>Datos_sala[[#This Row],[Hora de Salida2]] - Datos_sala[[#This Row],[Hora de Llegada2]] + IF(Datos_sala[[#This Row],[Estado de la Mesa]]="Ocupada", 15/1440, 0)</f>
        <v>4.2361111111111113E-2</v>
      </c>
      <c r="S110" s="8">
        <f>SUMIF(Datos_cocina!A:A, Datos_sala!K:K, Datos_cocina!H:H)</f>
        <v>8.1944444444444445E-2</v>
      </c>
      <c r="T110" s="8">
        <f>MAX(0, Datos_sala[[#This Row],[Tiempo de Permanencia]]-Datos_sala[[#This Row],[Tiempo de Preparación Ordenes en Horas]])</f>
        <v>0</v>
      </c>
      <c r="U110" s="9" t="str">
        <f>IF(Datos_sala[[#This Row],[Tiempo de Degustación en Horas]] = 0, "No", "Si")</f>
        <v>No</v>
      </c>
    </row>
    <row r="111" spans="1:21" x14ac:dyDescent="0.3">
      <c r="A111">
        <v>5</v>
      </c>
      <c r="B111" t="s">
        <v>538</v>
      </c>
      <c r="C111">
        <v>1</v>
      </c>
      <c r="D111" s="1">
        <v>45017.147222222222</v>
      </c>
      <c r="E111" s="1">
        <v>45017.275694444441</v>
      </c>
      <c r="F111" t="s">
        <v>121</v>
      </c>
      <c r="G111" t="s">
        <v>73</v>
      </c>
      <c r="H111" t="s">
        <v>67</v>
      </c>
      <c r="I111" t="s">
        <v>539</v>
      </c>
      <c r="J111" t="s">
        <v>79</v>
      </c>
      <c r="K111">
        <v>110</v>
      </c>
      <c r="L111" t="s">
        <v>119</v>
      </c>
      <c r="M111" t="s">
        <v>540</v>
      </c>
      <c r="N111" s="2">
        <f>SUMIF(Datos_cocina!A:A,Datos_sala!K:K,Datos_cocina!J:J)</f>
        <v>163</v>
      </c>
      <c r="O111" s="7" t="str">
        <f>TEXT(Datos_sala[[#This Row],[Hora de Salida]], "aaaa-mm-dd")</f>
        <v>2023-04-01</v>
      </c>
      <c r="P111" t="str">
        <f>TEXT(Datos_sala[[#This Row],[Hora de Llegada]], "hh:mm")</f>
        <v>03:32</v>
      </c>
      <c r="Q111" t="str">
        <f>TEXT(Datos_sala[[#This Row],[Hora de Salida]], "hh:mm")</f>
        <v>06:37</v>
      </c>
      <c r="R111" s="8">
        <f>Datos_sala[[#This Row],[Hora de Salida2]] - Datos_sala[[#This Row],[Hora de Llegada2]] + IF(Datos_sala[[#This Row],[Estado de la Mesa]]="Ocupada", 15/1440, 0)</f>
        <v>0.12847222222222224</v>
      </c>
      <c r="S111" s="8">
        <f>SUMIF(Datos_cocina!A:A, Datos_sala!K:K, Datos_cocina!H:H)</f>
        <v>8.4027777777777785E-2</v>
      </c>
      <c r="T111" s="8">
        <f>MAX(0, Datos_sala[[#This Row],[Tiempo de Permanencia]]-Datos_sala[[#This Row],[Tiempo de Preparación Ordenes en Horas]])</f>
        <v>4.4444444444444453E-2</v>
      </c>
      <c r="U111" s="9" t="str">
        <f>IF(Datos_sala[[#This Row],[Tiempo de Degustación en Horas]] = 0, "No", "Si")</f>
        <v>Si</v>
      </c>
    </row>
    <row r="112" spans="1:21" x14ac:dyDescent="0.3">
      <c r="A112">
        <v>3</v>
      </c>
      <c r="B112" t="s">
        <v>541</v>
      </c>
      <c r="C112">
        <v>2</v>
      </c>
      <c r="D112" s="1">
        <v>45017.074999999997</v>
      </c>
      <c r="E112" s="1">
        <v>45017.213194444441</v>
      </c>
      <c r="F112" t="s">
        <v>101</v>
      </c>
      <c r="G112" t="s">
        <v>98</v>
      </c>
      <c r="H112" t="s">
        <v>67</v>
      </c>
      <c r="I112" t="s">
        <v>542</v>
      </c>
      <c r="J112" t="s">
        <v>79</v>
      </c>
      <c r="K112">
        <v>111</v>
      </c>
      <c r="L112" t="s">
        <v>110</v>
      </c>
      <c r="M112" t="s">
        <v>543</v>
      </c>
      <c r="N112" s="2">
        <f>SUMIF(Datos_cocina!A:A,Datos_sala!K:K,Datos_cocina!J:J)</f>
        <v>204</v>
      </c>
      <c r="O112" s="7" t="str">
        <f>TEXT(Datos_sala[[#This Row],[Hora de Salida]], "aaaa-mm-dd")</f>
        <v>2023-04-01</v>
      </c>
      <c r="P112" t="str">
        <f>TEXT(Datos_sala[[#This Row],[Hora de Llegada]], "hh:mm")</f>
        <v>01:48</v>
      </c>
      <c r="Q112" t="str">
        <f>TEXT(Datos_sala[[#This Row],[Hora de Salida]], "hh:mm")</f>
        <v>05:07</v>
      </c>
      <c r="R112" s="8">
        <f>Datos_sala[[#This Row],[Hora de Salida2]] - Datos_sala[[#This Row],[Hora de Llegada2]] + IF(Datos_sala[[#This Row],[Estado de la Mesa]]="Ocupada", 15/1440, 0)</f>
        <v>0.13819444444444445</v>
      </c>
      <c r="S112" s="8">
        <f>SUMIF(Datos_cocina!A:A, Datos_sala!K:K, Datos_cocina!H:H)</f>
        <v>9.5138888888888884E-2</v>
      </c>
      <c r="T112" s="8">
        <f>MAX(0, Datos_sala[[#This Row],[Tiempo de Permanencia]]-Datos_sala[[#This Row],[Tiempo de Preparación Ordenes en Horas]])</f>
        <v>4.3055555555555569E-2</v>
      </c>
      <c r="U112" s="9" t="str">
        <f>IF(Datos_sala[[#This Row],[Tiempo de Degustación en Horas]] = 0, "No", "Si")</f>
        <v>Si</v>
      </c>
    </row>
    <row r="113" spans="1:21" x14ac:dyDescent="0.3">
      <c r="A113" t="s">
        <v>108</v>
      </c>
      <c r="B113" t="s">
        <v>113</v>
      </c>
      <c r="C113">
        <v>2</v>
      </c>
      <c r="D113" s="1">
        <v>45017.075694444444</v>
      </c>
      <c r="E113" s="1">
        <v>45017.167361111111</v>
      </c>
      <c r="F113" t="s">
        <v>83</v>
      </c>
      <c r="G113" t="s">
        <v>66</v>
      </c>
      <c r="H113" t="s">
        <v>74</v>
      </c>
      <c r="I113">
        <v>3536</v>
      </c>
      <c r="J113" t="s">
        <v>75</v>
      </c>
      <c r="K113">
        <v>112</v>
      </c>
      <c r="L113" t="s">
        <v>69</v>
      </c>
      <c r="M113" t="s">
        <v>38</v>
      </c>
      <c r="N113" s="2">
        <f>SUMIF(Datos_cocina!A:A,Datos_sala!K:K,Datos_cocina!J:J)</f>
        <v>20</v>
      </c>
      <c r="O113" s="7" t="str">
        <f>TEXT(Datos_sala[[#This Row],[Hora de Salida]], "aaaa-mm-dd")</f>
        <v>2023-04-01</v>
      </c>
      <c r="P113" t="str">
        <f>TEXT(Datos_sala[[#This Row],[Hora de Llegada]], "hh:mm")</f>
        <v>01:49</v>
      </c>
      <c r="Q113" t="str">
        <f>TEXT(Datos_sala[[#This Row],[Hora de Salida]], "hh:mm")</f>
        <v>04:01</v>
      </c>
      <c r="R113" s="8">
        <f>Datos_sala[[#This Row],[Hora de Salida2]] - Datos_sala[[#This Row],[Hora de Llegada2]] + IF(Datos_sala[[#This Row],[Estado de la Mesa]]="Ocupada", 15/1440, 0)</f>
        <v>0.10208333333333333</v>
      </c>
      <c r="S113" s="8">
        <f>SUMIF(Datos_cocina!A:A, Datos_sala!K:K, Datos_cocina!H:H)</f>
        <v>1.1111111111111112E-2</v>
      </c>
      <c r="T113" s="8">
        <f>MAX(0, Datos_sala[[#This Row],[Tiempo de Permanencia]]-Datos_sala[[#This Row],[Tiempo de Preparación Ordenes en Horas]])</f>
        <v>9.0972222222222218E-2</v>
      </c>
      <c r="U113" s="9" t="str">
        <f>IF(Datos_sala[[#This Row],[Tiempo de Degustación en Horas]] = 0, "No", "Si")</f>
        <v>Si</v>
      </c>
    </row>
    <row r="114" spans="1:21" x14ac:dyDescent="0.3">
      <c r="A114" t="s">
        <v>114</v>
      </c>
      <c r="B114" t="s">
        <v>115</v>
      </c>
      <c r="C114">
        <v>2</v>
      </c>
      <c r="D114" s="1">
        <v>45017.05</v>
      </c>
      <c r="E114" s="1">
        <v>45017.181250000001</v>
      </c>
      <c r="F114" t="s">
        <v>101</v>
      </c>
      <c r="G114" t="s">
        <v>73</v>
      </c>
      <c r="H114" t="s">
        <v>67</v>
      </c>
      <c r="I114">
        <v>2974</v>
      </c>
      <c r="J114" t="s">
        <v>75</v>
      </c>
      <c r="K114">
        <v>113</v>
      </c>
      <c r="L114" t="s">
        <v>76</v>
      </c>
      <c r="M114" t="s">
        <v>36</v>
      </c>
      <c r="N114" s="2">
        <f>SUMIF(Datos_cocina!A:A,Datos_sala!K:K,Datos_cocina!J:J)</f>
        <v>68</v>
      </c>
      <c r="O114" s="7" t="str">
        <f>TEXT(Datos_sala[[#This Row],[Hora de Salida]], "aaaa-mm-dd")</f>
        <v>2023-04-01</v>
      </c>
      <c r="P114" t="str">
        <f>TEXT(Datos_sala[[#This Row],[Hora de Llegada]], "hh:mm")</f>
        <v>01:12</v>
      </c>
      <c r="Q114" t="str">
        <f>TEXT(Datos_sala[[#This Row],[Hora de Salida]], "hh:mm")</f>
        <v>04:21</v>
      </c>
      <c r="R114" s="8">
        <f>Datos_sala[[#This Row],[Hora de Salida2]] - Datos_sala[[#This Row],[Hora de Llegada2]] + IF(Datos_sala[[#This Row],[Estado de la Mesa]]="Ocupada", 15/1440, 0)</f>
        <v>0.14166666666666664</v>
      </c>
      <c r="S114" s="8">
        <f>SUMIF(Datos_cocina!A:A, Datos_sala!K:K, Datos_cocina!H:H)</f>
        <v>3.5416666666666666E-2</v>
      </c>
      <c r="T114" s="8">
        <f>MAX(0, Datos_sala[[#This Row],[Tiempo de Permanencia]]-Datos_sala[[#This Row],[Tiempo de Preparación Ordenes en Horas]])</f>
        <v>0.10624999999999997</v>
      </c>
      <c r="U114" s="9" t="str">
        <f>IF(Datos_sala[[#This Row],[Tiempo de Degustación en Horas]] = 0, "No", "Si")</f>
        <v>Si</v>
      </c>
    </row>
    <row r="115" spans="1:21" x14ac:dyDescent="0.3">
      <c r="A115">
        <v>7</v>
      </c>
      <c r="B115" t="s">
        <v>544</v>
      </c>
      <c r="C115">
        <v>6</v>
      </c>
      <c r="D115" s="1">
        <v>45017.03402777778</v>
      </c>
      <c r="E115" s="1">
        <v>45017.145833333336</v>
      </c>
      <c r="F115" t="s">
        <v>121</v>
      </c>
      <c r="G115" t="s">
        <v>73</v>
      </c>
      <c r="H115" t="s">
        <v>67</v>
      </c>
      <c r="I115" t="s">
        <v>545</v>
      </c>
      <c r="J115" t="s">
        <v>75</v>
      </c>
      <c r="K115">
        <v>114</v>
      </c>
      <c r="L115" t="s">
        <v>84</v>
      </c>
      <c r="M115" t="s">
        <v>546</v>
      </c>
      <c r="N115" s="2">
        <f>SUMIF(Datos_cocina!A:A,Datos_sala!K:K,Datos_cocina!J:J)</f>
        <v>253</v>
      </c>
      <c r="O115" s="7" t="str">
        <f>TEXT(Datos_sala[[#This Row],[Hora de Salida]], "aaaa-mm-dd")</f>
        <v>2023-04-01</v>
      </c>
      <c r="P115" t="str">
        <f>TEXT(Datos_sala[[#This Row],[Hora de Llegada]], "hh:mm")</f>
        <v>00:49</v>
      </c>
      <c r="Q115" t="str">
        <f>TEXT(Datos_sala[[#This Row],[Hora de Salida]], "hh:mm")</f>
        <v>03:30</v>
      </c>
      <c r="R115" s="8">
        <f>Datos_sala[[#This Row],[Hora de Salida2]] - Datos_sala[[#This Row],[Hora de Llegada2]] + IF(Datos_sala[[#This Row],[Estado de la Mesa]]="Ocupada", 15/1440, 0)</f>
        <v>0.12222222222222225</v>
      </c>
      <c r="S115" s="8">
        <f>SUMIF(Datos_cocina!A:A, Datos_sala!K:K, Datos_cocina!H:H)</f>
        <v>9.0972222222222232E-2</v>
      </c>
      <c r="T115" s="8">
        <f>MAX(0, Datos_sala[[#This Row],[Tiempo de Permanencia]]-Datos_sala[[#This Row],[Tiempo de Preparación Ordenes en Horas]])</f>
        <v>3.1250000000000014E-2</v>
      </c>
      <c r="U115" s="9" t="str">
        <f>IF(Datos_sala[[#This Row],[Tiempo de Degustación en Horas]] = 0, "No", "Si")</f>
        <v>Si</v>
      </c>
    </row>
    <row r="116" spans="1:21" x14ac:dyDescent="0.3">
      <c r="A116">
        <v>12</v>
      </c>
      <c r="B116" t="s">
        <v>514</v>
      </c>
      <c r="C116">
        <v>6</v>
      </c>
      <c r="D116" s="1">
        <v>45017.154861111114</v>
      </c>
      <c r="E116" s="1">
        <v>45017.268055555556</v>
      </c>
      <c r="F116" t="s">
        <v>121</v>
      </c>
      <c r="G116" t="s">
        <v>66</v>
      </c>
      <c r="H116" t="s">
        <v>87</v>
      </c>
      <c r="I116" t="s">
        <v>547</v>
      </c>
      <c r="J116" t="s">
        <v>75</v>
      </c>
      <c r="K116">
        <v>115</v>
      </c>
      <c r="L116" t="s">
        <v>103</v>
      </c>
      <c r="M116" t="s">
        <v>548</v>
      </c>
      <c r="N116" s="2">
        <f>SUMIF(Datos_cocina!A:A,Datos_sala!K:K,Datos_cocina!J:J)</f>
        <v>237</v>
      </c>
      <c r="O116" s="7" t="str">
        <f>TEXT(Datos_sala[[#This Row],[Hora de Salida]], "aaaa-mm-dd")</f>
        <v>2023-04-01</v>
      </c>
      <c r="P116" t="str">
        <f>TEXT(Datos_sala[[#This Row],[Hora de Llegada]], "hh:mm")</f>
        <v>03:43</v>
      </c>
      <c r="Q116" t="str">
        <f>TEXT(Datos_sala[[#This Row],[Hora de Salida]], "hh:mm")</f>
        <v>06:26</v>
      </c>
      <c r="R116" s="8">
        <f>Datos_sala[[#This Row],[Hora de Salida2]] - Datos_sala[[#This Row],[Hora de Llegada2]] + IF(Datos_sala[[#This Row],[Estado de la Mesa]]="Ocupada", 15/1440, 0)</f>
        <v>0.1236111111111111</v>
      </c>
      <c r="S116" s="8">
        <f>SUMIF(Datos_cocina!A:A, Datos_sala!K:K, Datos_cocina!H:H)</f>
        <v>6.8055555555555564E-2</v>
      </c>
      <c r="T116" s="8">
        <f>MAX(0, Datos_sala[[#This Row],[Tiempo de Permanencia]]-Datos_sala[[#This Row],[Tiempo de Preparación Ordenes en Horas]])</f>
        <v>5.5555555555555539E-2</v>
      </c>
      <c r="U116" s="9" t="str">
        <f>IF(Datos_sala[[#This Row],[Tiempo de Degustación en Horas]] = 0, "No", "Si")</f>
        <v>Si</v>
      </c>
    </row>
    <row r="117" spans="1:21" x14ac:dyDescent="0.3">
      <c r="A117">
        <v>8</v>
      </c>
      <c r="B117" t="s">
        <v>549</v>
      </c>
      <c r="C117">
        <v>5</v>
      </c>
      <c r="D117" s="1">
        <v>45017.135416666664</v>
      </c>
      <c r="E117" s="1">
        <v>45017.272916666669</v>
      </c>
      <c r="F117" t="s">
        <v>121</v>
      </c>
      <c r="G117" t="s">
        <v>73</v>
      </c>
      <c r="H117" t="s">
        <v>67</v>
      </c>
      <c r="I117" t="s">
        <v>550</v>
      </c>
      <c r="J117" t="s">
        <v>75</v>
      </c>
      <c r="K117">
        <v>116</v>
      </c>
      <c r="L117" t="s">
        <v>84</v>
      </c>
      <c r="M117" t="s">
        <v>551</v>
      </c>
      <c r="N117" s="2">
        <f>SUMIF(Datos_cocina!A:A,Datos_sala!K:K,Datos_cocina!J:J)</f>
        <v>269</v>
      </c>
      <c r="O117" s="7" t="str">
        <f>TEXT(Datos_sala[[#This Row],[Hora de Salida]], "aaaa-mm-dd")</f>
        <v>2023-04-01</v>
      </c>
      <c r="P117" t="str">
        <f>TEXT(Datos_sala[[#This Row],[Hora de Llegada]], "hh:mm")</f>
        <v>03:15</v>
      </c>
      <c r="Q117" t="str">
        <f>TEXT(Datos_sala[[#This Row],[Hora de Salida]], "hh:mm")</f>
        <v>06:33</v>
      </c>
      <c r="R117" s="8">
        <f>Datos_sala[[#This Row],[Hora de Salida2]] - Datos_sala[[#This Row],[Hora de Llegada2]] + IF(Datos_sala[[#This Row],[Estado de la Mesa]]="Ocupada", 15/1440, 0)</f>
        <v>0.14791666666666664</v>
      </c>
      <c r="S117" s="8">
        <f>SUMIF(Datos_cocina!A:A, Datos_sala!K:K, Datos_cocina!H:H)</f>
        <v>8.9583333333333334E-2</v>
      </c>
      <c r="T117" s="8">
        <f>MAX(0, Datos_sala[[#This Row],[Tiempo de Permanencia]]-Datos_sala[[#This Row],[Tiempo de Preparación Ordenes en Horas]])</f>
        <v>5.8333333333333307E-2</v>
      </c>
      <c r="U117" s="9" t="str">
        <f>IF(Datos_sala[[#This Row],[Tiempo de Degustación en Horas]] = 0, "No", "Si")</f>
        <v>Si</v>
      </c>
    </row>
    <row r="118" spans="1:21" x14ac:dyDescent="0.3">
      <c r="A118" t="s">
        <v>116</v>
      </c>
      <c r="B118" t="s">
        <v>117</v>
      </c>
      <c r="C118">
        <v>4</v>
      </c>
      <c r="D118" s="1">
        <v>45017.121527777781</v>
      </c>
      <c r="E118" s="1">
        <v>45017.239583333336</v>
      </c>
      <c r="F118" t="s">
        <v>101</v>
      </c>
      <c r="G118" t="s">
        <v>98</v>
      </c>
      <c r="H118" t="s">
        <v>67</v>
      </c>
      <c r="I118">
        <v>1165</v>
      </c>
      <c r="J118" t="s">
        <v>75</v>
      </c>
      <c r="K118">
        <v>117</v>
      </c>
      <c r="L118" t="s">
        <v>84</v>
      </c>
      <c r="M118" t="s">
        <v>30</v>
      </c>
      <c r="N118" s="2">
        <f>SUMIF(Datos_cocina!A:A,Datos_sala!K:K,Datos_cocina!J:J)</f>
        <v>70</v>
      </c>
      <c r="O118" s="7" t="str">
        <f>TEXT(Datos_sala[[#This Row],[Hora de Salida]], "aaaa-mm-dd")</f>
        <v>2023-04-01</v>
      </c>
      <c r="P118" t="str">
        <f>TEXT(Datos_sala[[#This Row],[Hora de Llegada]], "hh:mm")</f>
        <v>02:55</v>
      </c>
      <c r="Q118" t="str">
        <f>TEXT(Datos_sala[[#This Row],[Hora de Salida]], "hh:mm")</f>
        <v>05:45</v>
      </c>
      <c r="R118" s="8">
        <f>Datos_sala[[#This Row],[Hora de Salida2]] - Datos_sala[[#This Row],[Hora de Llegada2]] + IF(Datos_sala[[#This Row],[Estado de la Mesa]]="Ocupada", 15/1440, 0)</f>
        <v>0.12847222222222224</v>
      </c>
      <c r="S118" s="8">
        <f>SUMIF(Datos_cocina!A:A, Datos_sala!K:K, Datos_cocina!H:H)</f>
        <v>5.5555555555555558E-3</v>
      </c>
      <c r="T118" s="8">
        <f>MAX(0, Datos_sala[[#This Row],[Tiempo de Permanencia]]-Datos_sala[[#This Row],[Tiempo de Preparación Ordenes en Horas]])</f>
        <v>0.12291666666666669</v>
      </c>
      <c r="U118" s="9" t="str">
        <f>IF(Datos_sala[[#This Row],[Tiempo de Degustación en Horas]] = 0, "No", "Si")</f>
        <v>Si</v>
      </c>
    </row>
    <row r="119" spans="1:21" x14ac:dyDescent="0.3">
      <c r="A119">
        <v>13</v>
      </c>
      <c r="B119" t="s">
        <v>230</v>
      </c>
      <c r="C119">
        <v>1</v>
      </c>
      <c r="D119" s="1">
        <v>45017.023611111108</v>
      </c>
      <c r="E119" s="1">
        <v>45017.072916666664</v>
      </c>
      <c r="F119" t="s">
        <v>72</v>
      </c>
      <c r="G119" t="s">
        <v>66</v>
      </c>
      <c r="H119" t="s">
        <v>87</v>
      </c>
      <c r="I119" t="s">
        <v>552</v>
      </c>
      <c r="J119" t="s">
        <v>68</v>
      </c>
      <c r="K119">
        <v>118</v>
      </c>
      <c r="L119" t="s">
        <v>80</v>
      </c>
      <c r="M119" t="s">
        <v>553</v>
      </c>
      <c r="N119" s="2">
        <f>SUMIF(Datos_cocina!A:A,Datos_sala!K:K,Datos_cocina!J:J)</f>
        <v>209</v>
      </c>
      <c r="O119" s="7" t="str">
        <f>TEXT(Datos_sala[[#This Row],[Hora de Salida]], "aaaa-mm-dd")</f>
        <v>2023-04-01</v>
      </c>
      <c r="P119" t="str">
        <f>TEXT(Datos_sala[[#This Row],[Hora de Llegada]], "hh:mm")</f>
        <v>00:34</v>
      </c>
      <c r="Q119" t="str">
        <f>TEXT(Datos_sala[[#This Row],[Hora de Salida]], "hh:mm")</f>
        <v>01:45</v>
      </c>
      <c r="R119" s="8">
        <f>Datos_sala[[#This Row],[Hora de Salida2]] - Datos_sala[[#This Row],[Hora de Llegada2]] + IF(Datos_sala[[#This Row],[Estado de la Mesa]]="Ocupada", 15/1440, 0)</f>
        <v>4.9305555555555561E-2</v>
      </c>
      <c r="S119" s="8">
        <f>SUMIF(Datos_cocina!A:A, Datos_sala!K:K, Datos_cocina!H:H)</f>
        <v>9.4444444444444442E-2</v>
      </c>
      <c r="T119" s="8">
        <f>MAX(0, Datos_sala[[#This Row],[Tiempo de Permanencia]]-Datos_sala[[#This Row],[Tiempo de Preparación Ordenes en Horas]])</f>
        <v>0</v>
      </c>
      <c r="U119" s="9" t="str">
        <f>IF(Datos_sala[[#This Row],[Tiempo de Degustación en Horas]] = 0, "No", "Si")</f>
        <v>No</v>
      </c>
    </row>
    <row r="120" spans="1:21" x14ac:dyDescent="0.3">
      <c r="A120">
        <v>17</v>
      </c>
      <c r="B120" t="s">
        <v>192</v>
      </c>
      <c r="C120">
        <v>3</v>
      </c>
      <c r="D120" s="1">
        <v>45018.14166666667</v>
      </c>
      <c r="E120" s="1">
        <v>45018.210416666669</v>
      </c>
      <c r="F120" t="s">
        <v>83</v>
      </c>
      <c r="G120" t="s">
        <v>98</v>
      </c>
      <c r="H120" t="s">
        <v>67</v>
      </c>
      <c r="I120" t="s">
        <v>554</v>
      </c>
      <c r="J120" t="s">
        <v>79</v>
      </c>
      <c r="K120">
        <v>119</v>
      </c>
      <c r="L120" t="s">
        <v>69</v>
      </c>
      <c r="M120" t="s">
        <v>555</v>
      </c>
      <c r="N120" s="2">
        <f>SUMIF(Datos_cocina!A:A,Datos_sala!K:K,Datos_cocina!J:J)</f>
        <v>134</v>
      </c>
      <c r="O120" s="7" t="str">
        <f>TEXT(Datos_sala[[#This Row],[Hora de Salida]], "aaaa-mm-dd")</f>
        <v>2023-04-02</v>
      </c>
      <c r="P120" t="str">
        <f>TEXT(Datos_sala[[#This Row],[Hora de Llegada]], "hh:mm")</f>
        <v>03:24</v>
      </c>
      <c r="Q120" t="str">
        <f>TEXT(Datos_sala[[#This Row],[Hora de Salida]], "hh:mm")</f>
        <v>05:03</v>
      </c>
      <c r="R120" s="8">
        <f>Datos_sala[[#This Row],[Hora de Salida2]] - Datos_sala[[#This Row],[Hora de Llegada2]] + IF(Datos_sala[[#This Row],[Estado de la Mesa]]="Ocupada", 15/1440, 0)</f>
        <v>6.8750000000000006E-2</v>
      </c>
      <c r="S120" s="8">
        <f>SUMIF(Datos_cocina!A:A, Datos_sala!K:K, Datos_cocina!H:H)</f>
        <v>3.7499999999999999E-2</v>
      </c>
      <c r="T120" s="8">
        <f>MAX(0, Datos_sala[[#This Row],[Tiempo de Permanencia]]-Datos_sala[[#This Row],[Tiempo de Preparación Ordenes en Horas]])</f>
        <v>3.1250000000000007E-2</v>
      </c>
      <c r="U120" s="9" t="str">
        <f>IF(Datos_sala[[#This Row],[Tiempo de Degustación en Horas]] = 0, "No", "Si")</f>
        <v>Si</v>
      </c>
    </row>
    <row r="121" spans="1:21" x14ac:dyDescent="0.3">
      <c r="A121">
        <v>4</v>
      </c>
      <c r="B121" t="s">
        <v>556</v>
      </c>
      <c r="C121">
        <v>2</v>
      </c>
      <c r="D121" s="1">
        <v>45018.026388888888</v>
      </c>
      <c r="E121" s="1">
        <v>45018.070833333331</v>
      </c>
      <c r="F121" t="s">
        <v>121</v>
      </c>
      <c r="G121" t="s">
        <v>73</v>
      </c>
      <c r="H121" t="s">
        <v>74</v>
      </c>
      <c r="I121" t="s">
        <v>557</v>
      </c>
      <c r="J121" t="s">
        <v>79</v>
      </c>
      <c r="K121">
        <v>120</v>
      </c>
      <c r="L121" t="s">
        <v>103</v>
      </c>
      <c r="M121" t="s">
        <v>558</v>
      </c>
      <c r="N121" s="2">
        <f>SUMIF(Datos_cocina!A:A,Datos_sala!K:K,Datos_cocina!J:J)</f>
        <v>145</v>
      </c>
      <c r="O121" s="7" t="str">
        <f>TEXT(Datos_sala[[#This Row],[Hora de Salida]], "aaaa-mm-dd")</f>
        <v>2023-04-02</v>
      </c>
      <c r="P121" t="str">
        <f>TEXT(Datos_sala[[#This Row],[Hora de Llegada]], "hh:mm")</f>
        <v>00:38</v>
      </c>
      <c r="Q121" t="str">
        <f>TEXT(Datos_sala[[#This Row],[Hora de Salida]], "hh:mm")</f>
        <v>01:42</v>
      </c>
      <c r="R121" s="8">
        <f>Datos_sala[[#This Row],[Hora de Salida2]] - Datos_sala[[#This Row],[Hora de Llegada2]] + IF(Datos_sala[[#This Row],[Estado de la Mesa]]="Ocupada", 15/1440, 0)</f>
        <v>4.4444444444444439E-2</v>
      </c>
      <c r="S121" s="8">
        <f>SUMIF(Datos_cocina!A:A, Datos_sala!K:K, Datos_cocina!H:H)</f>
        <v>6.7361111111111108E-2</v>
      </c>
      <c r="T121" s="8">
        <f>MAX(0, Datos_sala[[#This Row],[Tiempo de Permanencia]]-Datos_sala[[#This Row],[Tiempo de Preparación Ordenes en Horas]])</f>
        <v>0</v>
      </c>
      <c r="U121" s="9" t="str">
        <f>IF(Datos_sala[[#This Row],[Tiempo de Degustación en Horas]] = 0, "No", "Si")</f>
        <v>No</v>
      </c>
    </row>
    <row r="122" spans="1:21" x14ac:dyDescent="0.3">
      <c r="A122" t="s">
        <v>89</v>
      </c>
      <c r="B122" t="s">
        <v>118</v>
      </c>
      <c r="C122">
        <v>4</v>
      </c>
      <c r="D122" s="1">
        <v>45018.15625</v>
      </c>
      <c r="E122" s="1">
        <v>45018.259027777778</v>
      </c>
      <c r="F122" t="s">
        <v>65</v>
      </c>
      <c r="G122" t="s">
        <v>73</v>
      </c>
      <c r="H122" t="s">
        <v>67</v>
      </c>
      <c r="I122">
        <v>123</v>
      </c>
      <c r="J122" t="s">
        <v>79</v>
      </c>
      <c r="K122">
        <v>121</v>
      </c>
      <c r="L122" t="s">
        <v>119</v>
      </c>
      <c r="M122" t="s">
        <v>46</v>
      </c>
      <c r="N122" s="2">
        <f>SUMIF(Datos_cocina!A:A,Datos_sala!K:K,Datos_cocina!J:J)</f>
        <v>52</v>
      </c>
      <c r="O122" s="7" t="str">
        <f>TEXT(Datos_sala[[#This Row],[Hora de Salida]], "aaaa-mm-dd")</f>
        <v>2023-04-02</v>
      </c>
      <c r="P122" t="str">
        <f>TEXT(Datos_sala[[#This Row],[Hora de Llegada]], "hh:mm")</f>
        <v>03:45</v>
      </c>
      <c r="Q122" t="str">
        <f>TEXT(Datos_sala[[#This Row],[Hora de Salida]], "hh:mm")</f>
        <v>06:13</v>
      </c>
      <c r="R122" s="8">
        <f>Datos_sala[[#This Row],[Hora de Salida2]] - Datos_sala[[#This Row],[Hora de Llegada2]] + IF(Datos_sala[[#This Row],[Estado de la Mesa]]="Ocupada", 15/1440, 0)</f>
        <v>0.1027777777777778</v>
      </c>
      <c r="S122" s="8">
        <f>SUMIF(Datos_cocina!A:A, Datos_sala!K:K, Datos_cocina!H:H)</f>
        <v>2.6388888888888889E-2</v>
      </c>
      <c r="T122" s="8">
        <f>MAX(0, Datos_sala[[#This Row],[Tiempo de Permanencia]]-Datos_sala[[#This Row],[Tiempo de Preparación Ordenes en Horas]])</f>
        <v>7.6388888888888909E-2</v>
      </c>
      <c r="U122" s="9" t="str">
        <f>IF(Datos_sala[[#This Row],[Tiempo de Degustación en Horas]] = 0, "No", "Si")</f>
        <v>Si</v>
      </c>
    </row>
    <row r="123" spans="1:21" x14ac:dyDescent="0.3">
      <c r="A123" t="s">
        <v>108</v>
      </c>
      <c r="B123" t="s">
        <v>120</v>
      </c>
      <c r="C123">
        <v>6</v>
      </c>
      <c r="D123" s="1">
        <v>45018.057638888888</v>
      </c>
      <c r="E123" s="1">
        <v>45018.116666666669</v>
      </c>
      <c r="F123" t="s">
        <v>121</v>
      </c>
      <c r="G123" t="s">
        <v>73</v>
      </c>
      <c r="H123" t="s">
        <v>87</v>
      </c>
      <c r="I123">
        <v>2038</v>
      </c>
      <c r="J123" t="s">
        <v>75</v>
      </c>
      <c r="K123">
        <v>122</v>
      </c>
      <c r="L123" t="s">
        <v>88</v>
      </c>
      <c r="M123" t="s">
        <v>30</v>
      </c>
      <c r="N123" s="2">
        <f>SUMIF(Datos_cocina!A:A,Datos_sala!K:K,Datos_cocina!J:J)</f>
        <v>105</v>
      </c>
      <c r="O123" s="7" t="str">
        <f>TEXT(Datos_sala[[#This Row],[Hora de Salida]], "aaaa-mm-dd")</f>
        <v>2023-04-02</v>
      </c>
      <c r="P123" t="str">
        <f>TEXT(Datos_sala[[#This Row],[Hora de Llegada]], "hh:mm")</f>
        <v>01:23</v>
      </c>
      <c r="Q123" t="str">
        <f>TEXT(Datos_sala[[#This Row],[Hora de Salida]], "hh:mm")</f>
        <v>02:48</v>
      </c>
      <c r="R123" s="8">
        <f>Datos_sala[[#This Row],[Hora de Salida2]] - Datos_sala[[#This Row],[Hora de Llegada2]] + IF(Datos_sala[[#This Row],[Estado de la Mesa]]="Ocupada", 15/1440, 0)</f>
        <v>6.9444444444444448E-2</v>
      </c>
      <c r="S123" s="8">
        <f>SUMIF(Datos_cocina!A:A, Datos_sala!K:K, Datos_cocina!H:H)</f>
        <v>2.2222222222222223E-2</v>
      </c>
      <c r="T123" s="8">
        <f>MAX(0, Datos_sala[[#This Row],[Tiempo de Permanencia]]-Datos_sala[[#This Row],[Tiempo de Preparación Ordenes en Horas]])</f>
        <v>4.7222222222222221E-2</v>
      </c>
      <c r="U123" s="9" t="str">
        <f>IF(Datos_sala[[#This Row],[Tiempo de Degustación en Horas]] = 0, "No", "Si")</f>
        <v>Si</v>
      </c>
    </row>
    <row r="124" spans="1:21" x14ac:dyDescent="0.3">
      <c r="A124" t="s">
        <v>122</v>
      </c>
      <c r="B124" t="s">
        <v>123</v>
      </c>
      <c r="C124">
        <v>6</v>
      </c>
      <c r="D124" s="1">
        <v>45018.131249999999</v>
      </c>
      <c r="E124" s="1">
        <v>45018.173611111109</v>
      </c>
      <c r="F124" t="s">
        <v>65</v>
      </c>
      <c r="G124" t="s">
        <v>73</v>
      </c>
      <c r="H124" t="s">
        <v>87</v>
      </c>
      <c r="I124">
        <v>4688</v>
      </c>
      <c r="J124" t="s">
        <v>79</v>
      </c>
      <c r="K124">
        <v>123</v>
      </c>
      <c r="L124" t="s">
        <v>99</v>
      </c>
      <c r="M124" t="s">
        <v>8</v>
      </c>
      <c r="N124" s="2">
        <f>SUMIF(Datos_cocina!A:A,Datos_sala!K:K,Datos_cocina!J:J)</f>
        <v>24</v>
      </c>
      <c r="O124" s="7" t="str">
        <f>TEXT(Datos_sala[[#This Row],[Hora de Salida]], "aaaa-mm-dd")</f>
        <v>2023-04-02</v>
      </c>
      <c r="P124" t="str">
        <f>TEXT(Datos_sala[[#This Row],[Hora de Llegada]], "hh:mm")</f>
        <v>03:09</v>
      </c>
      <c r="Q124" t="str">
        <f>TEXT(Datos_sala[[#This Row],[Hora de Salida]], "hh:mm")</f>
        <v>04:10</v>
      </c>
      <c r="R124" s="8">
        <f>Datos_sala[[#This Row],[Hora de Salida2]] - Datos_sala[[#This Row],[Hora de Llegada2]] + IF(Datos_sala[[#This Row],[Estado de la Mesa]]="Ocupada", 15/1440, 0)</f>
        <v>4.2361111111111099E-2</v>
      </c>
      <c r="S124" s="8">
        <f>SUMIF(Datos_cocina!A:A, Datos_sala!K:K, Datos_cocina!H:H)</f>
        <v>2.2916666666666665E-2</v>
      </c>
      <c r="T124" s="8">
        <f>MAX(0, Datos_sala[[#This Row],[Tiempo de Permanencia]]-Datos_sala[[#This Row],[Tiempo de Preparación Ordenes en Horas]])</f>
        <v>1.9444444444444434E-2</v>
      </c>
      <c r="U124" s="9" t="str">
        <f>IF(Datos_sala[[#This Row],[Tiempo de Degustación en Horas]] = 0, "No", "Si")</f>
        <v>Si</v>
      </c>
    </row>
    <row r="125" spans="1:21" x14ac:dyDescent="0.3">
      <c r="A125">
        <v>16</v>
      </c>
      <c r="B125" t="s">
        <v>559</v>
      </c>
      <c r="C125">
        <v>5</v>
      </c>
      <c r="D125" s="1">
        <v>45018.152083333334</v>
      </c>
      <c r="E125" s="1">
        <v>45018.223611111112</v>
      </c>
      <c r="F125" t="s">
        <v>101</v>
      </c>
      <c r="G125" t="s">
        <v>73</v>
      </c>
      <c r="H125" t="s">
        <v>87</v>
      </c>
      <c r="I125" t="s">
        <v>560</v>
      </c>
      <c r="J125" t="s">
        <v>68</v>
      </c>
      <c r="K125">
        <v>124</v>
      </c>
      <c r="L125" t="s">
        <v>107</v>
      </c>
      <c r="M125" t="s">
        <v>561</v>
      </c>
      <c r="N125" s="2">
        <f>SUMIF(Datos_cocina!A:A,Datos_sala!K:K,Datos_cocina!J:J)</f>
        <v>222</v>
      </c>
      <c r="O125" s="7" t="str">
        <f>TEXT(Datos_sala[[#This Row],[Hora de Salida]], "aaaa-mm-dd")</f>
        <v>2023-04-02</v>
      </c>
      <c r="P125" t="str">
        <f>TEXT(Datos_sala[[#This Row],[Hora de Llegada]], "hh:mm")</f>
        <v>03:39</v>
      </c>
      <c r="Q125" t="str">
        <f>TEXT(Datos_sala[[#This Row],[Hora de Salida]], "hh:mm")</f>
        <v>05:22</v>
      </c>
      <c r="R125" s="8">
        <f>Datos_sala[[#This Row],[Hora de Salida2]] - Datos_sala[[#This Row],[Hora de Llegada2]] + IF(Datos_sala[[#This Row],[Estado de la Mesa]]="Ocupada", 15/1440, 0)</f>
        <v>7.1527777777777801E-2</v>
      </c>
      <c r="S125" s="8">
        <f>SUMIF(Datos_cocina!A:A, Datos_sala!K:K, Datos_cocina!H:H)</f>
        <v>9.5833333333333326E-2</v>
      </c>
      <c r="T125" s="8">
        <f>MAX(0, Datos_sala[[#This Row],[Tiempo de Permanencia]]-Datos_sala[[#This Row],[Tiempo de Preparación Ordenes en Horas]])</f>
        <v>0</v>
      </c>
      <c r="U125" s="9" t="str">
        <f>IF(Datos_sala[[#This Row],[Tiempo de Degustación en Horas]] = 0, "No", "Si")</f>
        <v>No</v>
      </c>
    </row>
    <row r="126" spans="1:21" x14ac:dyDescent="0.3">
      <c r="A126">
        <v>14</v>
      </c>
      <c r="B126" t="s">
        <v>562</v>
      </c>
      <c r="C126">
        <v>2</v>
      </c>
      <c r="D126" s="1">
        <v>45018.12222222222</v>
      </c>
      <c r="E126" s="1">
        <v>45018.259027777778</v>
      </c>
      <c r="F126" t="s">
        <v>101</v>
      </c>
      <c r="G126" t="s">
        <v>73</v>
      </c>
      <c r="H126" t="s">
        <v>67</v>
      </c>
      <c r="I126" t="s">
        <v>563</v>
      </c>
      <c r="J126" t="s">
        <v>68</v>
      </c>
      <c r="K126">
        <v>125</v>
      </c>
      <c r="L126" t="s">
        <v>80</v>
      </c>
      <c r="M126" t="s">
        <v>564</v>
      </c>
      <c r="N126" s="2">
        <f>SUMIF(Datos_cocina!A:A,Datos_sala!K:K,Datos_cocina!J:J)</f>
        <v>184</v>
      </c>
      <c r="O126" s="7" t="str">
        <f>TEXT(Datos_sala[[#This Row],[Hora de Salida]], "aaaa-mm-dd")</f>
        <v>2023-04-02</v>
      </c>
      <c r="P126" t="str">
        <f>TEXT(Datos_sala[[#This Row],[Hora de Llegada]], "hh:mm")</f>
        <v>02:56</v>
      </c>
      <c r="Q126" t="str">
        <f>TEXT(Datos_sala[[#This Row],[Hora de Salida]], "hh:mm")</f>
        <v>06:13</v>
      </c>
      <c r="R126" s="8">
        <f>Datos_sala[[#This Row],[Hora de Salida2]] - Datos_sala[[#This Row],[Hora de Llegada2]] + IF(Datos_sala[[#This Row],[Estado de la Mesa]]="Ocupada", 15/1440, 0)</f>
        <v>0.13680555555555557</v>
      </c>
      <c r="S126" s="8">
        <f>SUMIF(Datos_cocina!A:A, Datos_sala!K:K, Datos_cocina!H:H)</f>
        <v>5.8333333333333334E-2</v>
      </c>
      <c r="T126" s="8">
        <f>MAX(0, Datos_sala[[#This Row],[Tiempo de Permanencia]]-Datos_sala[[#This Row],[Tiempo de Preparación Ordenes en Horas]])</f>
        <v>7.8472222222222235E-2</v>
      </c>
      <c r="U126" s="9" t="str">
        <f>IF(Datos_sala[[#This Row],[Tiempo de Degustación en Horas]] = 0, "No", "Si")</f>
        <v>Si</v>
      </c>
    </row>
    <row r="127" spans="1:21" x14ac:dyDescent="0.3">
      <c r="A127">
        <v>18</v>
      </c>
      <c r="B127" t="s">
        <v>565</v>
      </c>
      <c r="C127">
        <v>3</v>
      </c>
      <c r="D127" s="1">
        <v>45018.114583333336</v>
      </c>
      <c r="E127" s="1">
        <v>45018.216666666667</v>
      </c>
      <c r="F127" t="s">
        <v>121</v>
      </c>
      <c r="G127" t="s">
        <v>73</v>
      </c>
      <c r="H127" t="s">
        <v>67</v>
      </c>
      <c r="I127" t="s">
        <v>566</v>
      </c>
      <c r="J127" t="s">
        <v>68</v>
      </c>
      <c r="K127">
        <v>126</v>
      </c>
      <c r="L127" t="s">
        <v>69</v>
      </c>
      <c r="M127" t="s">
        <v>567</v>
      </c>
      <c r="N127" s="2">
        <f>SUMIF(Datos_cocina!A:A,Datos_sala!K:K,Datos_cocina!J:J)</f>
        <v>165</v>
      </c>
      <c r="O127" s="7" t="str">
        <f>TEXT(Datos_sala[[#This Row],[Hora de Salida]], "aaaa-mm-dd")</f>
        <v>2023-04-02</v>
      </c>
      <c r="P127" t="str">
        <f>TEXT(Datos_sala[[#This Row],[Hora de Llegada]], "hh:mm")</f>
        <v>02:45</v>
      </c>
      <c r="Q127" t="str">
        <f>TEXT(Datos_sala[[#This Row],[Hora de Salida]], "hh:mm")</f>
        <v>05:12</v>
      </c>
      <c r="R127" s="8">
        <f>Datos_sala[[#This Row],[Hora de Salida2]] - Datos_sala[[#This Row],[Hora de Llegada2]] + IF(Datos_sala[[#This Row],[Estado de la Mesa]]="Ocupada", 15/1440, 0)</f>
        <v>0.10208333333333335</v>
      </c>
      <c r="S127" s="8">
        <f>SUMIF(Datos_cocina!A:A, Datos_sala!K:K, Datos_cocina!H:H)</f>
        <v>9.6527777777777768E-2</v>
      </c>
      <c r="T127" s="8">
        <f>MAX(0, Datos_sala[[#This Row],[Tiempo de Permanencia]]-Datos_sala[[#This Row],[Tiempo de Preparación Ordenes en Horas]])</f>
        <v>5.5555555555555775E-3</v>
      </c>
      <c r="U127" s="9" t="str">
        <f>IF(Datos_sala[[#This Row],[Tiempo de Degustación en Horas]] = 0, "No", "Si")</f>
        <v>Si</v>
      </c>
    </row>
    <row r="128" spans="1:21" x14ac:dyDescent="0.3">
      <c r="A128" t="s">
        <v>108</v>
      </c>
      <c r="B128" t="s">
        <v>124</v>
      </c>
      <c r="C128">
        <v>4</v>
      </c>
      <c r="D128" s="1">
        <v>45018.029166666667</v>
      </c>
      <c r="E128" s="1">
        <v>45018.102777777778</v>
      </c>
      <c r="F128" t="s">
        <v>65</v>
      </c>
      <c r="G128" t="s">
        <v>73</v>
      </c>
      <c r="H128" t="s">
        <v>67</v>
      </c>
      <c r="I128">
        <v>3282</v>
      </c>
      <c r="J128" t="s">
        <v>68</v>
      </c>
      <c r="K128">
        <v>127</v>
      </c>
      <c r="L128" t="s">
        <v>99</v>
      </c>
      <c r="M128" t="s">
        <v>20</v>
      </c>
      <c r="N128" s="2">
        <f>SUMIF(Datos_cocina!A:A,Datos_sala!K:K,Datos_cocina!J:J)</f>
        <v>72</v>
      </c>
      <c r="O128" s="7" t="str">
        <f>TEXT(Datos_sala[[#This Row],[Hora de Salida]], "aaaa-mm-dd")</f>
        <v>2023-04-02</v>
      </c>
      <c r="P128" t="str">
        <f>TEXT(Datos_sala[[#This Row],[Hora de Llegada]], "hh:mm")</f>
        <v>00:42</v>
      </c>
      <c r="Q128" t="str">
        <f>TEXT(Datos_sala[[#This Row],[Hora de Salida]], "hh:mm")</f>
        <v>02:28</v>
      </c>
      <c r="R128" s="8">
        <f>Datos_sala[[#This Row],[Hora de Salida2]] - Datos_sala[[#This Row],[Hora de Llegada2]] + IF(Datos_sala[[#This Row],[Estado de la Mesa]]="Ocupada", 15/1440, 0)</f>
        <v>7.3611111111111099E-2</v>
      </c>
      <c r="S128" s="8">
        <f>SUMIF(Datos_cocina!A:A, Datos_sala!K:K, Datos_cocina!H:H)</f>
        <v>2.0833333333333332E-2</v>
      </c>
      <c r="T128" s="8">
        <f>MAX(0, Datos_sala[[#This Row],[Tiempo de Permanencia]]-Datos_sala[[#This Row],[Tiempo de Preparación Ordenes en Horas]])</f>
        <v>5.2777777777777771E-2</v>
      </c>
      <c r="U128" s="9" t="str">
        <f>IF(Datos_sala[[#This Row],[Tiempo de Degustación en Horas]] = 0, "No", "Si")</f>
        <v>Si</v>
      </c>
    </row>
    <row r="129" spans="1:21" x14ac:dyDescent="0.3">
      <c r="A129">
        <v>2</v>
      </c>
      <c r="B129" t="s">
        <v>568</v>
      </c>
      <c r="C129">
        <v>5</v>
      </c>
      <c r="D129" s="1">
        <v>45018.063194444447</v>
      </c>
      <c r="E129" s="1">
        <v>45018.144444444442</v>
      </c>
      <c r="F129" t="s">
        <v>83</v>
      </c>
      <c r="G129" t="s">
        <v>73</v>
      </c>
      <c r="H129" t="s">
        <v>74</v>
      </c>
      <c r="I129" t="s">
        <v>569</v>
      </c>
      <c r="J129" t="s">
        <v>75</v>
      </c>
      <c r="K129">
        <v>128</v>
      </c>
      <c r="L129" t="s">
        <v>103</v>
      </c>
      <c r="M129" t="s">
        <v>570</v>
      </c>
      <c r="N129" s="2">
        <f>SUMIF(Datos_cocina!A:A,Datos_sala!K:K,Datos_cocina!J:J)</f>
        <v>239</v>
      </c>
      <c r="O129" s="7" t="str">
        <f>TEXT(Datos_sala[[#This Row],[Hora de Salida]], "aaaa-mm-dd")</f>
        <v>2023-04-02</v>
      </c>
      <c r="P129" t="str">
        <f>TEXT(Datos_sala[[#This Row],[Hora de Llegada]], "hh:mm")</f>
        <v>01:31</v>
      </c>
      <c r="Q129" t="str">
        <f>TEXT(Datos_sala[[#This Row],[Hora de Salida]], "hh:mm")</f>
        <v>03:28</v>
      </c>
      <c r="R129" s="8">
        <f>Datos_sala[[#This Row],[Hora de Salida2]] - Datos_sala[[#This Row],[Hora de Llegada2]] + IF(Datos_sala[[#This Row],[Estado de la Mesa]]="Ocupada", 15/1440, 0)</f>
        <v>9.166666666666666E-2</v>
      </c>
      <c r="S129" s="8">
        <f>SUMIF(Datos_cocina!A:A, Datos_sala!K:K, Datos_cocina!H:H)</f>
        <v>0.11944444444444444</v>
      </c>
      <c r="T129" s="8">
        <f>MAX(0, Datos_sala[[#This Row],[Tiempo de Permanencia]]-Datos_sala[[#This Row],[Tiempo de Preparación Ordenes en Horas]])</f>
        <v>0</v>
      </c>
      <c r="U129" s="9" t="str">
        <f>IF(Datos_sala[[#This Row],[Tiempo de Degustación en Horas]] = 0, "No", "Si")</f>
        <v>No</v>
      </c>
    </row>
    <row r="130" spans="1:21" x14ac:dyDescent="0.3">
      <c r="A130">
        <v>16</v>
      </c>
      <c r="B130" t="s">
        <v>571</v>
      </c>
      <c r="C130">
        <v>5</v>
      </c>
      <c r="D130" s="1">
        <v>45018.02847222222</v>
      </c>
      <c r="E130" s="1">
        <v>45018.111805555556</v>
      </c>
      <c r="F130" t="s">
        <v>83</v>
      </c>
      <c r="G130" t="s">
        <v>73</v>
      </c>
      <c r="H130" t="s">
        <v>67</v>
      </c>
      <c r="I130" t="s">
        <v>572</v>
      </c>
      <c r="J130" t="s">
        <v>79</v>
      </c>
      <c r="K130">
        <v>129</v>
      </c>
      <c r="L130" t="s">
        <v>69</v>
      </c>
      <c r="M130" t="s">
        <v>573</v>
      </c>
      <c r="N130" s="2">
        <f>SUMIF(Datos_cocina!A:A,Datos_sala!K:K,Datos_cocina!J:J)</f>
        <v>106</v>
      </c>
      <c r="O130" s="7" t="str">
        <f>TEXT(Datos_sala[[#This Row],[Hora de Salida]], "aaaa-mm-dd")</f>
        <v>2023-04-02</v>
      </c>
      <c r="P130" t="str">
        <f>TEXT(Datos_sala[[#This Row],[Hora de Llegada]], "hh:mm")</f>
        <v>00:41</v>
      </c>
      <c r="Q130" t="str">
        <f>TEXT(Datos_sala[[#This Row],[Hora de Salida]], "hh:mm")</f>
        <v>02:41</v>
      </c>
      <c r="R130" s="8">
        <f>Datos_sala[[#This Row],[Hora de Salida2]] - Datos_sala[[#This Row],[Hora de Llegada2]] + IF(Datos_sala[[#This Row],[Estado de la Mesa]]="Ocupada", 15/1440, 0)</f>
        <v>8.3333333333333343E-2</v>
      </c>
      <c r="S130" s="8">
        <f>SUMIF(Datos_cocina!A:A, Datos_sala!K:K, Datos_cocina!H:H)</f>
        <v>5.5555555555555552E-2</v>
      </c>
      <c r="T130" s="8">
        <f>MAX(0, Datos_sala[[#This Row],[Tiempo de Permanencia]]-Datos_sala[[#This Row],[Tiempo de Preparación Ordenes en Horas]])</f>
        <v>2.777777777777779E-2</v>
      </c>
      <c r="U130" s="9" t="str">
        <f>IF(Datos_sala[[#This Row],[Tiempo de Degustación en Horas]] = 0, "No", "Si")</f>
        <v>Si</v>
      </c>
    </row>
    <row r="131" spans="1:21" x14ac:dyDescent="0.3">
      <c r="A131" t="s">
        <v>125</v>
      </c>
      <c r="B131" t="s">
        <v>126</v>
      </c>
      <c r="C131">
        <v>4</v>
      </c>
      <c r="D131" s="1">
        <v>45018.018055555556</v>
      </c>
      <c r="E131" s="1">
        <v>45018.063888888886</v>
      </c>
      <c r="F131" t="s">
        <v>83</v>
      </c>
      <c r="G131" t="s">
        <v>73</v>
      </c>
      <c r="H131" t="s">
        <v>67</v>
      </c>
      <c r="I131">
        <v>3813</v>
      </c>
      <c r="J131" t="s">
        <v>68</v>
      </c>
      <c r="K131">
        <v>130</v>
      </c>
      <c r="L131" t="s">
        <v>88</v>
      </c>
      <c r="M131" t="s">
        <v>30</v>
      </c>
      <c r="N131" s="2">
        <f>SUMIF(Datos_cocina!A:A,Datos_sala!K:K,Datos_cocina!J:J)</f>
        <v>35</v>
      </c>
      <c r="O131" s="7" t="str">
        <f>TEXT(Datos_sala[[#This Row],[Hora de Salida]], "aaaa-mm-dd")</f>
        <v>2023-04-02</v>
      </c>
      <c r="P131" t="str">
        <f>TEXT(Datos_sala[[#This Row],[Hora de Llegada]], "hh:mm")</f>
        <v>00:26</v>
      </c>
      <c r="Q131" t="str">
        <f>TEXT(Datos_sala[[#This Row],[Hora de Salida]], "hh:mm")</f>
        <v>01:32</v>
      </c>
      <c r="R131" s="8">
        <f>Datos_sala[[#This Row],[Hora de Salida2]] - Datos_sala[[#This Row],[Hora de Llegada2]] + IF(Datos_sala[[#This Row],[Estado de la Mesa]]="Ocupada", 15/1440, 0)</f>
        <v>4.583333333333333E-2</v>
      </c>
      <c r="S131" s="8">
        <f>SUMIF(Datos_cocina!A:A, Datos_sala!K:K, Datos_cocina!H:H)</f>
        <v>1.7361111111111112E-2</v>
      </c>
      <c r="T131" s="8">
        <f>MAX(0, Datos_sala[[#This Row],[Tiempo de Permanencia]]-Datos_sala[[#This Row],[Tiempo de Preparación Ordenes en Horas]])</f>
        <v>2.8472222222222218E-2</v>
      </c>
      <c r="U131" s="9" t="str">
        <f>IF(Datos_sala[[#This Row],[Tiempo de Degustación en Horas]] = 0, "No", "Si")</f>
        <v>Si</v>
      </c>
    </row>
    <row r="132" spans="1:21" x14ac:dyDescent="0.3">
      <c r="A132">
        <v>7</v>
      </c>
      <c r="B132" t="s">
        <v>243</v>
      </c>
      <c r="C132">
        <v>5</v>
      </c>
      <c r="D132" s="1">
        <v>45018.029861111114</v>
      </c>
      <c r="E132" s="1">
        <v>45018.179166666669</v>
      </c>
      <c r="F132" t="s">
        <v>65</v>
      </c>
      <c r="G132" t="s">
        <v>73</v>
      </c>
      <c r="H132" t="s">
        <v>67</v>
      </c>
      <c r="I132" t="s">
        <v>574</v>
      </c>
      <c r="J132" t="s">
        <v>75</v>
      </c>
      <c r="K132">
        <v>131</v>
      </c>
      <c r="L132" t="s">
        <v>110</v>
      </c>
      <c r="M132" t="s">
        <v>575</v>
      </c>
      <c r="N132" s="2">
        <f>SUMIF(Datos_cocina!A:A,Datos_sala!K:K,Datos_cocina!J:J)</f>
        <v>157</v>
      </c>
      <c r="O132" s="7" t="str">
        <f>TEXT(Datos_sala[[#This Row],[Hora de Salida]], "aaaa-mm-dd")</f>
        <v>2023-04-02</v>
      </c>
      <c r="P132" t="str">
        <f>TEXT(Datos_sala[[#This Row],[Hora de Llegada]], "hh:mm")</f>
        <v>00:43</v>
      </c>
      <c r="Q132" t="str">
        <f>TEXT(Datos_sala[[#This Row],[Hora de Salida]], "hh:mm")</f>
        <v>04:18</v>
      </c>
      <c r="R132" s="8">
        <f>Datos_sala[[#This Row],[Hora de Salida2]] - Datos_sala[[#This Row],[Hora de Llegada2]] + IF(Datos_sala[[#This Row],[Estado de la Mesa]]="Ocupada", 15/1440, 0)</f>
        <v>0.15972222222222221</v>
      </c>
      <c r="S132" s="8">
        <f>SUMIF(Datos_cocina!A:A, Datos_sala!K:K, Datos_cocina!H:H)</f>
        <v>8.3333333333333329E-2</v>
      </c>
      <c r="T132" s="8">
        <f>MAX(0, Datos_sala[[#This Row],[Tiempo de Permanencia]]-Datos_sala[[#This Row],[Tiempo de Preparación Ordenes en Horas]])</f>
        <v>7.6388888888888881E-2</v>
      </c>
      <c r="U132" s="9" t="str">
        <f>IF(Datos_sala[[#This Row],[Tiempo de Degustación en Horas]] = 0, "No", "Si")</f>
        <v>Si</v>
      </c>
    </row>
    <row r="133" spans="1:21" x14ac:dyDescent="0.3">
      <c r="A133">
        <v>9</v>
      </c>
      <c r="B133" t="s">
        <v>576</v>
      </c>
      <c r="C133">
        <v>2</v>
      </c>
      <c r="D133" s="1">
        <v>45018.05972222222</v>
      </c>
      <c r="E133" s="1">
        <v>45018.113194444442</v>
      </c>
      <c r="F133" t="s">
        <v>101</v>
      </c>
      <c r="G133" t="s">
        <v>66</v>
      </c>
      <c r="H133" t="s">
        <v>87</v>
      </c>
      <c r="I133" t="s">
        <v>577</v>
      </c>
      <c r="J133" t="s">
        <v>79</v>
      </c>
      <c r="K133">
        <v>132</v>
      </c>
      <c r="L133" t="s">
        <v>80</v>
      </c>
      <c r="M133" t="s">
        <v>578</v>
      </c>
      <c r="N133" s="2">
        <f>SUMIF(Datos_cocina!A:A,Datos_sala!K:K,Datos_cocina!J:J)</f>
        <v>206</v>
      </c>
      <c r="O133" s="7" t="str">
        <f>TEXT(Datos_sala[[#This Row],[Hora de Salida]], "aaaa-mm-dd")</f>
        <v>2023-04-02</v>
      </c>
      <c r="P133" t="str">
        <f>TEXT(Datos_sala[[#This Row],[Hora de Llegada]], "hh:mm")</f>
        <v>01:26</v>
      </c>
      <c r="Q133" t="str">
        <f>TEXT(Datos_sala[[#This Row],[Hora de Salida]], "hh:mm")</f>
        <v>02:43</v>
      </c>
      <c r="R133" s="8">
        <f>Datos_sala[[#This Row],[Hora de Salida2]] - Datos_sala[[#This Row],[Hora de Llegada2]] + IF(Datos_sala[[#This Row],[Estado de la Mesa]]="Ocupada", 15/1440, 0)</f>
        <v>5.347222222222222E-2</v>
      </c>
      <c r="S133" s="8">
        <f>SUMIF(Datos_cocina!A:A, Datos_sala!K:K, Datos_cocina!H:H)</f>
        <v>7.0833333333333331E-2</v>
      </c>
      <c r="T133" s="8">
        <f>MAX(0, Datos_sala[[#This Row],[Tiempo de Permanencia]]-Datos_sala[[#This Row],[Tiempo de Preparación Ordenes en Horas]])</f>
        <v>0</v>
      </c>
      <c r="U133" s="9" t="str">
        <f>IF(Datos_sala[[#This Row],[Tiempo de Degustación en Horas]] = 0, "No", "Si")</f>
        <v>No</v>
      </c>
    </row>
    <row r="134" spans="1:21" x14ac:dyDescent="0.3">
      <c r="A134">
        <v>20</v>
      </c>
      <c r="B134" t="s">
        <v>180</v>
      </c>
      <c r="C134">
        <v>6</v>
      </c>
      <c r="D134" s="1">
        <v>45018.037499999999</v>
      </c>
      <c r="E134" s="1">
        <v>45018.161111111112</v>
      </c>
      <c r="F134" t="s">
        <v>83</v>
      </c>
      <c r="G134" t="s">
        <v>73</v>
      </c>
      <c r="H134" t="s">
        <v>67</v>
      </c>
      <c r="I134" t="s">
        <v>579</v>
      </c>
      <c r="J134" t="s">
        <v>75</v>
      </c>
      <c r="K134">
        <v>133</v>
      </c>
      <c r="L134" t="s">
        <v>84</v>
      </c>
      <c r="M134" t="s">
        <v>580</v>
      </c>
      <c r="N134" s="2">
        <f>SUMIF(Datos_cocina!A:A,Datos_sala!K:K,Datos_cocina!J:J)</f>
        <v>182</v>
      </c>
      <c r="O134" s="7" t="str">
        <f>TEXT(Datos_sala[[#This Row],[Hora de Salida]], "aaaa-mm-dd")</f>
        <v>2023-04-02</v>
      </c>
      <c r="P134" t="str">
        <f>TEXT(Datos_sala[[#This Row],[Hora de Llegada]], "hh:mm")</f>
        <v>00:54</v>
      </c>
      <c r="Q134" t="str">
        <f>TEXT(Datos_sala[[#This Row],[Hora de Salida]], "hh:mm")</f>
        <v>03:52</v>
      </c>
      <c r="R134" s="8">
        <f>Datos_sala[[#This Row],[Hora de Salida2]] - Datos_sala[[#This Row],[Hora de Llegada2]] + IF(Datos_sala[[#This Row],[Estado de la Mesa]]="Ocupada", 15/1440, 0)</f>
        <v>0.13402777777777777</v>
      </c>
      <c r="S134" s="8">
        <f>SUMIF(Datos_cocina!A:A, Datos_sala!K:K, Datos_cocina!H:H)</f>
        <v>7.4305555555555555E-2</v>
      </c>
      <c r="T134" s="8">
        <f>MAX(0, Datos_sala[[#This Row],[Tiempo de Permanencia]]-Datos_sala[[#This Row],[Tiempo de Preparación Ordenes en Horas]])</f>
        <v>5.9722222222222218E-2</v>
      </c>
      <c r="U134" s="9" t="str">
        <f>IF(Datos_sala[[#This Row],[Tiempo de Degustación en Horas]] = 0, "No", "Si")</f>
        <v>Si</v>
      </c>
    </row>
    <row r="135" spans="1:21" x14ac:dyDescent="0.3">
      <c r="A135">
        <v>3</v>
      </c>
      <c r="B135" t="s">
        <v>581</v>
      </c>
      <c r="C135">
        <v>6</v>
      </c>
      <c r="D135" s="1">
        <v>45018.004861111112</v>
      </c>
      <c r="E135" s="1">
        <v>45018.161111111112</v>
      </c>
      <c r="F135" t="s">
        <v>121</v>
      </c>
      <c r="G135" t="s">
        <v>66</v>
      </c>
      <c r="H135" t="s">
        <v>67</v>
      </c>
      <c r="I135" t="s">
        <v>582</v>
      </c>
      <c r="J135" t="s">
        <v>68</v>
      </c>
      <c r="K135">
        <v>134</v>
      </c>
      <c r="L135" t="s">
        <v>103</v>
      </c>
      <c r="M135" t="s">
        <v>583</v>
      </c>
      <c r="N135" s="2">
        <f>SUMIF(Datos_cocina!A:A,Datos_sala!K:K,Datos_cocina!J:J)</f>
        <v>120</v>
      </c>
      <c r="O135" s="7" t="str">
        <f>TEXT(Datos_sala[[#This Row],[Hora de Salida]], "aaaa-mm-dd")</f>
        <v>2023-04-02</v>
      </c>
      <c r="P135" t="str">
        <f>TEXT(Datos_sala[[#This Row],[Hora de Llegada]], "hh:mm")</f>
        <v>00:07</v>
      </c>
      <c r="Q135" t="str">
        <f>TEXT(Datos_sala[[#This Row],[Hora de Salida]], "hh:mm")</f>
        <v>03:52</v>
      </c>
      <c r="R135" s="8">
        <f>Datos_sala[[#This Row],[Hora de Salida2]] - Datos_sala[[#This Row],[Hora de Llegada2]] + IF(Datos_sala[[#This Row],[Estado de la Mesa]]="Ocupada", 15/1440, 0)</f>
        <v>0.15625</v>
      </c>
      <c r="S135" s="8">
        <f>SUMIF(Datos_cocina!A:A, Datos_sala!K:K, Datos_cocina!H:H)</f>
        <v>3.3333333333333333E-2</v>
      </c>
      <c r="T135" s="8">
        <f>MAX(0, Datos_sala[[#This Row],[Tiempo de Permanencia]]-Datos_sala[[#This Row],[Tiempo de Preparación Ordenes en Horas]])</f>
        <v>0.12291666666666667</v>
      </c>
      <c r="U135" s="9" t="str">
        <f>IF(Datos_sala[[#This Row],[Tiempo de Degustación en Horas]] = 0, "No", "Si")</f>
        <v>Si</v>
      </c>
    </row>
    <row r="136" spans="1:21" x14ac:dyDescent="0.3">
      <c r="A136">
        <v>11</v>
      </c>
      <c r="B136" t="s">
        <v>253</v>
      </c>
      <c r="C136">
        <v>1</v>
      </c>
      <c r="D136" s="1">
        <v>45018.041666666664</v>
      </c>
      <c r="E136" s="1">
        <v>45018.125694444447</v>
      </c>
      <c r="F136" t="s">
        <v>72</v>
      </c>
      <c r="G136" t="s">
        <v>66</v>
      </c>
      <c r="H136" t="s">
        <v>67</v>
      </c>
      <c r="I136" t="s">
        <v>584</v>
      </c>
      <c r="J136" t="s">
        <v>75</v>
      </c>
      <c r="K136">
        <v>135</v>
      </c>
      <c r="L136" t="s">
        <v>76</v>
      </c>
      <c r="M136" t="s">
        <v>585</v>
      </c>
      <c r="N136" s="2">
        <f>SUMIF(Datos_cocina!A:A,Datos_sala!K:K,Datos_cocina!J:J)</f>
        <v>260</v>
      </c>
      <c r="O136" s="7" t="str">
        <f>TEXT(Datos_sala[[#This Row],[Hora de Salida]], "aaaa-mm-dd")</f>
        <v>2023-04-02</v>
      </c>
      <c r="P136" t="str">
        <f>TEXT(Datos_sala[[#This Row],[Hora de Llegada]], "hh:mm")</f>
        <v>01:00</v>
      </c>
      <c r="Q136" t="str">
        <f>TEXT(Datos_sala[[#This Row],[Hora de Salida]], "hh:mm")</f>
        <v>03:01</v>
      </c>
      <c r="R136" s="8">
        <f>Datos_sala[[#This Row],[Hora de Salida2]] - Datos_sala[[#This Row],[Hora de Llegada2]] + IF(Datos_sala[[#This Row],[Estado de la Mesa]]="Ocupada", 15/1440, 0)</f>
        <v>9.4444444444444456E-2</v>
      </c>
      <c r="S136" s="8">
        <f>SUMIF(Datos_cocina!A:A, Datos_sala!K:K, Datos_cocina!H:H)</f>
        <v>6.1111111111111116E-2</v>
      </c>
      <c r="T136" s="8">
        <f>MAX(0, Datos_sala[[#This Row],[Tiempo de Permanencia]]-Datos_sala[[#This Row],[Tiempo de Preparación Ordenes en Horas]])</f>
        <v>3.333333333333334E-2</v>
      </c>
      <c r="U136" s="9" t="str">
        <f>IF(Datos_sala[[#This Row],[Tiempo de Degustación en Horas]] = 0, "No", "Si")</f>
        <v>Si</v>
      </c>
    </row>
    <row r="137" spans="1:21" x14ac:dyDescent="0.3">
      <c r="A137" t="s">
        <v>108</v>
      </c>
      <c r="B137" t="s">
        <v>127</v>
      </c>
      <c r="C137">
        <v>1</v>
      </c>
      <c r="D137" s="1">
        <v>45018.076388888891</v>
      </c>
      <c r="E137" s="1">
        <v>45018.209027777775</v>
      </c>
      <c r="F137" t="s">
        <v>121</v>
      </c>
      <c r="G137" t="s">
        <v>73</v>
      </c>
      <c r="H137" t="s">
        <v>67</v>
      </c>
      <c r="I137">
        <v>3025</v>
      </c>
      <c r="J137" t="s">
        <v>75</v>
      </c>
      <c r="K137">
        <v>136</v>
      </c>
      <c r="L137" t="s">
        <v>80</v>
      </c>
      <c r="M137" t="s">
        <v>18</v>
      </c>
      <c r="N137" s="2">
        <f>SUMIF(Datos_cocina!A:A,Datos_sala!K:K,Datos_cocina!J:J)</f>
        <v>80</v>
      </c>
      <c r="O137" s="7" t="str">
        <f>TEXT(Datos_sala[[#This Row],[Hora de Salida]], "aaaa-mm-dd")</f>
        <v>2023-04-02</v>
      </c>
      <c r="P137" t="str">
        <f>TEXT(Datos_sala[[#This Row],[Hora de Llegada]], "hh:mm")</f>
        <v>01:50</v>
      </c>
      <c r="Q137" t="str">
        <f>TEXT(Datos_sala[[#This Row],[Hora de Salida]], "hh:mm")</f>
        <v>05:01</v>
      </c>
      <c r="R137" s="8">
        <f>Datos_sala[[#This Row],[Hora de Salida2]] - Datos_sala[[#This Row],[Hora de Llegada2]] + IF(Datos_sala[[#This Row],[Estado de la Mesa]]="Ocupada", 15/1440, 0)</f>
        <v>0.14305555555555555</v>
      </c>
      <c r="S137" s="8">
        <f>SUMIF(Datos_cocina!A:A, Datos_sala!K:K, Datos_cocina!H:H)</f>
        <v>9.0277777777777769E-3</v>
      </c>
      <c r="T137" s="8">
        <f>MAX(0, Datos_sala[[#This Row],[Tiempo de Permanencia]]-Datos_sala[[#This Row],[Tiempo de Preparación Ordenes en Horas]])</f>
        <v>0.13402777777777777</v>
      </c>
      <c r="U137" s="9" t="str">
        <f>IF(Datos_sala[[#This Row],[Tiempo de Degustación en Horas]] = 0, "No", "Si")</f>
        <v>Si</v>
      </c>
    </row>
    <row r="138" spans="1:21" x14ac:dyDescent="0.3">
      <c r="A138" t="s">
        <v>128</v>
      </c>
      <c r="B138" t="s">
        <v>129</v>
      </c>
      <c r="C138">
        <v>3</v>
      </c>
      <c r="D138" s="1">
        <v>45018.056250000001</v>
      </c>
      <c r="E138" s="1">
        <v>45018.174305555556</v>
      </c>
      <c r="F138" t="s">
        <v>65</v>
      </c>
      <c r="G138" t="s">
        <v>98</v>
      </c>
      <c r="H138" t="s">
        <v>67</v>
      </c>
      <c r="I138">
        <v>124</v>
      </c>
      <c r="J138" t="s">
        <v>75</v>
      </c>
      <c r="K138">
        <v>137</v>
      </c>
      <c r="L138" t="s">
        <v>88</v>
      </c>
      <c r="M138" t="s">
        <v>42</v>
      </c>
      <c r="N138" s="2">
        <f>SUMIF(Datos_cocina!A:A,Datos_sala!K:K,Datos_cocina!J:J)</f>
        <v>63</v>
      </c>
      <c r="O138" s="7" t="str">
        <f>TEXT(Datos_sala[[#This Row],[Hora de Salida]], "aaaa-mm-dd")</f>
        <v>2023-04-02</v>
      </c>
      <c r="P138" t="str">
        <f>TEXT(Datos_sala[[#This Row],[Hora de Llegada]], "hh:mm")</f>
        <v>01:21</v>
      </c>
      <c r="Q138" t="str">
        <f>TEXT(Datos_sala[[#This Row],[Hora de Salida]], "hh:mm")</f>
        <v>04:11</v>
      </c>
      <c r="R138" s="8">
        <f>Datos_sala[[#This Row],[Hora de Salida2]] - Datos_sala[[#This Row],[Hora de Llegada2]] + IF(Datos_sala[[#This Row],[Estado de la Mesa]]="Ocupada", 15/1440, 0)</f>
        <v>0.12847222222222221</v>
      </c>
      <c r="S138" s="8">
        <f>SUMIF(Datos_cocina!A:A, Datos_sala!K:K, Datos_cocina!H:H)</f>
        <v>2.8472222222222222E-2</v>
      </c>
      <c r="T138" s="8">
        <f>MAX(0, Datos_sala[[#This Row],[Tiempo de Permanencia]]-Datos_sala[[#This Row],[Tiempo de Preparación Ordenes en Horas]])</f>
        <v>9.9999999999999992E-2</v>
      </c>
      <c r="U138" s="9" t="str">
        <f>IF(Datos_sala[[#This Row],[Tiempo de Degustación en Horas]] = 0, "No", "Si")</f>
        <v>Si</v>
      </c>
    </row>
    <row r="139" spans="1:21" x14ac:dyDescent="0.3">
      <c r="A139">
        <v>6</v>
      </c>
      <c r="B139" t="s">
        <v>586</v>
      </c>
      <c r="C139">
        <v>2</v>
      </c>
      <c r="D139" s="1">
        <v>45018.158333333333</v>
      </c>
      <c r="E139" s="1">
        <v>45018.214583333334</v>
      </c>
      <c r="F139" t="s">
        <v>83</v>
      </c>
      <c r="G139" t="s">
        <v>98</v>
      </c>
      <c r="H139" t="s">
        <v>87</v>
      </c>
      <c r="I139" t="s">
        <v>587</v>
      </c>
      <c r="J139" t="s">
        <v>75</v>
      </c>
      <c r="K139">
        <v>138</v>
      </c>
      <c r="L139" t="s">
        <v>142</v>
      </c>
      <c r="M139" t="s">
        <v>588</v>
      </c>
      <c r="N139" s="2">
        <f>SUMIF(Datos_cocina!A:A,Datos_sala!K:K,Datos_cocina!J:J)</f>
        <v>238</v>
      </c>
      <c r="O139" s="7" t="str">
        <f>TEXT(Datos_sala[[#This Row],[Hora de Salida]], "aaaa-mm-dd")</f>
        <v>2023-04-02</v>
      </c>
      <c r="P139" t="str">
        <f>TEXT(Datos_sala[[#This Row],[Hora de Llegada]], "hh:mm")</f>
        <v>03:48</v>
      </c>
      <c r="Q139" t="str">
        <f>TEXT(Datos_sala[[#This Row],[Hora de Salida]], "hh:mm")</f>
        <v>05:09</v>
      </c>
      <c r="R139" s="8">
        <f>Datos_sala[[#This Row],[Hora de Salida2]] - Datos_sala[[#This Row],[Hora de Llegada2]] + IF(Datos_sala[[#This Row],[Estado de la Mesa]]="Ocupada", 15/1440, 0)</f>
        <v>6.6666666666666666E-2</v>
      </c>
      <c r="S139" s="8">
        <f>SUMIF(Datos_cocina!A:A, Datos_sala!K:K, Datos_cocina!H:H)</f>
        <v>6.7361111111111108E-2</v>
      </c>
      <c r="T139" s="8">
        <f>MAX(0, Datos_sala[[#This Row],[Tiempo de Permanencia]]-Datos_sala[[#This Row],[Tiempo de Preparación Ordenes en Horas]])</f>
        <v>0</v>
      </c>
      <c r="U139" s="9" t="str">
        <f>IF(Datos_sala[[#This Row],[Tiempo de Degustación en Horas]] = 0, "No", "Si")</f>
        <v>No</v>
      </c>
    </row>
    <row r="140" spans="1:21" x14ac:dyDescent="0.3">
      <c r="A140" t="s">
        <v>122</v>
      </c>
      <c r="B140" t="s">
        <v>130</v>
      </c>
      <c r="C140">
        <v>3</v>
      </c>
      <c r="D140" s="1">
        <v>45018.027777777781</v>
      </c>
      <c r="E140" s="1">
        <v>45018.193749999999</v>
      </c>
      <c r="F140" t="s">
        <v>83</v>
      </c>
      <c r="G140" t="s">
        <v>73</v>
      </c>
      <c r="H140" t="s">
        <v>67</v>
      </c>
      <c r="I140">
        <v>472</v>
      </c>
      <c r="J140" t="s">
        <v>68</v>
      </c>
      <c r="K140">
        <v>139</v>
      </c>
      <c r="L140" t="s">
        <v>84</v>
      </c>
      <c r="M140" t="s">
        <v>30</v>
      </c>
      <c r="N140" s="2">
        <f>SUMIF(Datos_cocina!A:A,Datos_sala!K:K,Datos_cocina!J:J)</f>
        <v>35</v>
      </c>
      <c r="O140" s="7" t="str">
        <f>TEXT(Datos_sala[[#This Row],[Hora de Salida]], "aaaa-mm-dd")</f>
        <v>2023-04-02</v>
      </c>
      <c r="P140" t="str">
        <f>TEXT(Datos_sala[[#This Row],[Hora de Llegada]], "hh:mm")</f>
        <v>00:40</v>
      </c>
      <c r="Q140" t="str">
        <f>TEXT(Datos_sala[[#This Row],[Hora de Salida]], "hh:mm")</f>
        <v>04:39</v>
      </c>
      <c r="R140" s="8">
        <f>Datos_sala[[#This Row],[Hora de Salida2]] - Datos_sala[[#This Row],[Hora de Llegada2]] + IF(Datos_sala[[#This Row],[Estado de la Mesa]]="Ocupada", 15/1440, 0)</f>
        <v>0.16597222222222224</v>
      </c>
      <c r="S140" s="8">
        <f>SUMIF(Datos_cocina!A:A, Datos_sala!K:K, Datos_cocina!H:H)</f>
        <v>1.8055555555555554E-2</v>
      </c>
      <c r="T140" s="8">
        <f>MAX(0, Datos_sala[[#This Row],[Tiempo de Permanencia]]-Datos_sala[[#This Row],[Tiempo de Preparación Ordenes en Horas]])</f>
        <v>0.1479166666666667</v>
      </c>
      <c r="U140" s="9" t="str">
        <f>IF(Datos_sala[[#This Row],[Tiempo de Degustación en Horas]] = 0, "No", "Si")</f>
        <v>Si</v>
      </c>
    </row>
    <row r="141" spans="1:21" x14ac:dyDescent="0.3">
      <c r="A141">
        <v>11</v>
      </c>
      <c r="B141" t="s">
        <v>589</v>
      </c>
      <c r="C141">
        <v>4</v>
      </c>
      <c r="D141" s="1">
        <v>45018.15902777778</v>
      </c>
      <c r="E141" s="1">
        <v>45018.270138888889</v>
      </c>
      <c r="F141" t="s">
        <v>83</v>
      </c>
      <c r="G141" t="s">
        <v>73</v>
      </c>
      <c r="H141" t="s">
        <v>74</v>
      </c>
      <c r="I141" t="s">
        <v>590</v>
      </c>
      <c r="J141" t="s">
        <v>68</v>
      </c>
      <c r="K141">
        <v>140</v>
      </c>
      <c r="L141" t="s">
        <v>119</v>
      </c>
      <c r="M141" t="s">
        <v>591</v>
      </c>
      <c r="N141" s="2">
        <f>SUMIF(Datos_cocina!A:A,Datos_sala!K:K,Datos_cocina!J:J)</f>
        <v>191</v>
      </c>
      <c r="O141" s="7" t="str">
        <f>TEXT(Datos_sala[[#This Row],[Hora de Salida]], "aaaa-mm-dd")</f>
        <v>2023-04-02</v>
      </c>
      <c r="P141" t="str">
        <f>TEXT(Datos_sala[[#This Row],[Hora de Llegada]], "hh:mm")</f>
        <v>03:49</v>
      </c>
      <c r="Q141" t="str">
        <f>TEXT(Datos_sala[[#This Row],[Hora de Salida]], "hh:mm")</f>
        <v>06:29</v>
      </c>
      <c r="R141" s="8">
        <f>Datos_sala[[#This Row],[Hora de Salida2]] - Datos_sala[[#This Row],[Hora de Llegada2]] + IF(Datos_sala[[#This Row],[Estado de la Mesa]]="Ocupada", 15/1440, 0)</f>
        <v>0.1111111111111111</v>
      </c>
      <c r="S141" s="8">
        <f>SUMIF(Datos_cocina!A:A, Datos_sala!K:K, Datos_cocina!H:H)</f>
        <v>8.1944444444444445E-2</v>
      </c>
      <c r="T141" s="8">
        <f>MAX(0, Datos_sala[[#This Row],[Tiempo de Permanencia]]-Datos_sala[[#This Row],[Tiempo de Preparación Ordenes en Horas]])</f>
        <v>2.916666666666666E-2</v>
      </c>
      <c r="U141" s="9" t="str">
        <f>IF(Datos_sala[[#This Row],[Tiempo de Degustación en Horas]] = 0, "No", "Si")</f>
        <v>Si</v>
      </c>
    </row>
    <row r="142" spans="1:21" x14ac:dyDescent="0.3">
      <c r="A142" t="s">
        <v>114</v>
      </c>
      <c r="B142" t="s">
        <v>131</v>
      </c>
      <c r="C142">
        <v>4</v>
      </c>
      <c r="D142" s="1">
        <v>45018.081944444442</v>
      </c>
      <c r="E142" s="1">
        <v>45018.239583333336</v>
      </c>
      <c r="F142" t="s">
        <v>101</v>
      </c>
      <c r="G142" t="s">
        <v>98</v>
      </c>
      <c r="H142" t="s">
        <v>67</v>
      </c>
      <c r="I142">
        <v>4156</v>
      </c>
      <c r="J142" t="s">
        <v>79</v>
      </c>
      <c r="K142">
        <v>141</v>
      </c>
      <c r="L142" t="s">
        <v>110</v>
      </c>
      <c r="M142" t="s">
        <v>42</v>
      </c>
      <c r="N142" s="2">
        <f>SUMIF(Datos_cocina!A:A,Datos_sala!K:K,Datos_cocina!J:J)</f>
        <v>21</v>
      </c>
      <c r="O142" s="7" t="str">
        <f>TEXT(Datos_sala[[#This Row],[Hora de Salida]], "aaaa-mm-dd")</f>
        <v>2023-04-02</v>
      </c>
      <c r="P142" t="str">
        <f>TEXT(Datos_sala[[#This Row],[Hora de Llegada]], "hh:mm")</f>
        <v>01:58</v>
      </c>
      <c r="Q142" t="str">
        <f>TEXT(Datos_sala[[#This Row],[Hora de Salida]], "hh:mm")</f>
        <v>05:45</v>
      </c>
      <c r="R142" s="8">
        <f>Datos_sala[[#This Row],[Hora de Salida2]] - Datos_sala[[#This Row],[Hora de Llegada2]] + IF(Datos_sala[[#This Row],[Estado de la Mesa]]="Ocupada", 15/1440, 0)</f>
        <v>0.15763888888888888</v>
      </c>
      <c r="S142" s="8">
        <f>SUMIF(Datos_cocina!A:A, Datos_sala!K:K, Datos_cocina!H:H)</f>
        <v>1.9444444444444445E-2</v>
      </c>
      <c r="T142" s="8">
        <f>MAX(0, Datos_sala[[#This Row],[Tiempo de Permanencia]]-Datos_sala[[#This Row],[Tiempo de Preparación Ordenes en Horas]])</f>
        <v>0.13819444444444445</v>
      </c>
      <c r="U142" s="9" t="str">
        <f>IF(Datos_sala[[#This Row],[Tiempo de Degustación en Horas]] = 0, "No", "Si")</f>
        <v>Si</v>
      </c>
    </row>
    <row r="143" spans="1:21" x14ac:dyDescent="0.3">
      <c r="A143">
        <v>14</v>
      </c>
      <c r="B143" t="s">
        <v>592</v>
      </c>
      <c r="C143">
        <v>3</v>
      </c>
      <c r="D143" s="1">
        <v>45018.086805555555</v>
      </c>
      <c r="E143" s="1">
        <v>45018.170138888891</v>
      </c>
      <c r="F143" t="s">
        <v>65</v>
      </c>
      <c r="G143" t="s">
        <v>73</v>
      </c>
      <c r="H143" t="s">
        <v>67</v>
      </c>
      <c r="I143" t="s">
        <v>593</v>
      </c>
      <c r="J143" t="s">
        <v>75</v>
      </c>
      <c r="K143">
        <v>142</v>
      </c>
      <c r="L143" t="s">
        <v>99</v>
      </c>
      <c r="M143" t="s">
        <v>594</v>
      </c>
      <c r="N143" s="2">
        <f>SUMIF(Datos_cocina!A:A,Datos_sala!K:K,Datos_cocina!J:J)</f>
        <v>181</v>
      </c>
      <c r="O143" s="7" t="str">
        <f>TEXT(Datos_sala[[#This Row],[Hora de Salida]], "aaaa-mm-dd")</f>
        <v>2023-04-02</v>
      </c>
      <c r="P143" t="str">
        <f>TEXT(Datos_sala[[#This Row],[Hora de Llegada]], "hh:mm")</f>
        <v>02:05</v>
      </c>
      <c r="Q143" t="str">
        <f>TEXT(Datos_sala[[#This Row],[Hora de Salida]], "hh:mm")</f>
        <v>04:05</v>
      </c>
      <c r="R143" s="8">
        <f>Datos_sala[[#This Row],[Hora de Salida2]] - Datos_sala[[#This Row],[Hora de Llegada2]] + IF(Datos_sala[[#This Row],[Estado de la Mesa]]="Ocupada", 15/1440, 0)</f>
        <v>9.3750000000000014E-2</v>
      </c>
      <c r="S143" s="8">
        <f>SUMIF(Datos_cocina!A:A, Datos_sala!K:K, Datos_cocina!H:H)</f>
        <v>4.8611111111111112E-2</v>
      </c>
      <c r="T143" s="8">
        <f>MAX(0, Datos_sala[[#This Row],[Tiempo de Permanencia]]-Datos_sala[[#This Row],[Tiempo de Preparación Ordenes en Horas]])</f>
        <v>4.5138888888888902E-2</v>
      </c>
      <c r="U143" s="9" t="str">
        <f>IF(Datos_sala[[#This Row],[Tiempo de Degustación en Horas]] = 0, "No", "Si")</f>
        <v>Si</v>
      </c>
    </row>
    <row r="144" spans="1:21" x14ac:dyDescent="0.3">
      <c r="A144" t="s">
        <v>132</v>
      </c>
      <c r="B144" t="s">
        <v>133</v>
      </c>
      <c r="C144">
        <v>4</v>
      </c>
      <c r="D144" s="1">
        <v>45018.022222222222</v>
      </c>
      <c r="E144" s="1">
        <v>45018.1875</v>
      </c>
      <c r="F144" t="s">
        <v>65</v>
      </c>
      <c r="G144" t="s">
        <v>73</v>
      </c>
      <c r="H144" t="s">
        <v>74</v>
      </c>
      <c r="I144">
        <v>4826</v>
      </c>
      <c r="J144" t="s">
        <v>68</v>
      </c>
      <c r="K144">
        <v>143</v>
      </c>
      <c r="L144" t="s">
        <v>69</v>
      </c>
      <c r="M144" t="s">
        <v>48</v>
      </c>
      <c r="N144" s="2">
        <f>SUMIF(Datos_cocina!A:A,Datos_sala!K:K,Datos_cocina!J:J)</f>
        <v>50</v>
      </c>
      <c r="O144" s="7" t="str">
        <f>TEXT(Datos_sala[[#This Row],[Hora de Salida]], "aaaa-mm-dd")</f>
        <v>2023-04-02</v>
      </c>
      <c r="P144" t="str">
        <f>TEXT(Datos_sala[[#This Row],[Hora de Llegada]], "hh:mm")</f>
        <v>00:32</v>
      </c>
      <c r="Q144" t="str">
        <f>TEXT(Datos_sala[[#This Row],[Hora de Salida]], "hh:mm")</f>
        <v>04:30</v>
      </c>
      <c r="R144" s="8">
        <f>Datos_sala[[#This Row],[Hora de Salida2]] - Datos_sala[[#This Row],[Hora de Llegada2]] + IF(Datos_sala[[#This Row],[Estado de la Mesa]]="Ocupada", 15/1440, 0)</f>
        <v>0.16527777777777777</v>
      </c>
      <c r="S144" s="8">
        <f>SUMIF(Datos_cocina!A:A, Datos_sala!K:K, Datos_cocina!H:H)</f>
        <v>1.1111111111111112E-2</v>
      </c>
      <c r="T144" s="8">
        <f>MAX(0, Datos_sala[[#This Row],[Tiempo de Permanencia]]-Datos_sala[[#This Row],[Tiempo de Preparación Ordenes en Horas]])</f>
        <v>0.15416666666666667</v>
      </c>
      <c r="U144" s="9" t="str">
        <f>IF(Datos_sala[[#This Row],[Tiempo de Degustación en Horas]] = 0, "No", "Si")</f>
        <v>Si</v>
      </c>
    </row>
    <row r="145" spans="1:21" x14ac:dyDescent="0.3">
      <c r="A145">
        <v>18</v>
      </c>
      <c r="B145" t="s">
        <v>595</v>
      </c>
      <c r="C145">
        <v>1</v>
      </c>
      <c r="D145" s="1">
        <v>45018.123611111114</v>
      </c>
      <c r="E145" s="1">
        <v>45018.230555555558</v>
      </c>
      <c r="F145" t="s">
        <v>65</v>
      </c>
      <c r="G145" t="s">
        <v>66</v>
      </c>
      <c r="H145" t="s">
        <v>67</v>
      </c>
      <c r="I145" t="s">
        <v>596</v>
      </c>
      <c r="J145" t="s">
        <v>75</v>
      </c>
      <c r="K145">
        <v>144</v>
      </c>
      <c r="L145" t="s">
        <v>69</v>
      </c>
      <c r="M145" t="s">
        <v>597</v>
      </c>
      <c r="N145" s="2">
        <f>SUMIF(Datos_cocina!A:A,Datos_sala!K:K,Datos_cocina!J:J)</f>
        <v>185</v>
      </c>
      <c r="O145" s="7" t="str">
        <f>TEXT(Datos_sala[[#This Row],[Hora de Salida]], "aaaa-mm-dd")</f>
        <v>2023-04-02</v>
      </c>
      <c r="P145" t="str">
        <f>TEXT(Datos_sala[[#This Row],[Hora de Llegada]], "hh:mm")</f>
        <v>02:58</v>
      </c>
      <c r="Q145" t="str">
        <f>TEXT(Datos_sala[[#This Row],[Hora de Salida]], "hh:mm")</f>
        <v>05:32</v>
      </c>
      <c r="R145" s="8">
        <f>Datos_sala[[#This Row],[Hora de Salida2]] - Datos_sala[[#This Row],[Hora de Llegada2]] + IF(Datos_sala[[#This Row],[Estado de la Mesa]]="Ocupada", 15/1440, 0)</f>
        <v>0.11736111111111112</v>
      </c>
      <c r="S145" s="8">
        <f>SUMIF(Datos_cocina!A:A, Datos_sala!K:K, Datos_cocina!H:H)</f>
        <v>0.10416666666666667</v>
      </c>
      <c r="T145" s="8">
        <f>MAX(0, Datos_sala[[#This Row],[Tiempo de Permanencia]]-Datos_sala[[#This Row],[Tiempo de Preparación Ordenes en Horas]])</f>
        <v>1.3194444444444453E-2</v>
      </c>
      <c r="U145" s="9" t="str">
        <f>IF(Datos_sala[[#This Row],[Tiempo de Degustación en Horas]] = 0, "No", "Si")</f>
        <v>Si</v>
      </c>
    </row>
    <row r="146" spans="1:21" x14ac:dyDescent="0.3">
      <c r="A146">
        <v>2</v>
      </c>
      <c r="B146" t="s">
        <v>598</v>
      </c>
      <c r="C146">
        <v>5</v>
      </c>
      <c r="D146" s="1">
        <v>45018.025694444441</v>
      </c>
      <c r="E146" s="1">
        <v>45018.070833333331</v>
      </c>
      <c r="F146" t="s">
        <v>83</v>
      </c>
      <c r="G146" t="s">
        <v>66</v>
      </c>
      <c r="H146" t="s">
        <v>67</v>
      </c>
      <c r="I146" t="s">
        <v>599</v>
      </c>
      <c r="J146" t="s">
        <v>75</v>
      </c>
      <c r="K146">
        <v>145</v>
      </c>
      <c r="L146" t="s">
        <v>142</v>
      </c>
      <c r="M146" t="s">
        <v>600</v>
      </c>
      <c r="N146" s="2">
        <f>SUMIF(Datos_cocina!A:A,Datos_sala!K:K,Datos_cocina!J:J)</f>
        <v>126</v>
      </c>
      <c r="O146" s="7" t="str">
        <f>TEXT(Datos_sala[[#This Row],[Hora de Salida]], "aaaa-mm-dd")</f>
        <v>2023-04-02</v>
      </c>
      <c r="P146" t="str">
        <f>TEXT(Datos_sala[[#This Row],[Hora de Llegada]], "hh:mm")</f>
        <v>00:37</v>
      </c>
      <c r="Q146" t="str">
        <f>TEXT(Datos_sala[[#This Row],[Hora de Salida]], "hh:mm")</f>
        <v>01:42</v>
      </c>
      <c r="R146" s="8">
        <f>Datos_sala[[#This Row],[Hora de Salida2]] - Datos_sala[[#This Row],[Hora de Llegada2]] + IF(Datos_sala[[#This Row],[Estado de la Mesa]]="Ocupada", 15/1440, 0)</f>
        <v>5.5555555555555552E-2</v>
      </c>
      <c r="S146" s="8">
        <f>SUMIF(Datos_cocina!A:A, Datos_sala!K:K, Datos_cocina!H:H)</f>
        <v>7.3611111111111113E-2</v>
      </c>
      <c r="T146" s="8">
        <f>MAX(0, Datos_sala[[#This Row],[Tiempo de Permanencia]]-Datos_sala[[#This Row],[Tiempo de Preparación Ordenes en Horas]])</f>
        <v>0</v>
      </c>
      <c r="U146" s="9" t="str">
        <f>IF(Datos_sala[[#This Row],[Tiempo de Degustación en Horas]] = 0, "No", "Si")</f>
        <v>No</v>
      </c>
    </row>
    <row r="147" spans="1:21" x14ac:dyDescent="0.3">
      <c r="A147" t="s">
        <v>116</v>
      </c>
      <c r="B147" t="s">
        <v>134</v>
      </c>
      <c r="C147">
        <v>6</v>
      </c>
      <c r="D147" s="1">
        <v>45018.069444444445</v>
      </c>
      <c r="E147" s="1">
        <v>45018.120833333334</v>
      </c>
      <c r="F147" t="s">
        <v>101</v>
      </c>
      <c r="G147" t="s">
        <v>73</v>
      </c>
      <c r="H147" t="s">
        <v>67</v>
      </c>
      <c r="I147">
        <v>384</v>
      </c>
      <c r="J147" t="s">
        <v>79</v>
      </c>
      <c r="K147">
        <v>146</v>
      </c>
      <c r="L147" t="s">
        <v>119</v>
      </c>
      <c r="M147" t="s">
        <v>14</v>
      </c>
      <c r="N147" s="2">
        <f>SUMIF(Datos_cocina!A:A,Datos_sala!K:K,Datos_cocina!J:J)</f>
        <v>62</v>
      </c>
      <c r="O147" s="7" t="str">
        <f>TEXT(Datos_sala[[#This Row],[Hora de Salida]], "aaaa-mm-dd")</f>
        <v>2023-04-02</v>
      </c>
      <c r="P147" t="str">
        <f>TEXT(Datos_sala[[#This Row],[Hora de Llegada]], "hh:mm")</f>
        <v>01:40</v>
      </c>
      <c r="Q147" t="str">
        <f>TEXT(Datos_sala[[#This Row],[Hora de Salida]], "hh:mm")</f>
        <v>02:54</v>
      </c>
      <c r="R147" s="8">
        <f>Datos_sala[[#This Row],[Hora de Salida2]] - Datos_sala[[#This Row],[Hora de Llegada2]] + IF(Datos_sala[[#This Row],[Estado de la Mesa]]="Ocupada", 15/1440, 0)</f>
        <v>5.1388888888888887E-2</v>
      </c>
      <c r="S147" s="8">
        <f>SUMIF(Datos_cocina!A:A, Datos_sala!K:K, Datos_cocina!H:H)</f>
        <v>3.2638888888888891E-2</v>
      </c>
      <c r="T147" s="8">
        <f>MAX(0, Datos_sala[[#This Row],[Tiempo de Permanencia]]-Datos_sala[[#This Row],[Tiempo de Preparación Ordenes en Horas]])</f>
        <v>1.8749999999999996E-2</v>
      </c>
      <c r="U147" s="9" t="str">
        <f>IF(Datos_sala[[#This Row],[Tiempo de Degustación en Horas]] = 0, "No", "Si")</f>
        <v>Si</v>
      </c>
    </row>
    <row r="148" spans="1:21" x14ac:dyDescent="0.3">
      <c r="A148">
        <v>5</v>
      </c>
      <c r="B148" t="s">
        <v>601</v>
      </c>
      <c r="C148">
        <v>4</v>
      </c>
      <c r="D148" s="1">
        <v>45018.137499999997</v>
      </c>
      <c r="E148" s="1">
        <v>45018.206944444442</v>
      </c>
      <c r="F148" t="s">
        <v>101</v>
      </c>
      <c r="G148" t="s">
        <v>98</v>
      </c>
      <c r="H148" t="s">
        <v>67</v>
      </c>
      <c r="I148" t="s">
        <v>602</v>
      </c>
      <c r="J148" t="s">
        <v>79</v>
      </c>
      <c r="K148">
        <v>147</v>
      </c>
      <c r="L148" t="s">
        <v>88</v>
      </c>
      <c r="M148" t="s">
        <v>603</v>
      </c>
      <c r="N148" s="2">
        <f>SUMIF(Datos_cocina!A:A,Datos_sala!K:K,Datos_cocina!J:J)</f>
        <v>84</v>
      </c>
      <c r="O148" s="7" t="str">
        <f>TEXT(Datos_sala[[#This Row],[Hora de Salida]], "aaaa-mm-dd")</f>
        <v>2023-04-02</v>
      </c>
      <c r="P148" t="str">
        <f>TEXT(Datos_sala[[#This Row],[Hora de Llegada]], "hh:mm")</f>
        <v>03:18</v>
      </c>
      <c r="Q148" t="str">
        <f>TEXT(Datos_sala[[#This Row],[Hora de Salida]], "hh:mm")</f>
        <v>04:58</v>
      </c>
      <c r="R148" s="8">
        <f>Datos_sala[[#This Row],[Hora de Salida2]] - Datos_sala[[#This Row],[Hora de Llegada2]] + IF(Datos_sala[[#This Row],[Estado de la Mesa]]="Ocupada", 15/1440, 0)</f>
        <v>6.944444444444442E-2</v>
      </c>
      <c r="S148" s="8">
        <f>SUMIF(Datos_cocina!A:A, Datos_sala!K:K, Datos_cocina!H:H)</f>
        <v>2.2916666666666665E-2</v>
      </c>
      <c r="T148" s="8">
        <f>MAX(0, Datos_sala[[#This Row],[Tiempo de Permanencia]]-Datos_sala[[#This Row],[Tiempo de Preparación Ordenes en Horas]])</f>
        <v>4.6527777777777751E-2</v>
      </c>
      <c r="U148" s="9" t="str">
        <f>IF(Datos_sala[[#This Row],[Tiempo de Degustación en Horas]] = 0, "No", "Si")</f>
        <v>Si</v>
      </c>
    </row>
    <row r="149" spans="1:21" x14ac:dyDescent="0.3">
      <c r="A149">
        <v>10</v>
      </c>
      <c r="B149" t="s">
        <v>604</v>
      </c>
      <c r="C149">
        <v>6</v>
      </c>
      <c r="D149" s="1">
        <v>45018.161111111112</v>
      </c>
      <c r="E149" s="1">
        <v>45018.249305555553</v>
      </c>
      <c r="F149" t="s">
        <v>101</v>
      </c>
      <c r="G149" t="s">
        <v>73</v>
      </c>
      <c r="H149" t="s">
        <v>87</v>
      </c>
      <c r="I149" t="s">
        <v>605</v>
      </c>
      <c r="J149" t="s">
        <v>75</v>
      </c>
      <c r="K149">
        <v>148</v>
      </c>
      <c r="L149" t="s">
        <v>88</v>
      </c>
      <c r="M149" t="s">
        <v>606</v>
      </c>
      <c r="N149" s="2">
        <f>SUMIF(Datos_cocina!A:A,Datos_sala!K:K,Datos_cocina!J:J)</f>
        <v>212</v>
      </c>
      <c r="O149" s="7" t="str">
        <f>TEXT(Datos_sala[[#This Row],[Hora de Salida]], "aaaa-mm-dd")</f>
        <v>2023-04-02</v>
      </c>
      <c r="P149" t="str">
        <f>TEXT(Datos_sala[[#This Row],[Hora de Llegada]], "hh:mm")</f>
        <v>03:52</v>
      </c>
      <c r="Q149" t="str">
        <f>TEXT(Datos_sala[[#This Row],[Hora de Salida]], "hh:mm")</f>
        <v>05:59</v>
      </c>
      <c r="R149" s="8">
        <f>Datos_sala[[#This Row],[Hora de Salida2]] - Datos_sala[[#This Row],[Hora de Llegada2]] + IF(Datos_sala[[#This Row],[Estado de la Mesa]]="Ocupada", 15/1440, 0)</f>
        <v>9.8611111111111108E-2</v>
      </c>
      <c r="S149" s="8">
        <f>SUMIF(Datos_cocina!A:A, Datos_sala!K:K, Datos_cocina!H:H)</f>
        <v>0.11041666666666666</v>
      </c>
      <c r="T149" s="8">
        <f>MAX(0, Datos_sala[[#This Row],[Tiempo de Permanencia]]-Datos_sala[[#This Row],[Tiempo de Preparación Ordenes en Horas]])</f>
        <v>0</v>
      </c>
      <c r="U149" s="9" t="str">
        <f>IF(Datos_sala[[#This Row],[Tiempo de Degustación en Horas]] = 0, "No", "Si")</f>
        <v>No</v>
      </c>
    </row>
    <row r="150" spans="1:21" x14ac:dyDescent="0.3">
      <c r="A150">
        <v>18</v>
      </c>
      <c r="B150" t="s">
        <v>607</v>
      </c>
      <c r="C150">
        <v>4</v>
      </c>
      <c r="D150" s="1">
        <v>45018.065972222219</v>
      </c>
      <c r="E150" s="1">
        <v>45018.201388888891</v>
      </c>
      <c r="F150" t="s">
        <v>72</v>
      </c>
      <c r="G150" t="s">
        <v>98</v>
      </c>
      <c r="H150" t="s">
        <v>67</v>
      </c>
      <c r="I150" t="s">
        <v>608</v>
      </c>
      <c r="J150" t="s">
        <v>75</v>
      </c>
      <c r="K150">
        <v>149</v>
      </c>
      <c r="L150" t="s">
        <v>76</v>
      </c>
      <c r="M150" t="s">
        <v>609</v>
      </c>
      <c r="N150" s="2">
        <f>SUMIF(Datos_cocina!A:A,Datos_sala!K:K,Datos_cocina!J:J)</f>
        <v>226</v>
      </c>
      <c r="O150" s="7" t="str">
        <f>TEXT(Datos_sala[[#This Row],[Hora de Salida]], "aaaa-mm-dd")</f>
        <v>2023-04-02</v>
      </c>
      <c r="P150" t="str">
        <f>TEXT(Datos_sala[[#This Row],[Hora de Llegada]], "hh:mm")</f>
        <v>01:35</v>
      </c>
      <c r="Q150" t="str">
        <f>TEXT(Datos_sala[[#This Row],[Hora de Salida]], "hh:mm")</f>
        <v>04:50</v>
      </c>
      <c r="R150" s="8">
        <f>Datos_sala[[#This Row],[Hora de Salida2]] - Datos_sala[[#This Row],[Hora de Llegada2]] + IF(Datos_sala[[#This Row],[Estado de la Mesa]]="Ocupada", 15/1440, 0)</f>
        <v>0.14583333333333334</v>
      </c>
      <c r="S150" s="8">
        <f>SUMIF(Datos_cocina!A:A, Datos_sala!K:K, Datos_cocina!H:H)</f>
        <v>9.6527777777777768E-2</v>
      </c>
      <c r="T150" s="8">
        <f>MAX(0, Datos_sala[[#This Row],[Tiempo de Permanencia]]-Datos_sala[[#This Row],[Tiempo de Preparación Ordenes en Horas]])</f>
        <v>4.9305555555555575E-2</v>
      </c>
      <c r="U150" s="9" t="str">
        <f>IF(Datos_sala[[#This Row],[Tiempo de Degustación en Horas]] = 0, "No", "Si")</f>
        <v>Si</v>
      </c>
    </row>
    <row r="151" spans="1:21" x14ac:dyDescent="0.3">
      <c r="A151">
        <v>18</v>
      </c>
      <c r="B151" t="s">
        <v>610</v>
      </c>
      <c r="C151">
        <v>6</v>
      </c>
      <c r="D151" s="1">
        <v>45018.025694444441</v>
      </c>
      <c r="E151" s="1">
        <v>45018.131944444445</v>
      </c>
      <c r="F151" t="s">
        <v>121</v>
      </c>
      <c r="G151" t="s">
        <v>73</v>
      </c>
      <c r="H151" t="s">
        <v>87</v>
      </c>
      <c r="I151" t="s">
        <v>611</v>
      </c>
      <c r="J151" t="s">
        <v>68</v>
      </c>
      <c r="K151">
        <v>150</v>
      </c>
      <c r="L151" t="s">
        <v>99</v>
      </c>
      <c r="M151" t="s">
        <v>612</v>
      </c>
      <c r="N151" s="2">
        <f>SUMIF(Datos_cocina!A:A,Datos_sala!K:K,Datos_cocina!J:J)</f>
        <v>150</v>
      </c>
      <c r="O151" s="7" t="str">
        <f>TEXT(Datos_sala[[#This Row],[Hora de Salida]], "aaaa-mm-dd")</f>
        <v>2023-04-02</v>
      </c>
      <c r="P151" t="str">
        <f>TEXT(Datos_sala[[#This Row],[Hora de Llegada]], "hh:mm")</f>
        <v>00:37</v>
      </c>
      <c r="Q151" t="str">
        <f>TEXT(Datos_sala[[#This Row],[Hora de Salida]], "hh:mm")</f>
        <v>03:10</v>
      </c>
      <c r="R151" s="8">
        <f>Datos_sala[[#This Row],[Hora de Salida2]] - Datos_sala[[#This Row],[Hora de Llegada2]] + IF(Datos_sala[[#This Row],[Estado de la Mesa]]="Ocupada", 15/1440, 0)</f>
        <v>0.10625000000000001</v>
      </c>
      <c r="S151" s="8">
        <f>SUMIF(Datos_cocina!A:A, Datos_sala!K:K, Datos_cocina!H:H)</f>
        <v>7.3611111111111113E-2</v>
      </c>
      <c r="T151" s="8">
        <f>MAX(0, Datos_sala[[#This Row],[Tiempo de Permanencia]]-Datos_sala[[#This Row],[Tiempo de Preparación Ordenes en Horas]])</f>
        <v>3.2638888888888898E-2</v>
      </c>
      <c r="U151" s="9" t="str">
        <f>IF(Datos_sala[[#This Row],[Tiempo de Degustación en Horas]] = 0, "No", "Si")</f>
        <v>Si</v>
      </c>
    </row>
    <row r="152" spans="1:21" x14ac:dyDescent="0.3">
      <c r="A152">
        <v>6</v>
      </c>
      <c r="B152" t="s">
        <v>613</v>
      </c>
      <c r="C152">
        <v>2</v>
      </c>
      <c r="D152" s="1">
        <v>45018.135416666664</v>
      </c>
      <c r="E152" s="1">
        <v>45018.286805555559</v>
      </c>
      <c r="F152" t="s">
        <v>65</v>
      </c>
      <c r="G152" t="s">
        <v>66</v>
      </c>
      <c r="H152" t="s">
        <v>67</v>
      </c>
      <c r="I152" t="s">
        <v>614</v>
      </c>
      <c r="J152" t="s">
        <v>75</v>
      </c>
      <c r="K152">
        <v>151</v>
      </c>
      <c r="L152" t="s">
        <v>110</v>
      </c>
      <c r="M152" t="s">
        <v>615</v>
      </c>
      <c r="N152" s="2">
        <f>SUMIF(Datos_cocina!A:A,Datos_sala!K:K,Datos_cocina!J:J)</f>
        <v>132</v>
      </c>
      <c r="O152" s="7" t="str">
        <f>TEXT(Datos_sala[[#This Row],[Hora de Salida]], "aaaa-mm-dd")</f>
        <v>2023-04-02</v>
      </c>
      <c r="P152" t="str">
        <f>TEXT(Datos_sala[[#This Row],[Hora de Llegada]], "hh:mm")</f>
        <v>03:15</v>
      </c>
      <c r="Q152" t="str">
        <f>TEXT(Datos_sala[[#This Row],[Hora de Salida]], "hh:mm")</f>
        <v>06:53</v>
      </c>
      <c r="R152" s="8">
        <f>Datos_sala[[#This Row],[Hora de Salida2]] - Datos_sala[[#This Row],[Hora de Llegada2]] + IF(Datos_sala[[#This Row],[Estado de la Mesa]]="Ocupada", 15/1440, 0)</f>
        <v>0.16180555555555554</v>
      </c>
      <c r="S152" s="8">
        <f>SUMIF(Datos_cocina!A:A, Datos_sala!K:K, Datos_cocina!H:H)</f>
        <v>1.3194444444444443E-2</v>
      </c>
      <c r="T152" s="8">
        <f>MAX(0, Datos_sala[[#This Row],[Tiempo de Permanencia]]-Datos_sala[[#This Row],[Tiempo de Preparación Ordenes en Horas]])</f>
        <v>0.14861111111111108</v>
      </c>
      <c r="U152" s="9" t="str">
        <f>IF(Datos_sala[[#This Row],[Tiempo de Degustación en Horas]] = 0, "No", "Si")</f>
        <v>Si</v>
      </c>
    </row>
    <row r="153" spans="1:21" x14ac:dyDescent="0.3">
      <c r="A153" t="s">
        <v>89</v>
      </c>
      <c r="B153" t="s">
        <v>135</v>
      </c>
      <c r="C153">
        <v>6</v>
      </c>
      <c r="D153" s="1">
        <v>45018.051388888889</v>
      </c>
      <c r="E153" s="1">
        <v>45018.119444444441</v>
      </c>
      <c r="F153" t="s">
        <v>65</v>
      </c>
      <c r="G153" t="s">
        <v>73</v>
      </c>
      <c r="H153" t="s">
        <v>87</v>
      </c>
      <c r="I153">
        <v>2557</v>
      </c>
      <c r="J153" t="s">
        <v>79</v>
      </c>
      <c r="K153">
        <v>152</v>
      </c>
      <c r="L153" t="s">
        <v>110</v>
      </c>
      <c r="M153" t="s">
        <v>26</v>
      </c>
      <c r="N153" s="2">
        <f>SUMIF(Datos_cocina!A:A,Datos_sala!K:K,Datos_cocina!J:J)</f>
        <v>56</v>
      </c>
      <c r="O153" s="7" t="str">
        <f>TEXT(Datos_sala[[#This Row],[Hora de Salida]], "aaaa-mm-dd")</f>
        <v>2023-04-02</v>
      </c>
      <c r="P153" t="str">
        <f>TEXT(Datos_sala[[#This Row],[Hora de Llegada]], "hh:mm")</f>
        <v>01:14</v>
      </c>
      <c r="Q153" t="str">
        <f>TEXT(Datos_sala[[#This Row],[Hora de Salida]], "hh:mm")</f>
        <v>02:52</v>
      </c>
      <c r="R153" s="8">
        <f>Datos_sala[[#This Row],[Hora de Salida2]] - Datos_sala[[#This Row],[Hora de Llegada2]] + IF(Datos_sala[[#This Row],[Estado de la Mesa]]="Ocupada", 15/1440, 0)</f>
        <v>6.8055555555555564E-2</v>
      </c>
      <c r="S153" s="8">
        <f>SUMIF(Datos_cocina!A:A, Datos_sala!K:K, Datos_cocina!H:H)</f>
        <v>8.3333333333333332E-3</v>
      </c>
      <c r="T153" s="8">
        <f>MAX(0, Datos_sala[[#This Row],[Tiempo de Permanencia]]-Datos_sala[[#This Row],[Tiempo de Preparación Ordenes en Horas]])</f>
        <v>5.9722222222222232E-2</v>
      </c>
      <c r="U153" s="9" t="str">
        <f>IF(Datos_sala[[#This Row],[Tiempo de Degustación en Horas]] = 0, "No", "Si")</f>
        <v>Si</v>
      </c>
    </row>
    <row r="154" spans="1:21" x14ac:dyDescent="0.3">
      <c r="A154">
        <v>10</v>
      </c>
      <c r="B154" t="s">
        <v>374</v>
      </c>
      <c r="C154">
        <v>1</v>
      </c>
      <c r="D154" s="1">
        <v>45018.129166666666</v>
      </c>
      <c r="E154" s="1">
        <v>45018.226388888892</v>
      </c>
      <c r="F154" t="s">
        <v>83</v>
      </c>
      <c r="G154" t="s">
        <v>98</v>
      </c>
      <c r="H154" t="s">
        <v>87</v>
      </c>
      <c r="I154" t="s">
        <v>616</v>
      </c>
      <c r="J154" t="s">
        <v>75</v>
      </c>
      <c r="K154">
        <v>153</v>
      </c>
      <c r="L154" t="s">
        <v>119</v>
      </c>
      <c r="M154" t="s">
        <v>617</v>
      </c>
      <c r="N154" s="2">
        <f>SUMIF(Datos_cocina!A:A,Datos_sala!K:K,Datos_cocina!J:J)</f>
        <v>203</v>
      </c>
      <c r="O154" s="7" t="str">
        <f>TEXT(Datos_sala[[#This Row],[Hora de Salida]], "aaaa-mm-dd")</f>
        <v>2023-04-02</v>
      </c>
      <c r="P154" t="str">
        <f>TEXT(Datos_sala[[#This Row],[Hora de Llegada]], "hh:mm")</f>
        <v>03:06</v>
      </c>
      <c r="Q154" t="str">
        <f>TEXT(Datos_sala[[#This Row],[Hora de Salida]], "hh:mm")</f>
        <v>05:26</v>
      </c>
      <c r="R154" s="8">
        <f>Datos_sala[[#This Row],[Hora de Salida2]] - Datos_sala[[#This Row],[Hora de Llegada2]] + IF(Datos_sala[[#This Row],[Estado de la Mesa]]="Ocupada", 15/1440, 0)</f>
        <v>0.10763888888888888</v>
      </c>
      <c r="S154" s="8">
        <f>SUMIF(Datos_cocina!A:A, Datos_sala!K:K, Datos_cocina!H:H)</f>
        <v>6.1805555555555551E-2</v>
      </c>
      <c r="T154" s="8">
        <f>MAX(0, Datos_sala[[#This Row],[Tiempo de Permanencia]]-Datos_sala[[#This Row],[Tiempo de Preparación Ordenes en Horas]])</f>
        <v>4.583333333333333E-2</v>
      </c>
      <c r="U154" s="9" t="str">
        <f>IF(Datos_sala[[#This Row],[Tiempo de Degustación en Horas]] = 0, "No", "Si")</f>
        <v>Si</v>
      </c>
    </row>
    <row r="155" spans="1:21" x14ac:dyDescent="0.3">
      <c r="A155">
        <v>11</v>
      </c>
      <c r="B155" t="s">
        <v>618</v>
      </c>
      <c r="C155">
        <v>6</v>
      </c>
      <c r="D155" s="1">
        <v>45018.089583333334</v>
      </c>
      <c r="E155" s="1">
        <v>45018.15</v>
      </c>
      <c r="F155" t="s">
        <v>121</v>
      </c>
      <c r="G155" t="s">
        <v>98</v>
      </c>
      <c r="H155" t="s">
        <v>67</v>
      </c>
      <c r="I155" t="s">
        <v>619</v>
      </c>
      <c r="J155" t="s">
        <v>68</v>
      </c>
      <c r="K155">
        <v>154</v>
      </c>
      <c r="L155" t="s">
        <v>110</v>
      </c>
      <c r="M155" t="s">
        <v>620</v>
      </c>
      <c r="N155" s="2">
        <f>SUMIF(Datos_cocina!A:A,Datos_sala!K:K,Datos_cocina!J:J)</f>
        <v>144</v>
      </c>
      <c r="O155" s="7" t="str">
        <f>TEXT(Datos_sala[[#This Row],[Hora de Salida]], "aaaa-mm-dd")</f>
        <v>2023-04-02</v>
      </c>
      <c r="P155" t="str">
        <f>TEXT(Datos_sala[[#This Row],[Hora de Llegada]], "hh:mm")</f>
        <v>02:09</v>
      </c>
      <c r="Q155" t="str">
        <f>TEXT(Datos_sala[[#This Row],[Hora de Salida]], "hh:mm")</f>
        <v>03:36</v>
      </c>
      <c r="R155" s="8">
        <f>Datos_sala[[#This Row],[Hora de Salida2]] - Datos_sala[[#This Row],[Hora de Llegada2]] + IF(Datos_sala[[#This Row],[Estado de la Mesa]]="Ocupada", 15/1440, 0)</f>
        <v>6.041666666666666E-2</v>
      </c>
      <c r="S155" s="8">
        <f>SUMIF(Datos_cocina!A:A, Datos_sala!K:K, Datos_cocina!H:H)</f>
        <v>5.6944444444444436E-2</v>
      </c>
      <c r="T155" s="8">
        <f>MAX(0, Datos_sala[[#This Row],[Tiempo de Permanencia]]-Datos_sala[[#This Row],[Tiempo de Preparación Ordenes en Horas]])</f>
        <v>3.4722222222222238E-3</v>
      </c>
      <c r="U155" s="9" t="str">
        <f>IF(Datos_sala[[#This Row],[Tiempo de Degustación en Horas]] = 0, "No", "Si")</f>
        <v>Si</v>
      </c>
    </row>
    <row r="156" spans="1:21" x14ac:dyDescent="0.3">
      <c r="A156">
        <v>7</v>
      </c>
      <c r="B156" t="s">
        <v>621</v>
      </c>
      <c r="C156">
        <v>2</v>
      </c>
      <c r="D156" s="1">
        <v>45018.078472222223</v>
      </c>
      <c r="E156" s="1">
        <v>45018.197222222225</v>
      </c>
      <c r="F156" t="s">
        <v>72</v>
      </c>
      <c r="G156" t="s">
        <v>73</v>
      </c>
      <c r="H156" t="s">
        <v>67</v>
      </c>
      <c r="I156" t="s">
        <v>622</v>
      </c>
      <c r="J156" t="s">
        <v>79</v>
      </c>
      <c r="K156">
        <v>155</v>
      </c>
      <c r="L156" t="s">
        <v>142</v>
      </c>
      <c r="M156" t="s">
        <v>623</v>
      </c>
      <c r="N156" s="2">
        <f>SUMIF(Datos_cocina!A:A,Datos_sala!K:K,Datos_cocina!J:J)</f>
        <v>136</v>
      </c>
      <c r="O156" s="7" t="str">
        <f>TEXT(Datos_sala[[#This Row],[Hora de Salida]], "aaaa-mm-dd")</f>
        <v>2023-04-02</v>
      </c>
      <c r="P156" t="str">
        <f>TEXT(Datos_sala[[#This Row],[Hora de Llegada]], "hh:mm")</f>
        <v>01:53</v>
      </c>
      <c r="Q156" t="str">
        <f>TEXT(Datos_sala[[#This Row],[Hora de Salida]], "hh:mm")</f>
        <v>04:44</v>
      </c>
      <c r="R156" s="8">
        <f>Datos_sala[[#This Row],[Hora de Salida2]] - Datos_sala[[#This Row],[Hora de Llegada2]] + IF(Datos_sala[[#This Row],[Estado de la Mesa]]="Ocupada", 15/1440, 0)</f>
        <v>0.11874999999999999</v>
      </c>
      <c r="S156" s="8">
        <f>SUMIF(Datos_cocina!A:A, Datos_sala!K:K, Datos_cocina!H:H)</f>
        <v>6.9444444444444448E-2</v>
      </c>
      <c r="T156" s="8">
        <f>MAX(0, Datos_sala[[#This Row],[Tiempo de Permanencia]]-Datos_sala[[#This Row],[Tiempo de Preparación Ordenes en Horas]])</f>
        <v>4.9305555555555547E-2</v>
      </c>
      <c r="U156" s="9" t="str">
        <f>IF(Datos_sala[[#This Row],[Tiempo de Degustación en Horas]] = 0, "No", "Si")</f>
        <v>Si</v>
      </c>
    </row>
    <row r="157" spans="1:21" x14ac:dyDescent="0.3">
      <c r="A157" t="s">
        <v>108</v>
      </c>
      <c r="B157" t="s">
        <v>136</v>
      </c>
      <c r="C157">
        <v>4</v>
      </c>
      <c r="D157" s="1">
        <v>45018.027777777781</v>
      </c>
      <c r="E157" s="1">
        <v>45018.178472222222</v>
      </c>
      <c r="F157" t="s">
        <v>101</v>
      </c>
      <c r="G157" t="s">
        <v>66</v>
      </c>
      <c r="H157" t="s">
        <v>67</v>
      </c>
      <c r="I157">
        <v>1903</v>
      </c>
      <c r="J157" t="s">
        <v>68</v>
      </c>
      <c r="K157">
        <v>156</v>
      </c>
      <c r="L157" t="s">
        <v>107</v>
      </c>
      <c r="M157" t="s">
        <v>26</v>
      </c>
      <c r="N157" s="2">
        <f>SUMIF(Datos_cocina!A:A,Datos_sala!K:K,Datos_cocina!J:J)</f>
        <v>56</v>
      </c>
      <c r="O157" s="7" t="str">
        <f>TEXT(Datos_sala[[#This Row],[Hora de Salida]], "aaaa-mm-dd")</f>
        <v>2023-04-02</v>
      </c>
      <c r="P157" t="str">
        <f>TEXT(Datos_sala[[#This Row],[Hora de Llegada]], "hh:mm")</f>
        <v>00:40</v>
      </c>
      <c r="Q157" t="str">
        <f>TEXT(Datos_sala[[#This Row],[Hora de Salida]], "hh:mm")</f>
        <v>04:17</v>
      </c>
      <c r="R157" s="8">
        <f>Datos_sala[[#This Row],[Hora de Salida2]] - Datos_sala[[#This Row],[Hora de Llegada2]] + IF(Datos_sala[[#This Row],[Estado de la Mesa]]="Ocupada", 15/1440, 0)</f>
        <v>0.15069444444444446</v>
      </c>
      <c r="S157" s="8">
        <f>SUMIF(Datos_cocina!A:A, Datos_sala!K:K, Datos_cocina!H:H)</f>
        <v>4.1666666666666666E-3</v>
      </c>
      <c r="T157" s="8">
        <f>MAX(0, Datos_sala[[#This Row],[Tiempo de Permanencia]]-Datos_sala[[#This Row],[Tiempo de Preparación Ordenes en Horas]])</f>
        <v>0.14652777777777778</v>
      </c>
      <c r="U157" s="9" t="str">
        <f>IF(Datos_sala[[#This Row],[Tiempo de Degustación en Horas]] = 0, "No", "Si")</f>
        <v>Si</v>
      </c>
    </row>
    <row r="158" spans="1:21" x14ac:dyDescent="0.3">
      <c r="A158">
        <v>13</v>
      </c>
      <c r="B158" t="s">
        <v>624</v>
      </c>
      <c r="C158">
        <v>5</v>
      </c>
      <c r="D158" s="1">
        <v>45018.140277777777</v>
      </c>
      <c r="E158" s="1">
        <v>45018.260416666664</v>
      </c>
      <c r="F158" t="s">
        <v>101</v>
      </c>
      <c r="G158" t="s">
        <v>98</v>
      </c>
      <c r="H158" t="s">
        <v>67</v>
      </c>
      <c r="I158" t="s">
        <v>625</v>
      </c>
      <c r="J158" t="s">
        <v>75</v>
      </c>
      <c r="K158">
        <v>157</v>
      </c>
      <c r="L158" t="s">
        <v>69</v>
      </c>
      <c r="M158" t="s">
        <v>626</v>
      </c>
      <c r="N158" s="2">
        <f>SUMIF(Datos_cocina!A:A,Datos_sala!K:K,Datos_cocina!J:J)</f>
        <v>271</v>
      </c>
      <c r="O158" s="7" t="str">
        <f>TEXT(Datos_sala[[#This Row],[Hora de Salida]], "aaaa-mm-dd")</f>
        <v>2023-04-02</v>
      </c>
      <c r="P158" t="str">
        <f>TEXT(Datos_sala[[#This Row],[Hora de Llegada]], "hh:mm")</f>
        <v>03:22</v>
      </c>
      <c r="Q158" t="str">
        <f>TEXT(Datos_sala[[#This Row],[Hora de Salida]], "hh:mm")</f>
        <v>06:15</v>
      </c>
      <c r="R158" s="8">
        <f>Datos_sala[[#This Row],[Hora de Salida2]] - Datos_sala[[#This Row],[Hora de Llegada2]] + IF(Datos_sala[[#This Row],[Estado de la Mesa]]="Ocupada", 15/1440, 0)</f>
        <v>0.13055555555555556</v>
      </c>
      <c r="S158" s="8">
        <f>SUMIF(Datos_cocina!A:A, Datos_sala!K:K, Datos_cocina!H:H)</f>
        <v>0.10416666666666667</v>
      </c>
      <c r="T158" s="8">
        <f>MAX(0, Datos_sala[[#This Row],[Tiempo de Permanencia]]-Datos_sala[[#This Row],[Tiempo de Preparación Ordenes en Horas]])</f>
        <v>2.6388888888888892E-2</v>
      </c>
      <c r="U158" s="9" t="str">
        <f>IF(Datos_sala[[#This Row],[Tiempo de Degustación en Horas]] = 0, "No", "Si")</f>
        <v>Si</v>
      </c>
    </row>
    <row r="159" spans="1:21" x14ac:dyDescent="0.3">
      <c r="A159">
        <v>5</v>
      </c>
      <c r="B159" t="s">
        <v>227</v>
      </c>
      <c r="C159">
        <v>5</v>
      </c>
      <c r="D159" s="1">
        <v>45018.114583333336</v>
      </c>
      <c r="E159" s="1">
        <v>45018.165972222225</v>
      </c>
      <c r="F159" t="s">
        <v>101</v>
      </c>
      <c r="G159" t="s">
        <v>73</v>
      </c>
      <c r="H159" t="s">
        <v>67</v>
      </c>
      <c r="I159" t="s">
        <v>627</v>
      </c>
      <c r="J159" t="s">
        <v>68</v>
      </c>
      <c r="K159">
        <v>158</v>
      </c>
      <c r="L159" t="s">
        <v>84</v>
      </c>
      <c r="M159" t="s">
        <v>628</v>
      </c>
      <c r="N159" s="2">
        <f>SUMIF(Datos_cocina!A:A,Datos_sala!K:K,Datos_cocina!J:J)</f>
        <v>310</v>
      </c>
      <c r="O159" s="7" t="str">
        <f>TEXT(Datos_sala[[#This Row],[Hora de Salida]], "aaaa-mm-dd")</f>
        <v>2023-04-02</v>
      </c>
      <c r="P159" t="str">
        <f>TEXT(Datos_sala[[#This Row],[Hora de Llegada]], "hh:mm")</f>
        <v>02:45</v>
      </c>
      <c r="Q159" t="str">
        <f>TEXT(Datos_sala[[#This Row],[Hora de Salida]], "hh:mm")</f>
        <v>03:59</v>
      </c>
      <c r="R159" s="8">
        <f>Datos_sala[[#This Row],[Hora de Salida2]] - Datos_sala[[#This Row],[Hora de Llegada2]] + IF(Datos_sala[[#This Row],[Estado de la Mesa]]="Ocupada", 15/1440, 0)</f>
        <v>5.1388888888888887E-2</v>
      </c>
      <c r="S159" s="8">
        <f>SUMIF(Datos_cocina!A:A, Datos_sala!K:K, Datos_cocina!H:H)</f>
        <v>9.375E-2</v>
      </c>
      <c r="T159" s="8">
        <f>MAX(0, Datos_sala[[#This Row],[Tiempo de Permanencia]]-Datos_sala[[#This Row],[Tiempo de Preparación Ordenes en Horas]])</f>
        <v>0</v>
      </c>
      <c r="U159" s="9" t="str">
        <f>IF(Datos_sala[[#This Row],[Tiempo de Degustación en Horas]] = 0, "No", "Si")</f>
        <v>No</v>
      </c>
    </row>
    <row r="160" spans="1:21" x14ac:dyDescent="0.3">
      <c r="A160">
        <v>16</v>
      </c>
      <c r="B160" t="s">
        <v>629</v>
      </c>
      <c r="C160">
        <v>1</v>
      </c>
      <c r="D160" s="1">
        <v>45018.006944444445</v>
      </c>
      <c r="E160" s="1">
        <v>45018.052083333336</v>
      </c>
      <c r="F160" t="s">
        <v>101</v>
      </c>
      <c r="G160" t="s">
        <v>98</v>
      </c>
      <c r="H160" t="s">
        <v>67</v>
      </c>
      <c r="I160" t="s">
        <v>630</v>
      </c>
      <c r="J160" t="s">
        <v>75</v>
      </c>
      <c r="K160">
        <v>159</v>
      </c>
      <c r="L160" t="s">
        <v>76</v>
      </c>
      <c r="M160" t="s">
        <v>631</v>
      </c>
      <c r="N160" s="2">
        <f>SUMIF(Datos_cocina!A:A,Datos_sala!K:K,Datos_cocina!J:J)</f>
        <v>253</v>
      </c>
      <c r="O160" s="7" t="str">
        <f>TEXT(Datos_sala[[#This Row],[Hora de Salida]], "aaaa-mm-dd")</f>
        <v>2023-04-02</v>
      </c>
      <c r="P160" t="str">
        <f>TEXT(Datos_sala[[#This Row],[Hora de Llegada]], "hh:mm")</f>
        <v>00:10</v>
      </c>
      <c r="Q160" t="str">
        <f>TEXT(Datos_sala[[#This Row],[Hora de Salida]], "hh:mm")</f>
        <v>01:15</v>
      </c>
      <c r="R160" s="8">
        <f>Datos_sala[[#This Row],[Hora de Salida2]] - Datos_sala[[#This Row],[Hora de Llegada2]] + IF(Datos_sala[[#This Row],[Estado de la Mesa]]="Ocupada", 15/1440, 0)</f>
        <v>5.5555555555555559E-2</v>
      </c>
      <c r="S160" s="8">
        <f>SUMIF(Datos_cocina!A:A, Datos_sala!K:K, Datos_cocina!H:H)</f>
        <v>5.1388888888888887E-2</v>
      </c>
      <c r="T160" s="8">
        <f>MAX(0, Datos_sala[[#This Row],[Tiempo de Permanencia]]-Datos_sala[[#This Row],[Tiempo de Preparación Ordenes en Horas]])</f>
        <v>4.1666666666666727E-3</v>
      </c>
      <c r="U160" s="9" t="str">
        <f>IF(Datos_sala[[#This Row],[Tiempo de Degustación en Horas]] = 0, "No", "Si")</f>
        <v>Si</v>
      </c>
    </row>
    <row r="161" spans="1:21" x14ac:dyDescent="0.3">
      <c r="A161">
        <v>19</v>
      </c>
      <c r="B161" t="s">
        <v>166</v>
      </c>
      <c r="C161">
        <v>6</v>
      </c>
      <c r="D161" s="1">
        <v>45018.04583333333</v>
      </c>
      <c r="E161" s="1">
        <v>45018.189583333333</v>
      </c>
      <c r="F161" t="s">
        <v>83</v>
      </c>
      <c r="G161" t="s">
        <v>73</v>
      </c>
      <c r="H161" t="s">
        <v>67</v>
      </c>
      <c r="I161" t="s">
        <v>632</v>
      </c>
      <c r="J161" t="s">
        <v>79</v>
      </c>
      <c r="K161">
        <v>160</v>
      </c>
      <c r="L161" t="s">
        <v>88</v>
      </c>
      <c r="M161" t="s">
        <v>633</v>
      </c>
      <c r="N161" s="2">
        <f>SUMIF(Datos_cocina!A:A,Datos_sala!K:K,Datos_cocina!J:J)</f>
        <v>156</v>
      </c>
      <c r="O161" s="7" t="str">
        <f>TEXT(Datos_sala[[#This Row],[Hora de Salida]], "aaaa-mm-dd")</f>
        <v>2023-04-02</v>
      </c>
      <c r="P161" t="str">
        <f>TEXT(Datos_sala[[#This Row],[Hora de Llegada]], "hh:mm")</f>
        <v>01:06</v>
      </c>
      <c r="Q161" t="str">
        <f>TEXT(Datos_sala[[#This Row],[Hora de Salida]], "hh:mm")</f>
        <v>04:33</v>
      </c>
      <c r="R161" s="8">
        <f>Datos_sala[[#This Row],[Hora de Salida2]] - Datos_sala[[#This Row],[Hora de Llegada2]] + IF(Datos_sala[[#This Row],[Estado de la Mesa]]="Ocupada", 15/1440, 0)</f>
        <v>0.14374999999999999</v>
      </c>
      <c r="S161" s="8">
        <f>SUMIF(Datos_cocina!A:A, Datos_sala!K:K, Datos_cocina!H:H)</f>
        <v>4.6527777777777779E-2</v>
      </c>
      <c r="T161" s="8">
        <f>MAX(0, Datos_sala[[#This Row],[Tiempo de Permanencia]]-Datos_sala[[#This Row],[Tiempo de Preparación Ordenes en Horas]])</f>
        <v>9.722222222222221E-2</v>
      </c>
      <c r="U161" s="9" t="str">
        <f>IF(Datos_sala[[#This Row],[Tiempo de Degustación en Horas]] = 0, "No", "Si")</f>
        <v>Si</v>
      </c>
    </row>
    <row r="162" spans="1:21" x14ac:dyDescent="0.3">
      <c r="A162" t="s">
        <v>128</v>
      </c>
      <c r="B162" t="s">
        <v>137</v>
      </c>
      <c r="C162">
        <v>6</v>
      </c>
      <c r="D162" s="1">
        <v>45018.03125</v>
      </c>
      <c r="E162" s="1">
        <v>45018.182638888888</v>
      </c>
      <c r="F162" t="s">
        <v>83</v>
      </c>
      <c r="G162" t="s">
        <v>73</v>
      </c>
      <c r="H162" t="s">
        <v>67</v>
      </c>
      <c r="I162">
        <v>1886</v>
      </c>
      <c r="J162" t="s">
        <v>79</v>
      </c>
      <c r="K162">
        <v>161</v>
      </c>
      <c r="L162" t="s">
        <v>119</v>
      </c>
      <c r="M162" t="s">
        <v>26</v>
      </c>
      <c r="N162" s="2">
        <f>SUMIF(Datos_cocina!A:A,Datos_sala!K:K,Datos_cocina!J:J)</f>
        <v>84</v>
      </c>
      <c r="O162" s="7" t="str">
        <f>TEXT(Datos_sala[[#This Row],[Hora de Salida]], "aaaa-mm-dd")</f>
        <v>2023-04-02</v>
      </c>
      <c r="P162" t="str">
        <f>TEXT(Datos_sala[[#This Row],[Hora de Llegada]], "hh:mm")</f>
        <v>00:45</v>
      </c>
      <c r="Q162" t="str">
        <f>TEXT(Datos_sala[[#This Row],[Hora de Salida]], "hh:mm")</f>
        <v>04:23</v>
      </c>
      <c r="R162" s="8">
        <f>Datos_sala[[#This Row],[Hora de Salida2]] - Datos_sala[[#This Row],[Hora de Llegada2]] + IF(Datos_sala[[#This Row],[Estado de la Mesa]]="Ocupada", 15/1440, 0)</f>
        <v>0.15138888888888888</v>
      </c>
      <c r="S162" s="8">
        <f>SUMIF(Datos_cocina!A:A, Datos_sala!K:K, Datos_cocina!H:H)</f>
        <v>3.9583333333333331E-2</v>
      </c>
      <c r="T162" s="8">
        <f>MAX(0, Datos_sala[[#This Row],[Tiempo de Permanencia]]-Datos_sala[[#This Row],[Tiempo de Preparación Ordenes en Horas]])</f>
        <v>0.11180555555555555</v>
      </c>
      <c r="U162" s="9" t="str">
        <f>IF(Datos_sala[[#This Row],[Tiempo de Degustación en Horas]] = 0, "No", "Si")</f>
        <v>Si</v>
      </c>
    </row>
    <row r="163" spans="1:21" x14ac:dyDescent="0.3">
      <c r="A163" t="s">
        <v>138</v>
      </c>
      <c r="B163" t="s">
        <v>139</v>
      </c>
      <c r="C163">
        <v>4</v>
      </c>
      <c r="D163" s="1">
        <v>45018.039583333331</v>
      </c>
      <c r="E163" s="1">
        <v>45018.106944444444</v>
      </c>
      <c r="F163" t="s">
        <v>121</v>
      </c>
      <c r="G163" t="s">
        <v>73</v>
      </c>
      <c r="H163" t="s">
        <v>67</v>
      </c>
      <c r="I163">
        <v>1755</v>
      </c>
      <c r="J163" t="s">
        <v>79</v>
      </c>
      <c r="K163">
        <v>162</v>
      </c>
      <c r="L163" t="s">
        <v>119</v>
      </c>
      <c r="M163" t="s">
        <v>8</v>
      </c>
      <c r="N163" s="2">
        <f>SUMIF(Datos_cocina!A:A,Datos_sala!K:K,Datos_cocina!J:J)</f>
        <v>72</v>
      </c>
      <c r="O163" s="7" t="str">
        <f>TEXT(Datos_sala[[#This Row],[Hora de Salida]], "aaaa-mm-dd")</f>
        <v>2023-04-02</v>
      </c>
      <c r="P163" t="str">
        <f>TEXT(Datos_sala[[#This Row],[Hora de Llegada]], "hh:mm")</f>
        <v>00:57</v>
      </c>
      <c r="Q163" t="str">
        <f>TEXT(Datos_sala[[#This Row],[Hora de Salida]], "hh:mm")</f>
        <v>02:34</v>
      </c>
      <c r="R163" s="8">
        <f>Datos_sala[[#This Row],[Hora de Salida2]] - Datos_sala[[#This Row],[Hora de Llegada2]] + IF(Datos_sala[[#This Row],[Estado de la Mesa]]="Ocupada", 15/1440, 0)</f>
        <v>6.7361111111111108E-2</v>
      </c>
      <c r="S163" s="8">
        <f>SUMIF(Datos_cocina!A:A, Datos_sala!K:K, Datos_cocina!H:H)</f>
        <v>1.7361111111111112E-2</v>
      </c>
      <c r="T163" s="8">
        <f>MAX(0, Datos_sala[[#This Row],[Tiempo de Permanencia]]-Datos_sala[[#This Row],[Tiempo de Preparación Ordenes en Horas]])</f>
        <v>4.9999999999999996E-2</v>
      </c>
      <c r="U163" s="9" t="str">
        <f>IF(Datos_sala[[#This Row],[Tiempo de Degustación en Horas]] = 0, "No", "Si")</f>
        <v>Si</v>
      </c>
    </row>
    <row r="164" spans="1:21" x14ac:dyDescent="0.3">
      <c r="A164">
        <v>6</v>
      </c>
      <c r="B164" t="s">
        <v>634</v>
      </c>
      <c r="C164">
        <v>1</v>
      </c>
      <c r="D164" s="1">
        <v>45018.065972222219</v>
      </c>
      <c r="E164" s="1">
        <v>45018.17291666667</v>
      </c>
      <c r="F164" t="s">
        <v>72</v>
      </c>
      <c r="G164" t="s">
        <v>73</v>
      </c>
      <c r="H164" t="s">
        <v>67</v>
      </c>
      <c r="I164" t="s">
        <v>635</v>
      </c>
      <c r="J164" t="s">
        <v>75</v>
      </c>
      <c r="K164">
        <v>163</v>
      </c>
      <c r="L164" t="s">
        <v>84</v>
      </c>
      <c r="M164" t="s">
        <v>636</v>
      </c>
      <c r="N164" s="2">
        <f>SUMIF(Datos_cocina!A:A,Datos_sala!K:K,Datos_cocina!J:J)</f>
        <v>271</v>
      </c>
      <c r="O164" s="7" t="str">
        <f>TEXT(Datos_sala[[#This Row],[Hora de Salida]], "aaaa-mm-dd")</f>
        <v>2023-04-02</v>
      </c>
      <c r="P164" t="str">
        <f>TEXT(Datos_sala[[#This Row],[Hora de Llegada]], "hh:mm")</f>
        <v>01:35</v>
      </c>
      <c r="Q164" t="str">
        <f>TEXT(Datos_sala[[#This Row],[Hora de Salida]], "hh:mm")</f>
        <v>04:09</v>
      </c>
      <c r="R164" s="8">
        <f>Datos_sala[[#This Row],[Hora de Salida2]] - Datos_sala[[#This Row],[Hora de Llegada2]] + IF(Datos_sala[[#This Row],[Estado de la Mesa]]="Ocupada", 15/1440, 0)</f>
        <v>0.11736111111111111</v>
      </c>
      <c r="S164" s="8">
        <f>SUMIF(Datos_cocina!A:A, Datos_sala!K:K, Datos_cocina!H:H)</f>
        <v>4.9305555555555547E-2</v>
      </c>
      <c r="T164" s="8">
        <f>MAX(0, Datos_sala[[#This Row],[Tiempo de Permanencia]]-Datos_sala[[#This Row],[Tiempo de Preparación Ordenes en Horas]])</f>
        <v>6.8055555555555564E-2</v>
      </c>
      <c r="U164" s="9" t="str">
        <f>IF(Datos_sala[[#This Row],[Tiempo de Degustación en Horas]] = 0, "No", "Si")</f>
        <v>Si</v>
      </c>
    </row>
    <row r="165" spans="1:21" x14ac:dyDescent="0.3">
      <c r="A165">
        <v>8</v>
      </c>
      <c r="B165" t="s">
        <v>637</v>
      </c>
      <c r="C165">
        <v>2</v>
      </c>
      <c r="D165" s="1">
        <v>45018.106944444444</v>
      </c>
      <c r="E165" s="1">
        <v>45018.251388888886</v>
      </c>
      <c r="F165" t="s">
        <v>65</v>
      </c>
      <c r="G165" t="s">
        <v>66</v>
      </c>
      <c r="H165" t="s">
        <v>67</v>
      </c>
      <c r="I165" t="s">
        <v>638</v>
      </c>
      <c r="J165" t="s">
        <v>79</v>
      </c>
      <c r="K165">
        <v>164</v>
      </c>
      <c r="L165" t="s">
        <v>88</v>
      </c>
      <c r="M165" t="s">
        <v>639</v>
      </c>
      <c r="N165" s="2">
        <f>SUMIF(Datos_cocina!A:A,Datos_sala!K:K,Datos_cocina!J:J)</f>
        <v>170</v>
      </c>
      <c r="O165" s="7" t="str">
        <f>TEXT(Datos_sala[[#This Row],[Hora de Salida]], "aaaa-mm-dd")</f>
        <v>2023-04-02</v>
      </c>
      <c r="P165" t="str">
        <f>TEXT(Datos_sala[[#This Row],[Hora de Llegada]], "hh:mm")</f>
        <v>02:34</v>
      </c>
      <c r="Q165" t="str">
        <f>TEXT(Datos_sala[[#This Row],[Hora de Salida]], "hh:mm")</f>
        <v>06:02</v>
      </c>
      <c r="R165" s="8">
        <f>Datos_sala[[#This Row],[Hora de Salida2]] - Datos_sala[[#This Row],[Hora de Llegada2]] + IF(Datos_sala[[#This Row],[Estado de la Mesa]]="Ocupada", 15/1440, 0)</f>
        <v>0.14444444444444443</v>
      </c>
      <c r="S165" s="8">
        <f>SUMIF(Datos_cocina!A:A, Datos_sala!K:K, Datos_cocina!H:H)</f>
        <v>7.2916666666666671E-2</v>
      </c>
      <c r="T165" s="8">
        <f>MAX(0, Datos_sala[[#This Row],[Tiempo de Permanencia]]-Datos_sala[[#This Row],[Tiempo de Preparación Ordenes en Horas]])</f>
        <v>7.152777777777776E-2</v>
      </c>
      <c r="U165" s="9" t="str">
        <f>IF(Datos_sala[[#This Row],[Tiempo de Degustación en Horas]] = 0, "No", "Si")</f>
        <v>Si</v>
      </c>
    </row>
    <row r="166" spans="1:21" x14ac:dyDescent="0.3">
      <c r="A166">
        <v>10</v>
      </c>
      <c r="B166" t="s">
        <v>640</v>
      </c>
      <c r="C166">
        <v>3</v>
      </c>
      <c r="D166" s="1">
        <v>45018.097916666666</v>
      </c>
      <c r="E166" s="1">
        <v>45018.216666666667</v>
      </c>
      <c r="F166" t="s">
        <v>101</v>
      </c>
      <c r="G166" t="s">
        <v>66</v>
      </c>
      <c r="H166" t="s">
        <v>67</v>
      </c>
      <c r="I166" t="s">
        <v>641</v>
      </c>
      <c r="J166" t="s">
        <v>75</v>
      </c>
      <c r="K166">
        <v>165</v>
      </c>
      <c r="L166" t="s">
        <v>69</v>
      </c>
      <c r="M166" t="s">
        <v>642</v>
      </c>
      <c r="N166" s="2">
        <f>SUMIF(Datos_cocina!A:A,Datos_sala!K:K,Datos_cocina!J:J)</f>
        <v>90</v>
      </c>
      <c r="O166" s="7" t="str">
        <f>TEXT(Datos_sala[[#This Row],[Hora de Salida]], "aaaa-mm-dd")</f>
        <v>2023-04-02</v>
      </c>
      <c r="P166" t="str">
        <f>TEXT(Datos_sala[[#This Row],[Hora de Llegada]], "hh:mm")</f>
        <v>02:21</v>
      </c>
      <c r="Q166" t="str">
        <f>TEXT(Datos_sala[[#This Row],[Hora de Salida]], "hh:mm")</f>
        <v>05:12</v>
      </c>
      <c r="R166" s="8">
        <f>Datos_sala[[#This Row],[Hora de Salida2]] - Datos_sala[[#This Row],[Hora de Llegada2]] + IF(Datos_sala[[#This Row],[Estado de la Mesa]]="Ocupada", 15/1440, 0)</f>
        <v>0.12916666666666668</v>
      </c>
      <c r="S166" s="8">
        <f>SUMIF(Datos_cocina!A:A, Datos_sala!K:K, Datos_cocina!H:H)</f>
        <v>3.888888888888889E-2</v>
      </c>
      <c r="T166" s="8">
        <f>MAX(0, Datos_sala[[#This Row],[Tiempo de Permanencia]]-Datos_sala[[#This Row],[Tiempo de Preparación Ordenes en Horas]])</f>
        <v>9.027777777777779E-2</v>
      </c>
      <c r="U166" s="9" t="str">
        <f>IF(Datos_sala[[#This Row],[Tiempo de Degustación en Horas]] = 0, "No", "Si")</f>
        <v>Si</v>
      </c>
    </row>
    <row r="167" spans="1:21" x14ac:dyDescent="0.3">
      <c r="A167" t="s">
        <v>85</v>
      </c>
      <c r="B167" t="s">
        <v>140</v>
      </c>
      <c r="C167">
        <v>1</v>
      </c>
      <c r="D167" s="1">
        <v>45018.054166666669</v>
      </c>
      <c r="E167" s="1">
        <v>45018.113888888889</v>
      </c>
      <c r="F167" t="s">
        <v>65</v>
      </c>
      <c r="G167" t="s">
        <v>73</v>
      </c>
      <c r="H167" t="s">
        <v>74</v>
      </c>
      <c r="I167">
        <v>4395</v>
      </c>
      <c r="J167" t="s">
        <v>75</v>
      </c>
      <c r="K167">
        <v>166</v>
      </c>
      <c r="L167" t="s">
        <v>69</v>
      </c>
      <c r="M167" t="s">
        <v>40</v>
      </c>
      <c r="N167" s="2">
        <f>SUMIF(Datos_cocina!A:A,Datos_sala!K:K,Datos_cocina!J:J)</f>
        <v>46</v>
      </c>
      <c r="O167" s="7" t="str">
        <f>TEXT(Datos_sala[[#This Row],[Hora de Salida]], "aaaa-mm-dd")</f>
        <v>2023-04-02</v>
      </c>
      <c r="P167" t="str">
        <f>TEXT(Datos_sala[[#This Row],[Hora de Llegada]], "hh:mm")</f>
        <v>01:18</v>
      </c>
      <c r="Q167" t="str">
        <f>TEXT(Datos_sala[[#This Row],[Hora de Salida]], "hh:mm")</f>
        <v>02:44</v>
      </c>
      <c r="R167" s="8">
        <f>Datos_sala[[#This Row],[Hora de Salida2]] - Datos_sala[[#This Row],[Hora de Llegada2]] + IF(Datos_sala[[#This Row],[Estado de la Mesa]]="Ocupada", 15/1440, 0)</f>
        <v>7.013888888888889E-2</v>
      </c>
      <c r="S167" s="8">
        <f>SUMIF(Datos_cocina!A:A, Datos_sala!K:K, Datos_cocina!H:H)</f>
        <v>1.5277777777777777E-2</v>
      </c>
      <c r="T167" s="8">
        <f>MAX(0, Datos_sala[[#This Row],[Tiempo de Permanencia]]-Datos_sala[[#This Row],[Tiempo de Preparación Ordenes en Horas]])</f>
        <v>5.486111111111111E-2</v>
      </c>
      <c r="U167" s="9" t="str">
        <f>IF(Datos_sala[[#This Row],[Tiempo de Degustación en Horas]] = 0, "No", "Si")</f>
        <v>Si</v>
      </c>
    </row>
    <row r="168" spans="1:21" x14ac:dyDescent="0.3">
      <c r="A168">
        <v>5</v>
      </c>
      <c r="B168" t="s">
        <v>643</v>
      </c>
      <c r="C168">
        <v>6</v>
      </c>
      <c r="D168" s="1">
        <v>45018.054861111108</v>
      </c>
      <c r="E168" s="1">
        <v>45018.115277777775</v>
      </c>
      <c r="F168" t="s">
        <v>83</v>
      </c>
      <c r="G168" t="s">
        <v>73</v>
      </c>
      <c r="H168" t="s">
        <v>87</v>
      </c>
      <c r="I168" t="s">
        <v>644</v>
      </c>
      <c r="J168" t="s">
        <v>79</v>
      </c>
      <c r="K168">
        <v>167</v>
      </c>
      <c r="L168" t="s">
        <v>99</v>
      </c>
      <c r="M168" t="s">
        <v>645</v>
      </c>
      <c r="N168" s="2">
        <f>SUMIF(Datos_cocina!A:A,Datos_sala!K:K,Datos_cocina!J:J)</f>
        <v>152</v>
      </c>
      <c r="O168" s="7" t="str">
        <f>TEXT(Datos_sala[[#This Row],[Hora de Salida]], "aaaa-mm-dd")</f>
        <v>2023-04-02</v>
      </c>
      <c r="P168" t="str">
        <f>TEXT(Datos_sala[[#This Row],[Hora de Llegada]], "hh:mm")</f>
        <v>01:19</v>
      </c>
      <c r="Q168" t="str">
        <f>TEXT(Datos_sala[[#This Row],[Hora de Salida]], "hh:mm")</f>
        <v>02:46</v>
      </c>
      <c r="R168" s="8">
        <f>Datos_sala[[#This Row],[Hora de Salida2]] - Datos_sala[[#This Row],[Hora de Llegada2]] + IF(Datos_sala[[#This Row],[Estado de la Mesa]]="Ocupada", 15/1440, 0)</f>
        <v>6.0416666666666674E-2</v>
      </c>
      <c r="S168" s="8">
        <f>SUMIF(Datos_cocina!A:A, Datos_sala!K:K, Datos_cocina!H:H)</f>
        <v>5.2777777777777785E-2</v>
      </c>
      <c r="T168" s="8">
        <f>MAX(0, Datos_sala[[#This Row],[Tiempo de Permanencia]]-Datos_sala[[#This Row],[Tiempo de Preparación Ordenes en Horas]])</f>
        <v>7.6388888888888895E-3</v>
      </c>
      <c r="U168" s="9" t="str">
        <f>IF(Datos_sala[[#This Row],[Tiempo de Degustación en Horas]] = 0, "No", "Si")</f>
        <v>Si</v>
      </c>
    </row>
    <row r="169" spans="1:21" x14ac:dyDescent="0.3">
      <c r="A169" t="s">
        <v>94</v>
      </c>
      <c r="B169" t="s">
        <v>141</v>
      </c>
      <c r="C169">
        <v>4</v>
      </c>
      <c r="D169" s="1">
        <v>45018.086805555555</v>
      </c>
      <c r="E169" s="1">
        <v>45018.140972222223</v>
      </c>
      <c r="F169" t="s">
        <v>121</v>
      </c>
      <c r="G169" t="s">
        <v>73</v>
      </c>
      <c r="H169" t="s">
        <v>67</v>
      </c>
      <c r="I169">
        <v>1709</v>
      </c>
      <c r="J169" t="s">
        <v>79</v>
      </c>
      <c r="K169">
        <v>168</v>
      </c>
      <c r="L169" t="s">
        <v>142</v>
      </c>
      <c r="M169" t="s">
        <v>34</v>
      </c>
      <c r="N169" s="2">
        <f>SUMIF(Datos_cocina!A:A,Datos_sala!K:K,Datos_cocina!J:J)</f>
        <v>44</v>
      </c>
      <c r="O169" s="7" t="str">
        <f>TEXT(Datos_sala[[#This Row],[Hora de Salida]], "aaaa-mm-dd")</f>
        <v>2023-04-02</v>
      </c>
      <c r="P169" t="str">
        <f>TEXT(Datos_sala[[#This Row],[Hora de Llegada]], "hh:mm")</f>
        <v>02:05</v>
      </c>
      <c r="Q169" t="str">
        <f>TEXT(Datos_sala[[#This Row],[Hora de Salida]], "hh:mm")</f>
        <v>03:23</v>
      </c>
      <c r="R169" s="8">
        <f>Datos_sala[[#This Row],[Hora de Salida2]] - Datos_sala[[#This Row],[Hora de Llegada2]] + IF(Datos_sala[[#This Row],[Estado de la Mesa]]="Ocupada", 15/1440, 0)</f>
        <v>5.4166666666666669E-2</v>
      </c>
      <c r="S169" s="8">
        <f>SUMIF(Datos_cocina!A:A, Datos_sala!K:K, Datos_cocina!H:H)</f>
        <v>4.8611111111111112E-3</v>
      </c>
      <c r="T169" s="8">
        <f>MAX(0, Datos_sala[[#This Row],[Tiempo de Permanencia]]-Datos_sala[[#This Row],[Tiempo de Preparación Ordenes en Horas]])</f>
        <v>4.9305555555555561E-2</v>
      </c>
      <c r="U169" s="9" t="str">
        <f>IF(Datos_sala[[#This Row],[Tiempo de Degustación en Horas]] = 0, "No", "Si")</f>
        <v>Si</v>
      </c>
    </row>
    <row r="170" spans="1:21" x14ac:dyDescent="0.3">
      <c r="A170">
        <v>19</v>
      </c>
      <c r="B170" t="s">
        <v>269</v>
      </c>
      <c r="C170">
        <v>1</v>
      </c>
      <c r="D170" s="1">
        <v>45018.080555555556</v>
      </c>
      <c r="E170" s="1">
        <v>45018.218055555553</v>
      </c>
      <c r="F170" t="s">
        <v>101</v>
      </c>
      <c r="G170" t="s">
        <v>73</v>
      </c>
      <c r="H170" t="s">
        <v>87</v>
      </c>
      <c r="I170" t="s">
        <v>646</v>
      </c>
      <c r="J170" t="s">
        <v>68</v>
      </c>
      <c r="K170">
        <v>169</v>
      </c>
      <c r="L170" t="s">
        <v>119</v>
      </c>
      <c r="M170" t="s">
        <v>647</v>
      </c>
      <c r="N170" s="2">
        <f>SUMIF(Datos_cocina!A:A,Datos_sala!K:K,Datos_cocina!J:J)</f>
        <v>154</v>
      </c>
      <c r="O170" s="7" t="str">
        <f>TEXT(Datos_sala[[#This Row],[Hora de Salida]], "aaaa-mm-dd")</f>
        <v>2023-04-02</v>
      </c>
      <c r="P170" t="str">
        <f>TEXT(Datos_sala[[#This Row],[Hora de Llegada]], "hh:mm")</f>
        <v>01:56</v>
      </c>
      <c r="Q170" t="str">
        <f>TEXT(Datos_sala[[#This Row],[Hora de Salida]], "hh:mm")</f>
        <v>05:14</v>
      </c>
      <c r="R170" s="8">
        <f>Datos_sala[[#This Row],[Hora de Salida2]] - Datos_sala[[#This Row],[Hora de Llegada2]] + IF(Datos_sala[[#This Row],[Estado de la Mesa]]="Ocupada", 15/1440, 0)</f>
        <v>0.13750000000000001</v>
      </c>
      <c r="S170" s="8">
        <f>SUMIF(Datos_cocina!A:A, Datos_sala!K:K, Datos_cocina!H:H)</f>
        <v>7.6388888888888881E-2</v>
      </c>
      <c r="T170" s="8">
        <f>MAX(0, Datos_sala[[#This Row],[Tiempo de Permanencia]]-Datos_sala[[#This Row],[Tiempo de Preparación Ordenes en Horas]])</f>
        <v>6.111111111111113E-2</v>
      </c>
      <c r="U170" s="9" t="str">
        <f>IF(Datos_sala[[#This Row],[Tiempo de Degustación en Horas]] = 0, "No", "Si")</f>
        <v>Si</v>
      </c>
    </row>
    <row r="171" spans="1:21" x14ac:dyDescent="0.3">
      <c r="A171">
        <v>12</v>
      </c>
      <c r="B171" t="s">
        <v>648</v>
      </c>
      <c r="C171">
        <v>2</v>
      </c>
      <c r="D171" s="1">
        <v>45018.109027777777</v>
      </c>
      <c r="E171" s="1">
        <v>45018.226388888892</v>
      </c>
      <c r="F171" t="s">
        <v>83</v>
      </c>
      <c r="G171" t="s">
        <v>66</v>
      </c>
      <c r="H171" t="s">
        <v>67</v>
      </c>
      <c r="I171" t="s">
        <v>649</v>
      </c>
      <c r="J171" t="s">
        <v>68</v>
      </c>
      <c r="K171">
        <v>170</v>
      </c>
      <c r="L171" t="s">
        <v>88</v>
      </c>
      <c r="M171" t="s">
        <v>650</v>
      </c>
      <c r="N171" s="2">
        <f>SUMIF(Datos_cocina!A:A,Datos_sala!K:K,Datos_cocina!J:J)</f>
        <v>243</v>
      </c>
      <c r="O171" s="7" t="str">
        <f>TEXT(Datos_sala[[#This Row],[Hora de Salida]], "aaaa-mm-dd")</f>
        <v>2023-04-02</v>
      </c>
      <c r="P171" t="str">
        <f>TEXT(Datos_sala[[#This Row],[Hora de Llegada]], "hh:mm")</f>
        <v>02:37</v>
      </c>
      <c r="Q171" t="str">
        <f>TEXT(Datos_sala[[#This Row],[Hora de Salida]], "hh:mm")</f>
        <v>05:26</v>
      </c>
      <c r="R171" s="8">
        <f>Datos_sala[[#This Row],[Hora de Salida2]] - Datos_sala[[#This Row],[Hora de Llegada2]] + IF(Datos_sala[[#This Row],[Estado de la Mesa]]="Ocupada", 15/1440, 0)</f>
        <v>0.11736111111111111</v>
      </c>
      <c r="S171" s="8">
        <f>SUMIF(Datos_cocina!A:A, Datos_sala!K:K, Datos_cocina!H:H)</f>
        <v>5.0694444444444445E-2</v>
      </c>
      <c r="T171" s="8">
        <f>MAX(0, Datos_sala[[#This Row],[Tiempo de Permanencia]]-Datos_sala[[#This Row],[Tiempo de Preparación Ordenes en Horas]])</f>
        <v>6.6666666666666666E-2</v>
      </c>
      <c r="U171" s="9" t="str">
        <f>IF(Datos_sala[[#This Row],[Tiempo de Degustación en Horas]] = 0, "No", "Si")</f>
        <v>Si</v>
      </c>
    </row>
    <row r="172" spans="1:21" x14ac:dyDescent="0.3">
      <c r="A172">
        <v>16</v>
      </c>
      <c r="B172" t="s">
        <v>273</v>
      </c>
      <c r="C172">
        <v>6</v>
      </c>
      <c r="D172" s="1">
        <v>45018.078472222223</v>
      </c>
      <c r="E172" s="1">
        <v>45018.12777777778</v>
      </c>
      <c r="F172" t="s">
        <v>83</v>
      </c>
      <c r="G172" t="s">
        <v>66</v>
      </c>
      <c r="H172" t="s">
        <v>67</v>
      </c>
      <c r="I172" t="s">
        <v>651</v>
      </c>
      <c r="J172" t="s">
        <v>68</v>
      </c>
      <c r="K172">
        <v>171</v>
      </c>
      <c r="L172" t="s">
        <v>76</v>
      </c>
      <c r="M172" t="s">
        <v>652</v>
      </c>
      <c r="N172" s="2">
        <f>SUMIF(Datos_cocina!A:A,Datos_sala!K:K,Datos_cocina!J:J)</f>
        <v>139</v>
      </c>
      <c r="O172" s="7" t="str">
        <f>TEXT(Datos_sala[[#This Row],[Hora de Salida]], "aaaa-mm-dd")</f>
        <v>2023-04-02</v>
      </c>
      <c r="P172" t="str">
        <f>TEXT(Datos_sala[[#This Row],[Hora de Llegada]], "hh:mm")</f>
        <v>01:53</v>
      </c>
      <c r="Q172" t="str">
        <f>TEXT(Datos_sala[[#This Row],[Hora de Salida]], "hh:mm")</f>
        <v>03:04</v>
      </c>
      <c r="R172" s="8">
        <f>Datos_sala[[#This Row],[Hora de Salida2]] - Datos_sala[[#This Row],[Hora de Llegada2]] + IF(Datos_sala[[#This Row],[Estado de la Mesa]]="Ocupada", 15/1440, 0)</f>
        <v>4.9305555555555547E-2</v>
      </c>
      <c r="S172" s="8">
        <f>SUMIF(Datos_cocina!A:A, Datos_sala!K:K, Datos_cocina!H:H)</f>
        <v>3.5416666666666666E-2</v>
      </c>
      <c r="T172" s="8">
        <f>MAX(0, Datos_sala[[#This Row],[Tiempo de Permanencia]]-Datos_sala[[#This Row],[Tiempo de Preparación Ordenes en Horas]])</f>
        <v>1.3888888888888881E-2</v>
      </c>
      <c r="U172" s="9" t="str">
        <f>IF(Datos_sala[[#This Row],[Tiempo de Degustación en Horas]] = 0, "No", "Si")</f>
        <v>Si</v>
      </c>
    </row>
    <row r="173" spans="1:21" x14ac:dyDescent="0.3">
      <c r="A173" t="s">
        <v>85</v>
      </c>
      <c r="B173" t="s">
        <v>143</v>
      </c>
      <c r="C173">
        <v>3</v>
      </c>
      <c r="D173" s="1">
        <v>45018.117361111108</v>
      </c>
      <c r="E173" s="1">
        <v>45018.254166666666</v>
      </c>
      <c r="F173" t="s">
        <v>121</v>
      </c>
      <c r="G173" t="s">
        <v>73</v>
      </c>
      <c r="H173" t="s">
        <v>67</v>
      </c>
      <c r="I173">
        <v>4517</v>
      </c>
      <c r="J173" t="s">
        <v>75</v>
      </c>
      <c r="K173">
        <v>172</v>
      </c>
      <c r="L173" t="s">
        <v>80</v>
      </c>
      <c r="M173" t="s">
        <v>36</v>
      </c>
      <c r="N173" s="2">
        <f>SUMIF(Datos_cocina!A:A,Datos_sala!K:K,Datos_cocina!J:J)</f>
        <v>68</v>
      </c>
      <c r="O173" s="7" t="str">
        <f>TEXT(Datos_sala[[#This Row],[Hora de Salida]], "aaaa-mm-dd")</f>
        <v>2023-04-02</v>
      </c>
      <c r="P173" t="str">
        <f>TEXT(Datos_sala[[#This Row],[Hora de Llegada]], "hh:mm")</f>
        <v>02:49</v>
      </c>
      <c r="Q173" t="str">
        <f>TEXT(Datos_sala[[#This Row],[Hora de Salida]], "hh:mm")</f>
        <v>06:06</v>
      </c>
      <c r="R173" s="8">
        <f>Datos_sala[[#This Row],[Hora de Salida2]] - Datos_sala[[#This Row],[Hora de Llegada2]] + IF(Datos_sala[[#This Row],[Estado de la Mesa]]="Ocupada", 15/1440, 0)</f>
        <v>0.1472222222222222</v>
      </c>
      <c r="S173" s="8">
        <f>SUMIF(Datos_cocina!A:A, Datos_sala!K:K, Datos_cocina!H:H)</f>
        <v>1.8749999999999999E-2</v>
      </c>
      <c r="T173" s="8">
        <f>MAX(0, Datos_sala[[#This Row],[Tiempo de Permanencia]]-Datos_sala[[#This Row],[Tiempo de Preparación Ordenes en Horas]])</f>
        <v>0.12847222222222221</v>
      </c>
      <c r="U173" s="9" t="str">
        <f>IF(Datos_sala[[#This Row],[Tiempo de Degustación en Horas]] = 0, "No", "Si")</f>
        <v>Si</v>
      </c>
    </row>
    <row r="174" spans="1:21" x14ac:dyDescent="0.3">
      <c r="A174">
        <v>11</v>
      </c>
      <c r="B174" t="s">
        <v>653</v>
      </c>
      <c r="C174">
        <v>3</v>
      </c>
      <c r="D174" s="1">
        <v>45018.012499999997</v>
      </c>
      <c r="E174" s="1">
        <v>45018.154861111114</v>
      </c>
      <c r="F174" t="s">
        <v>65</v>
      </c>
      <c r="G174" t="s">
        <v>73</v>
      </c>
      <c r="H174" t="s">
        <v>67</v>
      </c>
      <c r="I174" t="s">
        <v>654</v>
      </c>
      <c r="J174" t="s">
        <v>75</v>
      </c>
      <c r="K174">
        <v>173</v>
      </c>
      <c r="L174" t="s">
        <v>84</v>
      </c>
      <c r="M174" t="s">
        <v>655</v>
      </c>
      <c r="N174" s="2">
        <f>SUMIF(Datos_cocina!A:A,Datos_sala!K:K,Datos_cocina!J:J)</f>
        <v>177</v>
      </c>
      <c r="O174" s="7" t="str">
        <f>TEXT(Datos_sala[[#This Row],[Hora de Salida]], "aaaa-mm-dd")</f>
        <v>2023-04-02</v>
      </c>
      <c r="P174" t="str">
        <f>TEXT(Datos_sala[[#This Row],[Hora de Llegada]], "hh:mm")</f>
        <v>00:18</v>
      </c>
      <c r="Q174" t="str">
        <f>TEXT(Datos_sala[[#This Row],[Hora de Salida]], "hh:mm")</f>
        <v>03:43</v>
      </c>
      <c r="R174" s="8">
        <f>Datos_sala[[#This Row],[Hora de Salida2]] - Datos_sala[[#This Row],[Hora de Llegada2]] + IF(Datos_sala[[#This Row],[Estado de la Mesa]]="Ocupada", 15/1440, 0)</f>
        <v>0.15277777777777776</v>
      </c>
      <c r="S174" s="8">
        <f>SUMIF(Datos_cocina!A:A, Datos_sala!K:K, Datos_cocina!H:H)</f>
        <v>4.6527777777777772E-2</v>
      </c>
      <c r="T174" s="8">
        <f>MAX(0, Datos_sala[[#This Row],[Tiempo de Permanencia]]-Datos_sala[[#This Row],[Tiempo de Preparación Ordenes en Horas]])</f>
        <v>0.10624999999999998</v>
      </c>
      <c r="U174" s="9" t="str">
        <f>IF(Datos_sala[[#This Row],[Tiempo de Degustación en Horas]] = 0, "No", "Si")</f>
        <v>Si</v>
      </c>
    </row>
    <row r="175" spans="1:21" x14ac:dyDescent="0.3">
      <c r="A175" t="s">
        <v>125</v>
      </c>
      <c r="B175" t="s">
        <v>144</v>
      </c>
      <c r="C175">
        <v>5</v>
      </c>
      <c r="D175" s="1">
        <v>45018.006249999999</v>
      </c>
      <c r="E175" s="1">
        <v>45018.05</v>
      </c>
      <c r="F175" t="s">
        <v>65</v>
      </c>
      <c r="G175" t="s">
        <v>73</v>
      </c>
      <c r="H175" t="s">
        <v>67</v>
      </c>
      <c r="I175">
        <v>4824</v>
      </c>
      <c r="J175" t="s">
        <v>79</v>
      </c>
      <c r="K175">
        <v>174</v>
      </c>
      <c r="L175" t="s">
        <v>142</v>
      </c>
      <c r="M175" t="s">
        <v>11</v>
      </c>
      <c r="N175" s="2">
        <f>SUMIF(Datos_cocina!A:A,Datos_sala!K:K,Datos_cocina!J:J)</f>
        <v>60</v>
      </c>
      <c r="O175" s="7" t="str">
        <f>TEXT(Datos_sala[[#This Row],[Hora de Salida]], "aaaa-mm-dd")</f>
        <v>2023-04-02</v>
      </c>
      <c r="P175" t="str">
        <f>TEXT(Datos_sala[[#This Row],[Hora de Llegada]], "hh:mm")</f>
        <v>00:09</v>
      </c>
      <c r="Q175" t="str">
        <f>TEXT(Datos_sala[[#This Row],[Hora de Salida]], "hh:mm")</f>
        <v>01:12</v>
      </c>
      <c r="R175" s="8">
        <f>Datos_sala[[#This Row],[Hora de Salida2]] - Datos_sala[[#This Row],[Hora de Llegada2]] + IF(Datos_sala[[#This Row],[Estado de la Mesa]]="Ocupada", 15/1440, 0)</f>
        <v>4.3750000000000004E-2</v>
      </c>
      <c r="S175" s="8">
        <f>SUMIF(Datos_cocina!A:A, Datos_sala!K:K, Datos_cocina!H:H)</f>
        <v>8.3333333333333332E-3</v>
      </c>
      <c r="T175" s="8">
        <f>MAX(0, Datos_sala[[#This Row],[Tiempo de Permanencia]]-Datos_sala[[#This Row],[Tiempo de Preparación Ordenes en Horas]])</f>
        <v>3.5416666666666673E-2</v>
      </c>
      <c r="U175" s="9" t="str">
        <f>IF(Datos_sala[[#This Row],[Tiempo de Degustación en Horas]] = 0, "No", "Si")</f>
        <v>Si</v>
      </c>
    </row>
    <row r="176" spans="1:21" x14ac:dyDescent="0.3">
      <c r="A176">
        <v>14</v>
      </c>
      <c r="B176" t="s">
        <v>480</v>
      </c>
      <c r="C176">
        <v>3</v>
      </c>
      <c r="D176" s="1">
        <v>45018.060416666667</v>
      </c>
      <c r="E176" s="1">
        <v>45018.12777777778</v>
      </c>
      <c r="F176" t="s">
        <v>101</v>
      </c>
      <c r="G176" t="s">
        <v>73</v>
      </c>
      <c r="H176" t="s">
        <v>67</v>
      </c>
      <c r="I176" t="s">
        <v>656</v>
      </c>
      <c r="J176" t="s">
        <v>79</v>
      </c>
      <c r="K176">
        <v>175</v>
      </c>
      <c r="L176" t="s">
        <v>88</v>
      </c>
      <c r="M176" t="s">
        <v>657</v>
      </c>
      <c r="N176" s="2">
        <f>SUMIF(Datos_cocina!A:A,Datos_sala!K:K,Datos_cocina!J:J)</f>
        <v>144</v>
      </c>
      <c r="O176" s="7" t="str">
        <f>TEXT(Datos_sala[[#This Row],[Hora de Salida]], "aaaa-mm-dd")</f>
        <v>2023-04-02</v>
      </c>
      <c r="P176" t="str">
        <f>TEXT(Datos_sala[[#This Row],[Hora de Llegada]], "hh:mm")</f>
        <v>01:27</v>
      </c>
      <c r="Q176" t="str">
        <f>TEXT(Datos_sala[[#This Row],[Hora de Salida]], "hh:mm")</f>
        <v>03:04</v>
      </c>
      <c r="R176" s="8">
        <f>Datos_sala[[#This Row],[Hora de Salida2]] - Datos_sala[[#This Row],[Hora de Llegada2]] + IF(Datos_sala[[#This Row],[Estado de la Mesa]]="Ocupada", 15/1440, 0)</f>
        <v>6.7361111111111094E-2</v>
      </c>
      <c r="S176" s="8">
        <f>SUMIF(Datos_cocina!A:A, Datos_sala!K:K, Datos_cocina!H:H)</f>
        <v>3.2638888888888891E-2</v>
      </c>
      <c r="T176" s="8">
        <f>MAX(0, Datos_sala[[#This Row],[Tiempo de Permanencia]]-Datos_sala[[#This Row],[Tiempo de Preparación Ordenes en Horas]])</f>
        <v>3.4722222222222203E-2</v>
      </c>
      <c r="U176" s="9" t="str">
        <f>IF(Datos_sala[[#This Row],[Tiempo de Degustación en Horas]] = 0, "No", "Si")</f>
        <v>Si</v>
      </c>
    </row>
    <row r="177" spans="1:21" x14ac:dyDescent="0.3">
      <c r="A177" t="s">
        <v>77</v>
      </c>
      <c r="B177" t="s">
        <v>145</v>
      </c>
      <c r="C177">
        <v>4</v>
      </c>
      <c r="D177" s="1">
        <v>45018.102083333331</v>
      </c>
      <c r="E177" s="1">
        <v>45018.188888888886</v>
      </c>
      <c r="F177" t="s">
        <v>83</v>
      </c>
      <c r="G177" t="s">
        <v>73</v>
      </c>
      <c r="H177" t="s">
        <v>67</v>
      </c>
      <c r="I177">
        <v>305</v>
      </c>
      <c r="J177" t="s">
        <v>75</v>
      </c>
      <c r="K177">
        <v>176</v>
      </c>
      <c r="L177" t="s">
        <v>84</v>
      </c>
      <c r="M177" t="s">
        <v>42</v>
      </c>
      <c r="N177" s="2">
        <f>SUMIF(Datos_cocina!A:A,Datos_sala!K:K,Datos_cocina!J:J)</f>
        <v>63</v>
      </c>
      <c r="O177" s="7" t="str">
        <f>TEXT(Datos_sala[[#This Row],[Hora de Salida]], "aaaa-mm-dd")</f>
        <v>2023-04-02</v>
      </c>
      <c r="P177" t="str">
        <f>TEXT(Datos_sala[[#This Row],[Hora de Llegada]], "hh:mm")</f>
        <v>02:27</v>
      </c>
      <c r="Q177" t="str">
        <f>TEXT(Datos_sala[[#This Row],[Hora de Salida]], "hh:mm")</f>
        <v>04:32</v>
      </c>
      <c r="R177" s="8">
        <f>Datos_sala[[#This Row],[Hora de Salida2]] - Datos_sala[[#This Row],[Hora de Llegada2]] + IF(Datos_sala[[#This Row],[Estado de la Mesa]]="Ocupada", 15/1440, 0)</f>
        <v>9.7222222222222224E-2</v>
      </c>
      <c r="S177" s="8">
        <f>SUMIF(Datos_cocina!A:A, Datos_sala!K:K, Datos_cocina!H:H)</f>
        <v>3.3333333333333333E-2</v>
      </c>
      <c r="T177" s="8">
        <f>MAX(0, Datos_sala[[#This Row],[Tiempo de Permanencia]]-Datos_sala[[#This Row],[Tiempo de Preparación Ordenes en Horas]])</f>
        <v>6.3888888888888884E-2</v>
      </c>
      <c r="U177" s="9" t="str">
        <f>IF(Datos_sala[[#This Row],[Tiempo de Degustación en Horas]] = 0, "No", "Si")</f>
        <v>Si</v>
      </c>
    </row>
    <row r="178" spans="1:21" x14ac:dyDescent="0.3">
      <c r="A178">
        <v>4</v>
      </c>
      <c r="B178" t="s">
        <v>658</v>
      </c>
      <c r="C178">
        <v>1</v>
      </c>
      <c r="D178" s="1">
        <v>45018.009722222225</v>
      </c>
      <c r="E178" s="1">
        <v>45018.051388888889</v>
      </c>
      <c r="F178" t="s">
        <v>65</v>
      </c>
      <c r="G178" t="s">
        <v>66</v>
      </c>
      <c r="H178" t="s">
        <v>67</v>
      </c>
      <c r="I178" t="s">
        <v>659</v>
      </c>
      <c r="J178" t="s">
        <v>75</v>
      </c>
      <c r="K178">
        <v>177</v>
      </c>
      <c r="L178" t="s">
        <v>69</v>
      </c>
      <c r="M178" t="s">
        <v>660</v>
      </c>
      <c r="N178" s="2">
        <f>SUMIF(Datos_cocina!A:A,Datos_sala!K:K,Datos_cocina!J:J)</f>
        <v>173</v>
      </c>
      <c r="O178" s="7" t="str">
        <f>TEXT(Datos_sala[[#This Row],[Hora de Salida]], "aaaa-mm-dd")</f>
        <v>2023-04-02</v>
      </c>
      <c r="P178" t="str">
        <f>TEXT(Datos_sala[[#This Row],[Hora de Llegada]], "hh:mm")</f>
        <v>00:14</v>
      </c>
      <c r="Q178" t="str">
        <f>TEXT(Datos_sala[[#This Row],[Hora de Salida]], "hh:mm")</f>
        <v>01:14</v>
      </c>
      <c r="R178" s="8">
        <f>Datos_sala[[#This Row],[Hora de Salida2]] - Datos_sala[[#This Row],[Hora de Llegada2]] + IF(Datos_sala[[#This Row],[Estado de la Mesa]]="Ocupada", 15/1440, 0)</f>
        <v>5.2083333333333329E-2</v>
      </c>
      <c r="S178" s="8">
        <f>SUMIF(Datos_cocina!A:A, Datos_sala!K:K, Datos_cocina!H:H)</f>
        <v>9.8611111111111122E-2</v>
      </c>
      <c r="T178" s="8">
        <f>MAX(0, Datos_sala[[#This Row],[Tiempo de Permanencia]]-Datos_sala[[#This Row],[Tiempo de Preparación Ordenes en Horas]])</f>
        <v>0</v>
      </c>
      <c r="U178" s="9" t="str">
        <f>IF(Datos_sala[[#This Row],[Tiempo de Degustación en Horas]] = 0, "No", "Si")</f>
        <v>No</v>
      </c>
    </row>
    <row r="179" spans="1:21" x14ac:dyDescent="0.3">
      <c r="A179">
        <v>11</v>
      </c>
      <c r="B179" t="s">
        <v>661</v>
      </c>
      <c r="C179">
        <v>6</v>
      </c>
      <c r="D179" s="1">
        <v>45018.078472222223</v>
      </c>
      <c r="E179" s="1">
        <v>45018.220833333333</v>
      </c>
      <c r="F179" t="s">
        <v>101</v>
      </c>
      <c r="G179" t="s">
        <v>66</v>
      </c>
      <c r="H179" t="s">
        <v>67</v>
      </c>
      <c r="I179" t="s">
        <v>662</v>
      </c>
      <c r="J179" t="s">
        <v>79</v>
      </c>
      <c r="K179">
        <v>178</v>
      </c>
      <c r="L179" t="s">
        <v>142</v>
      </c>
      <c r="M179" t="s">
        <v>663</v>
      </c>
      <c r="N179" s="2">
        <f>SUMIF(Datos_cocina!A:A,Datos_sala!K:K,Datos_cocina!J:J)</f>
        <v>208</v>
      </c>
      <c r="O179" s="7" t="str">
        <f>TEXT(Datos_sala[[#This Row],[Hora de Salida]], "aaaa-mm-dd")</f>
        <v>2023-04-02</v>
      </c>
      <c r="P179" t="str">
        <f>TEXT(Datos_sala[[#This Row],[Hora de Llegada]], "hh:mm")</f>
        <v>01:53</v>
      </c>
      <c r="Q179" t="str">
        <f>TEXT(Datos_sala[[#This Row],[Hora de Salida]], "hh:mm")</f>
        <v>05:18</v>
      </c>
      <c r="R179" s="8">
        <f>Datos_sala[[#This Row],[Hora de Salida2]] - Datos_sala[[#This Row],[Hora de Llegada2]] + IF(Datos_sala[[#This Row],[Estado de la Mesa]]="Ocupada", 15/1440, 0)</f>
        <v>0.1423611111111111</v>
      </c>
      <c r="S179" s="8">
        <f>SUMIF(Datos_cocina!A:A, Datos_sala!K:K, Datos_cocina!H:H)</f>
        <v>0.10138888888888889</v>
      </c>
      <c r="T179" s="8">
        <f>MAX(0, Datos_sala[[#This Row],[Tiempo de Permanencia]]-Datos_sala[[#This Row],[Tiempo de Preparación Ordenes en Horas]])</f>
        <v>4.0972222222222215E-2</v>
      </c>
      <c r="U179" s="9" t="str">
        <f>IF(Datos_sala[[#This Row],[Tiempo de Degustación en Horas]] = 0, "No", "Si")</f>
        <v>Si</v>
      </c>
    </row>
    <row r="180" spans="1:21" x14ac:dyDescent="0.3">
      <c r="A180" t="s">
        <v>85</v>
      </c>
      <c r="B180" t="s">
        <v>146</v>
      </c>
      <c r="C180">
        <v>2</v>
      </c>
      <c r="D180" s="1">
        <v>45018.030555555553</v>
      </c>
      <c r="E180" s="1">
        <v>45018.130555555559</v>
      </c>
      <c r="F180" t="s">
        <v>65</v>
      </c>
      <c r="G180" t="s">
        <v>98</v>
      </c>
      <c r="H180" t="s">
        <v>67</v>
      </c>
      <c r="I180">
        <v>133</v>
      </c>
      <c r="J180" t="s">
        <v>79</v>
      </c>
      <c r="K180">
        <v>179</v>
      </c>
      <c r="L180" t="s">
        <v>88</v>
      </c>
      <c r="M180" t="s">
        <v>14</v>
      </c>
      <c r="N180" s="2">
        <f>SUMIF(Datos_cocina!A:A,Datos_sala!K:K,Datos_cocina!J:J)</f>
        <v>62</v>
      </c>
      <c r="O180" s="7" t="str">
        <f>TEXT(Datos_sala[[#This Row],[Hora de Salida]], "aaaa-mm-dd")</f>
        <v>2023-04-02</v>
      </c>
      <c r="P180" t="str">
        <f>TEXT(Datos_sala[[#This Row],[Hora de Llegada]], "hh:mm")</f>
        <v>00:44</v>
      </c>
      <c r="Q180" t="str">
        <f>TEXT(Datos_sala[[#This Row],[Hora de Salida]], "hh:mm")</f>
        <v>03:08</v>
      </c>
      <c r="R180" s="8">
        <f>Datos_sala[[#This Row],[Hora de Salida2]] - Datos_sala[[#This Row],[Hora de Llegada2]] + IF(Datos_sala[[#This Row],[Estado de la Mesa]]="Ocupada", 15/1440, 0)</f>
        <v>0.1</v>
      </c>
      <c r="S180" s="8">
        <f>SUMIF(Datos_cocina!A:A, Datos_sala!K:K, Datos_cocina!H:H)</f>
        <v>1.8055555555555554E-2</v>
      </c>
      <c r="T180" s="8">
        <f>MAX(0, Datos_sala[[#This Row],[Tiempo de Permanencia]]-Datos_sala[[#This Row],[Tiempo de Preparación Ordenes en Horas]])</f>
        <v>8.1944444444444459E-2</v>
      </c>
      <c r="U180" s="9" t="str">
        <f>IF(Datos_sala[[#This Row],[Tiempo de Degustación en Horas]] = 0, "No", "Si")</f>
        <v>Si</v>
      </c>
    </row>
    <row r="181" spans="1:21" x14ac:dyDescent="0.3">
      <c r="A181">
        <v>10</v>
      </c>
      <c r="B181" t="s">
        <v>664</v>
      </c>
      <c r="C181">
        <v>1</v>
      </c>
      <c r="D181" s="1">
        <v>45018.097916666666</v>
      </c>
      <c r="E181" s="1">
        <v>45018.214583333334</v>
      </c>
      <c r="F181" t="s">
        <v>83</v>
      </c>
      <c r="G181" t="s">
        <v>66</v>
      </c>
      <c r="H181" t="s">
        <v>67</v>
      </c>
      <c r="I181" t="s">
        <v>665</v>
      </c>
      <c r="J181" t="s">
        <v>79</v>
      </c>
      <c r="K181">
        <v>180</v>
      </c>
      <c r="L181" t="s">
        <v>76</v>
      </c>
      <c r="M181" t="s">
        <v>666</v>
      </c>
      <c r="N181" s="2">
        <f>SUMIF(Datos_cocina!A:A,Datos_sala!K:K,Datos_cocina!J:J)</f>
        <v>166</v>
      </c>
      <c r="O181" s="7" t="str">
        <f>TEXT(Datos_sala[[#This Row],[Hora de Salida]], "aaaa-mm-dd")</f>
        <v>2023-04-02</v>
      </c>
      <c r="P181" t="str">
        <f>TEXT(Datos_sala[[#This Row],[Hora de Llegada]], "hh:mm")</f>
        <v>02:21</v>
      </c>
      <c r="Q181" t="str">
        <f>TEXT(Datos_sala[[#This Row],[Hora de Salida]], "hh:mm")</f>
        <v>05:09</v>
      </c>
      <c r="R181" s="8">
        <f>Datos_sala[[#This Row],[Hora de Salida2]] - Datos_sala[[#This Row],[Hora de Llegada2]] + IF(Datos_sala[[#This Row],[Estado de la Mesa]]="Ocupada", 15/1440, 0)</f>
        <v>0.11666666666666665</v>
      </c>
      <c r="S181" s="8">
        <f>SUMIF(Datos_cocina!A:A, Datos_sala!K:K, Datos_cocina!H:H)</f>
        <v>0.11180555555555556</v>
      </c>
      <c r="T181" s="8">
        <f>MAX(0, Datos_sala[[#This Row],[Tiempo de Permanencia]]-Datos_sala[[#This Row],[Tiempo de Preparación Ordenes en Horas]])</f>
        <v>4.8611111111110938E-3</v>
      </c>
      <c r="U181" s="9" t="str">
        <f>IF(Datos_sala[[#This Row],[Tiempo de Degustación en Horas]] = 0, "No", "Si")</f>
        <v>Si</v>
      </c>
    </row>
    <row r="182" spans="1:21" x14ac:dyDescent="0.3">
      <c r="A182" t="s">
        <v>92</v>
      </c>
      <c r="B182" t="s">
        <v>147</v>
      </c>
      <c r="C182">
        <v>1</v>
      </c>
      <c r="D182" s="1">
        <v>45018.114583333336</v>
      </c>
      <c r="E182" s="1">
        <v>45018.162499999999</v>
      </c>
      <c r="F182" t="s">
        <v>121</v>
      </c>
      <c r="G182" t="s">
        <v>66</v>
      </c>
      <c r="H182" t="s">
        <v>67</v>
      </c>
      <c r="I182">
        <v>4258</v>
      </c>
      <c r="J182" t="s">
        <v>75</v>
      </c>
      <c r="K182">
        <v>181</v>
      </c>
      <c r="L182" t="s">
        <v>119</v>
      </c>
      <c r="M182" t="s">
        <v>16</v>
      </c>
      <c r="N182" s="2">
        <f>SUMIF(Datos_cocina!A:A,Datos_sala!K:K,Datos_cocina!J:J)</f>
        <v>27</v>
      </c>
      <c r="O182" s="7" t="str">
        <f>TEXT(Datos_sala[[#This Row],[Hora de Salida]], "aaaa-mm-dd")</f>
        <v>2023-04-02</v>
      </c>
      <c r="P182" t="str">
        <f>TEXT(Datos_sala[[#This Row],[Hora de Llegada]], "hh:mm")</f>
        <v>02:45</v>
      </c>
      <c r="Q182" t="str">
        <f>TEXT(Datos_sala[[#This Row],[Hora de Salida]], "hh:mm")</f>
        <v>03:54</v>
      </c>
      <c r="R182" s="8">
        <f>Datos_sala[[#This Row],[Hora de Salida2]] - Datos_sala[[#This Row],[Hora de Llegada2]] + IF(Datos_sala[[#This Row],[Estado de la Mesa]]="Ocupada", 15/1440, 0)</f>
        <v>5.8333333333333341E-2</v>
      </c>
      <c r="S182" s="8">
        <f>SUMIF(Datos_cocina!A:A, Datos_sala!K:K, Datos_cocina!H:H)</f>
        <v>3.8194444444444448E-2</v>
      </c>
      <c r="T182" s="8">
        <f>MAX(0, Datos_sala[[#This Row],[Tiempo de Permanencia]]-Datos_sala[[#This Row],[Tiempo de Preparación Ordenes en Horas]])</f>
        <v>2.0138888888888894E-2</v>
      </c>
      <c r="U182" s="9" t="str">
        <f>IF(Datos_sala[[#This Row],[Tiempo de Degustación en Horas]] = 0, "No", "Si")</f>
        <v>Si</v>
      </c>
    </row>
    <row r="183" spans="1:21" x14ac:dyDescent="0.3">
      <c r="A183" t="s">
        <v>81</v>
      </c>
      <c r="B183" t="s">
        <v>148</v>
      </c>
      <c r="C183">
        <v>2</v>
      </c>
      <c r="D183" s="1">
        <v>45018.161805555559</v>
      </c>
      <c r="E183" s="1">
        <v>45018.270833333336</v>
      </c>
      <c r="F183" t="s">
        <v>101</v>
      </c>
      <c r="G183" t="s">
        <v>73</v>
      </c>
      <c r="H183" t="s">
        <v>87</v>
      </c>
      <c r="I183">
        <v>3836</v>
      </c>
      <c r="J183" t="s">
        <v>68</v>
      </c>
      <c r="K183">
        <v>182</v>
      </c>
      <c r="L183" t="s">
        <v>119</v>
      </c>
      <c r="M183" t="s">
        <v>28</v>
      </c>
      <c r="N183" s="2">
        <f>SUMIF(Datos_cocina!A:A,Datos_sala!K:K,Datos_cocina!J:J)</f>
        <v>38</v>
      </c>
      <c r="O183" s="7" t="str">
        <f>TEXT(Datos_sala[[#This Row],[Hora de Salida]], "aaaa-mm-dd")</f>
        <v>2023-04-02</v>
      </c>
      <c r="P183" t="str">
        <f>TEXT(Datos_sala[[#This Row],[Hora de Llegada]], "hh:mm")</f>
        <v>03:53</v>
      </c>
      <c r="Q183" t="str">
        <f>TEXT(Datos_sala[[#This Row],[Hora de Salida]], "hh:mm")</f>
        <v>06:30</v>
      </c>
      <c r="R183" s="8">
        <f>Datos_sala[[#This Row],[Hora de Salida2]] - Datos_sala[[#This Row],[Hora de Llegada2]] + IF(Datos_sala[[#This Row],[Estado de la Mesa]]="Ocupada", 15/1440, 0)</f>
        <v>0.10902777777777775</v>
      </c>
      <c r="S183" s="8">
        <f>SUMIF(Datos_cocina!A:A, Datos_sala!K:K, Datos_cocina!H:H)</f>
        <v>7.6388888888888886E-3</v>
      </c>
      <c r="T183" s="8">
        <f>MAX(0, Datos_sala[[#This Row],[Tiempo de Permanencia]]-Datos_sala[[#This Row],[Tiempo de Preparación Ordenes en Horas]])</f>
        <v>0.10138888888888886</v>
      </c>
      <c r="U183" s="9" t="str">
        <f>IF(Datos_sala[[#This Row],[Tiempo de Degustación en Horas]] = 0, "No", "Si")</f>
        <v>Si</v>
      </c>
    </row>
    <row r="184" spans="1:21" x14ac:dyDescent="0.3">
      <c r="A184">
        <v>18</v>
      </c>
      <c r="B184" t="s">
        <v>667</v>
      </c>
      <c r="C184">
        <v>1</v>
      </c>
      <c r="D184" s="1">
        <v>45018.115277777775</v>
      </c>
      <c r="E184" s="1">
        <v>45018.269444444442</v>
      </c>
      <c r="F184" t="s">
        <v>121</v>
      </c>
      <c r="G184" t="s">
        <v>73</v>
      </c>
      <c r="H184" t="s">
        <v>67</v>
      </c>
      <c r="I184" t="s">
        <v>668</v>
      </c>
      <c r="J184" t="s">
        <v>75</v>
      </c>
      <c r="K184">
        <v>183</v>
      </c>
      <c r="L184" t="s">
        <v>103</v>
      </c>
      <c r="M184" t="s">
        <v>669</v>
      </c>
      <c r="N184" s="2">
        <f>SUMIF(Datos_cocina!A:A,Datos_sala!K:K,Datos_cocina!J:J)</f>
        <v>255</v>
      </c>
      <c r="O184" s="7" t="str">
        <f>TEXT(Datos_sala[[#This Row],[Hora de Salida]], "aaaa-mm-dd")</f>
        <v>2023-04-02</v>
      </c>
      <c r="P184" t="str">
        <f>TEXT(Datos_sala[[#This Row],[Hora de Llegada]], "hh:mm")</f>
        <v>02:46</v>
      </c>
      <c r="Q184" t="str">
        <f>TEXT(Datos_sala[[#This Row],[Hora de Salida]], "hh:mm")</f>
        <v>06:28</v>
      </c>
      <c r="R184" s="8">
        <f>Datos_sala[[#This Row],[Hora de Salida2]] - Datos_sala[[#This Row],[Hora de Llegada2]] + IF(Datos_sala[[#This Row],[Estado de la Mesa]]="Ocupada", 15/1440, 0)</f>
        <v>0.1645833333333333</v>
      </c>
      <c r="S184" s="8">
        <f>SUMIF(Datos_cocina!A:A, Datos_sala!K:K, Datos_cocina!H:H)</f>
        <v>0.11527777777777778</v>
      </c>
      <c r="T184" s="8">
        <f>MAX(0, Datos_sala[[#This Row],[Tiempo de Permanencia]]-Datos_sala[[#This Row],[Tiempo de Preparación Ordenes en Horas]])</f>
        <v>4.9305555555555519E-2</v>
      </c>
      <c r="U184" s="9" t="str">
        <f>IF(Datos_sala[[#This Row],[Tiempo de Degustación en Horas]] = 0, "No", "Si")</f>
        <v>Si</v>
      </c>
    </row>
    <row r="185" spans="1:21" x14ac:dyDescent="0.3">
      <c r="A185">
        <v>4</v>
      </c>
      <c r="B185" t="s">
        <v>670</v>
      </c>
      <c r="C185">
        <v>6</v>
      </c>
      <c r="D185" s="1">
        <v>45018.163194444445</v>
      </c>
      <c r="E185" s="1">
        <v>45018.292361111111</v>
      </c>
      <c r="F185" t="s">
        <v>72</v>
      </c>
      <c r="G185" t="s">
        <v>73</v>
      </c>
      <c r="H185" t="s">
        <v>67</v>
      </c>
      <c r="I185" t="s">
        <v>671</v>
      </c>
      <c r="J185" t="s">
        <v>75</v>
      </c>
      <c r="K185">
        <v>184</v>
      </c>
      <c r="L185" t="s">
        <v>84</v>
      </c>
      <c r="M185" t="s">
        <v>672</v>
      </c>
      <c r="N185" s="2">
        <f>SUMIF(Datos_cocina!A:A,Datos_sala!K:K,Datos_cocina!J:J)</f>
        <v>205</v>
      </c>
      <c r="O185" s="7" t="str">
        <f>TEXT(Datos_sala[[#This Row],[Hora de Salida]], "aaaa-mm-dd")</f>
        <v>2023-04-02</v>
      </c>
      <c r="P185" t="str">
        <f>TEXT(Datos_sala[[#This Row],[Hora de Llegada]], "hh:mm")</f>
        <v>03:55</v>
      </c>
      <c r="Q185" t="str">
        <f>TEXT(Datos_sala[[#This Row],[Hora de Salida]], "hh:mm")</f>
        <v>07:01</v>
      </c>
      <c r="R185" s="8">
        <f>Datos_sala[[#This Row],[Hora de Salida2]] - Datos_sala[[#This Row],[Hora de Llegada2]] + IF(Datos_sala[[#This Row],[Estado de la Mesa]]="Ocupada", 15/1440, 0)</f>
        <v>0.13958333333333334</v>
      </c>
      <c r="S185" s="8">
        <f>SUMIF(Datos_cocina!A:A, Datos_sala!K:K, Datos_cocina!H:H)</f>
        <v>2.0138888888888887E-2</v>
      </c>
      <c r="T185" s="8">
        <f>MAX(0, Datos_sala[[#This Row],[Tiempo de Permanencia]]-Datos_sala[[#This Row],[Tiempo de Preparación Ordenes en Horas]])</f>
        <v>0.11944444444444445</v>
      </c>
      <c r="U185" s="9" t="str">
        <f>IF(Datos_sala[[#This Row],[Tiempo de Degustación en Horas]] = 0, "No", "Si")</f>
        <v>Si</v>
      </c>
    </row>
    <row r="186" spans="1:21" x14ac:dyDescent="0.3">
      <c r="A186">
        <v>16</v>
      </c>
      <c r="B186" t="s">
        <v>134</v>
      </c>
      <c r="C186">
        <v>2</v>
      </c>
      <c r="D186" s="1">
        <v>45018.115972222222</v>
      </c>
      <c r="E186" s="1">
        <v>45018.268055555556</v>
      </c>
      <c r="F186" t="s">
        <v>121</v>
      </c>
      <c r="G186" t="s">
        <v>98</v>
      </c>
      <c r="H186" t="s">
        <v>67</v>
      </c>
      <c r="I186" t="s">
        <v>673</v>
      </c>
      <c r="J186" t="s">
        <v>68</v>
      </c>
      <c r="K186">
        <v>185</v>
      </c>
      <c r="L186" t="s">
        <v>103</v>
      </c>
      <c r="M186" t="s">
        <v>674</v>
      </c>
      <c r="N186" s="2">
        <f>SUMIF(Datos_cocina!A:A,Datos_sala!K:K,Datos_cocina!J:J)</f>
        <v>91</v>
      </c>
      <c r="O186" s="7" t="str">
        <f>TEXT(Datos_sala[[#This Row],[Hora de Salida]], "aaaa-mm-dd")</f>
        <v>2023-04-02</v>
      </c>
      <c r="P186" t="str">
        <f>TEXT(Datos_sala[[#This Row],[Hora de Llegada]], "hh:mm")</f>
        <v>02:47</v>
      </c>
      <c r="Q186" t="str">
        <f>TEXT(Datos_sala[[#This Row],[Hora de Salida]], "hh:mm")</f>
        <v>06:26</v>
      </c>
      <c r="R186" s="8">
        <f>Datos_sala[[#This Row],[Hora de Salida2]] - Datos_sala[[#This Row],[Hora de Llegada2]] + IF(Datos_sala[[#This Row],[Estado de la Mesa]]="Ocupada", 15/1440, 0)</f>
        <v>0.15208333333333332</v>
      </c>
      <c r="S186" s="8">
        <f>SUMIF(Datos_cocina!A:A, Datos_sala!K:K, Datos_cocina!H:H)</f>
        <v>2.7777777777777776E-2</v>
      </c>
      <c r="T186" s="8">
        <f>MAX(0, Datos_sala[[#This Row],[Tiempo de Permanencia]]-Datos_sala[[#This Row],[Tiempo de Preparación Ordenes en Horas]])</f>
        <v>0.12430555555555554</v>
      </c>
      <c r="U186" s="9" t="str">
        <f>IF(Datos_sala[[#This Row],[Tiempo de Degustación en Horas]] = 0, "No", "Si")</f>
        <v>Si</v>
      </c>
    </row>
    <row r="187" spans="1:21" x14ac:dyDescent="0.3">
      <c r="A187">
        <v>13</v>
      </c>
      <c r="B187" t="s">
        <v>200</v>
      </c>
      <c r="C187">
        <v>6</v>
      </c>
      <c r="D187" s="1">
        <v>45018.027777777781</v>
      </c>
      <c r="E187" s="1">
        <v>45018.176388888889</v>
      </c>
      <c r="F187" t="s">
        <v>121</v>
      </c>
      <c r="G187" t="s">
        <v>73</v>
      </c>
      <c r="H187" t="s">
        <v>67</v>
      </c>
      <c r="I187" t="s">
        <v>675</v>
      </c>
      <c r="J187" t="s">
        <v>79</v>
      </c>
      <c r="K187">
        <v>186</v>
      </c>
      <c r="L187" t="s">
        <v>88</v>
      </c>
      <c r="M187" t="s">
        <v>676</v>
      </c>
      <c r="N187" s="2">
        <f>SUMIF(Datos_cocina!A:A,Datos_sala!K:K,Datos_cocina!J:J)</f>
        <v>270</v>
      </c>
      <c r="O187" s="7" t="str">
        <f>TEXT(Datos_sala[[#This Row],[Hora de Salida]], "aaaa-mm-dd")</f>
        <v>2023-04-02</v>
      </c>
      <c r="P187" t="str">
        <f>TEXT(Datos_sala[[#This Row],[Hora de Llegada]], "hh:mm")</f>
        <v>00:40</v>
      </c>
      <c r="Q187" t="str">
        <f>TEXT(Datos_sala[[#This Row],[Hora de Salida]], "hh:mm")</f>
        <v>04:14</v>
      </c>
      <c r="R187" s="8">
        <f>Datos_sala[[#This Row],[Hora de Salida2]] - Datos_sala[[#This Row],[Hora de Llegada2]] + IF(Datos_sala[[#This Row],[Estado de la Mesa]]="Ocupada", 15/1440, 0)</f>
        <v>0.14861111111111114</v>
      </c>
      <c r="S187" s="8">
        <f>SUMIF(Datos_cocina!A:A, Datos_sala!K:K, Datos_cocina!H:H)</f>
        <v>6.4583333333333326E-2</v>
      </c>
      <c r="T187" s="8">
        <f>MAX(0, Datos_sala[[#This Row],[Tiempo de Permanencia]]-Datos_sala[[#This Row],[Tiempo de Preparación Ordenes en Horas]])</f>
        <v>8.4027777777777812E-2</v>
      </c>
      <c r="U187" s="9" t="str">
        <f>IF(Datos_sala[[#This Row],[Tiempo de Degustación en Horas]] = 0, "No", "Si")</f>
        <v>Si</v>
      </c>
    </row>
    <row r="188" spans="1:21" x14ac:dyDescent="0.3">
      <c r="A188">
        <v>5</v>
      </c>
      <c r="B188" t="s">
        <v>677</v>
      </c>
      <c r="C188">
        <v>1</v>
      </c>
      <c r="D188" s="1">
        <v>45018.099305555559</v>
      </c>
      <c r="E188" s="1">
        <v>45018.227777777778</v>
      </c>
      <c r="F188" t="s">
        <v>65</v>
      </c>
      <c r="G188" t="s">
        <v>73</v>
      </c>
      <c r="H188" t="s">
        <v>67</v>
      </c>
      <c r="I188" t="s">
        <v>678</v>
      </c>
      <c r="J188" t="s">
        <v>68</v>
      </c>
      <c r="K188">
        <v>187</v>
      </c>
      <c r="L188" t="s">
        <v>142</v>
      </c>
      <c r="M188" t="s">
        <v>679</v>
      </c>
      <c r="N188" s="2">
        <f>SUMIF(Datos_cocina!A:A,Datos_sala!K:K,Datos_cocina!J:J)</f>
        <v>208</v>
      </c>
      <c r="O188" s="7" t="str">
        <f>TEXT(Datos_sala[[#This Row],[Hora de Salida]], "aaaa-mm-dd")</f>
        <v>2023-04-02</v>
      </c>
      <c r="P188" t="str">
        <f>TEXT(Datos_sala[[#This Row],[Hora de Llegada]], "hh:mm")</f>
        <v>02:23</v>
      </c>
      <c r="Q188" t="str">
        <f>TEXT(Datos_sala[[#This Row],[Hora de Salida]], "hh:mm")</f>
        <v>05:28</v>
      </c>
      <c r="R188" s="8">
        <f>Datos_sala[[#This Row],[Hora de Salida2]] - Datos_sala[[#This Row],[Hora de Llegada2]] + IF(Datos_sala[[#This Row],[Estado de la Mesa]]="Ocupada", 15/1440, 0)</f>
        <v>0.12847222222222221</v>
      </c>
      <c r="S188" s="8">
        <f>SUMIF(Datos_cocina!A:A, Datos_sala!K:K, Datos_cocina!H:H)</f>
        <v>8.7499999999999994E-2</v>
      </c>
      <c r="T188" s="8">
        <f>MAX(0, Datos_sala[[#This Row],[Tiempo de Permanencia]]-Datos_sala[[#This Row],[Tiempo de Preparación Ordenes en Horas]])</f>
        <v>4.0972222222222215E-2</v>
      </c>
      <c r="U188" s="9" t="str">
        <f>IF(Datos_sala[[#This Row],[Tiempo de Degustación en Horas]] = 0, "No", "Si")</f>
        <v>Si</v>
      </c>
    </row>
    <row r="189" spans="1:21" x14ac:dyDescent="0.3">
      <c r="A189">
        <v>20</v>
      </c>
      <c r="B189" t="s">
        <v>680</v>
      </c>
      <c r="C189">
        <v>4</v>
      </c>
      <c r="D189" s="1">
        <v>45018.152777777781</v>
      </c>
      <c r="E189" s="1">
        <v>45018.222916666666</v>
      </c>
      <c r="F189" t="s">
        <v>101</v>
      </c>
      <c r="G189" t="s">
        <v>98</v>
      </c>
      <c r="H189" t="s">
        <v>67</v>
      </c>
      <c r="I189" t="s">
        <v>681</v>
      </c>
      <c r="J189" t="s">
        <v>79</v>
      </c>
      <c r="K189">
        <v>188</v>
      </c>
      <c r="L189" t="s">
        <v>88</v>
      </c>
      <c r="M189" t="s">
        <v>558</v>
      </c>
      <c r="N189" s="2">
        <f>SUMIF(Datos_cocina!A:A,Datos_sala!K:K,Datos_cocina!J:J)</f>
        <v>83</v>
      </c>
      <c r="O189" s="7" t="str">
        <f>TEXT(Datos_sala[[#This Row],[Hora de Salida]], "aaaa-mm-dd")</f>
        <v>2023-04-02</v>
      </c>
      <c r="P189" t="str">
        <f>TEXT(Datos_sala[[#This Row],[Hora de Llegada]], "hh:mm")</f>
        <v>03:40</v>
      </c>
      <c r="Q189" t="str">
        <f>TEXT(Datos_sala[[#This Row],[Hora de Salida]], "hh:mm")</f>
        <v>05:21</v>
      </c>
      <c r="R189" s="8">
        <f>Datos_sala[[#This Row],[Hora de Salida2]] - Datos_sala[[#This Row],[Hora de Llegada2]] + IF(Datos_sala[[#This Row],[Estado de la Mesa]]="Ocupada", 15/1440, 0)</f>
        <v>7.013888888888889E-2</v>
      </c>
      <c r="S189" s="8">
        <f>SUMIF(Datos_cocina!A:A, Datos_sala!K:K, Datos_cocina!H:H)</f>
        <v>7.2916666666666671E-2</v>
      </c>
      <c r="T189" s="8">
        <f>MAX(0, Datos_sala[[#This Row],[Tiempo de Permanencia]]-Datos_sala[[#This Row],[Tiempo de Preparación Ordenes en Horas]])</f>
        <v>0</v>
      </c>
      <c r="U189" s="9" t="str">
        <f>IF(Datos_sala[[#This Row],[Tiempo de Degustación en Horas]] = 0, "No", "Si")</f>
        <v>No</v>
      </c>
    </row>
    <row r="190" spans="1:21" x14ac:dyDescent="0.3">
      <c r="A190">
        <v>11</v>
      </c>
      <c r="B190" t="s">
        <v>682</v>
      </c>
      <c r="C190">
        <v>4</v>
      </c>
      <c r="D190" s="1">
        <v>45018.158333333333</v>
      </c>
      <c r="E190" s="1">
        <v>45018.256944444445</v>
      </c>
      <c r="F190" t="s">
        <v>83</v>
      </c>
      <c r="G190" t="s">
        <v>73</v>
      </c>
      <c r="H190" t="s">
        <v>67</v>
      </c>
      <c r="I190" t="s">
        <v>683</v>
      </c>
      <c r="J190" t="s">
        <v>79</v>
      </c>
      <c r="K190">
        <v>189</v>
      </c>
      <c r="L190" t="s">
        <v>107</v>
      </c>
      <c r="M190" t="s">
        <v>684</v>
      </c>
      <c r="N190" s="2">
        <f>SUMIF(Datos_cocina!A:A,Datos_sala!K:K,Datos_cocina!J:J)</f>
        <v>192</v>
      </c>
      <c r="O190" s="7" t="str">
        <f>TEXT(Datos_sala[[#This Row],[Hora de Salida]], "aaaa-mm-dd")</f>
        <v>2023-04-02</v>
      </c>
      <c r="P190" t="str">
        <f>TEXT(Datos_sala[[#This Row],[Hora de Llegada]], "hh:mm")</f>
        <v>03:48</v>
      </c>
      <c r="Q190" t="str">
        <f>TEXT(Datos_sala[[#This Row],[Hora de Salida]], "hh:mm")</f>
        <v>06:10</v>
      </c>
      <c r="R190" s="8">
        <f>Datos_sala[[#This Row],[Hora de Salida2]] - Datos_sala[[#This Row],[Hora de Llegada2]] + IF(Datos_sala[[#This Row],[Estado de la Mesa]]="Ocupada", 15/1440, 0)</f>
        <v>9.8611111111111094E-2</v>
      </c>
      <c r="S190" s="8">
        <f>SUMIF(Datos_cocina!A:A, Datos_sala!K:K, Datos_cocina!H:H)</f>
        <v>8.1250000000000003E-2</v>
      </c>
      <c r="T190" s="8">
        <f>MAX(0, Datos_sala[[#This Row],[Tiempo de Permanencia]]-Datos_sala[[#This Row],[Tiempo de Preparación Ordenes en Horas]])</f>
        <v>1.7361111111111091E-2</v>
      </c>
      <c r="U190" s="9" t="str">
        <f>IF(Datos_sala[[#This Row],[Tiempo de Degustación en Horas]] = 0, "No", "Si")</f>
        <v>Si</v>
      </c>
    </row>
    <row r="191" spans="1:21" x14ac:dyDescent="0.3">
      <c r="A191">
        <v>5</v>
      </c>
      <c r="B191" t="s">
        <v>607</v>
      </c>
      <c r="C191">
        <v>2</v>
      </c>
      <c r="D191" s="1">
        <v>45018.063194444447</v>
      </c>
      <c r="E191" s="1">
        <v>45018.140277777777</v>
      </c>
      <c r="F191" t="s">
        <v>83</v>
      </c>
      <c r="G191" t="s">
        <v>73</v>
      </c>
      <c r="H191" t="s">
        <v>67</v>
      </c>
      <c r="I191" t="s">
        <v>685</v>
      </c>
      <c r="J191" t="s">
        <v>68</v>
      </c>
      <c r="K191">
        <v>190</v>
      </c>
      <c r="L191" t="s">
        <v>88</v>
      </c>
      <c r="M191" t="s">
        <v>686</v>
      </c>
      <c r="N191" s="2">
        <f>SUMIF(Datos_cocina!A:A,Datos_sala!K:K,Datos_cocina!J:J)</f>
        <v>202</v>
      </c>
      <c r="O191" s="7" t="str">
        <f>TEXT(Datos_sala[[#This Row],[Hora de Salida]], "aaaa-mm-dd")</f>
        <v>2023-04-02</v>
      </c>
      <c r="P191" t="str">
        <f>TEXT(Datos_sala[[#This Row],[Hora de Llegada]], "hh:mm")</f>
        <v>01:31</v>
      </c>
      <c r="Q191" t="str">
        <f>TEXT(Datos_sala[[#This Row],[Hora de Salida]], "hh:mm")</f>
        <v>03:22</v>
      </c>
      <c r="R191" s="8">
        <f>Datos_sala[[#This Row],[Hora de Salida2]] - Datos_sala[[#This Row],[Hora de Llegada2]] + IF(Datos_sala[[#This Row],[Estado de la Mesa]]="Ocupada", 15/1440, 0)</f>
        <v>7.7083333333333337E-2</v>
      </c>
      <c r="S191" s="8">
        <f>SUMIF(Datos_cocina!A:A, Datos_sala!K:K, Datos_cocina!H:H)</f>
        <v>7.0833333333333331E-2</v>
      </c>
      <c r="T191" s="8">
        <f>MAX(0, Datos_sala[[#This Row],[Tiempo de Permanencia]]-Datos_sala[[#This Row],[Tiempo de Preparación Ordenes en Horas]])</f>
        <v>6.2500000000000056E-3</v>
      </c>
      <c r="U191" s="9" t="str">
        <f>IF(Datos_sala[[#This Row],[Tiempo de Degustación en Horas]] = 0, "No", "Si")</f>
        <v>Si</v>
      </c>
    </row>
    <row r="192" spans="1:21" x14ac:dyDescent="0.3">
      <c r="A192">
        <v>12</v>
      </c>
      <c r="B192" t="s">
        <v>687</v>
      </c>
      <c r="C192">
        <v>6</v>
      </c>
      <c r="D192" s="1">
        <v>45018</v>
      </c>
      <c r="E192" s="1">
        <v>45018.10833333333</v>
      </c>
      <c r="F192" t="s">
        <v>83</v>
      </c>
      <c r="G192" t="s">
        <v>73</v>
      </c>
      <c r="H192" t="s">
        <v>67</v>
      </c>
      <c r="I192" t="s">
        <v>688</v>
      </c>
      <c r="J192" t="s">
        <v>75</v>
      </c>
      <c r="K192">
        <v>191</v>
      </c>
      <c r="L192" t="s">
        <v>119</v>
      </c>
      <c r="M192" t="s">
        <v>689</v>
      </c>
      <c r="N192" s="2">
        <f>SUMIF(Datos_cocina!A:A,Datos_sala!K:K,Datos_cocina!J:J)</f>
        <v>162</v>
      </c>
      <c r="O192" s="7" t="str">
        <f>TEXT(Datos_sala[[#This Row],[Hora de Salida]], "aaaa-mm-dd")</f>
        <v>2023-04-02</v>
      </c>
      <c r="P192" t="str">
        <f>TEXT(Datos_sala[[#This Row],[Hora de Llegada]], "hh:mm")</f>
        <v>00:00</v>
      </c>
      <c r="Q192" t="str">
        <f>TEXT(Datos_sala[[#This Row],[Hora de Salida]], "hh:mm")</f>
        <v>02:36</v>
      </c>
      <c r="R192" s="8">
        <f>Datos_sala[[#This Row],[Hora de Salida2]] - Datos_sala[[#This Row],[Hora de Llegada2]] + IF(Datos_sala[[#This Row],[Estado de la Mesa]]="Ocupada", 15/1440, 0)</f>
        <v>0.11875000000000001</v>
      </c>
      <c r="S192" s="8">
        <f>SUMIF(Datos_cocina!A:A, Datos_sala!K:K, Datos_cocina!H:H)</f>
        <v>6.0416666666666674E-2</v>
      </c>
      <c r="T192" s="8">
        <f>MAX(0, Datos_sala[[#This Row],[Tiempo de Permanencia]]-Datos_sala[[#This Row],[Tiempo de Preparación Ordenes en Horas]])</f>
        <v>5.8333333333333334E-2</v>
      </c>
      <c r="U192" s="9" t="str">
        <f>IF(Datos_sala[[#This Row],[Tiempo de Degustación en Horas]] = 0, "No", "Si")</f>
        <v>Si</v>
      </c>
    </row>
    <row r="193" spans="1:21" x14ac:dyDescent="0.3">
      <c r="A193" t="s">
        <v>94</v>
      </c>
      <c r="B193" t="s">
        <v>149</v>
      </c>
      <c r="C193">
        <v>4</v>
      </c>
      <c r="D193" s="1">
        <v>45018.10833333333</v>
      </c>
      <c r="E193" s="1">
        <v>45018.203472222223</v>
      </c>
      <c r="F193" t="s">
        <v>83</v>
      </c>
      <c r="G193" t="s">
        <v>98</v>
      </c>
      <c r="H193" t="s">
        <v>74</v>
      </c>
      <c r="I193">
        <v>1599</v>
      </c>
      <c r="J193" t="s">
        <v>68</v>
      </c>
      <c r="K193">
        <v>192</v>
      </c>
      <c r="L193" t="s">
        <v>84</v>
      </c>
      <c r="M193" t="s">
        <v>48</v>
      </c>
      <c r="N193" s="2">
        <f>SUMIF(Datos_cocina!A:A,Datos_sala!K:K,Datos_cocina!J:J)</f>
        <v>75</v>
      </c>
      <c r="O193" s="7" t="str">
        <f>TEXT(Datos_sala[[#This Row],[Hora de Salida]], "aaaa-mm-dd")</f>
        <v>2023-04-02</v>
      </c>
      <c r="P193" t="str">
        <f>TEXT(Datos_sala[[#This Row],[Hora de Llegada]], "hh:mm")</f>
        <v>02:36</v>
      </c>
      <c r="Q193" t="str">
        <f>TEXT(Datos_sala[[#This Row],[Hora de Salida]], "hh:mm")</f>
        <v>04:53</v>
      </c>
      <c r="R193" s="8">
        <f>Datos_sala[[#This Row],[Hora de Salida2]] - Datos_sala[[#This Row],[Hora de Llegada2]] + IF(Datos_sala[[#This Row],[Estado de la Mesa]]="Ocupada", 15/1440, 0)</f>
        <v>9.5138888888888884E-2</v>
      </c>
      <c r="S193" s="8">
        <f>SUMIF(Datos_cocina!A:A, Datos_sala!K:K, Datos_cocina!H:H)</f>
        <v>1.8055555555555554E-2</v>
      </c>
      <c r="T193" s="8">
        <f>MAX(0, Datos_sala[[#This Row],[Tiempo de Permanencia]]-Datos_sala[[#This Row],[Tiempo de Preparación Ordenes en Horas]])</f>
        <v>7.7083333333333337E-2</v>
      </c>
      <c r="U193" s="9" t="str">
        <f>IF(Datos_sala[[#This Row],[Tiempo de Degustación en Horas]] = 0, "No", "Si")</f>
        <v>Si</v>
      </c>
    </row>
    <row r="194" spans="1:21" x14ac:dyDescent="0.3">
      <c r="A194">
        <v>3</v>
      </c>
      <c r="B194" t="s">
        <v>690</v>
      </c>
      <c r="C194">
        <v>5</v>
      </c>
      <c r="D194" s="1">
        <v>45018.008333333331</v>
      </c>
      <c r="E194" s="1">
        <v>45018.12777777778</v>
      </c>
      <c r="F194" t="s">
        <v>72</v>
      </c>
      <c r="G194" t="s">
        <v>98</v>
      </c>
      <c r="H194" t="s">
        <v>67</v>
      </c>
      <c r="I194" t="s">
        <v>691</v>
      </c>
      <c r="J194" t="s">
        <v>79</v>
      </c>
      <c r="K194">
        <v>193</v>
      </c>
      <c r="L194" t="s">
        <v>99</v>
      </c>
      <c r="M194" t="s">
        <v>692</v>
      </c>
      <c r="N194" s="2">
        <f>SUMIF(Datos_cocina!A:A,Datos_sala!K:K,Datos_cocina!J:J)</f>
        <v>220</v>
      </c>
      <c r="O194" s="7" t="str">
        <f>TEXT(Datos_sala[[#This Row],[Hora de Salida]], "aaaa-mm-dd")</f>
        <v>2023-04-02</v>
      </c>
      <c r="P194" t="str">
        <f>TEXT(Datos_sala[[#This Row],[Hora de Llegada]], "hh:mm")</f>
        <v>00:12</v>
      </c>
      <c r="Q194" t="str">
        <f>TEXT(Datos_sala[[#This Row],[Hora de Salida]], "hh:mm")</f>
        <v>03:04</v>
      </c>
      <c r="R194" s="8">
        <f>Datos_sala[[#This Row],[Hora de Salida2]] - Datos_sala[[#This Row],[Hora de Llegada2]] + IF(Datos_sala[[#This Row],[Estado de la Mesa]]="Ocupada", 15/1440, 0)</f>
        <v>0.11944444444444444</v>
      </c>
      <c r="S194" s="8">
        <f>SUMIF(Datos_cocina!A:A, Datos_sala!K:K, Datos_cocina!H:H)</f>
        <v>0.11874999999999999</v>
      </c>
      <c r="T194" s="8">
        <f>MAX(0, Datos_sala[[#This Row],[Tiempo de Permanencia]]-Datos_sala[[#This Row],[Tiempo de Preparación Ordenes en Horas]])</f>
        <v>6.9444444444444198E-4</v>
      </c>
      <c r="U194" s="9" t="str">
        <f>IF(Datos_sala[[#This Row],[Tiempo de Degustación en Horas]] = 0, "No", "Si")</f>
        <v>Si</v>
      </c>
    </row>
    <row r="195" spans="1:21" x14ac:dyDescent="0.3">
      <c r="A195">
        <v>3</v>
      </c>
      <c r="B195" t="s">
        <v>156</v>
      </c>
      <c r="C195">
        <v>6</v>
      </c>
      <c r="D195" s="1">
        <v>45018.111111111109</v>
      </c>
      <c r="E195" s="1">
        <v>45018.163888888892</v>
      </c>
      <c r="F195" t="s">
        <v>72</v>
      </c>
      <c r="G195" t="s">
        <v>73</v>
      </c>
      <c r="H195" t="s">
        <v>87</v>
      </c>
      <c r="I195" t="s">
        <v>693</v>
      </c>
      <c r="J195" t="s">
        <v>79</v>
      </c>
      <c r="K195">
        <v>194</v>
      </c>
      <c r="L195" t="s">
        <v>69</v>
      </c>
      <c r="M195" t="s">
        <v>694</v>
      </c>
      <c r="N195" s="2">
        <f>SUMIF(Datos_cocina!A:A,Datos_sala!K:K,Datos_cocina!J:J)</f>
        <v>96</v>
      </c>
      <c r="O195" s="7" t="str">
        <f>TEXT(Datos_sala[[#This Row],[Hora de Salida]], "aaaa-mm-dd")</f>
        <v>2023-04-02</v>
      </c>
      <c r="P195" t="str">
        <f>TEXT(Datos_sala[[#This Row],[Hora de Llegada]], "hh:mm")</f>
        <v>02:40</v>
      </c>
      <c r="Q195" t="str">
        <f>TEXT(Datos_sala[[#This Row],[Hora de Salida]], "hh:mm")</f>
        <v>03:56</v>
      </c>
      <c r="R195" s="8">
        <f>Datos_sala[[#This Row],[Hora de Salida2]] - Datos_sala[[#This Row],[Hora de Llegada2]] + IF(Datos_sala[[#This Row],[Estado de la Mesa]]="Ocupada", 15/1440, 0)</f>
        <v>5.2777777777777785E-2</v>
      </c>
      <c r="S195" s="8">
        <f>SUMIF(Datos_cocina!A:A, Datos_sala!K:K, Datos_cocina!H:H)</f>
        <v>4.7222222222222221E-2</v>
      </c>
      <c r="T195" s="8">
        <f>MAX(0, Datos_sala[[#This Row],[Tiempo de Permanencia]]-Datos_sala[[#This Row],[Tiempo de Preparación Ordenes en Horas]])</f>
        <v>5.5555555555555636E-3</v>
      </c>
      <c r="U195" s="9" t="str">
        <f>IF(Datos_sala[[#This Row],[Tiempo de Degustación en Horas]] = 0, "No", "Si")</f>
        <v>Si</v>
      </c>
    </row>
    <row r="196" spans="1:21" x14ac:dyDescent="0.3">
      <c r="A196" t="s">
        <v>70</v>
      </c>
      <c r="B196" t="s">
        <v>150</v>
      </c>
      <c r="C196">
        <v>1</v>
      </c>
      <c r="D196" s="1">
        <v>45018.12777777778</v>
      </c>
      <c r="E196" s="1">
        <v>45018.17291666667</v>
      </c>
      <c r="F196" t="s">
        <v>101</v>
      </c>
      <c r="G196" t="s">
        <v>73</v>
      </c>
      <c r="H196" t="s">
        <v>87</v>
      </c>
      <c r="I196">
        <v>1006</v>
      </c>
      <c r="J196" t="s">
        <v>75</v>
      </c>
      <c r="K196">
        <v>195</v>
      </c>
      <c r="L196" t="s">
        <v>88</v>
      </c>
      <c r="M196" t="s">
        <v>48</v>
      </c>
      <c r="N196" s="2">
        <f>SUMIF(Datos_cocina!A:A,Datos_sala!K:K,Datos_cocina!J:J)</f>
        <v>50</v>
      </c>
      <c r="O196" s="7" t="str">
        <f>TEXT(Datos_sala[[#This Row],[Hora de Salida]], "aaaa-mm-dd")</f>
        <v>2023-04-02</v>
      </c>
      <c r="P196" t="str">
        <f>TEXT(Datos_sala[[#This Row],[Hora de Llegada]], "hh:mm")</f>
        <v>03:04</v>
      </c>
      <c r="Q196" t="str">
        <f>TEXT(Datos_sala[[#This Row],[Hora de Salida]], "hh:mm")</f>
        <v>04:09</v>
      </c>
      <c r="R196" s="8">
        <f>Datos_sala[[#This Row],[Hora de Salida2]] - Datos_sala[[#This Row],[Hora de Llegada2]] + IF(Datos_sala[[#This Row],[Estado de la Mesa]]="Ocupada", 15/1440, 0)</f>
        <v>5.5555555555555559E-2</v>
      </c>
      <c r="S196" s="8">
        <f>SUMIF(Datos_cocina!A:A, Datos_sala!K:K, Datos_cocina!H:H)</f>
        <v>3.5416666666666666E-2</v>
      </c>
      <c r="T196" s="8">
        <f>MAX(0, Datos_sala[[#This Row],[Tiempo de Permanencia]]-Datos_sala[[#This Row],[Tiempo de Preparación Ordenes en Horas]])</f>
        <v>2.0138888888888894E-2</v>
      </c>
      <c r="U196" s="9" t="str">
        <f>IF(Datos_sala[[#This Row],[Tiempo de Degustación en Horas]] = 0, "No", "Si")</f>
        <v>Si</v>
      </c>
    </row>
    <row r="197" spans="1:21" x14ac:dyDescent="0.3">
      <c r="A197">
        <v>4</v>
      </c>
      <c r="B197" t="s">
        <v>64</v>
      </c>
      <c r="C197">
        <v>3</v>
      </c>
      <c r="D197" s="1">
        <v>45018.007638888892</v>
      </c>
      <c r="E197" s="1">
        <v>45018.173611111109</v>
      </c>
      <c r="F197" t="s">
        <v>83</v>
      </c>
      <c r="G197" t="s">
        <v>73</v>
      </c>
      <c r="H197" t="s">
        <v>67</v>
      </c>
      <c r="I197" t="s">
        <v>695</v>
      </c>
      <c r="J197" t="s">
        <v>79</v>
      </c>
      <c r="K197">
        <v>196</v>
      </c>
      <c r="L197" t="s">
        <v>107</v>
      </c>
      <c r="M197" t="s">
        <v>696</v>
      </c>
      <c r="N197" s="2">
        <f>SUMIF(Datos_cocina!A:A,Datos_sala!K:K,Datos_cocina!J:J)</f>
        <v>191</v>
      </c>
      <c r="O197" s="7" t="str">
        <f>TEXT(Datos_sala[[#This Row],[Hora de Salida]], "aaaa-mm-dd")</f>
        <v>2023-04-02</v>
      </c>
      <c r="P197" t="str">
        <f>TEXT(Datos_sala[[#This Row],[Hora de Llegada]], "hh:mm")</f>
        <v>00:11</v>
      </c>
      <c r="Q197" t="str">
        <f>TEXT(Datos_sala[[#This Row],[Hora de Salida]], "hh:mm")</f>
        <v>04:10</v>
      </c>
      <c r="R197" s="8">
        <f>Datos_sala[[#This Row],[Hora de Salida2]] - Datos_sala[[#This Row],[Hora de Llegada2]] + IF(Datos_sala[[#This Row],[Estado de la Mesa]]="Ocupada", 15/1440, 0)</f>
        <v>0.16597222222222222</v>
      </c>
      <c r="S197" s="8">
        <f>SUMIF(Datos_cocina!A:A, Datos_sala!K:K, Datos_cocina!H:H)</f>
        <v>0.12222222222222223</v>
      </c>
      <c r="T197" s="8">
        <f>MAX(0, Datos_sala[[#This Row],[Tiempo de Permanencia]]-Datos_sala[[#This Row],[Tiempo de Preparación Ordenes en Horas]])</f>
        <v>4.3749999999999983E-2</v>
      </c>
      <c r="U197" s="9" t="str">
        <f>IF(Datos_sala[[#This Row],[Tiempo de Degustación en Horas]] = 0, "No", "Si")</f>
        <v>Si</v>
      </c>
    </row>
    <row r="198" spans="1:21" x14ac:dyDescent="0.3">
      <c r="A198">
        <v>5</v>
      </c>
      <c r="B198" t="s">
        <v>258</v>
      </c>
      <c r="C198">
        <v>6</v>
      </c>
      <c r="D198" s="1">
        <v>45018.115277777775</v>
      </c>
      <c r="E198" s="1">
        <v>45018.20416666667</v>
      </c>
      <c r="F198" t="s">
        <v>83</v>
      </c>
      <c r="G198" t="s">
        <v>98</v>
      </c>
      <c r="H198" t="s">
        <v>87</v>
      </c>
      <c r="I198" t="s">
        <v>697</v>
      </c>
      <c r="J198" t="s">
        <v>75</v>
      </c>
      <c r="K198">
        <v>197</v>
      </c>
      <c r="L198" t="s">
        <v>88</v>
      </c>
      <c r="M198" t="s">
        <v>698</v>
      </c>
      <c r="N198" s="2">
        <f>SUMIF(Datos_cocina!A:A,Datos_sala!K:K,Datos_cocina!J:J)</f>
        <v>129</v>
      </c>
      <c r="O198" s="7" t="str">
        <f>TEXT(Datos_sala[[#This Row],[Hora de Salida]], "aaaa-mm-dd")</f>
        <v>2023-04-02</v>
      </c>
      <c r="P198" t="str">
        <f>TEXT(Datos_sala[[#This Row],[Hora de Llegada]], "hh:mm")</f>
        <v>02:46</v>
      </c>
      <c r="Q198" t="str">
        <f>TEXT(Datos_sala[[#This Row],[Hora de Salida]], "hh:mm")</f>
        <v>04:54</v>
      </c>
      <c r="R198" s="8">
        <f>Datos_sala[[#This Row],[Hora de Salida2]] - Datos_sala[[#This Row],[Hora de Llegada2]] + IF(Datos_sala[[#This Row],[Estado de la Mesa]]="Ocupada", 15/1440, 0)</f>
        <v>9.930555555555555E-2</v>
      </c>
      <c r="S198" s="8">
        <f>SUMIF(Datos_cocina!A:A, Datos_sala!K:K, Datos_cocina!H:H)</f>
        <v>0.05</v>
      </c>
      <c r="T198" s="8">
        <f>MAX(0, Datos_sala[[#This Row],[Tiempo de Permanencia]]-Datos_sala[[#This Row],[Tiempo de Preparación Ordenes en Horas]])</f>
        <v>4.9305555555555547E-2</v>
      </c>
      <c r="U198" s="9" t="str">
        <f>IF(Datos_sala[[#This Row],[Tiempo de Degustación en Horas]] = 0, "No", "Si")</f>
        <v>Si</v>
      </c>
    </row>
    <row r="199" spans="1:21" x14ac:dyDescent="0.3">
      <c r="A199" t="s">
        <v>132</v>
      </c>
      <c r="B199" t="s">
        <v>151</v>
      </c>
      <c r="C199">
        <v>4</v>
      </c>
      <c r="D199" s="1">
        <v>45018.025000000001</v>
      </c>
      <c r="E199" s="1">
        <v>45018.128472222219</v>
      </c>
      <c r="F199" t="s">
        <v>121</v>
      </c>
      <c r="G199" t="s">
        <v>73</v>
      </c>
      <c r="H199" t="s">
        <v>67</v>
      </c>
      <c r="I199">
        <v>3672</v>
      </c>
      <c r="J199" t="s">
        <v>79</v>
      </c>
      <c r="K199">
        <v>198</v>
      </c>
      <c r="L199" t="s">
        <v>107</v>
      </c>
      <c r="M199" t="s">
        <v>16</v>
      </c>
      <c r="N199" s="2">
        <f>SUMIF(Datos_cocina!A:A,Datos_sala!K:K,Datos_cocina!J:J)</f>
        <v>54</v>
      </c>
      <c r="O199" s="7" t="str">
        <f>TEXT(Datos_sala[[#This Row],[Hora de Salida]], "aaaa-mm-dd")</f>
        <v>2023-04-02</v>
      </c>
      <c r="P199" t="str">
        <f>TEXT(Datos_sala[[#This Row],[Hora de Llegada]], "hh:mm")</f>
        <v>00:36</v>
      </c>
      <c r="Q199" t="str">
        <f>TEXT(Datos_sala[[#This Row],[Hora de Salida]], "hh:mm")</f>
        <v>03:05</v>
      </c>
      <c r="R199" s="8">
        <f>Datos_sala[[#This Row],[Hora de Salida2]] - Datos_sala[[#This Row],[Hora de Llegada2]] + IF(Datos_sala[[#This Row],[Estado de la Mesa]]="Ocupada", 15/1440, 0)</f>
        <v>0.10347222222222222</v>
      </c>
      <c r="S199" s="8">
        <f>SUMIF(Datos_cocina!A:A, Datos_sala!K:K, Datos_cocina!H:H)</f>
        <v>2.2916666666666665E-2</v>
      </c>
      <c r="T199" s="8">
        <f>MAX(0, Datos_sala[[#This Row],[Tiempo de Permanencia]]-Datos_sala[[#This Row],[Tiempo de Preparación Ordenes en Horas]])</f>
        <v>8.0555555555555547E-2</v>
      </c>
      <c r="U199" s="9" t="str">
        <f>IF(Datos_sala[[#This Row],[Tiempo de Degustación en Horas]] = 0, "No", "Si")</f>
        <v>Si</v>
      </c>
    </row>
    <row r="200" spans="1:21" x14ac:dyDescent="0.3">
      <c r="A200">
        <v>11</v>
      </c>
      <c r="B200" t="s">
        <v>699</v>
      </c>
      <c r="C200">
        <v>5</v>
      </c>
      <c r="D200" s="1">
        <v>45018.080555555556</v>
      </c>
      <c r="E200" s="1">
        <v>45018.236111111109</v>
      </c>
      <c r="F200" t="s">
        <v>83</v>
      </c>
      <c r="G200" t="s">
        <v>66</v>
      </c>
      <c r="H200" t="s">
        <v>87</v>
      </c>
      <c r="I200" t="s">
        <v>700</v>
      </c>
      <c r="J200" t="s">
        <v>68</v>
      </c>
      <c r="K200">
        <v>199</v>
      </c>
      <c r="L200" t="s">
        <v>119</v>
      </c>
      <c r="M200" t="s">
        <v>701</v>
      </c>
      <c r="N200" s="2">
        <f>SUMIF(Datos_cocina!A:A,Datos_sala!K:K,Datos_cocina!J:J)</f>
        <v>261</v>
      </c>
      <c r="O200" s="7" t="str">
        <f>TEXT(Datos_sala[[#This Row],[Hora de Salida]], "aaaa-mm-dd")</f>
        <v>2023-04-02</v>
      </c>
      <c r="P200" t="str">
        <f>TEXT(Datos_sala[[#This Row],[Hora de Llegada]], "hh:mm")</f>
        <v>01:56</v>
      </c>
      <c r="Q200" t="str">
        <f>TEXT(Datos_sala[[#This Row],[Hora de Salida]], "hh:mm")</f>
        <v>05:40</v>
      </c>
      <c r="R200" s="8">
        <f>Datos_sala[[#This Row],[Hora de Salida2]] - Datos_sala[[#This Row],[Hora de Llegada2]] + IF(Datos_sala[[#This Row],[Estado de la Mesa]]="Ocupada", 15/1440, 0)</f>
        <v>0.15555555555555556</v>
      </c>
      <c r="S200" s="8">
        <f>SUMIF(Datos_cocina!A:A, Datos_sala!K:K, Datos_cocina!H:H)</f>
        <v>9.8611111111111108E-2</v>
      </c>
      <c r="T200" s="8">
        <f>MAX(0, Datos_sala[[#This Row],[Tiempo de Permanencia]]-Datos_sala[[#This Row],[Tiempo de Preparación Ordenes en Horas]])</f>
        <v>5.694444444444445E-2</v>
      </c>
      <c r="U200" s="9" t="str">
        <f>IF(Datos_sala[[#This Row],[Tiempo de Degustación en Horas]] = 0, "No", "Si")</f>
        <v>Si</v>
      </c>
    </row>
    <row r="201" spans="1:21" x14ac:dyDescent="0.3">
      <c r="A201">
        <v>11</v>
      </c>
      <c r="B201" t="s">
        <v>702</v>
      </c>
      <c r="C201">
        <v>4</v>
      </c>
      <c r="D201" s="1">
        <v>45018.107638888891</v>
      </c>
      <c r="E201" s="1">
        <v>45018.226388888892</v>
      </c>
      <c r="F201" t="s">
        <v>101</v>
      </c>
      <c r="G201" t="s">
        <v>73</v>
      </c>
      <c r="H201" t="s">
        <v>67</v>
      </c>
      <c r="I201" t="s">
        <v>654</v>
      </c>
      <c r="J201" t="s">
        <v>79</v>
      </c>
      <c r="K201">
        <v>200</v>
      </c>
      <c r="L201" t="s">
        <v>88</v>
      </c>
      <c r="M201" t="s">
        <v>703</v>
      </c>
      <c r="N201" s="2">
        <f>SUMIF(Datos_cocina!A:A,Datos_sala!K:K,Datos_cocina!J:J)</f>
        <v>88</v>
      </c>
      <c r="O201" s="7" t="str">
        <f>TEXT(Datos_sala[[#This Row],[Hora de Salida]], "aaaa-mm-dd")</f>
        <v>2023-04-02</v>
      </c>
      <c r="P201" t="str">
        <f>TEXT(Datos_sala[[#This Row],[Hora de Llegada]], "hh:mm")</f>
        <v>02:35</v>
      </c>
      <c r="Q201" t="str">
        <f>TEXT(Datos_sala[[#This Row],[Hora de Salida]], "hh:mm")</f>
        <v>05:26</v>
      </c>
      <c r="R201" s="8">
        <f>Datos_sala[[#This Row],[Hora de Salida2]] - Datos_sala[[#This Row],[Hora de Llegada2]] + IF(Datos_sala[[#This Row],[Estado de la Mesa]]="Ocupada", 15/1440, 0)</f>
        <v>0.11874999999999999</v>
      </c>
      <c r="S201" s="8">
        <f>SUMIF(Datos_cocina!A:A, Datos_sala!K:K, Datos_cocina!H:H)</f>
        <v>4.6527777777777779E-2</v>
      </c>
      <c r="T201" s="8">
        <f>MAX(0, Datos_sala[[#This Row],[Tiempo de Permanencia]]-Datos_sala[[#This Row],[Tiempo de Preparación Ordenes en Horas]])</f>
        <v>7.2222222222222215E-2</v>
      </c>
      <c r="U201" s="9" t="str">
        <f>IF(Datos_sala[[#This Row],[Tiempo de Degustación en Horas]] = 0, "No", "Si")</f>
        <v>Si</v>
      </c>
    </row>
    <row r="202" spans="1:21" x14ac:dyDescent="0.3">
      <c r="A202" t="s">
        <v>152</v>
      </c>
      <c r="B202" t="s">
        <v>153</v>
      </c>
      <c r="C202">
        <v>5</v>
      </c>
      <c r="D202" s="1">
        <v>45018.012499999997</v>
      </c>
      <c r="E202" s="1">
        <v>45018.076388888891</v>
      </c>
      <c r="F202" t="s">
        <v>121</v>
      </c>
      <c r="G202" t="s">
        <v>66</v>
      </c>
      <c r="H202" t="s">
        <v>67</v>
      </c>
      <c r="I202">
        <v>1984</v>
      </c>
      <c r="J202" t="s">
        <v>79</v>
      </c>
      <c r="K202">
        <v>201</v>
      </c>
      <c r="L202" t="s">
        <v>69</v>
      </c>
      <c r="M202" t="s">
        <v>8</v>
      </c>
      <c r="N202" s="2">
        <f>SUMIF(Datos_cocina!A:A,Datos_sala!K:K,Datos_cocina!J:J)</f>
        <v>72</v>
      </c>
      <c r="O202" s="7" t="str">
        <f>TEXT(Datos_sala[[#This Row],[Hora de Salida]], "aaaa-mm-dd")</f>
        <v>2023-04-02</v>
      </c>
      <c r="P202" t="str">
        <f>TEXT(Datos_sala[[#This Row],[Hora de Llegada]], "hh:mm")</f>
        <v>00:18</v>
      </c>
      <c r="Q202" t="str">
        <f>TEXT(Datos_sala[[#This Row],[Hora de Salida]], "hh:mm")</f>
        <v>01:50</v>
      </c>
      <c r="R202" s="8">
        <f>Datos_sala[[#This Row],[Hora de Salida2]] - Datos_sala[[#This Row],[Hora de Llegada2]] + IF(Datos_sala[[#This Row],[Estado de la Mesa]]="Ocupada", 15/1440, 0)</f>
        <v>6.3888888888888898E-2</v>
      </c>
      <c r="S202" s="8">
        <f>SUMIF(Datos_cocina!A:A, Datos_sala!K:K, Datos_cocina!H:H)</f>
        <v>4.027777777777778E-2</v>
      </c>
      <c r="T202" s="8">
        <f>MAX(0, Datos_sala[[#This Row],[Tiempo de Permanencia]]-Datos_sala[[#This Row],[Tiempo de Preparación Ordenes en Horas]])</f>
        <v>2.3611111111111117E-2</v>
      </c>
      <c r="U202" s="9" t="str">
        <f>IF(Datos_sala[[#This Row],[Tiempo de Degustación en Horas]] = 0, "No", "Si")</f>
        <v>Si</v>
      </c>
    </row>
    <row r="203" spans="1:21" x14ac:dyDescent="0.3">
      <c r="A203">
        <v>16</v>
      </c>
      <c r="B203" t="s">
        <v>704</v>
      </c>
      <c r="C203">
        <v>5</v>
      </c>
      <c r="D203" s="1">
        <v>45018.040277777778</v>
      </c>
      <c r="E203" s="1">
        <v>45018.083333333336</v>
      </c>
      <c r="F203" t="s">
        <v>101</v>
      </c>
      <c r="G203" t="s">
        <v>73</v>
      </c>
      <c r="H203" t="s">
        <v>67</v>
      </c>
      <c r="I203" t="s">
        <v>705</v>
      </c>
      <c r="J203" t="s">
        <v>75</v>
      </c>
      <c r="K203">
        <v>202</v>
      </c>
      <c r="L203" t="s">
        <v>80</v>
      </c>
      <c r="M203" t="s">
        <v>706</v>
      </c>
      <c r="N203" s="2">
        <f>SUMIF(Datos_cocina!A:A,Datos_sala!K:K,Datos_cocina!J:J)</f>
        <v>206</v>
      </c>
      <c r="O203" s="7" t="str">
        <f>TEXT(Datos_sala[[#This Row],[Hora de Salida]], "aaaa-mm-dd")</f>
        <v>2023-04-02</v>
      </c>
      <c r="P203" t="str">
        <f>TEXT(Datos_sala[[#This Row],[Hora de Llegada]], "hh:mm")</f>
        <v>00:58</v>
      </c>
      <c r="Q203" t="str">
        <f>TEXT(Datos_sala[[#This Row],[Hora de Salida]], "hh:mm")</f>
        <v>02:00</v>
      </c>
      <c r="R203" s="8">
        <f>Datos_sala[[#This Row],[Hora de Salida2]] - Datos_sala[[#This Row],[Hora de Llegada2]] + IF(Datos_sala[[#This Row],[Estado de la Mesa]]="Ocupada", 15/1440, 0)</f>
        <v>5.3472222222222213E-2</v>
      </c>
      <c r="S203" s="8">
        <f>SUMIF(Datos_cocina!A:A, Datos_sala!K:K, Datos_cocina!H:H)</f>
        <v>0.10833333333333334</v>
      </c>
      <c r="T203" s="8">
        <f>MAX(0, Datos_sala[[#This Row],[Tiempo de Permanencia]]-Datos_sala[[#This Row],[Tiempo de Preparación Ordenes en Horas]])</f>
        <v>0</v>
      </c>
      <c r="U203" s="9" t="str">
        <f>IF(Datos_sala[[#This Row],[Tiempo de Degustación en Horas]] = 0, "No", "Si")</f>
        <v>No</v>
      </c>
    </row>
    <row r="204" spans="1:21" x14ac:dyDescent="0.3">
      <c r="A204">
        <v>5</v>
      </c>
      <c r="B204" t="s">
        <v>707</v>
      </c>
      <c r="C204">
        <v>2</v>
      </c>
      <c r="D204" s="1">
        <v>45018.164583333331</v>
      </c>
      <c r="E204" s="1">
        <v>45018.222916666666</v>
      </c>
      <c r="F204" t="s">
        <v>121</v>
      </c>
      <c r="G204" t="s">
        <v>73</v>
      </c>
      <c r="H204" t="s">
        <v>67</v>
      </c>
      <c r="I204" t="s">
        <v>708</v>
      </c>
      <c r="J204" t="s">
        <v>68</v>
      </c>
      <c r="K204">
        <v>203</v>
      </c>
      <c r="L204" t="s">
        <v>69</v>
      </c>
      <c r="M204" t="s">
        <v>709</v>
      </c>
      <c r="N204" s="2">
        <f>SUMIF(Datos_cocina!A:A,Datos_sala!K:K,Datos_cocina!J:J)</f>
        <v>156</v>
      </c>
      <c r="O204" s="7" t="str">
        <f>TEXT(Datos_sala[[#This Row],[Hora de Salida]], "aaaa-mm-dd")</f>
        <v>2023-04-02</v>
      </c>
      <c r="P204" t="str">
        <f>TEXT(Datos_sala[[#This Row],[Hora de Llegada]], "hh:mm")</f>
        <v>03:57</v>
      </c>
      <c r="Q204" t="str">
        <f>TEXT(Datos_sala[[#This Row],[Hora de Salida]], "hh:mm")</f>
        <v>05:21</v>
      </c>
      <c r="R204" s="8">
        <f>Datos_sala[[#This Row],[Hora de Salida2]] - Datos_sala[[#This Row],[Hora de Llegada2]] + IF(Datos_sala[[#This Row],[Estado de la Mesa]]="Ocupada", 15/1440, 0)</f>
        <v>5.8333333333333348E-2</v>
      </c>
      <c r="S204" s="8">
        <f>SUMIF(Datos_cocina!A:A, Datos_sala!K:K, Datos_cocina!H:H)</f>
        <v>5.9027777777777776E-2</v>
      </c>
      <c r="T204" s="8">
        <f>MAX(0, Datos_sala[[#This Row],[Tiempo de Permanencia]]-Datos_sala[[#This Row],[Tiempo de Preparación Ordenes en Horas]])</f>
        <v>0</v>
      </c>
      <c r="U204" s="9" t="str">
        <f>IF(Datos_sala[[#This Row],[Tiempo de Degustación en Horas]] = 0, "No", "Si")</f>
        <v>No</v>
      </c>
    </row>
    <row r="205" spans="1:21" x14ac:dyDescent="0.3">
      <c r="A205" t="s">
        <v>122</v>
      </c>
      <c r="B205" t="s">
        <v>154</v>
      </c>
      <c r="C205">
        <v>5</v>
      </c>
      <c r="D205" s="1">
        <v>45018.011805555558</v>
      </c>
      <c r="E205" s="1">
        <v>45018.100694444445</v>
      </c>
      <c r="F205" t="s">
        <v>121</v>
      </c>
      <c r="G205" t="s">
        <v>73</v>
      </c>
      <c r="H205" t="s">
        <v>74</v>
      </c>
      <c r="I205">
        <v>4956</v>
      </c>
      <c r="J205" t="s">
        <v>68</v>
      </c>
      <c r="K205">
        <v>204</v>
      </c>
      <c r="L205" t="s">
        <v>103</v>
      </c>
      <c r="M205" t="s">
        <v>8</v>
      </c>
      <c r="N205" s="2">
        <f>SUMIF(Datos_cocina!A:A,Datos_sala!K:K,Datos_cocina!J:J)</f>
        <v>48</v>
      </c>
      <c r="O205" s="7" t="str">
        <f>TEXT(Datos_sala[[#This Row],[Hora de Salida]], "aaaa-mm-dd")</f>
        <v>2023-04-02</v>
      </c>
      <c r="P205" t="str">
        <f>TEXT(Datos_sala[[#This Row],[Hora de Llegada]], "hh:mm")</f>
        <v>00:17</v>
      </c>
      <c r="Q205" t="str">
        <f>TEXT(Datos_sala[[#This Row],[Hora de Salida]], "hh:mm")</f>
        <v>02:25</v>
      </c>
      <c r="R205" s="8">
        <f>Datos_sala[[#This Row],[Hora de Salida2]] - Datos_sala[[#This Row],[Hora de Llegada2]] + IF(Datos_sala[[#This Row],[Estado de la Mesa]]="Ocupada", 15/1440, 0)</f>
        <v>8.8888888888888892E-2</v>
      </c>
      <c r="S205" s="8">
        <f>SUMIF(Datos_cocina!A:A, Datos_sala!K:K, Datos_cocina!H:H)</f>
        <v>1.4583333333333334E-2</v>
      </c>
      <c r="T205" s="8">
        <f>MAX(0, Datos_sala[[#This Row],[Tiempo de Permanencia]]-Datos_sala[[#This Row],[Tiempo de Preparación Ordenes en Horas]])</f>
        <v>7.4305555555555555E-2</v>
      </c>
      <c r="U205" s="9" t="str">
        <f>IF(Datos_sala[[#This Row],[Tiempo de Degustación en Horas]] = 0, "No", "Si")</f>
        <v>Si</v>
      </c>
    </row>
    <row r="206" spans="1:21" x14ac:dyDescent="0.3">
      <c r="A206">
        <v>14</v>
      </c>
      <c r="B206" t="s">
        <v>248</v>
      </c>
      <c r="C206">
        <v>1</v>
      </c>
      <c r="D206" s="1">
        <v>45018.09375</v>
      </c>
      <c r="E206" s="1">
        <v>45018.259722222225</v>
      </c>
      <c r="F206" t="s">
        <v>83</v>
      </c>
      <c r="G206" t="s">
        <v>73</v>
      </c>
      <c r="H206" t="s">
        <v>87</v>
      </c>
      <c r="I206" t="s">
        <v>710</v>
      </c>
      <c r="J206" t="s">
        <v>68</v>
      </c>
      <c r="K206">
        <v>205</v>
      </c>
      <c r="L206" t="s">
        <v>84</v>
      </c>
      <c r="M206" t="s">
        <v>711</v>
      </c>
      <c r="N206" s="2">
        <f>SUMIF(Datos_cocina!A:A,Datos_sala!K:K,Datos_cocina!J:J)</f>
        <v>61</v>
      </c>
      <c r="O206" s="7" t="str">
        <f>TEXT(Datos_sala[[#This Row],[Hora de Salida]], "aaaa-mm-dd")</f>
        <v>2023-04-02</v>
      </c>
      <c r="P206" t="str">
        <f>TEXT(Datos_sala[[#This Row],[Hora de Llegada]], "hh:mm")</f>
        <v>02:15</v>
      </c>
      <c r="Q206" t="str">
        <f>TEXT(Datos_sala[[#This Row],[Hora de Salida]], "hh:mm")</f>
        <v>06:14</v>
      </c>
      <c r="R206" s="8">
        <f>Datos_sala[[#This Row],[Hora de Salida2]] - Datos_sala[[#This Row],[Hora de Llegada2]] + IF(Datos_sala[[#This Row],[Estado de la Mesa]]="Ocupada", 15/1440, 0)</f>
        <v>0.16597222222222224</v>
      </c>
      <c r="S206" s="8">
        <f>SUMIF(Datos_cocina!A:A, Datos_sala!K:K, Datos_cocina!H:H)</f>
        <v>5.9722222222222218E-2</v>
      </c>
      <c r="T206" s="8">
        <f>MAX(0, Datos_sala[[#This Row],[Tiempo de Permanencia]]-Datos_sala[[#This Row],[Tiempo de Preparación Ordenes en Horas]])</f>
        <v>0.10625000000000002</v>
      </c>
      <c r="U206" s="9" t="str">
        <f>IF(Datos_sala[[#This Row],[Tiempo de Degustación en Horas]] = 0, "No", "Si")</f>
        <v>Si</v>
      </c>
    </row>
    <row r="207" spans="1:21" x14ac:dyDescent="0.3">
      <c r="A207" t="s">
        <v>114</v>
      </c>
      <c r="B207" t="s">
        <v>155</v>
      </c>
      <c r="C207">
        <v>6</v>
      </c>
      <c r="D207" s="1">
        <v>45018.143750000003</v>
      </c>
      <c r="E207" s="1">
        <v>45018.256249999999</v>
      </c>
      <c r="F207" t="s">
        <v>65</v>
      </c>
      <c r="G207" t="s">
        <v>73</v>
      </c>
      <c r="H207" t="s">
        <v>67</v>
      </c>
      <c r="I207">
        <v>3696</v>
      </c>
      <c r="J207" t="s">
        <v>75</v>
      </c>
      <c r="K207">
        <v>206</v>
      </c>
      <c r="L207" t="s">
        <v>80</v>
      </c>
      <c r="M207" t="s">
        <v>11</v>
      </c>
      <c r="N207" s="2">
        <f>SUMIF(Datos_cocina!A:A,Datos_sala!K:K,Datos_cocina!J:J)</f>
        <v>30</v>
      </c>
      <c r="O207" s="7" t="str">
        <f>TEXT(Datos_sala[[#This Row],[Hora de Salida]], "aaaa-mm-dd")</f>
        <v>2023-04-02</v>
      </c>
      <c r="P207" t="str">
        <f>TEXT(Datos_sala[[#This Row],[Hora de Llegada]], "hh:mm")</f>
        <v>03:27</v>
      </c>
      <c r="Q207" t="str">
        <f>TEXT(Datos_sala[[#This Row],[Hora de Salida]], "hh:mm")</f>
        <v>06:09</v>
      </c>
      <c r="R207" s="8">
        <f>Datos_sala[[#This Row],[Hora de Salida2]] - Datos_sala[[#This Row],[Hora de Llegada2]] + IF(Datos_sala[[#This Row],[Estado de la Mesa]]="Ocupada", 15/1440, 0)</f>
        <v>0.12291666666666666</v>
      </c>
      <c r="S207" s="8">
        <f>SUMIF(Datos_cocina!A:A, Datos_sala!K:K, Datos_cocina!H:H)</f>
        <v>4.027777777777778E-2</v>
      </c>
      <c r="T207" s="8">
        <f>MAX(0, Datos_sala[[#This Row],[Tiempo de Permanencia]]-Datos_sala[[#This Row],[Tiempo de Preparación Ordenes en Horas]])</f>
        <v>8.2638888888888873E-2</v>
      </c>
      <c r="U207" s="9" t="str">
        <f>IF(Datos_sala[[#This Row],[Tiempo de Degustación en Horas]] = 0, "No", "Si")</f>
        <v>Si</v>
      </c>
    </row>
    <row r="208" spans="1:21" x14ac:dyDescent="0.3">
      <c r="A208">
        <v>20</v>
      </c>
      <c r="B208" t="s">
        <v>712</v>
      </c>
      <c r="C208">
        <v>3</v>
      </c>
      <c r="D208" s="1">
        <v>45018.117361111108</v>
      </c>
      <c r="E208" s="1">
        <v>45018.168055555558</v>
      </c>
      <c r="F208" t="s">
        <v>72</v>
      </c>
      <c r="G208" t="s">
        <v>66</v>
      </c>
      <c r="H208" t="s">
        <v>67</v>
      </c>
      <c r="I208" t="s">
        <v>713</v>
      </c>
      <c r="J208" t="s">
        <v>79</v>
      </c>
      <c r="K208">
        <v>207</v>
      </c>
      <c r="L208" t="s">
        <v>76</v>
      </c>
      <c r="M208" t="s">
        <v>714</v>
      </c>
      <c r="N208" s="2">
        <f>SUMIF(Datos_cocina!A:A,Datos_sala!K:K,Datos_cocina!J:J)</f>
        <v>180</v>
      </c>
      <c r="O208" s="7" t="str">
        <f>TEXT(Datos_sala[[#This Row],[Hora de Salida]], "aaaa-mm-dd")</f>
        <v>2023-04-02</v>
      </c>
      <c r="P208" t="str">
        <f>TEXT(Datos_sala[[#This Row],[Hora de Llegada]], "hh:mm")</f>
        <v>02:49</v>
      </c>
      <c r="Q208" t="str">
        <f>TEXT(Datos_sala[[#This Row],[Hora de Salida]], "hh:mm")</f>
        <v>04:02</v>
      </c>
      <c r="R208" s="8">
        <f>Datos_sala[[#This Row],[Hora de Salida2]] - Datos_sala[[#This Row],[Hora de Llegada2]] + IF(Datos_sala[[#This Row],[Estado de la Mesa]]="Ocupada", 15/1440, 0)</f>
        <v>5.0694444444444459E-2</v>
      </c>
      <c r="S208" s="8">
        <f>SUMIF(Datos_cocina!A:A, Datos_sala!K:K, Datos_cocina!H:H)</f>
        <v>7.7083333333333323E-2</v>
      </c>
      <c r="T208" s="8">
        <f>MAX(0, Datos_sala[[#This Row],[Tiempo de Permanencia]]-Datos_sala[[#This Row],[Tiempo de Preparación Ordenes en Horas]])</f>
        <v>0</v>
      </c>
      <c r="U208" s="9" t="str">
        <f>IF(Datos_sala[[#This Row],[Tiempo de Degustación en Horas]] = 0, "No", "Si")</f>
        <v>No</v>
      </c>
    </row>
    <row r="209" spans="1:21" x14ac:dyDescent="0.3">
      <c r="A209">
        <v>16</v>
      </c>
      <c r="B209" t="s">
        <v>715</v>
      </c>
      <c r="C209">
        <v>4</v>
      </c>
      <c r="D209" s="1">
        <v>45018.147916666669</v>
      </c>
      <c r="E209" s="1">
        <v>45018.275000000001</v>
      </c>
      <c r="F209" t="s">
        <v>121</v>
      </c>
      <c r="G209" t="s">
        <v>73</v>
      </c>
      <c r="H209" t="s">
        <v>87</v>
      </c>
      <c r="I209" t="s">
        <v>716</v>
      </c>
      <c r="J209" t="s">
        <v>75</v>
      </c>
      <c r="K209">
        <v>208</v>
      </c>
      <c r="L209" t="s">
        <v>69</v>
      </c>
      <c r="M209" t="s">
        <v>717</v>
      </c>
      <c r="N209" s="2">
        <f>SUMIF(Datos_cocina!A:A,Datos_sala!K:K,Datos_cocina!J:J)</f>
        <v>180</v>
      </c>
      <c r="O209" s="7" t="str">
        <f>TEXT(Datos_sala[[#This Row],[Hora de Salida]], "aaaa-mm-dd")</f>
        <v>2023-04-02</v>
      </c>
      <c r="P209" t="str">
        <f>TEXT(Datos_sala[[#This Row],[Hora de Llegada]], "hh:mm")</f>
        <v>03:33</v>
      </c>
      <c r="Q209" t="str">
        <f>TEXT(Datos_sala[[#This Row],[Hora de Salida]], "hh:mm")</f>
        <v>06:36</v>
      </c>
      <c r="R209" s="8">
        <f>Datos_sala[[#This Row],[Hora de Salida2]] - Datos_sala[[#This Row],[Hora de Llegada2]] + IF(Datos_sala[[#This Row],[Estado de la Mesa]]="Ocupada", 15/1440, 0)</f>
        <v>0.13750000000000001</v>
      </c>
      <c r="S209" s="8">
        <f>SUMIF(Datos_cocina!A:A, Datos_sala!K:K, Datos_cocina!H:H)</f>
        <v>6.9444444444444448E-2</v>
      </c>
      <c r="T209" s="8">
        <f>MAX(0, Datos_sala[[#This Row],[Tiempo de Permanencia]]-Datos_sala[[#This Row],[Tiempo de Preparación Ordenes en Horas]])</f>
        <v>6.8055555555555564E-2</v>
      </c>
      <c r="U209" s="9" t="str">
        <f>IF(Datos_sala[[#This Row],[Tiempo de Degustación en Horas]] = 0, "No", "Si")</f>
        <v>Si</v>
      </c>
    </row>
    <row r="210" spans="1:21" x14ac:dyDescent="0.3">
      <c r="A210">
        <v>9</v>
      </c>
      <c r="B210" t="s">
        <v>718</v>
      </c>
      <c r="C210">
        <v>6</v>
      </c>
      <c r="D210" s="1">
        <v>45018.063194444447</v>
      </c>
      <c r="E210" s="1">
        <v>45018.17083333333</v>
      </c>
      <c r="F210" t="s">
        <v>121</v>
      </c>
      <c r="G210" t="s">
        <v>66</v>
      </c>
      <c r="H210" t="s">
        <v>74</v>
      </c>
      <c r="I210" t="s">
        <v>719</v>
      </c>
      <c r="J210" t="s">
        <v>79</v>
      </c>
      <c r="K210">
        <v>209</v>
      </c>
      <c r="L210" t="s">
        <v>80</v>
      </c>
      <c r="M210" t="s">
        <v>720</v>
      </c>
      <c r="N210" s="2">
        <f>SUMIF(Datos_cocina!A:A,Datos_sala!K:K,Datos_cocina!J:J)</f>
        <v>214</v>
      </c>
      <c r="O210" s="7" t="str">
        <f>TEXT(Datos_sala[[#This Row],[Hora de Salida]], "aaaa-mm-dd")</f>
        <v>2023-04-02</v>
      </c>
      <c r="P210" t="str">
        <f>TEXT(Datos_sala[[#This Row],[Hora de Llegada]], "hh:mm")</f>
        <v>01:31</v>
      </c>
      <c r="Q210" t="str">
        <f>TEXT(Datos_sala[[#This Row],[Hora de Salida]], "hh:mm")</f>
        <v>04:06</v>
      </c>
      <c r="R210" s="8">
        <f>Datos_sala[[#This Row],[Hora de Salida2]] - Datos_sala[[#This Row],[Hora de Llegada2]] + IF(Datos_sala[[#This Row],[Estado de la Mesa]]="Ocupada", 15/1440, 0)</f>
        <v>0.1076388888888889</v>
      </c>
      <c r="S210" s="8">
        <f>SUMIF(Datos_cocina!A:A, Datos_sala!K:K, Datos_cocina!H:H)</f>
        <v>0.11874999999999999</v>
      </c>
      <c r="T210" s="8">
        <f>MAX(0, Datos_sala[[#This Row],[Tiempo de Permanencia]]-Datos_sala[[#This Row],[Tiempo de Preparación Ordenes en Horas]])</f>
        <v>0</v>
      </c>
      <c r="U210" s="9" t="str">
        <f>IF(Datos_sala[[#This Row],[Tiempo de Degustación en Horas]] = 0, "No", "Si")</f>
        <v>No</v>
      </c>
    </row>
    <row r="211" spans="1:21" x14ac:dyDescent="0.3">
      <c r="A211">
        <v>10</v>
      </c>
      <c r="B211" t="s">
        <v>721</v>
      </c>
      <c r="C211">
        <v>4</v>
      </c>
      <c r="D211" s="1">
        <v>45018.113194444442</v>
      </c>
      <c r="E211" s="1">
        <v>45018.186805555553</v>
      </c>
      <c r="F211" t="s">
        <v>83</v>
      </c>
      <c r="G211" t="s">
        <v>98</v>
      </c>
      <c r="H211" t="s">
        <v>67</v>
      </c>
      <c r="I211" t="s">
        <v>722</v>
      </c>
      <c r="J211" t="s">
        <v>68</v>
      </c>
      <c r="K211">
        <v>210</v>
      </c>
      <c r="L211" t="s">
        <v>142</v>
      </c>
      <c r="M211" t="s">
        <v>723</v>
      </c>
      <c r="N211" s="2">
        <f>SUMIF(Datos_cocina!A:A,Datos_sala!K:K,Datos_cocina!J:J)</f>
        <v>195</v>
      </c>
      <c r="O211" s="7" t="str">
        <f>TEXT(Datos_sala[[#This Row],[Hora de Salida]], "aaaa-mm-dd")</f>
        <v>2023-04-02</v>
      </c>
      <c r="P211" t="str">
        <f>TEXT(Datos_sala[[#This Row],[Hora de Llegada]], "hh:mm")</f>
        <v>02:43</v>
      </c>
      <c r="Q211" t="str">
        <f>TEXT(Datos_sala[[#This Row],[Hora de Salida]], "hh:mm")</f>
        <v>04:29</v>
      </c>
      <c r="R211" s="8">
        <f>Datos_sala[[#This Row],[Hora de Salida2]] - Datos_sala[[#This Row],[Hora de Llegada2]] + IF(Datos_sala[[#This Row],[Estado de la Mesa]]="Ocupada", 15/1440, 0)</f>
        <v>7.3611111111111113E-2</v>
      </c>
      <c r="S211" s="8">
        <f>SUMIF(Datos_cocina!A:A, Datos_sala!K:K, Datos_cocina!H:H)</f>
        <v>0.10972222222222222</v>
      </c>
      <c r="T211" s="8">
        <f>MAX(0, Datos_sala[[#This Row],[Tiempo de Permanencia]]-Datos_sala[[#This Row],[Tiempo de Preparación Ordenes en Horas]])</f>
        <v>0</v>
      </c>
      <c r="U211" s="9" t="str">
        <f>IF(Datos_sala[[#This Row],[Tiempo de Degustación en Horas]] = 0, "No", "Si")</f>
        <v>No</v>
      </c>
    </row>
    <row r="212" spans="1:21" x14ac:dyDescent="0.3">
      <c r="A212">
        <v>1</v>
      </c>
      <c r="B212" t="s">
        <v>724</v>
      </c>
      <c r="C212">
        <v>2</v>
      </c>
      <c r="D212" s="1">
        <v>45018.152777777781</v>
      </c>
      <c r="E212" s="1">
        <v>45018.226388888892</v>
      </c>
      <c r="F212" t="s">
        <v>121</v>
      </c>
      <c r="G212" t="s">
        <v>73</v>
      </c>
      <c r="H212" t="s">
        <v>87</v>
      </c>
      <c r="I212" t="s">
        <v>725</v>
      </c>
      <c r="J212" t="s">
        <v>79</v>
      </c>
      <c r="K212">
        <v>211</v>
      </c>
      <c r="L212" t="s">
        <v>99</v>
      </c>
      <c r="M212" t="s">
        <v>726</v>
      </c>
      <c r="N212" s="2">
        <f>SUMIF(Datos_cocina!A:A,Datos_sala!K:K,Datos_cocina!J:J)</f>
        <v>169</v>
      </c>
      <c r="O212" s="7" t="str">
        <f>TEXT(Datos_sala[[#This Row],[Hora de Salida]], "aaaa-mm-dd")</f>
        <v>2023-04-02</v>
      </c>
      <c r="P212" t="str">
        <f>TEXT(Datos_sala[[#This Row],[Hora de Llegada]], "hh:mm")</f>
        <v>03:40</v>
      </c>
      <c r="Q212" t="str">
        <f>TEXT(Datos_sala[[#This Row],[Hora de Salida]], "hh:mm")</f>
        <v>05:26</v>
      </c>
      <c r="R212" s="8">
        <f>Datos_sala[[#This Row],[Hora de Salida2]] - Datos_sala[[#This Row],[Hora de Llegada2]] + IF(Datos_sala[[#This Row],[Estado de la Mesa]]="Ocupada", 15/1440, 0)</f>
        <v>7.3611111111111099E-2</v>
      </c>
      <c r="S212" s="8">
        <f>SUMIF(Datos_cocina!A:A, Datos_sala!K:K, Datos_cocina!H:H)</f>
        <v>9.3750000000000014E-2</v>
      </c>
      <c r="T212" s="8">
        <f>MAX(0, Datos_sala[[#This Row],[Tiempo de Permanencia]]-Datos_sala[[#This Row],[Tiempo de Preparación Ordenes en Horas]])</f>
        <v>0</v>
      </c>
      <c r="U212" s="9" t="str">
        <f>IF(Datos_sala[[#This Row],[Tiempo de Degustación en Horas]] = 0, "No", "Si")</f>
        <v>No</v>
      </c>
    </row>
    <row r="213" spans="1:21" x14ac:dyDescent="0.3">
      <c r="A213">
        <v>14</v>
      </c>
      <c r="B213" t="s">
        <v>268</v>
      </c>
      <c r="C213">
        <v>6</v>
      </c>
      <c r="D213" s="1">
        <v>45018.107638888891</v>
      </c>
      <c r="E213" s="1">
        <v>45018.152777777781</v>
      </c>
      <c r="F213" t="s">
        <v>65</v>
      </c>
      <c r="G213" t="s">
        <v>73</v>
      </c>
      <c r="H213" t="s">
        <v>87</v>
      </c>
      <c r="I213" t="s">
        <v>727</v>
      </c>
      <c r="J213" t="s">
        <v>75</v>
      </c>
      <c r="K213">
        <v>212</v>
      </c>
      <c r="L213" t="s">
        <v>69</v>
      </c>
      <c r="M213" t="s">
        <v>728</v>
      </c>
      <c r="N213" s="2">
        <f>SUMIF(Datos_cocina!A:A,Datos_sala!K:K,Datos_cocina!J:J)</f>
        <v>245</v>
      </c>
      <c r="O213" s="7" t="str">
        <f>TEXT(Datos_sala[[#This Row],[Hora de Salida]], "aaaa-mm-dd")</f>
        <v>2023-04-02</v>
      </c>
      <c r="P213" t="str">
        <f>TEXT(Datos_sala[[#This Row],[Hora de Llegada]], "hh:mm")</f>
        <v>02:35</v>
      </c>
      <c r="Q213" t="str">
        <f>TEXT(Datos_sala[[#This Row],[Hora de Salida]], "hh:mm")</f>
        <v>03:40</v>
      </c>
      <c r="R213" s="8">
        <f>Datos_sala[[#This Row],[Hora de Salida2]] - Datos_sala[[#This Row],[Hora de Llegada2]] + IF(Datos_sala[[#This Row],[Estado de la Mesa]]="Ocupada", 15/1440, 0)</f>
        <v>5.5555555555555559E-2</v>
      </c>
      <c r="S213" s="8">
        <f>SUMIF(Datos_cocina!A:A, Datos_sala!K:K, Datos_cocina!H:H)</f>
        <v>0.1138888888888889</v>
      </c>
      <c r="T213" s="8">
        <f>MAX(0, Datos_sala[[#This Row],[Tiempo de Permanencia]]-Datos_sala[[#This Row],[Tiempo de Preparación Ordenes en Horas]])</f>
        <v>0</v>
      </c>
      <c r="U213" s="9" t="str">
        <f>IF(Datos_sala[[#This Row],[Tiempo de Degustación en Horas]] = 0, "No", "Si")</f>
        <v>No</v>
      </c>
    </row>
    <row r="214" spans="1:21" x14ac:dyDescent="0.3">
      <c r="A214">
        <v>13</v>
      </c>
      <c r="B214" t="s">
        <v>729</v>
      </c>
      <c r="C214">
        <v>6</v>
      </c>
      <c r="D214" s="1">
        <v>45018.073611111111</v>
      </c>
      <c r="E214" s="1">
        <v>45018.206944444442</v>
      </c>
      <c r="F214" t="s">
        <v>72</v>
      </c>
      <c r="G214" t="s">
        <v>73</v>
      </c>
      <c r="H214" t="s">
        <v>67</v>
      </c>
      <c r="I214" t="s">
        <v>730</v>
      </c>
      <c r="J214" t="s">
        <v>68</v>
      </c>
      <c r="K214">
        <v>213</v>
      </c>
      <c r="L214" t="s">
        <v>69</v>
      </c>
      <c r="M214" t="s">
        <v>731</v>
      </c>
      <c r="N214" s="2">
        <f>SUMIF(Datos_cocina!A:A,Datos_sala!K:K,Datos_cocina!J:J)</f>
        <v>87</v>
      </c>
      <c r="O214" s="7" t="str">
        <f>TEXT(Datos_sala[[#This Row],[Hora de Salida]], "aaaa-mm-dd")</f>
        <v>2023-04-02</v>
      </c>
      <c r="P214" t="str">
        <f>TEXT(Datos_sala[[#This Row],[Hora de Llegada]], "hh:mm")</f>
        <v>01:46</v>
      </c>
      <c r="Q214" t="str">
        <f>TEXT(Datos_sala[[#This Row],[Hora de Salida]], "hh:mm")</f>
        <v>04:58</v>
      </c>
      <c r="R214" s="8">
        <f>Datos_sala[[#This Row],[Hora de Salida2]] - Datos_sala[[#This Row],[Hora de Llegada2]] + IF(Datos_sala[[#This Row],[Estado de la Mesa]]="Ocupada", 15/1440, 0)</f>
        <v>0.1333333333333333</v>
      </c>
      <c r="S214" s="8">
        <f>SUMIF(Datos_cocina!A:A, Datos_sala!K:K, Datos_cocina!H:H)</f>
        <v>6.9444444444444448E-2</v>
      </c>
      <c r="T214" s="8">
        <f>MAX(0, Datos_sala[[#This Row],[Tiempo de Permanencia]]-Datos_sala[[#This Row],[Tiempo de Preparación Ordenes en Horas]])</f>
        <v>6.3888888888888856E-2</v>
      </c>
      <c r="U214" s="9" t="str">
        <f>IF(Datos_sala[[#This Row],[Tiempo de Degustación en Horas]] = 0, "No", "Si")</f>
        <v>Si</v>
      </c>
    </row>
    <row r="215" spans="1:21" x14ac:dyDescent="0.3">
      <c r="A215">
        <v>2</v>
      </c>
      <c r="B215" t="s">
        <v>732</v>
      </c>
      <c r="C215">
        <v>4</v>
      </c>
      <c r="D215" s="1">
        <v>45018.137499999997</v>
      </c>
      <c r="E215" s="1">
        <v>45018.214583333334</v>
      </c>
      <c r="F215" t="s">
        <v>121</v>
      </c>
      <c r="G215" t="s">
        <v>73</v>
      </c>
      <c r="H215" t="s">
        <v>87</v>
      </c>
      <c r="I215" t="s">
        <v>733</v>
      </c>
      <c r="J215" t="s">
        <v>75</v>
      </c>
      <c r="K215">
        <v>214</v>
      </c>
      <c r="L215" t="s">
        <v>99</v>
      </c>
      <c r="M215" t="s">
        <v>734</v>
      </c>
      <c r="N215" s="2">
        <f>SUMIF(Datos_cocina!A:A,Datos_sala!K:K,Datos_cocina!J:J)</f>
        <v>228</v>
      </c>
      <c r="O215" s="7" t="str">
        <f>TEXT(Datos_sala[[#This Row],[Hora de Salida]], "aaaa-mm-dd")</f>
        <v>2023-04-02</v>
      </c>
      <c r="P215" t="str">
        <f>TEXT(Datos_sala[[#This Row],[Hora de Llegada]], "hh:mm")</f>
        <v>03:18</v>
      </c>
      <c r="Q215" t="str">
        <f>TEXT(Datos_sala[[#This Row],[Hora de Salida]], "hh:mm")</f>
        <v>05:09</v>
      </c>
      <c r="R215" s="8">
        <f>Datos_sala[[#This Row],[Hora de Salida2]] - Datos_sala[[#This Row],[Hora de Llegada2]] + IF(Datos_sala[[#This Row],[Estado de la Mesa]]="Ocupada", 15/1440, 0)</f>
        <v>8.7499999999999981E-2</v>
      </c>
      <c r="S215" s="8">
        <f>SUMIF(Datos_cocina!A:A, Datos_sala!K:K, Datos_cocina!H:H)</f>
        <v>2.6388888888888885E-2</v>
      </c>
      <c r="T215" s="8">
        <f>MAX(0, Datos_sala[[#This Row],[Tiempo de Permanencia]]-Datos_sala[[#This Row],[Tiempo de Preparación Ordenes en Horas]])</f>
        <v>6.1111111111111095E-2</v>
      </c>
      <c r="U215" s="9" t="str">
        <f>IF(Datos_sala[[#This Row],[Tiempo de Degustación en Horas]] = 0, "No", "Si")</f>
        <v>Si</v>
      </c>
    </row>
    <row r="216" spans="1:21" x14ac:dyDescent="0.3">
      <c r="A216">
        <v>6</v>
      </c>
      <c r="B216" t="s">
        <v>735</v>
      </c>
      <c r="C216">
        <v>4</v>
      </c>
      <c r="D216" s="1">
        <v>45018.161111111112</v>
      </c>
      <c r="E216" s="1">
        <v>45018.267361111109</v>
      </c>
      <c r="F216" t="s">
        <v>101</v>
      </c>
      <c r="G216" t="s">
        <v>73</v>
      </c>
      <c r="H216" t="s">
        <v>87</v>
      </c>
      <c r="I216" t="s">
        <v>736</v>
      </c>
      <c r="J216" t="s">
        <v>75</v>
      </c>
      <c r="K216">
        <v>215</v>
      </c>
      <c r="L216" t="s">
        <v>103</v>
      </c>
      <c r="M216" t="s">
        <v>737</v>
      </c>
      <c r="N216" s="2">
        <f>SUMIF(Datos_cocina!A:A,Datos_sala!K:K,Datos_cocina!J:J)</f>
        <v>158</v>
      </c>
      <c r="O216" s="7" t="str">
        <f>TEXT(Datos_sala[[#This Row],[Hora de Salida]], "aaaa-mm-dd")</f>
        <v>2023-04-02</v>
      </c>
      <c r="P216" t="str">
        <f>TEXT(Datos_sala[[#This Row],[Hora de Llegada]], "hh:mm")</f>
        <v>03:52</v>
      </c>
      <c r="Q216" t="str">
        <f>TEXT(Datos_sala[[#This Row],[Hora de Salida]], "hh:mm")</f>
        <v>06:25</v>
      </c>
      <c r="R216" s="8">
        <f>Datos_sala[[#This Row],[Hora de Salida2]] - Datos_sala[[#This Row],[Hora de Llegada2]] + IF(Datos_sala[[#This Row],[Estado de la Mesa]]="Ocupada", 15/1440, 0)</f>
        <v>0.11666666666666665</v>
      </c>
      <c r="S216" s="8">
        <f>SUMIF(Datos_cocina!A:A, Datos_sala!K:K, Datos_cocina!H:H)</f>
        <v>3.1944444444444442E-2</v>
      </c>
      <c r="T216" s="8">
        <f>MAX(0, Datos_sala[[#This Row],[Tiempo de Permanencia]]-Datos_sala[[#This Row],[Tiempo de Preparación Ordenes en Horas]])</f>
        <v>8.4722222222222213E-2</v>
      </c>
      <c r="U216" s="9" t="str">
        <f>IF(Datos_sala[[#This Row],[Tiempo de Degustación en Horas]] = 0, "No", "Si")</f>
        <v>Si</v>
      </c>
    </row>
    <row r="217" spans="1:21" x14ac:dyDescent="0.3">
      <c r="A217">
        <v>17</v>
      </c>
      <c r="B217" t="s">
        <v>738</v>
      </c>
      <c r="C217">
        <v>6</v>
      </c>
      <c r="D217" s="1">
        <v>45018.073611111111</v>
      </c>
      <c r="E217" s="1">
        <v>45018.23333333333</v>
      </c>
      <c r="F217" t="s">
        <v>83</v>
      </c>
      <c r="G217" t="s">
        <v>73</v>
      </c>
      <c r="H217" t="s">
        <v>67</v>
      </c>
      <c r="I217" t="s">
        <v>739</v>
      </c>
      <c r="J217" t="s">
        <v>68</v>
      </c>
      <c r="K217">
        <v>216</v>
      </c>
      <c r="L217" t="s">
        <v>103</v>
      </c>
      <c r="M217" t="s">
        <v>740</v>
      </c>
      <c r="N217" s="2">
        <f>SUMIF(Datos_cocina!A:A,Datos_sala!K:K,Datos_cocina!J:J)</f>
        <v>142</v>
      </c>
      <c r="O217" s="7" t="str">
        <f>TEXT(Datos_sala[[#This Row],[Hora de Salida]], "aaaa-mm-dd")</f>
        <v>2023-04-02</v>
      </c>
      <c r="P217" t="str">
        <f>TEXT(Datos_sala[[#This Row],[Hora de Llegada]], "hh:mm")</f>
        <v>01:46</v>
      </c>
      <c r="Q217" t="str">
        <f>TEXT(Datos_sala[[#This Row],[Hora de Salida]], "hh:mm")</f>
        <v>05:36</v>
      </c>
      <c r="R217" s="8">
        <f>Datos_sala[[#This Row],[Hora de Salida2]] - Datos_sala[[#This Row],[Hora de Llegada2]] + IF(Datos_sala[[#This Row],[Estado de la Mesa]]="Ocupada", 15/1440, 0)</f>
        <v>0.15972222222222221</v>
      </c>
      <c r="S217" s="8">
        <f>SUMIF(Datos_cocina!A:A, Datos_sala!K:K, Datos_cocina!H:H)</f>
        <v>8.3333333333333343E-2</v>
      </c>
      <c r="T217" s="8">
        <f>MAX(0, Datos_sala[[#This Row],[Tiempo de Permanencia]]-Datos_sala[[#This Row],[Tiempo de Preparación Ordenes en Horas]])</f>
        <v>7.6388888888888867E-2</v>
      </c>
      <c r="U217" s="9" t="str">
        <f>IF(Datos_sala[[#This Row],[Tiempo de Degustación en Horas]] = 0, "No", "Si")</f>
        <v>Si</v>
      </c>
    </row>
    <row r="218" spans="1:21" x14ac:dyDescent="0.3">
      <c r="A218" t="s">
        <v>96</v>
      </c>
      <c r="B218" t="s">
        <v>144</v>
      </c>
      <c r="C218">
        <v>2</v>
      </c>
      <c r="D218" s="1">
        <v>45018.037499999999</v>
      </c>
      <c r="E218" s="1">
        <v>45018.197916666664</v>
      </c>
      <c r="F218" t="s">
        <v>101</v>
      </c>
      <c r="G218" t="s">
        <v>66</v>
      </c>
      <c r="H218" t="s">
        <v>67</v>
      </c>
      <c r="I218">
        <v>3117</v>
      </c>
      <c r="J218" t="s">
        <v>75</v>
      </c>
      <c r="K218">
        <v>217</v>
      </c>
      <c r="L218" t="s">
        <v>88</v>
      </c>
      <c r="M218" t="s">
        <v>32</v>
      </c>
      <c r="N218" s="2">
        <f>SUMIF(Datos_cocina!A:A,Datos_sala!K:K,Datos_cocina!J:J)</f>
        <v>96</v>
      </c>
      <c r="O218" s="7" t="str">
        <f>TEXT(Datos_sala[[#This Row],[Hora de Salida]], "aaaa-mm-dd")</f>
        <v>2023-04-02</v>
      </c>
      <c r="P218" t="str">
        <f>TEXT(Datos_sala[[#This Row],[Hora de Llegada]], "hh:mm")</f>
        <v>00:54</v>
      </c>
      <c r="Q218" t="str">
        <f>TEXT(Datos_sala[[#This Row],[Hora de Salida]], "hh:mm")</f>
        <v>04:45</v>
      </c>
      <c r="R218" s="8">
        <f>Datos_sala[[#This Row],[Hora de Salida2]] - Datos_sala[[#This Row],[Hora de Llegada2]] + IF(Datos_sala[[#This Row],[Estado de la Mesa]]="Ocupada", 15/1440, 0)</f>
        <v>0.17083333333333331</v>
      </c>
      <c r="S218" s="8">
        <f>SUMIF(Datos_cocina!A:A, Datos_sala!K:K, Datos_cocina!H:H)</f>
        <v>9.0277777777777769E-3</v>
      </c>
      <c r="T218" s="8">
        <f>MAX(0, Datos_sala[[#This Row],[Tiempo de Permanencia]]-Datos_sala[[#This Row],[Tiempo de Preparación Ordenes en Horas]])</f>
        <v>0.16180555555555554</v>
      </c>
      <c r="U218" s="9" t="str">
        <f>IF(Datos_sala[[#This Row],[Tiempo de Degustación en Horas]] = 0, "No", "Si")</f>
        <v>Si</v>
      </c>
    </row>
    <row r="219" spans="1:21" x14ac:dyDescent="0.3">
      <c r="A219">
        <v>13</v>
      </c>
      <c r="B219" t="s">
        <v>741</v>
      </c>
      <c r="C219">
        <v>3</v>
      </c>
      <c r="D219" s="1">
        <v>45018.018750000003</v>
      </c>
      <c r="E219" s="1">
        <v>45018.15347222222</v>
      </c>
      <c r="F219" t="s">
        <v>72</v>
      </c>
      <c r="G219" t="s">
        <v>73</v>
      </c>
      <c r="H219" t="s">
        <v>67</v>
      </c>
      <c r="I219" t="s">
        <v>742</v>
      </c>
      <c r="J219" t="s">
        <v>75</v>
      </c>
      <c r="K219">
        <v>218</v>
      </c>
      <c r="L219" t="s">
        <v>99</v>
      </c>
      <c r="M219" t="s">
        <v>743</v>
      </c>
      <c r="N219" s="2">
        <f>SUMIF(Datos_cocina!A:A,Datos_sala!K:K,Datos_cocina!J:J)</f>
        <v>184</v>
      </c>
      <c r="O219" s="7" t="str">
        <f>TEXT(Datos_sala[[#This Row],[Hora de Salida]], "aaaa-mm-dd")</f>
        <v>2023-04-02</v>
      </c>
      <c r="P219" t="str">
        <f>TEXT(Datos_sala[[#This Row],[Hora de Llegada]], "hh:mm")</f>
        <v>00:27</v>
      </c>
      <c r="Q219" t="str">
        <f>TEXT(Datos_sala[[#This Row],[Hora de Salida]], "hh:mm")</f>
        <v>03:41</v>
      </c>
      <c r="R219" s="8">
        <f>Datos_sala[[#This Row],[Hora de Salida2]] - Datos_sala[[#This Row],[Hora de Llegada2]] + IF(Datos_sala[[#This Row],[Estado de la Mesa]]="Ocupada", 15/1440, 0)</f>
        <v>0.1451388888888889</v>
      </c>
      <c r="S219" s="8">
        <f>SUMIF(Datos_cocina!A:A, Datos_sala!K:K, Datos_cocina!H:H)</f>
        <v>3.1944444444444442E-2</v>
      </c>
      <c r="T219" s="8">
        <f>MAX(0, Datos_sala[[#This Row],[Tiempo de Permanencia]]-Datos_sala[[#This Row],[Tiempo de Preparación Ordenes en Horas]])</f>
        <v>0.11319444444444446</v>
      </c>
      <c r="U219" s="9" t="str">
        <f>IF(Datos_sala[[#This Row],[Tiempo de Degustación en Horas]] = 0, "No", "Si")</f>
        <v>Si</v>
      </c>
    </row>
    <row r="220" spans="1:21" x14ac:dyDescent="0.3">
      <c r="A220">
        <v>1</v>
      </c>
      <c r="B220" t="s">
        <v>254</v>
      </c>
      <c r="C220">
        <v>5</v>
      </c>
      <c r="D220" s="1">
        <v>45018.106249999997</v>
      </c>
      <c r="E220" s="1">
        <v>45018.200694444444</v>
      </c>
      <c r="F220" t="s">
        <v>101</v>
      </c>
      <c r="G220" t="s">
        <v>73</v>
      </c>
      <c r="H220" t="s">
        <v>67</v>
      </c>
      <c r="I220" t="s">
        <v>744</v>
      </c>
      <c r="J220" t="s">
        <v>68</v>
      </c>
      <c r="K220">
        <v>219</v>
      </c>
      <c r="L220" t="s">
        <v>142</v>
      </c>
      <c r="M220" t="s">
        <v>525</v>
      </c>
      <c r="N220" s="2">
        <f>SUMIF(Datos_cocina!A:A,Datos_sala!K:K,Datos_cocina!J:J)</f>
        <v>139</v>
      </c>
      <c r="O220" s="7" t="str">
        <f>TEXT(Datos_sala[[#This Row],[Hora de Salida]], "aaaa-mm-dd")</f>
        <v>2023-04-02</v>
      </c>
      <c r="P220" t="str">
        <f>TEXT(Datos_sala[[#This Row],[Hora de Llegada]], "hh:mm")</f>
        <v>02:33</v>
      </c>
      <c r="Q220" t="str">
        <f>TEXT(Datos_sala[[#This Row],[Hora de Salida]], "hh:mm")</f>
        <v>04:49</v>
      </c>
      <c r="R220" s="8">
        <f>Datos_sala[[#This Row],[Hora de Salida2]] - Datos_sala[[#This Row],[Hora de Llegada2]] + IF(Datos_sala[[#This Row],[Estado de la Mesa]]="Ocupada", 15/1440, 0)</f>
        <v>9.4444444444444456E-2</v>
      </c>
      <c r="S220" s="8">
        <f>SUMIF(Datos_cocina!A:A, Datos_sala!K:K, Datos_cocina!H:H)</f>
        <v>1.5972222222222221E-2</v>
      </c>
      <c r="T220" s="8">
        <f>MAX(0, Datos_sala[[#This Row],[Tiempo de Permanencia]]-Datos_sala[[#This Row],[Tiempo de Preparación Ordenes en Horas]])</f>
        <v>7.8472222222222235E-2</v>
      </c>
      <c r="U220" s="9" t="str">
        <f>IF(Datos_sala[[#This Row],[Tiempo de Degustación en Horas]] = 0, "No", "Si")</f>
        <v>Si</v>
      </c>
    </row>
    <row r="221" spans="1:21" x14ac:dyDescent="0.3">
      <c r="A221" t="s">
        <v>92</v>
      </c>
      <c r="B221" t="s">
        <v>156</v>
      </c>
      <c r="C221">
        <v>6</v>
      </c>
      <c r="D221" s="1">
        <v>45018.042361111111</v>
      </c>
      <c r="E221" s="1">
        <v>45018.206250000003</v>
      </c>
      <c r="F221" t="s">
        <v>72</v>
      </c>
      <c r="G221" t="s">
        <v>73</v>
      </c>
      <c r="H221" t="s">
        <v>67</v>
      </c>
      <c r="I221">
        <v>485</v>
      </c>
      <c r="J221" t="s">
        <v>79</v>
      </c>
      <c r="K221">
        <v>220</v>
      </c>
      <c r="L221" t="s">
        <v>110</v>
      </c>
      <c r="M221" t="s">
        <v>8</v>
      </c>
      <c r="N221" s="2">
        <f>SUMIF(Datos_cocina!A:A,Datos_sala!K:K,Datos_cocina!J:J)</f>
        <v>24</v>
      </c>
      <c r="O221" s="7" t="str">
        <f>TEXT(Datos_sala[[#This Row],[Hora de Salida]], "aaaa-mm-dd")</f>
        <v>2023-04-02</v>
      </c>
      <c r="P221" t="str">
        <f>TEXT(Datos_sala[[#This Row],[Hora de Llegada]], "hh:mm")</f>
        <v>01:01</v>
      </c>
      <c r="Q221" t="str">
        <f>TEXT(Datos_sala[[#This Row],[Hora de Salida]], "hh:mm")</f>
        <v>04:57</v>
      </c>
      <c r="R221" s="8">
        <f>Datos_sala[[#This Row],[Hora de Salida2]] - Datos_sala[[#This Row],[Hora de Llegada2]] + IF(Datos_sala[[#This Row],[Estado de la Mesa]]="Ocupada", 15/1440, 0)</f>
        <v>0.16388888888888886</v>
      </c>
      <c r="S221" s="8">
        <f>SUMIF(Datos_cocina!A:A, Datos_sala!K:K, Datos_cocina!H:H)</f>
        <v>9.0277777777777769E-3</v>
      </c>
      <c r="T221" s="8">
        <f>MAX(0, Datos_sala[[#This Row],[Tiempo de Permanencia]]-Datos_sala[[#This Row],[Tiempo de Preparación Ordenes en Horas]])</f>
        <v>0.15486111111111109</v>
      </c>
      <c r="U221" s="9" t="str">
        <f>IF(Datos_sala[[#This Row],[Tiempo de Degustación en Horas]] = 0, "No", "Si")</f>
        <v>Si</v>
      </c>
    </row>
    <row r="222" spans="1:21" x14ac:dyDescent="0.3">
      <c r="A222">
        <v>16</v>
      </c>
      <c r="B222" t="s">
        <v>745</v>
      </c>
      <c r="C222">
        <v>1</v>
      </c>
      <c r="D222" s="1">
        <v>45018.07708333333</v>
      </c>
      <c r="E222" s="1">
        <v>45018.128472222219</v>
      </c>
      <c r="F222" t="s">
        <v>101</v>
      </c>
      <c r="G222" t="s">
        <v>73</v>
      </c>
      <c r="H222" t="s">
        <v>67</v>
      </c>
      <c r="I222" t="s">
        <v>746</v>
      </c>
      <c r="J222" t="s">
        <v>68</v>
      </c>
      <c r="K222">
        <v>221</v>
      </c>
      <c r="L222" t="s">
        <v>84</v>
      </c>
      <c r="M222" t="s">
        <v>747</v>
      </c>
      <c r="N222" s="2">
        <f>SUMIF(Datos_cocina!A:A,Datos_sala!K:K,Datos_cocina!J:J)</f>
        <v>193</v>
      </c>
      <c r="O222" s="7" t="str">
        <f>TEXT(Datos_sala[[#This Row],[Hora de Salida]], "aaaa-mm-dd")</f>
        <v>2023-04-02</v>
      </c>
      <c r="P222" t="str">
        <f>TEXT(Datos_sala[[#This Row],[Hora de Llegada]], "hh:mm")</f>
        <v>01:51</v>
      </c>
      <c r="Q222" t="str">
        <f>TEXT(Datos_sala[[#This Row],[Hora de Salida]], "hh:mm")</f>
        <v>03:05</v>
      </c>
      <c r="R222" s="8">
        <f>Datos_sala[[#This Row],[Hora de Salida2]] - Datos_sala[[#This Row],[Hora de Llegada2]] + IF(Datos_sala[[#This Row],[Estado de la Mesa]]="Ocupada", 15/1440, 0)</f>
        <v>5.1388888888888873E-2</v>
      </c>
      <c r="S222" s="8">
        <f>SUMIF(Datos_cocina!A:A, Datos_sala!K:K, Datos_cocina!H:H)</f>
        <v>7.5000000000000011E-2</v>
      </c>
      <c r="T222" s="8">
        <f>MAX(0, Datos_sala[[#This Row],[Tiempo de Permanencia]]-Datos_sala[[#This Row],[Tiempo de Preparación Ordenes en Horas]])</f>
        <v>0</v>
      </c>
      <c r="U222" s="9" t="str">
        <f>IF(Datos_sala[[#This Row],[Tiempo de Degustación en Horas]] = 0, "No", "Si")</f>
        <v>No</v>
      </c>
    </row>
    <row r="223" spans="1:21" x14ac:dyDescent="0.3">
      <c r="A223">
        <v>3</v>
      </c>
      <c r="B223" t="s">
        <v>748</v>
      </c>
      <c r="C223">
        <v>3</v>
      </c>
      <c r="D223" s="1">
        <v>45018.151388888888</v>
      </c>
      <c r="E223" s="1">
        <v>45018.279166666667</v>
      </c>
      <c r="F223" t="s">
        <v>72</v>
      </c>
      <c r="G223" t="s">
        <v>66</v>
      </c>
      <c r="H223" t="s">
        <v>87</v>
      </c>
      <c r="I223" t="s">
        <v>749</v>
      </c>
      <c r="J223" t="s">
        <v>68</v>
      </c>
      <c r="K223">
        <v>222</v>
      </c>
      <c r="L223" t="s">
        <v>110</v>
      </c>
      <c r="M223" t="s">
        <v>750</v>
      </c>
      <c r="N223" s="2">
        <f>SUMIF(Datos_cocina!A:A,Datos_sala!K:K,Datos_cocina!J:J)</f>
        <v>97</v>
      </c>
      <c r="O223" s="7" t="str">
        <f>TEXT(Datos_sala[[#This Row],[Hora de Salida]], "aaaa-mm-dd")</f>
        <v>2023-04-02</v>
      </c>
      <c r="P223" t="str">
        <f>TEXT(Datos_sala[[#This Row],[Hora de Llegada]], "hh:mm")</f>
        <v>03:38</v>
      </c>
      <c r="Q223" t="str">
        <f>TEXT(Datos_sala[[#This Row],[Hora de Salida]], "hh:mm")</f>
        <v>06:42</v>
      </c>
      <c r="R223" s="8">
        <f>Datos_sala[[#This Row],[Hora de Salida2]] - Datos_sala[[#This Row],[Hora de Llegada2]] + IF(Datos_sala[[#This Row],[Estado de la Mesa]]="Ocupada", 15/1440, 0)</f>
        <v>0.1277777777777778</v>
      </c>
      <c r="S223" s="8">
        <f>SUMIF(Datos_cocina!A:A, Datos_sala!K:K, Datos_cocina!H:H)</f>
        <v>5.9027777777777776E-2</v>
      </c>
      <c r="T223" s="8">
        <f>MAX(0, Datos_sala[[#This Row],[Tiempo de Permanencia]]-Datos_sala[[#This Row],[Tiempo de Preparación Ordenes en Horas]])</f>
        <v>6.8750000000000019E-2</v>
      </c>
      <c r="U223" s="9" t="str">
        <f>IF(Datos_sala[[#This Row],[Tiempo de Degustación en Horas]] = 0, "No", "Si")</f>
        <v>Si</v>
      </c>
    </row>
    <row r="224" spans="1:21" x14ac:dyDescent="0.3">
      <c r="A224" t="s">
        <v>104</v>
      </c>
      <c r="B224" t="s">
        <v>157</v>
      </c>
      <c r="C224">
        <v>2</v>
      </c>
      <c r="D224" s="1">
        <v>45018.052777777775</v>
      </c>
      <c r="E224" s="1">
        <v>45018.118055555555</v>
      </c>
      <c r="F224" t="s">
        <v>72</v>
      </c>
      <c r="G224" t="s">
        <v>66</v>
      </c>
      <c r="H224" t="s">
        <v>67</v>
      </c>
      <c r="I224">
        <v>4962</v>
      </c>
      <c r="J224" t="s">
        <v>79</v>
      </c>
      <c r="K224">
        <v>223</v>
      </c>
      <c r="L224" t="s">
        <v>99</v>
      </c>
      <c r="M224" t="s">
        <v>32</v>
      </c>
      <c r="N224" s="2">
        <f>SUMIF(Datos_cocina!A:A,Datos_sala!K:K,Datos_cocina!J:J)</f>
        <v>32</v>
      </c>
      <c r="O224" s="7" t="str">
        <f>TEXT(Datos_sala[[#This Row],[Hora de Salida]], "aaaa-mm-dd")</f>
        <v>2023-04-02</v>
      </c>
      <c r="P224" t="str">
        <f>TEXT(Datos_sala[[#This Row],[Hora de Llegada]], "hh:mm")</f>
        <v>01:16</v>
      </c>
      <c r="Q224" t="str">
        <f>TEXT(Datos_sala[[#This Row],[Hora de Salida]], "hh:mm")</f>
        <v>02:50</v>
      </c>
      <c r="R224" s="8">
        <f>Datos_sala[[#This Row],[Hora de Salida2]] - Datos_sala[[#This Row],[Hora de Llegada2]] + IF(Datos_sala[[#This Row],[Estado de la Mesa]]="Ocupada", 15/1440, 0)</f>
        <v>6.5277777777777768E-2</v>
      </c>
      <c r="S224" s="8">
        <f>SUMIF(Datos_cocina!A:A, Datos_sala!K:K, Datos_cocina!H:H)</f>
        <v>3.6805555555555557E-2</v>
      </c>
      <c r="T224" s="8">
        <f>MAX(0, Datos_sala[[#This Row],[Tiempo de Permanencia]]-Datos_sala[[#This Row],[Tiempo de Preparación Ordenes en Horas]])</f>
        <v>2.8472222222222211E-2</v>
      </c>
      <c r="U224" s="9" t="str">
        <f>IF(Datos_sala[[#This Row],[Tiempo de Degustación en Horas]] = 0, "No", "Si")</f>
        <v>Si</v>
      </c>
    </row>
    <row r="225" spans="1:21" x14ac:dyDescent="0.3">
      <c r="A225" t="s">
        <v>63</v>
      </c>
      <c r="B225" t="s">
        <v>158</v>
      </c>
      <c r="C225">
        <v>6</v>
      </c>
      <c r="D225" s="1">
        <v>45018.088194444441</v>
      </c>
      <c r="E225" s="1">
        <v>45018.240972222222</v>
      </c>
      <c r="F225" t="s">
        <v>101</v>
      </c>
      <c r="G225" t="s">
        <v>73</v>
      </c>
      <c r="H225" t="s">
        <v>67</v>
      </c>
      <c r="I225">
        <v>1761</v>
      </c>
      <c r="J225" t="s">
        <v>75</v>
      </c>
      <c r="K225">
        <v>224</v>
      </c>
      <c r="L225" t="s">
        <v>80</v>
      </c>
      <c r="M225" t="s">
        <v>46</v>
      </c>
      <c r="N225" s="2">
        <f>SUMIF(Datos_cocina!A:A,Datos_sala!K:K,Datos_cocina!J:J)</f>
        <v>52</v>
      </c>
      <c r="O225" s="7" t="str">
        <f>TEXT(Datos_sala[[#This Row],[Hora de Salida]], "aaaa-mm-dd")</f>
        <v>2023-04-02</v>
      </c>
      <c r="P225" t="str">
        <f>TEXT(Datos_sala[[#This Row],[Hora de Llegada]], "hh:mm")</f>
        <v>02:07</v>
      </c>
      <c r="Q225" t="str">
        <f>TEXT(Datos_sala[[#This Row],[Hora de Salida]], "hh:mm")</f>
        <v>05:47</v>
      </c>
      <c r="R225" s="8">
        <f>Datos_sala[[#This Row],[Hora de Salida2]] - Datos_sala[[#This Row],[Hora de Llegada2]] + IF(Datos_sala[[#This Row],[Estado de la Mesa]]="Ocupada", 15/1440, 0)</f>
        <v>0.16319444444444445</v>
      </c>
      <c r="S225" s="8">
        <f>SUMIF(Datos_cocina!A:A, Datos_sala!K:K, Datos_cocina!H:H)</f>
        <v>1.3888888888888888E-2</v>
      </c>
      <c r="T225" s="8">
        <f>MAX(0, Datos_sala[[#This Row],[Tiempo de Permanencia]]-Datos_sala[[#This Row],[Tiempo de Preparación Ordenes en Horas]])</f>
        <v>0.14930555555555555</v>
      </c>
      <c r="U225" s="9" t="str">
        <f>IF(Datos_sala[[#This Row],[Tiempo de Degustación en Horas]] = 0, "No", "Si")</f>
        <v>Si</v>
      </c>
    </row>
    <row r="226" spans="1:21" x14ac:dyDescent="0.3">
      <c r="A226">
        <v>19</v>
      </c>
      <c r="B226" t="s">
        <v>751</v>
      </c>
      <c r="C226">
        <v>4</v>
      </c>
      <c r="D226" s="1">
        <v>45018.009722222225</v>
      </c>
      <c r="E226" s="1">
        <v>45018.058333333334</v>
      </c>
      <c r="F226" t="s">
        <v>101</v>
      </c>
      <c r="G226" t="s">
        <v>98</v>
      </c>
      <c r="H226" t="s">
        <v>67</v>
      </c>
      <c r="I226" t="s">
        <v>752</v>
      </c>
      <c r="J226" t="s">
        <v>79</v>
      </c>
      <c r="K226">
        <v>225</v>
      </c>
      <c r="L226" t="s">
        <v>69</v>
      </c>
      <c r="M226" t="s">
        <v>753</v>
      </c>
      <c r="N226" s="2">
        <f>SUMIF(Datos_cocina!A:A,Datos_sala!K:K,Datos_cocina!J:J)</f>
        <v>168</v>
      </c>
      <c r="O226" s="7" t="str">
        <f>TEXT(Datos_sala[[#This Row],[Hora de Salida]], "aaaa-mm-dd")</f>
        <v>2023-04-02</v>
      </c>
      <c r="P226" t="str">
        <f>TEXT(Datos_sala[[#This Row],[Hora de Llegada]], "hh:mm")</f>
        <v>00:14</v>
      </c>
      <c r="Q226" t="str">
        <f>TEXT(Datos_sala[[#This Row],[Hora de Salida]], "hh:mm")</f>
        <v>01:24</v>
      </c>
      <c r="R226" s="8">
        <f>Datos_sala[[#This Row],[Hora de Salida2]] - Datos_sala[[#This Row],[Hora de Llegada2]] + IF(Datos_sala[[#This Row],[Estado de la Mesa]]="Ocupada", 15/1440, 0)</f>
        <v>4.8611111111111112E-2</v>
      </c>
      <c r="S226" s="8">
        <f>SUMIF(Datos_cocina!A:A, Datos_sala!K:K, Datos_cocina!H:H)</f>
        <v>6.5277777777777782E-2</v>
      </c>
      <c r="T226" s="8">
        <f>MAX(0, Datos_sala[[#This Row],[Tiempo de Permanencia]]-Datos_sala[[#This Row],[Tiempo de Preparación Ordenes en Horas]])</f>
        <v>0</v>
      </c>
      <c r="U226" s="9" t="str">
        <f>IF(Datos_sala[[#This Row],[Tiempo de Degustación en Horas]] = 0, "No", "Si")</f>
        <v>No</v>
      </c>
    </row>
    <row r="227" spans="1:21" x14ac:dyDescent="0.3">
      <c r="A227">
        <v>7</v>
      </c>
      <c r="B227" t="s">
        <v>754</v>
      </c>
      <c r="C227">
        <v>6</v>
      </c>
      <c r="D227" s="1">
        <v>45018.040277777778</v>
      </c>
      <c r="E227" s="1">
        <v>45018.17291666667</v>
      </c>
      <c r="F227" t="s">
        <v>121</v>
      </c>
      <c r="G227" t="s">
        <v>66</v>
      </c>
      <c r="H227" t="s">
        <v>67</v>
      </c>
      <c r="I227" t="s">
        <v>755</v>
      </c>
      <c r="J227" t="s">
        <v>79</v>
      </c>
      <c r="K227">
        <v>226</v>
      </c>
      <c r="L227" t="s">
        <v>142</v>
      </c>
      <c r="M227" t="s">
        <v>756</v>
      </c>
      <c r="N227" s="2">
        <f>SUMIF(Datos_cocina!A:A,Datos_sala!K:K,Datos_cocina!J:J)</f>
        <v>171</v>
      </c>
      <c r="O227" s="7" t="str">
        <f>TEXT(Datos_sala[[#This Row],[Hora de Salida]], "aaaa-mm-dd")</f>
        <v>2023-04-02</v>
      </c>
      <c r="P227" t="str">
        <f>TEXT(Datos_sala[[#This Row],[Hora de Llegada]], "hh:mm")</f>
        <v>00:58</v>
      </c>
      <c r="Q227" t="str">
        <f>TEXT(Datos_sala[[#This Row],[Hora de Salida]], "hh:mm")</f>
        <v>04:09</v>
      </c>
      <c r="R227" s="8">
        <f>Datos_sala[[#This Row],[Hora de Salida2]] - Datos_sala[[#This Row],[Hora de Llegada2]] + IF(Datos_sala[[#This Row],[Estado de la Mesa]]="Ocupada", 15/1440, 0)</f>
        <v>0.13263888888888889</v>
      </c>
      <c r="S227" s="8">
        <f>SUMIF(Datos_cocina!A:A, Datos_sala!K:K, Datos_cocina!H:H)</f>
        <v>0.10138888888888889</v>
      </c>
      <c r="T227" s="8">
        <f>MAX(0, Datos_sala[[#This Row],[Tiempo de Permanencia]]-Datos_sala[[#This Row],[Tiempo de Preparación Ordenes en Horas]])</f>
        <v>3.125E-2</v>
      </c>
      <c r="U227" s="9" t="str">
        <f>IF(Datos_sala[[#This Row],[Tiempo de Degustación en Horas]] = 0, "No", "Si")</f>
        <v>Si</v>
      </c>
    </row>
    <row r="228" spans="1:21" x14ac:dyDescent="0.3">
      <c r="A228">
        <v>17</v>
      </c>
      <c r="B228" t="s">
        <v>493</v>
      </c>
      <c r="C228">
        <v>6</v>
      </c>
      <c r="D228" s="1">
        <v>45018.075694444444</v>
      </c>
      <c r="E228" s="1">
        <v>45018.202777777777</v>
      </c>
      <c r="F228" t="s">
        <v>72</v>
      </c>
      <c r="G228" t="s">
        <v>73</v>
      </c>
      <c r="H228" t="s">
        <v>67</v>
      </c>
      <c r="I228" t="s">
        <v>757</v>
      </c>
      <c r="J228" t="s">
        <v>68</v>
      </c>
      <c r="K228">
        <v>227</v>
      </c>
      <c r="L228" t="s">
        <v>84</v>
      </c>
      <c r="M228" t="s">
        <v>758</v>
      </c>
      <c r="N228" s="2">
        <f>SUMIF(Datos_cocina!A:A,Datos_sala!K:K,Datos_cocina!J:J)</f>
        <v>211</v>
      </c>
      <c r="O228" s="7" t="str">
        <f>TEXT(Datos_sala[[#This Row],[Hora de Salida]], "aaaa-mm-dd")</f>
        <v>2023-04-02</v>
      </c>
      <c r="P228" t="str">
        <f>TEXT(Datos_sala[[#This Row],[Hora de Llegada]], "hh:mm")</f>
        <v>01:49</v>
      </c>
      <c r="Q228" t="str">
        <f>TEXT(Datos_sala[[#This Row],[Hora de Salida]], "hh:mm")</f>
        <v>04:52</v>
      </c>
      <c r="R228" s="8">
        <f>Datos_sala[[#This Row],[Hora de Salida2]] - Datos_sala[[#This Row],[Hora de Llegada2]] + IF(Datos_sala[[#This Row],[Estado de la Mesa]]="Ocupada", 15/1440, 0)</f>
        <v>0.12708333333333333</v>
      </c>
      <c r="S228" s="8">
        <f>SUMIF(Datos_cocina!A:A, Datos_sala!K:K, Datos_cocina!H:H)</f>
        <v>8.2638888888888887E-2</v>
      </c>
      <c r="T228" s="8">
        <f>MAX(0, Datos_sala[[#This Row],[Tiempo de Permanencia]]-Datos_sala[[#This Row],[Tiempo de Preparación Ordenes en Horas]])</f>
        <v>4.4444444444444439E-2</v>
      </c>
      <c r="U228" s="9" t="str">
        <f>IF(Datos_sala[[#This Row],[Tiempo de Degustación en Horas]] = 0, "No", "Si")</f>
        <v>Si</v>
      </c>
    </row>
    <row r="229" spans="1:21" x14ac:dyDescent="0.3">
      <c r="A229" t="s">
        <v>122</v>
      </c>
      <c r="B229" t="s">
        <v>159</v>
      </c>
      <c r="C229">
        <v>4</v>
      </c>
      <c r="D229" s="1">
        <v>45018.069444444445</v>
      </c>
      <c r="E229" s="1">
        <v>45018.168055555558</v>
      </c>
      <c r="F229" t="s">
        <v>101</v>
      </c>
      <c r="G229" t="s">
        <v>73</v>
      </c>
      <c r="H229" t="s">
        <v>67</v>
      </c>
      <c r="I229">
        <v>1066</v>
      </c>
      <c r="J229" t="s">
        <v>75</v>
      </c>
      <c r="K229">
        <v>228</v>
      </c>
      <c r="L229" t="s">
        <v>110</v>
      </c>
      <c r="M229" t="s">
        <v>40</v>
      </c>
      <c r="N229" s="2">
        <f>SUMIF(Datos_cocina!A:A,Datos_sala!K:K,Datos_cocina!J:J)</f>
        <v>69</v>
      </c>
      <c r="O229" s="7" t="str">
        <f>TEXT(Datos_sala[[#This Row],[Hora de Salida]], "aaaa-mm-dd")</f>
        <v>2023-04-02</v>
      </c>
      <c r="P229" t="str">
        <f>TEXT(Datos_sala[[#This Row],[Hora de Llegada]], "hh:mm")</f>
        <v>01:40</v>
      </c>
      <c r="Q229" t="str">
        <f>TEXT(Datos_sala[[#This Row],[Hora de Salida]], "hh:mm")</f>
        <v>04:02</v>
      </c>
      <c r="R229" s="8">
        <f>Datos_sala[[#This Row],[Hora de Salida2]] - Datos_sala[[#This Row],[Hora de Llegada2]] + IF(Datos_sala[[#This Row],[Estado de la Mesa]]="Ocupada", 15/1440, 0)</f>
        <v>0.10902777777777779</v>
      </c>
      <c r="S229" s="8">
        <f>SUMIF(Datos_cocina!A:A, Datos_sala!K:K, Datos_cocina!H:H)</f>
        <v>2.4305555555555556E-2</v>
      </c>
      <c r="T229" s="8">
        <f>MAX(0, Datos_sala[[#This Row],[Tiempo de Permanencia]]-Datos_sala[[#This Row],[Tiempo de Preparación Ordenes en Horas]])</f>
        <v>8.472222222222224E-2</v>
      </c>
      <c r="U229" s="9" t="str">
        <f>IF(Datos_sala[[#This Row],[Tiempo de Degustación en Horas]] = 0, "No", "Si")</f>
        <v>Si</v>
      </c>
    </row>
    <row r="230" spans="1:21" x14ac:dyDescent="0.3">
      <c r="A230">
        <v>14</v>
      </c>
      <c r="B230" t="s">
        <v>759</v>
      </c>
      <c r="C230">
        <v>3</v>
      </c>
      <c r="D230" s="1">
        <v>45018.106944444444</v>
      </c>
      <c r="E230" s="1">
        <v>45018.1875</v>
      </c>
      <c r="F230" t="s">
        <v>83</v>
      </c>
      <c r="G230" t="s">
        <v>66</v>
      </c>
      <c r="H230" t="s">
        <v>67</v>
      </c>
      <c r="I230" t="s">
        <v>760</v>
      </c>
      <c r="J230" t="s">
        <v>79</v>
      </c>
      <c r="K230">
        <v>229</v>
      </c>
      <c r="L230" t="s">
        <v>80</v>
      </c>
      <c r="M230" t="s">
        <v>761</v>
      </c>
      <c r="N230" s="2">
        <f>SUMIF(Datos_cocina!A:A,Datos_sala!K:K,Datos_cocina!J:J)</f>
        <v>124</v>
      </c>
      <c r="O230" s="7" t="str">
        <f>TEXT(Datos_sala[[#This Row],[Hora de Salida]], "aaaa-mm-dd")</f>
        <v>2023-04-02</v>
      </c>
      <c r="P230" t="str">
        <f>TEXT(Datos_sala[[#This Row],[Hora de Llegada]], "hh:mm")</f>
        <v>02:34</v>
      </c>
      <c r="Q230" t="str">
        <f>TEXT(Datos_sala[[#This Row],[Hora de Salida]], "hh:mm")</f>
        <v>04:30</v>
      </c>
      <c r="R230" s="8">
        <f>Datos_sala[[#This Row],[Hora de Salida2]] - Datos_sala[[#This Row],[Hora de Llegada2]] + IF(Datos_sala[[#This Row],[Estado de la Mesa]]="Ocupada", 15/1440, 0)</f>
        <v>8.0555555555555561E-2</v>
      </c>
      <c r="S230" s="8">
        <f>SUMIF(Datos_cocina!A:A, Datos_sala!K:K, Datos_cocina!H:H)</f>
        <v>8.1250000000000003E-2</v>
      </c>
      <c r="T230" s="8">
        <f>MAX(0, Datos_sala[[#This Row],[Tiempo de Permanencia]]-Datos_sala[[#This Row],[Tiempo de Preparación Ordenes en Horas]])</f>
        <v>0</v>
      </c>
      <c r="U230" s="9" t="str">
        <f>IF(Datos_sala[[#This Row],[Tiempo de Degustación en Horas]] = 0, "No", "Si")</f>
        <v>No</v>
      </c>
    </row>
    <row r="231" spans="1:21" x14ac:dyDescent="0.3">
      <c r="A231">
        <v>5</v>
      </c>
      <c r="B231" t="s">
        <v>369</v>
      </c>
      <c r="C231">
        <v>5</v>
      </c>
      <c r="D231" s="1">
        <v>45018.09375</v>
      </c>
      <c r="E231" s="1">
        <v>45018.2</v>
      </c>
      <c r="F231" t="s">
        <v>83</v>
      </c>
      <c r="G231" t="s">
        <v>73</v>
      </c>
      <c r="H231" t="s">
        <v>67</v>
      </c>
      <c r="I231" t="s">
        <v>762</v>
      </c>
      <c r="J231" t="s">
        <v>68</v>
      </c>
      <c r="K231">
        <v>230</v>
      </c>
      <c r="L231" t="s">
        <v>142</v>
      </c>
      <c r="M231" t="s">
        <v>763</v>
      </c>
      <c r="N231" s="2">
        <f>SUMIF(Datos_cocina!A:A,Datos_sala!K:K,Datos_cocina!J:J)</f>
        <v>214</v>
      </c>
      <c r="O231" s="7" t="str">
        <f>TEXT(Datos_sala[[#This Row],[Hora de Salida]], "aaaa-mm-dd")</f>
        <v>2023-04-02</v>
      </c>
      <c r="P231" t="str">
        <f>TEXT(Datos_sala[[#This Row],[Hora de Llegada]], "hh:mm")</f>
        <v>02:15</v>
      </c>
      <c r="Q231" t="str">
        <f>TEXT(Datos_sala[[#This Row],[Hora de Salida]], "hh:mm")</f>
        <v>04:48</v>
      </c>
      <c r="R231" s="8">
        <f>Datos_sala[[#This Row],[Hora de Salida2]] - Datos_sala[[#This Row],[Hora de Llegada2]] + IF(Datos_sala[[#This Row],[Estado de la Mesa]]="Ocupada", 15/1440, 0)</f>
        <v>0.10625000000000001</v>
      </c>
      <c r="S231" s="8">
        <f>SUMIF(Datos_cocina!A:A, Datos_sala!K:K, Datos_cocina!H:H)</f>
        <v>6.3194444444444442E-2</v>
      </c>
      <c r="T231" s="8">
        <f>MAX(0, Datos_sala[[#This Row],[Tiempo de Permanencia]]-Datos_sala[[#This Row],[Tiempo de Preparación Ordenes en Horas]])</f>
        <v>4.3055555555555569E-2</v>
      </c>
      <c r="U231" s="9" t="str">
        <f>IF(Datos_sala[[#This Row],[Tiempo de Degustación en Horas]] = 0, "No", "Si")</f>
        <v>Si</v>
      </c>
    </row>
    <row r="232" spans="1:21" x14ac:dyDescent="0.3">
      <c r="A232">
        <v>8</v>
      </c>
      <c r="B232" t="s">
        <v>764</v>
      </c>
      <c r="C232">
        <v>2</v>
      </c>
      <c r="D232" s="1">
        <v>45018.05</v>
      </c>
      <c r="E232" s="1">
        <v>45018.131944444445</v>
      </c>
      <c r="F232" t="s">
        <v>83</v>
      </c>
      <c r="G232" t="s">
        <v>73</v>
      </c>
      <c r="H232" t="s">
        <v>67</v>
      </c>
      <c r="I232" t="s">
        <v>765</v>
      </c>
      <c r="J232" t="s">
        <v>75</v>
      </c>
      <c r="K232">
        <v>231</v>
      </c>
      <c r="L232" t="s">
        <v>69</v>
      </c>
      <c r="M232" t="s">
        <v>766</v>
      </c>
      <c r="N232" s="2">
        <f>SUMIF(Datos_cocina!A:A,Datos_sala!K:K,Datos_cocina!J:J)</f>
        <v>208</v>
      </c>
      <c r="O232" s="7" t="str">
        <f>TEXT(Datos_sala[[#This Row],[Hora de Salida]], "aaaa-mm-dd")</f>
        <v>2023-04-02</v>
      </c>
      <c r="P232" t="str">
        <f>TEXT(Datos_sala[[#This Row],[Hora de Llegada]], "hh:mm")</f>
        <v>01:12</v>
      </c>
      <c r="Q232" t="str">
        <f>TEXT(Datos_sala[[#This Row],[Hora de Salida]], "hh:mm")</f>
        <v>03:10</v>
      </c>
      <c r="R232" s="8">
        <f>Datos_sala[[#This Row],[Hora de Salida2]] - Datos_sala[[#This Row],[Hora de Llegada2]] + IF(Datos_sala[[#This Row],[Estado de la Mesa]]="Ocupada", 15/1440, 0)</f>
        <v>9.2361111111111116E-2</v>
      </c>
      <c r="S232" s="8">
        <f>SUMIF(Datos_cocina!A:A, Datos_sala!K:K, Datos_cocina!H:H)</f>
        <v>0.10416666666666667</v>
      </c>
      <c r="T232" s="8">
        <f>MAX(0, Datos_sala[[#This Row],[Tiempo de Permanencia]]-Datos_sala[[#This Row],[Tiempo de Preparación Ordenes en Horas]])</f>
        <v>0</v>
      </c>
      <c r="U232" s="9" t="str">
        <f>IF(Datos_sala[[#This Row],[Tiempo de Degustación en Horas]] = 0, "No", "Si")</f>
        <v>No</v>
      </c>
    </row>
    <row r="233" spans="1:21" x14ac:dyDescent="0.3">
      <c r="A233">
        <v>2</v>
      </c>
      <c r="B233" t="s">
        <v>767</v>
      </c>
      <c r="C233">
        <v>2</v>
      </c>
      <c r="D233" s="1">
        <v>45018.086111111108</v>
      </c>
      <c r="E233" s="1">
        <v>45018.142361111109</v>
      </c>
      <c r="F233" t="s">
        <v>121</v>
      </c>
      <c r="G233" t="s">
        <v>73</v>
      </c>
      <c r="H233" t="s">
        <v>67</v>
      </c>
      <c r="I233" t="s">
        <v>768</v>
      </c>
      <c r="J233" t="s">
        <v>79</v>
      </c>
      <c r="K233">
        <v>232</v>
      </c>
      <c r="L233" t="s">
        <v>99</v>
      </c>
      <c r="M233" t="s">
        <v>769</v>
      </c>
      <c r="N233" s="2">
        <f>SUMIF(Datos_cocina!A:A,Datos_sala!K:K,Datos_cocina!J:J)</f>
        <v>190</v>
      </c>
      <c r="O233" s="7" t="str">
        <f>TEXT(Datos_sala[[#This Row],[Hora de Salida]], "aaaa-mm-dd")</f>
        <v>2023-04-02</v>
      </c>
      <c r="P233" t="str">
        <f>TEXT(Datos_sala[[#This Row],[Hora de Llegada]], "hh:mm")</f>
        <v>02:04</v>
      </c>
      <c r="Q233" t="str">
        <f>TEXT(Datos_sala[[#This Row],[Hora de Salida]], "hh:mm")</f>
        <v>03:25</v>
      </c>
      <c r="R233" s="8">
        <f>Datos_sala[[#This Row],[Hora de Salida2]] - Datos_sala[[#This Row],[Hora de Llegada2]] + IF(Datos_sala[[#This Row],[Estado de la Mesa]]="Ocupada", 15/1440, 0)</f>
        <v>5.6249999999999994E-2</v>
      </c>
      <c r="S233" s="8">
        <f>SUMIF(Datos_cocina!A:A, Datos_sala!K:K, Datos_cocina!H:H)</f>
        <v>9.6527777777777768E-2</v>
      </c>
      <c r="T233" s="8">
        <f>MAX(0, Datos_sala[[#This Row],[Tiempo de Permanencia]]-Datos_sala[[#This Row],[Tiempo de Preparación Ordenes en Horas]])</f>
        <v>0</v>
      </c>
      <c r="U233" s="9" t="str">
        <f>IF(Datos_sala[[#This Row],[Tiempo de Degustación en Horas]] = 0, "No", "Si")</f>
        <v>No</v>
      </c>
    </row>
    <row r="234" spans="1:21" x14ac:dyDescent="0.3">
      <c r="A234" t="s">
        <v>116</v>
      </c>
      <c r="B234" t="s">
        <v>160</v>
      </c>
      <c r="C234">
        <v>1</v>
      </c>
      <c r="D234" s="1">
        <v>45018.036111111112</v>
      </c>
      <c r="E234" s="1">
        <v>45018.11041666667</v>
      </c>
      <c r="F234" t="s">
        <v>83</v>
      </c>
      <c r="G234" t="s">
        <v>98</v>
      </c>
      <c r="H234" t="s">
        <v>87</v>
      </c>
      <c r="I234">
        <v>4564</v>
      </c>
      <c r="J234" t="s">
        <v>68</v>
      </c>
      <c r="K234">
        <v>233</v>
      </c>
      <c r="L234" t="s">
        <v>99</v>
      </c>
      <c r="M234" t="s">
        <v>28</v>
      </c>
      <c r="N234" s="2">
        <f>SUMIF(Datos_cocina!A:A,Datos_sala!K:K,Datos_cocina!J:J)</f>
        <v>38</v>
      </c>
      <c r="O234" s="7" t="str">
        <f>TEXT(Datos_sala[[#This Row],[Hora de Salida]], "aaaa-mm-dd")</f>
        <v>2023-04-02</v>
      </c>
      <c r="P234" t="str">
        <f>TEXT(Datos_sala[[#This Row],[Hora de Llegada]], "hh:mm")</f>
        <v>00:52</v>
      </c>
      <c r="Q234" t="str">
        <f>TEXT(Datos_sala[[#This Row],[Hora de Salida]], "hh:mm")</f>
        <v>02:39</v>
      </c>
      <c r="R234" s="8">
        <f>Datos_sala[[#This Row],[Hora de Salida2]] - Datos_sala[[#This Row],[Hora de Llegada2]] + IF(Datos_sala[[#This Row],[Estado de la Mesa]]="Ocupada", 15/1440, 0)</f>
        <v>7.4305555555555555E-2</v>
      </c>
      <c r="S234" s="8">
        <f>SUMIF(Datos_cocina!A:A, Datos_sala!K:K, Datos_cocina!H:H)</f>
        <v>2.1527777777777778E-2</v>
      </c>
      <c r="T234" s="8">
        <f>MAX(0, Datos_sala[[#This Row],[Tiempo de Permanencia]]-Datos_sala[[#This Row],[Tiempo de Preparación Ordenes en Horas]])</f>
        <v>5.2777777777777778E-2</v>
      </c>
      <c r="U234" s="9" t="str">
        <f>IF(Datos_sala[[#This Row],[Tiempo de Degustación en Horas]] = 0, "No", "Si")</f>
        <v>Si</v>
      </c>
    </row>
    <row r="235" spans="1:21" x14ac:dyDescent="0.3">
      <c r="A235">
        <v>17</v>
      </c>
      <c r="B235" t="s">
        <v>770</v>
      </c>
      <c r="C235">
        <v>6</v>
      </c>
      <c r="D235" s="1">
        <v>45018.115277777775</v>
      </c>
      <c r="E235" s="1">
        <v>45018.227777777778</v>
      </c>
      <c r="F235" t="s">
        <v>101</v>
      </c>
      <c r="G235" t="s">
        <v>98</v>
      </c>
      <c r="H235" t="s">
        <v>67</v>
      </c>
      <c r="I235" t="s">
        <v>771</v>
      </c>
      <c r="J235" t="s">
        <v>68</v>
      </c>
      <c r="K235">
        <v>234</v>
      </c>
      <c r="L235" t="s">
        <v>76</v>
      </c>
      <c r="M235" t="s">
        <v>772</v>
      </c>
      <c r="N235" s="2">
        <f>SUMIF(Datos_cocina!A:A,Datos_sala!K:K,Datos_cocina!J:J)</f>
        <v>225</v>
      </c>
      <c r="O235" s="7" t="str">
        <f>TEXT(Datos_sala[[#This Row],[Hora de Salida]], "aaaa-mm-dd")</f>
        <v>2023-04-02</v>
      </c>
      <c r="P235" t="str">
        <f>TEXT(Datos_sala[[#This Row],[Hora de Llegada]], "hh:mm")</f>
        <v>02:46</v>
      </c>
      <c r="Q235" t="str">
        <f>TEXT(Datos_sala[[#This Row],[Hora de Salida]], "hh:mm")</f>
        <v>05:28</v>
      </c>
      <c r="R235" s="8">
        <f>Datos_sala[[#This Row],[Hora de Salida2]] - Datos_sala[[#This Row],[Hora de Llegada2]] + IF(Datos_sala[[#This Row],[Estado de la Mesa]]="Ocupada", 15/1440, 0)</f>
        <v>0.11249999999999999</v>
      </c>
      <c r="S235" s="8">
        <f>SUMIF(Datos_cocina!A:A, Datos_sala!K:K, Datos_cocina!H:H)</f>
        <v>6.8750000000000006E-2</v>
      </c>
      <c r="T235" s="8">
        <f>MAX(0, Datos_sala[[#This Row],[Tiempo de Permanencia]]-Datos_sala[[#This Row],[Tiempo de Preparación Ordenes en Horas]])</f>
        <v>4.3749999999999983E-2</v>
      </c>
      <c r="U235" s="9" t="str">
        <f>IF(Datos_sala[[#This Row],[Tiempo de Degustación en Horas]] = 0, "No", "Si")</f>
        <v>Si</v>
      </c>
    </row>
    <row r="236" spans="1:21" x14ac:dyDescent="0.3">
      <c r="A236" t="s">
        <v>128</v>
      </c>
      <c r="B236" t="s">
        <v>161</v>
      </c>
      <c r="C236">
        <v>5</v>
      </c>
      <c r="D236" s="1">
        <v>45018.015277777777</v>
      </c>
      <c r="E236" s="1">
        <v>45018.116666666669</v>
      </c>
      <c r="F236" t="s">
        <v>101</v>
      </c>
      <c r="G236" t="s">
        <v>66</v>
      </c>
      <c r="H236" t="s">
        <v>67</v>
      </c>
      <c r="I236">
        <v>2637</v>
      </c>
      <c r="J236" t="s">
        <v>79</v>
      </c>
      <c r="K236">
        <v>235</v>
      </c>
      <c r="L236" t="s">
        <v>107</v>
      </c>
      <c r="M236" t="s">
        <v>24</v>
      </c>
      <c r="N236" s="2">
        <f>SUMIF(Datos_cocina!A:A,Datos_sala!K:K,Datos_cocina!J:J)</f>
        <v>33</v>
      </c>
      <c r="O236" s="7" t="str">
        <f>TEXT(Datos_sala[[#This Row],[Hora de Salida]], "aaaa-mm-dd")</f>
        <v>2023-04-02</v>
      </c>
      <c r="P236" t="str">
        <f>TEXT(Datos_sala[[#This Row],[Hora de Llegada]], "hh:mm")</f>
        <v>00:22</v>
      </c>
      <c r="Q236" t="str">
        <f>TEXT(Datos_sala[[#This Row],[Hora de Salida]], "hh:mm")</f>
        <v>02:48</v>
      </c>
      <c r="R236" s="8">
        <f>Datos_sala[[#This Row],[Hora de Salida2]] - Datos_sala[[#This Row],[Hora de Llegada2]] + IF(Datos_sala[[#This Row],[Estado de la Mesa]]="Ocupada", 15/1440, 0)</f>
        <v>0.10138888888888889</v>
      </c>
      <c r="S236" s="8">
        <f>SUMIF(Datos_cocina!A:A, Datos_sala!K:K, Datos_cocina!H:H)</f>
        <v>1.7361111111111112E-2</v>
      </c>
      <c r="T236" s="8">
        <f>MAX(0, Datos_sala[[#This Row],[Tiempo de Permanencia]]-Datos_sala[[#This Row],[Tiempo de Preparación Ordenes en Horas]])</f>
        <v>8.4027777777777785E-2</v>
      </c>
      <c r="U236" s="9" t="str">
        <f>IF(Datos_sala[[#This Row],[Tiempo de Degustación en Horas]] = 0, "No", "Si")</f>
        <v>Si</v>
      </c>
    </row>
    <row r="237" spans="1:21" x14ac:dyDescent="0.3">
      <c r="A237">
        <v>12</v>
      </c>
      <c r="B237" t="s">
        <v>773</v>
      </c>
      <c r="C237">
        <v>2</v>
      </c>
      <c r="D237" s="1">
        <v>45018.036111111112</v>
      </c>
      <c r="E237" s="1">
        <v>45018.101388888892</v>
      </c>
      <c r="F237" t="s">
        <v>101</v>
      </c>
      <c r="G237" t="s">
        <v>73</v>
      </c>
      <c r="H237" t="s">
        <v>67</v>
      </c>
      <c r="I237" t="s">
        <v>774</v>
      </c>
      <c r="J237" t="s">
        <v>68</v>
      </c>
      <c r="K237">
        <v>236</v>
      </c>
      <c r="L237" t="s">
        <v>99</v>
      </c>
      <c r="M237" t="s">
        <v>775</v>
      </c>
      <c r="N237" s="2">
        <f>SUMIF(Datos_cocina!A:A,Datos_sala!K:K,Datos_cocina!J:J)</f>
        <v>255</v>
      </c>
      <c r="O237" s="7" t="str">
        <f>TEXT(Datos_sala[[#This Row],[Hora de Salida]], "aaaa-mm-dd")</f>
        <v>2023-04-02</v>
      </c>
      <c r="P237" t="str">
        <f>TEXT(Datos_sala[[#This Row],[Hora de Llegada]], "hh:mm")</f>
        <v>00:52</v>
      </c>
      <c r="Q237" t="str">
        <f>TEXT(Datos_sala[[#This Row],[Hora de Salida]], "hh:mm")</f>
        <v>02:26</v>
      </c>
      <c r="R237" s="8">
        <f>Datos_sala[[#This Row],[Hora de Salida2]] - Datos_sala[[#This Row],[Hora de Llegada2]] + IF(Datos_sala[[#This Row],[Estado de la Mesa]]="Ocupada", 15/1440, 0)</f>
        <v>6.5277777777777782E-2</v>
      </c>
      <c r="S237" s="8">
        <f>SUMIF(Datos_cocina!A:A, Datos_sala!K:K, Datos_cocina!H:H)</f>
        <v>7.013888888888889E-2</v>
      </c>
      <c r="T237" s="8">
        <f>MAX(0, Datos_sala[[#This Row],[Tiempo de Permanencia]]-Datos_sala[[#This Row],[Tiempo de Preparación Ordenes en Horas]])</f>
        <v>0</v>
      </c>
      <c r="U237" s="9" t="str">
        <f>IF(Datos_sala[[#This Row],[Tiempo de Degustación en Horas]] = 0, "No", "Si")</f>
        <v>No</v>
      </c>
    </row>
    <row r="238" spans="1:21" x14ac:dyDescent="0.3">
      <c r="A238">
        <v>4</v>
      </c>
      <c r="B238" t="s">
        <v>664</v>
      </c>
      <c r="C238">
        <v>6</v>
      </c>
      <c r="D238" s="1">
        <v>45018.114583333336</v>
      </c>
      <c r="E238" s="1">
        <v>45018.25</v>
      </c>
      <c r="F238" t="s">
        <v>83</v>
      </c>
      <c r="G238" t="s">
        <v>73</v>
      </c>
      <c r="H238" t="s">
        <v>67</v>
      </c>
      <c r="I238" t="s">
        <v>776</v>
      </c>
      <c r="J238" t="s">
        <v>75</v>
      </c>
      <c r="K238">
        <v>237</v>
      </c>
      <c r="L238" t="s">
        <v>69</v>
      </c>
      <c r="M238" t="s">
        <v>777</v>
      </c>
      <c r="N238" s="2">
        <f>SUMIF(Datos_cocina!A:A,Datos_sala!K:K,Datos_cocina!J:J)</f>
        <v>106</v>
      </c>
      <c r="O238" s="7" t="str">
        <f>TEXT(Datos_sala[[#This Row],[Hora de Salida]], "aaaa-mm-dd")</f>
        <v>2023-04-02</v>
      </c>
      <c r="P238" t="str">
        <f>TEXT(Datos_sala[[#This Row],[Hora de Llegada]], "hh:mm")</f>
        <v>02:45</v>
      </c>
      <c r="Q238" t="str">
        <f>TEXT(Datos_sala[[#This Row],[Hora de Salida]], "hh:mm")</f>
        <v>06:00</v>
      </c>
      <c r="R238" s="8">
        <f>Datos_sala[[#This Row],[Hora de Salida2]] - Datos_sala[[#This Row],[Hora de Llegada2]] + IF(Datos_sala[[#This Row],[Estado de la Mesa]]="Ocupada", 15/1440, 0)</f>
        <v>0.14583333333333334</v>
      </c>
      <c r="S238" s="8">
        <f>SUMIF(Datos_cocina!A:A, Datos_sala!K:K, Datos_cocina!H:H)</f>
        <v>2.5694444444444443E-2</v>
      </c>
      <c r="T238" s="8">
        <f>MAX(0, Datos_sala[[#This Row],[Tiempo de Permanencia]]-Datos_sala[[#This Row],[Tiempo de Preparación Ordenes en Horas]])</f>
        <v>0.12013888888888891</v>
      </c>
      <c r="U238" s="9" t="str">
        <f>IF(Datos_sala[[#This Row],[Tiempo de Degustación en Horas]] = 0, "No", "Si")</f>
        <v>Si</v>
      </c>
    </row>
    <row r="239" spans="1:21" x14ac:dyDescent="0.3">
      <c r="A239" t="s">
        <v>128</v>
      </c>
      <c r="B239" t="s">
        <v>162</v>
      </c>
      <c r="C239">
        <v>6</v>
      </c>
      <c r="D239" s="1">
        <v>45018.095138888886</v>
      </c>
      <c r="E239" s="1">
        <v>45018.205555555556</v>
      </c>
      <c r="F239" t="s">
        <v>83</v>
      </c>
      <c r="G239" t="s">
        <v>98</v>
      </c>
      <c r="H239" t="s">
        <v>67</v>
      </c>
      <c r="I239">
        <v>3302</v>
      </c>
      <c r="J239" t="s">
        <v>68</v>
      </c>
      <c r="K239">
        <v>238</v>
      </c>
      <c r="L239" t="s">
        <v>76</v>
      </c>
      <c r="M239" t="s">
        <v>20</v>
      </c>
      <c r="N239" s="2">
        <f>SUMIF(Datos_cocina!A:A,Datos_sala!K:K,Datos_cocina!J:J)</f>
        <v>72</v>
      </c>
      <c r="O239" s="7" t="str">
        <f>TEXT(Datos_sala[[#This Row],[Hora de Salida]], "aaaa-mm-dd")</f>
        <v>2023-04-02</v>
      </c>
      <c r="P239" t="str">
        <f>TEXT(Datos_sala[[#This Row],[Hora de Llegada]], "hh:mm")</f>
        <v>02:17</v>
      </c>
      <c r="Q239" t="str">
        <f>TEXT(Datos_sala[[#This Row],[Hora de Salida]], "hh:mm")</f>
        <v>04:56</v>
      </c>
      <c r="R239" s="8">
        <f>Datos_sala[[#This Row],[Hora de Salida2]] - Datos_sala[[#This Row],[Hora de Llegada2]] + IF(Datos_sala[[#This Row],[Estado de la Mesa]]="Ocupada", 15/1440, 0)</f>
        <v>0.11041666666666666</v>
      </c>
      <c r="S239" s="8">
        <f>SUMIF(Datos_cocina!A:A, Datos_sala!K:K, Datos_cocina!H:H)</f>
        <v>3.125E-2</v>
      </c>
      <c r="T239" s="8">
        <f>MAX(0, Datos_sala[[#This Row],[Tiempo de Permanencia]]-Datos_sala[[#This Row],[Tiempo de Preparación Ordenes en Horas]])</f>
        <v>7.9166666666666663E-2</v>
      </c>
      <c r="U239" s="9" t="str">
        <f>IF(Datos_sala[[#This Row],[Tiempo de Degustación en Horas]] = 0, "No", "Si")</f>
        <v>Si</v>
      </c>
    </row>
    <row r="240" spans="1:21" x14ac:dyDescent="0.3">
      <c r="A240">
        <v>12</v>
      </c>
      <c r="B240" t="s">
        <v>778</v>
      </c>
      <c r="C240">
        <v>6</v>
      </c>
      <c r="D240" s="1">
        <v>45018.115277777775</v>
      </c>
      <c r="E240" s="1">
        <v>45018.254861111112</v>
      </c>
      <c r="F240" t="s">
        <v>65</v>
      </c>
      <c r="G240" t="s">
        <v>73</v>
      </c>
      <c r="H240" t="s">
        <v>74</v>
      </c>
      <c r="I240" t="s">
        <v>779</v>
      </c>
      <c r="J240" t="s">
        <v>79</v>
      </c>
      <c r="K240">
        <v>239</v>
      </c>
      <c r="L240" t="s">
        <v>76</v>
      </c>
      <c r="M240" t="s">
        <v>780</v>
      </c>
      <c r="N240" s="2">
        <f>SUMIF(Datos_cocina!A:A,Datos_sala!K:K,Datos_cocina!J:J)</f>
        <v>74</v>
      </c>
      <c r="O240" s="7" t="str">
        <f>TEXT(Datos_sala[[#This Row],[Hora de Salida]], "aaaa-mm-dd")</f>
        <v>2023-04-02</v>
      </c>
      <c r="P240" t="str">
        <f>TEXT(Datos_sala[[#This Row],[Hora de Llegada]], "hh:mm")</f>
        <v>02:46</v>
      </c>
      <c r="Q240" t="str">
        <f>TEXT(Datos_sala[[#This Row],[Hora de Salida]], "hh:mm")</f>
        <v>06:07</v>
      </c>
      <c r="R240" s="8">
        <f>Datos_sala[[#This Row],[Hora de Salida2]] - Datos_sala[[#This Row],[Hora de Llegada2]] + IF(Datos_sala[[#This Row],[Estado de la Mesa]]="Ocupada", 15/1440, 0)</f>
        <v>0.13958333333333331</v>
      </c>
      <c r="S240" s="8">
        <f>SUMIF(Datos_cocina!A:A, Datos_sala!K:K, Datos_cocina!H:H)</f>
        <v>5.0694444444444445E-2</v>
      </c>
      <c r="T240" s="8">
        <f>MAX(0, Datos_sala[[#This Row],[Tiempo de Permanencia]]-Datos_sala[[#This Row],[Tiempo de Preparación Ordenes en Horas]])</f>
        <v>8.8888888888888865E-2</v>
      </c>
      <c r="U240" s="9" t="str">
        <f>IF(Datos_sala[[#This Row],[Tiempo de Degustación en Horas]] = 0, "No", "Si")</f>
        <v>Si</v>
      </c>
    </row>
    <row r="241" spans="1:21" x14ac:dyDescent="0.3">
      <c r="A241">
        <v>9</v>
      </c>
      <c r="B241" t="s">
        <v>781</v>
      </c>
      <c r="C241">
        <v>1</v>
      </c>
      <c r="D241" s="1">
        <v>45018.011111111111</v>
      </c>
      <c r="E241" s="1">
        <v>45018.131944444445</v>
      </c>
      <c r="F241" t="s">
        <v>101</v>
      </c>
      <c r="G241" t="s">
        <v>73</v>
      </c>
      <c r="H241" t="s">
        <v>87</v>
      </c>
      <c r="I241" t="s">
        <v>782</v>
      </c>
      <c r="J241" t="s">
        <v>68</v>
      </c>
      <c r="K241">
        <v>240</v>
      </c>
      <c r="L241" t="s">
        <v>69</v>
      </c>
      <c r="M241" t="s">
        <v>783</v>
      </c>
      <c r="N241" s="2">
        <f>SUMIF(Datos_cocina!A:A,Datos_sala!K:K,Datos_cocina!J:J)</f>
        <v>294</v>
      </c>
      <c r="O241" s="7" t="str">
        <f>TEXT(Datos_sala[[#This Row],[Hora de Salida]], "aaaa-mm-dd")</f>
        <v>2023-04-02</v>
      </c>
      <c r="P241" t="str">
        <f>TEXT(Datos_sala[[#This Row],[Hora de Llegada]], "hh:mm")</f>
        <v>00:16</v>
      </c>
      <c r="Q241" t="str">
        <f>TEXT(Datos_sala[[#This Row],[Hora de Salida]], "hh:mm")</f>
        <v>03:10</v>
      </c>
      <c r="R241" s="8">
        <f>Datos_sala[[#This Row],[Hora de Salida2]] - Datos_sala[[#This Row],[Hora de Llegada2]] + IF(Datos_sala[[#This Row],[Estado de la Mesa]]="Ocupada", 15/1440, 0)</f>
        <v>0.12083333333333333</v>
      </c>
      <c r="S241" s="8">
        <f>SUMIF(Datos_cocina!A:A, Datos_sala!K:K, Datos_cocina!H:H)</f>
        <v>8.9583333333333334E-2</v>
      </c>
      <c r="T241" s="8">
        <f>MAX(0, Datos_sala[[#This Row],[Tiempo de Permanencia]]-Datos_sala[[#This Row],[Tiempo de Preparación Ordenes en Horas]])</f>
        <v>3.125E-2</v>
      </c>
      <c r="U241" s="9" t="str">
        <f>IF(Datos_sala[[#This Row],[Tiempo de Degustación en Horas]] = 0, "No", "Si")</f>
        <v>Si</v>
      </c>
    </row>
    <row r="242" spans="1:21" x14ac:dyDescent="0.3">
      <c r="A242" t="s">
        <v>85</v>
      </c>
      <c r="B242" t="s">
        <v>163</v>
      </c>
      <c r="C242">
        <v>4</v>
      </c>
      <c r="D242" s="1">
        <v>45018.00277777778</v>
      </c>
      <c r="E242" s="1">
        <v>45018.044444444444</v>
      </c>
      <c r="F242" t="s">
        <v>72</v>
      </c>
      <c r="G242" t="s">
        <v>73</v>
      </c>
      <c r="H242" t="s">
        <v>67</v>
      </c>
      <c r="I242">
        <v>3897</v>
      </c>
      <c r="J242" t="s">
        <v>75</v>
      </c>
      <c r="K242">
        <v>241</v>
      </c>
      <c r="L242" t="s">
        <v>76</v>
      </c>
      <c r="M242" t="s">
        <v>44</v>
      </c>
      <c r="N242" s="2">
        <f>SUMIF(Datos_cocina!A:A,Datos_sala!K:K,Datos_cocina!J:J)</f>
        <v>18</v>
      </c>
      <c r="O242" s="7" t="str">
        <f>TEXT(Datos_sala[[#This Row],[Hora de Salida]], "aaaa-mm-dd")</f>
        <v>2023-04-02</v>
      </c>
      <c r="P242" t="str">
        <f>TEXT(Datos_sala[[#This Row],[Hora de Llegada]], "hh:mm")</f>
        <v>00:04</v>
      </c>
      <c r="Q242" t="str">
        <f>TEXT(Datos_sala[[#This Row],[Hora de Salida]], "hh:mm")</f>
        <v>01:04</v>
      </c>
      <c r="R242" s="8">
        <f>Datos_sala[[#This Row],[Hora de Salida2]] - Datos_sala[[#This Row],[Hora de Llegada2]] + IF(Datos_sala[[#This Row],[Estado de la Mesa]]="Ocupada", 15/1440, 0)</f>
        <v>5.2083333333333336E-2</v>
      </c>
      <c r="S242" s="8">
        <f>SUMIF(Datos_cocina!A:A, Datos_sala!K:K, Datos_cocina!H:H)</f>
        <v>7.6388888888888886E-3</v>
      </c>
      <c r="T242" s="8">
        <f>MAX(0, Datos_sala[[#This Row],[Tiempo de Permanencia]]-Datos_sala[[#This Row],[Tiempo de Preparación Ordenes en Horas]])</f>
        <v>4.4444444444444446E-2</v>
      </c>
      <c r="U242" s="9" t="str">
        <f>IF(Datos_sala[[#This Row],[Tiempo de Degustación en Horas]] = 0, "No", "Si")</f>
        <v>Si</v>
      </c>
    </row>
    <row r="243" spans="1:21" x14ac:dyDescent="0.3">
      <c r="A243">
        <v>12</v>
      </c>
      <c r="B243" t="s">
        <v>784</v>
      </c>
      <c r="C243">
        <v>2</v>
      </c>
      <c r="D243" s="1">
        <v>45018.154166666667</v>
      </c>
      <c r="E243" s="1">
        <v>45018.214583333334</v>
      </c>
      <c r="F243" t="s">
        <v>83</v>
      </c>
      <c r="G243" t="s">
        <v>73</v>
      </c>
      <c r="H243" t="s">
        <v>67</v>
      </c>
      <c r="I243" t="s">
        <v>785</v>
      </c>
      <c r="J243" t="s">
        <v>79</v>
      </c>
      <c r="K243">
        <v>242</v>
      </c>
      <c r="L243" t="s">
        <v>142</v>
      </c>
      <c r="M243" t="s">
        <v>786</v>
      </c>
      <c r="N243" s="2">
        <f>SUMIF(Datos_cocina!A:A,Datos_sala!K:K,Datos_cocina!J:J)</f>
        <v>134</v>
      </c>
      <c r="O243" s="7" t="str">
        <f>TEXT(Datos_sala[[#This Row],[Hora de Salida]], "aaaa-mm-dd")</f>
        <v>2023-04-02</v>
      </c>
      <c r="P243" t="str">
        <f>TEXT(Datos_sala[[#This Row],[Hora de Llegada]], "hh:mm")</f>
        <v>03:42</v>
      </c>
      <c r="Q243" t="str">
        <f>TEXT(Datos_sala[[#This Row],[Hora de Salida]], "hh:mm")</f>
        <v>05:09</v>
      </c>
      <c r="R243" s="8">
        <f>Datos_sala[[#This Row],[Hora de Salida2]] - Datos_sala[[#This Row],[Hora de Llegada2]] + IF(Datos_sala[[#This Row],[Estado de la Mesa]]="Ocupada", 15/1440, 0)</f>
        <v>6.0416666666666646E-2</v>
      </c>
      <c r="S243" s="8">
        <f>SUMIF(Datos_cocina!A:A, Datos_sala!K:K, Datos_cocina!H:H)</f>
        <v>6.8749999999999992E-2</v>
      </c>
      <c r="T243" s="8">
        <f>MAX(0, Datos_sala[[#This Row],[Tiempo de Permanencia]]-Datos_sala[[#This Row],[Tiempo de Preparación Ordenes en Horas]])</f>
        <v>0</v>
      </c>
      <c r="U243" s="9" t="str">
        <f>IF(Datos_sala[[#This Row],[Tiempo de Degustación en Horas]] = 0, "No", "Si")</f>
        <v>No</v>
      </c>
    </row>
    <row r="244" spans="1:21" x14ac:dyDescent="0.3">
      <c r="A244" t="s">
        <v>114</v>
      </c>
      <c r="B244" t="s">
        <v>164</v>
      </c>
      <c r="C244">
        <v>4</v>
      </c>
      <c r="D244" s="1">
        <v>45018.029166666667</v>
      </c>
      <c r="E244" s="1">
        <v>45018.174305555556</v>
      </c>
      <c r="F244" t="s">
        <v>83</v>
      </c>
      <c r="G244" t="s">
        <v>73</v>
      </c>
      <c r="H244" t="s">
        <v>67</v>
      </c>
      <c r="I244">
        <v>2145</v>
      </c>
      <c r="J244" t="s">
        <v>68</v>
      </c>
      <c r="K244">
        <v>243</v>
      </c>
      <c r="L244" t="s">
        <v>107</v>
      </c>
      <c r="M244" t="s">
        <v>18</v>
      </c>
      <c r="N244" s="2">
        <f>SUMIF(Datos_cocina!A:A,Datos_sala!K:K,Datos_cocina!J:J)</f>
        <v>120</v>
      </c>
      <c r="O244" s="7" t="str">
        <f>TEXT(Datos_sala[[#This Row],[Hora de Salida]], "aaaa-mm-dd")</f>
        <v>2023-04-02</v>
      </c>
      <c r="P244" t="str">
        <f>TEXT(Datos_sala[[#This Row],[Hora de Llegada]], "hh:mm")</f>
        <v>00:42</v>
      </c>
      <c r="Q244" t="str">
        <f>TEXT(Datos_sala[[#This Row],[Hora de Salida]], "hh:mm")</f>
        <v>04:11</v>
      </c>
      <c r="R244" s="8">
        <f>Datos_sala[[#This Row],[Hora de Salida2]] - Datos_sala[[#This Row],[Hora de Llegada2]] + IF(Datos_sala[[#This Row],[Estado de la Mesa]]="Ocupada", 15/1440, 0)</f>
        <v>0.14513888888888887</v>
      </c>
      <c r="S244" s="8">
        <f>SUMIF(Datos_cocina!A:A, Datos_sala!K:K, Datos_cocina!H:H)</f>
        <v>1.5277777777777777E-2</v>
      </c>
      <c r="T244" s="8">
        <f>MAX(0, Datos_sala[[#This Row],[Tiempo de Permanencia]]-Datos_sala[[#This Row],[Tiempo de Preparación Ordenes en Horas]])</f>
        <v>0.12986111111111109</v>
      </c>
      <c r="U244" s="9" t="str">
        <f>IF(Datos_sala[[#This Row],[Tiempo de Degustación en Horas]] = 0, "No", "Si")</f>
        <v>Si</v>
      </c>
    </row>
    <row r="245" spans="1:21" x14ac:dyDescent="0.3">
      <c r="A245">
        <v>17</v>
      </c>
      <c r="B245" t="s">
        <v>409</v>
      </c>
      <c r="C245">
        <v>6</v>
      </c>
      <c r="D245" s="1">
        <v>45018.155555555553</v>
      </c>
      <c r="E245" s="1">
        <v>45018.250694444447</v>
      </c>
      <c r="F245" t="s">
        <v>101</v>
      </c>
      <c r="G245" t="s">
        <v>73</v>
      </c>
      <c r="H245" t="s">
        <v>74</v>
      </c>
      <c r="I245" t="s">
        <v>787</v>
      </c>
      <c r="J245" t="s">
        <v>79</v>
      </c>
      <c r="K245">
        <v>244</v>
      </c>
      <c r="L245" t="s">
        <v>69</v>
      </c>
      <c r="M245" t="s">
        <v>788</v>
      </c>
      <c r="N245" s="2">
        <f>SUMIF(Datos_cocina!A:A,Datos_sala!K:K,Datos_cocina!J:J)</f>
        <v>158</v>
      </c>
      <c r="O245" s="7" t="str">
        <f>TEXT(Datos_sala[[#This Row],[Hora de Salida]], "aaaa-mm-dd")</f>
        <v>2023-04-02</v>
      </c>
      <c r="P245" t="str">
        <f>TEXT(Datos_sala[[#This Row],[Hora de Llegada]], "hh:mm")</f>
        <v>03:44</v>
      </c>
      <c r="Q245" t="str">
        <f>TEXT(Datos_sala[[#This Row],[Hora de Salida]], "hh:mm")</f>
        <v>06:01</v>
      </c>
      <c r="R245" s="8">
        <f>Datos_sala[[#This Row],[Hora de Salida2]] - Datos_sala[[#This Row],[Hora de Llegada2]] + IF(Datos_sala[[#This Row],[Estado de la Mesa]]="Ocupada", 15/1440, 0)</f>
        <v>9.5138888888888884E-2</v>
      </c>
      <c r="S245" s="8">
        <f>SUMIF(Datos_cocina!A:A, Datos_sala!K:K, Datos_cocina!H:H)</f>
        <v>6.1805555555555558E-2</v>
      </c>
      <c r="T245" s="8">
        <f>MAX(0, Datos_sala[[#This Row],[Tiempo de Permanencia]]-Datos_sala[[#This Row],[Tiempo de Preparación Ordenes en Horas]])</f>
        <v>3.3333333333333326E-2</v>
      </c>
      <c r="U245" s="9" t="str">
        <f>IF(Datos_sala[[#This Row],[Tiempo de Degustación en Horas]] = 0, "No", "Si")</f>
        <v>Si</v>
      </c>
    </row>
    <row r="246" spans="1:21" x14ac:dyDescent="0.3">
      <c r="A246">
        <v>11</v>
      </c>
      <c r="B246" t="s">
        <v>789</v>
      </c>
      <c r="C246">
        <v>1</v>
      </c>
      <c r="D246" s="1">
        <v>45018.146527777775</v>
      </c>
      <c r="E246" s="1">
        <v>45018.289583333331</v>
      </c>
      <c r="F246" t="s">
        <v>121</v>
      </c>
      <c r="G246" t="s">
        <v>73</v>
      </c>
      <c r="H246" t="s">
        <v>67</v>
      </c>
      <c r="I246" t="s">
        <v>790</v>
      </c>
      <c r="J246" t="s">
        <v>79</v>
      </c>
      <c r="K246">
        <v>245</v>
      </c>
      <c r="L246" t="s">
        <v>80</v>
      </c>
      <c r="M246" t="s">
        <v>791</v>
      </c>
      <c r="N246" s="2">
        <f>SUMIF(Datos_cocina!A:A,Datos_sala!K:K,Datos_cocina!J:J)</f>
        <v>273</v>
      </c>
      <c r="O246" s="7" t="str">
        <f>TEXT(Datos_sala[[#This Row],[Hora de Salida]], "aaaa-mm-dd")</f>
        <v>2023-04-02</v>
      </c>
      <c r="P246" t="str">
        <f>TEXT(Datos_sala[[#This Row],[Hora de Llegada]], "hh:mm")</f>
        <v>03:31</v>
      </c>
      <c r="Q246" t="str">
        <f>TEXT(Datos_sala[[#This Row],[Hora de Salida]], "hh:mm")</f>
        <v>06:57</v>
      </c>
      <c r="R246" s="8">
        <f>Datos_sala[[#This Row],[Hora de Salida2]] - Datos_sala[[#This Row],[Hora de Llegada2]] + IF(Datos_sala[[#This Row],[Estado de la Mesa]]="Ocupada", 15/1440, 0)</f>
        <v>0.14305555555555557</v>
      </c>
      <c r="S246" s="8">
        <f>SUMIF(Datos_cocina!A:A, Datos_sala!K:K, Datos_cocina!H:H)</f>
        <v>8.0555555555555547E-2</v>
      </c>
      <c r="T246" s="8">
        <f>MAX(0, Datos_sala[[#This Row],[Tiempo de Permanencia]]-Datos_sala[[#This Row],[Tiempo de Preparación Ordenes en Horas]])</f>
        <v>6.2500000000000028E-2</v>
      </c>
      <c r="U246" s="9" t="str">
        <f>IF(Datos_sala[[#This Row],[Tiempo de Degustación en Horas]] = 0, "No", "Si")</f>
        <v>Si</v>
      </c>
    </row>
    <row r="247" spans="1:21" x14ac:dyDescent="0.3">
      <c r="A247">
        <v>2</v>
      </c>
      <c r="B247" t="s">
        <v>784</v>
      </c>
      <c r="C247">
        <v>6</v>
      </c>
      <c r="D247" s="1">
        <v>45018.076388888891</v>
      </c>
      <c r="E247" s="1">
        <v>45018.17291666667</v>
      </c>
      <c r="F247" t="s">
        <v>83</v>
      </c>
      <c r="G247" t="s">
        <v>73</v>
      </c>
      <c r="H247" t="s">
        <v>67</v>
      </c>
      <c r="I247" t="s">
        <v>792</v>
      </c>
      <c r="J247" t="s">
        <v>68</v>
      </c>
      <c r="K247">
        <v>246</v>
      </c>
      <c r="L247" t="s">
        <v>80</v>
      </c>
      <c r="M247" t="s">
        <v>793</v>
      </c>
      <c r="N247" s="2">
        <f>SUMIF(Datos_cocina!A:A,Datos_sala!K:K,Datos_cocina!J:J)</f>
        <v>327</v>
      </c>
      <c r="O247" s="7" t="str">
        <f>TEXT(Datos_sala[[#This Row],[Hora de Salida]], "aaaa-mm-dd")</f>
        <v>2023-04-02</v>
      </c>
      <c r="P247" t="str">
        <f>TEXT(Datos_sala[[#This Row],[Hora de Llegada]], "hh:mm")</f>
        <v>01:50</v>
      </c>
      <c r="Q247" t="str">
        <f>TEXT(Datos_sala[[#This Row],[Hora de Salida]], "hh:mm")</f>
        <v>04:09</v>
      </c>
      <c r="R247" s="8">
        <f>Datos_sala[[#This Row],[Hora de Salida2]] - Datos_sala[[#This Row],[Hora de Llegada2]] + IF(Datos_sala[[#This Row],[Estado de la Mesa]]="Ocupada", 15/1440, 0)</f>
        <v>9.6527777777777768E-2</v>
      </c>
      <c r="S247" s="8">
        <f>SUMIF(Datos_cocina!A:A, Datos_sala!K:K, Datos_cocina!H:H)</f>
        <v>0.10138888888888888</v>
      </c>
      <c r="T247" s="8">
        <f>MAX(0, Datos_sala[[#This Row],[Tiempo de Permanencia]]-Datos_sala[[#This Row],[Tiempo de Preparación Ordenes en Horas]])</f>
        <v>0</v>
      </c>
      <c r="U247" s="9" t="str">
        <f>IF(Datos_sala[[#This Row],[Tiempo de Degustación en Horas]] = 0, "No", "Si")</f>
        <v>No</v>
      </c>
    </row>
    <row r="248" spans="1:21" x14ac:dyDescent="0.3">
      <c r="A248" t="s">
        <v>165</v>
      </c>
      <c r="B248" t="s">
        <v>166</v>
      </c>
      <c r="C248">
        <v>6</v>
      </c>
      <c r="D248" s="1">
        <v>45018.106944444444</v>
      </c>
      <c r="E248" s="1">
        <v>45018.222916666666</v>
      </c>
      <c r="F248" t="s">
        <v>83</v>
      </c>
      <c r="G248" t="s">
        <v>73</v>
      </c>
      <c r="H248" t="s">
        <v>67</v>
      </c>
      <c r="I248">
        <v>4907</v>
      </c>
      <c r="J248" t="s">
        <v>75</v>
      </c>
      <c r="K248">
        <v>247</v>
      </c>
      <c r="L248" t="s">
        <v>110</v>
      </c>
      <c r="M248" t="s">
        <v>24</v>
      </c>
      <c r="N248" s="2">
        <f>SUMIF(Datos_cocina!A:A,Datos_sala!K:K,Datos_cocina!J:J)</f>
        <v>66</v>
      </c>
      <c r="O248" s="7" t="str">
        <f>TEXT(Datos_sala[[#This Row],[Hora de Salida]], "aaaa-mm-dd")</f>
        <v>2023-04-02</v>
      </c>
      <c r="P248" t="str">
        <f>TEXT(Datos_sala[[#This Row],[Hora de Llegada]], "hh:mm")</f>
        <v>02:34</v>
      </c>
      <c r="Q248" t="str">
        <f>TEXT(Datos_sala[[#This Row],[Hora de Salida]], "hh:mm")</f>
        <v>05:21</v>
      </c>
      <c r="R248" s="8">
        <f>Datos_sala[[#This Row],[Hora de Salida2]] - Datos_sala[[#This Row],[Hora de Llegada2]] + IF(Datos_sala[[#This Row],[Estado de la Mesa]]="Ocupada", 15/1440, 0)</f>
        <v>0.12638888888888891</v>
      </c>
      <c r="S248" s="8">
        <f>SUMIF(Datos_cocina!A:A, Datos_sala!K:K, Datos_cocina!H:H)</f>
        <v>4.0972222222222222E-2</v>
      </c>
      <c r="T248" s="8">
        <f>MAX(0, Datos_sala[[#This Row],[Tiempo de Permanencia]]-Datos_sala[[#This Row],[Tiempo de Preparación Ordenes en Horas]])</f>
        <v>8.5416666666666696E-2</v>
      </c>
      <c r="U248" s="9" t="str">
        <f>IF(Datos_sala[[#This Row],[Tiempo de Degustación en Horas]] = 0, "No", "Si")</f>
        <v>Si</v>
      </c>
    </row>
    <row r="249" spans="1:21" x14ac:dyDescent="0.3">
      <c r="A249">
        <v>12</v>
      </c>
      <c r="B249" t="s">
        <v>794</v>
      </c>
      <c r="C249">
        <v>6</v>
      </c>
      <c r="D249" s="1">
        <v>45018.018055555556</v>
      </c>
      <c r="E249" s="1">
        <v>45018.095833333333</v>
      </c>
      <c r="F249" t="s">
        <v>83</v>
      </c>
      <c r="G249" t="s">
        <v>73</v>
      </c>
      <c r="H249" t="s">
        <v>87</v>
      </c>
      <c r="I249" t="s">
        <v>795</v>
      </c>
      <c r="J249" t="s">
        <v>75</v>
      </c>
      <c r="K249">
        <v>248</v>
      </c>
      <c r="L249" t="s">
        <v>84</v>
      </c>
      <c r="M249" t="s">
        <v>796</v>
      </c>
      <c r="N249" s="2">
        <f>SUMIF(Datos_cocina!A:A,Datos_sala!K:K,Datos_cocina!J:J)</f>
        <v>225</v>
      </c>
      <c r="O249" s="7" t="str">
        <f>TEXT(Datos_sala[[#This Row],[Hora de Salida]], "aaaa-mm-dd")</f>
        <v>2023-04-02</v>
      </c>
      <c r="P249" t="str">
        <f>TEXT(Datos_sala[[#This Row],[Hora de Llegada]], "hh:mm")</f>
        <v>00:26</v>
      </c>
      <c r="Q249" t="str">
        <f>TEXT(Datos_sala[[#This Row],[Hora de Salida]], "hh:mm")</f>
        <v>02:18</v>
      </c>
      <c r="R249" s="8">
        <f>Datos_sala[[#This Row],[Hora de Salida2]] - Datos_sala[[#This Row],[Hora de Llegada2]] + IF(Datos_sala[[#This Row],[Estado de la Mesa]]="Ocupada", 15/1440, 0)</f>
        <v>8.819444444444445E-2</v>
      </c>
      <c r="S249" s="8">
        <f>SUMIF(Datos_cocina!A:A, Datos_sala!K:K, Datos_cocina!H:H)</f>
        <v>8.3333333333333343E-2</v>
      </c>
      <c r="T249" s="8">
        <f>MAX(0, Datos_sala[[#This Row],[Tiempo de Permanencia]]-Datos_sala[[#This Row],[Tiempo de Preparación Ordenes en Horas]])</f>
        <v>4.8611111111111077E-3</v>
      </c>
      <c r="U249" s="9" t="str">
        <f>IF(Datos_sala[[#This Row],[Tiempo de Degustación en Horas]] = 0, "No", "Si")</f>
        <v>Si</v>
      </c>
    </row>
    <row r="250" spans="1:21" x14ac:dyDescent="0.3">
      <c r="A250">
        <v>8</v>
      </c>
      <c r="B250" t="s">
        <v>797</v>
      </c>
      <c r="C250">
        <v>6</v>
      </c>
      <c r="D250" s="1">
        <v>45018.040277777778</v>
      </c>
      <c r="E250" s="1">
        <v>45018.163194444445</v>
      </c>
      <c r="F250" t="s">
        <v>83</v>
      </c>
      <c r="G250" t="s">
        <v>66</v>
      </c>
      <c r="H250" t="s">
        <v>67</v>
      </c>
      <c r="I250" t="s">
        <v>798</v>
      </c>
      <c r="J250" t="s">
        <v>75</v>
      </c>
      <c r="K250">
        <v>249</v>
      </c>
      <c r="L250" t="s">
        <v>107</v>
      </c>
      <c r="M250" t="s">
        <v>799</v>
      </c>
      <c r="N250" s="2">
        <f>SUMIF(Datos_cocina!A:A,Datos_sala!K:K,Datos_cocina!J:J)</f>
        <v>80</v>
      </c>
      <c r="O250" s="7" t="str">
        <f>TEXT(Datos_sala[[#This Row],[Hora de Salida]], "aaaa-mm-dd")</f>
        <v>2023-04-02</v>
      </c>
      <c r="P250" t="str">
        <f>TEXT(Datos_sala[[#This Row],[Hora de Llegada]], "hh:mm")</f>
        <v>00:58</v>
      </c>
      <c r="Q250" t="str">
        <f>TEXT(Datos_sala[[#This Row],[Hora de Salida]], "hh:mm")</f>
        <v>03:55</v>
      </c>
      <c r="R250" s="8">
        <f>Datos_sala[[#This Row],[Hora de Salida2]] - Datos_sala[[#This Row],[Hora de Llegada2]] + IF(Datos_sala[[#This Row],[Estado de la Mesa]]="Ocupada", 15/1440, 0)</f>
        <v>0.13333333333333333</v>
      </c>
      <c r="S250" s="8">
        <f>SUMIF(Datos_cocina!A:A, Datos_sala!K:K, Datos_cocina!H:H)</f>
        <v>7.5694444444444453E-2</v>
      </c>
      <c r="T250" s="8">
        <f>MAX(0, Datos_sala[[#This Row],[Tiempo de Permanencia]]-Datos_sala[[#This Row],[Tiempo de Preparación Ordenes en Horas]])</f>
        <v>5.7638888888888878E-2</v>
      </c>
      <c r="U250" s="9" t="str">
        <f>IF(Datos_sala[[#This Row],[Tiempo de Degustación en Horas]] = 0, "No", "Si")</f>
        <v>Si</v>
      </c>
    </row>
    <row r="251" spans="1:21" x14ac:dyDescent="0.3">
      <c r="A251" t="s">
        <v>116</v>
      </c>
      <c r="B251" t="s">
        <v>167</v>
      </c>
      <c r="C251">
        <v>2</v>
      </c>
      <c r="D251" s="1">
        <v>45018.12222222222</v>
      </c>
      <c r="E251" s="1">
        <v>45018.272916666669</v>
      </c>
      <c r="F251" t="s">
        <v>65</v>
      </c>
      <c r="G251" t="s">
        <v>73</v>
      </c>
      <c r="H251" t="s">
        <v>67</v>
      </c>
      <c r="I251">
        <v>2321</v>
      </c>
      <c r="J251" t="s">
        <v>68</v>
      </c>
      <c r="K251">
        <v>250</v>
      </c>
      <c r="L251" t="s">
        <v>107</v>
      </c>
      <c r="M251" t="s">
        <v>38</v>
      </c>
      <c r="N251" s="2">
        <f>SUMIF(Datos_cocina!A:A,Datos_sala!K:K,Datos_cocina!J:J)</f>
        <v>20</v>
      </c>
      <c r="O251" s="7" t="str">
        <f>TEXT(Datos_sala[[#This Row],[Hora de Salida]], "aaaa-mm-dd")</f>
        <v>2023-04-02</v>
      </c>
      <c r="P251" t="str">
        <f>TEXT(Datos_sala[[#This Row],[Hora de Llegada]], "hh:mm")</f>
        <v>02:56</v>
      </c>
      <c r="Q251" t="str">
        <f>TEXT(Datos_sala[[#This Row],[Hora de Salida]], "hh:mm")</f>
        <v>06:33</v>
      </c>
      <c r="R251" s="8">
        <f>Datos_sala[[#This Row],[Hora de Salida2]] - Datos_sala[[#This Row],[Hora de Llegada2]] + IF(Datos_sala[[#This Row],[Estado de la Mesa]]="Ocupada", 15/1440, 0)</f>
        <v>0.15069444444444441</v>
      </c>
      <c r="S251" s="8">
        <f>SUMIF(Datos_cocina!A:A, Datos_sala!K:K, Datos_cocina!H:H)</f>
        <v>2.013888888888889E-2</v>
      </c>
      <c r="T251" s="8">
        <f>MAX(0, Datos_sala[[#This Row],[Tiempo de Permanencia]]-Datos_sala[[#This Row],[Tiempo de Preparación Ordenes en Horas]])</f>
        <v>0.13055555555555551</v>
      </c>
      <c r="U251" s="9" t="str">
        <f>IF(Datos_sala[[#This Row],[Tiempo de Degustación en Horas]] = 0, "No", "Si")</f>
        <v>Si</v>
      </c>
    </row>
    <row r="252" spans="1:21" x14ac:dyDescent="0.3">
      <c r="A252">
        <v>12</v>
      </c>
      <c r="B252" t="s">
        <v>800</v>
      </c>
      <c r="C252">
        <v>6</v>
      </c>
      <c r="D252" s="1">
        <v>45018.055555555555</v>
      </c>
      <c r="E252" s="1">
        <v>45018.183333333334</v>
      </c>
      <c r="F252" t="s">
        <v>121</v>
      </c>
      <c r="G252" t="s">
        <v>73</v>
      </c>
      <c r="H252" t="s">
        <v>67</v>
      </c>
      <c r="I252" t="s">
        <v>801</v>
      </c>
      <c r="J252" t="s">
        <v>75</v>
      </c>
      <c r="K252">
        <v>251</v>
      </c>
      <c r="L252" t="s">
        <v>103</v>
      </c>
      <c r="M252" t="s">
        <v>802</v>
      </c>
      <c r="N252" s="2">
        <f>SUMIF(Datos_cocina!A:A,Datos_sala!K:K,Datos_cocina!J:J)</f>
        <v>109</v>
      </c>
      <c r="O252" s="7" t="str">
        <f>TEXT(Datos_sala[[#This Row],[Hora de Salida]], "aaaa-mm-dd")</f>
        <v>2023-04-02</v>
      </c>
      <c r="P252" t="str">
        <f>TEXT(Datos_sala[[#This Row],[Hora de Llegada]], "hh:mm")</f>
        <v>01:20</v>
      </c>
      <c r="Q252" t="str">
        <f>TEXT(Datos_sala[[#This Row],[Hora de Salida]], "hh:mm")</f>
        <v>04:24</v>
      </c>
      <c r="R252" s="8">
        <f>Datos_sala[[#This Row],[Hora de Salida2]] - Datos_sala[[#This Row],[Hora de Llegada2]] + IF(Datos_sala[[#This Row],[Estado de la Mesa]]="Ocupada", 15/1440, 0)</f>
        <v>0.13819444444444443</v>
      </c>
      <c r="S252" s="8">
        <f>SUMIF(Datos_cocina!A:A, Datos_sala!K:K, Datos_cocina!H:H)</f>
        <v>8.4722222222222227E-2</v>
      </c>
      <c r="T252" s="8">
        <f>MAX(0, Datos_sala[[#This Row],[Tiempo de Permanencia]]-Datos_sala[[#This Row],[Tiempo de Preparación Ordenes en Horas]])</f>
        <v>5.3472222222222199E-2</v>
      </c>
      <c r="U252" s="9" t="str">
        <f>IF(Datos_sala[[#This Row],[Tiempo de Degustación en Horas]] = 0, "No", "Si")</f>
        <v>Si</v>
      </c>
    </row>
    <row r="253" spans="1:21" x14ac:dyDescent="0.3">
      <c r="A253">
        <v>4</v>
      </c>
      <c r="B253" t="s">
        <v>803</v>
      </c>
      <c r="C253">
        <v>3</v>
      </c>
      <c r="D253" s="1">
        <v>45018.027083333334</v>
      </c>
      <c r="E253" s="1">
        <v>45018.183333333334</v>
      </c>
      <c r="F253" t="s">
        <v>65</v>
      </c>
      <c r="G253" t="s">
        <v>73</v>
      </c>
      <c r="H253" t="s">
        <v>67</v>
      </c>
      <c r="I253" t="s">
        <v>804</v>
      </c>
      <c r="J253" t="s">
        <v>68</v>
      </c>
      <c r="K253">
        <v>252</v>
      </c>
      <c r="L253" t="s">
        <v>88</v>
      </c>
      <c r="M253" t="s">
        <v>805</v>
      </c>
      <c r="N253" s="2">
        <f>SUMIF(Datos_cocina!A:A,Datos_sala!K:K,Datos_cocina!J:J)</f>
        <v>102</v>
      </c>
      <c r="O253" s="7" t="str">
        <f>TEXT(Datos_sala[[#This Row],[Hora de Salida]], "aaaa-mm-dd")</f>
        <v>2023-04-02</v>
      </c>
      <c r="P253" t="str">
        <f>TEXT(Datos_sala[[#This Row],[Hora de Llegada]], "hh:mm")</f>
        <v>00:39</v>
      </c>
      <c r="Q253" t="str">
        <f>TEXT(Datos_sala[[#This Row],[Hora de Salida]], "hh:mm")</f>
        <v>04:24</v>
      </c>
      <c r="R253" s="8">
        <f>Datos_sala[[#This Row],[Hora de Salida2]] - Datos_sala[[#This Row],[Hora de Llegada2]] + IF(Datos_sala[[#This Row],[Estado de la Mesa]]="Ocupada", 15/1440, 0)</f>
        <v>0.15625</v>
      </c>
      <c r="S253" s="8">
        <f>SUMIF(Datos_cocina!A:A, Datos_sala!K:K, Datos_cocina!H:H)</f>
        <v>5.8333333333333334E-2</v>
      </c>
      <c r="T253" s="8">
        <f>MAX(0, Datos_sala[[#This Row],[Tiempo de Permanencia]]-Datos_sala[[#This Row],[Tiempo de Preparación Ordenes en Horas]])</f>
        <v>9.7916666666666666E-2</v>
      </c>
      <c r="U253" s="9" t="str">
        <f>IF(Datos_sala[[#This Row],[Tiempo de Degustación en Horas]] = 0, "No", "Si")</f>
        <v>Si</v>
      </c>
    </row>
    <row r="254" spans="1:21" x14ac:dyDescent="0.3">
      <c r="A254">
        <v>8</v>
      </c>
      <c r="B254" t="s">
        <v>806</v>
      </c>
      <c r="C254">
        <v>2</v>
      </c>
      <c r="D254" s="1">
        <v>45018.037499999999</v>
      </c>
      <c r="E254" s="1">
        <v>45018.15625</v>
      </c>
      <c r="F254" t="s">
        <v>101</v>
      </c>
      <c r="G254" t="s">
        <v>66</v>
      </c>
      <c r="H254" t="s">
        <v>67</v>
      </c>
      <c r="I254" t="s">
        <v>807</v>
      </c>
      <c r="J254" t="s">
        <v>75</v>
      </c>
      <c r="K254">
        <v>253</v>
      </c>
      <c r="L254" t="s">
        <v>99</v>
      </c>
      <c r="M254" t="s">
        <v>808</v>
      </c>
      <c r="N254" s="2">
        <f>SUMIF(Datos_cocina!A:A,Datos_sala!K:K,Datos_cocina!J:J)</f>
        <v>154</v>
      </c>
      <c r="O254" s="7" t="str">
        <f>TEXT(Datos_sala[[#This Row],[Hora de Salida]], "aaaa-mm-dd")</f>
        <v>2023-04-02</v>
      </c>
      <c r="P254" t="str">
        <f>TEXT(Datos_sala[[#This Row],[Hora de Llegada]], "hh:mm")</f>
        <v>00:54</v>
      </c>
      <c r="Q254" t="str">
        <f>TEXT(Datos_sala[[#This Row],[Hora de Salida]], "hh:mm")</f>
        <v>03:45</v>
      </c>
      <c r="R254" s="8">
        <f>Datos_sala[[#This Row],[Hora de Salida2]] - Datos_sala[[#This Row],[Hora de Llegada2]] + IF(Datos_sala[[#This Row],[Estado de la Mesa]]="Ocupada", 15/1440, 0)</f>
        <v>0.12916666666666665</v>
      </c>
      <c r="S254" s="8">
        <f>SUMIF(Datos_cocina!A:A, Datos_sala!K:K, Datos_cocina!H:H)</f>
        <v>3.8194444444444448E-2</v>
      </c>
      <c r="T254" s="8">
        <f>MAX(0, Datos_sala[[#This Row],[Tiempo de Permanencia]]-Datos_sala[[#This Row],[Tiempo de Preparación Ordenes en Horas]])</f>
        <v>9.0972222222222204E-2</v>
      </c>
      <c r="U254" s="9" t="str">
        <f>IF(Datos_sala[[#This Row],[Tiempo de Degustación en Horas]] = 0, "No", "Si")</f>
        <v>Si</v>
      </c>
    </row>
    <row r="255" spans="1:21" x14ac:dyDescent="0.3">
      <c r="A255">
        <v>10</v>
      </c>
      <c r="B255" t="s">
        <v>221</v>
      </c>
      <c r="C255">
        <v>6</v>
      </c>
      <c r="D255" s="1">
        <v>45018.128472222219</v>
      </c>
      <c r="E255" s="1">
        <v>45018.240972222222</v>
      </c>
      <c r="F255" t="s">
        <v>121</v>
      </c>
      <c r="G255" t="s">
        <v>66</v>
      </c>
      <c r="H255" t="s">
        <v>67</v>
      </c>
      <c r="I255" t="s">
        <v>809</v>
      </c>
      <c r="J255" t="s">
        <v>79</v>
      </c>
      <c r="K255">
        <v>254</v>
      </c>
      <c r="L255" t="s">
        <v>119</v>
      </c>
      <c r="M255" t="s">
        <v>810</v>
      </c>
      <c r="N255" s="2">
        <f>SUMIF(Datos_cocina!A:A,Datos_sala!K:K,Datos_cocina!J:J)</f>
        <v>297</v>
      </c>
      <c r="O255" s="7" t="str">
        <f>TEXT(Datos_sala[[#This Row],[Hora de Salida]], "aaaa-mm-dd")</f>
        <v>2023-04-02</v>
      </c>
      <c r="P255" t="str">
        <f>TEXT(Datos_sala[[#This Row],[Hora de Llegada]], "hh:mm")</f>
        <v>03:05</v>
      </c>
      <c r="Q255" t="str">
        <f>TEXT(Datos_sala[[#This Row],[Hora de Salida]], "hh:mm")</f>
        <v>05:47</v>
      </c>
      <c r="R255" s="8">
        <f>Datos_sala[[#This Row],[Hora de Salida2]] - Datos_sala[[#This Row],[Hora de Llegada2]] + IF(Datos_sala[[#This Row],[Estado de la Mesa]]="Ocupada", 15/1440, 0)</f>
        <v>0.11250000000000002</v>
      </c>
      <c r="S255" s="8">
        <f>SUMIF(Datos_cocina!A:A, Datos_sala!K:K, Datos_cocina!H:H)</f>
        <v>9.791666666666668E-2</v>
      </c>
      <c r="T255" s="8">
        <f>MAX(0, Datos_sala[[#This Row],[Tiempo de Permanencia]]-Datos_sala[[#This Row],[Tiempo de Preparación Ordenes en Horas]])</f>
        <v>1.4583333333333337E-2</v>
      </c>
      <c r="U255" s="9" t="str">
        <f>IF(Datos_sala[[#This Row],[Tiempo de Degustación en Horas]] = 0, "No", "Si")</f>
        <v>Si</v>
      </c>
    </row>
    <row r="256" spans="1:21" x14ac:dyDescent="0.3">
      <c r="A256" t="s">
        <v>116</v>
      </c>
      <c r="B256" t="s">
        <v>168</v>
      </c>
      <c r="C256">
        <v>4</v>
      </c>
      <c r="D256" s="1">
        <v>45018.099305555559</v>
      </c>
      <c r="E256" s="1">
        <v>45018.165972222225</v>
      </c>
      <c r="F256" t="s">
        <v>83</v>
      </c>
      <c r="G256" t="s">
        <v>66</v>
      </c>
      <c r="H256" t="s">
        <v>74</v>
      </c>
      <c r="I256">
        <v>1334</v>
      </c>
      <c r="J256" t="s">
        <v>79</v>
      </c>
      <c r="K256">
        <v>255</v>
      </c>
      <c r="L256" t="s">
        <v>103</v>
      </c>
      <c r="M256" t="s">
        <v>48</v>
      </c>
      <c r="N256" s="2">
        <f>SUMIF(Datos_cocina!A:A,Datos_sala!K:K,Datos_cocina!J:J)</f>
        <v>25</v>
      </c>
      <c r="O256" s="7" t="str">
        <f>TEXT(Datos_sala[[#This Row],[Hora de Salida]], "aaaa-mm-dd")</f>
        <v>2023-04-02</v>
      </c>
      <c r="P256" t="str">
        <f>TEXT(Datos_sala[[#This Row],[Hora de Llegada]], "hh:mm")</f>
        <v>02:23</v>
      </c>
      <c r="Q256" t="str">
        <f>TEXT(Datos_sala[[#This Row],[Hora de Salida]], "hh:mm")</f>
        <v>03:59</v>
      </c>
      <c r="R256" s="8">
        <f>Datos_sala[[#This Row],[Hora de Salida2]] - Datos_sala[[#This Row],[Hora de Llegada2]] + IF(Datos_sala[[#This Row],[Estado de la Mesa]]="Ocupada", 15/1440, 0)</f>
        <v>6.6666666666666666E-2</v>
      </c>
      <c r="S256" s="8">
        <f>SUMIF(Datos_cocina!A:A, Datos_sala!K:K, Datos_cocina!H:H)</f>
        <v>2.5694444444444443E-2</v>
      </c>
      <c r="T256" s="8">
        <f>MAX(0, Datos_sala[[#This Row],[Tiempo de Permanencia]]-Datos_sala[[#This Row],[Tiempo de Preparación Ordenes en Horas]])</f>
        <v>4.0972222222222222E-2</v>
      </c>
      <c r="U256" s="9" t="str">
        <f>IF(Datos_sala[[#This Row],[Tiempo de Degustación en Horas]] = 0, "No", "Si")</f>
        <v>Si</v>
      </c>
    </row>
    <row r="257" spans="1:21" x14ac:dyDescent="0.3">
      <c r="A257" t="s">
        <v>89</v>
      </c>
      <c r="B257" t="s">
        <v>169</v>
      </c>
      <c r="C257">
        <v>2</v>
      </c>
      <c r="D257" s="1">
        <v>45018.015972222223</v>
      </c>
      <c r="E257" s="1">
        <v>45018.143750000003</v>
      </c>
      <c r="F257" t="s">
        <v>72</v>
      </c>
      <c r="G257" t="s">
        <v>98</v>
      </c>
      <c r="H257" t="s">
        <v>74</v>
      </c>
      <c r="I257">
        <v>4988</v>
      </c>
      <c r="J257" t="s">
        <v>79</v>
      </c>
      <c r="K257">
        <v>256</v>
      </c>
      <c r="L257" t="s">
        <v>99</v>
      </c>
      <c r="M257" t="s">
        <v>42</v>
      </c>
      <c r="N257" s="2">
        <f>SUMIF(Datos_cocina!A:A,Datos_sala!K:K,Datos_cocina!J:J)</f>
        <v>21</v>
      </c>
      <c r="O257" s="7" t="str">
        <f>TEXT(Datos_sala[[#This Row],[Hora de Salida]], "aaaa-mm-dd")</f>
        <v>2023-04-02</v>
      </c>
      <c r="P257" t="str">
        <f>TEXT(Datos_sala[[#This Row],[Hora de Llegada]], "hh:mm")</f>
        <v>00:23</v>
      </c>
      <c r="Q257" t="str">
        <f>TEXT(Datos_sala[[#This Row],[Hora de Salida]], "hh:mm")</f>
        <v>03:27</v>
      </c>
      <c r="R257" s="8">
        <f>Datos_sala[[#This Row],[Hora de Salida2]] - Datos_sala[[#This Row],[Hora de Llegada2]] + IF(Datos_sala[[#This Row],[Estado de la Mesa]]="Ocupada", 15/1440, 0)</f>
        <v>0.12777777777777777</v>
      </c>
      <c r="S257" s="8">
        <f>SUMIF(Datos_cocina!A:A, Datos_sala!K:K, Datos_cocina!H:H)</f>
        <v>1.1111111111111112E-2</v>
      </c>
      <c r="T257" s="8">
        <f>MAX(0, Datos_sala[[#This Row],[Tiempo de Permanencia]]-Datos_sala[[#This Row],[Tiempo de Preparación Ordenes en Horas]])</f>
        <v>0.11666666666666665</v>
      </c>
      <c r="U257" s="9" t="str">
        <f>IF(Datos_sala[[#This Row],[Tiempo de Degustación en Horas]] = 0, "No", "Si")</f>
        <v>Si</v>
      </c>
    </row>
    <row r="258" spans="1:21" x14ac:dyDescent="0.3">
      <c r="A258" t="s">
        <v>85</v>
      </c>
      <c r="B258" t="s">
        <v>170</v>
      </c>
      <c r="C258">
        <v>5</v>
      </c>
      <c r="D258" s="1">
        <v>45018.088888888888</v>
      </c>
      <c r="E258" s="1">
        <v>45018.136805555558</v>
      </c>
      <c r="F258" t="s">
        <v>83</v>
      </c>
      <c r="G258" t="s">
        <v>73</v>
      </c>
      <c r="H258" t="s">
        <v>67</v>
      </c>
      <c r="I258">
        <v>2678</v>
      </c>
      <c r="J258" t="s">
        <v>79</v>
      </c>
      <c r="K258">
        <v>257</v>
      </c>
      <c r="L258" t="s">
        <v>110</v>
      </c>
      <c r="M258" t="s">
        <v>40</v>
      </c>
      <c r="N258" s="2">
        <f>SUMIF(Datos_cocina!A:A,Datos_sala!K:K,Datos_cocina!J:J)</f>
        <v>46</v>
      </c>
      <c r="O258" s="7" t="str">
        <f>TEXT(Datos_sala[[#This Row],[Hora de Salida]], "aaaa-mm-dd")</f>
        <v>2023-04-02</v>
      </c>
      <c r="P258" t="str">
        <f>TEXT(Datos_sala[[#This Row],[Hora de Llegada]], "hh:mm")</f>
        <v>02:08</v>
      </c>
      <c r="Q258" t="str">
        <f>TEXT(Datos_sala[[#This Row],[Hora de Salida]], "hh:mm")</f>
        <v>03:17</v>
      </c>
      <c r="R258" s="8">
        <f>Datos_sala[[#This Row],[Hora de Salida2]] - Datos_sala[[#This Row],[Hora de Llegada2]] + IF(Datos_sala[[#This Row],[Estado de la Mesa]]="Ocupada", 15/1440, 0)</f>
        <v>4.7916666666666677E-2</v>
      </c>
      <c r="S258" s="8">
        <f>SUMIF(Datos_cocina!A:A, Datos_sala!K:K, Datos_cocina!H:H)</f>
        <v>1.9444444444444445E-2</v>
      </c>
      <c r="T258" s="8">
        <f>MAX(0, Datos_sala[[#This Row],[Tiempo de Permanencia]]-Datos_sala[[#This Row],[Tiempo de Preparación Ordenes en Horas]])</f>
        <v>2.8472222222222232E-2</v>
      </c>
      <c r="U258" s="9" t="str">
        <f>IF(Datos_sala[[#This Row],[Tiempo de Degustación en Horas]] = 0, "No", "Si")</f>
        <v>Si</v>
      </c>
    </row>
    <row r="259" spans="1:21" x14ac:dyDescent="0.3">
      <c r="A259">
        <v>12</v>
      </c>
      <c r="B259" t="s">
        <v>811</v>
      </c>
      <c r="C259">
        <v>1</v>
      </c>
      <c r="D259" s="1">
        <v>45018.027083333334</v>
      </c>
      <c r="E259" s="1">
        <v>45018.188888888886</v>
      </c>
      <c r="F259" t="s">
        <v>83</v>
      </c>
      <c r="G259" t="s">
        <v>98</v>
      </c>
      <c r="H259" t="s">
        <v>67</v>
      </c>
      <c r="I259" t="s">
        <v>812</v>
      </c>
      <c r="J259" t="s">
        <v>79</v>
      </c>
      <c r="K259">
        <v>258</v>
      </c>
      <c r="L259" t="s">
        <v>80</v>
      </c>
      <c r="M259" t="s">
        <v>813</v>
      </c>
      <c r="N259" s="2">
        <f>SUMIF(Datos_cocina!A:A,Datos_sala!K:K,Datos_cocina!J:J)</f>
        <v>117</v>
      </c>
      <c r="O259" s="7" t="str">
        <f>TEXT(Datos_sala[[#This Row],[Hora de Salida]], "aaaa-mm-dd")</f>
        <v>2023-04-02</v>
      </c>
      <c r="P259" t="str">
        <f>TEXT(Datos_sala[[#This Row],[Hora de Llegada]], "hh:mm")</f>
        <v>00:39</v>
      </c>
      <c r="Q259" t="str">
        <f>TEXT(Datos_sala[[#This Row],[Hora de Salida]], "hh:mm")</f>
        <v>04:32</v>
      </c>
      <c r="R259" s="8">
        <f>Datos_sala[[#This Row],[Hora de Salida2]] - Datos_sala[[#This Row],[Hora de Llegada2]] + IF(Datos_sala[[#This Row],[Estado de la Mesa]]="Ocupada", 15/1440, 0)</f>
        <v>0.16180555555555554</v>
      </c>
      <c r="S259" s="8">
        <f>SUMIF(Datos_cocina!A:A, Datos_sala!K:K, Datos_cocina!H:H)</f>
        <v>7.2916666666666671E-2</v>
      </c>
      <c r="T259" s="8">
        <f>MAX(0, Datos_sala[[#This Row],[Tiempo de Permanencia]]-Datos_sala[[#This Row],[Tiempo de Preparación Ordenes en Horas]])</f>
        <v>8.8888888888888865E-2</v>
      </c>
      <c r="U259" s="9" t="str">
        <f>IF(Datos_sala[[#This Row],[Tiempo de Degustación en Horas]] = 0, "No", "Si")</f>
        <v>Si</v>
      </c>
    </row>
    <row r="260" spans="1:21" x14ac:dyDescent="0.3">
      <c r="A260" t="s">
        <v>125</v>
      </c>
      <c r="B260" t="s">
        <v>171</v>
      </c>
      <c r="C260">
        <v>5</v>
      </c>
      <c r="D260" s="1">
        <v>45018.143750000003</v>
      </c>
      <c r="E260" s="1">
        <v>45018.261111111111</v>
      </c>
      <c r="F260" t="s">
        <v>121</v>
      </c>
      <c r="G260" t="s">
        <v>73</v>
      </c>
      <c r="H260" t="s">
        <v>67</v>
      </c>
      <c r="I260">
        <v>4672</v>
      </c>
      <c r="J260" t="s">
        <v>75</v>
      </c>
      <c r="K260">
        <v>259</v>
      </c>
      <c r="L260" t="s">
        <v>142</v>
      </c>
      <c r="M260" t="s">
        <v>16</v>
      </c>
      <c r="N260" s="2">
        <f>SUMIF(Datos_cocina!A:A,Datos_sala!K:K,Datos_cocina!J:J)</f>
        <v>81</v>
      </c>
      <c r="O260" s="7" t="str">
        <f>TEXT(Datos_sala[[#This Row],[Hora de Salida]], "aaaa-mm-dd")</f>
        <v>2023-04-02</v>
      </c>
      <c r="P260" t="str">
        <f>TEXT(Datos_sala[[#This Row],[Hora de Llegada]], "hh:mm")</f>
        <v>03:27</v>
      </c>
      <c r="Q260" t="str">
        <f>TEXT(Datos_sala[[#This Row],[Hora de Salida]], "hh:mm")</f>
        <v>06:16</v>
      </c>
      <c r="R260" s="8">
        <f>Datos_sala[[#This Row],[Hora de Salida2]] - Datos_sala[[#This Row],[Hora de Llegada2]] + IF(Datos_sala[[#This Row],[Estado de la Mesa]]="Ocupada", 15/1440, 0)</f>
        <v>0.1277777777777778</v>
      </c>
      <c r="S260" s="8">
        <f>SUMIF(Datos_cocina!A:A, Datos_sala!K:K, Datos_cocina!H:H)</f>
        <v>7.6388888888888886E-3</v>
      </c>
      <c r="T260" s="8">
        <f>MAX(0, Datos_sala[[#This Row],[Tiempo de Permanencia]]-Datos_sala[[#This Row],[Tiempo de Preparación Ordenes en Horas]])</f>
        <v>0.12013888888888891</v>
      </c>
      <c r="U260" s="9" t="str">
        <f>IF(Datos_sala[[#This Row],[Tiempo de Degustación en Horas]] = 0, "No", "Si")</f>
        <v>Si</v>
      </c>
    </row>
    <row r="261" spans="1:21" x14ac:dyDescent="0.3">
      <c r="A261" t="s">
        <v>77</v>
      </c>
      <c r="B261" t="s">
        <v>172</v>
      </c>
      <c r="C261">
        <v>6</v>
      </c>
      <c r="D261" s="1">
        <v>45018.057638888888</v>
      </c>
      <c r="E261" s="1">
        <v>45018.193055555559</v>
      </c>
      <c r="F261" t="s">
        <v>72</v>
      </c>
      <c r="G261" t="s">
        <v>73</v>
      </c>
      <c r="H261" t="s">
        <v>74</v>
      </c>
      <c r="I261">
        <v>4755</v>
      </c>
      <c r="J261" t="s">
        <v>75</v>
      </c>
      <c r="K261">
        <v>260</v>
      </c>
      <c r="L261" t="s">
        <v>103</v>
      </c>
      <c r="M261" t="s">
        <v>40</v>
      </c>
      <c r="N261" s="2">
        <f>SUMIF(Datos_cocina!A:A,Datos_sala!K:K,Datos_cocina!J:J)</f>
        <v>69</v>
      </c>
      <c r="O261" s="7" t="str">
        <f>TEXT(Datos_sala[[#This Row],[Hora de Salida]], "aaaa-mm-dd")</f>
        <v>2023-04-02</v>
      </c>
      <c r="P261" t="str">
        <f>TEXT(Datos_sala[[#This Row],[Hora de Llegada]], "hh:mm")</f>
        <v>01:23</v>
      </c>
      <c r="Q261" t="str">
        <f>TEXT(Datos_sala[[#This Row],[Hora de Salida]], "hh:mm")</f>
        <v>04:38</v>
      </c>
      <c r="R261" s="8">
        <f>Datos_sala[[#This Row],[Hora de Salida2]] - Datos_sala[[#This Row],[Hora de Llegada2]] + IF(Datos_sala[[#This Row],[Estado de la Mesa]]="Ocupada", 15/1440, 0)</f>
        <v>0.14583333333333334</v>
      </c>
      <c r="S261" s="8">
        <f>SUMIF(Datos_cocina!A:A, Datos_sala!K:K, Datos_cocina!H:H)</f>
        <v>3.4027777777777775E-2</v>
      </c>
      <c r="T261" s="8">
        <f>MAX(0, Datos_sala[[#This Row],[Tiempo de Permanencia]]-Datos_sala[[#This Row],[Tiempo de Preparación Ordenes en Horas]])</f>
        <v>0.11180555555555557</v>
      </c>
      <c r="U261" s="9" t="str">
        <f>IF(Datos_sala[[#This Row],[Tiempo de Degustación en Horas]] = 0, "No", "Si")</f>
        <v>Si</v>
      </c>
    </row>
    <row r="262" spans="1:21" x14ac:dyDescent="0.3">
      <c r="A262">
        <v>8</v>
      </c>
      <c r="B262" t="s">
        <v>814</v>
      </c>
      <c r="C262">
        <v>1</v>
      </c>
      <c r="D262" s="1">
        <v>45018.047222222223</v>
      </c>
      <c r="E262" s="1">
        <v>45018.121527777781</v>
      </c>
      <c r="F262" t="s">
        <v>65</v>
      </c>
      <c r="G262" t="s">
        <v>73</v>
      </c>
      <c r="H262" t="s">
        <v>67</v>
      </c>
      <c r="I262" t="s">
        <v>815</v>
      </c>
      <c r="J262" t="s">
        <v>75</v>
      </c>
      <c r="K262">
        <v>261</v>
      </c>
      <c r="L262" t="s">
        <v>84</v>
      </c>
      <c r="M262" t="s">
        <v>711</v>
      </c>
      <c r="N262" s="2">
        <f>SUMIF(Datos_cocina!A:A,Datos_sala!K:K,Datos_cocina!J:J)</f>
        <v>154</v>
      </c>
      <c r="O262" s="7" t="str">
        <f>TEXT(Datos_sala[[#This Row],[Hora de Salida]], "aaaa-mm-dd")</f>
        <v>2023-04-02</v>
      </c>
      <c r="P262" t="str">
        <f>TEXT(Datos_sala[[#This Row],[Hora de Llegada]], "hh:mm")</f>
        <v>01:08</v>
      </c>
      <c r="Q262" t="str">
        <f>TEXT(Datos_sala[[#This Row],[Hora de Salida]], "hh:mm")</f>
        <v>02:55</v>
      </c>
      <c r="R262" s="8">
        <f>Datos_sala[[#This Row],[Hora de Salida2]] - Datos_sala[[#This Row],[Hora de Llegada2]] + IF(Datos_sala[[#This Row],[Estado de la Mesa]]="Ocupada", 15/1440, 0)</f>
        <v>8.4722222222222227E-2</v>
      </c>
      <c r="S262" s="8">
        <f>SUMIF(Datos_cocina!A:A, Datos_sala!K:K, Datos_cocina!H:H)</f>
        <v>3.8194444444444448E-2</v>
      </c>
      <c r="T262" s="8">
        <f>MAX(0, Datos_sala[[#This Row],[Tiempo de Permanencia]]-Datos_sala[[#This Row],[Tiempo de Preparación Ordenes en Horas]])</f>
        <v>4.6527777777777779E-2</v>
      </c>
      <c r="U262" s="9" t="str">
        <f>IF(Datos_sala[[#This Row],[Tiempo de Degustación en Horas]] = 0, "No", "Si")</f>
        <v>Si</v>
      </c>
    </row>
    <row r="263" spans="1:21" x14ac:dyDescent="0.3">
      <c r="A263">
        <v>18</v>
      </c>
      <c r="B263" t="s">
        <v>816</v>
      </c>
      <c r="C263">
        <v>4</v>
      </c>
      <c r="D263" s="1">
        <v>45018.155555555553</v>
      </c>
      <c r="E263" s="1">
        <v>45018.306250000001</v>
      </c>
      <c r="F263" t="s">
        <v>83</v>
      </c>
      <c r="G263" t="s">
        <v>73</v>
      </c>
      <c r="H263" t="s">
        <v>67</v>
      </c>
      <c r="I263" t="s">
        <v>817</v>
      </c>
      <c r="J263" t="s">
        <v>75</v>
      </c>
      <c r="K263">
        <v>262</v>
      </c>
      <c r="L263" t="s">
        <v>142</v>
      </c>
      <c r="M263" t="s">
        <v>818</v>
      </c>
      <c r="N263" s="2">
        <f>SUMIF(Datos_cocina!A:A,Datos_sala!K:K,Datos_cocina!J:J)</f>
        <v>115</v>
      </c>
      <c r="O263" s="7" t="str">
        <f>TEXT(Datos_sala[[#This Row],[Hora de Salida]], "aaaa-mm-dd")</f>
        <v>2023-04-02</v>
      </c>
      <c r="P263" t="str">
        <f>TEXT(Datos_sala[[#This Row],[Hora de Llegada]], "hh:mm")</f>
        <v>03:44</v>
      </c>
      <c r="Q263" t="str">
        <f>TEXT(Datos_sala[[#This Row],[Hora de Salida]], "hh:mm")</f>
        <v>07:21</v>
      </c>
      <c r="R263" s="8">
        <f>Datos_sala[[#This Row],[Hora de Salida2]] - Datos_sala[[#This Row],[Hora de Llegada2]] + IF(Datos_sala[[#This Row],[Estado de la Mesa]]="Ocupada", 15/1440, 0)</f>
        <v>0.16111111111111112</v>
      </c>
      <c r="S263" s="8">
        <f>SUMIF(Datos_cocina!A:A, Datos_sala!K:K, Datos_cocina!H:H)</f>
        <v>3.3333333333333333E-2</v>
      </c>
      <c r="T263" s="8">
        <f>MAX(0, Datos_sala[[#This Row],[Tiempo de Permanencia]]-Datos_sala[[#This Row],[Tiempo de Preparación Ordenes en Horas]])</f>
        <v>0.1277777777777778</v>
      </c>
      <c r="U263" s="9" t="str">
        <f>IF(Datos_sala[[#This Row],[Tiempo de Degustación en Horas]] = 0, "No", "Si")</f>
        <v>Si</v>
      </c>
    </row>
    <row r="264" spans="1:21" x14ac:dyDescent="0.3">
      <c r="A264">
        <v>5</v>
      </c>
      <c r="B264" t="s">
        <v>562</v>
      </c>
      <c r="C264">
        <v>1</v>
      </c>
      <c r="D264" s="1">
        <v>45018.120138888888</v>
      </c>
      <c r="E264" s="1">
        <v>45018.226388888892</v>
      </c>
      <c r="F264" t="s">
        <v>121</v>
      </c>
      <c r="G264" t="s">
        <v>98</v>
      </c>
      <c r="H264" t="s">
        <v>67</v>
      </c>
      <c r="I264" t="s">
        <v>819</v>
      </c>
      <c r="J264" t="s">
        <v>68</v>
      </c>
      <c r="K264">
        <v>263</v>
      </c>
      <c r="L264" t="s">
        <v>103</v>
      </c>
      <c r="M264" t="s">
        <v>820</v>
      </c>
      <c r="N264" s="2">
        <f>SUMIF(Datos_cocina!A:A,Datos_sala!K:K,Datos_cocina!J:J)</f>
        <v>121</v>
      </c>
      <c r="O264" s="7" t="str">
        <f>TEXT(Datos_sala[[#This Row],[Hora de Salida]], "aaaa-mm-dd")</f>
        <v>2023-04-02</v>
      </c>
      <c r="P264" t="str">
        <f>TEXT(Datos_sala[[#This Row],[Hora de Llegada]], "hh:mm")</f>
        <v>02:53</v>
      </c>
      <c r="Q264" t="str">
        <f>TEXT(Datos_sala[[#This Row],[Hora de Salida]], "hh:mm")</f>
        <v>05:26</v>
      </c>
      <c r="R264" s="8">
        <f>Datos_sala[[#This Row],[Hora de Salida2]] - Datos_sala[[#This Row],[Hora de Llegada2]] + IF(Datos_sala[[#This Row],[Estado de la Mesa]]="Ocupada", 15/1440, 0)</f>
        <v>0.10625</v>
      </c>
      <c r="S264" s="8">
        <f>SUMIF(Datos_cocina!A:A, Datos_sala!K:K, Datos_cocina!H:H)</f>
        <v>0.10347222222222223</v>
      </c>
      <c r="T264" s="8">
        <f>MAX(0, Datos_sala[[#This Row],[Tiempo de Permanencia]]-Datos_sala[[#This Row],[Tiempo de Preparación Ordenes en Horas]])</f>
        <v>2.7777777777777679E-3</v>
      </c>
      <c r="U264" s="9" t="str">
        <f>IF(Datos_sala[[#This Row],[Tiempo de Degustación en Horas]] = 0, "No", "Si")</f>
        <v>Si</v>
      </c>
    </row>
    <row r="265" spans="1:21" x14ac:dyDescent="0.3">
      <c r="A265">
        <v>2</v>
      </c>
      <c r="B265" t="s">
        <v>821</v>
      </c>
      <c r="C265">
        <v>1</v>
      </c>
      <c r="D265" s="1">
        <v>45018.132638888892</v>
      </c>
      <c r="E265" s="1">
        <v>45018.18472222222</v>
      </c>
      <c r="F265" t="s">
        <v>121</v>
      </c>
      <c r="G265" t="s">
        <v>73</v>
      </c>
      <c r="H265" t="s">
        <v>67</v>
      </c>
      <c r="I265" t="s">
        <v>822</v>
      </c>
      <c r="J265" t="s">
        <v>68</v>
      </c>
      <c r="K265">
        <v>264</v>
      </c>
      <c r="L265" t="s">
        <v>80</v>
      </c>
      <c r="M265" t="s">
        <v>823</v>
      </c>
      <c r="N265" s="2">
        <f>SUMIF(Datos_cocina!A:A,Datos_sala!K:K,Datos_cocina!J:J)</f>
        <v>182</v>
      </c>
      <c r="O265" s="7" t="str">
        <f>TEXT(Datos_sala[[#This Row],[Hora de Salida]], "aaaa-mm-dd")</f>
        <v>2023-04-02</v>
      </c>
      <c r="P265" t="str">
        <f>TEXT(Datos_sala[[#This Row],[Hora de Llegada]], "hh:mm")</f>
        <v>03:11</v>
      </c>
      <c r="Q265" t="str">
        <f>TEXT(Datos_sala[[#This Row],[Hora de Salida]], "hh:mm")</f>
        <v>04:26</v>
      </c>
      <c r="R265" s="8">
        <f>Datos_sala[[#This Row],[Hora de Salida2]] - Datos_sala[[#This Row],[Hora de Llegada2]] + IF(Datos_sala[[#This Row],[Estado de la Mesa]]="Ocupada", 15/1440, 0)</f>
        <v>5.2083333333333343E-2</v>
      </c>
      <c r="S265" s="8">
        <f>SUMIF(Datos_cocina!A:A, Datos_sala!K:K, Datos_cocina!H:H)</f>
        <v>8.1249999999999989E-2</v>
      </c>
      <c r="T265" s="8">
        <f>MAX(0, Datos_sala[[#This Row],[Tiempo de Permanencia]]-Datos_sala[[#This Row],[Tiempo de Preparación Ordenes en Horas]])</f>
        <v>0</v>
      </c>
      <c r="U265" s="9" t="str">
        <f>IF(Datos_sala[[#This Row],[Tiempo de Degustación en Horas]] = 0, "No", "Si")</f>
        <v>No</v>
      </c>
    </row>
    <row r="266" spans="1:21" x14ac:dyDescent="0.3">
      <c r="A266">
        <v>6</v>
      </c>
      <c r="B266" t="s">
        <v>824</v>
      </c>
      <c r="C266">
        <v>1</v>
      </c>
      <c r="D266" s="1">
        <v>45018.120833333334</v>
      </c>
      <c r="E266" s="1">
        <v>45018.260416666664</v>
      </c>
      <c r="F266" t="s">
        <v>83</v>
      </c>
      <c r="G266" t="s">
        <v>98</v>
      </c>
      <c r="H266" t="s">
        <v>87</v>
      </c>
      <c r="I266" t="s">
        <v>825</v>
      </c>
      <c r="J266" t="s">
        <v>68</v>
      </c>
      <c r="K266">
        <v>265</v>
      </c>
      <c r="L266" t="s">
        <v>84</v>
      </c>
      <c r="M266" t="s">
        <v>826</v>
      </c>
      <c r="N266" s="2">
        <f>SUMIF(Datos_cocina!A:A,Datos_sala!K:K,Datos_cocina!J:J)</f>
        <v>171</v>
      </c>
      <c r="O266" s="7" t="str">
        <f>TEXT(Datos_sala[[#This Row],[Hora de Salida]], "aaaa-mm-dd")</f>
        <v>2023-04-02</v>
      </c>
      <c r="P266" t="str">
        <f>TEXT(Datos_sala[[#This Row],[Hora de Llegada]], "hh:mm")</f>
        <v>02:54</v>
      </c>
      <c r="Q266" t="str">
        <f>TEXT(Datos_sala[[#This Row],[Hora de Salida]], "hh:mm")</f>
        <v>06:15</v>
      </c>
      <c r="R266" s="8">
        <f>Datos_sala[[#This Row],[Hora de Salida2]] - Datos_sala[[#This Row],[Hora de Llegada2]] + IF(Datos_sala[[#This Row],[Estado de la Mesa]]="Ocupada", 15/1440, 0)</f>
        <v>0.13958333333333334</v>
      </c>
      <c r="S266" s="8">
        <f>SUMIF(Datos_cocina!A:A, Datos_sala!K:K, Datos_cocina!H:H)</f>
        <v>9.375E-2</v>
      </c>
      <c r="T266" s="8">
        <f>MAX(0, Datos_sala[[#This Row],[Tiempo de Permanencia]]-Datos_sala[[#This Row],[Tiempo de Preparación Ordenes en Horas]])</f>
        <v>4.5833333333333337E-2</v>
      </c>
      <c r="U266" s="9" t="str">
        <f>IF(Datos_sala[[#This Row],[Tiempo de Degustación en Horas]] = 0, "No", "Si")</f>
        <v>Si</v>
      </c>
    </row>
    <row r="267" spans="1:21" x14ac:dyDescent="0.3">
      <c r="A267">
        <v>4</v>
      </c>
      <c r="B267" t="s">
        <v>827</v>
      </c>
      <c r="C267">
        <v>4</v>
      </c>
      <c r="D267" s="1">
        <v>45018.020833333336</v>
      </c>
      <c r="E267" s="1">
        <v>45018.086111111108</v>
      </c>
      <c r="F267" t="s">
        <v>83</v>
      </c>
      <c r="G267" t="s">
        <v>73</v>
      </c>
      <c r="H267" t="s">
        <v>67</v>
      </c>
      <c r="I267" t="s">
        <v>828</v>
      </c>
      <c r="J267" t="s">
        <v>79</v>
      </c>
      <c r="K267">
        <v>266</v>
      </c>
      <c r="L267" t="s">
        <v>119</v>
      </c>
      <c r="M267" t="s">
        <v>829</v>
      </c>
      <c r="N267" s="2">
        <f>SUMIF(Datos_cocina!A:A,Datos_sala!K:K,Datos_cocina!J:J)</f>
        <v>99</v>
      </c>
      <c r="O267" s="7" t="str">
        <f>TEXT(Datos_sala[[#This Row],[Hora de Salida]], "aaaa-mm-dd")</f>
        <v>2023-04-02</v>
      </c>
      <c r="P267" t="str">
        <f>TEXT(Datos_sala[[#This Row],[Hora de Llegada]], "hh:mm")</f>
        <v>00:30</v>
      </c>
      <c r="Q267" t="str">
        <f>TEXT(Datos_sala[[#This Row],[Hora de Salida]], "hh:mm")</f>
        <v>02:04</v>
      </c>
      <c r="R267" s="8">
        <f>Datos_sala[[#This Row],[Hora de Salida2]] - Datos_sala[[#This Row],[Hora de Llegada2]] + IF(Datos_sala[[#This Row],[Estado de la Mesa]]="Ocupada", 15/1440, 0)</f>
        <v>6.5277777777777782E-2</v>
      </c>
      <c r="S267" s="8">
        <f>SUMIF(Datos_cocina!A:A, Datos_sala!K:K, Datos_cocina!H:H)</f>
        <v>7.3611111111111113E-2</v>
      </c>
      <c r="T267" s="8">
        <f>MAX(0, Datos_sala[[#This Row],[Tiempo de Permanencia]]-Datos_sala[[#This Row],[Tiempo de Preparación Ordenes en Horas]])</f>
        <v>0</v>
      </c>
      <c r="U267" s="9" t="str">
        <f>IF(Datos_sala[[#This Row],[Tiempo de Degustación en Horas]] = 0, "No", "Si")</f>
        <v>No</v>
      </c>
    </row>
    <row r="268" spans="1:21" x14ac:dyDescent="0.3">
      <c r="A268">
        <v>7</v>
      </c>
      <c r="B268" t="s">
        <v>830</v>
      </c>
      <c r="C268">
        <v>5</v>
      </c>
      <c r="D268" s="1">
        <v>45019.088194444441</v>
      </c>
      <c r="E268" s="1">
        <v>45019.158333333333</v>
      </c>
      <c r="F268" t="s">
        <v>83</v>
      </c>
      <c r="G268" t="s">
        <v>66</v>
      </c>
      <c r="H268" t="s">
        <v>67</v>
      </c>
      <c r="I268" t="s">
        <v>831</v>
      </c>
      <c r="J268" t="s">
        <v>75</v>
      </c>
      <c r="K268">
        <v>267</v>
      </c>
      <c r="L268" t="s">
        <v>107</v>
      </c>
      <c r="M268" t="s">
        <v>832</v>
      </c>
      <c r="N268" s="2">
        <f>SUMIF(Datos_cocina!A:A,Datos_sala!K:K,Datos_cocina!J:J)</f>
        <v>118</v>
      </c>
      <c r="O268" s="7" t="str">
        <f>TEXT(Datos_sala[[#This Row],[Hora de Salida]], "aaaa-mm-dd")</f>
        <v>2023-04-03</v>
      </c>
      <c r="P268" t="str">
        <f>TEXT(Datos_sala[[#This Row],[Hora de Llegada]], "hh:mm")</f>
        <v>02:07</v>
      </c>
      <c r="Q268" t="str">
        <f>TEXT(Datos_sala[[#This Row],[Hora de Salida]], "hh:mm")</f>
        <v>03:48</v>
      </c>
      <c r="R268" s="8">
        <f>Datos_sala[[#This Row],[Hora de Salida2]] - Datos_sala[[#This Row],[Hora de Llegada2]] + IF(Datos_sala[[#This Row],[Estado de la Mesa]]="Ocupada", 15/1440, 0)</f>
        <v>8.0555555555555547E-2</v>
      </c>
      <c r="S268" s="8">
        <f>SUMIF(Datos_cocina!A:A, Datos_sala!K:K, Datos_cocina!H:H)</f>
        <v>6.6666666666666666E-2</v>
      </c>
      <c r="T268" s="8">
        <f>MAX(0, Datos_sala[[#This Row],[Tiempo de Permanencia]]-Datos_sala[[#This Row],[Tiempo de Preparación Ordenes en Horas]])</f>
        <v>1.3888888888888881E-2</v>
      </c>
      <c r="U268" s="9" t="str">
        <f>IF(Datos_sala[[#This Row],[Tiempo de Degustación en Horas]] = 0, "No", "Si")</f>
        <v>Si</v>
      </c>
    </row>
    <row r="269" spans="1:21" x14ac:dyDescent="0.3">
      <c r="A269">
        <v>14</v>
      </c>
      <c r="B269" t="s">
        <v>833</v>
      </c>
      <c r="C269">
        <v>1</v>
      </c>
      <c r="D269" s="1">
        <v>45019.031944444447</v>
      </c>
      <c r="E269" s="1">
        <v>45019.155555555553</v>
      </c>
      <c r="F269" t="s">
        <v>101</v>
      </c>
      <c r="G269" t="s">
        <v>73</v>
      </c>
      <c r="H269" t="s">
        <v>87</v>
      </c>
      <c r="I269" t="s">
        <v>834</v>
      </c>
      <c r="J269" t="s">
        <v>68</v>
      </c>
      <c r="K269">
        <v>268</v>
      </c>
      <c r="L269" t="s">
        <v>103</v>
      </c>
      <c r="M269" t="s">
        <v>835</v>
      </c>
      <c r="N269" s="2">
        <f>SUMIF(Datos_cocina!A:A,Datos_sala!K:K,Datos_cocina!J:J)</f>
        <v>68</v>
      </c>
      <c r="O269" s="7" t="str">
        <f>TEXT(Datos_sala[[#This Row],[Hora de Salida]], "aaaa-mm-dd")</f>
        <v>2023-04-03</v>
      </c>
      <c r="P269" t="str">
        <f>TEXT(Datos_sala[[#This Row],[Hora de Llegada]], "hh:mm")</f>
        <v>00:46</v>
      </c>
      <c r="Q269" t="str">
        <f>TEXT(Datos_sala[[#This Row],[Hora de Salida]], "hh:mm")</f>
        <v>03:44</v>
      </c>
      <c r="R269" s="8">
        <f>Datos_sala[[#This Row],[Hora de Salida2]] - Datos_sala[[#This Row],[Hora de Llegada2]] + IF(Datos_sala[[#This Row],[Estado de la Mesa]]="Ocupada", 15/1440, 0)</f>
        <v>0.12361111111111112</v>
      </c>
      <c r="S269" s="8">
        <f>SUMIF(Datos_cocina!A:A, Datos_sala!K:K, Datos_cocina!H:H)</f>
        <v>5.7638888888888892E-2</v>
      </c>
      <c r="T269" s="8">
        <f>MAX(0, Datos_sala[[#This Row],[Tiempo de Permanencia]]-Datos_sala[[#This Row],[Tiempo de Preparación Ordenes en Horas]])</f>
        <v>6.5972222222222224E-2</v>
      </c>
      <c r="U269" s="9" t="str">
        <f>IF(Datos_sala[[#This Row],[Tiempo de Degustación en Horas]] = 0, "No", "Si")</f>
        <v>Si</v>
      </c>
    </row>
    <row r="270" spans="1:21" x14ac:dyDescent="0.3">
      <c r="A270">
        <v>11</v>
      </c>
      <c r="B270" t="s">
        <v>836</v>
      </c>
      <c r="C270">
        <v>2</v>
      </c>
      <c r="D270" s="1">
        <v>45019.123611111114</v>
      </c>
      <c r="E270" s="1">
        <v>45019.177083333336</v>
      </c>
      <c r="F270" t="s">
        <v>83</v>
      </c>
      <c r="G270" t="s">
        <v>73</v>
      </c>
      <c r="H270" t="s">
        <v>87</v>
      </c>
      <c r="I270" t="s">
        <v>837</v>
      </c>
      <c r="J270" t="s">
        <v>68</v>
      </c>
      <c r="K270">
        <v>269</v>
      </c>
      <c r="L270" t="s">
        <v>142</v>
      </c>
      <c r="M270" t="s">
        <v>838</v>
      </c>
      <c r="N270" s="2">
        <f>SUMIF(Datos_cocina!A:A,Datos_sala!K:K,Datos_cocina!J:J)</f>
        <v>250</v>
      </c>
      <c r="O270" s="7" t="str">
        <f>TEXT(Datos_sala[[#This Row],[Hora de Salida]], "aaaa-mm-dd")</f>
        <v>2023-04-03</v>
      </c>
      <c r="P270" t="str">
        <f>TEXT(Datos_sala[[#This Row],[Hora de Llegada]], "hh:mm")</f>
        <v>02:58</v>
      </c>
      <c r="Q270" t="str">
        <f>TEXT(Datos_sala[[#This Row],[Hora de Salida]], "hh:mm")</f>
        <v>04:15</v>
      </c>
      <c r="R270" s="8">
        <f>Datos_sala[[#This Row],[Hora de Salida2]] - Datos_sala[[#This Row],[Hora de Llegada2]] + IF(Datos_sala[[#This Row],[Estado de la Mesa]]="Ocupada", 15/1440, 0)</f>
        <v>5.3472222222222227E-2</v>
      </c>
      <c r="S270" s="8">
        <f>SUMIF(Datos_cocina!A:A, Datos_sala!K:K, Datos_cocina!H:H)</f>
        <v>7.013888888888889E-2</v>
      </c>
      <c r="T270" s="8">
        <f>MAX(0, Datos_sala[[#This Row],[Tiempo de Permanencia]]-Datos_sala[[#This Row],[Tiempo de Preparación Ordenes en Horas]])</f>
        <v>0</v>
      </c>
      <c r="U270" s="9" t="str">
        <f>IF(Datos_sala[[#This Row],[Tiempo de Degustación en Horas]] = 0, "No", "Si")</f>
        <v>No</v>
      </c>
    </row>
    <row r="271" spans="1:21" x14ac:dyDescent="0.3">
      <c r="A271" t="s">
        <v>125</v>
      </c>
      <c r="B271" t="s">
        <v>173</v>
      </c>
      <c r="C271">
        <v>1</v>
      </c>
      <c r="D271" s="1">
        <v>45019.049305555556</v>
      </c>
      <c r="E271" s="1">
        <v>45019.207638888889</v>
      </c>
      <c r="F271" t="s">
        <v>65</v>
      </c>
      <c r="G271" t="s">
        <v>73</v>
      </c>
      <c r="H271" t="s">
        <v>67</v>
      </c>
      <c r="I271">
        <v>1013</v>
      </c>
      <c r="J271" t="s">
        <v>68</v>
      </c>
      <c r="K271">
        <v>270</v>
      </c>
      <c r="L271" t="s">
        <v>110</v>
      </c>
      <c r="M271" t="s">
        <v>36</v>
      </c>
      <c r="N271" s="2">
        <f>SUMIF(Datos_cocina!A:A,Datos_sala!K:K,Datos_cocina!J:J)</f>
        <v>102</v>
      </c>
      <c r="O271" s="7" t="str">
        <f>TEXT(Datos_sala[[#This Row],[Hora de Salida]], "aaaa-mm-dd")</f>
        <v>2023-04-03</v>
      </c>
      <c r="P271" t="str">
        <f>TEXT(Datos_sala[[#This Row],[Hora de Llegada]], "hh:mm")</f>
        <v>01:11</v>
      </c>
      <c r="Q271" t="str">
        <f>TEXT(Datos_sala[[#This Row],[Hora de Salida]], "hh:mm")</f>
        <v>04:59</v>
      </c>
      <c r="R271" s="8">
        <f>Datos_sala[[#This Row],[Hora de Salida2]] - Datos_sala[[#This Row],[Hora de Llegada2]] + IF(Datos_sala[[#This Row],[Estado de la Mesa]]="Ocupada", 15/1440, 0)</f>
        <v>0.15833333333333335</v>
      </c>
      <c r="S271" s="8">
        <f>SUMIF(Datos_cocina!A:A, Datos_sala!K:K, Datos_cocina!H:H)</f>
        <v>1.8055555555555554E-2</v>
      </c>
      <c r="T271" s="8">
        <f>MAX(0, Datos_sala[[#This Row],[Tiempo de Permanencia]]-Datos_sala[[#This Row],[Tiempo de Preparación Ordenes en Horas]])</f>
        <v>0.14027777777777781</v>
      </c>
      <c r="U271" s="9" t="str">
        <f>IF(Datos_sala[[#This Row],[Tiempo de Degustación en Horas]] = 0, "No", "Si")</f>
        <v>Si</v>
      </c>
    </row>
    <row r="272" spans="1:21" x14ac:dyDescent="0.3">
      <c r="A272" t="s">
        <v>152</v>
      </c>
      <c r="B272" t="s">
        <v>174</v>
      </c>
      <c r="C272">
        <v>3</v>
      </c>
      <c r="D272" s="1">
        <v>45019.069444444445</v>
      </c>
      <c r="E272" s="1">
        <v>45019.215277777781</v>
      </c>
      <c r="F272" t="s">
        <v>101</v>
      </c>
      <c r="G272" t="s">
        <v>73</v>
      </c>
      <c r="H272" t="s">
        <v>67</v>
      </c>
      <c r="I272">
        <v>1611</v>
      </c>
      <c r="J272" t="s">
        <v>75</v>
      </c>
      <c r="K272">
        <v>271</v>
      </c>
      <c r="L272" t="s">
        <v>80</v>
      </c>
      <c r="M272" t="s">
        <v>34</v>
      </c>
      <c r="N272" s="2">
        <f>SUMIF(Datos_cocina!A:A,Datos_sala!K:K,Datos_cocina!J:J)</f>
        <v>44</v>
      </c>
      <c r="O272" s="7" t="str">
        <f>TEXT(Datos_sala[[#This Row],[Hora de Salida]], "aaaa-mm-dd")</f>
        <v>2023-04-03</v>
      </c>
      <c r="P272" t="str">
        <f>TEXT(Datos_sala[[#This Row],[Hora de Llegada]], "hh:mm")</f>
        <v>01:40</v>
      </c>
      <c r="Q272" t="str">
        <f>TEXT(Datos_sala[[#This Row],[Hora de Salida]], "hh:mm")</f>
        <v>05:10</v>
      </c>
      <c r="R272" s="8">
        <f>Datos_sala[[#This Row],[Hora de Salida2]] - Datos_sala[[#This Row],[Hora de Llegada2]] + IF(Datos_sala[[#This Row],[Estado de la Mesa]]="Ocupada", 15/1440, 0)</f>
        <v>0.15625</v>
      </c>
      <c r="S272" s="8">
        <f>SUMIF(Datos_cocina!A:A, Datos_sala!K:K, Datos_cocina!H:H)</f>
        <v>3.8194444444444448E-2</v>
      </c>
      <c r="T272" s="8">
        <f>MAX(0, Datos_sala[[#This Row],[Tiempo de Permanencia]]-Datos_sala[[#This Row],[Tiempo de Preparación Ordenes en Horas]])</f>
        <v>0.11805555555555555</v>
      </c>
      <c r="U272" s="9" t="str">
        <f>IF(Datos_sala[[#This Row],[Tiempo de Degustación en Horas]] = 0, "No", "Si")</f>
        <v>Si</v>
      </c>
    </row>
    <row r="273" spans="1:21" x14ac:dyDescent="0.3">
      <c r="A273">
        <v>7</v>
      </c>
      <c r="B273" t="s">
        <v>839</v>
      </c>
      <c r="C273">
        <v>1</v>
      </c>
      <c r="D273" s="1">
        <v>45019.023611111108</v>
      </c>
      <c r="E273" s="1">
        <v>45019.183333333334</v>
      </c>
      <c r="F273" t="s">
        <v>65</v>
      </c>
      <c r="G273" t="s">
        <v>73</v>
      </c>
      <c r="H273" t="s">
        <v>67</v>
      </c>
      <c r="I273" t="s">
        <v>840</v>
      </c>
      <c r="J273" t="s">
        <v>79</v>
      </c>
      <c r="K273">
        <v>272</v>
      </c>
      <c r="L273" t="s">
        <v>107</v>
      </c>
      <c r="M273" t="s">
        <v>841</v>
      </c>
      <c r="N273" s="2">
        <f>SUMIF(Datos_cocina!A:A,Datos_sala!K:K,Datos_cocina!J:J)</f>
        <v>83</v>
      </c>
      <c r="O273" s="7" t="str">
        <f>TEXT(Datos_sala[[#This Row],[Hora de Salida]], "aaaa-mm-dd")</f>
        <v>2023-04-03</v>
      </c>
      <c r="P273" t="str">
        <f>TEXT(Datos_sala[[#This Row],[Hora de Llegada]], "hh:mm")</f>
        <v>00:34</v>
      </c>
      <c r="Q273" t="str">
        <f>TEXT(Datos_sala[[#This Row],[Hora de Salida]], "hh:mm")</f>
        <v>04:24</v>
      </c>
      <c r="R273" s="8">
        <f>Datos_sala[[#This Row],[Hora de Salida2]] - Datos_sala[[#This Row],[Hora de Llegada2]] + IF(Datos_sala[[#This Row],[Estado de la Mesa]]="Ocupada", 15/1440, 0)</f>
        <v>0.15972222222222221</v>
      </c>
      <c r="S273" s="8">
        <f>SUMIF(Datos_cocina!A:A, Datos_sala!K:K, Datos_cocina!H:H)</f>
        <v>5.7638888888888892E-2</v>
      </c>
      <c r="T273" s="8">
        <f>MAX(0, Datos_sala[[#This Row],[Tiempo de Permanencia]]-Datos_sala[[#This Row],[Tiempo de Preparación Ordenes en Horas]])</f>
        <v>0.10208333333333332</v>
      </c>
      <c r="U273" s="9" t="str">
        <f>IF(Datos_sala[[#This Row],[Tiempo de Degustación en Horas]] = 0, "No", "Si")</f>
        <v>Si</v>
      </c>
    </row>
    <row r="274" spans="1:21" x14ac:dyDescent="0.3">
      <c r="A274">
        <v>20</v>
      </c>
      <c r="B274" t="s">
        <v>607</v>
      </c>
      <c r="C274">
        <v>5</v>
      </c>
      <c r="D274" s="1">
        <v>45019.074305555558</v>
      </c>
      <c r="E274" s="1">
        <v>45019.145138888889</v>
      </c>
      <c r="F274" t="s">
        <v>83</v>
      </c>
      <c r="G274" t="s">
        <v>73</v>
      </c>
      <c r="H274" t="s">
        <v>74</v>
      </c>
      <c r="I274" t="s">
        <v>842</v>
      </c>
      <c r="J274" t="s">
        <v>75</v>
      </c>
      <c r="K274">
        <v>273</v>
      </c>
      <c r="L274" t="s">
        <v>88</v>
      </c>
      <c r="M274" t="s">
        <v>843</v>
      </c>
      <c r="N274" s="2">
        <f>SUMIF(Datos_cocina!A:A,Datos_sala!K:K,Datos_cocina!J:J)</f>
        <v>123</v>
      </c>
      <c r="O274" s="7" t="str">
        <f>TEXT(Datos_sala[[#This Row],[Hora de Salida]], "aaaa-mm-dd")</f>
        <v>2023-04-03</v>
      </c>
      <c r="P274" t="str">
        <f>TEXT(Datos_sala[[#This Row],[Hora de Llegada]], "hh:mm")</f>
        <v>01:47</v>
      </c>
      <c r="Q274" t="str">
        <f>TEXT(Datos_sala[[#This Row],[Hora de Salida]], "hh:mm")</f>
        <v>03:29</v>
      </c>
      <c r="R274" s="8">
        <f>Datos_sala[[#This Row],[Hora de Salida2]] - Datos_sala[[#This Row],[Hora de Llegada2]] + IF(Datos_sala[[#This Row],[Estado de la Mesa]]="Ocupada", 15/1440, 0)</f>
        <v>8.1250000000000017E-2</v>
      </c>
      <c r="S274" s="8">
        <f>SUMIF(Datos_cocina!A:A, Datos_sala!K:K, Datos_cocina!H:H)</f>
        <v>4.6527777777777779E-2</v>
      </c>
      <c r="T274" s="8">
        <f>MAX(0, Datos_sala[[#This Row],[Tiempo de Permanencia]]-Datos_sala[[#This Row],[Tiempo de Preparación Ordenes en Horas]])</f>
        <v>3.4722222222222238E-2</v>
      </c>
      <c r="U274" s="9" t="str">
        <f>IF(Datos_sala[[#This Row],[Tiempo de Degustación en Horas]] = 0, "No", "Si")</f>
        <v>Si</v>
      </c>
    </row>
    <row r="275" spans="1:21" x14ac:dyDescent="0.3">
      <c r="A275">
        <v>7</v>
      </c>
      <c r="B275" t="s">
        <v>844</v>
      </c>
      <c r="C275">
        <v>1</v>
      </c>
      <c r="D275" s="1">
        <v>45019.135416666664</v>
      </c>
      <c r="E275" s="1">
        <v>45019.244444444441</v>
      </c>
      <c r="F275" t="s">
        <v>121</v>
      </c>
      <c r="G275" t="s">
        <v>73</v>
      </c>
      <c r="H275" t="s">
        <v>87</v>
      </c>
      <c r="I275" t="s">
        <v>845</v>
      </c>
      <c r="J275" t="s">
        <v>75</v>
      </c>
      <c r="K275">
        <v>274</v>
      </c>
      <c r="L275" t="s">
        <v>76</v>
      </c>
      <c r="M275" t="s">
        <v>846</v>
      </c>
      <c r="N275" s="2">
        <f>SUMIF(Datos_cocina!A:A,Datos_sala!K:K,Datos_cocina!J:J)</f>
        <v>116</v>
      </c>
      <c r="O275" s="7" t="str">
        <f>TEXT(Datos_sala[[#This Row],[Hora de Salida]], "aaaa-mm-dd")</f>
        <v>2023-04-03</v>
      </c>
      <c r="P275" t="str">
        <f>TEXT(Datos_sala[[#This Row],[Hora de Llegada]], "hh:mm")</f>
        <v>03:15</v>
      </c>
      <c r="Q275" t="str">
        <f>TEXT(Datos_sala[[#This Row],[Hora de Salida]], "hh:mm")</f>
        <v>05:52</v>
      </c>
      <c r="R275" s="8">
        <f>Datos_sala[[#This Row],[Hora de Salida2]] - Datos_sala[[#This Row],[Hora de Llegada2]] + IF(Datos_sala[[#This Row],[Estado de la Mesa]]="Ocupada", 15/1440, 0)</f>
        <v>0.11944444444444445</v>
      </c>
      <c r="S275" s="8">
        <f>SUMIF(Datos_cocina!A:A, Datos_sala!K:K, Datos_cocina!H:H)</f>
        <v>5.2083333333333329E-2</v>
      </c>
      <c r="T275" s="8">
        <f>MAX(0, Datos_sala[[#This Row],[Tiempo de Permanencia]]-Datos_sala[[#This Row],[Tiempo de Preparación Ordenes en Horas]])</f>
        <v>6.7361111111111122E-2</v>
      </c>
      <c r="U275" s="9" t="str">
        <f>IF(Datos_sala[[#This Row],[Tiempo de Degustación en Horas]] = 0, "No", "Si")</f>
        <v>Si</v>
      </c>
    </row>
    <row r="276" spans="1:21" x14ac:dyDescent="0.3">
      <c r="A276">
        <v>5</v>
      </c>
      <c r="B276" t="s">
        <v>702</v>
      </c>
      <c r="C276">
        <v>3</v>
      </c>
      <c r="D276" s="1">
        <v>45019.092361111114</v>
      </c>
      <c r="E276" s="1">
        <v>45019.248611111114</v>
      </c>
      <c r="F276" t="s">
        <v>83</v>
      </c>
      <c r="G276" t="s">
        <v>73</v>
      </c>
      <c r="H276" t="s">
        <v>67</v>
      </c>
      <c r="I276" t="s">
        <v>847</v>
      </c>
      <c r="J276" t="s">
        <v>79</v>
      </c>
      <c r="K276">
        <v>275</v>
      </c>
      <c r="L276" t="s">
        <v>80</v>
      </c>
      <c r="M276" t="s">
        <v>848</v>
      </c>
      <c r="N276" s="2">
        <f>SUMIF(Datos_cocina!A:A,Datos_sala!K:K,Datos_cocina!J:J)</f>
        <v>121</v>
      </c>
      <c r="O276" s="7" t="str">
        <f>TEXT(Datos_sala[[#This Row],[Hora de Salida]], "aaaa-mm-dd")</f>
        <v>2023-04-03</v>
      </c>
      <c r="P276" t="str">
        <f>TEXT(Datos_sala[[#This Row],[Hora de Llegada]], "hh:mm")</f>
        <v>02:13</v>
      </c>
      <c r="Q276" t="str">
        <f>TEXT(Datos_sala[[#This Row],[Hora de Salida]], "hh:mm")</f>
        <v>05:58</v>
      </c>
      <c r="R276" s="8">
        <f>Datos_sala[[#This Row],[Hora de Salida2]] - Datos_sala[[#This Row],[Hora de Llegada2]] + IF(Datos_sala[[#This Row],[Estado de la Mesa]]="Ocupada", 15/1440, 0)</f>
        <v>0.15625</v>
      </c>
      <c r="S276" s="8">
        <f>SUMIF(Datos_cocina!A:A, Datos_sala!K:K, Datos_cocina!H:H)</f>
        <v>8.4722222222222227E-2</v>
      </c>
      <c r="T276" s="8">
        <f>MAX(0, Datos_sala[[#This Row],[Tiempo de Permanencia]]-Datos_sala[[#This Row],[Tiempo de Preparación Ordenes en Horas]])</f>
        <v>7.1527777777777773E-2</v>
      </c>
      <c r="U276" s="9" t="str">
        <f>IF(Datos_sala[[#This Row],[Tiempo de Degustación en Horas]] = 0, "No", "Si")</f>
        <v>Si</v>
      </c>
    </row>
    <row r="277" spans="1:21" x14ac:dyDescent="0.3">
      <c r="A277">
        <v>15</v>
      </c>
      <c r="B277" t="s">
        <v>849</v>
      </c>
      <c r="C277">
        <v>6</v>
      </c>
      <c r="D277" s="1">
        <v>45019.107638888891</v>
      </c>
      <c r="E277" s="1">
        <v>45019.231944444444</v>
      </c>
      <c r="F277" t="s">
        <v>65</v>
      </c>
      <c r="G277" t="s">
        <v>73</v>
      </c>
      <c r="H277" t="s">
        <v>87</v>
      </c>
      <c r="I277" t="s">
        <v>850</v>
      </c>
      <c r="J277" t="s">
        <v>79</v>
      </c>
      <c r="K277">
        <v>276</v>
      </c>
      <c r="L277" t="s">
        <v>110</v>
      </c>
      <c r="M277" t="s">
        <v>851</v>
      </c>
      <c r="N277" s="2">
        <f>SUMIF(Datos_cocina!A:A,Datos_sala!K:K,Datos_cocina!J:J)</f>
        <v>70</v>
      </c>
      <c r="O277" s="7" t="str">
        <f>TEXT(Datos_sala[[#This Row],[Hora de Salida]], "aaaa-mm-dd")</f>
        <v>2023-04-03</v>
      </c>
      <c r="P277" t="str">
        <f>TEXT(Datos_sala[[#This Row],[Hora de Llegada]], "hh:mm")</f>
        <v>02:35</v>
      </c>
      <c r="Q277" t="str">
        <f>TEXT(Datos_sala[[#This Row],[Hora de Salida]], "hh:mm")</f>
        <v>05:34</v>
      </c>
      <c r="R277" s="8">
        <f>Datos_sala[[#This Row],[Hora de Salida2]] - Datos_sala[[#This Row],[Hora de Llegada2]] + IF(Datos_sala[[#This Row],[Estado de la Mesa]]="Ocupada", 15/1440, 0)</f>
        <v>0.12430555555555556</v>
      </c>
      <c r="S277" s="8">
        <f>SUMIF(Datos_cocina!A:A, Datos_sala!K:K, Datos_cocina!H:H)</f>
        <v>5.9027777777777776E-2</v>
      </c>
      <c r="T277" s="8">
        <f>MAX(0, Datos_sala[[#This Row],[Tiempo de Permanencia]]-Datos_sala[[#This Row],[Tiempo de Preparación Ordenes en Horas]])</f>
        <v>6.5277777777777782E-2</v>
      </c>
      <c r="U277" s="9" t="str">
        <f>IF(Datos_sala[[#This Row],[Tiempo de Degustación en Horas]] = 0, "No", "Si")</f>
        <v>Si</v>
      </c>
    </row>
    <row r="278" spans="1:21" x14ac:dyDescent="0.3">
      <c r="A278" t="s">
        <v>114</v>
      </c>
      <c r="B278" t="s">
        <v>175</v>
      </c>
      <c r="C278">
        <v>2</v>
      </c>
      <c r="D278" s="1">
        <v>45019.061111111114</v>
      </c>
      <c r="E278" s="1">
        <v>45019.163888888892</v>
      </c>
      <c r="F278" t="s">
        <v>72</v>
      </c>
      <c r="G278" t="s">
        <v>73</v>
      </c>
      <c r="H278" t="s">
        <v>67</v>
      </c>
      <c r="I278">
        <v>1029</v>
      </c>
      <c r="J278" t="s">
        <v>68</v>
      </c>
      <c r="K278">
        <v>277</v>
      </c>
      <c r="L278" t="s">
        <v>107</v>
      </c>
      <c r="M278" t="s">
        <v>14</v>
      </c>
      <c r="N278" s="2">
        <f>SUMIF(Datos_cocina!A:A,Datos_sala!K:K,Datos_cocina!J:J)</f>
        <v>93</v>
      </c>
      <c r="O278" s="7" t="str">
        <f>TEXT(Datos_sala[[#This Row],[Hora de Salida]], "aaaa-mm-dd")</f>
        <v>2023-04-03</v>
      </c>
      <c r="P278" t="str">
        <f>TEXT(Datos_sala[[#This Row],[Hora de Llegada]], "hh:mm")</f>
        <v>01:28</v>
      </c>
      <c r="Q278" t="str">
        <f>TEXT(Datos_sala[[#This Row],[Hora de Salida]], "hh:mm")</f>
        <v>03:56</v>
      </c>
      <c r="R278" s="8">
        <f>Datos_sala[[#This Row],[Hora de Salida2]] - Datos_sala[[#This Row],[Hora de Llegada2]] + IF(Datos_sala[[#This Row],[Estado de la Mesa]]="Ocupada", 15/1440, 0)</f>
        <v>0.10277777777777777</v>
      </c>
      <c r="S278" s="8">
        <f>SUMIF(Datos_cocina!A:A, Datos_sala!K:K, Datos_cocina!H:H)</f>
        <v>2.013888888888889E-2</v>
      </c>
      <c r="T278" s="8">
        <f>MAX(0, Datos_sala[[#This Row],[Tiempo de Permanencia]]-Datos_sala[[#This Row],[Tiempo de Preparación Ordenes en Horas]])</f>
        <v>8.2638888888888887E-2</v>
      </c>
      <c r="U278" s="9" t="str">
        <f>IF(Datos_sala[[#This Row],[Tiempo de Degustación en Horas]] = 0, "No", "Si")</f>
        <v>Si</v>
      </c>
    </row>
    <row r="279" spans="1:21" x14ac:dyDescent="0.3">
      <c r="A279">
        <v>5</v>
      </c>
      <c r="B279" t="s">
        <v>91</v>
      </c>
      <c r="C279">
        <v>4</v>
      </c>
      <c r="D279" s="1">
        <v>45019.131944444445</v>
      </c>
      <c r="E279" s="1">
        <v>45019.216666666667</v>
      </c>
      <c r="F279" t="s">
        <v>101</v>
      </c>
      <c r="G279" t="s">
        <v>73</v>
      </c>
      <c r="H279" t="s">
        <v>74</v>
      </c>
      <c r="I279" t="s">
        <v>852</v>
      </c>
      <c r="J279" t="s">
        <v>68</v>
      </c>
      <c r="K279">
        <v>278</v>
      </c>
      <c r="L279" t="s">
        <v>142</v>
      </c>
      <c r="M279" t="s">
        <v>853</v>
      </c>
      <c r="N279" s="2">
        <f>SUMIF(Datos_cocina!A:A,Datos_sala!K:K,Datos_cocina!J:J)</f>
        <v>141</v>
      </c>
      <c r="O279" s="7" t="str">
        <f>TEXT(Datos_sala[[#This Row],[Hora de Salida]], "aaaa-mm-dd")</f>
        <v>2023-04-03</v>
      </c>
      <c r="P279" t="str">
        <f>TEXT(Datos_sala[[#This Row],[Hora de Llegada]], "hh:mm")</f>
        <v>03:10</v>
      </c>
      <c r="Q279" t="str">
        <f>TEXT(Datos_sala[[#This Row],[Hora de Salida]], "hh:mm")</f>
        <v>05:12</v>
      </c>
      <c r="R279" s="8">
        <f>Datos_sala[[#This Row],[Hora de Salida2]] - Datos_sala[[#This Row],[Hora de Llegada2]] + IF(Datos_sala[[#This Row],[Estado de la Mesa]]="Ocupada", 15/1440, 0)</f>
        <v>8.4722222222222227E-2</v>
      </c>
      <c r="S279" s="8">
        <f>SUMIF(Datos_cocina!A:A, Datos_sala!K:K, Datos_cocina!H:H)</f>
        <v>4.2361111111111113E-2</v>
      </c>
      <c r="T279" s="8">
        <f>MAX(0, Datos_sala[[#This Row],[Tiempo de Permanencia]]-Datos_sala[[#This Row],[Tiempo de Preparación Ordenes en Horas]])</f>
        <v>4.2361111111111113E-2</v>
      </c>
      <c r="U279" s="9" t="str">
        <f>IF(Datos_sala[[#This Row],[Tiempo de Degustación en Horas]] = 0, "No", "Si")</f>
        <v>Si</v>
      </c>
    </row>
    <row r="280" spans="1:21" x14ac:dyDescent="0.3">
      <c r="A280">
        <v>11</v>
      </c>
      <c r="B280" t="s">
        <v>416</v>
      </c>
      <c r="C280">
        <v>5</v>
      </c>
      <c r="D280" s="1">
        <v>45019.010416666664</v>
      </c>
      <c r="E280" s="1">
        <v>45019.107638888891</v>
      </c>
      <c r="F280" t="s">
        <v>83</v>
      </c>
      <c r="G280" t="s">
        <v>66</v>
      </c>
      <c r="H280" t="s">
        <v>67</v>
      </c>
      <c r="I280" t="s">
        <v>854</v>
      </c>
      <c r="J280" t="s">
        <v>68</v>
      </c>
      <c r="K280">
        <v>279</v>
      </c>
      <c r="L280" t="s">
        <v>142</v>
      </c>
      <c r="M280" t="s">
        <v>855</v>
      </c>
      <c r="N280" s="2">
        <f>SUMIF(Datos_cocina!A:A,Datos_sala!K:K,Datos_cocina!J:J)</f>
        <v>201</v>
      </c>
      <c r="O280" s="7" t="str">
        <f>TEXT(Datos_sala[[#This Row],[Hora de Salida]], "aaaa-mm-dd")</f>
        <v>2023-04-03</v>
      </c>
      <c r="P280" t="str">
        <f>TEXT(Datos_sala[[#This Row],[Hora de Llegada]], "hh:mm")</f>
        <v>00:15</v>
      </c>
      <c r="Q280" t="str">
        <f>TEXT(Datos_sala[[#This Row],[Hora de Salida]], "hh:mm")</f>
        <v>02:35</v>
      </c>
      <c r="R280" s="8">
        <f>Datos_sala[[#This Row],[Hora de Salida2]] - Datos_sala[[#This Row],[Hora de Llegada2]] + IF(Datos_sala[[#This Row],[Estado de la Mesa]]="Ocupada", 15/1440, 0)</f>
        <v>9.7222222222222224E-2</v>
      </c>
      <c r="S280" s="8">
        <f>SUMIF(Datos_cocina!A:A, Datos_sala!K:K, Datos_cocina!H:H)</f>
        <v>9.8611111111111108E-2</v>
      </c>
      <c r="T280" s="8">
        <f>MAX(0, Datos_sala[[#This Row],[Tiempo de Permanencia]]-Datos_sala[[#This Row],[Tiempo de Preparación Ordenes en Horas]])</f>
        <v>0</v>
      </c>
      <c r="U280" s="9" t="str">
        <f>IF(Datos_sala[[#This Row],[Tiempo de Degustación en Horas]] = 0, "No", "Si")</f>
        <v>No</v>
      </c>
    </row>
    <row r="281" spans="1:21" x14ac:dyDescent="0.3">
      <c r="A281">
        <v>14</v>
      </c>
      <c r="B281" t="s">
        <v>856</v>
      </c>
      <c r="C281">
        <v>6</v>
      </c>
      <c r="D281" s="1">
        <v>45019.020833333336</v>
      </c>
      <c r="E281" s="1">
        <v>45019.111805555556</v>
      </c>
      <c r="F281" t="s">
        <v>72</v>
      </c>
      <c r="G281" t="s">
        <v>73</v>
      </c>
      <c r="H281" t="s">
        <v>67</v>
      </c>
      <c r="I281" t="s">
        <v>857</v>
      </c>
      <c r="J281" t="s">
        <v>79</v>
      </c>
      <c r="K281">
        <v>280</v>
      </c>
      <c r="L281" t="s">
        <v>110</v>
      </c>
      <c r="M281" t="s">
        <v>858</v>
      </c>
      <c r="N281" s="2">
        <f>SUMIF(Datos_cocina!A:A,Datos_sala!K:K,Datos_cocina!J:J)</f>
        <v>117</v>
      </c>
      <c r="O281" s="7" t="str">
        <f>TEXT(Datos_sala[[#This Row],[Hora de Salida]], "aaaa-mm-dd")</f>
        <v>2023-04-03</v>
      </c>
      <c r="P281" t="str">
        <f>TEXT(Datos_sala[[#This Row],[Hora de Llegada]], "hh:mm")</f>
        <v>00:30</v>
      </c>
      <c r="Q281" t="str">
        <f>TEXT(Datos_sala[[#This Row],[Hora de Salida]], "hh:mm")</f>
        <v>02:41</v>
      </c>
      <c r="R281" s="8">
        <f>Datos_sala[[#This Row],[Hora de Salida2]] - Datos_sala[[#This Row],[Hora de Llegada2]] + IF(Datos_sala[[#This Row],[Estado de la Mesa]]="Ocupada", 15/1440, 0)</f>
        <v>9.0972222222222232E-2</v>
      </c>
      <c r="S281" s="8">
        <f>SUMIF(Datos_cocina!A:A, Datos_sala!K:K, Datos_cocina!H:H)</f>
        <v>5.9722222222222218E-2</v>
      </c>
      <c r="T281" s="8">
        <f>MAX(0, Datos_sala[[#This Row],[Tiempo de Permanencia]]-Datos_sala[[#This Row],[Tiempo de Preparación Ordenes en Horas]])</f>
        <v>3.1250000000000014E-2</v>
      </c>
      <c r="U281" s="9" t="str">
        <f>IF(Datos_sala[[#This Row],[Tiempo de Degustación en Horas]] = 0, "No", "Si")</f>
        <v>Si</v>
      </c>
    </row>
    <row r="282" spans="1:21" x14ac:dyDescent="0.3">
      <c r="A282" t="s">
        <v>81</v>
      </c>
      <c r="B282" t="s">
        <v>176</v>
      </c>
      <c r="C282">
        <v>2</v>
      </c>
      <c r="D282" s="1">
        <v>45019.161111111112</v>
      </c>
      <c r="E282" s="1">
        <v>45019.326388888891</v>
      </c>
      <c r="F282" t="s">
        <v>65</v>
      </c>
      <c r="G282" t="s">
        <v>98</v>
      </c>
      <c r="H282" t="s">
        <v>74</v>
      </c>
      <c r="I282">
        <v>443</v>
      </c>
      <c r="J282" t="s">
        <v>75</v>
      </c>
      <c r="K282">
        <v>281</v>
      </c>
      <c r="L282" t="s">
        <v>69</v>
      </c>
      <c r="M282" t="s">
        <v>24</v>
      </c>
      <c r="N282" s="2">
        <f>SUMIF(Datos_cocina!A:A,Datos_sala!K:K,Datos_cocina!J:J)</f>
        <v>66</v>
      </c>
      <c r="O282" s="7" t="str">
        <f>TEXT(Datos_sala[[#This Row],[Hora de Salida]], "aaaa-mm-dd")</f>
        <v>2023-04-03</v>
      </c>
      <c r="P282" t="str">
        <f>TEXT(Datos_sala[[#This Row],[Hora de Llegada]], "hh:mm")</f>
        <v>03:52</v>
      </c>
      <c r="Q282" t="str">
        <f>TEXT(Datos_sala[[#This Row],[Hora de Salida]], "hh:mm")</f>
        <v>07:50</v>
      </c>
      <c r="R282" s="8">
        <f>Datos_sala[[#This Row],[Hora de Salida2]] - Datos_sala[[#This Row],[Hora de Llegada2]] + IF(Datos_sala[[#This Row],[Estado de la Mesa]]="Ocupada", 15/1440, 0)</f>
        <v>0.17569444444444443</v>
      </c>
      <c r="S282" s="8">
        <f>SUMIF(Datos_cocina!A:A, Datos_sala!K:K, Datos_cocina!H:H)</f>
        <v>6.2500000000000003E-3</v>
      </c>
      <c r="T282" s="8">
        <f>MAX(0, Datos_sala[[#This Row],[Tiempo de Permanencia]]-Datos_sala[[#This Row],[Tiempo de Preparación Ordenes en Horas]])</f>
        <v>0.16944444444444443</v>
      </c>
      <c r="U282" s="9" t="str">
        <f>IF(Datos_sala[[#This Row],[Tiempo de Degustación en Horas]] = 0, "No", "Si")</f>
        <v>Si</v>
      </c>
    </row>
    <row r="283" spans="1:21" x14ac:dyDescent="0.3">
      <c r="A283">
        <v>6</v>
      </c>
      <c r="B283" t="s">
        <v>859</v>
      </c>
      <c r="C283">
        <v>1</v>
      </c>
      <c r="D283" s="1">
        <v>45019.049305555556</v>
      </c>
      <c r="E283" s="1">
        <v>45019.209722222222</v>
      </c>
      <c r="F283" t="s">
        <v>65</v>
      </c>
      <c r="G283" t="s">
        <v>73</v>
      </c>
      <c r="H283" t="s">
        <v>67</v>
      </c>
      <c r="I283" t="s">
        <v>860</v>
      </c>
      <c r="J283" t="s">
        <v>68</v>
      </c>
      <c r="K283">
        <v>282</v>
      </c>
      <c r="L283" t="s">
        <v>103</v>
      </c>
      <c r="M283" t="s">
        <v>861</v>
      </c>
      <c r="N283" s="2">
        <f>SUMIF(Datos_cocina!A:A,Datos_sala!K:K,Datos_cocina!J:J)</f>
        <v>74</v>
      </c>
      <c r="O283" s="7" t="str">
        <f>TEXT(Datos_sala[[#This Row],[Hora de Salida]], "aaaa-mm-dd")</f>
        <v>2023-04-03</v>
      </c>
      <c r="P283" t="str">
        <f>TEXT(Datos_sala[[#This Row],[Hora de Llegada]], "hh:mm")</f>
        <v>01:11</v>
      </c>
      <c r="Q283" t="str">
        <f>TEXT(Datos_sala[[#This Row],[Hora de Salida]], "hh:mm")</f>
        <v>05:02</v>
      </c>
      <c r="R283" s="8">
        <f>Datos_sala[[#This Row],[Hora de Salida2]] - Datos_sala[[#This Row],[Hora de Llegada2]] + IF(Datos_sala[[#This Row],[Estado de la Mesa]]="Ocupada", 15/1440, 0)</f>
        <v>0.16041666666666668</v>
      </c>
      <c r="S283" s="8">
        <f>SUMIF(Datos_cocina!A:A, Datos_sala!K:K, Datos_cocina!H:H)</f>
        <v>7.9166666666666663E-2</v>
      </c>
      <c r="T283" s="8">
        <f>MAX(0, Datos_sala[[#This Row],[Tiempo de Permanencia]]-Datos_sala[[#This Row],[Tiempo de Preparación Ordenes en Horas]])</f>
        <v>8.1250000000000017E-2</v>
      </c>
      <c r="U283" s="9" t="str">
        <f>IF(Datos_sala[[#This Row],[Tiempo de Degustación en Horas]] = 0, "No", "Si")</f>
        <v>Si</v>
      </c>
    </row>
    <row r="284" spans="1:21" x14ac:dyDescent="0.3">
      <c r="A284" t="s">
        <v>104</v>
      </c>
      <c r="B284" t="s">
        <v>177</v>
      </c>
      <c r="C284">
        <v>5</v>
      </c>
      <c r="D284" s="1">
        <v>45019.044444444444</v>
      </c>
      <c r="E284" s="1">
        <v>45019.199999999997</v>
      </c>
      <c r="F284" t="s">
        <v>72</v>
      </c>
      <c r="G284" t="s">
        <v>66</v>
      </c>
      <c r="H284" t="s">
        <v>67</v>
      </c>
      <c r="I284">
        <v>4307</v>
      </c>
      <c r="J284" t="s">
        <v>68</v>
      </c>
      <c r="K284">
        <v>283</v>
      </c>
      <c r="L284" t="s">
        <v>76</v>
      </c>
      <c r="M284" t="s">
        <v>46</v>
      </c>
      <c r="N284" s="2">
        <f>SUMIF(Datos_cocina!A:A,Datos_sala!K:K,Datos_cocina!J:J)</f>
        <v>78</v>
      </c>
      <c r="O284" s="7" t="str">
        <f>TEXT(Datos_sala[[#This Row],[Hora de Salida]], "aaaa-mm-dd")</f>
        <v>2023-04-03</v>
      </c>
      <c r="P284" t="str">
        <f>TEXT(Datos_sala[[#This Row],[Hora de Llegada]], "hh:mm")</f>
        <v>01:04</v>
      </c>
      <c r="Q284" t="str">
        <f>TEXT(Datos_sala[[#This Row],[Hora de Salida]], "hh:mm")</f>
        <v>04:48</v>
      </c>
      <c r="R284" s="8">
        <f>Datos_sala[[#This Row],[Hora de Salida2]] - Datos_sala[[#This Row],[Hora de Llegada2]] + IF(Datos_sala[[#This Row],[Estado de la Mesa]]="Ocupada", 15/1440, 0)</f>
        <v>0.15555555555555556</v>
      </c>
      <c r="S284" s="8">
        <f>SUMIF(Datos_cocina!A:A, Datos_sala!K:K, Datos_cocina!H:H)</f>
        <v>4.1666666666666666E-3</v>
      </c>
      <c r="T284" s="8">
        <f>MAX(0, Datos_sala[[#This Row],[Tiempo de Permanencia]]-Datos_sala[[#This Row],[Tiempo de Preparación Ordenes en Horas]])</f>
        <v>0.15138888888888888</v>
      </c>
      <c r="U284" s="9" t="str">
        <f>IF(Datos_sala[[#This Row],[Tiempo de Degustación en Horas]] = 0, "No", "Si")</f>
        <v>Si</v>
      </c>
    </row>
    <row r="285" spans="1:21" x14ac:dyDescent="0.3">
      <c r="A285">
        <v>11</v>
      </c>
      <c r="B285" t="s">
        <v>862</v>
      </c>
      <c r="C285">
        <v>4</v>
      </c>
      <c r="D285" s="1">
        <v>45019.102777777778</v>
      </c>
      <c r="E285" s="1">
        <v>45019.192361111112</v>
      </c>
      <c r="F285" t="s">
        <v>72</v>
      </c>
      <c r="G285" t="s">
        <v>73</v>
      </c>
      <c r="H285" t="s">
        <v>87</v>
      </c>
      <c r="I285" t="s">
        <v>863</v>
      </c>
      <c r="J285" t="s">
        <v>75</v>
      </c>
      <c r="K285">
        <v>284</v>
      </c>
      <c r="L285" t="s">
        <v>69</v>
      </c>
      <c r="M285" t="s">
        <v>864</v>
      </c>
      <c r="N285" s="2">
        <f>SUMIF(Datos_cocina!A:A,Datos_sala!K:K,Datos_cocina!J:J)</f>
        <v>158</v>
      </c>
      <c r="O285" s="7" t="str">
        <f>TEXT(Datos_sala[[#This Row],[Hora de Salida]], "aaaa-mm-dd")</f>
        <v>2023-04-03</v>
      </c>
      <c r="P285" t="str">
        <f>TEXT(Datos_sala[[#This Row],[Hora de Llegada]], "hh:mm")</f>
        <v>02:28</v>
      </c>
      <c r="Q285" t="str">
        <f>TEXT(Datos_sala[[#This Row],[Hora de Salida]], "hh:mm")</f>
        <v>04:37</v>
      </c>
      <c r="R285" s="8">
        <f>Datos_sala[[#This Row],[Hora de Salida2]] - Datos_sala[[#This Row],[Hora de Llegada2]] + IF(Datos_sala[[#This Row],[Estado de la Mesa]]="Ocupada", 15/1440, 0)</f>
        <v>0.10000000000000002</v>
      </c>
      <c r="S285" s="8">
        <f>SUMIF(Datos_cocina!A:A, Datos_sala!K:K, Datos_cocina!H:H)</f>
        <v>0.13541666666666666</v>
      </c>
      <c r="T285" s="8">
        <f>MAX(0, Datos_sala[[#This Row],[Tiempo de Permanencia]]-Datos_sala[[#This Row],[Tiempo de Preparación Ordenes en Horas]])</f>
        <v>0</v>
      </c>
      <c r="U285" s="9" t="str">
        <f>IF(Datos_sala[[#This Row],[Tiempo de Degustación en Horas]] = 0, "No", "Si")</f>
        <v>No</v>
      </c>
    </row>
    <row r="286" spans="1:21" x14ac:dyDescent="0.3">
      <c r="A286" t="s">
        <v>81</v>
      </c>
      <c r="B286" t="s">
        <v>178</v>
      </c>
      <c r="C286">
        <v>6</v>
      </c>
      <c r="D286" s="1">
        <v>45019.127083333333</v>
      </c>
      <c r="E286" s="1">
        <v>45019.253472222219</v>
      </c>
      <c r="F286" t="s">
        <v>65</v>
      </c>
      <c r="G286" t="s">
        <v>73</v>
      </c>
      <c r="H286" t="s">
        <v>87</v>
      </c>
      <c r="I286">
        <v>1094</v>
      </c>
      <c r="J286" t="s">
        <v>79</v>
      </c>
      <c r="K286">
        <v>285</v>
      </c>
      <c r="L286" t="s">
        <v>107</v>
      </c>
      <c r="M286" t="s">
        <v>42</v>
      </c>
      <c r="N286" s="2">
        <f>SUMIF(Datos_cocina!A:A,Datos_sala!K:K,Datos_cocina!J:J)</f>
        <v>42</v>
      </c>
      <c r="O286" s="7" t="str">
        <f>TEXT(Datos_sala[[#This Row],[Hora de Salida]], "aaaa-mm-dd")</f>
        <v>2023-04-03</v>
      </c>
      <c r="P286" t="str">
        <f>TEXT(Datos_sala[[#This Row],[Hora de Llegada]], "hh:mm")</f>
        <v>03:03</v>
      </c>
      <c r="Q286" t="str">
        <f>TEXT(Datos_sala[[#This Row],[Hora de Salida]], "hh:mm")</f>
        <v>06:05</v>
      </c>
      <c r="R286" s="8">
        <f>Datos_sala[[#This Row],[Hora de Salida2]] - Datos_sala[[#This Row],[Hora de Llegada2]] + IF(Datos_sala[[#This Row],[Estado de la Mesa]]="Ocupada", 15/1440, 0)</f>
        <v>0.12638888888888888</v>
      </c>
      <c r="S286" s="8">
        <f>SUMIF(Datos_cocina!A:A, Datos_sala!K:K, Datos_cocina!H:H)</f>
        <v>8.3333333333333332E-3</v>
      </c>
      <c r="T286" s="8">
        <f>MAX(0, Datos_sala[[#This Row],[Tiempo de Permanencia]]-Datos_sala[[#This Row],[Tiempo de Preparación Ordenes en Horas]])</f>
        <v>0.11805555555555555</v>
      </c>
      <c r="U286" s="9" t="str">
        <f>IF(Datos_sala[[#This Row],[Tiempo de Degustación en Horas]] = 0, "No", "Si")</f>
        <v>Si</v>
      </c>
    </row>
    <row r="287" spans="1:21" x14ac:dyDescent="0.3">
      <c r="A287" t="s">
        <v>92</v>
      </c>
      <c r="B287" t="s">
        <v>179</v>
      </c>
      <c r="C287">
        <v>6</v>
      </c>
      <c r="D287" s="1">
        <v>45019.015277777777</v>
      </c>
      <c r="E287" s="1">
        <v>45019.102777777778</v>
      </c>
      <c r="F287" t="s">
        <v>101</v>
      </c>
      <c r="G287" t="s">
        <v>73</v>
      </c>
      <c r="H287" t="s">
        <v>67</v>
      </c>
      <c r="I287">
        <v>4196</v>
      </c>
      <c r="J287" t="s">
        <v>75</v>
      </c>
      <c r="K287">
        <v>286</v>
      </c>
      <c r="L287" t="s">
        <v>99</v>
      </c>
      <c r="M287" t="s">
        <v>36</v>
      </c>
      <c r="N287" s="2">
        <f>SUMIF(Datos_cocina!A:A,Datos_sala!K:K,Datos_cocina!J:J)</f>
        <v>68</v>
      </c>
      <c r="O287" s="7" t="str">
        <f>TEXT(Datos_sala[[#This Row],[Hora de Salida]], "aaaa-mm-dd")</f>
        <v>2023-04-03</v>
      </c>
      <c r="P287" t="str">
        <f>TEXT(Datos_sala[[#This Row],[Hora de Llegada]], "hh:mm")</f>
        <v>00:22</v>
      </c>
      <c r="Q287" t="str">
        <f>TEXT(Datos_sala[[#This Row],[Hora de Salida]], "hh:mm")</f>
        <v>02:28</v>
      </c>
      <c r="R287" s="8">
        <f>Datos_sala[[#This Row],[Hora de Salida2]] - Datos_sala[[#This Row],[Hora de Llegada2]] + IF(Datos_sala[[#This Row],[Estado de la Mesa]]="Ocupada", 15/1440, 0)</f>
        <v>9.7916666666666666E-2</v>
      </c>
      <c r="S287" s="8">
        <f>SUMIF(Datos_cocina!A:A, Datos_sala!K:K, Datos_cocina!H:H)</f>
        <v>1.7361111111111112E-2</v>
      </c>
      <c r="T287" s="8">
        <f>MAX(0, Datos_sala[[#This Row],[Tiempo de Permanencia]]-Datos_sala[[#This Row],[Tiempo de Preparación Ordenes en Horas]])</f>
        <v>8.0555555555555547E-2</v>
      </c>
      <c r="U287" s="9" t="str">
        <f>IF(Datos_sala[[#This Row],[Tiempo de Degustación en Horas]] = 0, "No", "Si")</f>
        <v>Si</v>
      </c>
    </row>
    <row r="288" spans="1:21" x14ac:dyDescent="0.3">
      <c r="A288">
        <v>20</v>
      </c>
      <c r="B288" t="s">
        <v>592</v>
      </c>
      <c r="C288">
        <v>2</v>
      </c>
      <c r="D288" s="1">
        <v>45019.150694444441</v>
      </c>
      <c r="E288" s="1">
        <v>45019.197222222225</v>
      </c>
      <c r="F288" t="s">
        <v>72</v>
      </c>
      <c r="G288" t="s">
        <v>73</v>
      </c>
      <c r="H288" t="s">
        <v>87</v>
      </c>
      <c r="I288" t="s">
        <v>865</v>
      </c>
      <c r="J288" t="s">
        <v>79</v>
      </c>
      <c r="K288">
        <v>287</v>
      </c>
      <c r="L288" t="s">
        <v>88</v>
      </c>
      <c r="M288" t="s">
        <v>866</v>
      </c>
      <c r="N288" s="2">
        <f>SUMIF(Datos_cocina!A:A,Datos_sala!K:K,Datos_cocina!J:J)</f>
        <v>202</v>
      </c>
      <c r="O288" s="7" t="str">
        <f>TEXT(Datos_sala[[#This Row],[Hora de Salida]], "aaaa-mm-dd")</f>
        <v>2023-04-03</v>
      </c>
      <c r="P288" t="str">
        <f>TEXT(Datos_sala[[#This Row],[Hora de Llegada]], "hh:mm")</f>
        <v>03:37</v>
      </c>
      <c r="Q288" t="str">
        <f>TEXT(Datos_sala[[#This Row],[Hora de Salida]], "hh:mm")</f>
        <v>04:44</v>
      </c>
      <c r="R288" s="8">
        <f>Datos_sala[[#This Row],[Hora de Salida2]] - Datos_sala[[#This Row],[Hora de Llegada2]] + IF(Datos_sala[[#This Row],[Estado de la Mesa]]="Ocupada", 15/1440, 0)</f>
        <v>4.6527777777777779E-2</v>
      </c>
      <c r="S288" s="8">
        <f>SUMIF(Datos_cocina!A:A, Datos_sala!K:K, Datos_cocina!H:H)</f>
        <v>8.4027777777777771E-2</v>
      </c>
      <c r="T288" s="8">
        <f>MAX(0, Datos_sala[[#This Row],[Tiempo de Permanencia]]-Datos_sala[[#This Row],[Tiempo de Preparación Ordenes en Horas]])</f>
        <v>0</v>
      </c>
      <c r="U288" s="9" t="str">
        <f>IF(Datos_sala[[#This Row],[Tiempo de Degustación en Horas]] = 0, "No", "Si")</f>
        <v>No</v>
      </c>
    </row>
    <row r="289" spans="1:21" x14ac:dyDescent="0.3">
      <c r="A289">
        <v>15</v>
      </c>
      <c r="B289" t="s">
        <v>867</v>
      </c>
      <c r="C289">
        <v>3</v>
      </c>
      <c r="D289" s="1">
        <v>45019.088888888888</v>
      </c>
      <c r="E289" s="1">
        <v>45019.231249999997</v>
      </c>
      <c r="F289" t="s">
        <v>72</v>
      </c>
      <c r="G289" t="s">
        <v>66</v>
      </c>
      <c r="H289" t="s">
        <v>67</v>
      </c>
      <c r="I289" t="s">
        <v>868</v>
      </c>
      <c r="J289" t="s">
        <v>79</v>
      </c>
      <c r="K289">
        <v>288</v>
      </c>
      <c r="L289" t="s">
        <v>103</v>
      </c>
      <c r="M289" t="s">
        <v>869</v>
      </c>
      <c r="N289" s="2">
        <f>SUMIF(Datos_cocina!A:A,Datos_sala!K:K,Datos_cocina!J:J)</f>
        <v>86</v>
      </c>
      <c r="O289" s="7" t="str">
        <f>TEXT(Datos_sala[[#This Row],[Hora de Salida]], "aaaa-mm-dd")</f>
        <v>2023-04-03</v>
      </c>
      <c r="P289" t="str">
        <f>TEXT(Datos_sala[[#This Row],[Hora de Llegada]], "hh:mm")</f>
        <v>02:08</v>
      </c>
      <c r="Q289" t="str">
        <f>TEXT(Datos_sala[[#This Row],[Hora de Salida]], "hh:mm")</f>
        <v>05:33</v>
      </c>
      <c r="R289" s="8">
        <f>Datos_sala[[#This Row],[Hora de Salida2]] - Datos_sala[[#This Row],[Hora de Llegada2]] + IF(Datos_sala[[#This Row],[Estado de la Mesa]]="Ocupada", 15/1440, 0)</f>
        <v>0.1423611111111111</v>
      </c>
      <c r="S289" s="8">
        <f>SUMIF(Datos_cocina!A:A, Datos_sala!K:K, Datos_cocina!H:H)</f>
        <v>2.6388888888888889E-2</v>
      </c>
      <c r="T289" s="8">
        <f>MAX(0, Datos_sala[[#This Row],[Tiempo de Permanencia]]-Datos_sala[[#This Row],[Tiempo de Preparación Ordenes en Horas]])</f>
        <v>0.11597222222222221</v>
      </c>
      <c r="U289" s="9" t="str">
        <f>IF(Datos_sala[[#This Row],[Tiempo de Degustación en Horas]] = 0, "No", "Si")</f>
        <v>Si</v>
      </c>
    </row>
    <row r="290" spans="1:21" x14ac:dyDescent="0.3">
      <c r="A290">
        <v>15</v>
      </c>
      <c r="B290" t="s">
        <v>870</v>
      </c>
      <c r="C290">
        <v>5</v>
      </c>
      <c r="D290" s="1">
        <v>45019.130555555559</v>
      </c>
      <c r="E290" s="1">
        <v>45019.265972222223</v>
      </c>
      <c r="F290" t="s">
        <v>72</v>
      </c>
      <c r="G290" t="s">
        <v>73</v>
      </c>
      <c r="H290" t="s">
        <v>87</v>
      </c>
      <c r="I290" t="s">
        <v>871</v>
      </c>
      <c r="J290" t="s">
        <v>68</v>
      </c>
      <c r="K290">
        <v>289</v>
      </c>
      <c r="L290" t="s">
        <v>107</v>
      </c>
      <c r="M290" t="s">
        <v>872</v>
      </c>
      <c r="N290" s="2">
        <f>SUMIF(Datos_cocina!A:A,Datos_sala!K:K,Datos_cocina!J:J)</f>
        <v>138</v>
      </c>
      <c r="O290" s="7" t="str">
        <f>TEXT(Datos_sala[[#This Row],[Hora de Salida]], "aaaa-mm-dd")</f>
        <v>2023-04-03</v>
      </c>
      <c r="P290" t="str">
        <f>TEXT(Datos_sala[[#This Row],[Hora de Llegada]], "hh:mm")</f>
        <v>03:08</v>
      </c>
      <c r="Q290" t="str">
        <f>TEXT(Datos_sala[[#This Row],[Hora de Salida]], "hh:mm")</f>
        <v>06:23</v>
      </c>
      <c r="R290" s="8">
        <f>Datos_sala[[#This Row],[Hora de Salida2]] - Datos_sala[[#This Row],[Hora de Llegada2]] + IF(Datos_sala[[#This Row],[Estado de la Mesa]]="Ocupada", 15/1440, 0)</f>
        <v>0.13541666666666666</v>
      </c>
      <c r="S290" s="8">
        <f>SUMIF(Datos_cocina!A:A, Datos_sala!K:K, Datos_cocina!H:H)</f>
        <v>4.7222222222222221E-2</v>
      </c>
      <c r="T290" s="8">
        <f>MAX(0, Datos_sala[[#This Row],[Tiempo de Permanencia]]-Datos_sala[[#This Row],[Tiempo de Preparación Ordenes en Horas]])</f>
        <v>8.8194444444444436E-2</v>
      </c>
      <c r="U290" s="9" t="str">
        <f>IF(Datos_sala[[#This Row],[Tiempo de Degustación en Horas]] = 0, "No", "Si")</f>
        <v>Si</v>
      </c>
    </row>
    <row r="291" spans="1:21" x14ac:dyDescent="0.3">
      <c r="A291" t="s">
        <v>104</v>
      </c>
      <c r="B291" t="s">
        <v>180</v>
      </c>
      <c r="C291">
        <v>3</v>
      </c>
      <c r="D291" s="1">
        <v>45019.087500000001</v>
      </c>
      <c r="E291" s="1">
        <v>45019.189583333333</v>
      </c>
      <c r="F291" t="s">
        <v>101</v>
      </c>
      <c r="G291" t="s">
        <v>73</v>
      </c>
      <c r="H291" t="s">
        <v>67</v>
      </c>
      <c r="I291">
        <v>1459</v>
      </c>
      <c r="J291" t="s">
        <v>75</v>
      </c>
      <c r="K291">
        <v>290</v>
      </c>
      <c r="L291" t="s">
        <v>107</v>
      </c>
      <c r="M291" t="s">
        <v>18</v>
      </c>
      <c r="N291" s="2">
        <f>SUMIF(Datos_cocina!A:A,Datos_sala!K:K,Datos_cocina!J:J)</f>
        <v>40</v>
      </c>
      <c r="O291" s="7" t="str">
        <f>TEXT(Datos_sala[[#This Row],[Hora de Salida]], "aaaa-mm-dd")</f>
        <v>2023-04-03</v>
      </c>
      <c r="P291" t="str">
        <f>TEXT(Datos_sala[[#This Row],[Hora de Llegada]], "hh:mm")</f>
        <v>02:06</v>
      </c>
      <c r="Q291" t="str">
        <f>TEXT(Datos_sala[[#This Row],[Hora de Salida]], "hh:mm")</f>
        <v>04:33</v>
      </c>
      <c r="R291" s="8">
        <f>Datos_sala[[#This Row],[Hora de Salida2]] - Datos_sala[[#This Row],[Hora de Llegada2]] + IF(Datos_sala[[#This Row],[Estado de la Mesa]]="Ocupada", 15/1440, 0)</f>
        <v>0.1125</v>
      </c>
      <c r="S291" s="8">
        <f>SUMIF(Datos_cocina!A:A, Datos_sala!K:K, Datos_cocina!H:H)</f>
        <v>3.9583333333333331E-2</v>
      </c>
      <c r="T291" s="8">
        <f>MAX(0, Datos_sala[[#This Row],[Tiempo de Permanencia]]-Datos_sala[[#This Row],[Tiempo de Preparación Ordenes en Horas]])</f>
        <v>7.2916666666666671E-2</v>
      </c>
      <c r="U291" s="9" t="str">
        <f>IF(Datos_sala[[#This Row],[Tiempo de Degustación en Horas]] = 0, "No", "Si")</f>
        <v>Si</v>
      </c>
    </row>
    <row r="292" spans="1:21" x14ac:dyDescent="0.3">
      <c r="A292">
        <v>2</v>
      </c>
      <c r="B292" t="s">
        <v>873</v>
      </c>
      <c r="C292">
        <v>6</v>
      </c>
      <c r="D292" s="1">
        <v>45019.137499999997</v>
      </c>
      <c r="E292" s="1">
        <v>45019.256249999999</v>
      </c>
      <c r="F292" t="s">
        <v>83</v>
      </c>
      <c r="G292" t="s">
        <v>98</v>
      </c>
      <c r="H292" t="s">
        <v>74</v>
      </c>
      <c r="I292" t="s">
        <v>874</v>
      </c>
      <c r="J292" t="s">
        <v>75</v>
      </c>
      <c r="K292">
        <v>291</v>
      </c>
      <c r="L292" t="s">
        <v>80</v>
      </c>
      <c r="M292" t="s">
        <v>875</v>
      </c>
      <c r="N292" s="2">
        <f>SUMIF(Datos_cocina!A:A,Datos_sala!K:K,Datos_cocina!J:J)</f>
        <v>260</v>
      </c>
      <c r="O292" s="7" t="str">
        <f>TEXT(Datos_sala[[#This Row],[Hora de Salida]], "aaaa-mm-dd")</f>
        <v>2023-04-03</v>
      </c>
      <c r="P292" t="str">
        <f>TEXT(Datos_sala[[#This Row],[Hora de Llegada]], "hh:mm")</f>
        <v>03:18</v>
      </c>
      <c r="Q292" t="str">
        <f>TEXT(Datos_sala[[#This Row],[Hora de Salida]], "hh:mm")</f>
        <v>06:09</v>
      </c>
      <c r="R292" s="8">
        <f>Datos_sala[[#This Row],[Hora de Salida2]] - Datos_sala[[#This Row],[Hora de Llegada2]] + IF(Datos_sala[[#This Row],[Estado de la Mesa]]="Ocupada", 15/1440, 0)</f>
        <v>0.12916666666666662</v>
      </c>
      <c r="S292" s="8">
        <f>SUMIF(Datos_cocina!A:A, Datos_sala!K:K, Datos_cocina!H:H)</f>
        <v>6.597222222222221E-2</v>
      </c>
      <c r="T292" s="8">
        <f>MAX(0, Datos_sala[[#This Row],[Tiempo de Permanencia]]-Datos_sala[[#This Row],[Tiempo de Preparación Ordenes en Horas]])</f>
        <v>6.3194444444444414E-2</v>
      </c>
      <c r="U292" s="9" t="str">
        <f>IF(Datos_sala[[#This Row],[Tiempo de Degustación en Horas]] = 0, "No", "Si")</f>
        <v>Si</v>
      </c>
    </row>
    <row r="293" spans="1:21" x14ac:dyDescent="0.3">
      <c r="A293" t="s">
        <v>125</v>
      </c>
      <c r="B293" t="s">
        <v>181</v>
      </c>
      <c r="C293">
        <v>3</v>
      </c>
      <c r="D293" s="1">
        <v>45019.006249999999</v>
      </c>
      <c r="E293" s="1">
        <v>45019.07708333333</v>
      </c>
      <c r="F293" t="s">
        <v>101</v>
      </c>
      <c r="G293" t="s">
        <v>66</v>
      </c>
      <c r="H293" t="s">
        <v>87</v>
      </c>
      <c r="I293">
        <v>2972</v>
      </c>
      <c r="J293" t="s">
        <v>79</v>
      </c>
      <c r="K293">
        <v>292</v>
      </c>
      <c r="L293" t="s">
        <v>99</v>
      </c>
      <c r="M293" t="s">
        <v>26</v>
      </c>
      <c r="N293" s="2">
        <f>SUMIF(Datos_cocina!A:A,Datos_sala!K:K,Datos_cocina!J:J)</f>
        <v>84</v>
      </c>
      <c r="O293" s="7" t="str">
        <f>TEXT(Datos_sala[[#This Row],[Hora de Salida]], "aaaa-mm-dd")</f>
        <v>2023-04-03</v>
      </c>
      <c r="P293" t="str">
        <f>TEXT(Datos_sala[[#This Row],[Hora de Llegada]], "hh:mm")</f>
        <v>00:09</v>
      </c>
      <c r="Q293" t="str">
        <f>TEXT(Datos_sala[[#This Row],[Hora de Salida]], "hh:mm")</f>
        <v>01:51</v>
      </c>
      <c r="R293" s="8">
        <f>Datos_sala[[#This Row],[Hora de Salida2]] - Datos_sala[[#This Row],[Hora de Llegada2]] + IF(Datos_sala[[#This Row],[Estado de la Mesa]]="Ocupada", 15/1440, 0)</f>
        <v>7.0833333333333331E-2</v>
      </c>
      <c r="S293" s="8">
        <f>SUMIF(Datos_cocina!A:A, Datos_sala!K:K, Datos_cocina!H:H)</f>
        <v>1.5972222222222221E-2</v>
      </c>
      <c r="T293" s="8">
        <f>MAX(0, Datos_sala[[#This Row],[Tiempo de Permanencia]]-Datos_sala[[#This Row],[Tiempo de Preparación Ordenes en Horas]])</f>
        <v>5.486111111111111E-2</v>
      </c>
      <c r="U293" s="9" t="str">
        <f>IF(Datos_sala[[#This Row],[Tiempo de Degustación en Horas]] = 0, "No", "Si")</f>
        <v>Si</v>
      </c>
    </row>
    <row r="294" spans="1:21" x14ac:dyDescent="0.3">
      <c r="A294">
        <v>16</v>
      </c>
      <c r="B294" t="s">
        <v>876</v>
      </c>
      <c r="C294">
        <v>4</v>
      </c>
      <c r="D294" s="1">
        <v>45019.121527777781</v>
      </c>
      <c r="E294" s="1">
        <v>45019.190972222219</v>
      </c>
      <c r="F294" t="s">
        <v>101</v>
      </c>
      <c r="G294" t="s">
        <v>73</v>
      </c>
      <c r="H294" t="s">
        <v>87</v>
      </c>
      <c r="I294" t="s">
        <v>877</v>
      </c>
      <c r="J294" t="s">
        <v>79</v>
      </c>
      <c r="K294">
        <v>293</v>
      </c>
      <c r="L294" t="s">
        <v>99</v>
      </c>
      <c r="M294" t="s">
        <v>878</v>
      </c>
      <c r="N294" s="2">
        <f>SUMIF(Datos_cocina!A:A,Datos_sala!K:K,Datos_cocina!J:J)</f>
        <v>216</v>
      </c>
      <c r="O294" s="7" t="str">
        <f>TEXT(Datos_sala[[#This Row],[Hora de Salida]], "aaaa-mm-dd")</f>
        <v>2023-04-03</v>
      </c>
      <c r="P294" t="str">
        <f>TEXT(Datos_sala[[#This Row],[Hora de Llegada]], "hh:mm")</f>
        <v>02:55</v>
      </c>
      <c r="Q294" t="str">
        <f>TEXT(Datos_sala[[#This Row],[Hora de Salida]], "hh:mm")</f>
        <v>04:35</v>
      </c>
      <c r="R294" s="8">
        <f>Datos_sala[[#This Row],[Hora de Salida2]] - Datos_sala[[#This Row],[Hora de Llegada2]] + IF(Datos_sala[[#This Row],[Estado de la Mesa]]="Ocupada", 15/1440, 0)</f>
        <v>6.9444444444444434E-2</v>
      </c>
      <c r="S294" s="8">
        <f>SUMIF(Datos_cocina!A:A, Datos_sala!K:K, Datos_cocina!H:H)</f>
        <v>8.3333333333333343E-2</v>
      </c>
      <c r="T294" s="8">
        <f>MAX(0, Datos_sala[[#This Row],[Tiempo de Permanencia]]-Datos_sala[[#This Row],[Tiempo de Preparación Ordenes en Horas]])</f>
        <v>0</v>
      </c>
      <c r="U294" s="9" t="str">
        <f>IF(Datos_sala[[#This Row],[Tiempo de Degustación en Horas]] = 0, "No", "Si")</f>
        <v>No</v>
      </c>
    </row>
    <row r="295" spans="1:21" x14ac:dyDescent="0.3">
      <c r="A295">
        <v>17</v>
      </c>
      <c r="B295" t="s">
        <v>155</v>
      </c>
      <c r="C295">
        <v>6</v>
      </c>
      <c r="D295" s="1">
        <v>45019.018055555556</v>
      </c>
      <c r="E295" s="1">
        <v>45019.164583333331</v>
      </c>
      <c r="F295" t="s">
        <v>83</v>
      </c>
      <c r="G295" t="s">
        <v>98</v>
      </c>
      <c r="H295" t="s">
        <v>67</v>
      </c>
      <c r="I295" t="s">
        <v>879</v>
      </c>
      <c r="J295" t="s">
        <v>68</v>
      </c>
      <c r="K295">
        <v>294</v>
      </c>
      <c r="L295" t="s">
        <v>88</v>
      </c>
      <c r="M295" t="s">
        <v>880</v>
      </c>
      <c r="N295" s="2">
        <f>SUMIF(Datos_cocina!A:A,Datos_sala!K:K,Datos_cocina!J:J)</f>
        <v>326</v>
      </c>
      <c r="O295" s="7" t="str">
        <f>TEXT(Datos_sala[[#This Row],[Hora de Salida]], "aaaa-mm-dd")</f>
        <v>2023-04-03</v>
      </c>
      <c r="P295" t="str">
        <f>TEXT(Datos_sala[[#This Row],[Hora de Llegada]], "hh:mm")</f>
        <v>00:26</v>
      </c>
      <c r="Q295" t="str">
        <f>TEXT(Datos_sala[[#This Row],[Hora de Salida]], "hh:mm")</f>
        <v>03:57</v>
      </c>
      <c r="R295" s="8">
        <f>Datos_sala[[#This Row],[Hora de Salida2]] - Datos_sala[[#This Row],[Hora de Llegada2]] + IF(Datos_sala[[#This Row],[Estado de la Mesa]]="Ocupada", 15/1440, 0)</f>
        <v>0.14652777777777778</v>
      </c>
      <c r="S295" s="8">
        <f>SUMIF(Datos_cocina!A:A, Datos_sala!K:K, Datos_cocina!H:H)</f>
        <v>5.9722222222222218E-2</v>
      </c>
      <c r="T295" s="8">
        <f>MAX(0, Datos_sala[[#This Row],[Tiempo de Permanencia]]-Datos_sala[[#This Row],[Tiempo de Preparación Ordenes en Horas]])</f>
        <v>8.6805555555555566E-2</v>
      </c>
      <c r="U295" s="9" t="str">
        <f>IF(Datos_sala[[#This Row],[Tiempo de Degustación en Horas]] = 0, "No", "Si")</f>
        <v>Si</v>
      </c>
    </row>
    <row r="296" spans="1:21" x14ac:dyDescent="0.3">
      <c r="A296">
        <v>3</v>
      </c>
      <c r="B296" t="s">
        <v>881</v>
      </c>
      <c r="C296">
        <v>1</v>
      </c>
      <c r="D296" s="1">
        <v>45019.006944444445</v>
      </c>
      <c r="E296" s="1">
        <v>45019.084027777775</v>
      </c>
      <c r="F296" t="s">
        <v>83</v>
      </c>
      <c r="G296" t="s">
        <v>73</v>
      </c>
      <c r="H296" t="s">
        <v>67</v>
      </c>
      <c r="I296" t="s">
        <v>882</v>
      </c>
      <c r="J296" t="s">
        <v>79</v>
      </c>
      <c r="K296">
        <v>295</v>
      </c>
      <c r="L296" t="s">
        <v>103</v>
      </c>
      <c r="M296" t="s">
        <v>883</v>
      </c>
      <c r="N296" s="2">
        <f>SUMIF(Datos_cocina!A:A,Datos_sala!K:K,Datos_cocina!J:J)</f>
        <v>247</v>
      </c>
      <c r="O296" s="7" t="str">
        <f>TEXT(Datos_sala[[#This Row],[Hora de Salida]], "aaaa-mm-dd")</f>
        <v>2023-04-03</v>
      </c>
      <c r="P296" t="str">
        <f>TEXT(Datos_sala[[#This Row],[Hora de Llegada]], "hh:mm")</f>
        <v>00:10</v>
      </c>
      <c r="Q296" t="str">
        <f>TEXT(Datos_sala[[#This Row],[Hora de Salida]], "hh:mm")</f>
        <v>02:01</v>
      </c>
      <c r="R296" s="8">
        <f>Datos_sala[[#This Row],[Hora de Salida2]] - Datos_sala[[#This Row],[Hora de Llegada2]] + IF(Datos_sala[[#This Row],[Estado de la Mesa]]="Ocupada", 15/1440, 0)</f>
        <v>7.7083333333333337E-2</v>
      </c>
      <c r="S296" s="8">
        <f>SUMIF(Datos_cocina!A:A, Datos_sala!K:K, Datos_cocina!H:H)</f>
        <v>0.12291666666666667</v>
      </c>
      <c r="T296" s="8">
        <f>MAX(0, Datos_sala[[#This Row],[Tiempo de Permanencia]]-Datos_sala[[#This Row],[Tiempo de Preparación Ordenes en Horas]])</f>
        <v>0</v>
      </c>
      <c r="U296" s="9" t="str">
        <f>IF(Datos_sala[[#This Row],[Tiempo de Degustación en Horas]] = 0, "No", "Si")</f>
        <v>No</v>
      </c>
    </row>
    <row r="297" spans="1:21" x14ac:dyDescent="0.3">
      <c r="A297">
        <v>14</v>
      </c>
      <c r="B297" t="s">
        <v>884</v>
      </c>
      <c r="C297">
        <v>1</v>
      </c>
      <c r="D297" s="1">
        <v>45019.117361111108</v>
      </c>
      <c r="E297" s="1">
        <v>45019.248611111114</v>
      </c>
      <c r="F297" t="s">
        <v>83</v>
      </c>
      <c r="G297" t="s">
        <v>66</v>
      </c>
      <c r="H297" t="s">
        <v>67</v>
      </c>
      <c r="I297" t="s">
        <v>885</v>
      </c>
      <c r="J297" t="s">
        <v>75</v>
      </c>
      <c r="K297">
        <v>296</v>
      </c>
      <c r="L297" t="s">
        <v>107</v>
      </c>
      <c r="M297" t="s">
        <v>886</v>
      </c>
      <c r="N297" s="2">
        <f>SUMIF(Datos_cocina!A:A,Datos_sala!K:K,Datos_cocina!J:J)</f>
        <v>59</v>
      </c>
      <c r="O297" s="7" t="str">
        <f>TEXT(Datos_sala[[#This Row],[Hora de Salida]], "aaaa-mm-dd")</f>
        <v>2023-04-03</v>
      </c>
      <c r="P297" t="str">
        <f>TEXT(Datos_sala[[#This Row],[Hora de Llegada]], "hh:mm")</f>
        <v>02:49</v>
      </c>
      <c r="Q297" t="str">
        <f>TEXT(Datos_sala[[#This Row],[Hora de Salida]], "hh:mm")</f>
        <v>05:58</v>
      </c>
      <c r="R297" s="8">
        <f>Datos_sala[[#This Row],[Hora de Salida2]] - Datos_sala[[#This Row],[Hora de Llegada2]] + IF(Datos_sala[[#This Row],[Estado de la Mesa]]="Ocupada", 15/1440, 0)</f>
        <v>0.14166666666666666</v>
      </c>
      <c r="S297" s="8">
        <f>SUMIF(Datos_cocina!A:A, Datos_sala!K:K, Datos_cocina!H:H)</f>
        <v>3.1944444444444442E-2</v>
      </c>
      <c r="T297" s="8">
        <f>MAX(0, Datos_sala[[#This Row],[Tiempo de Permanencia]]-Datos_sala[[#This Row],[Tiempo de Preparación Ordenes en Horas]])</f>
        <v>0.10972222222222222</v>
      </c>
      <c r="U297" s="9" t="str">
        <f>IF(Datos_sala[[#This Row],[Tiempo de Degustación en Horas]] = 0, "No", "Si")</f>
        <v>Si</v>
      </c>
    </row>
    <row r="298" spans="1:21" x14ac:dyDescent="0.3">
      <c r="A298">
        <v>4</v>
      </c>
      <c r="B298" t="s">
        <v>71</v>
      </c>
      <c r="C298">
        <v>3</v>
      </c>
      <c r="D298" s="1">
        <v>45019.043749999997</v>
      </c>
      <c r="E298" s="1">
        <v>45019.185416666667</v>
      </c>
      <c r="F298" t="s">
        <v>121</v>
      </c>
      <c r="G298" t="s">
        <v>73</v>
      </c>
      <c r="H298" t="s">
        <v>67</v>
      </c>
      <c r="I298" t="s">
        <v>887</v>
      </c>
      <c r="J298" t="s">
        <v>75</v>
      </c>
      <c r="K298">
        <v>297</v>
      </c>
      <c r="L298" t="s">
        <v>107</v>
      </c>
      <c r="M298" t="s">
        <v>888</v>
      </c>
      <c r="N298" s="2">
        <f>SUMIF(Datos_cocina!A:A,Datos_sala!K:K,Datos_cocina!J:J)</f>
        <v>175</v>
      </c>
      <c r="O298" s="7" t="str">
        <f>TEXT(Datos_sala[[#This Row],[Hora de Salida]], "aaaa-mm-dd")</f>
        <v>2023-04-03</v>
      </c>
      <c r="P298" t="str">
        <f>TEXT(Datos_sala[[#This Row],[Hora de Llegada]], "hh:mm")</f>
        <v>01:03</v>
      </c>
      <c r="Q298" t="str">
        <f>TEXT(Datos_sala[[#This Row],[Hora de Salida]], "hh:mm")</f>
        <v>04:27</v>
      </c>
      <c r="R298" s="8">
        <f>Datos_sala[[#This Row],[Hora de Salida2]] - Datos_sala[[#This Row],[Hora de Llegada2]] + IF(Datos_sala[[#This Row],[Estado de la Mesa]]="Ocupada", 15/1440, 0)</f>
        <v>0.15208333333333332</v>
      </c>
      <c r="S298" s="8">
        <f>SUMIF(Datos_cocina!A:A, Datos_sala!K:K, Datos_cocina!H:H)</f>
        <v>7.7777777777777779E-2</v>
      </c>
      <c r="T298" s="8">
        <f>MAX(0, Datos_sala[[#This Row],[Tiempo de Permanencia]]-Datos_sala[[#This Row],[Tiempo de Preparación Ordenes en Horas]])</f>
        <v>7.4305555555555541E-2</v>
      </c>
      <c r="U298" s="9" t="str">
        <f>IF(Datos_sala[[#This Row],[Tiempo de Degustación en Horas]] = 0, "No", "Si")</f>
        <v>Si</v>
      </c>
    </row>
    <row r="299" spans="1:21" x14ac:dyDescent="0.3">
      <c r="A299">
        <v>11</v>
      </c>
      <c r="B299" t="s">
        <v>889</v>
      </c>
      <c r="C299">
        <v>4</v>
      </c>
      <c r="D299" s="1">
        <v>45019.134722222225</v>
      </c>
      <c r="E299" s="1">
        <v>45019.228472222225</v>
      </c>
      <c r="F299" t="s">
        <v>72</v>
      </c>
      <c r="G299" t="s">
        <v>98</v>
      </c>
      <c r="H299" t="s">
        <v>67</v>
      </c>
      <c r="I299" t="s">
        <v>890</v>
      </c>
      <c r="J299" t="s">
        <v>79</v>
      </c>
      <c r="K299">
        <v>298</v>
      </c>
      <c r="L299" t="s">
        <v>80</v>
      </c>
      <c r="M299" t="s">
        <v>891</v>
      </c>
      <c r="N299" s="2">
        <f>SUMIF(Datos_cocina!A:A,Datos_sala!K:K,Datos_cocina!J:J)</f>
        <v>255</v>
      </c>
      <c r="O299" s="7" t="str">
        <f>TEXT(Datos_sala[[#This Row],[Hora de Salida]], "aaaa-mm-dd")</f>
        <v>2023-04-03</v>
      </c>
      <c r="P299" t="str">
        <f>TEXT(Datos_sala[[#This Row],[Hora de Llegada]], "hh:mm")</f>
        <v>03:14</v>
      </c>
      <c r="Q299" t="str">
        <f>TEXT(Datos_sala[[#This Row],[Hora de Salida]], "hh:mm")</f>
        <v>05:29</v>
      </c>
      <c r="R299" s="8">
        <f>Datos_sala[[#This Row],[Hora de Salida2]] - Datos_sala[[#This Row],[Hora de Llegada2]] + IF(Datos_sala[[#This Row],[Estado de la Mesa]]="Ocupada", 15/1440, 0)</f>
        <v>9.375E-2</v>
      </c>
      <c r="S299" s="8">
        <f>SUMIF(Datos_cocina!A:A, Datos_sala!K:K, Datos_cocina!H:H)</f>
        <v>9.7916666666666652E-2</v>
      </c>
      <c r="T299" s="8">
        <f>MAX(0, Datos_sala[[#This Row],[Tiempo de Permanencia]]-Datos_sala[[#This Row],[Tiempo de Preparación Ordenes en Horas]])</f>
        <v>0</v>
      </c>
      <c r="U299" s="9" t="str">
        <f>IF(Datos_sala[[#This Row],[Tiempo de Degustación en Horas]] = 0, "No", "Si")</f>
        <v>No</v>
      </c>
    </row>
    <row r="300" spans="1:21" x14ac:dyDescent="0.3">
      <c r="A300">
        <v>6</v>
      </c>
      <c r="B300" t="s">
        <v>892</v>
      </c>
      <c r="C300">
        <v>1</v>
      </c>
      <c r="D300" s="1">
        <v>45019.054861111108</v>
      </c>
      <c r="E300" s="1">
        <v>45019.114583333336</v>
      </c>
      <c r="F300" t="s">
        <v>72</v>
      </c>
      <c r="G300" t="s">
        <v>66</v>
      </c>
      <c r="H300" t="s">
        <v>74</v>
      </c>
      <c r="I300" t="s">
        <v>893</v>
      </c>
      <c r="J300" t="s">
        <v>75</v>
      </c>
      <c r="K300">
        <v>299</v>
      </c>
      <c r="L300" t="s">
        <v>103</v>
      </c>
      <c r="M300" t="s">
        <v>894</v>
      </c>
      <c r="N300" s="2">
        <f>SUMIF(Datos_cocina!A:A,Datos_sala!K:K,Datos_cocina!J:J)</f>
        <v>182</v>
      </c>
      <c r="O300" s="7" t="str">
        <f>TEXT(Datos_sala[[#This Row],[Hora de Salida]], "aaaa-mm-dd")</f>
        <v>2023-04-03</v>
      </c>
      <c r="P300" t="str">
        <f>TEXT(Datos_sala[[#This Row],[Hora de Llegada]], "hh:mm")</f>
        <v>01:19</v>
      </c>
      <c r="Q300" t="str">
        <f>TEXT(Datos_sala[[#This Row],[Hora de Salida]], "hh:mm")</f>
        <v>02:45</v>
      </c>
      <c r="R300" s="8">
        <f>Datos_sala[[#This Row],[Hora de Salida2]] - Datos_sala[[#This Row],[Hora de Llegada2]] + IF(Datos_sala[[#This Row],[Estado de la Mesa]]="Ocupada", 15/1440, 0)</f>
        <v>7.013888888888889E-2</v>
      </c>
      <c r="S300" s="8">
        <f>SUMIF(Datos_cocina!A:A, Datos_sala!K:K, Datos_cocina!H:H)</f>
        <v>7.8472222222222221E-2</v>
      </c>
      <c r="T300" s="8">
        <f>MAX(0, Datos_sala[[#This Row],[Tiempo de Permanencia]]-Datos_sala[[#This Row],[Tiempo de Preparación Ordenes en Horas]])</f>
        <v>0</v>
      </c>
      <c r="U300" s="9" t="str">
        <f>IF(Datos_sala[[#This Row],[Tiempo de Degustación en Horas]] = 0, "No", "Si")</f>
        <v>No</v>
      </c>
    </row>
    <row r="301" spans="1:21" x14ac:dyDescent="0.3">
      <c r="A301">
        <v>18</v>
      </c>
      <c r="B301" t="s">
        <v>565</v>
      </c>
      <c r="C301">
        <v>6</v>
      </c>
      <c r="D301" s="1">
        <v>45019.095138888886</v>
      </c>
      <c r="E301" s="1">
        <v>45019.179861111108</v>
      </c>
      <c r="F301" t="s">
        <v>83</v>
      </c>
      <c r="G301" t="s">
        <v>98</v>
      </c>
      <c r="H301" t="s">
        <v>67</v>
      </c>
      <c r="I301" t="s">
        <v>895</v>
      </c>
      <c r="J301" t="s">
        <v>79</v>
      </c>
      <c r="K301">
        <v>300</v>
      </c>
      <c r="L301" t="s">
        <v>119</v>
      </c>
      <c r="M301" t="s">
        <v>896</v>
      </c>
      <c r="N301" s="2">
        <f>SUMIF(Datos_cocina!A:A,Datos_sala!K:K,Datos_cocina!J:J)</f>
        <v>290</v>
      </c>
      <c r="O301" s="7" t="str">
        <f>TEXT(Datos_sala[[#This Row],[Hora de Salida]], "aaaa-mm-dd")</f>
        <v>2023-04-03</v>
      </c>
      <c r="P301" t="str">
        <f>TEXT(Datos_sala[[#This Row],[Hora de Llegada]], "hh:mm")</f>
        <v>02:17</v>
      </c>
      <c r="Q301" t="str">
        <f>TEXT(Datos_sala[[#This Row],[Hora de Salida]], "hh:mm")</f>
        <v>04:19</v>
      </c>
      <c r="R301" s="8">
        <f>Datos_sala[[#This Row],[Hora de Salida2]] - Datos_sala[[#This Row],[Hora de Llegada2]] + IF(Datos_sala[[#This Row],[Estado de la Mesa]]="Ocupada", 15/1440, 0)</f>
        <v>8.4722222222222227E-2</v>
      </c>
      <c r="S301" s="8">
        <f>SUMIF(Datos_cocina!A:A, Datos_sala!K:K, Datos_cocina!H:H)</f>
        <v>8.1944444444444445E-2</v>
      </c>
      <c r="T301" s="8">
        <f>MAX(0, Datos_sala[[#This Row],[Tiempo de Permanencia]]-Datos_sala[[#This Row],[Tiempo de Preparación Ordenes en Horas]])</f>
        <v>2.7777777777777818E-3</v>
      </c>
      <c r="U301" s="9" t="str">
        <f>IF(Datos_sala[[#This Row],[Tiempo de Degustación en Horas]] = 0, "No", "Si")</f>
        <v>Si</v>
      </c>
    </row>
    <row r="302" spans="1:21" x14ac:dyDescent="0.3">
      <c r="A302">
        <v>8</v>
      </c>
      <c r="B302" t="s">
        <v>897</v>
      </c>
      <c r="C302">
        <v>6</v>
      </c>
      <c r="D302" s="1">
        <v>45019.093055555553</v>
      </c>
      <c r="E302" s="1">
        <v>45019.172222222223</v>
      </c>
      <c r="F302" t="s">
        <v>72</v>
      </c>
      <c r="G302" t="s">
        <v>73</v>
      </c>
      <c r="H302" t="s">
        <v>67</v>
      </c>
      <c r="I302" t="s">
        <v>898</v>
      </c>
      <c r="J302" t="s">
        <v>79</v>
      </c>
      <c r="K302">
        <v>301</v>
      </c>
      <c r="L302" t="s">
        <v>103</v>
      </c>
      <c r="M302" t="s">
        <v>899</v>
      </c>
      <c r="N302" s="2">
        <f>SUMIF(Datos_cocina!A:A,Datos_sala!K:K,Datos_cocina!J:J)</f>
        <v>223</v>
      </c>
      <c r="O302" s="7" t="str">
        <f>TEXT(Datos_sala[[#This Row],[Hora de Salida]], "aaaa-mm-dd")</f>
        <v>2023-04-03</v>
      </c>
      <c r="P302" t="str">
        <f>TEXT(Datos_sala[[#This Row],[Hora de Llegada]], "hh:mm")</f>
        <v>02:14</v>
      </c>
      <c r="Q302" t="str">
        <f>TEXT(Datos_sala[[#This Row],[Hora de Salida]], "hh:mm")</f>
        <v>04:08</v>
      </c>
      <c r="R302" s="8">
        <f>Datos_sala[[#This Row],[Hora de Salida2]] - Datos_sala[[#This Row],[Hora de Llegada2]] + IF(Datos_sala[[#This Row],[Estado de la Mesa]]="Ocupada", 15/1440, 0)</f>
        <v>7.9166666666666663E-2</v>
      </c>
      <c r="S302" s="8">
        <f>SUMIF(Datos_cocina!A:A, Datos_sala!K:K, Datos_cocina!H:H)</f>
        <v>0.12708333333333333</v>
      </c>
      <c r="T302" s="8">
        <f>MAX(0, Datos_sala[[#This Row],[Tiempo de Permanencia]]-Datos_sala[[#This Row],[Tiempo de Preparación Ordenes en Horas]])</f>
        <v>0</v>
      </c>
      <c r="U302" s="9" t="str">
        <f>IF(Datos_sala[[#This Row],[Tiempo de Degustación en Horas]] = 0, "No", "Si")</f>
        <v>No</v>
      </c>
    </row>
    <row r="303" spans="1:21" x14ac:dyDescent="0.3">
      <c r="A303" t="s">
        <v>89</v>
      </c>
      <c r="B303" t="s">
        <v>182</v>
      </c>
      <c r="C303">
        <v>2</v>
      </c>
      <c r="D303" s="1">
        <v>45019.055555555555</v>
      </c>
      <c r="E303" s="1">
        <v>45019.205555555556</v>
      </c>
      <c r="F303" t="s">
        <v>121</v>
      </c>
      <c r="G303" t="s">
        <v>98</v>
      </c>
      <c r="H303" t="s">
        <v>67</v>
      </c>
      <c r="I303">
        <v>3989</v>
      </c>
      <c r="J303" t="s">
        <v>79</v>
      </c>
      <c r="K303">
        <v>302</v>
      </c>
      <c r="L303" t="s">
        <v>88</v>
      </c>
      <c r="M303" t="s">
        <v>32</v>
      </c>
      <c r="N303" s="2">
        <f>SUMIF(Datos_cocina!A:A,Datos_sala!K:K,Datos_cocina!J:J)</f>
        <v>96</v>
      </c>
      <c r="O303" s="7" t="str">
        <f>TEXT(Datos_sala[[#This Row],[Hora de Salida]], "aaaa-mm-dd")</f>
        <v>2023-04-03</v>
      </c>
      <c r="P303" t="str">
        <f>TEXT(Datos_sala[[#This Row],[Hora de Llegada]], "hh:mm")</f>
        <v>01:20</v>
      </c>
      <c r="Q303" t="str">
        <f>TEXT(Datos_sala[[#This Row],[Hora de Salida]], "hh:mm")</f>
        <v>04:56</v>
      </c>
      <c r="R303" s="8">
        <f>Datos_sala[[#This Row],[Hora de Salida2]] - Datos_sala[[#This Row],[Hora de Llegada2]] + IF(Datos_sala[[#This Row],[Estado de la Mesa]]="Ocupada", 15/1440, 0)</f>
        <v>0.15</v>
      </c>
      <c r="S303" s="8">
        <f>SUMIF(Datos_cocina!A:A, Datos_sala!K:K, Datos_cocina!H:H)</f>
        <v>1.0416666666666666E-2</v>
      </c>
      <c r="T303" s="8">
        <f>MAX(0, Datos_sala[[#This Row],[Tiempo de Permanencia]]-Datos_sala[[#This Row],[Tiempo de Preparación Ordenes en Horas]])</f>
        <v>0.13958333333333334</v>
      </c>
      <c r="U303" s="9" t="str">
        <f>IF(Datos_sala[[#This Row],[Tiempo de Degustación en Horas]] = 0, "No", "Si")</f>
        <v>Si</v>
      </c>
    </row>
    <row r="304" spans="1:21" x14ac:dyDescent="0.3">
      <c r="A304">
        <v>14</v>
      </c>
      <c r="B304" t="s">
        <v>900</v>
      </c>
      <c r="C304">
        <v>5</v>
      </c>
      <c r="D304" s="1">
        <v>45019.151388888888</v>
      </c>
      <c r="E304" s="1">
        <v>45019.26666666667</v>
      </c>
      <c r="F304" t="s">
        <v>72</v>
      </c>
      <c r="G304" t="s">
        <v>98</v>
      </c>
      <c r="H304" t="s">
        <v>87</v>
      </c>
      <c r="I304" t="s">
        <v>901</v>
      </c>
      <c r="J304" t="s">
        <v>75</v>
      </c>
      <c r="K304">
        <v>303</v>
      </c>
      <c r="L304" t="s">
        <v>76</v>
      </c>
      <c r="M304" t="s">
        <v>902</v>
      </c>
      <c r="N304" s="2">
        <f>SUMIF(Datos_cocina!A:A,Datos_sala!K:K,Datos_cocina!J:J)</f>
        <v>210</v>
      </c>
      <c r="O304" s="7" t="str">
        <f>TEXT(Datos_sala[[#This Row],[Hora de Salida]], "aaaa-mm-dd")</f>
        <v>2023-04-03</v>
      </c>
      <c r="P304" t="str">
        <f>TEXT(Datos_sala[[#This Row],[Hora de Llegada]], "hh:mm")</f>
        <v>03:38</v>
      </c>
      <c r="Q304" t="str">
        <f>TEXT(Datos_sala[[#This Row],[Hora de Salida]], "hh:mm")</f>
        <v>06:24</v>
      </c>
      <c r="R304" s="8">
        <f>Datos_sala[[#This Row],[Hora de Salida2]] - Datos_sala[[#This Row],[Hora de Llegada2]] + IF(Datos_sala[[#This Row],[Estado de la Mesa]]="Ocupada", 15/1440, 0)</f>
        <v>0.12569444444444444</v>
      </c>
      <c r="S304" s="8">
        <f>SUMIF(Datos_cocina!A:A, Datos_sala!K:K, Datos_cocina!H:H)</f>
        <v>6.3888888888888884E-2</v>
      </c>
      <c r="T304" s="8">
        <f>MAX(0, Datos_sala[[#This Row],[Tiempo de Permanencia]]-Datos_sala[[#This Row],[Tiempo de Preparación Ordenes en Horas]])</f>
        <v>6.1805555555555558E-2</v>
      </c>
      <c r="U304" s="9" t="str">
        <f>IF(Datos_sala[[#This Row],[Tiempo de Degustación en Horas]] = 0, "No", "Si")</f>
        <v>Si</v>
      </c>
    </row>
    <row r="305" spans="1:21" x14ac:dyDescent="0.3">
      <c r="A305">
        <v>6</v>
      </c>
      <c r="B305" t="s">
        <v>903</v>
      </c>
      <c r="C305">
        <v>4</v>
      </c>
      <c r="D305" s="1">
        <v>45019.14166666667</v>
      </c>
      <c r="E305" s="1">
        <v>45019.194444444445</v>
      </c>
      <c r="F305" t="s">
        <v>121</v>
      </c>
      <c r="G305" t="s">
        <v>73</v>
      </c>
      <c r="H305" t="s">
        <v>67</v>
      </c>
      <c r="I305" t="s">
        <v>904</v>
      </c>
      <c r="J305" t="s">
        <v>79</v>
      </c>
      <c r="K305">
        <v>304</v>
      </c>
      <c r="L305" t="s">
        <v>88</v>
      </c>
      <c r="M305" t="s">
        <v>905</v>
      </c>
      <c r="N305" s="2">
        <f>SUMIF(Datos_cocina!A:A,Datos_sala!K:K,Datos_cocina!J:J)</f>
        <v>279</v>
      </c>
      <c r="O305" s="7" t="str">
        <f>TEXT(Datos_sala[[#This Row],[Hora de Salida]], "aaaa-mm-dd")</f>
        <v>2023-04-03</v>
      </c>
      <c r="P305" t="str">
        <f>TEXT(Datos_sala[[#This Row],[Hora de Llegada]], "hh:mm")</f>
        <v>03:24</v>
      </c>
      <c r="Q305" t="str">
        <f>TEXT(Datos_sala[[#This Row],[Hora de Salida]], "hh:mm")</f>
        <v>04:40</v>
      </c>
      <c r="R305" s="8">
        <f>Datos_sala[[#This Row],[Hora de Salida2]] - Datos_sala[[#This Row],[Hora de Llegada2]] + IF(Datos_sala[[#This Row],[Estado de la Mesa]]="Ocupada", 15/1440, 0)</f>
        <v>5.2777777777777785E-2</v>
      </c>
      <c r="S305" s="8">
        <f>SUMIF(Datos_cocina!A:A, Datos_sala!K:K, Datos_cocina!H:H)</f>
        <v>5.9027777777777776E-2</v>
      </c>
      <c r="T305" s="8">
        <f>MAX(0, Datos_sala[[#This Row],[Tiempo de Permanencia]]-Datos_sala[[#This Row],[Tiempo de Preparación Ordenes en Horas]])</f>
        <v>0</v>
      </c>
      <c r="U305" s="9" t="str">
        <f>IF(Datos_sala[[#This Row],[Tiempo de Degustación en Horas]] = 0, "No", "Si")</f>
        <v>No</v>
      </c>
    </row>
    <row r="306" spans="1:21" x14ac:dyDescent="0.3">
      <c r="A306">
        <v>1</v>
      </c>
      <c r="B306" t="s">
        <v>906</v>
      </c>
      <c r="C306">
        <v>2</v>
      </c>
      <c r="D306" s="1">
        <v>45019.03125</v>
      </c>
      <c r="E306" s="1">
        <v>45019.175694444442</v>
      </c>
      <c r="F306" t="s">
        <v>121</v>
      </c>
      <c r="G306" t="s">
        <v>73</v>
      </c>
      <c r="H306" t="s">
        <v>67</v>
      </c>
      <c r="I306" t="s">
        <v>907</v>
      </c>
      <c r="J306" t="s">
        <v>79</v>
      </c>
      <c r="K306">
        <v>305</v>
      </c>
      <c r="L306" t="s">
        <v>84</v>
      </c>
      <c r="M306" t="s">
        <v>908</v>
      </c>
      <c r="N306" s="2">
        <f>SUMIF(Datos_cocina!A:A,Datos_sala!K:K,Datos_cocina!J:J)</f>
        <v>128</v>
      </c>
      <c r="O306" s="7" t="str">
        <f>TEXT(Datos_sala[[#This Row],[Hora de Salida]], "aaaa-mm-dd")</f>
        <v>2023-04-03</v>
      </c>
      <c r="P306" t="str">
        <f>TEXT(Datos_sala[[#This Row],[Hora de Llegada]], "hh:mm")</f>
        <v>00:45</v>
      </c>
      <c r="Q306" t="str">
        <f>TEXT(Datos_sala[[#This Row],[Hora de Salida]], "hh:mm")</f>
        <v>04:13</v>
      </c>
      <c r="R306" s="8">
        <f>Datos_sala[[#This Row],[Hora de Salida2]] - Datos_sala[[#This Row],[Hora de Llegada2]] + IF(Datos_sala[[#This Row],[Estado de la Mesa]]="Ocupada", 15/1440, 0)</f>
        <v>0.14444444444444443</v>
      </c>
      <c r="S306" s="8">
        <f>SUMIF(Datos_cocina!A:A, Datos_sala!K:K, Datos_cocina!H:H)</f>
        <v>4.5138888888888888E-2</v>
      </c>
      <c r="T306" s="8">
        <f>MAX(0, Datos_sala[[#This Row],[Tiempo de Permanencia]]-Datos_sala[[#This Row],[Tiempo de Preparación Ordenes en Horas]])</f>
        <v>9.9305555555555536E-2</v>
      </c>
      <c r="U306" s="9" t="str">
        <f>IF(Datos_sala[[#This Row],[Tiempo de Degustación en Horas]] = 0, "No", "Si")</f>
        <v>Si</v>
      </c>
    </row>
    <row r="307" spans="1:21" x14ac:dyDescent="0.3">
      <c r="A307" t="s">
        <v>63</v>
      </c>
      <c r="B307" t="s">
        <v>183</v>
      </c>
      <c r="C307">
        <v>4</v>
      </c>
      <c r="D307" s="1">
        <v>45019.002083333333</v>
      </c>
      <c r="E307" s="1">
        <v>45019.105555555558</v>
      </c>
      <c r="F307" t="s">
        <v>72</v>
      </c>
      <c r="G307" t="s">
        <v>73</v>
      </c>
      <c r="H307" t="s">
        <v>67</v>
      </c>
      <c r="I307">
        <v>1696</v>
      </c>
      <c r="J307" t="s">
        <v>75</v>
      </c>
      <c r="K307">
        <v>306</v>
      </c>
      <c r="L307" t="s">
        <v>84</v>
      </c>
      <c r="M307" t="s">
        <v>32</v>
      </c>
      <c r="N307" s="2">
        <f>SUMIF(Datos_cocina!A:A,Datos_sala!K:K,Datos_cocina!J:J)</f>
        <v>32</v>
      </c>
      <c r="O307" s="7" t="str">
        <f>TEXT(Datos_sala[[#This Row],[Hora de Salida]], "aaaa-mm-dd")</f>
        <v>2023-04-03</v>
      </c>
      <c r="P307" t="str">
        <f>TEXT(Datos_sala[[#This Row],[Hora de Llegada]], "hh:mm")</f>
        <v>00:03</v>
      </c>
      <c r="Q307" t="str">
        <f>TEXT(Datos_sala[[#This Row],[Hora de Salida]], "hh:mm")</f>
        <v>02:32</v>
      </c>
      <c r="R307" s="8">
        <f>Datos_sala[[#This Row],[Hora de Salida2]] - Datos_sala[[#This Row],[Hora de Llegada2]] + IF(Datos_sala[[#This Row],[Estado de la Mesa]]="Ocupada", 15/1440, 0)</f>
        <v>0.11388888888888889</v>
      </c>
      <c r="S307" s="8">
        <f>SUMIF(Datos_cocina!A:A, Datos_sala!K:K, Datos_cocina!H:H)</f>
        <v>1.4583333333333334E-2</v>
      </c>
      <c r="T307" s="8">
        <f>MAX(0, Datos_sala[[#This Row],[Tiempo de Permanencia]]-Datos_sala[[#This Row],[Tiempo de Preparación Ordenes en Horas]])</f>
        <v>9.930555555555555E-2</v>
      </c>
      <c r="U307" s="9" t="str">
        <f>IF(Datos_sala[[#This Row],[Tiempo de Degustación en Horas]] = 0, "No", "Si")</f>
        <v>Si</v>
      </c>
    </row>
    <row r="308" spans="1:21" x14ac:dyDescent="0.3">
      <c r="A308" t="s">
        <v>77</v>
      </c>
      <c r="B308" t="s">
        <v>78</v>
      </c>
      <c r="C308">
        <v>5</v>
      </c>
      <c r="D308" s="1">
        <v>45019.131249999999</v>
      </c>
      <c r="E308" s="1">
        <v>45019.23541666667</v>
      </c>
      <c r="F308" t="s">
        <v>121</v>
      </c>
      <c r="G308" t="s">
        <v>73</v>
      </c>
      <c r="H308" t="s">
        <v>74</v>
      </c>
      <c r="I308">
        <v>3166</v>
      </c>
      <c r="J308" t="s">
        <v>68</v>
      </c>
      <c r="K308">
        <v>307</v>
      </c>
      <c r="L308" t="s">
        <v>69</v>
      </c>
      <c r="M308" t="s">
        <v>42</v>
      </c>
      <c r="N308" s="2">
        <f>SUMIF(Datos_cocina!A:A,Datos_sala!K:K,Datos_cocina!J:J)</f>
        <v>63</v>
      </c>
      <c r="O308" s="7" t="str">
        <f>TEXT(Datos_sala[[#This Row],[Hora de Salida]], "aaaa-mm-dd")</f>
        <v>2023-04-03</v>
      </c>
      <c r="P308" t="str">
        <f>TEXT(Datos_sala[[#This Row],[Hora de Llegada]], "hh:mm")</f>
        <v>03:09</v>
      </c>
      <c r="Q308" t="str">
        <f>TEXT(Datos_sala[[#This Row],[Hora de Salida]], "hh:mm")</f>
        <v>05:39</v>
      </c>
      <c r="R308" s="8">
        <f>Datos_sala[[#This Row],[Hora de Salida2]] - Datos_sala[[#This Row],[Hora de Llegada2]] + IF(Datos_sala[[#This Row],[Estado de la Mesa]]="Ocupada", 15/1440, 0)</f>
        <v>0.10416666666666666</v>
      </c>
      <c r="S308" s="8">
        <f>SUMIF(Datos_cocina!A:A, Datos_sala!K:K, Datos_cocina!H:H)</f>
        <v>2.7083333333333334E-2</v>
      </c>
      <c r="T308" s="8">
        <f>MAX(0, Datos_sala[[#This Row],[Tiempo de Permanencia]]-Datos_sala[[#This Row],[Tiempo de Preparación Ordenes en Horas]])</f>
        <v>7.7083333333333323E-2</v>
      </c>
      <c r="U308" s="9" t="str">
        <f>IF(Datos_sala[[#This Row],[Tiempo de Degustación en Horas]] = 0, "No", "Si")</f>
        <v>Si</v>
      </c>
    </row>
    <row r="309" spans="1:21" x14ac:dyDescent="0.3">
      <c r="A309">
        <v>14</v>
      </c>
      <c r="B309" t="s">
        <v>909</v>
      </c>
      <c r="C309">
        <v>6</v>
      </c>
      <c r="D309" s="1">
        <v>45019.079861111109</v>
      </c>
      <c r="E309" s="1">
        <v>45019.193749999999</v>
      </c>
      <c r="F309" t="s">
        <v>83</v>
      </c>
      <c r="G309" t="s">
        <v>73</v>
      </c>
      <c r="H309" t="s">
        <v>67</v>
      </c>
      <c r="I309" t="s">
        <v>910</v>
      </c>
      <c r="J309" t="s">
        <v>79</v>
      </c>
      <c r="K309">
        <v>308</v>
      </c>
      <c r="L309" t="s">
        <v>103</v>
      </c>
      <c r="M309" t="s">
        <v>911</v>
      </c>
      <c r="N309" s="2">
        <f>SUMIF(Datos_cocina!A:A,Datos_sala!K:K,Datos_cocina!J:J)</f>
        <v>222</v>
      </c>
      <c r="O309" s="7" t="str">
        <f>TEXT(Datos_sala[[#This Row],[Hora de Salida]], "aaaa-mm-dd")</f>
        <v>2023-04-03</v>
      </c>
      <c r="P309" t="str">
        <f>TEXT(Datos_sala[[#This Row],[Hora de Llegada]], "hh:mm")</f>
        <v>01:55</v>
      </c>
      <c r="Q309" t="str">
        <f>TEXT(Datos_sala[[#This Row],[Hora de Salida]], "hh:mm")</f>
        <v>04:39</v>
      </c>
      <c r="R309" s="8">
        <f>Datos_sala[[#This Row],[Hora de Salida2]] - Datos_sala[[#This Row],[Hora de Llegada2]] + IF(Datos_sala[[#This Row],[Estado de la Mesa]]="Ocupada", 15/1440, 0)</f>
        <v>0.1138888888888889</v>
      </c>
      <c r="S309" s="8">
        <f>SUMIF(Datos_cocina!A:A, Datos_sala!K:K, Datos_cocina!H:H)</f>
        <v>0.12916666666666665</v>
      </c>
      <c r="T309" s="8">
        <f>MAX(0, Datos_sala[[#This Row],[Tiempo de Permanencia]]-Datos_sala[[#This Row],[Tiempo de Preparación Ordenes en Horas]])</f>
        <v>0</v>
      </c>
      <c r="U309" s="9" t="str">
        <f>IF(Datos_sala[[#This Row],[Tiempo de Degustación en Horas]] = 0, "No", "Si")</f>
        <v>No</v>
      </c>
    </row>
    <row r="310" spans="1:21" x14ac:dyDescent="0.3">
      <c r="A310">
        <v>9</v>
      </c>
      <c r="B310" t="s">
        <v>912</v>
      </c>
      <c r="C310">
        <v>3</v>
      </c>
      <c r="D310" s="1">
        <v>45019.019444444442</v>
      </c>
      <c r="E310" s="1">
        <v>45019.170138888891</v>
      </c>
      <c r="F310" t="s">
        <v>121</v>
      </c>
      <c r="G310" t="s">
        <v>73</v>
      </c>
      <c r="H310" t="s">
        <v>67</v>
      </c>
      <c r="I310" t="s">
        <v>913</v>
      </c>
      <c r="J310" t="s">
        <v>79</v>
      </c>
      <c r="K310">
        <v>309</v>
      </c>
      <c r="L310" t="s">
        <v>99</v>
      </c>
      <c r="M310" t="s">
        <v>914</v>
      </c>
      <c r="N310" s="2">
        <f>SUMIF(Datos_cocina!A:A,Datos_sala!K:K,Datos_cocina!J:J)</f>
        <v>172</v>
      </c>
      <c r="O310" s="7" t="str">
        <f>TEXT(Datos_sala[[#This Row],[Hora de Salida]], "aaaa-mm-dd")</f>
        <v>2023-04-03</v>
      </c>
      <c r="P310" t="str">
        <f>TEXT(Datos_sala[[#This Row],[Hora de Llegada]], "hh:mm")</f>
        <v>00:28</v>
      </c>
      <c r="Q310" t="str">
        <f>TEXT(Datos_sala[[#This Row],[Hora de Salida]], "hh:mm")</f>
        <v>04:05</v>
      </c>
      <c r="R310" s="8">
        <f>Datos_sala[[#This Row],[Hora de Salida2]] - Datos_sala[[#This Row],[Hora de Llegada2]] + IF(Datos_sala[[#This Row],[Estado de la Mesa]]="Ocupada", 15/1440, 0)</f>
        <v>0.15069444444444446</v>
      </c>
      <c r="S310" s="8">
        <f>SUMIF(Datos_cocina!A:A, Datos_sala!K:K, Datos_cocina!H:H)</f>
        <v>8.5416666666666669E-2</v>
      </c>
      <c r="T310" s="8">
        <f>MAX(0, Datos_sala[[#This Row],[Tiempo de Permanencia]]-Datos_sala[[#This Row],[Tiempo de Preparación Ordenes en Horas]])</f>
        <v>6.5277777777777796E-2</v>
      </c>
      <c r="U310" s="9" t="str">
        <f>IF(Datos_sala[[#This Row],[Tiempo de Degustación en Horas]] = 0, "No", "Si")</f>
        <v>Si</v>
      </c>
    </row>
    <row r="311" spans="1:21" x14ac:dyDescent="0.3">
      <c r="A311">
        <v>17</v>
      </c>
      <c r="B311" t="s">
        <v>915</v>
      </c>
      <c r="C311">
        <v>3</v>
      </c>
      <c r="D311" s="1">
        <v>45019.12777777778</v>
      </c>
      <c r="E311" s="1">
        <v>45019.265972222223</v>
      </c>
      <c r="F311" t="s">
        <v>72</v>
      </c>
      <c r="G311" t="s">
        <v>66</v>
      </c>
      <c r="H311" t="s">
        <v>67</v>
      </c>
      <c r="I311" t="s">
        <v>916</v>
      </c>
      <c r="J311" t="s">
        <v>68</v>
      </c>
      <c r="K311">
        <v>310</v>
      </c>
      <c r="L311" t="s">
        <v>103</v>
      </c>
      <c r="M311" t="s">
        <v>917</v>
      </c>
      <c r="N311" s="2">
        <f>SUMIF(Datos_cocina!A:A,Datos_sala!K:K,Datos_cocina!J:J)</f>
        <v>138</v>
      </c>
      <c r="O311" s="7" t="str">
        <f>TEXT(Datos_sala[[#This Row],[Hora de Salida]], "aaaa-mm-dd")</f>
        <v>2023-04-03</v>
      </c>
      <c r="P311" t="str">
        <f>TEXT(Datos_sala[[#This Row],[Hora de Llegada]], "hh:mm")</f>
        <v>03:04</v>
      </c>
      <c r="Q311" t="str">
        <f>TEXT(Datos_sala[[#This Row],[Hora de Salida]], "hh:mm")</f>
        <v>06:23</v>
      </c>
      <c r="R311" s="8">
        <f>Datos_sala[[#This Row],[Hora de Salida2]] - Datos_sala[[#This Row],[Hora de Llegada2]] + IF(Datos_sala[[#This Row],[Estado de la Mesa]]="Ocupada", 15/1440, 0)</f>
        <v>0.13819444444444445</v>
      </c>
      <c r="S311" s="8">
        <f>SUMIF(Datos_cocina!A:A, Datos_sala!K:K, Datos_cocina!H:H)</f>
        <v>6.7361111111111108E-2</v>
      </c>
      <c r="T311" s="8">
        <f>MAX(0, Datos_sala[[#This Row],[Tiempo de Permanencia]]-Datos_sala[[#This Row],[Tiempo de Preparación Ordenes en Horas]])</f>
        <v>7.0833333333333345E-2</v>
      </c>
      <c r="U311" s="9" t="str">
        <f>IF(Datos_sala[[#This Row],[Tiempo de Degustación en Horas]] = 0, "No", "Si")</f>
        <v>Si</v>
      </c>
    </row>
    <row r="312" spans="1:21" x14ac:dyDescent="0.3">
      <c r="A312">
        <v>6</v>
      </c>
      <c r="B312" t="s">
        <v>918</v>
      </c>
      <c r="C312">
        <v>4</v>
      </c>
      <c r="D312" s="1">
        <v>45019.069444444445</v>
      </c>
      <c r="E312" s="1">
        <v>45019.113194444442</v>
      </c>
      <c r="F312" t="s">
        <v>101</v>
      </c>
      <c r="G312" t="s">
        <v>98</v>
      </c>
      <c r="H312" t="s">
        <v>74</v>
      </c>
      <c r="I312" t="s">
        <v>919</v>
      </c>
      <c r="J312" t="s">
        <v>75</v>
      </c>
      <c r="K312">
        <v>311</v>
      </c>
      <c r="L312" t="s">
        <v>119</v>
      </c>
      <c r="M312" t="s">
        <v>920</v>
      </c>
      <c r="N312" s="2">
        <f>SUMIF(Datos_cocina!A:A,Datos_sala!K:K,Datos_cocina!J:J)</f>
        <v>53</v>
      </c>
      <c r="O312" s="7" t="str">
        <f>TEXT(Datos_sala[[#This Row],[Hora de Salida]], "aaaa-mm-dd")</f>
        <v>2023-04-03</v>
      </c>
      <c r="P312" t="str">
        <f>TEXT(Datos_sala[[#This Row],[Hora de Llegada]], "hh:mm")</f>
        <v>01:40</v>
      </c>
      <c r="Q312" t="str">
        <f>TEXT(Datos_sala[[#This Row],[Hora de Salida]], "hh:mm")</f>
        <v>02:43</v>
      </c>
      <c r="R312" s="8">
        <f>Datos_sala[[#This Row],[Hora de Salida2]] - Datos_sala[[#This Row],[Hora de Llegada2]] + IF(Datos_sala[[#This Row],[Estado de la Mesa]]="Ocupada", 15/1440, 0)</f>
        <v>5.4166666666666662E-2</v>
      </c>
      <c r="S312" s="8">
        <f>SUMIF(Datos_cocina!A:A, Datos_sala!K:K, Datos_cocina!H:H)</f>
        <v>5.1388888888888887E-2</v>
      </c>
      <c r="T312" s="8">
        <f>MAX(0, Datos_sala[[#This Row],[Tiempo de Permanencia]]-Datos_sala[[#This Row],[Tiempo de Preparación Ordenes en Horas]])</f>
        <v>2.7777777777777748E-3</v>
      </c>
      <c r="U312" s="9" t="str">
        <f>IF(Datos_sala[[#This Row],[Tiempo de Degustación en Horas]] = 0, "No", "Si")</f>
        <v>Si</v>
      </c>
    </row>
    <row r="313" spans="1:21" x14ac:dyDescent="0.3">
      <c r="A313">
        <v>2</v>
      </c>
      <c r="B313" t="s">
        <v>247</v>
      </c>
      <c r="C313">
        <v>4</v>
      </c>
      <c r="D313" s="1">
        <v>45019.129861111112</v>
      </c>
      <c r="E313" s="1">
        <v>45019.258333333331</v>
      </c>
      <c r="F313" t="s">
        <v>101</v>
      </c>
      <c r="G313" t="s">
        <v>73</v>
      </c>
      <c r="H313" t="s">
        <v>67</v>
      </c>
      <c r="I313" t="s">
        <v>921</v>
      </c>
      <c r="J313" t="s">
        <v>79</v>
      </c>
      <c r="K313">
        <v>312</v>
      </c>
      <c r="L313" t="s">
        <v>103</v>
      </c>
      <c r="M313" t="s">
        <v>922</v>
      </c>
      <c r="N313" s="2">
        <f>SUMIF(Datos_cocina!A:A,Datos_sala!K:K,Datos_cocina!J:J)</f>
        <v>134</v>
      </c>
      <c r="O313" s="7" t="str">
        <f>TEXT(Datos_sala[[#This Row],[Hora de Salida]], "aaaa-mm-dd")</f>
        <v>2023-04-03</v>
      </c>
      <c r="P313" t="str">
        <f>TEXT(Datos_sala[[#This Row],[Hora de Llegada]], "hh:mm")</f>
        <v>03:07</v>
      </c>
      <c r="Q313" t="str">
        <f>TEXT(Datos_sala[[#This Row],[Hora de Salida]], "hh:mm")</f>
        <v>06:12</v>
      </c>
      <c r="R313" s="8">
        <f>Datos_sala[[#This Row],[Hora de Salida2]] - Datos_sala[[#This Row],[Hora de Llegada2]] + IF(Datos_sala[[#This Row],[Estado de la Mesa]]="Ocupada", 15/1440, 0)</f>
        <v>0.12847222222222224</v>
      </c>
      <c r="S313" s="8">
        <f>SUMIF(Datos_cocina!A:A, Datos_sala!K:K, Datos_cocina!H:H)</f>
        <v>3.8194444444444448E-2</v>
      </c>
      <c r="T313" s="8">
        <f>MAX(0, Datos_sala[[#This Row],[Tiempo de Permanencia]]-Datos_sala[[#This Row],[Tiempo de Preparación Ordenes en Horas]])</f>
        <v>9.027777777777779E-2</v>
      </c>
      <c r="U313" s="9" t="str">
        <f>IF(Datos_sala[[#This Row],[Tiempo de Degustación en Horas]] = 0, "No", "Si")</f>
        <v>Si</v>
      </c>
    </row>
    <row r="314" spans="1:21" x14ac:dyDescent="0.3">
      <c r="A314">
        <v>10</v>
      </c>
      <c r="B314" t="s">
        <v>305</v>
      </c>
      <c r="C314">
        <v>3</v>
      </c>
      <c r="D314" s="1">
        <v>45019.099305555559</v>
      </c>
      <c r="E314" s="1">
        <v>45019.240277777775</v>
      </c>
      <c r="F314" t="s">
        <v>121</v>
      </c>
      <c r="G314" t="s">
        <v>98</v>
      </c>
      <c r="H314" t="s">
        <v>87</v>
      </c>
      <c r="I314" t="s">
        <v>923</v>
      </c>
      <c r="J314" t="s">
        <v>79</v>
      </c>
      <c r="K314">
        <v>313</v>
      </c>
      <c r="L314" t="s">
        <v>107</v>
      </c>
      <c r="M314" t="s">
        <v>924</v>
      </c>
      <c r="N314" s="2">
        <f>SUMIF(Datos_cocina!A:A,Datos_sala!K:K,Datos_cocina!J:J)</f>
        <v>232</v>
      </c>
      <c r="O314" s="7" t="str">
        <f>TEXT(Datos_sala[[#This Row],[Hora de Salida]], "aaaa-mm-dd")</f>
        <v>2023-04-03</v>
      </c>
      <c r="P314" t="str">
        <f>TEXT(Datos_sala[[#This Row],[Hora de Llegada]], "hh:mm")</f>
        <v>02:23</v>
      </c>
      <c r="Q314" t="str">
        <f>TEXT(Datos_sala[[#This Row],[Hora de Salida]], "hh:mm")</f>
        <v>05:46</v>
      </c>
      <c r="R314" s="8">
        <f>Datos_sala[[#This Row],[Hora de Salida2]] - Datos_sala[[#This Row],[Hora de Llegada2]] + IF(Datos_sala[[#This Row],[Estado de la Mesa]]="Ocupada", 15/1440, 0)</f>
        <v>0.14097222222222222</v>
      </c>
      <c r="S314" s="8">
        <f>SUMIF(Datos_cocina!A:A, Datos_sala!K:K, Datos_cocina!H:H)</f>
        <v>7.3611111111111113E-2</v>
      </c>
      <c r="T314" s="8">
        <f>MAX(0, Datos_sala[[#This Row],[Tiempo de Permanencia]]-Datos_sala[[#This Row],[Tiempo de Preparación Ordenes en Horas]])</f>
        <v>6.7361111111111108E-2</v>
      </c>
      <c r="U314" s="9" t="str">
        <f>IF(Datos_sala[[#This Row],[Tiempo de Degustación en Horas]] = 0, "No", "Si")</f>
        <v>Si</v>
      </c>
    </row>
    <row r="315" spans="1:21" x14ac:dyDescent="0.3">
      <c r="A315" t="s">
        <v>77</v>
      </c>
      <c r="B315" t="s">
        <v>184</v>
      </c>
      <c r="C315">
        <v>5</v>
      </c>
      <c r="D315" s="1">
        <v>45019.031944444447</v>
      </c>
      <c r="E315" s="1">
        <v>45019.161805555559</v>
      </c>
      <c r="F315" t="s">
        <v>65</v>
      </c>
      <c r="G315" t="s">
        <v>73</v>
      </c>
      <c r="H315" t="s">
        <v>87</v>
      </c>
      <c r="I315">
        <v>3218</v>
      </c>
      <c r="J315" t="s">
        <v>75</v>
      </c>
      <c r="K315">
        <v>314</v>
      </c>
      <c r="L315" t="s">
        <v>84</v>
      </c>
      <c r="M315" t="s">
        <v>16</v>
      </c>
      <c r="N315" s="2">
        <f>SUMIF(Datos_cocina!A:A,Datos_sala!K:K,Datos_cocina!J:J)</f>
        <v>27</v>
      </c>
      <c r="O315" s="7" t="str">
        <f>TEXT(Datos_sala[[#This Row],[Hora de Salida]], "aaaa-mm-dd")</f>
        <v>2023-04-03</v>
      </c>
      <c r="P315" t="str">
        <f>TEXT(Datos_sala[[#This Row],[Hora de Llegada]], "hh:mm")</f>
        <v>00:46</v>
      </c>
      <c r="Q315" t="str">
        <f>TEXT(Datos_sala[[#This Row],[Hora de Salida]], "hh:mm")</f>
        <v>03:53</v>
      </c>
      <c r="R315" s="8">
        <f>Datos_sala[[#This Row],[Hora de Salida2]] - Datos_sala[[#This Row],[Hora de Llegada2]] + IF(Datos_sala[[#This Row],[Estado de la Mesa]]="Ocupada", 15/1440, 0)</f>
        <v>0.14027777777777778</v>
      </c>
      <c r="S315" s="8">
        <f>SUMIF(Datos_cocina!A:A, Datos_sala!K:K, Datos_cocina!H:H)</f>
        <v>3.472222222222222E-3</v>
      </c>
      <c r="T315" s="8">
        <f>MAX(0, Datos_sala[[#This Row],[Tiempo de Permanencia]]-Datos_sala[[#This Row],[Tiempo de Preparación Ordenes en Horas]])</f>
        <v>0.13680555555555557</v>
      </c>
      <c r="U315" s="9" t="str">
        <f>IF(Datos_sala[[#This Row],[Tiempo de Degustación en Horas]] = 0, "No", "Si")</f>
        <v>Si</v>
      </c>
    </row>
    <row r="316" spans="1:21" x14ac:dyDescent="0.3">
      <c r="A316">
        <v>14</v>
      </c>
      <c r="B316" t="s">
        <v>217</v>
      </c>
      <c r="C316">
        <v>1</v>
      </c>
      <c r="D316" s="1">
        <v>45019.008333333331</v>
      </c>
      <c r="E316" s="1">
        <v>45019.145138888889</v>
      </c>
      <c r="F316" t="s">
        <v>83</v>
      </c>
      <c r="G316" t="s">
        <v>73</v>
      </c>
      <c r="H316" t="s">
        <v>67</v>
      </c>
      <c r="I316" t="s">
        <v>925</v>
      </c>
      <c r="J316" t="s">
        <v>68</v>
      </c>
      <c r="K316">
        <v>315</v>
      </c>
      <c r="L316" t="s">
        <v>84</v>
      </c>
      <c r="M316" t="s">
        <v>926</v>
      </c>
      <c r="N316" s="2">
        <f>SUMIF(Datos_cocina!A:A,Datos_sala!K:K,Datos_cocina!J:J)</f>
        <v>161</v>
      </c>
      <c r="O316" s="7" t="str">
        <f>TEXT(Datos_sala[[#This Row],[Hora de Salida]], "aaaa-mm-dd")</f>
        <v>2023-04-03</v>
      </c>
      <c r="P316" t="str">
        <f>TEXT(Datos_sala[[#This Row],[Hora de Llegada]], "hh:mm")</f>
        <v>00:12</v>
      </c>
      <c r="Q316" t="str">
        <f>TEXT(Datos_sala[[#This Row],[Hora de Salida]], "hh:mm")</f>
        <v>03:29</v>
      </c>
      <c r="R316" s="8">
        <f>Datos_sala[[#This Row],[Hora de Salida2]] - Datos_sala[[#This Row],[Hora de Llegada2]] + IF(Datos_sala[[#This Row],[Estado de la Mesa]]="Ocupada", 15/1440, 0)</f>
        <v>0.13680555555555557</v>
      </c>
      <c r="S316" s="8">
        <f>SUMIF(Datos_cocina!A:A, Datos_sala!K:K, Datos_cocina!H:H)</f>
        <v>8.7499999999999994E-2</v>
      </c>
      <c r="T316" s="8">
        <f>MAX(0, Datos_sala[[#This Row],[Tiempo de Permanencia]]-Datos_sala[[#This Row],[Tiempo de Preparación Ordenes en Horas]])</f>
        <v>4.9305555555555575E-2</v>
      </c>
      <c r="U316" s="9" t="str">
        <f>IF(Datos_sala[[#This Row],[Tiempo de Degustación en Horas]] = 0, "No", "Si")</f>
        <v>Si</v>
      </c>
    </row>
    <row r="317" spans="1:21" x14ac:dyDescent="0.3">
      <c r="A317">
        <v>2</v>
      </c>
      <c r="B317" t="s">
        <v>927</v>
      </c>
      <c r="C317">
        <v>2</v>
      </c>
      <c r="D317" s="1">
        <v>45019.068055555559</v>
      </c>
      <c r="E317" s="1">
        <v>45019.230555555558</v>
      </c>
      <c r="F317" t="s">
        <v>72</v>
      </c>
      <c r="G317" t="s">
        <v>98</v>
      </c>
      <c r="H317" t="s">
        <v>67</v>
      </c>
      <c r="I317" t="s">
        <v>928</v>
      </c>
      <c r="J317" t="s">
        <v>79</v>
      </c>
      <c r="K317">
        <v>316</v>
      </c>
      <c r="L317" t="s">
        <v>69</v>
      </c>
      <c r="M317" t="s">
        <v>929</v>
      </c>
      <c r="N317" s="2">
        <f>SUMIF(Datos_cocina!A:A,Datos_sala!K:K,Datos_cocina!J:J)</f>
        <v>160</v>
      </c>
      <c r="O317" s="7" t="str">
        <f>TEXT(Datos_sala[[#This Row],[Hora de Salida]], "aaaa-mm-dd")</f>
        <v>2023-04-03</v>
      </c>
      <c r="P317" t="str">
        <f>TEXT(Datos_sala[[#This Row],[Hora de Llegada]], "hh:mm")</f>
        <v>01:38</v>
      </c>
      <c r="Q317" t="str">
        <f>TEXT(Datos_sala[[#This Row],[Hora de Salida]], "hh:mm")</f>
        <v>05:32</v>
      </c>
      <c r="R317" s="8">
        <f>Datos_sala[[#This Row],[Hora de Salida2]] - Datos_sala[[#This Row],[Hora de Llegada2]] + IF(Datos_sala[[#This Row],[Estado de la Mesa]]="Ocupada", 15/1440, 0)</f>
        <v>0.16250000000000003</v>
      </c>
      <c r="S317" s="8">
        <f>SUMIF(Datos_cocina!A:A, Datos_sala!K:K, Datos_cocina!H:H)</f>
        <v>0.10972222222222221</v>
      </c>
      <c r="T317" s="8">
        <f>MAX(0, Datos_sala[[#This Row],[Tiempo de Permanencia]]-Datos_sala[[#This Row],[Tiempo de Preparación Ordenes en Horas]])</f>
        <v>5.2777777777777826E-2</v>
      </c>
      <c r="U317" s="9" t="str">
        <f>IF(Datos_sala[[#This Row],[Tiempo de Degustación en Horas]] = 0, "No", "Si")</f>
        <v>Si</v>
      </c>
    </row>
    <row r="318" spans="1:21" x14ac:dyDescent="0.3">
      <c r="A318">
        <v>17</v>
      </c>
      <c r="B318" t="s">
        <v>451</v>
      </c>
      <c r="C318">
        <v>2</v>
      </c>
      <c r="D318" s="1">
        <v>45019.100694444445</v>
      </c>
      <c r="E318" s="1">
        <v>45019.261111111111</v>
      </c>
      <c r="F318" t="s">
        <v>83</v>
      </c>
      <c r="G318" t="s">
        <v>98</v>
      </c>
      <c r="H318" t="s">
        <v>74</v>
      </c>
      <c r="I318" t="s">
        <v>930</v>
      </c>
      <c r="J318" t="s">
        <v>68</v>
      </c>
      <c r="K318">
        <v>317</v>
      </c>
      <c r="L318" t="s">
        <v>103</v>
      </c>
      <c r="M318" t="s">
        <v>931</v>
      </c>
      <c r="N318" s="2">
        <f>SUMIF(Datos_cocina!A:A,Datos_sala!K:K,Datos_cocina!J:J)</f>
        <v>178</v>
      </c>
      <c r="O318" s="7" t="str">
        <f>TEXT(Datos_sala[[#This Row],[Hora de Salida]], "aaaa-mm-dd")</f>
        <v>2023-04-03</v>
      </c>
      <c r="P318" t="str">
        <f>TEXT(Datos_sala[[#This Row],[Hora de Llegada]], "hh:mm")</f>
        <v>02:25</v>
      </c>
      <c r="Q318" t="str">
        <f>TEXT(Datos_sala[[#This Row],[Hora de Salida]], "hh:mm")</f>
        <v>06:16</v>
      </c>
      <c r="R318" s="8">
        <f>Datos_sala[[#This Row],[Hora de Salida2]] - Datos_sala[[#This Row],[Hora de Llegada2]] + IF(Datos_sala[[#This Row],[Estado de la Mesa]]="Ocupada", 15/1440, 0)</f>
        <v>0.16041666666666668</v>
      </c>
      <c r="S318" s="8">
        <f>SUMIF(Datos_cocina!A:A, Datos_sala!K:K, Datos_cocina!H:H)</f>
        <v>6.1111111111111109E-2</v>
      </c>
      <c r="T318" s="8">
        <f>MAX(0, Datos_sala[[#This Row],[Tiempo de Permanencia]]-Datos_sala[[#This Row],[Tiempo de Preparación Ordenes en Horas]])</f>
        <v>9.9305555555555564E-2</v>
      </c>
      <c r="U318" s="9" t="str">
        <f>IF(Datos_sala[[#This Row],[Tiempo de Degustación en Horas]] = 0, "No", "Si")</f>
        <v>Si</v>
      </c>
    </row>
    <row r="319" spans="1:21" x14ac:dyDescent="0.3">
      <c r="A319" t="s">
        <v>128</v>
      </c>
      <c r="B319" t="s">
        <v>185</v>
      </c>
      <c r="C319">
        <v>3</v>
      </c>
      <c r="D319" s="1">
        <v>45019.147916666669</v>
      </c>
      <c r="E319" s="1">
        <v>45019.214583333334</v>
      </c>
      <c r="F319" t="s">
        <v>101</v>
      </c>
      <c r="G319" t="s">
        <v>66</v>
      </c>
      <c r="H319" t="s">
        <v>67</v>
      </c>
      <c r="I319">
        <v>1008</v>
      </c>
      <c r="J319" t="s">
        <v>79</v>
      </c>
      <c r="K319">
        <v>318</v>
      </c>
      <c r="L319" t="s">
        <v>142</v>
      </c>
      <c r="M319" t="s">
        <v>22</v>
      </c>
      <c r="N319" s="2">
        <f>SUMIF(Datos_cocina!A:A,Datos_sala!K:K,Datos_cocina!J:J)</f>
        <v>29</v>
      </c>
      <c r="O319" s="7" t="str">
        <f>TEXT(Datos_sala[[#This Row],[Hora de Salida]], "aaaa-mm-dd")</f>
        <v>2023-04-03</v>
      </c>
      <c r="P319" t="str">
        <f>TEXT(Datos_sala[[#This Row],[Hora de Llegada]], "hh:mm")</f>
        <v>03:33</v>
      </c>
      <c r="Q319" t="str">
        <f>TEXT(Datos_sala[[#This Row],[Hora de Salida]], "hh:mm")</f>
        <v>05:09</v>
      </c>
      <c r="R319" s="8">
        <f>Datos_sala[[#This Row],[Hora de Salida2]] - Datos_sala[[#This Row],[Hora de Llegada2]] + IF(Datos_sala[[#This Row],[Estado de la Mesa]]="Ocupada", 15/1440, 0)</f>
        <v>6.6666666666666652E-2</v>
      </c>
      <c r="S319" s="8">
        <f>SUMIF(Datos_cocina!A:A, Datos_sala!K:K, Datos_cocina!H:H)</f>
        <v>2.7083333333333334E-2</v>
      </c>
      <c r="T319" s="8">
        <f>MAX(0, Datos_sala[[#This Row],[Tiempo de Permanencia]]-Datos_sala[[#This Row],[Tiempo de Preparación Ordenes en Horas]])</f>
        <v>3.9583333333333318E-2</v>
      </c>
      <c r="U319" s="9" t="str">
        <f>IF(Datos_sala[[#This Row],[Tiempo de Degustación en Horas]] = 0, "No", "Si")</f>
        <v>Si</v>
      </c>
    </row>
    <row r="320" spans="1:21" x14ac:dyDescent="0.3">
      <c r="A320">
        <v>1</v>
      </c>
      <c r="B320" t="s">
        <v>208</v>
      </c>
      <c r="C320">
        <v>1</v>
      </c>
      <c r="D320" s="1">
        <v>45019.033333333333</v>
      </c>
      <c r="E320" s="1">
        <v>45019.165972222225</v>
      </c>
      <c r="F320" t="s">
        <v>121</v>
      </c>
      <c r="G320" t="s">
        <v>73</v>
      </c>
      <c r="H320" t="s">
        <v>74</v>
      </c>
      <c r="I320" t="s">
        <v>932</v>
      </c>
      <c r="J320" t="s">
        <v>68</v>
      </c>
      <c r="K320">
        <v>319</v>
      </c>
      <c r="L320" t="s">
        <v>80</v>
      </c>
      <c r="M320" t="s">
        <v>933</v>
      </c>
      <c r="N320" s="2">
        <f>SUMIF(Datos_cocina!A:A,Datos_sala!K:K,Datos_cocina!J:J)</f>
        <v>268</v>
      </c>
      <c r="O320" s="7" t="str">
        <f>TEXT(Datos_sala[[#This Row],[Hora de Salida]], "aaaa-mm-dd")</f>
        <v>2023-04-03</v>
      </c>
      <c r="P320" t="str">
        <f>TEXT(Datos_sala[[#This Row],[Hora de Llegada]], "hh:mm")</f>
        <v>00:48</v>
      </c>
      <c r="Q320" t="str">
        <f>TEXT(Datos_sala[[#This Row],[Hora de Salida]], "hh:mm")</f>
        <v>03:59</v>
      </c>
      <c r="R320" s="8">
        <f>Datos_sala[[#This Row],[Hora de Salida2]] - Datos_sala[[#This Row],[Hora de Llegada2]] + IF(Datos_sala[[#This Row],[Estado de la Mesa]]="Ocupada", 15/1440, 0)</f>
        <v>0.13263888888888889</v>
      </c>
      <c r="S320" s="8">
        <f>SUMIF(Datos_cocina!A:A, Datos_sala!K:K, Datos_cocina!H:H)</f>
        <v>8.7500000000000008E-2</v>
      </c>
      <c r="T320" s="8">
        <f>MAX(0, Datos_sala[[#This Row],[Tiempo de Permanencia]]-Datos_sala[[#This Row],[Tiempo de Preparación Ordenes en Horas]])</f>
        <v>4.5138888888888881E-2</v>
      </c>
      <c r="U320" s="9" t="str">
        <f>IF(Datos_sala[[#This Row],[Tiempo de Degustación en Horas]] = 0, "No", "Si")</f>
        <v>Si</v>
      </c>
    </row>
    <row r="321" spans="1:21" x14ac:dyDescent="0.3">
      <c r="A321">
        <v>9</v>
      </c>
      <c r="B321" t="s">
        <v>934</v>
      </c>
      <c r="C321">
        <v>1</v>
      </c>
      <c r="D321" s="1">
        <v>45019.0625</v>
      </c>
      <c r="E321" s="1">
        <v>45019.178472222222</v>
      </c>
      <c r="F321" t="s">
        <v>101</v>
      </c>
      <c r="G321" t="s">
        <v>73</v>
      </c>
      <c r="H321" t="s">
        <v>87</v>
      </c>
      <c r="I321" t="s">
        <v>935</v>
      </c>
      <c r="J321" t="s">
        <v>79</v>
      </c>
      <c r="K321">
        <v>320</v>
      </c>
      <c r="L321" t="s">
        <v>107</v>
      </c>
      <c r="M321" t="s">
        <v>936</v>
      </c>
      <c r="N321" s="2">
        <f>SUMIF(Datos_cocina!A:A,Datos_sala!K:K,Datos_cocina!J:J)</f>
        <v>98</v>
      </c>
      <c r="O321" s="7" t="str">
        <f>TEXT(Datos_sala[[#This Row],[Hora de Salida]], "aaaa-mm-dd")</f>
        <v>2023-04-03</v>
      </c>
      <c r="P321" t="str">
        <f>TEXT(Datos_sala[[#This Row],[Hora de Llegada]], "hh:mm")</f>
        <v>01:30</v>
      </c>
      <c r="Q321" t="str">
        <f>TEXT(Datos_sala[[#This Row],[Hora de Salida]], "hh:mm")</f>
        <v>04:17</v>
      </c>
      <c r="R321" s="8">
        <f>Datos_sala[[#This Row],[Hora de Salida2]] - Datos_sala[[#This Row],[Hora de Llegada2]] + IF(Datos_sala[[#This Row],[Estado de la Mesa]]="Ocupada", 15/1440, 0)</f>
        <v>0.11597222222222223</v>
      </c>
      <c r="S321" s="8">
        <f>SUMIF(Datos_cocina!A:A, Datos_sala!K:K, Datos_cocina!H:H)</f>
        <v>9.0277777777777776E-2</v>
      </c>
      <c r="T321" s="8">
        <f>MAX(0, Datos_sala[[#This Row],[Tiempo de Permanencia]]-Datos_sala[[#This Row],[Tiempo de Preparación Ordenes en Horas]])</f>
        <v>2.569444444444445E-2</v>
      </c>
      <c r="U321" s="9" t="str">
        <f>IF(Datos_sala[[#This Row],[Tiempo de Degustación en Horas]] = 0, "No", "Si")</f>
        <v>Si</v>
      </c>
    </row>
    <row r="322" spans="1:21" x14ac:dyDescent="0.3">
      <c r="A322">
        <v>18</v>
      </c>
      <c r="B322" t="s">
        <v>937</v>
      </c>
      <c r="C322">
        <v>5</v>
      </c>
      <c r="D322" s="1">
        <v>45019.086111111108</v>
      </c>
      <c r="E322" s="1">
        <v>45019.179166666669</v>
      </c>
      <c r="F322" t="s">
        <v>121</v>
      </c>
      <c r="G322" t="s">
        <v>73</v>
      </c>
      <c r="H322" t="s">
        <v>67</v>
      </c>
      <c r="I322" t="s">
        <v>938</v>
      </c>
      <c r="J322" t="s">
        <v>68</v>
      </c>
      <c r="K322">
        <v>321</v>
      </c>
      <c r="L322" t="s">
        <v>142</v>
      </c>
      <c r="M322" t="s">
        <v>939</v>
      </c>
      <c r="N322" s="2">
        <f>SUMIF(Datos_cocina!A:A,Datos_sala!K:K,Datos_cocina!J:J)</f>
        <v>141</v>
      </c>
      <c r="O322" s="7" t="str">
        <f>TEXT(Datos_sala[[#This Row],[Hora de Salida]], "aaaa-mm-dd")</f>
        <v>2023-04-03</v>
      </c>
      <c r="P322" t="str">
        <f>TEXT(Datos_sala[[#This Row],[Hora de Llegada]], "hh:mm")</f>
        <v>02:04</v>
      </c>
      <c r="Q322" t="str">
        <f>TEXT(Datos_sala[[#This Row],[Hora de Salida]], "hh:mm")</f>
        <v>04:18</v>
      </c>
      <c r="R322" s="8">
        <f>Datos_sala[[#This Row],[Hora de Salida2]] - Datos_sala[[#This Row],[Hora de Llegada2]] + IF(Datos_sala[[#This Row],[Estado de la Mesa]]="Ocupada", 15/1440, 0)</f>
        <v>9.3055555555555558E-2</v>
      </c>
      <c r="S322" s="8">
        <f>SUMIF(Datos_cocina!A:A, Datos_sala!K:K, Datos_cocina!H:H)</f>
        <v>6.5972222222222224E-2</v>
      </c>
      <c r="T322" s="8">
        <f>MAX(0, Datos_sala[[#This Row],[Tiempo de Permanencia]]-Datos_sala[[#This Row],[Tiempo de Preparación Ordenes en Horas]])</f>
        <v>2.7083333333333334E-2</v>
      </c>
      <c r="U322" s="9" t="str">
        <f>IF(Datos_sala[[#This Row],[Tiempo de Degustación en Horas]] = 0, "No", "Si")</f>
        <v>Si</v>
      </c>
    </row>
    <row r="323" spans="1:21" x14ac:dyDescent="0.3">
      <c r="A323">
        <v>12</v>
      </c>
      <c r="B323" t="s">
        <v>940</v>
      </c>
      <c r="C323">
        <v>1</v>
      </c>
      <c r="D323" s="1">
        <v>45019.15347222222</v>
      </c>
      <c r="E323" s="1">
        <v>45019.240972222222</v>
      </c>
      <c r="F323" t="s">
        <v>83</v>
      </c>
      <c r="G323" t="s">
        <v>66</v>
      </c>
      <c r="H323" t="s">
        <v>67</v>
      </c>
      <c r="I323" t="s">
        <v>941</v>
      </c>
      <c r="J323" t="s">
        <v>75</v>
      </c>
      <c r="K323">
        <v>322</v>
      </c>
      <c r="L323" t="s">
        <v>110</v>
      </c>
      <c r="M323" t="s">
        <v>942</v>
      </c>
      <c r="N323" s="2">
        <f>SUMIF(Datos_cocina!A:A,Datos_sala!K:K,Datos_cocina!J:J)</f>
        <v>85</v>
      </c>
      <c r="O323" s="7" t="str">
        <f>TEXT(Datos_sala[[#This Row],[Hora de Salida]], "aaaa-mm-dd")</f>
        <v>2023-04-03</v>
      </c>
      <c r="P323" t="str">
        <f>TEXT(Datos_sala[[#This Row],[Hora de Llegada]], "hh:mm")</f>
        <v>03:41</v>
      </c>
      <c r="Q323" t="str">
        <f>TEXT(Datos_sala[[#This Row],[Hora de Salida]], "hh:mm")</f>
        <v>05:47</v>
      </c>
      <c r="R323" s="8">
        <f>Datos_sala[[#This Row],[Hora de Salida2]] - Datos_sala[[#This Row],[Hora de Llegada2]] + IF(Datos_sala[[#This Row],[Estado de la Mesa]]="Ocupada", 15/1440, 0)</f>
        <v>9.7916666666666666E-2</v>
      </c>
      <c r="S323" s="8">
        <f>SUMIF(Datos_cocina!A:A, Datos_sala!K:K, Datos_cocina!H:H)</f>
        <v>4.1666666666666664E-2</v>
      </c>
      <c r="T323" s="8">
        <f>MAX(0, Datos_sala[[#This Row],[Tiempo de Permanencia]]-Datos_sala[[#This Row],[Tiempo de Preparación Ordenes en Horas]])</f>
        <v>5.6250000000000001E-2</v>
      </c>
      <c r="U323" s="9" t="str">
        <f>IF(Datos_sala[[#This Row],[Tiempo de Degustación en Horas]] = 0, "No", "Si")</f>
        <v>Si</v>
      </c>
    </row>
    <row r="324" spans="1:21" x14ac:dyDescent="0.3">
      <c r="A324">
        <v>8</v>
      </c>
      <c r="B324" t="s">
        <v>943</v>
      </c>
      <c r="C324">
        <v>1</v>
      </c>
      <c r="D324" s="1">
        <v>45019.057638888888</v>
      </c>
      <c r="E324" s="1">
        <v>45019.179861111108</v>
      </c>
      <c r="F324" t="s">
        <v>72</v>
      </c>
      <c r="G324" t="s">
        <v>98</v>
      </c>
      <c r="H324" t="s">
        <v>74</v>
      </c>
      <c r="I324" t="s">
        <v>944</v>
      </c>
      <c r="J324" t="s">
        <v>68</v>
      </c>
      <c r="K324">
        <v>323</v>
      </c>
      <c r="L324" t="s">
        <v>84</v>
      </c>
      <c r="M324" t="s">
        <v>945</v>
      </c>
      <c r="N324" s="2">
        <f>SUMIF(Datos_cocina!A:A,Datos_sala!K:K,Datos_cocina!J:J)</f>
        <v>208</v>
      </c>
      <c r="O324" s="7" t="str">
        <f>TEXT(Datos_sala[[#This Row],[Hora de Salida]], "aaaa-mm-dd")</f>
        <v>2023-04-03</v>
      </c>
      <c r="P324" t="str">
        <f>TEXT(Datos_sala[[#This Row],[Hora de Llegada]], "hh:mm")</f>
        <v>01:23</v>
      </c>
      <c r="Q324" t="str">
        <f>TEXT(Datos_sala[[#This Row],[Hora de Salida]], "hh:mm")</f>
        <v>04:19</v>
      </c>
      <c r="R324" s="8">
        <f>Datos_sala[[#This Row],[Hora de Salida2]] - Datos_sala[[#This Row],[Hora de Llegada2]] + IF(Datos_sala[[#This Row],[Estado de la Mesa]]="Ocupada", 15/1440, 0)</f>
        <v>0.12222222222222222</v>
      </c>
      <c r="S324" s="8">
        <f>SUMIF(Datos_cocina!A:A, Datos_sala!K:K, Datos_cocina!H:H)</f>
        <v>8.4722222222222213E-2</v>
      </c>
      <c r="T324" s="8">
        <f>MAX(0, Datos_sala[[#This Row],[Tiempo de Permanencia]]-Datos_sala[[#This Row],[Tiempo de Preparación Ordenes en Horas]])</f>
        <v>3.7500000000000006E-2</v>
      </c>
      <c r="U324" s="9" t="str">
        <f>IF(Datos_sala[[#This Row],[Tiempo de Degustación en Horas]] = 0, "No", "Si")</f>
        <v>Si</v>
      </c>
    </row>
    <row r="325" spans="1:21" x14ac:dyDescent="0.3">
      <c r="A325">
        <v>9</v>
      </c>
      <c r="B325" t="s">
        <v>946</v>
      </c>
      <c r="C325">
        <v>6</v>
      </c>
      <c r="D325" s="1">
        <v>45019.029861111114</v>
      </c>
      <c r="E325" s="1">
        <v>45019.07708333333</v>
      </c>
      <c r="F325" t="s">
        <v>121</v>
      </c>
      <c r="G325" t="s">
        <v>66</v>
      </c>
      <c r="H325" t="s">
        <v>67</v>
      </c>
      <c r="I325" t="s">
        <v>947</v>
      </c>
      <c r="J325" t="s">
        <v>68</v>
      </c>
      <c r="K325">
        <v>324</v>
      </c>
      <c r="L325" t="s">
        <v>69</v>
      </c>
      <c r="M325" t="s">
        <v>948</v>
      </c>
      <c r="N325" s="2">
        <f>SUMIF(Datos_cocina!A:A,Datos_sala!K:K,Datos_cocina!J:J)</f>
        <v>137</v>
      </c>
      <c r="O325" s="7" t="str">
        <f>TEXT(Datos_sala[[#This Row],[Hora de Salida]], "aaaa-mm-dd")</f>
        <v>2023-04-03</v>
      </c>
      <c r="P325" t="str">
        <f>TEXT(Datos_sala[[#This Row],[Hora de Llegada]], "hh:mm")</f>
        <v>00:43</v>
      </c>
      <c r="Q325" t="str">
        <f>TEXT(Datos_sala[[#This Row],[Hora de Salida]], "hh:mm")</f>
        <v>01:51</v>
      </c>
      <c r="R325" s="8">
        <f>Datos_sala[[#This Row],[Hora de Salida2]] - Datos_sala[[#This Row],[Hora de Llegada2]] + IF(Datos_sala[[#This Row],[Estado de la Mesa]]="Ocupada", 15/1440, 0)</f>
        <v>4.7222222222222221E-2</v>
      </c>
      <c r="S325" s="8">
        <f>SUMIF(Datos_cocina!A:A, Datos_sala!K:K, Datos_cocina!H:H)</f>
        <v>6.25E-2</v>
      </c>
      <c r="T325" s="8">
        <f>MAX(0, Datos_sala[[#This Row],[Tiempo de Permanencia]]-Datos_sala[[#This Row],[Tiempo de Preparación Ordenes en Horas]])</f>
        <v>0</v>
      </c>
      <c r="U325" s="9" t="str">
        <f>IF(Datos_sala[[#This Row],[Tiempo de Degustación en Horas]] = 0, "No", "Si")</f>
        <v>No</v>
      </c>
    </row>
    <row r="326" spans="1:21" x14ac:dyDescent="0.3">
      <c r="A326">
        <v>18</v>
      </c>
      <c r="B326" t="s">
        <v>949</v>
      </c>
      <c r="C326">
        <v>1</v>
      </c>
      <c r="D326" s="1">
        <v>45019.041666666664</v>
      </c>
      <c r="E326" s="1">
        <v>45019.095833333333</v>
      </c>
      <c r="F326" t="s">
        <v>83</v>
      </c>
      <c r="G326" t="s">
        <v>73</v>
      </c>
      <c r="H326" t="s">
        <v>67</v>
      </c>
      <c r="I326" t="s">
        <v>950</v>
      </c>
      <c r="J326" t="s">
        <v>79</v>
      </c>
      <c r="K326">
        <v>325</v>
      </c>
      <c r="L326" t="s">
        <v>69</v>
      </c>
      <c r="M326" t="s">
        <v>951</v>
      </c>
      <c r="N326" s="2">
        <f>SUMIF(Datos_cocina!A:A,Datos_sala!K:K,Datos_cocina!J:J)</f>
        <v>154</v>
      </c>
      <c r="O326" s="7" t="str">
        <f>TEXT(Datos_sala[[#This Row],[Hora de Salida]], "aaaa-mm-dd")</f>
        <v>2023-04-03</v>
      </c>
      <c r="P326" t="str">
        <f>TEXT(Datos_sala[[#This Row],[Hora de Llegada]], "hh:mm")</f>
        <v>01:00</v>
      </c>
      <c r="Q326" t="str">
        <f>TEXT(Datos_sala[[#This Row],[Hora de Salida]], "hh:mm")</f>
        <v>02:18</v>
      </c>
      <c r="R326" s="8">
        <f>Datos_sala[[#This Row],[Hora de Salida2]] - Datos_sala[[#This Row],[Hora de Llegada2]] + IF(Datos_sala[[#This Row],[Estado de la Mesa]]="Ocupada", 15/1440, 0)</f>
        <v>5.4166666666666675E-2</v>
      </c>
      <c r="S326" s="8">
        <f>SUMIF(Datos_cocina!A:A, Datos_sala!K:K, Datos_cocina!H:H)</f>
        <v>4.9305555555555554E-2</v>
      </c>
      <c r="T326" s="8">
        <f>MAX(0, Datos_sala[[#This Row],[Tiempo de Permanencia]]-Datos_sala[[#This Row],[Tiempo de Preparación Ordenes en Horas]])</f>
        <v>4.8611111111111216E-3</v>
      </c>
      <c r="U326" s="9" t="str">
        <f>IF(Datos_sala[[#This Row],[Tiempo de Degustación en Horas]] = 0, "No", "Si")</f>
        <v>Si</v>
      </c>
    </row>
    <row r="327" spans="1:21" x14ac:dyDescent="0.3">
      <c r="A327">
        <v>14</v>
      </c>
      <c r="B327" t="s">
        <v>280</v>
      </c>
      <c r="C327">
        <v>4</v>
      </c>
      <c r="D327" s="1">
        <v>45020.068749999999</v>
      </c>
      <c r="E327" s="1">
        <v>45020.231944444444</v>
      </c>
      <c r="F327" t="s">
        <v>121</v>
      </c>
      <c r="G327" t="s">
        <v>98</v>
      </c>
      <c r="H327" t="s">
        <v>87</v>
      </c>
      <c r="I327" t="s">
        <v>952</v>
      </c>
      <c r="J327" t="s">
        <v>75</v>
      </c>
      <c r="K327">
        <v>326</v>
      </c>
      <c r="L327" t="s">
        <v>69</v>
      </c>
      <c r="M327" t="s">
        <v>953</v>
      </c>
      <c r="N327" s="2">
        <f>SUMIF(Datos_cocina!A:A,Datos_sala!K:K,Datos_cocina!J:J)</f>
        <v>81</v>
      </c>
      <c r="O327" s="7" t="str">
        <f>TEXT(Datos_sala[[#This Row],[Hora de Salida]], "aaaa-mm-dd")</f>
        <v>2023-04-04</v>
      </c>
      <c r="P327" t="str">
        <f>TEXT(Datos_sala[[#This Row],[Hora de Llegada]], "hh:mm")</f>
        <v>01:39</v>
      </c>
      <c r="Q327" t="str">
        <f>TEXT(Datos_sala[[#This Row],[Hora de Salida]], "hh:mm")</f>
        <v>05:34</v>
      </c>
      <c r="R327" s="8">
        <f>Datos_sala[[#This Row],[Hora de Salida2]] - Datos_sala[[#This Row],[Hora de Llegada2]] + IF(Datos_sala[[#This Row],[Estado de la Mesa]]="Ocupada", 15/1440, 0)</f>
        <v>0.1736111111111111</v>
      </c>
      <c r="S327" s="8">
        <f>SUMIF(Datos_cocina!A:A, Datos_sala!K:K, Datos_cocina!H:H)</f>
        <v>6.3194444444444442E-2</v>
      </c>
      <c r="T327" s="8">
        <f>MAX(0, Datos_sala[[#This Row],[Tiempo de Permanencia]]-Datos_sala[[#This Row],[Tiempo de Preparación Ordenes en Horas]])</f>
        <v>0.11041666666666666</v>
      </c>
      <c r="U327" s="9" t="str">
        <f>IF(Datos_sala[[#This Row],[Tiempo de Degustación en Horas]] = 0, "No", "Si")</f>
        <v>Si</v>
      </c>
    </row>
    <row r="328" spans="1:21" x14ac:dyDescent="0.3">
      <c r="A328">
        <v>12</v>
      </c>
      <c r="B328" t="s">
        <v>258</v>
      </c>
      <c r="C328">
        <v>5</v>
      </c>
      <c r="D328" s="1">
        <v>45020.124305555553</v>
      </c>
      <c r="E328" s="1">
        <v>45020.191666666666</v>
      </c>
      <c r="F328" t="s">
        <v>72</v>
      </c>
      <c r="G328" t="s">
        <v>66</v>
      </c>
      <c r="H328" t="s">
        <v>67</v>
      </c>
      <c r="I328" t="s">
        <v>954</v>
      </c>
      <c r="J328" t="s">
        <v>79</v>
      </c>
      <c r="K328">
        <v>327</v>
      </c>
      <c r="L328" t="s">
        <v>88</v>
      </c>
      <c r="M328" t="s">
        <v>955</v>
      </c>
      <c r="N328" s="2">
        <f>SUMIF(Datos_cocina!A:A,Datos_sala!K:K,Datos_cocina!J:J)</f>
        <v>147</v>
      </c>
      <c r="O328" s="7" t="str">
        <f>TEXT(Datos_sala[[#This Row],[Hora de Salida]], "aaaa-mm-dd")</f>
        <v>2023-04-04</v>
      </c>
      <c r="P328" t="str">
        <f>TEXT(Datos_sala[[#This Row],[Hora de Llegada]], "hh:mm")</f>
        <v>02:59</v>
      </c>
      <c r="Q328" t="str">
        <f>TEXT(Datos_sala[[#This Row],[Hora de Salida]], "hh:mm")</f>
        <v>04:36</v>
      </c>
      <c r="R328" s="8">
        <f>Datos_sala[[#This Row],[Hora de Salida2]] - Datos_sala[[#This Row],[Hora de Llegada2]] + IF(Datos_sala[[#This Row],[Estado de la Mesa]]="Ocupada", 15/1440, 0)</f>
        <v>6.7361111111111122E-2</v>
      </c>
      <c r="S328" s="8">
        <f>SUMIF(Datos_cocina!A:A, Datos_sala!K:K, Datos_cocina!H:H)</f>
        <v>5.1388888888888887E-2</v>
      </c>
      <c r="T328" s="8">
        <f>MAX(0, Datos_sala[[#This Row],[Tiempo de Permanencia]]-Datos_sala[[#This Row],[Tiempo de Preparación Ordenes en Horas]])</f>
        <v>1.5972222222222235E-2</v>
      </c>
      <c r="U328" s="9" t="str">
        <f>IF(Datos_sala[[#This Row],[Tiempo de Degustación en Horas]] = 0, "No", "Si")</f>
        <v>Si</v>
      </c>
    </row>
    <row r="329" spans="1:21" x14ac:dyDescent="0.3">
      <c r="A329" t="s">
        <v>114</v>
      </c>
      <c r="B329" t="s">
        <v>186</v>
      </c>
      <c r="C329">
        <v>3</v>
      </c>
      <c r="D329" s="1">
        <v>45020.072222222225</v>
      </c>
      <c r="E329" s="1">
        <v>45020.171527777777</v>
      </c>
      <c r="F329" t="s">
        <v>83</v>
      </c>
      <c r="G329" t="s">
        <v>66</v>
      </c>
      <c r="H329" t="s">
        <v>67</v>
      </c>
      <c r="I329">
        <v>1385</v>
      </c>
      <c r="J329" t="s">
        <v>79</v>
      </c>
      <c r="K329">
        <v>328</v>
      </c>
      <c r="L329" t="s">
        <v>84</v>
      </c>
      <c r="M329" t="s">
        <v>30</v>
      </c>
      <c r="N329" s="2">
        <f>SUMIF(Datos_cocina!A:A,Datos_sala!K:K,Datos_cocina!J:J)</f>
        <v>35</v>
      </c>
      <c r="O329" s="7" t="str">
        <f>TEXT(Datos_sala[[#This Row],[Hora de Salida]], "aaaa-mm-dd")</f>
        <v>2023-04-04</v>
      </c>
      <c r="P329" t="str">
        <f>TEXT(Datos_sala[[#This Row],[Hora de Llegada]], "hh:mm")</f>
        <v>01:44</v>
      </c>
      <c r="Q329" t="str">
        <f>TEXT(Datos_sala[[#This Row],[Hora de Salida]], "hh:mm")</f>
        <v>04:07</v>
      </c>
      <c r="R329" s="8">
        <f>Datos_sala[[#This Row],[Hora de Salida2]] - Datos_sala[[#This Row],[Hora de Llegada2]] + IF(Datos_sala[[#This Row],[Estado de la Mesa]]="Ocupada", 15/1440, 0)</f>
        <v>9.9305555555555564E-2</v>
      </c>
      <c r="S329" s="8">
        <f>SUMIF(Datos_cocina!A:A, Datos_sala!K:K, Datos_cocina!H:H)</f>
        <v>1.4583333333333334E-2</v>
      </c>
      <c r="T329" s="8">
        <f>MAX(0, Datos_sala[[#This Row],[Tiempo de Permanencia]]-Datos_sala[[#This Row],[Tiempo de Preparación Ordenes en Horas]])</f>
        <v>8.4722222222222227E-2</v>
      </c>
      <c r="U329" s="9" t="str">
        <f>IF(Datos_sala[[#This Row],[Tiempo de Degustación en Horas]] = 0, "No", "Si")</f>
        <v>Si</v>
      </c>
    </row>
    <row r="330" spans="1:21" x14ac:dyDescent="0.3">
      <c r="A330">
        <v>13</v>
      </c>
      <c r="B330" t="s">
        <v>956</v>
      </c>
      <c r="C330">
        <v>1</v>
      </c>
      <c r="D330" s="1">
        <v>45020.018055555556</v>
      </c>
      <c r="E330" s="1">
        <v>45020.111805555556</v>
      </c>
      <c r="F330" t="s">
        <v>83</v>
      </c>
      <c r="G330" t="s">
        <v>73</v>
      </c>
      <c r="H330" t="s">
        <v>67</v>
      </c>
      <c r="I330" t="s">
        <v>957</v>
      </c>
      <c r="J330" t="s">
        <v>75</v>
      </c>
      <c r="K330">
        <v>329</v>
      </c>
      <c r="L330" t="s">
        <v>80</v>
      </c>
      <c r="M330" t="s">
        <v>958</v>
      </c>
      <c r="N330" s="2">
        <f>SUMIF(Datos_cocina!A:A,Datos_sala!K:K,Datos_cocina!J:J)</f>
        <v>207</v>
      </c>
      <c r="O330" s="7" t="str">
        <f>TEXT(Datos_sala[[#This Row],[Hora de Salida]], "aaaa-mm-dd")</f>
        <v>2023-04-04</v>
      </c>
      <c r="P330" t="str">
        <f>TEXT(Datos_sala[[#This Row],[Hora de Llegada]], "hh:mm")</f>
        <v>00:26</v>
      </c>
      <c r="Q330" t="str">
        <f>TEXT(Datos_sala[[#This Row],[Hora de Salida]], "hh:mm")</f>
        <v>02:41</v>
      </c>
      <c r="R330" s="8">
        <f>Datos_sala[[#This Row],[Hora de Salida2]] - Datos_sala[[#This Row],[Hora de Llegada2]] + IF(Datos_sala[[#This Row],[Estado de la Mesa]]="Ocupada", 15/1440, 0)</f>
        <v>0.10416666666666667</v>
      </c>
      <c r="S330" s="8">
        <f>SUMIF(Datos_cocina!A:A, Datos_sala!K:K, Datos_cocina!H:H)</f>
        <v>9.6527777777777782E-2</v>
      </c>
      <c r="T330" s="8">
        <f>MAX(0, Datos_sala[[#This Row],[Tiempo de Permanencia]]-Datos_sala[[#This Row],[Tiempo de Preparación Ordenes en Horas]])</f>
        <v>7.6388888888888895E-3</v>
      </c>
      <c r="U330" s="9" t="str">
        <f>IF(Datos_sala[[#This Row],[Tiempo de Degustación en Horas]] = 0, "No", "Si")</f>
        <v>Si</v>
      </c>
    </row>
    <row r="331" spans="1:21" x14ac:dyDescent="0.3">
      <c r="A331">
        <v>10</v>
      </c>
      <c r="B331" t="s">
        <v>203</v>
      </c>
      <c r="C331">
        <v>6</v>
      </c>
      <c r="D331" s="1">
        <v>45020.076388888891</v>
      </c>
      <c r="E331" s="1">
        <v>45020.164583333331</v>
      </c>
      <c r="F331" t="s">
        <v>101</v>
      </c>
      <c r="G331" t="s">
        <v>98</v>
      </c>
      <c r="H331" t="s">
        <v>67</v>
      </c>
      <c r="I331" t="s">
        <v>959</v>
      </c>
      <c r="J331" t="s">
        <v>75</v>
      </c>
      <c r="K331">
        <v>330</v>
      </c>
      <c r="L331" t="s">
        <v>80</v>
      </c>
      <c r="M331" t="s">
        <v>960</v>
      </c>
      <c r="N331" s="2">
        <f>SUMIF(Datos_cocina!A:A,Datos_sala!K:K,Datos_cocina!J:J)</f>
        <v>217</v>
      </c>
      <c r="O331" s="7" t="str">
        <f>TEXT(Datos_sala[[#This Row],[Hora de Salida]], "aaaa-mm-dd")</f>
        <v>2023-04-04</v>
      </c>
      <c r="P331" t="str">
        <f>TEXT(Datos_sala[[#This Row],[Hora de Llegada]], "hh:mm")</f>
        <v>01:50</v>
      </c>
      <c r="Q331" t="str">
        <f>TEXT(Datos_sala[[#This Row],[Hora de Salida]], "hh:mm")</f>
        <v>03:57</v>
      </c>
      <c r="R331" s="8">
        <f>Datos_sala[[#This Row],[Hora de Salida2]] - Datos_sala[[#This Row],[Hora de Llegada2]] + IF(Datos_sala[[#This Row],[Estado de la Mesa]]="Ocupada", 15/1440, 0)</f>
        <v>9.8611111111111108E-2</v>
      </c>
      <c r="S331" s="8">
        <f>SUMIF(Datos_cocina!A:A, Datos_sala!K:K, Datos_cocina!H:H)</f>
        <v>9.7222222222222224E-2</v>
      </c>
      <c r="T331" s="8">
        <f>MAX(0, Datos_sala[[#This Row],[Tiempo de Permanencia]]-Datos_sala[[#This Row],[Tiempo de Preparación Ordenes en Horas]])</f>
        <v>1.388888888888884E-3</v>
      </c>
      <c r="U331" s="9" t="str">
        <f>IF(Datos_sala[[#This Row],[Tiempo de Degustación en Horas]] = 0, "No", "Si")</f>
        <v>Si</v>
      </c>
    </row>
    <row r="332" spans="1:21" x14ac:dyDescent="0.3">
      <c r="A332">
        <v>20</v>
      </c>
      <c r="B332" t="s">
        <v>961</v>
      </c>
      <c r="C332">
        <v>3</v>
      </c>
      <c r="D332" s="1">
        <v>45020.129166666666</v>
      </c>
      <c r="E332" s="1">
        <v>45020.261805555558</v>
      </c>
      <c r="F332" t="s">
        <v>65</v>
      </c>
      <c r="G332" t="s">
        <v>66</v>
      </c>
      <c r="H332" t="s">
        <v>87</v>
      </c>
      <c r="I332" t="s">
        <v>962</v>
      </c>
      <c r="J332" t="s">
        <v>79</v>
      </c>
      <c r="K332">
        <v>331</v>
      </c>
      <c r="L332" t="s">
        <v>119</v>
      </c>
      <c r="M332" t="s">
        <v>963</v>
      </c>
      <c r="N332" s="2">
        <f>SUMIF(Datos_cocina!A:A,Datos_sala!K:K,Datos_cocina!J:J)</f>
        <v>173</v>
      </c>
      <c r="O332" s="7" t="str">
        <f>TEXT(Datos_sala[[#This Row],[Hora de Salida]], "aaaa-mm-dd")</f>
        <v>2023-04-04</v>
      </c>
      <c r="P332" t="str">
        <f>TEXT(Datos_sala[[#This Row],[Hora de Llegada]], "hh:mm")</f>
        <v>03:06</v>
      </c>
      <c r="Q332" t="str">
        <f>TEXT(Datos_sala[[#This Row],[Hora de Salida]], "hh:mm")</f>
        <v>06:17</v>
      </c>
      <c r="R332" s="8">
        <f>Datos_sala[[#This Row],[Hora de Salida2]] - Datos_sala[[#This Row],[Hora de Llegada2]] + IF(Datos_sala[[#This Row],[Estado de la Mesa]]="Ocupada", 15/1440, 0)</f>
        <v>0.13263888888888889</v>
      </c>
      <c r="S332" s="8">
        <f>SUMIF(Datos_cocina!A:A, Datos_sala!K:K, Datos_cocina!H:H)</f>
        <v>8.4027777777777785E-2</v>
      </c>
      <c r="T332" s="8">
        <f>MAX(0, Datos_sala[[#This Row],[Tiempo de Permanencia]]-Datos_sala[[#This Row],[Tiempo de Preparación Ordenes en Horas]])</f>
        <v>4.8611111111111105E-2</v>
      </c>
      <c r="U332" s="9" t="str">
        <f>IF(Datos_sala[[#This Row],[Tiempo de Degustación en Horas]] = 0, "No", "Si")</f>
        <v>Si</v>
      </c>
    </row>
    <row r="333" spans="1:21" x14ac:dyDescent="0.3">
      <c r="A333" t="s">
        <v>108</v>
      </c>
      <c r="B333" t="s">
        <v>187</v>
      </c>
      <c r="C333">
        <v>1</v>
      </c>
      <c r="D333" s="1">
        <v>45020.009722222225</v>
      </c>
      <c r="E333" s="1">
        <v>45020.061805555553</v>
      </c>
      <c r="F333" t="s">
        <v>83</v>
      </c>
      <c r="G333" t="s">
        <v>73</v>
      </c>
      <c r="H333" t="s">
        <v>87</v>
      </c>
      <c r="I333">
        <v>2521</v>
      </c>
      <c r="J333" t="s">
        <v>79</v>
      </c>
      <c r="K333">
        <v>332</v>
      </c>
      <c r="L333" t="s">
        <v>99</v>
      </c>
      <c r="M333" t="s">
        <v>18</v>
      </c>
      <c r="N333" s="2">
        <f>SUMIF(Datos_cocina!A:A,Datos_sala!K:K,Datos_cocina!J:J)</f>
        <v>120</v>
      </c>
      <c r="O333" s="7" t="str">
        <f>TEXT(Datos_sala[[#This Row],[Hora de Salida]], "aaaa-mm-dd")</f>
        <v>2023-04-04</v>
      </c>
      <c r="P333" t="str">
        <f>TEXT(Datos_sala[[#This Row],[Hora de Llegada]], "hh:mm")</f>
        <v>00:14</v>
      </c>
      <c r="Q333" t="str">
        <f>TEXT(Datos_sala[[#This Row],[Hora de Salida]], "hh:mm")</f>
        <v>01:29</v>
      </c>
      <c r="R333" s="8">
        <f>Datos_sala[[#This Row],[Hora de Salida2]] - Datos_sala[[#This Row],[Hora de Llegada2]] + IF(Datos_sala[[#This Row],[Estado de la Mesa]]="Ocupada", 15/1440, 0)</f>
        <v>5.2083333333333336E-2</v>
      </c>
      <c r="S333" s="8">
        <f>SUMIF(Datos_cocina!A:A, Datos_sala!K:K, Datos_cocina!H:H)</f>
        <v>1.1805555555555555E-2</v>
      </c>
      <c r="T333" s="8">
        <f>MAX(0, Datos_sala[[#This Row],[Tiempo de Permanencia]]-Datos_sala[[#This Row],[Tiempo de Preparación Ordenes en Horas]])</f>
        <v>4.027777777777778E-2</v>
      </c>
      <c r="U333" s="9" t="str">
        <f>IF(Datos_sala[[#This Row],[Tiempo de Degustación en Horas]] = 0, "No", "Si")</f>
        <v>Si</v>
      </c>
    </row>
    <row r="334" spans="1:21" x14ac:dyDescent="0.3">
      <c r="A334">
        <v>6</v>
      </c>
      <c r="B334" t="s">
        <v>236</v>
      </c>
      <c r="C334">
        <v>1</v>
      </c>
      <c r="D334" s="1">
        <v>45020.131944444445</v>
      </c>
      <c r="E334" s="1">
        <v>45020.186805555553</v>
      </c>
      <c r="F334" t="s">
        <v>65</v>
      </c>
      <c r="G334" t="s">
        <v>66</v>
      </c>
      <c r="H334" t="s">
        <v>67</v>
      </c>
      <c r="I334" t="s">
        <v>964</v>
      </c>
      <c r="J334" t="s">
        <v>68</v>
      </c>
      <c r="K334">
        <v>333</v>
      </c>
      <c r="L334" t="s">
        <v>119</v>
      </c>
      <c r="M334" t="s">
        <v>620</v>
      </c>
      <c r="N334" s="2">
        <f>SUMIF(Datos_cocina!A:A,Datos_sala!K:K,Datos_cocina!J:J)</f>
        <v>72</v>
      </c>
      <c r="O334" s="7" t="str">
        <f>TEXT(Datos_sala[[#This Row],[Hora de Salida]], "aaaa-mm-dd")</f>
        <v>2023-04-04</v>
      </c>
      <c r="P334" t="str">
        <f>TEXT(Datos_sala[[#This Row],[Hora de Llegada]], "hh:mm")</f>
        <v>03:10</v>
      </c>
      <c r="Q334" t="str">
        <f>TEXT(Datos_sala[[#This Row],[Hora de Salida]], "hh:mm")</f>
        <v>04:29</v>
      </c>
      <c r="R334" s="8">
        <f>Datos_sala[[#This Row],[Hora de Salida2]] - Datos_sala[[#This Row],[Hora de Llegada2]] + IF(Datos_sala[[#This Row],[Estado de la Mesa]]="Ocupada", 15/1440, 0)</f>
        <v>5.486111111111111E-2</v>
      </c>
      <c r="S334" s="8">
        <f>SUMIF(Datos_cocina!A:A, Datos_sala!K:K, Datos_cocina!H:H)</f>
        <v>4.2361111111111113E-2</v>
      </c>
      <c r="T334" s="8">
        <f>MAX(0, Datos_sala[[#This Row],[Tiempo de Permanencia]]-Datos_sala[[#This Row],[Tiempo de Preparación Ordenes en Horas]])</f>
        <v>1.2499999999999997E-2</v>
      </c>
      <c r="U334" s="9" t="str">
        <f>IF(Datos_sala[[#This Row],[Tiempo de Degustación en Horas]] = 0, "No", "Si")</f>
        <v>Si</v>
      </c>
    </row>
    <row r="335" spans="1:21" x14ac:dyDescent="0.3">
      <c r="A335">
        <v>12</v>
      </c>
      <c r="B335" t="s">
        <v>965</v>
      </c>
      <c r="C335">
        <v>4</v>
      </c>
      <c r="D335" s="1">
        <v>45020.118750000001</v>
      </c>
      <c r="E335" s="1">
        <v>45020.271527777775</v>
      </c>
      <c r="F335" t="s">
        <v>121</v>
      </c>
      <c r="G335" t="s">
        <v>98</v>
      </c>
      <c r="H335" t="s">
        <v>67</v>
      </c>
      <c r="I335" t="s">
        <v>966</v>
      </c>
      <c r="J335" t="s">
        <v>68</v>
      </c>
      <c r="K335">
        <v>334</v>
      </c>
      <c r="L335" t="s">
        <v>99</v>
      </c>
      <c r="M335" t="s">
        <v>967</v>
      </c>
      <c r="N335" s="2">
        <f>SUMIF(Datos_cocina!A:A,Datos_sala!K:K,Datos_cocina!J:J)</f>
        <v>173</v>
      </c>
      <c r="O335" s="7" t="str">
        <f>TEXT(Datos_sala[[#This Row],[Hora de Salida]], "aaaa-mm-dd")</f>
        <v>2023-04-04</v>
      </c>
      <c r="P335" t="str">
        <f>TEXT(Datos_sala[[#This Row],[Hora de Llegada]], "hh:mm")</f>
        <v>02:51</v>
      </c>
      <c r="Q335" t="str">
        <f>TEXT(Datos_sala[[#This Row],[Hora de Salida]], "hh:mm")</f>
        <v>06:31</v>
      </c>
      <c r="R335" s="8">
        <f>Datos_sala[[#This Row],[Hora de Salida2]] - Datos_sala[[#This Row],[Hora de Llegada2]] + IF(Datos_sala[[#This Row],[Estado de la Mesa]]="Ocupada", 15/1440, 0)</f>
        <v>0.15277777777777776</v>
      </c>
      <c r="S335" s="8">
        <f>SUMIF(Datos_cocina!A:A, Datos_sala!K:K, Datos_cocina!H:H)</f>
        <v>0.10833333333333334</v>
      </c>
      <c r="T335" s="8">
        <f>MAX(0, Datos_sala[[#This Row],[Tiempo de Permanencia]]-Datos_sala[[#This Row],[Tiempo de Preparación Ordenes en Horas]])</f>
        <v>4.4444444444444425E-2</v>
      </c>
      <c r="U335" s="9" t="str">
        <f>IF(Datos_sala[[#This Row],[Tiempo de Degustación en Horas]] = 0, "No", "Si")</f>
        <v>Si</v>
      </c>
    </row>
    <row r="336" spans="1:21" x14ac:dyDescent="0.3">
      <c r="A336">
        <v>14</v>
      </c>
      <c r="B336" t="s">
        <v>968</v>
      </c>
      <c r="C336">
        <v>3</v>
      </c>
      <c r="D336" s="1">
        <v>45020.080555555556</v>
      </c>
      <c r="E336" s="1">
        <v>45020.131249999999</v>
      </c>
      <c r="F336" t="s">
        <v>65</v>
      </c>
      <c r="G336" t="s">
        <v>73</v>
      </c>
      <c r="H336" t="s">
        <v>87</v>
      </c>
      <c r="I336" t="s">
        <v>969</v>
      </c>
      <c r="J336" t="s">
        <v>68</v>
      </c>
      <c r="K336">
        <v>335</v>
      </c>
      <c r="L336" t="s">
        <v>76</v>
      </c>
      <c r="M336" t="s">
        <v>970</v>
      </c>
      <c r="N336" s="2">
        <f>SUMIF(Datos_cocina!A:A,Datos_sala!K:K,Datos_cocina!J:J)</f>
        <v>114</v>
      </c>
      <c r="O336" s="7" t="str">
        <f>TEXT(Datos_sala[[#This Row],[Hora de Salida]], "aaaa-mm-dd")</f>
        <v>2023-04-04</v>
      </c>
      <c r="P336" t="str">
        <f>TEXT(Datos_sala[[#This Row],[Hora de Llegada]], "hh:mm")</f>
        <v>01:56</v>
      </c>
      <c r="Q336" t="str">
        <f>TEXT(Datos_sala[[#This Row],[Hora de Salida]], "hh:mm")</f>
        <v>03:09</v>
      </c>
      <c r="R336" s="8">
        <f>Datos_sala[[#This Row],[Hora de Salida2]] - Datos_sala[[#This Row],[Hora de Llegada2]] + IF(Datos_sala[[#This Row],[Estado de la Mesa]]="Ocupada", 15/1440, 0)</f>
        <v>5.0694444444444445E-2</v>
      </c>
      <c r="S336" s="8">
        <f>SUMIF(Datos_cocina!A:A, Datos_sala!K:K, Datos_cocina!H:H)</f>
        <v>4.7916666666666663E-2</v>
      </c>
      <c r="T336" s="8">
        <f>MAX(0, Datos_sala[[#This Row],[Tiempo de Permanencia]]-Datos_sala[[#This Row],[Tiempo de Preparación Ordenes en Horas]])</f>
        <v>2.7777777777777818E-3</v>
      </c>
      <c r="U336" s="9" t="str">
        <f>IF(Datos_sala[[#This Row],[Tiempo de Degustación en Horas]] = 0, "No", "Si")</f>
        <v>Si</v>
      </c>
    </row>
    <row r="337" spans="1:21" x14ac:dyDescent="0.3">
      <c r="A337">
        <v>4</v>
      </c>
      <c r="B337" t="s">
        <v>971</v>
      </c>
      <c r="C337">
        <v>5</v>
      </c>
      <c r="D337" s="1">
        <v>45020.065972222219</v>
      </c>
      <c r="E337" s="1">
        <v>45020.20208333333</v>
      </c>
      <c r="F337" t="s">
        <v>83</v>
      </c>
      <c r="G337" t="s">
        <v>66</v>
      </c>
      <c r="H337" t="s">
        <v>67</v>
      </c>
      <c r="I337" t="s">
        <v>972</v>
      </c>
      <c r="J337" t="s">
        <v>68</v>
      </c>
      <c r="K337">
        <v>336</v>
      </c>
      <c r="L337" t="s">
        <v>99</v>
      </c>
      <c r="M337" t="s">
        <v>973</v>
      </c>
      <c r="N337" s="2">
        <f>SUMIF(Datos_cocina!A:A,Datos_sala!K:K,Datos_cocina!J:J)</f>
        <v>158</v>
      </c>
      <c r="O337" s="7" t="str">
        <f>TEXT(Datos_sala[[#This Row],[Hora de Salida]], "aaaa-mm-dd")</f>
        <v>2023-04-04</v>
      </c>
      <c r="P337" t="str">
        <f>TEXT(Datos_sala[[#This Row],[Hora de Llegada]], "hh:mm")</f>
        <v>01:35</v>
      </c>
      <c r="Q337" t="str">
        <f>TEXT(Datos_sala[[#This Row],[Hora de Salida]], "hh:mm")</f>
        <v>04:51</v>
      </c>
      <c r="R337" s="8">
        <f>Datos_sala[[#This Row],[Hora de Salida2]] - Datos_sala[[#This Row],[Hora de Llegada2]] + IF(Datos_sala[[#This Row],[Estado de la Mesa]]="Ocupada", 15/1440, 0)</f>
        <v>0.13611111111111113</v>
      </c>
      <c r="S337" s="8">
        <f>SUMIF(Datos_cocina!A:A, Datos_sala!K:K, Datos_cocina!H:H)</f>
        <v>4.5138888888888888E-2</v>
      </c>
      <c r="T337" s="8">
        <f>MAX(0, Datos_sala[[#This Row],[Tiempo de Permanencia]]-Datos_sala[[#This Row],[Tiempo de Preparación Ordenes en Horas]])</f>
        <v>9.0972222222222232E-2</v>
      </c>
      <c r="U337" s="9" t="str">
        <f>IF(Datos_sala[[#This Row],[Tiempo de Degustación en Horas]] = 0, "No", "Si")</f>
        <v>Si</v>
      </c>
    </row>
    <row r="338" spans="1:21" x14ac:dyDescent="0.3">
      <c r="A338">
        <v>11</v>
      </c>
      <c r="B338" t="s">
        <v>974</v>
      </c>
      <c r="C338">
        <v>2</v>
      </c>
      <c r="D338" s="1">
        <v>45020.068055555559</v>
      </c>
      <c r="E338" s="1">
        <v>45020.188194444447</v>
      </c>
      <c r="F338" t="s">
        <v>72</v>
      </c>
      <c r="G338" t="s">
        <v>66</v>
      </c>
      <c r="H338" t="s">
        <v>67</v>
      </c>
      <c r="I338" t="s">
        <v>975</v>
      </c>
      <c r="J338" t="s">
        <v>79</v>
      </c>
      <c r="K338">
        <v>337</v>
      </c>
      <c r="L338" t="s">
        <v>76</v>
      </c>
      <c r="M338" t="s">
        <v>976</v>
      </c>
      <c r="N338" s="2">
        <f>SUMIF(Datos_cocina!A:A,Datos_sala!K:K,Datos_cocina!J:J)</f>
        <v>100</v>
      </c>
      <c r="O338" s="7" t="str">
        <f>TEXT(Datos_sala[[#This Row],[Hora de Salida]], "aaaa-mm-dd")</f>
        <v>2023-04-04</v>
      </c>
      <c r="P338" t="str">
        <f>TEXT(Datos_sala[[#This Row],[Hora de Llegada]], "hh:mm")</f>
        <v>01:38</v>
      </c>
      <c r="Q338" t="str">
        <f>TEXT(Datos_sala[[#This Row],[Hora de Salida]], "hh:mm")</f>
        <v>04:31</v>
      </c>
      <c r="R338" s="8">
        <f>Datos_sala[[#This Row],[Hora de Salida2]] - Datos_sala[[#This Row],[Hora de Llegada2]] + IF(Datos_sala[[#This Row],[Estado de la Mesa]]="Ocupada", 15/1440, 0)</f>
        <v>0.12013888888888889</v>
      </c>
      <c r="S338" s="8">
        <f>SUMIF(Datos_cocina!A:A, Datos_sala!K:K, Datos_cocina!H:H)</f>
        <v>4.027777777777778E-2</v>
      </c>
      <c r="T338" s="8">
        <f>MAX(0, Datos_sala[[#This Row],[Tiempo de Permanencia]]-Datos_sala[[#This Row],[Tiempo de Preparación Ordenes en Horas]])</f>
        <v>7.9861111111111105E-2</v>
      </c>
      <c r="U338" s="9" t="str">
        <f>IF(Datos_sala[[#This Row],[Tiempo de Degustación en Horas]] = 0, "No", "Si")</f>
        <v>Si</v>
      </c>
    </row>
    <row r="339" spans="1:21" x14ac:dyDescent="0.3">
      <c r="A339">
        <v>18</v>
      </c>
      <c r="B339" t="s">
        <v>977</v>
      </c>
      <c r="C339">
        <v>2</v>
      </c>
      <c r="D339" s="1">
        <v>45020.022222222222</v>
      </c>
      <c r="E339" s="1">
        <v>45020.145833333336</v>
      </c>
      <c r="F339" t="s">
        <v>72</v>
      </c>
      <c r="G339" t="s">
        <v>73</v>
      </c>
      <c r="H339" t="s">
        <v>87</v>
      </c>
      <c r="I339" t="s">
        <v>978</v>
      </c>
      <c r="J339" t="s">
        <v>79</v>
      </c>
      <c r="K339">
        <v>338</v>
      </c>
      <c r="L339" t="s">
        <v>110</v>
      </c>
      <c r="M339" t="s">
        <v>979</v>
      </c>
      <c r="N339" s="2">
        <f>SUMIF(Datos_cocina!A:A,Datos_sala!K:K,Datos_cocina!J:J)</f>
        <v>279</v>
      </c>
      <c r="O339" s="7" t="str">
        <f>TEXT(Datos_sala[[#This Row],[Hora de Salida]], "aaaa-mm-dd")</f>
        <v>2023-04-04</v>
      </c>
      <c r="P339" t="str">
        <f>TEXT(Datos_sala[[#This Row],[Hora de Llegada]], "hh:mm")</f>
        <v>00:32</v>
      </c>
      <c r="Q339" t="str">
        <f>TEXT(Datos_sala[[#This Row],[Hora de Salida]], "hh:mm")</f>
        <v>03:30</v>
      </c>
      <c r="R339" s="8">
        <f>Datos_sala[[#This Row],[Hora de Salida2]] - Datos_sala[[#This Row],[Hora de Llegada2]] + IF(Datos_sala[[#This Row],[Estado de la Mesa]]="Ocupada", 15/1440, 0)</f>
        <v>0.12361111111111112</v>
      </c>
      <c r="S339" s="8">
        <f>SUMIF(Datos_cocina!A:A, Datos_sala!K:K, Datos_cocina!H:H)</f>
        <v>9.9305555555555564E-2</v>
      </c>
      <c r="T339" s="8">
        <f>MAX(0, Datos_sala[[#This Row],[Tiempo de Permanencia]]-Datos_sala[[#This Row],[Tiempo de Preparación Ordenes en Horas]])</f>
        <v>2.4305555555555552E-2</v>
      </c>
      <c r="U339" s="9" t="str">
        <f>IF(Datos_sala[[#This Row],[Tiempo de Degustación en Horas]] = 0, "No", "Si")</f>
        <v>Si</v>
      </c>
    </row>
    <row r="340" spans="1:21" x14ac:dyDescent="0.3">
      <c r="A340">
        <v>13</v>
      </c>
      <c r="B340" t="s">
        <v>980</v>
      </c>
      <c r="C340">
        <v>2</v>
      </c>
      <c r="D340" s="1">
        <v>45020</v>
      </c>
      <c r="E340" s="1">
        <v>45020.084027777775</v>
      </c>
      <c r="F340" t="s">
        <v>101</v>
      </c>
      <c r="G340" t="s">
        <v>98</v>
      </c>
      <c r="H340" t="s">
        <v>87</v>
      </c>
      <c r="I340" t="s">
        <v>981</v>
      </c>
      <c r="J340" t="s">
        <v>79</v>
      </c>
      <c r="K340">
        <v>339</v>
      </c>
      <c r="L340" t="s">
        <v>69</v>
      </c>
      <c r="M340" t="s">
        <v>982</v>
      </c>
      <c r="N340" s="2">
        <f>SUMIF(Datos_cocina!A:A,Datos_sala!K:K,Datos_cocina!J:J)</f>
        <v>104</v>
      </c>
      <c r="O340" s="7" t="str">
        <f>TEXT(Datos_sala[[#This Row],[Hora de Salida]], "aaaa-mm-dd")</f>
        <v>2023-04-04</v>
      </c>
      <c r="P340" t="str">
        <f>TEXT(Datos_sala[[#This Row],[Hora de Llegada]], "hh:mm")</f>
        <v>00:00</v>
      </c>
      <c r="Q340" t="str">
        <f>TEXT(Datos_sala[[#This Row],[Hora de Salida]], "hh:mm")</f>
        <v>02:01</v>
      </c>
      <c r="R340" s="8">
        <f>Datos_sala[[#This Row],[Hora de Salida2]] - Datos_sala[[#This Row],[Hora de Llegada2]] + IF(Datos_sala[[#This Row],[Estado de la Mesa]]="Ocupada", 15/1440, 0)</f>
        <v>8.4027777777777785E-2</v>
      </c>
      <c r="S340" s="8">
        <f>SUMIF(Datos_cocina!A:A, Datos_sala!K:K, Datos_cocina!H:H)</f>
        <v>3.1944444444444442E-2</v>
      </c>
      <c r="T340" s="8">
        <f>MAX(0, Datos_sala[[#This Row],[Tiempo de Permanencia]]-Datos_sala[[#This Row],[Tiempo de Preparación Ordenes en Horas]])</f>
        <v>5.2083333333333343E-2</v>
      </c>
      <c r="U340" s="9" t="str">
        <f>IF(Datos_sala[[#This Row],[Tiempo de Degustación en Horas]] = 0, "No", "Si")</f>
        <v>Si</v>
      </c>
    </row>
    <row r="341" spans="1:21" x14ac:dyDescent="0.3">
      <c r="A341">
        <v>15</v>
      </c>
      <c r="B341" t="s">
        <v>983</v>
      </c>
      <c r="C341">
        <v>1</v>
      </c>
      <c r="D341" s="1">
        <v>45020.05</v>
      </c>
      <c r="E341" s="1">
        <v>45020.193055555559</v>
      </c>
      <c r="F341" t="s">
        <v>101</v>
      </c>
      <c r="G341" t="s">
        <v>73</v>
      </c>
      <c r="H341" t="s">
        <v>67</v>
      </c>
      <c r="I341" t="s">
        <v>984</v>
      </c>
      <c r="J341" t="s">
        <v>68</v>
      </c>
      <c r="K341">
        <v>340</v>
      </c>
      <c r="L341" t="s">
        <v>107</v>
      </c>
      <c r="M341" t="s">
        <v>985</v>
      </c>
      <c r="N341" s="2">
        <f>SUMIF(Datos_cocina!A:A,Datos_sala!K:K,Datos_cocina!J:J)</f>
        <v>164</v>
      </c>
      <c r="O341" s="7" t="str">
        <f>TEXT(Datos_sala[[#This Row],[Hora de Salida]], "aaaa-mm-dd")</f>
        <v>2023-04-04</v>
      </c>
      <c r="P341" t="str">
        <f>TEXT(Datos_sala[[#This Row],[Hora de Llegada]], "hh:mm")</f>
        <v>01:12</v>
      </c>
      <c r="Q341" t="str">
        <f>TEXT(Datos_sala[[#This Row],[Hora de Salida]], "hh:mm")</f>
        <v>04:38</v>
      </c>
      <c r="R341" s="8">
        <f>Datos_sala[[#This Row],[Hora de Salida2]] - Datos_sala[[#This Row],[Hora de Llegada2]] + IF(Datos_sala[[#This Row],[Estado de la Mesa]]="Ocupada", 15/1440, 0)</f>
        <v>0.14305555555555555</v>
      </c>
      <c r="S341" s="8">
        <f>SUMIF(Datos_cocina!A:A, Datos_sala!K:K, Datos_cocina!H:H)</f>
        <v>6.3194444444444442E-2</v>
      </c>
      <c r="T341" s="8">
        <f>MAX(0, Datos_sala[[#This Row],[Tiempo de Permanencia]]-Datos_sala[[#This Row],[Tiempo de Preparación Ordenes en Horas]])</f>
        <v>7.9861111111111105E-2</v>
      </c>
      <c r="U341" s="9" t="str">
        <f>IF(Datos_sala[[#This Row],[Tiempo de Degustación en Horas]] = 0, "No", "Si")</f>
        <v>Si</v>
      </c>
    </row>
    <row r="342" spans="1:21" x14ac:dyDescent="0.3">
      <c r="A342">
        <v>14</v>
      </c>
      <c r="B342" t="s">
        <v>986</v>
      </c>
      <c r="C342">
        <v>5</v>
      </c>
      <c r="D342" s="1">
        <v>45020.086805555555</v>
      </c>
      <c r="E342" s="1">
        <v>45020.179861111108</v>
      </c>
      <c r="F342" t="s">
        <v>101</v>
      </c>
      <c r="G342" t="s">
        <v>98</v>
      </c>
      <c r="H342" t="s">
        <v>67</v>
      </c>
      <c r="I342" t="s">
        <v>987</v>
      </c>
      <c r="J342" t="s">
        <v>68</v>
      </c>
      <c r="K342">
        <v>341</v>
      </c>
      <c r="L342" t="s">
        <v>69</v>
      </c>
      <c r="M342" t="s">
        <v>988</v>
      </c>
      <c r="N342" s="2">
        <f>SUMIF(Datos_cocina!A:A,Datos_sala!K:K,Datos_cocina!J:J)</f>
        <v>177</v>
      </c>
      <c r="O342" s="7" t="str">
        <f>TEXT(Datos_sala[[#This Row],[Hora de Salida]], "aaaa-mm-dd")</f>
        <v>2023-04-04</v>
      </c>
      <c r="P342" t="str">
        <f>TEXT(Datos_sala[[#This Row],[Hora de Llegada]], "hh:mm")</f>
        <v>02:05</v>
      </c>
      <c r="Q342" t="str">
        <f>TEXT(Datos_sala[[#This Row],[Hora de Salida]], "hh:mm")</f>
        <v>04:19</v>
      </c>
      <c r="R342" s="8">
        <f>Datos_sala[[#This Row],[Hora de Salida2]] - Datos_sala[[#This Row],[Hora de Llegada2]] + IF(Datos_sala[[#This Row],[Estado de la Mesa]]="Ocupada", 15/1440, 0)</f>
        <v>9.3055555555555558E-2</v>
      </c>
      <c r="S342" s="8">
        <f>SUMIF(Datos_cocina!A:A, Datos_sala!K:K, Datos_cocina!H:H)</f>
        <v>6.1111111111111109E-2</v>
      </c>
      <c r="T342" s="8">
        <f>MAX(0, Datos_sala[[#This Row],[Tiempo de Permanencia]]-Datos_sala[[#This Row],[Tiempo de Preparación Ordenes en Horas]])</f>
        <v>3.1944444444444449E-2</v>
      </c>
      <c r="U342" s="9" t="str">
        <f>IF(Datos_sala[[#This Row],[Tiempo de Degustación en Horas]] = 0, "No", "Si")</f>
        <v>Si</v>
      </c>
    </row>
    <row r="343" spans="1:21" x14ac:dyDescent="0.3">
      <c r="A343">
        <v>19</v>
      </c>
      <c r="B343" t="s">
        <v>989</v>
      </c>
      <c r="C343">
        <v>5</v>
      </c>
      <c r="D343" s="1">
        <v>45020.104166666664</v>
      </c>
      <c r="E343" s="1">
        <v>45020.257638888892</v>
      </c>
      <c r="F343" t="s">
        <v>101</v>
      </c>
      <c r="G343" t="s">
        <v>98</v>
      </c>
      <c r="H343" t="s">
        <v>67</v>
      </c>
      <c r="I343" t="s">
        <v>990</v>
      </c>
      <c r="J343" t="s">
        <v>68</v>
      </c>
      <c r="K343">
        <v>342</v>
      </c>
      <c r="L343" t="s">
        <v>80</v>
      </c>
      <c r="M343" t="s">
        <v>750</v>
      </c>
      <c r="N343" s="2">
        <f>SUMIF(Datos_cocina!A:A,Datos_sala!K:K,Datos_cocina!J:J)</f>
        <v>102</v>
      </c>
      <c r="O343" s="7" t="str">
        <f>TEXT(Datos_sala[[#This Row],[Hora de Salida]], "aaaa-mm-dd")</f>
        <v>2023-04-04</v>
      </c>
      <c r="P343" t="str">
        <f>TEXT(Datos_sala[[#This Row],[Hora de Llegada]], "hh:mm")</f>
        <v>02:30</v>
      </c>
      <c r="Q343" t="str">
        <f>TEXT(Datos_sala[[#This Row],[Hora de Salida]], "hh:mm")</f>
        <v>06:11</v>
      </c>
      <c r="R343" s="8">
        <f>Datos_sala[[#This Row],[Hora de Salida2]] - Datos_sala[[#This Row],[Hora de Llegada2]] + IF(Datos_sala[[#This Row],[Estado de la Mesa]]="Ocupada", 15/1440, 0)</f>
        <v>0.15347222222222218</v>
      </c>
      <c r="S343" s="8">
        <f>SUMIF(Datos_cocina!A:A, Datos_sala!K:K, Datos_cocina!H:H)</f>
        <v>3.7499999999999999E-2</v>
      </c>
      <c r="T343" s="8">
        <f>MAX(0, Datos_sala[[#This Row],[Tiempo de Permanencia]]-Datos_sala[[#This Row],[Tiempo de Preparación Ordenes en Horas]])</f>
        <v>0.11597222222222217</v>
      </c>
      <c r="U343" s="9" t="str">
        <f>IF(Datos_sala[[#This Row],[Tiempo de Degustación en Horas]] = 0, "No", "Si")</f>
        <v>Si</v>
      </c>
    </row>
    <row r="344" spans="1:21" x14ac:dyDescent="0.3">
      <c r="A344">
        <v>12</v>
      </c>
      <c r="B344" t="s">
        <v>991</v>
      </c>
      <c r="C344">
        <v>1</v>
      </c>
      <c r="D344" s="1">
        <v>45020.163888888892</v>
      </c>
      <c r="E344" s="1">
        <v>45020.239583333336</v>
      </c>
      <c r="F344" t="s">
        <v>72</v>
      </c>
      <c r="G344" t="s">
        <v>73</v>
      </c>
      <c r="H344" t="s">
        <v>67</v>
      </c>
      <c r="I344" t="s">
        <v>992</v>
      </c>
      <c r="J344" t="s">
        <v>75</v>
      </c>
      <c r="K344">
        <v>343</v>
      </c>
      <c r="L344" t="s">
        <v>69</v>
      </c>
      <c r="M344" t="s">
        <v>993</v>
      </c>
      <c r="N344" s="2">
        <f>SUMIF(Datos_cocina!A:A,Datos_sala!K:K,Datos_cocina!J:J)</f>
        <v>137</v>
      </c>
      <c r="O344" s="7" t="str">
        <f>TEXT(Datos_sala[[#This Row],[Hora de Salida]], "aaaa-mm-dd")</f>
        <v>2023-04-04</v>
      </c>
      <c r="P344" t="str">
        <f>TEXT(Datos_sala[[#This Row],[Hora de Llegada]], "hh:mm")</f>
        <v>03:56</v>
      </c>
      <c r="Q344" t="str">
        <f>TEXT(Datos_sala[[#This Row],[Hora de Salida]], "hh:mm")</f>
        <v>05:45</v>
      </c>
      <c r="R344" s="8">
        <f>Datos_sala[[#This Row],[Hora de Salida2]] - Datos_sala[[#This Row],[Hora de Llegada2]] + IF(Datos_sala[[#This Row],[Estado de la Mesa]]="Ocupada", 15/1440, 0)</f>
        <v>8.6111111111111124E-2</v>
      </c>
      <c r="S344" s="8">
        <f>SUMIF(Datos_cocina!A:A, Datos_sala!K:K, Datos_cocina!H:H)</f>
        <v>7.013888888888889E-2</v>
      </c>
      <c r="T344" s="8">
        <f>MAX(0, Datos_sala[[#This Row],[Tiempo de Permanencia]]-Datos_sala[[#This Row],[Tiempo de Preparación Ordenes en Horas]])</f>
        <v>1.5972222222222235E-2</v>
      </c>
      <c r="U344" s="9" t="str">
        <f>IF(Datos_sala[[#This Row],[Tiempo de Degustación en Horas]] = 0, "No", "Si")</f>
        <v>Si</v>
      </c>
    </row>
    <row r="345" spans="1:21" x14ac:dyDescent="0.3">
      <c r="A345">
        <v>15</v>
      </c>
      <c r="B345" t="s">
        <v>994</v>
      </c>
      <c r="C345">
        <v>3</v>
      </c>
      <c r="D345" s="1">
        <v>45020.031944444447</v>
      </c>
      <c r="E345" s="1">
        <v>45020.086111111108</v>
      </c>
      <c r="F345" t="s">
        <v>83</v>
      </c>
      <c r="G345" t="s">
        <v>73</v>
      </c>
      <c r="H345" t="s">
        <v>67</v>
      </c>
      <c r="I345" t="s">
        <v>995</v>
      </c>
      <c r="J345" t="s">
        <v>75</v>
      </c>
      <c r="K345">
        <v>344</v>
      </c>
      <c r="L345" t="s">
        <v>84</v>
      </c>
      <c r="M345" t="s">
        <v>996</v>
      </c>
      <c r="N345" s="2">
        <f>SUMIF(Datos_cocina!A:A,Datos_sala!K:K,Datos_cocina!J:J)</f>
        <v>183</v>
      </c>
      <c r="O345" s="7" t="str">
        <f>TEXT(Datos_sala[[#This Row],[Hora de Salida]], "aaaa-mm-dd")</f>
        <v>2023-04-04</v>
      </c>
      <c r="P345" t="str">
        <f>TEXT(Datos_sala[[#This Row],[Hora de Llegada]], "hh:mm")</f>
        <v>00:46</v>
      </c>
      <c r="Q345" t="str">
        <f>TEXT(Datos_sala[[#This Row],[Hora de Salida]], "hh:mm")</f>
        <v>02:04</v>
      </c>
      <c r="R345" s="8">
        <f>Datos_sala[[#This Row],[Hora de Salida2]] - Datos_sala[[#This Row],[Hora de Llegada2]] + IF(Datos_sala[[#This Row],[Estado de la Mesa]]="Ocupada", 15/1440, 0)</f>
        <v>6.458333333333334E-2</v>
      </c>
      <c r="S345" s="8">
        <f>SUMIF(Datos_cocina!A:A, Datos_sala!K:K, Datos_cocina!H:H)</f>
        <v>5.9722222222222225E-2</v>
      </c>
      <c r="T345" s="8">
        <f>MAX(0, Datos_sala[[#This Row],[Tiempo de Permanencia]]-Datos_sala[[#This Row],[Tiempo de Preparación Ordenes en Horas]])</f>
        <v>4.8611111111111147E-3</v>
      </c>
      <c r="U345" s="9" t="str">
        <f>IF(Datos_sala[[#This Row],[Tiempo de Degustación en Horas]] = 0, "No", "Si")</f>
        <v>Si</v>
      </c>
    </row>
    <row r="346" spans="1:21" x14ac:dyDescent="0.3">
      <c r="A346" t="s">
        <v>122</v>
      </c>
      <c r="B346" t="s">
        <v>188</v>
      </c>
      <c r="C346">
        <v>3</v>
      </c>
      <c r="D346" s="1">
        <v>45020.054166666669</v>
      </c>
      <c r="E346" s="1">
        <v>45020.179861111108</v>
      </c>
      <c r="F346" t="s">
        <v>65</v>
      </c>
      <c r="G346" t="s">
        <v>73</v>
      </c>
      <c r="H346" t="s">
        <v>67</v>
      </c>
      <c r="I346">
        <v>1398</v>
      </c>
      <c r="J346" t="s">
        <v>75</v>
      </c>
      <c r="K346">
        <v>345</v>
      </c>
      <c r="L346" t="s">
        <v>84</v>
      </c>
      <c r="M346" t="s">
        <v>28</v>
      </c>
      <c r="N346" s="2">
        <f>SUMIF(Datos_cocina!A:A,Datos_sala!K:K,Datos_cocina!J:J)</f>
        <v>38</v>
      </c>
      <c r="O346" s="7" t="str">
        <f>TEXT(Datos_sala[[#This Row],[Hora de Salida]], "aaaa-mm-dd")</f>
        <v>2023-04-04</v>
      </c>
      <c r="P346" t="str">
        <f>TEXT(Datos_sala[[#This Row],[Hora de Llegada]], "hh:mm")</f>
        <v>01:18</v>
      </c>
      <c r="Q346" t="str">
        <f>TEXT(Datos_sala[[#This Row],[Hora de Salida]], "hh:mm")</f>
        <v>04:19</v>
      </c>
      <c r="R346" s="8">
        <f>Datos_sala[[#This Row],[Hora de Salida2]] - Datos_sala[[#This Row],[Hora de Llegada2]] + IF(Datos_sala[[#This Row],[Estado de la Mesa]]="Ocupada", 15/1440, 0)</f>
        <v>0.1361111111111111</v>
      </c>
      <c r="S346" s="8">
        <f>SUMIF(Datos_cocina!A:A, Datos_sala!K:K, Datos_cocina!H:H)</f>
        <v>1.2500000000000001E-2</v>
      </c>
      <c r="T346" s="8">
        <f>MAX(0, Datos_sala[[#This Row],[Tiempo de Permanencia]]-Datos_sala[[#This Row],[Tiempo de Preparación Ordenes en Horas]])</f>
        <v>0.1236111111111111</v>
      </c>
      <c r="U346" s="9" t="str">
        <f>IF(Datos_sala[[#This Row],[Tiempo de Degustación en Horas]] = 0, "No", "Si")</f>
        <v>Si</v>
      </c>
    </row>
    <row r="347" spans="1:21" x14ac:dyDescent="0.3">
      <c r="A347" t="s">
        <v>96</v>
      </c>
      <c r="B347" t="s">
        <v>189</v>
      </c>
      <c r="C347">
        <v>5</v>
      </c>
      <c r="D347" s="1">
        <v>45020.027777777781</v>
      </c>
      <c r="E347" s="1">
        <v>45020.163888888892</v>
      </c>
      <c r="F347" t="s">
        <v>72</v>
      </c>
      <c r="G347" t="s">
        <v>73</v>
      </c>
      <c r="H347" t="s">
        <v>87</v>
      </c>
      <c r="I347">
        <v>3593</v>
      </c>
      <c r="J347" t="s">
        <v>79</v>
      </c>
      <c r="K347">
        <v>346</v>
      </c>
      <c r="L347" t="s">
        <v>99</v>
      </c>
      <c r="M347" t="s">
        <v>20</v>
      </c>
      <c r="N347" s="2">
        <f>SUMIF(Datos_cocina!A:A,Datos_sala!K:K,Datos_cocina!J:J)</f>
        <v>72</v>
      </c>
      <c r="O347" s="7" t="str">
        <f>TEXT(Datos_sala[[#This Row],[Hora de Salida]], "aaaa-mm-dd")</f>
        <v>2023-04-04</v>
      </c>
      <c r="P347" t="str">
        <f>TEXT(Datos_sala[[#This Row],[Hora de Llegada]], "hh:mm")</f>
        <v>00:40</v>
      </c>
      <c r="Q347" t="str">
        <f>TEXT(Datos_sala[[#This Row],[Hora de Salida]], "hh:mm")</f>
        <v>03:56</v>
      </c>
      <c r="R347" s="8">
        <f>Datos_sala[[#This Row],[Hora de Salida2]] - Datos_sala[[#This Row],[Hora de Llegada2]] + IF(Datos_sala[[#This Row],[Estado de la Mesa]]="Ocupada", 15/1440, 0)</f>
        <v>0.13611111111111113</v>
      </c>
      <c r="S347" s="8">
        <f>SUMIF(Datos_cocina!A:A, Datos_sala!K:K, Datos_cocina!H:H)</f>
        <v>1.5277777777777777E-2</v>
      </c>
      <c r="T347" s="8">
        <f>MAX(0, Datos_sala[[#This Row],[Tiempo de Permanencia]]-Datos_sala[[#This Row],[Tiempo de Preparación Ordenes en Horas]])</f>
        <v>0.12083333333333335</v>
      </c>
      <c r="U347" s="9" t="str">
        <f>IF(Datos_sala[[#This Row],[Tiempo de Degustación en Horas]] = 0, "No", "Si")</f>
        <v>Si</v>
      </c>
    </row>
    <row r="348" spans="1:21" x14ac:dyDescent="0.3">
      <c r="A348" t="s">
        <v>63</v>
      </c>
      <c r="B348" t="s">
        <v>190</v>
      </c>
      <c r="C348">
        <v>4</v>
      </c>
      <c r="D348" s="1">
        <v>45020.075694444444</v>
      </c>
      <c r="E348" s="1">
        <v>45020.19027777778</v>
      </c>
      <c r="F348" t="s">
        <v>65</v>
      </c>
      <c r="G348" t="s">
        <v>73</v>
      </c>
      <c r="H348" t="s">
        <v>67</v>
      </c>
      <c r="I348">
        <v>4852</v>
      </c>
      <c r="J348" t="s">
        <v>79</v>
      </c>
      <c r="K348">
        <v>347</v>
      </c>
      <c r="L348" t="s">
        <v>84</v>
      </c>
      <c r="M348" t="s">
        <v>30</v>
      </c>
      <c r="N348" s="2">
        <f>SUMIF(Datos_cocina!A:A,Datos_sala!K:K,Datos_cocina!J:J)</f>
        <v>70</v>
      </c>
      <c r="O348" s="7" t="str">
        <f>TEXT(Datos_sala[[#This Row],[Hora de Salida]], "aaaa-mm-dd")</f>
        <v>2023-04-04</v>
      </c>
      <c r="P348" t="str">
        <f>TEXT(Datos_sala[[#This Row],[Hora de Llegada]], "hh:mm")</f>
        <v>01:49</v>
      </c>
      <c r="Q348" t="str">
        <f>TEXT(Datos_sala[[#This Row],[Hora de Salida]], "hh:mm")</f>
        <v>04:34</v>
      </c>
      <c r="R348" s="8">
        <f>Datos_sala[[#This Row],[Hora de Salida2]] - Datos_sala[[#This Row],[Hora de Llegada2]] + IF(Datos_sala[[#This Row],[Estado de la Mesa]]="Ocupada", 15/1440, 0)</f>
        <v>0.11458333333333333</v>
      </c>
      <c r="S348" s="8">
        <f>SUMIF(Datos_cocina!A:A, Datos_sala!K:K, Datos_cocina!H:H)</f>
        <v>3.0555555555555555E-2</v>
      </c>
      <c r="T348" s="8">
        <f>MAX(0, Datos_sala[[#This Row],[Tiempo de Permanencia]]-Datos_sala[[#This Row],[Tiempo de Preparación Ordenes en Horas]])</f>
        <v>8.4027777777777771E-2</v>
      </c>
      <c r="U348" s="9" t="str">
        <f>IF(Datos_sala[[#This Row],[Tiempo de Degustación en Horas]] = 0, "No", "Si")</f>
        <v>Si</v>
      </c>
    </row>
    <row r="349" spans="1:21" x14ac:dyDescent="0.3">
      <c r="A349">
        <v>16</v>
      </c>
      <c r="B349" t="s">
        <v>997</v>
      </c>
      <c r="C349">
        <v>2</v>
      </c>
      <c r="D349" s="1">
        <v>45020.053472222222</v>
      </c>
      <c r="E349" s="1">
        <v>45020.207638888889</v>
      </c>
      <c r="F349" t="s">
        <v>83</v>
      </c>
      <c r="G349" t="s">
        <v>73</v>
      </c>
      <c r="H349" t="s">
        <v>67</v>
      </c>
      <c r="I349" t="s">
        <v>998</v>
      </c>
      <c r="J349" t="s">
        <v>75</v>
      </c>
      <c r="K349">
        <v>348</v>
      </c>
      <c r="L349" t="s">
        <v>119</v>
      </c>
      <c r="M349" t="s">
        <v>355</v>
      </c>
      <c r="N349" s="2">
        <f>SUMIF(Datos_cocina!A:A,Datos_sala!K:K,Datos_cocina!J:J)</f>
        <v>86</v>
      </c>
      <c r="O349" s="7" t="str">
        <f>TEXT(Datos_sala[[#This Row],[Hora de Salida]], "aaaa-mm-dd")</f>
        <v>2023-04-04</v>
      </c>
      <c r="P349" t="str">
        <f>TEXT(Datos_sala[[#This Row],[Hora de Llegada]], "hh:mm")</f>
        <v>01:17</v>
      </c>
      <c r="Q349" t="str">
        <f>TEXT(Datos_sala[[#This Row],[Hora de Salida]], "hh:mm")</f>
        <v>04:59</v>
      </c>
      <c r="R349" s="8">
        <f>Datos_sala[[#This Row],[Hora de Salida2]] - Datos_sala[[#This Row],[Hora de Llegada2]] + IF(Datos_sala[[#This Row],[Estado de la Mesa]]="Ocupada", 15/1440, 0)</f>
        <v>0.16458333333333333</v>
      </c>
      <c r="S349" s="8">
        <f>SUMIF(Datos_cocina!A:A, Datos_sala!K:K, Datos_cocina!H:H)</f>
        <v>6.1111111111111109E-2</v>
      </c>
      <c r="T349" s="8">
        <f>MAX(0, Datos_sala[[#This Row],[Tiempo de Permanencia]]-Datos_sala[[#This Row],[Tiempo de Preparación Ordenes en Horas]])</f>
        <v>0.10347222222222222</v>
      </c>
      <c r="U349" s="9" t="str">
        <f>IF(Datos_sala[[#This Row],[Tiempo de Degustación en Horas]] = 0, "No", "Si")</f>
        <v>Si</v>
      </c>
    </row>
    <row r="350" spans="1:21" x14ac:dyDescent="0.3">
      <c r="A350">
        <v>13</v>
      </c>
      <c r="B350" t="s">
        <v>999</v>
      </c>
      <c r="C350">
        <v>1</v>
      </c>
      <c r="D350" s="1">
        <v>45020.158333333333</v>
      </c>
      <c r="E350" s="1">
        <v>45020.313194444447</v>
      </c>
      <c r="F350" t="s">
        <v>72</v>
      </c>
      <c r="G350" t="s">
        <v>98</v>
      </c>
      <c r="H350" t="s">
        <v>67</v>
      </c>
      <c r="I350" t="s">
        <v>1000</v>
      </c>
      <c r="J350" t="s">
        <v>75</v>
      </c>
      <c r="K350">
        <v>349</v>
      </c>
      <c r="L350" t="s">
        <v>76</v>
      </c>
      <c r="M350" t="s">
        <v>1001</v>
      </c>
      <c r="N350" s="2">
        <f>SUMIF(Datos_cocina!A:A,Datos_sala!K:K,Datos_cocina!J:J)</f>
        <v>152</v>
      </c>
      <c r="O350" s="7" t="str">
        <f>TEXT(Datos_sala[[#This Row],[Hora de Salida]], "aaaa-mm-dd")</f>
        <v>2023-04-04</v>
      </c>
      <c r="P350" t="str">
        <f>TEXT(Datos_sala[[#This Row],[Hora de Llegada]], "hh:mm")</f>
        <v>03:48</v>
      </c>
      <c r="Q350" t="str">
        <f>TEXT(Datos_sala[[#This Row],[Hora de Salida]], "hh:mm")</f>
        <v>07:31</v>
      </c>
      <c r="R350" s="8">
        <f>Datos_sala[[#This Row],[Hora de Salida2]] - Datos_sala[[#This Row],[Hora de Llegada2]] + IF(Datos_sala[[#This Row],[Estado de la Mesa]]="Ocupada", 15/1440, 0)</f>
        <v>0.16527777777777777</v>
      </c>
      <c r="S350" s="8">
        <f>SUMIF(Datos_cocina!A:A, Datos_sala!K:K, Datos_cocina!H:H)</f>
        <v>5.9027777777777776E-2</v>
      </c>
      <c r="T350" s="8">
        <f>MAX(0, Datos_sala[[#This Row],[Tiempo de Permanencia]]-Datos_sala[[#This Row],[Tiempo de Preparación Ordenes en Horas]])</f>
        <v>0.10625</v>
      </c>
      <c r="U350" s="9" t="str">
        <f>IF(Datos_sala[[#This Row],[Tiempo de Degustación en Horas]] = 0, "No", "Si")</f>
        <v>Si</v>
      </c>
    </row>
    <row r="351" spans="1:21" x14ac:dyDescent="0.3">
      <c r="A351">
        <v>2</v>
      </c>
      <c r="B351" t="s">
        <v>1002</v>
      </c>
      <c r="C351">
        <v>6</v>
      </c>
      <c r="D351" s="1">
        <v>45020.024305555555</v>
      </c>
      <c r="E351" s="1">
        <v>45020.124305555553</v>
      </c>
      <c r="F351" t="s">
        <v>72</v>
      </c>
      <c r="G351" t="s">
        <v>98</v>
      </c>
      <c r="H351" t="s">
        <v>87</v>
      </c>
      <c r="I351" t="s">
        <v>1003</v>
      </c>
      <c r="J351" t="s">
        <v>79</v>
      </c>
      <c r="K351">
        <v>350</v>
      </c>
      <c r="L351" t="s">
        <v>88</v>
      </c>
      <c r="M351" t="s">
        <v>292</v>
      </c>
      <c r="N351" s="2">
        <f>SUMIF(Datos_cocina!A:A,Datos_sala!K:K,Datos_cocina!J:J)</f>
        <v>143</v>
      </c>
      <c r="O351" s="7" t="str">
        <f>TEXT(Datos_sala[[#This Row],[Hora de Salida]], "aaaa-mm-dd")</f>
        <v>2023-04-04</v>
      </c>
      <c r="P351" t="str">
        <f>TEXT(Datos_sala[[#This Row],[Hora de Llegada]], "hh:mm")</f>
        <v>00:35</v>
      </c>
      <c r="Q351" t="str">
        <f>TEXT(Datos_sala[[#This Row],[Hora de Salida]], "hh:mm")</f>
        <v>02:59</v>
      </c>
      <c r="R351" s="8">
        <f>Datos_sala[[#This Row],[Hora de Salida2]] - Datos_sala[[#This Row],[Hora de Llegada2]] + IF(Datos_sala[[#This Row],[Estado de la Mesa]]="Ocupada", 15/1440, 0)</f>
        <v>0.1</v>
      </c>
      <c r="S351" s="8">
        <f>SUMIF(Datos_cocina!A:A, Datos_sala!K:K, Datos_cocina!H:H)</f>
        <v>7.5694444444444439E-2</v>
      </c>
      <c r="T351" s="8">
        <f>MAX(0, Datos_sala[[#This Row],[Tiempo de Permanencia]]-Datos_sala[[#This Row],[Tiempo de Preparación Ordenes en Horas]])</f>
        <v>2.4305555555555566E-2</v>
      </c>
      <c r="U351" s="9" t="str">
        <f>IF(Datos_sala[[#This Row],[Tiempo de Degustación en Horas]] = 0, "No", "Si")</f>
        <v>Si</v>
      </c>
    </row>
    <row r="352" spans="1:21" x14ac:dyDescent="0.3">
      <c r="A352">
        <v>1</v>
      </c>
      <c r="B352" t="s">
        <v>1004</v>
      </c>
      <c r="C352">
        <v>6</v>
      </c>
      <c r="D352" s="1">
        <v>45020.161111111112</v>
      </c>
      <c r="E352" s="1">
        <v>45020.256249999999</v>
      </c>
      <c r="F352" t="s">
        <v>121</v>
      </c>
      <c r="G352" t="s">
        <v>98</v>
      </c>
      <c r="H352" t="s">
        <v>67</v>
      </c>
      <c r="I352" t="s">
        <v>1005</v>
      </c>
      <c r="J352" t="s">
        <v>68</v>
      </c>
      <c r="K352">
        <v>351</v>
      </c>
      <c r="L352" t="s">
        <v>76</v>
      </c>
      <c r="M352" t="s">
        <v>922</v>
      </c>
      <c r="N352" s="2">
        <f>SUMIF(Datos_cocina!A:A,Datos_sala!K:K,Datos_cocina!J:J)</f>
        <v>201</v>
      </c>
      <c r="O352" s="7" t="str">
        <f>TEXT(Datos_sala[[#This Row],[Hora de Salida]], "aaaa-mm-dd")</f>
        <v>2023-04-04</v>
      </c>
      <c r="P352" t="str">
        <f>TEXT(Datos_sala[[#This Row],[Hora de Llegada]], "hh:mm")</f>
        <v>03:52</v>
      </c>
      <c r="Q352" t="str">
        <f>TEXT(Datos_sala[[#This Row],[Hora de Salida]], "hh:mm")</f>
        <v>06:09</v>
      </c>
      <c r="R352" s="8">
        <f>Datos_sala[[#This Row],[Hora de Salida2]] - Datos_sala[[#This Row],[Hora de Llegada2]] + IF(Datos_sala[[#This Row],[Estado de la Mesa]]="Ocupada", 15/1440, 0)</f>
        <v>9.5138888888888856E-2</v>
      </c>
      <c r="S352" s="8">
        <f>SUMIF(Datos_cocina!A:A, Datos_sala!K:K, Datos_cocina!H:H)</f>
        <v>1.7361111111111112E-2</v>
      </c>
      <c r="T352" s="8">
        <f>MAX(0, Datos_sala[[#This Row],[Tiempo de Permanencia]]-Datos_sala[[#This Row],[Tiempo de Preparación Ordenes en Horas]])</f>
        <v>7.7777777777777751E-2</v>
      </c>
      <c r="U352" s="9" t="str">
        <f>IF(Datos_sala[[#This Row],[Tiempo de Degustación en Horas]] = 0, "No", "Si")</f>
        <v>Si</v>
      </c>
    </row>
    <row r="353" spans="1:21" x14ac:dyDescent="0.3">
      <c r="A353" t="s">
        <v>96</v>
      </c>
      <c r="B353" t="s">
        <v>191</v>
      </c>
      <c r="C353">
        <v>3</v>
      </c>
      <c r="D353" s="1">
        <v>45020.011805555558</v>
      </c>
      <c r="E353" s="1">
        <v>45020.120138888888</v>
      </c>
      <c r="F353" t="s">
        <v>101</v>
      </c>
      <c r="G353" t="s">
        <v>98</v>
      </c>
      <c r="H353" t="s">
        <v>74</v>
      </c>
      <c r="I353">
        <v>1755</v>
      </c>
      <c r="J353" t="s">
        <v>79</v>
      </c>
      <c r="K353">
        <v>352</v>
      </c>
      <c r="L353" t="s">
        <v>119</v>
      </c>
      <c r="M353" t="s">
        <v>24</v>
      </c>
      <c r="N353" s="2">
        <f>SUMIF(Datos_cocina!A:A,Datos_sala!K:K,Datos_cocina!J:J)</f>
        <v>99</v>
      </c>
      <c r="O353" s="7" t="str">
        <f>TEXT(Datos_sala[[#This Row],[Hora de Salida]], "aaaa-mm-dd")</f>
        <v>2023-04-04</v>
      </c>
      <c r="P353" t="str">
        <f>TEXT(Datos_sala[[#This Row],[Hora de Llegada]], "hh:mm")</f>
        <v>00:17</v>
      </c>
      <c r="Q353" t="str">
        <f>TEXT(Datos_sala[[#This Row],[Hora de Salida]], "hh:mm")</f>
        <v>02:53</v>
      </c>
      <c r="R353" s="8">
        <f>Datos_sala[[#This Row],[Hora de Salida2]] - Datos_sala[[#This Row],[Hora de Llegada2]] + IF(Datos_sala[[#This Row],[Estado de la Mesa]]="Ocupada", 15/1440, 0)</f>
        <v>0.10833333333333334</v>
      </c>
      <c r="S353" s="8">
        <f>SUMIF(Datos_cocina!A:A, Datos_sala!K:K, Datos_cocina!H:H)</f>
        <v>4.8611111111111112E-3</v>
      </c>
      <c r="T353" s="8">
        <f>MAX(0, Datos_sala[[#This Row],[Tiempo de Permanencia]]-Datos_sala[[#This Row],[Tiempo de Preparación Ordenes en Horas]])</f>
        <v>0.10347222222222223</v>
      </c>
      <c r="U353" s="9" t="str">
        <f>IF(Datos_sala[[#This Row],[Tiempo de Degustación en Horas]] = 0, "No", "Si")</f>
        <v>Si</v>
      </c>
    </row>
    <row r="354" spans="1:21" x14ac:dyDescent="0.3">
      <c r="A354">
        <v>7</v>
      </c>
      <c r="B354" t="s">
        <v>1006</v>
      </c>
      <c r="C354">
        <v>5</v>
      </c>
      <c r="D354" s="1">
        <v>45020.156944444447</v>
      </c>
      <c r="E354" s="1">
        <v>45020.316666666666</v>
      </c>
      <c r="F354" t="s">
        <v>72</v>
      </c>
      <c r="G354" t="s">
        <v>66</v>
      </c>
      <c r="H354" t="s">
        <v>67</v>
      </c>
      <c r="I354" t="s">
        <v>1007</v>
      </c>
      <c r="J354" t="s">
        <v>79</v>
      </c>
      <c r="K354">
        <v>353</v>
      </c>
      <c r="L354" t="s">
        <v>76</v>
      </c>
      <c r="M354" t="s">
        <v>1008</v>
      </c>
      <c r="N354" s="2">
        <f>SUMIF(Datos_cocina!A:A,Datos_sala!K:K,Datos_cocina!J:J)</f>
        <v>212</v>
      </c>
      <c r="O354" s="7" t="str">
        <f>TEXT(Datos_sala[[#This Row],[Hora de Salida]], "aaaa-mm-dd")</f>
        <v>2023-04-04</v>
      </c>
      <c r="P354" t="str">
        <f>TEXT(Datos_sala[[#This Row],[Hora de Llegada]], "hh:mm")</f>
        <v>03:46</v>
      </c>
      <c r="Q354" t="str">
        <f>TEXT(Datos_sala[[#This Row],[Hora de Salida]], "hh:mm")</f>
        <v>07:36</v>
      </c>
      <c r="R354" s="8">
        <f>Datos_sala[[#This Row],[Hora de Salida2]] - Datos_sala[[#This Row],[Hora de Llegada2]] + IF(Datos_sala[[#This Row],[Estado de la Mesa]]="Ocupada", 15/1440, 0)</f>
        <v>0.15972222222222221</v>
      </c>
      <c r="S354" s="8">
        <f>SUMIF(Datos_cocina!A:A, Datos_sala!K:K, Datos_cocina!H:H)</f>
        <v>8.8888888888888878E-2</v>
      </c>
      <c r="T354" s="8">
        <f>MAX(0, Datos_sala[[#This Row],[Tiempo de Permanencia]]-Datos_sala[[#This Row],[Tiempo de Preparación Ordenes en Horas]])</f>
        <v>7.0833333333333331E-2</v>
      </c>
      <c r="U354" s="9" t="str">
        <f>IF(Datos_sala[[#This Row],[Tiempo de Degustación en Horas]] = 0, "No", "Si")</f>
        <v>Si</v>
      </c>
    </row>
    <row r="355" spans="1:21" x14ac:dyDescent="0.3">
      <c r="A355">
        <v>12</v>
      </c>
      <c r="B355" t="s">
        <v>1009</v>
      </c>
      <c r="C355">
        <v>6</v>
      </c>
      <c r="D355" s="1">
        <v>45020.018055555556</v>
      </c>
      <c r="E355" s="1">
        <v>45020.14166666667</v>
      </c>
      <c r="F355" t="s">
        <v>72</v>
      </c>
      <c r="G355" t="s">
        <v>98</v>
      </c>
      <c r="H355" t="s">
        <v>67</v>
      </c>
      <c r="I355" t="s">
        <v>1010</v>
      </c>
      <c r="J355" t="s">
        <v>75</v>
      </c>
      <c r="K355">
        <v>354</v>
      </c>
      <c r="L355" t="s">
        <v>119</v>
      </c>
      <c r="M355" t="s">
        <v>1011</v>
      </c>
      <c r="N355" s="2">
        <f>SUMIF(Datos_cocina!A:A,Datos_sala!K:K,Datos_cocina!J:J)</f>
        <v>181</v>
      </c>
      <c r="O355" s="7" t="str">
        <f>TEXT(Datos_sala[[#This Row],[Hora de Salida]], "aaaa-mm-dd")</f>
        <v>2023-04-04</v>
      </c>
      <c r="P355" t="str">
        <f>TEXT(Datos_sala[[#This Row],[Hora de Llegada]], "hh:mm")</f>
        <v>00:26</v>
      </c>
      <c r="Q355" t="str">
        <f>TEXT(Datos_sala[[#This Row],[Hora de Salida]], "hh:mm")</f>
        <v>03:24</v>
      </c>
      <c r="R355" s="8">
        <f>Datos_sala[[#This Row],[Hora de Salida2]] - Datos_sala[[#This Row],[Hora de Llegada2]] + IF(Datos_sala[[#This Row],[Estado de la Mesa]]="Ocupada", 15/1440, 0)</f>
        <v>0.13402777777777777</v>
      </c>
      <c r="S355" s="8">
        <f>SUMIF(Datos_cocina!A:A, Datos_sala!K:K, Datos_cocina!H:H)</f>
        <v>9.5138888888888884E-2</v>
      </c>
      <c r="T355" s="8">
        <f>MAX(0, Datos_sala[[#This Row],[Tiempo de Permanencia]]-Datos_sala[[#This Row],[Tiempo de Preparación Ordenes en Horas]])</f>
        <v>3.888888888888889E-2</v>
      </c>
      <c r="U355" s="9" t="str">
        <f>IF(Datos_sala[[#This Row],[Tiempo de Degustación en Horas]] = 0, "No", "Si")</f>
        <v>Si</v>
      </c>
    </row>
    <row r="356" spans="1:21" x14ac:dyDescent="0.3">
      <c r="A356" t="s">
        <v>114</v>
      </c>
      <c r="B356" t="s">
        <v>192</v>
      </c>
      <c r="C356">
        <v>4</v>
      </c>
      <c r="D356" s="1">
        <v>45020.070138888892</v>
      </c>
      <c r="E356" s="1">
        <v>45020.213194444441</v>
      </c>
      <c r="F356" t="s">
        <v>72</v>
      </c>
      <c r="G356" t="s">
        <v>98</v>
      </c>
      <c r="H356" t="s">
        <v>67</v>
      </c>
      <c r="I356">
        <v>3053</v>
      </c>
      <c r="J356" t="s">
        <v>79</v>
      </c>
      <c r="K356">
        <v>355</v>
      </c>
      <c r="L356" t="s">
        <v>107</v>
      </c>
      <c r="M356" t="s">
        <v>46</v>
      </c>
      <c r="N356" s="2">
        <f>SUMIF(Datos_cocina!A:A,Datos_sala!K:K,Datos_cocina!J:J)</f>
        <v>26</v>
      </c>
      <c r="O356" s="7" t="str">
        <f>TEXT(Datos_sala[[#This Row],[Hora de Salida]], "aaaa-mm-dd")</f>
        <v>2023-04-04</v>
      </c>
      <c r="P356" t="str">
        <f>TEXT(Datos_sala[[#This Row],[Hora de Llegada]], "hh:mm")</f>
        <v>01:41</v>
      </c>
      <c r="Q356" t="str">
        <f>TEXT(Datos_sala[[#This Row],[Hora de Salida]], "hh:mm")</f>
        <v>05:07</v>
      </c>
      <c r="R356" s="8">
        <f>Datos_sala[[#This Row],[Hora de Salida2]] - Datos_sala[[#This Row],[Hora de Llegada2]] + IF(Datos_sala[[#This Row],[Estado de la Mesa]]="Ocupada", 15/1440, 0)</f>
        <v>0.14305555555555555</v>
      </c>
      <c r="S356" s="8">
        <f>SUMIF(Datos_cocina!A:A, Datos_sala!K:K, Datos_cocina!H:H)</f>
        <v>4.8611111111111112E-3</v>
      </c>
      <c r="T356" s="8">
        <f>MAX(0, Datos_sala[[#This Row],[Tiempo de Permanencia]]-Datos_sala[[#This Row],[Tiempo de Preparación Ordenes en Horas]])</f>
        <v>0.13819444444444443</v>
      </c>
      <c r="U356" s="9" t="str">
        <f>IF(Datos_sala[[#This Row],[Tiempo de Degustación en Horas]] = 0, "No", "Si")</f>
        <v>Si</v>
      </c>
    </row>
    <row r="357" spans="1:21" x14ac:dyDescent="0.3">
      <c r="A357" t="s">
        <v>96</v>
      </c>
      <c r="B357" t="s">
        <v>193</v>
      </c>
      <c r="C357">
        <v>1</v>
      </c>
      <c r="D357" s="1">
        <v>45020.008333333331</v>
      </c>
      <c r="E357" s="1">
        <v>45020.095833333333</v>
      </c>
      <c r="F357" t="s">
        <v>101</v>
      </c>
      <c r="G357" t="s">
        <v>98</v>
      </c>
      <c r="H357" t="s">
        <v>67</v>
      </c>
      <c r="I357">
        <v>2892</v>
      </c>
      <c r="J357" t="s">
        <v>75</v>
      </c>
      <c r="K357">
        <v>356</v>
      </c>
      <c r="L357" t="s">
        <v>76</v>
      </c>
      <c r="M357" t="s">
        <v>44</v>
      </c>
      <c r="N357" s="2">
        <f>SUMIF(Datos_cocina!A:A,Datos_sala!K:K,Datos_cocina!J:J)</f>
        <v>36</v>
      </c>
      <c r="O357" s="7" t="str">
        <f>TEXT(Datos_sala[[#This Row],[Hora de Salida]], "aaaa-mm-dd")</f>
        <v>2023-04-04</v>
      </c>
      <c r="P357" t="str">
        <f>TEXT(Datos_sala[[#This Row],[Hora de Llegada]], "hh:mm")</f>
        <v>00:12</v>
      </c>
      <c r="Q357" t="str">
        <f>TEXT(Datos_sala[[#This Row],[Hora de Salida]], "hh:mm")</f>
        <v>02:18</v>
      </c>
      <c r="R357" s="8">
        <f>Datos_sala[[#This Row],[Hora de Salida2]] - Datos_sala[[#This Row],[Hora de Llegada2]] + IF(Datos_sala[[#This Row],[Estado de la Mesa]]="Ocupada", 15/1440, 0)</f>
        <v>9.791666666666668E-2</v>
      </c>
      <c r="S357" s="8">
        <f>SUMIF(Datos_cocina!A:A, Datos_sala!K:K, Datos_cocina!H:H)</f>
        <v>4.8611111111111112E-3</v>
      </c>
      <c r="T357" s="8">
        <f>MAX(0, Datos_sala[[#This Row],[Tiempo de Permanencia]]-Datos_sala[[#This Row],[Tiempo de Preparación Ordenes en Horas]])</f>
        <v>9.3055555555555572E-2</v>
      </c>
      <c r="U357" s="9" t="str">
        <f>IF(Datos_sala[[#This Row],[Tiempo de Degustación en Horas]] = 0, "No", "Si")</f>
        <v>Si</v>
      </c>
    </row>
    <row r="358" spans="1:21" x14ac:dyDescent="0.3">
      <c r="A358">
        <v>17</v>
      </c>
      <c r="B358" t="s">
        <v>1012</v>
      </c>
      <c r="C358">
        <v>2</v>
      </c>
      <c r="D358" s="1">
        <v>45020.054861111108</v>
      </c>
      <c r="E358" s="1">
        <v>45020.18472222222</v>
      </c>
      <c r="F358" t="s">
        <v>101</v>
      </c>
      <c r="G358" t="s">
        <v>98</v>
      </c>
      <c r="H358" t="s">
        <v>87</v>
      </c>
      <c r="I358" t="s">
        <v>1013</v>
      </c>
      <c r="J358" t="s">
        <v>75</v>
      </c>
      <c r="K358">
        <v>357</v>
      </c>
      <c r="L358" t="s">
        <v>84</v>
      </c>
      <c r="M358" t="s">
        <v>1014</v>
      </c>
      <c r="N358" s="2">
        <f>SUMIF(Datos_cocina!A:A,Datos_sala!K:K,Datos_cocina!J:J)</f>
        <v>168</v>
      </c>
      <c r="O358" s="7" t="str">
        <f>TEXT(Datos_sala[[#This Row],[Hora de Salida]], "aaaa-mm-dd")</f>
        <v>2023-04-04</v>
      </c>
      <c r="P358" t="str">
        <f>TEXT(Datos_sala[[#This Row],[Hora de Llegada]], "hh:mm")</f>
        <v>01:19</v>
      </c>
      <c r="Q358" t="str">
        <f>TEXT(Datos_sala[[#This Row],[Hora de Salida]], "hh:mm")</f>
        <v>04:26</v>
      </c>
      <c r="R358" s="8">
        <f>Datos_sala[[#This Row],[Hora de Salida2]] - Datos_sala[[#This Row],[Hora de Llegada2]] + IF(Datos_sala[[#This Row],[Estado de la Mesa]]="Ocupada", 15/1440, 0)</f>
        <v>0.14027777777777778</v>
      </c>
      <c r="S358" s="8">
        <f>SUMIF(Datos_cocina!A:A, Datos_sala!K:K, Datos_cocina!H:H)</f>
        <v>6.6666666666666666E-2</v>
      </c>
      <c r="T358" s="8">
        <f>MAX(0, Datos_sala[[#This Row],[Tiempo de Permanencia]]-Datos_sala[[#This Row],[Tiempo de Preparación Ordenes en Horas]])</f>
        <v>7.3611111111111113E-2</v>
      </c>
      <c r="U358" s="9" t="str">
        <f>IF(Datos_sala[[#This Row],[Tiempo de Degustación en Horas]] = 0, "No", "Si")</f>
        <v>Si</v>
      </c>
    </row>
    <row r="359" spans="1:21" x14ac:dyDescent="0.3">
      <c r="A359">
        <v>13</v>
      </c>
      <c r="B359" t="s">
        <v>859</v>
      </c>
      <c r="C359">
        <v>5</v>
      </c>
      <c r="D359" s="1">
        <v>45020.109027777777</v>
      </c>
      <c r="E359" s="1">
        <v>45020.247916666667</v>
      </c>
      <c r="F359" t="s">
        <v>72</v>
      </c>
      <c r="G359" t="s">
        <v>66</v>
      </c>
      <c r="H359" t="s">
        <v>67</v>
      </c>
      <c r="I359" t="s">
        <v>1015</v>
      </c>
      <c r="J359" t="s">
        <v>79</v>
      </c>
      <c r="K359">
        <v>358</v>
      </c>
      <c r="L359" t="s">
        <v>103</v>
      </c>
      <c r="M359" t="s">
        <v>1016</v>
      </c>
      <c r="N359" s="2">
        <f>SUMIF(Datos_cocina!A:A,Datos_sala!K:K,Datos_cocina!J:J)</f>
        <v>166</v>
      </c>
      <c r="O359" s="7" t="str">
        <f>TEXT(Datos_sala[[#This Row],[Hora de Salida]], "aaaa-mm-dd")</f>
        <v>2023-04-04</v>
      </c>
      <c r="P359" t="str">
        <f>TEXT(Datos_sala[[#This Row],[Hora de Llegada]], "hh:mm")</f>
        <v>02:37</v>
      </c>
      <c r="Q359" t="str">
        <f>TEXT(Datos_sala[[#This Row],[Hora de Salida]], "hh:mm")</f>
        <v>05:57</v>
      </c>
      <c r="R359" s="8">
        <f>Datos_sala[[#This Row],[Hora de Salida2]] - Datos_sala[[#This Row],[Hora de Llegada2]] + IF(Datos_sala[[#This Row],[Estado de la Mesa]]="Ocupada", 15/1440, 0)</f>
        <v>0.1388888888888889</v>
      </c>
      <c r="S359" s="8">
        <f>SUMIF(Datos_cocina!A:A, Datos_sala!K:K, Datos_cocina!H:H)</f>
        <v>0.10555555555555556</v>
      </c>
      <c r="T359" s="8">
        <f>MAX(0, Datos_sala[[#This Row],[Tiempo de Permanencia]]-Datos_sala[[#This Row],[Tiempo de Preparación Ordenes en Horas]])</f>
        <v>3.333333333333334E-2</v>
      </c>
      <c r="U359" s="9" t="str">
        <f>IF(Datos_sala[[#This Row],[Tiempo de Degustación en Horas]] = 0, "No", "Si")</f>
        <v>Si</v>
      </c>
    </row>
    <row r="360" spans="1:21" x14ac:dyDescent="0.3">
      <c r="A360">
        <v>11</v>
      </c>
      <c r="B360" t="s">
        <v>541</v>
      </c>
      <c r="C360">
        <v>2</v>
      </c>
      <c r="D360" s="1">
        <v>45020.02847222222</v>
      </c>
      <c r="E360" s="1">
        <v>45020.173611111109</v>
      </c>
      <c r="F360" t="s">
        <v>83</v>
      </c>
      <c r="G360" t="s">
        <v>73</v>
      </c>
      <c r="H360" t="s">
        <v>67</v>
      </c>
      <c r="I360" t="s">
        <v>1017</v>
      </c>
      <c r="J360" t="s">
        <v>79</v>
      </c>
      <c r="K360">
        <v>359</v>
      </c>
      <c r="L360" t="s">
        <v>69</v>
      </c>
      <c r="M360" t="s">
        <v>1018</v>
      </c>
      <c r="N360" s="2">
        <f>SUMIF(Datos_cocina!A:A,Datos_sala!K:K,Datos_cocina!J:J)</f>
        <v>190</v>
      </c>
      <c r="O360" s="7" t="str">
        <f>TEXT(Datos_sala[[#This Row],[Hora de Salida]], "aaaa-mm-dd")</f>
        <v>2023-04-04</v>
      </c>
      <c r="P360" t="str">
        <f>TEXT(Datos_sala[[#This Row],[Hora de Llegada]], "hh:mm")</f>
        <v>00:41</v>
      </c>
      <c r="Q360" t="str">
        <f>TEXT(Datos_sala[[#This Row],[Hora de Salida]], "hh:mm")</f>
        <v>04:10</v>
      </c>
      <c r="R360" s="8">
        <f>Datos_sala[[#This Row],[Hora de Salida2]] - Datos_sala[[#This Row],[Hora de Llegada2]] + IF(Datos_sala[[#This Row],[Estado de la Mesa]]="Ocupada", 15/1440, 0)</f>
        <v>0.14513888888888887</v>
      </c>
      <c r="S360" s="8">
        <f>SUMIF(Datos_cocina!A:A, Datos_sala!K:K, Datos_cocina!H:H)</f>
        <v>0.10069444444444445</v>
      </c>
      <c r="T360" s="8">
        <f>MAX(0, Datos_sala[[#This Row],[Tiempo de Permanencia]]-Datos_sala[[#This Row],[Tiempo de Preparación Ordenes en Horas]])</f>
        <v>4.4444444444444425E-2</v>
      </c>
      <c r="U360" s="9" t="str">
        <f>IF(Datos_sala[[#This Row],[Tiempo de Degustación en Horas]] = 0, "No", "Si")</f>
        <v>Si</v>
      </c>
    </row>
    <row r="361" spans="1:21" x14ac:dyDescent="0.3">
      <c r="A361">
        <v>16</v>
      </c>
      <c r="B361" t="s">
        <v>1019</v>
      </c>
      <c r="C361">
        <v>3</v>
      </c>
      <c r="D361" s="1">
        <v>45020.048611111109</v>
      </c>
      <c r="E361" s="1">
        <v>45020.206944444442</v>
      </c>
      <c r="F361" t="s">
        <v>101</v>
      </c>
      <c r="G361" t="s">
        <v>73</v>
      </c>
      <c r="H361" t="s">
        <v>67</v>
      </c>
      <c r="I361" t="s">
        <v>1020</v>
      </c>
      <c r="J361" t="s">
        <v>75</v>
      </c>
      <c r="K361">
        <v>360</v>
      </c>
      <c r="L361" t="s">
        <v>69</v>
      </c>
      <c r="M361" t="s">
        <v>1021</v>
      </c>
      <c r="N361" s="2">
        <f>SUMIF(Datos_cocina!A:A,Datos_sala!K:K,Datos_cocina!J:J)</f>
        <v>233</v>
      </c>
      <c r="O361" s="7" t="str">
        <f>TEXT(Datos_sala[[#This Row],[Hora de Salida]], "aaaa-mm-dd")</f>
        <v>2023-04-04</v>
      </c>
      <c r="P361" t="str">
        <f>TEXT(Datos_sala[[#This Row],[Hora de Llegada]], "hh:mm")</f>
        <v>01:10</v>
      </c>
      <c r="Q361" t="str">
        <f>TEXT(Datos_sala[[#This Row],[Hora de Salida]], "hh:mm")</f>
        <v>04:58</v>
      </c>
      <c r="R361" s="8">
        <f>Datos_sala[[#This Row],[Hora de Salida2]] - Datos_sala[[#This Row],[Hora de Llegada2]] + IF(Datos_sala[[#This Row],[Estado de la Mesa]]="Ocupada", 15/1440, 0)</f>
        <v>0.16874999999999998</v>
      </c>
      <c r="S361" s="8">
        <f>SUMIF(Datos_cocina!A:A, Datos_sala!K:K, Datos_cocina!H:H)</f>
        <v>0.11041666666666666</v>
      </c>
      <c r="T361" s="8">
        <f>MAX(0, Datos_sala[[#This Row],[Tiempo de Permanencia]]-Datos_sala[[#This Row],[Tiempo de Preparación Ordenes en Horas]])</f>
        <v>5.833333333333332E-2</v>
      </c>
      <c r="U361" s="9" t="str">
        <f>IF(Datos_sala[[#This Row],[Tiempo de Degustación en Horas]] = 0, "No", "Si")</f>
        <v>Si</v>
      </c>
    </row>
    <row r="362" spans="1:21" x14ac:dyDescent="0.3">
      <c r="A362">
        <v>16</v>
      </c>
      <c r="B362" t="s">
        <v>199</v>
      </c>
      <c r="C362">
        <v>1</v>
      </c>
      <c r="D362" s="1">
        <v>45020.078472222223</v>
      </c>
      <c r="E362" s="1">
        <v>45020.227777777778</v>
      </c>
      <c r="F362" t="s">
        <v>83</v>
      </c>
      <c r="G362" t="s">
        <v>66</v>
      </c>
      <c r="H362" t="s">
        <v>74</v>
      </c>
      <c r="I362" t="s">
        <v>1022</v>
      </c>
      <c r="J362" t="s">
        <v>68</v>
      </c>
      <c r="K362">
        <v>361</v>
      </c>
      <c r="L362" t="s">
        <v>88</v>
      </c>
      <c r="M362" t="s">
        <v>495</v>
      </c>
      <c r="N362" s="2">
        <f>SUMIF(Datos_cocina!A:A,Datos_sala!K:K,Datos_cocina!J:J)</f>
        <v>101</v>
      </c>
      <c r="O362" s="7" t="str">
        <f>TEXT(Datos_sala[[#This Row],[Hora de Salida]], "aaaa-mm-dd")</f>
        <v>2023-04-04</v>
      </c>
      <c r="P362" t="str">
        <f>TEXT(Datos_sala[[#This Row],[Hora de Llegada]], "hh:mm")</f>
        <v>01:53</v>
      </c>
      <c r="Q362" t="str">
        <f>TEXT(Datos_sala[[#This Row],[Hora de Salida]], "hh:mm")</f>
        <v>05:28</v>
      </c>
      <c r="R362" s="8">
        <f>Datos_sala[[#This Row],[Hora de Salida2]] - Datos_sala[[#This Row],[Hora de Llegada2]] + IF(Datos_sala[[#This Row],[Estado de la Mesa]]="Ocupada", 15/1440, 0)</f>
        <v>0.14930555555555555</v>
      </c>
      <c r="S362" s="8">
        <f>SUMIF(Datos_cocina!A:A, Datos_sala!K:K, Datos_cocina!H:H)</f>
        <v>7.7777777777777779E-2</v>
      </c>
      <c r="T362" s="8">
        <f>MAX(0, Datos_sala[[#This Row],[Tiempo de Permanencia]]-Datos_sala[[#This Row],[Tiempo de Preparación Ordenes en Horas]])</f>
        <v>7.1527777777777773E-2</v>
      </c>
      <c r="U362" s="9" t="str">
        <f>IF(Datos_sala[[#This Row],[Tiempo de Degustación en Horas]] = 0, "No", "Si")</f>
        <v>Si</v>
      </c>
    </row>
    <row r="363" spans="1:21" x14ac:dyDescent="0.3">
      <c r="A363">
        <v>15</v>
      </c>
      <c r="B363" t="s">
        <v>661</v>
      </c>
      <c r="C363">
        <v>2</v>
      </c>
      <c r="D363" s="1">
        <v>45020.085416666669</v>
      </c>
      <c r="E363" s="1">
        <v>45020.249305555553</v>
      </c>
      <c r="F363" t="s">
        <v>121</v>
      </c>
      <c r="G363" t="s">
        <v>73</v>
      </c>
      <c r="H363" t="s">
        <v>67</v>
      </c>
      <c r="I363" t="s">
        <v>1023</v>
      </c>
      <c r="J363" t="s">
        <v>68</v>
      </c>
      <c r="K363">
        <v>362</v>
      </c>
      <c r="L363" t="s">
        <v>103</v>
      </c>
      <c r="M363" t="s">
        <v>1024</v>
      </c>
      <c r="N363" s="2">
        <f>SUMIF(Datos_cocina!A:A,Datos_sala!K:K,Datos_cocina!J:J)</f>
        <v>62</v>
      </c>
      <c r="O363" s="7" t="str">
        <f>TEXT(Datos_sala[[#This Row],[Hora de Salida]], "aaaa-mm-dd")</f>
        <v>2023-04-04</v>
      </c>
      <c r="P363" t="str">
        <f>TEXT(Datos_sala[[#This Row],[Hora de Llegada]], "hh:mm")</f>
        <v>02:03</v>
      </c>
      <c r="Q363" t="str">
        <f>TEXT(Datos_sala[[#This Row],[Hora de Salida]], "hh:mm")</f>
        <v>05:59</v>
      </c>
      <c r="R363" s="8">
        <f>Datos_sala[[#This Row],[Hora de Salida2]] - Datos_sala[[#This Row],[Hora de Llegada2]] + IF(Datos_sala[[#This Row],[Estado de la Mesa]]="Ocupada", 15/1440, 0)</f>
        <v>0.16388888888888889</v>
      </c>
      <c r="S363" s="8">
        <f>SUMIF(Datos_cocina!A:A, Datos_sala!K:K, Datos_cocina!H:H)</f>
        <v>8.5416666666666669E-2</v>
      </c>
      <c r="T363" s="8">
        <f>MAX(0, Datos_sala[[#This Row],[Tiempo de Permanencia]]-Datos_sala[[#This Row],[Tiempo de Preparación Ordenes en Horas]])</f>
        <v>7.8472222222222221E-2</v>
      </c>
      <c r="U363" s="9" t="str">
        <f>IF(Datos_sala[[#This Row],[Tiempo de Degustación en Horas]] = 0, "No", "Si")</f>
        <v>Si</v>
      </c>
    </row>
    <row r="364" spans="1:21" x14ac:dyDescent="0.3">
      <c r="A364">
        <v>5</v>
      </c>
      <c r="B364" t="s">
        <v>1025</v>
      </c>
      <c r="C364">
        <v>2</v>
      </c>
      <c r="D364" s="1">
        <v>45020.073611111111</v>
      </c>
      <c r="E364" s="1">
        <v>45020.145138888889</v>
      </c>
      <c r="F364" t="s">
        <v>101</v>
      </c>
      <c r="G364" t="s">
        <v>73</v>
      </c>
      <c r="H364" t="s">
        <v>67</v>
      </c>
      <c r="I364" t="s">
        <v>1026</v>
      </c>
      <c r="J364" t="s">
        <v>75</v>
      </c>
      <c r="K364">
        <v>363</v>
      </c>
      <c r="L364" t="s">
        <v>76</v>
      </c>
      <c r="M364" t="s">
        <v>1027</v>
      </c>
      <c r="N364" s="2">
        <f>SUMIF(Datos_cocina!A:A,Datos_sala!K:K,Datos_cocina!J:J)</f>
        <v>240</v>
      </c>
      <c r="O364" s="7" t="str">
        <f>TEXT(Datos_sala[[#This Row],[Hora de Salida]], "aaaa-mm-dd")</f>
        <v>2023-04-04</v>
      </c>
      <c r="P364" t="str">
        <f>TEXT(Datos_sala[[#This Row],[Hora de Llegada]], "hh:mm")</f>
        <v>01:46</v>
      </c>
      <c r="Q364" t="str">
        <f>TEXT(Datos_sala[[#This Row],[Hora de Salida]], "hh:mm")</f>
        <v>03:29</v>
      </c>
      <c r="R364" s="8">
        <f>Datos_sala[[#This Row],[Hora de Salida2]] - Datos_sala[[#This Row],[Hora de Llegada2]] + IF(Datos_sala[[#This Row],[Estado de la Mesa]]="Ocupada", 15/1440, 0)</f>
        <v>8.1944444444444459E-2</v>
      </c>
      <c r="S364" s="8">
        <f>SUMIF(Datos_cocina!A:A, Datos_sala!K:K, Datos_cocina!H:H)</f>
        <v>0.10347222222222223</v>
      </c>
      <c r="T364" s="8">
        <f>MAX(0, Datos_sala[[#This Row],[Tiempo de Permanencia]]-Datos_sala[[#This Row],[Tiempo de Preparación Ordenes en Horas]])</f>
        <v>0</v>
      </c>
      <c r="U364" s="9" t="str">
        <f>IF(Datos_sala[[#This Row],[Tiempo de Degustación en Horas]] = 0, "No", "Si")</f>
        <v>No</v>
      </c>
    </row>
    <row r="365" spans="1:21" x14ac:dyDescent="0.3">
      <c r="A365">
        <v>15</v>
      </c>
      <c r="B365" t="s">
        <v>1028</v>
      </c>
      <c r="C365">
        <v>2</v>
      </c>
      <c r="D365" s="1">
        <v>45020.159722222219</v>
      </c>
      <c r="E365" s="1">
        <v>45020.298611111109</v>
      </c>
      <c r="F365" t="s">
        <v>72</v>
      </c>
      <c r="G365" t="s">
        <v>73</v>
      </c>
      <c r="H365" t="s">
        <v>87</v>
      </c>
      <c r="I365" t="s">
        <v>1029</v>
      </c>
      <c r="J365" t="s">
        <v>79</v>
      </c>
      <c r="K365">
        <v>364</v>
      </c>
      <c r="L365" t="s">
        <v>76</v>
      </c>
      <c r="M365" t="s">
        <v>1030</v>
      </c>
      <c r="N365" s="2">
        <f>SUMIF(Datos_cocina!A:A,Datos_sala!K:K,Datos_cocina!J:J)</f>
        <v>157</v>
      </c>
      <c r="O365" s="7" t="str">
        <f>TEXT(Datos_sala[[#This Row],[Hora de Salida]], "aaaa-mm-dd")</f>
        <v>2023-04-04</v>
      </c>
      <c r="P365" t="str">
        <f>TEXT(Datos_sala[[#This Row],[Hora de Llegada]], "hh:mm")</f>
        <v>03:50</v>
      </c>
      <c r="Q365" t="str">
        <f>TEXT(Datos_sala[[#This Row],[Hora de Salida]], "hh:mm")</f>
        <v>07:10</v>
      </c>
      <c r="R365" s="8">
        <f>Datos_sala[[#This Row],[Hora de Salida2]] - Datos_sala[[#This Row],[Hora de Llegada2]] + IF(Datos_sala[[#This Row],[Estado de la Mesa]]="Ocupada", 15/1440, 0)</f>
        <v>0.1388888888888889</v>
      </c>
      <c r="S365" s="8">
        <f>SUMIF(Datos_cocina!A:A, Datos_sala!K:K, Datos_cocina!H:H)</f>
        <v>7.7777777777777779E-2</v>
      </c>
      <c r="T365" s="8">
        <f>MAX(0, Datos_sala[[#This Row],[Tiempo de Permanencia]]-Datos_sala[[#This Row],[Tiempo de Preparación Ordenes en Horas]])</f>
        <v>6.1111111111111116E-2</v>
      </c>
      <c r="U365" s="9" t="str">
        <f>IF(Datos_sala[[#This Row],[Tiempo de Degustación en Horas]] = 0, "No", "Si")</f>
        <v>Si</v>
      </c>
    </row>
    <row r="366" spans="1:21" x14ac:dyDescent="0.3">
      <c r="A366" t="s">
        <v>114</v>
      </c>
      <c r="B366" t="s">
        <v>194</v>
      </c>
      <c r="C366">
        <v>1</v>
      </c>
      <c r="D366" s="1">
        <v>45020.043749999997</v>
      </c>
      <c r="E366" s="1">
        <v>45020.189583333333</v>
      </c>
      <c r="F366" t="s">
        <v>101</v>
      </c>
      <c r="G366" t="s">
        <v>73</v>
      </c>
      <c r="H366" t="s">
        <v>74</v>
      </c>
      <c r="I366">
        <v>3497</v>
      </c>
      <c r="J366" t="s">
        <v>75</v>
      </c>
      <c r="K366">
        <v>365</v>
      </c>
      <c r="L366" t="s">
        <v>84</v>
      </c>
      <c r="M366" t="s">
        <v>20</v>
      </c>
      <c r="N366" s="2">
        <f>SUMIF(Datos_cocina!A:A,Datos_sala!K:K,Datos_cocina!J:J)</f>
        <v>108</v>
      </c>
      <c r="O366" s="7" t="str">
        <f>TEXT(Datos_sala[[#This Row],[Hora de Salida]], "aaaa-mm-dd")</f>
        <v>2023-04-04</v>
      </c>
      <c r="P366" t="str">
        <f>TEXT(Datos_sala[[#This Row],[Hora de Llegada]], "hh:mm")</f>
        <v>01:03</v>
      </c>
      <c r="Q366" t="str">
        <f>TEXT(Datos_sala[[#This Row],[Hora de Salida]], "hh:mm")</f>
        <v>04:33</v>
      </c>
      <c r="R366" s="8">
        <f>Datos_sala[[#This Row],[Hora de Salida2]] - Datos_sala[[#This Row],[Hora de Llegada2]] + IF(Datos_sala[[#This Row],[Estado de la Mesa]]="Ocupada", 15/1440, 0)</f>
        <v>0.15624999999999997</v>
      </c>
      <c r="S366" s="8">
        <f>SUMIF(Datos_cocina!A:A, Datos_sala!K:K, Datos_cocina!H:H)</f>
        <v>1.7361111111111112E-2</v>
      </c>
      <c r="T366" s="8">
        <f>MAX(0, Datos_sala[[#This Row],[Tiempo de Permanencia]]-Datos_sala[[#This Row],[Tiempo de Preparación Ordenes en Horas]])</f>
        <v>0.13888888888888887</v>
      </c>
      <c r="U366" s="9" t="str">
        <f>IF(Datos_sala[[#This Row],[Tiempo de Degustación en Horas]] = 0, "No", "Si")</f>
        <v>Si</v>
      </c>
    </row>
    <row r="367" spans="1:21" x14ac:dyDescent="0.3">
      <c r="A367">
        <v>17</v>
      </c>
      <c r="B367" t="s">
        <v>1031</v>
      </c>
      <c r="C367">
        <v>5</v>
      </c>
      <c r="D367" s="1">
        <v>45020.064583333333</v>
      </c>
      <c r="E367" s="1">
        <v>45020.198611111111</v>
      </c>
      <c r="F367" t="s">
        <v>101</v>
      </c>
      <c r="G367" t="s">
        <v>73</v>
      </c>
      <c r="H367" t="s">
        <v>74</v>
      </c>
      <c r="I367" t="s">
        <v>1032</v>
      </c>
      <c r="J367" t="s">
        <v>79</v>
      </c>
      <c r="K367">
        <v>366</v>
      </c>
      <c r="L367" t="s">
        <v>84</v>
      </c>
      <c r="M367" t="s">
        <v>1033</v>
      </c>
      <c r="N367" s="2">
        <f>SUMIF(Datos_cocina!A:A,Datos_sala!K:K,Datos_cocina!J:J)</f>
        <v>239</v>
      </c>
      <c r="O367" s="7" t="str">
        <f>TEXT(Datos_sala[[#This Row],[Hora de Salida]], "aaaa-mm-dd")</f>
        <v>2023-04-04</v>
      </c>
      <c r="P367" t="str">
        <f>TEXT(Datos_sala[[#This Row],[Hora de Llegada]], "hh:mm")</f>
        <v>01:33</v>
      </c>
      <c r="Q367" t="str">
        <f>TEXT(Datos_sala[[#This Row],[Hora de Salida]], "hh:mm")</f>
        <v>04:46</v>
      </c>
      <c r="R367" s="8">
        <f>Datos_sala[[#This Row],[Hora de Salida2]] - Datos_sala[[#This Row],[Hora de Llegada2]] + IF(Datos_sala[[#This Row],[Estado de la Mesa]]="Ocupada", 15/1440, 0)</f>
        <v>0.13402777777777775</v>
      </c>
      <c r="S367" s="8">
        <f>SUMIF(Datos_cocina!A:A, Datos_sala!K:K, Datos_cocina!H:H)</f>
        <v>6.2499999999999993E-2</v>
      </c>
      <c r="T367" s="8">
        <f>MAX(0, Datos_sala[[#This Row],[Tiempo de Permanencia]]-Datos_sala[[#This Row],[Tiempo de Preparación Ordenes en Horas]])</f>
        <v>7.1527777777777746E-2</v>
      </c>
      <c r="U367" s="9" t="str">
        <f>IF(Datos_sala[[#This Row],[Tiempo de Degustación en Horas]] = 0, "No", "Si")</f>
        <v>Si</v>
      </c>
    </row>
    <row r="368" spans="1:21" x14ac:dyDescent="0.3">
      <c r="A368">
        <v>12</v>
      </c>
      <c r="B368" t="s">
        <v>1034</v>
      </c>
      <c r="C368">
        <v>2</v>
      </c>
      <c r="D368" s="1">
        <v>45020.036805555559</v>
      </c>
      <c r="E368" s="1">
        <v>45020.15625</v>
      </c>
      <c r="F368" t="s">
        <v>101</v>
      </c>
      <c r="G368" t="s">
        <v>66</v>
      </c>
      <c r="H368" t="s">
        <v>67</v>
      </c>
      <c r="I368" t="s">
        <v>1035</v>
      </c>
      <c r="J368" t="s">
        <v>68</v>
      </c>
      <c r="K368">
        <v>367</v>
      </c>
      <c r="L368" t="s">
        <v>84</v>
      </c>
      <c r="M368" t="s">
        <v>1036</v>
      </c>
      <c r="N368" s="2">
        <f>SUMIF(Datos_cocina!A:A,Datos_sala!K:K,Datos_cocina!J:J)</f>
        <v>101</v>
      </c>
      <c r="O368" s="7" t="str">
        <f>TEXT(Datos_sala[[#This Row],[Hora de Salida]], "aaaa-mm-dd")</f>
        <v>2023-04-04</v>
      </c>
      <c r="P368" t="str">
        <f>TEXT(Datos_sala[[#This Row],[Hora de Llegada]], "hh:mm")</f>
        <v>00:53</v>
      </c>
      <c r="Q368" t="str">
        <f>TEXT(Datos_sala[[#This Row],[Hora de Salida]], "hh:mm")</f>
        <v>03:45</v>
      </c>
      <c r="R368" s="8">
        <f>Datos_sala[[#This Row],[Hora de Salida2]] - Datos_sala[[#This Row],[Hora de Llegada2]] + IF(Datos_sala[[#This Row],[Estado de la Mesa]]="Ocupada", 15/1440, 0)</f>
        <v>0.11944444444444444</v>
      </c>
      <c r="S368" s="8">
        <f>SUMIF(Datos_cocina!A:A, Datos_sala!K:K, Datos_cocina!H:H)</f>
        <v>5.0694444444444445E-2</v>
      </c>
      <c r="T368" s="8">
        <f>MAX(0, Datos_sala[[#This Row],[Tiempo de Permanencia]]-Datos_sala[[#This Row],[Tiempo de Preparación Ordenes en Horas]])</f>
        <v>6.8749999999999992E-2</v>
      </c>
      <c r="U368" s="9" t="str">
        <f>IF(Datos_sala[[#This Row],[Tiempo de Degustación en Horas]] = 0, "No", "Si")</f>
        <v>Si</v>
      </c>
    </row>
    <row r="369" spans="1:21" x14ac:dyDescent="0.3">
      <c r="A369">
        <v>13</v>
      </c>
      <c r="B369" t="s">
        <v>1037</v>
      </c>
      <c r="C369">
        <v>1</v>
      </c>
      <c r="D369" s="1">
        <v>45020.14166666667</v>
      </c>
      <c r="E369" s="1">
        <v>45020.231249999997</v>
      </c>
      <c r="F369" t="s">
        <v>121</v>
      </c>
      <c r="G369" t="s">
        <v>98</v>
      </c>
      <c r="H369" t="s">
        <v>87</v>
      </c>
      <c r="I369" t="s">
        <v>1038</v>
      </c>
      <c r="J369" t="s">
        <v>75</v>
      </c>
      <c r="K369">
        <v>368</v>
      </c>
      <c r="L369" t="s">
        <v>88</v>
      </c>
      <c r="M369" t="s">
        <v>1039</v>
      </c>
      <c r="N369" s="2">
        <f>SUMIF(Datos_cocina!A:A,Datos_sala!K:K,Datos_cocina!J:J)</f>
        <v>123</v>
      </c>
      <c r="O369" s="7" t="str">
        <f>TEXT(Datos_sala[[#This Row],[Hora de Salida]], "aaaa-mm-dd")</f>
        <v>2023-04-04</v>
      </c>
      <c r="P369" t="str">
        <f>TEXT(Datos_sala[[#This Row],[Hora de Llegada]], "hh:mm")</f>
        <v>03:24</v>
      </c>
      <c r="Q369" t="str">
        <f>TEXT(Datos_sala[[#This Row],[Hora de Salida]], "hh:mm")</f>
        <v>05:33</v>
      </c>
      <c r="R369" s="8">
        <f>Datos_sala[[#This Row],[Hora de Salida2]] - Datos_sala[[#This Row],[Hora de Llegada2]] + IF(Datos_sala[[#This Row],[Estado de la Mesa]]="Ocupada", 15/1440, 0)</f>
        <v>0.10000000000000002</v>
      </c>
      <c r="S369" s="8">
        <f>SUMIF(Datos_cocina!A:A, Datos_sala!K:K, Datos_cocina!H:H)</f>
        <v>5.9027777777777776E-2</v>
      </c>
      <c r="T369" s="8">
        <f>MAX(0, Datos_sala[[#This Row],[Tiempo de Permanencia]]-Datos_sala[[#This Row],[Tiempo de Preparación Ordenes en Horas]])</f>
        <v>4.0972222222222243E-2</v>
      </c>
      <c r="U369" s="9" t="str">
        <f>IF(Datos_sala[[#This Row],[Tiempo de Degustación en Horas]] = 0, "No", "Si")</f>
        <v>Si</v>
      </c>
    </row>
    <row r="370" spans="1:21" x14ac:dyDescent="0.3">
      <c r="A370">
        <v>20</v>
      </c>
      <c r="B370" t="s">
        <v>1040</v>
      </c>
      <c r="C370">
        <v>2</v>
      </c>
      <c r="D370" s="1">
        <v>45020.09097222222</v>
      </c>
      <c r="E370" s="1">
        <v>45020.245833333334</v>
      </c>
      <c r="F370" t="s">
        <v>72</v>
      </c>
      <c r="G370" t="s">
        <v>73</v>
      </c>
      <c r="H370" t="s">
        <v>67</v>
      </c>
      <c r="I370" t="s">
        <v>1041</v>
      </c>
      <c r="J370" t="s">
        <v>68</v>
      </c>
      <c r="K370">
        <v>369</v>
      </c>
      <c r="L370" t="s">
        <v>103</v>
      </c>
      <c r="M370" t="s">
        <v>1042</v>
      </c>
      <c r="N370" s="2">
        <f>SUMIF(Datos_cocina!A:A,Datos_sala!K:K,Datos_cocina!J:J)</f>
        <v>242</v>
      </c>
      <c r="O370" s="7" t="str">
        <f>TEXT(Datos_sala[[#This Row],[Hora de Salida]], "aaaa-mm-dd")</f>
        <v>2023-04-04</v>
      </c>
      <c r="P370" t="str">
        <f>TEXT(Datos_sala[[#This Row],[Hora de Llegada]], "hh:mm")</f>
        <v>02:11</v>
      </c>
      <c r="Q370" t="str">
        <f>TEXT(Datos_sala[[#This Row],[Hora de Salida]], "hh:mm")</f>
        <v>05:54</v>
      </c>
      <c r="R370" s="8">
        <f>Datos_sala[[#This Row],[Hora de Salida2]] - Datos_sala[[#This Row],[Hora de Llegada2]] + IF(Datos_sala[[#This Row],[Estado de la Mesa]]="Ocupada", 15/1440, 0)</f>
        <v>0.15486111111111112</v>
      </c>
      <c r="S370" s="8">
        <f>SUMIF(Datos_cocina!A:A, Datos_sala!K:K, Datos_cocina!H:H)</f>
        <v>2.9166666666666667E-2</v>
      </c>
      <c r="T370" s="8">
        <f>MAX(0, Datos_sala[[#This Row],[Tiempo de Permanencia]]-Datos_sala[[#This Row],[Tiempo de Preparación Ordenes en Horas]])</f>
        <v>0.12569444444444444</v>
      </c>
      <c r="U370" s="9" t="str">
        <f>IF(Datos_sala[[#This Row],[Tiempo de Degustación en Horas]] = 0, "No", "Si")</f>
        <v>Si</v>
      </c>
    </row>
    <row r="371" spans="1:21" x14ac:dyDescent="0.3">
      <c r="A371" t="s">
        <v>128</v>
      </c>
      <c r="B371" t="s">
        <v>195</v>
      </c>
      <c r="C371">
        <v>6</v>
      </c>
      <c r="D371" s="1">
        <v>45020.097222222219</v>
      </c>
      <c r="E371" s="1">
        <v>45020.140972222223</v>
      </c>
      <c r="F371" t="s">
        <v>101</v>
      </c>
      <c r="G371" t="s">
        <v>73</v>
      </c>
      <c r="H371" t="s">
        <v>67</v>
      </c>
      <c r="I371">
        <v>4779</v>
      </c>
      <c r="J371" t="s">
        <v>68</v>
      </c>
      <c r="K371">
        <v>370</v>
      </c>
      <c r="L371" t="s">
        <v>103</v>
      </c>
      <c r="M371" t="s">
        <v>20</v>
      </c>
      <c r="N371" s="2">
        <f>SUMIF(Datos_cocina!A:A,Datos_sala!K:K,Datos_cocina!J:J)</f>
        <v>72</v>
      </c>
      <c r="O371" s="7" t="str">
        <f>TEXT(Datos_sala[[#This Row],[Hora de Salida]], "aaaa-mm-dd")</f>
        <v>2023-04-04</v>
      </c>
      <c r="P371" t="str">
        <f>TEXT(Datos_sala[[#This Row],[Hora de Llegada]], "hh:mm")</f>
        <v>02:20</v>
      </c>
      <c r="Q371" t="str">
        <f>TEXT(Datos_sala[[#This Row],[Hora de Salida]], "hh:mm")</f>
        <v>03:23</v>
      </c>
      <c r="R371" s="8">
        <f>Datos_sala[[#This Row],[Hora de Salida2]] - Datos_sala[[#This Row],[Hora de Llegada2]] + IF(Datos_sala[[#This Row],[Estado de la Mesa]]="Ocupada", 15/1440, 0)</f>
        <v>4.3749999999999997E-2</v>
      </c>
      <c r="S371" s="8">
        <f>SUMIF(Datos_cocina!A:A, Datos_sala!K:K, Datos_cocina!H:H)</f>
        <v>2.2916666666666665E-2</v>
      </c>
      <c r="T371" s="8">
        <f>MAX(0, Datos_sala[[#This Row],[Tiempo de Permanencia]]-Datos_sala[[#This Row],[Tiempo de Preparación Ordenes en Horas]])</f>
        <v>2.0833333333333332E-2</v>
      </c>
      <c r="U371" s="9" t="str">
        <f>IF(Datos_sala[[#This Row],[Tiempo de Degustación en Horas]] = 0, "No", "Si")</f>
        <v>Si</v>
      </c>
    </row>
    <row r="372" spans="1:21" x14ac:dyDescent="0.3">
      <c r="A372">
        <v>4</v>
      </c>
      <c r="B372" t="s">
        <v>1043</v>
      </c>
      <c r="C372">
        <v>3</v>
      </c>
      <c r="D372" s="1">
        <v>45020.052777777775</v>
      </c>
      <c r="E372" s="1">
        <v>45020.188194444447</v>
      </c>
      <c r="F372" t="s">
        <v>65</v>
      </c>
      <c r="G372" t="s">
        <v>66</v>
      </c>
      <c r="H372" t="s">
        <v>67</v>
      </c>
      <c r="I372" t="s">
        <v>1044</v>
      </c>
      <c r="J372" t="s">
        <v>75</v>
      </c>
      <c r="K372">
        <v>371</v>
      </c>
      <c r="L372" t="s">
        <v>110</v>
      </c>
      <c r="M372" t="s">
        <v>1045</v>
      </c>
      <c r="N372" s="2">
        <f>SUMIF(Datos_cocina!A:A,Datos_sala!K:K,Datos_cocina!J:J)</f>
        <v>200</v>
      </c>
      <c r="O372" s="7" t="str">
        <f>TEXT(Datos_sala[[#This Row],[Hora de Salida]], "aaaa-mm-dd")</f>
        <v>2023-04-04</v>
      </c>
      <c r="P372" t="str">
        <f>TEXT(Datos_sala[[#This Row],[Hora de Llegada]], "hh:mm")</f>
        <v>01:16</v>
      </c>
      <c r="Q372" t="str">
        <f>TEXT(Datos_sala[[#This Row],[Hora de Salida]], "hh:mm")</f>
        <v>04:31</v>
      </c>
      <c r="R372" s="8">
        <f>Datos_sala[[#This Row],[Hora de Salida2]] - Datos_sala[[#This Row],[Hora de Llegada2]] + IF(Datos_sala[[#This Row],[Estado de la Mesa]]="Ocupada", 15/1440, 0)</f>
        <v>0.14583333333333331</v>
      </c>
      <c r="S372" s="8">
        <f>SUMIF(Datos_cocina!A:A, Datos_sala!K:K, Datos_cocina!H:H)</f>
        <v>3.4027777777777782E-2</v>
      </c>
      <c r="T372" s="8">
        <f>MAX(0, Datos_sala[[#This Row],[Tiempo de Permanencia]]-Datos_sala[[#This Row],[Tiempo de Preparación Ordenes en Horas]])</f>
        <v>0.11180555555555553</v>
      </c>
      <c r="U372" s="9" t="str">
        <f>IF(Datos_sala[[#This Row],[Tiempo de Degustación en Horas]] = 0, "No", "Si")</f>
        <v>Si</v>
      </c>
    </row>
    <row r="373" spans="1:21" x14ac:dyDescent="0.3">
      <c r="A373" t="s">
        <v>138</v>
      </c>
      <c r="B373" t="s">
        <v>196</v>
      </c>
      <c r="C373">
        <v>5</v>
      </c>
      <c r="D373" s="1">
        <v>45020.115277777775</v>
      </c>
      <c r="E373" s="1">
        <v>45020.259722222225</v>
      </c>
      <c r="F373" t="s">
        <v>83</v>
      </c>
      <c r="G373" t="s">
        <v>73</v>
      </c>
      <c r="H373" t="s">
        <v>67</v>
      </c>
      <c r="I373">
        <v>1717</v>
      </c>
      <c r="J373" t="s">
        <v>79</v>
      </c>
      <c r="K373">
        <v>372</v>
      </c>
      <c r="L373" t="s">
        <v>76</v>
      </c>
      <c r="M373" t="s">
        <v>44</v>
      </c>
      <c r="N373" s="2">
        <f>SUMIF(Datos_cocina!A:A,Datos_sala!K:K,Datos_cocina!J:J)</f>
        <v>36</v>
      </c>
      <c r="O373" s="7" t="str">
        <f>TEXT(Datos_sala[[#This Row],[Hora de Salida]], "aaaa-mm-dd")</f>
        <v>2023-04-04</v>
      </c>
      <c r="P373" t="str">
        <f>TEXT(Datos_sala[[#This Row],[Hora de Llegada]], "hh:mm")</f>
        <v>02:46</v>
      </c>
      <c r="Q373" t="str">
        <f>TEXT(Datos_sala[[#This Row],[Hora de Salida]], "hh:mm")</f>
        <v>06:14</v>
      </c>
      <c r="R373" s="8">
        <f>Datos_sala[[#This Row],[Hora de Salida2]] - Datos_sala[[#This Row],[Hora de Llegada2]] + IF(Datos_sala[[#This Row],[Estado de la Mesa]]="Ocupada", 15/1440, 0)</f>
        <v>0.14444444444444446</v>
      </c>
      <c r="S373" s="8">
        <f>SUMIF(Datos_cocina!A:A, Datos_sala!K:K, Datos_cocina!H:H)</f>
        <v>1.5277777777777777E-2</v>
      </c>
      <c r="T373" s="8">
        <f>MAX(0, Datos_sala[[#This Row],[Tiempo de Permanencia]]-Datos_sala[[#This Row],[Tiempo de Preparación Ordenes en Horas]])</f>
        <v>0.12916666666666668</v>
      </c>
      <c r="U373" s="9" t="str">
        <f>IF(Datos_sala[[#This Row],[Tiempo de Degustación en Horas]] = 0, "No", "Si")</f>
        <v>Si</v>
      </c>
    </row>
    <row r="374" spans="1:21" x14ac:dyDescent="0.3">
      <c r="A374">
        <v>19</v>
      </c>
      <c r="B374" t="s">
        <v>1046</v>
      </c>
      <c r="C374">
        <v>2</v>
      </c>
      <c r="D374" s="1">
        <v>45020.025694444441</v>
      </c>
      <c r="E374" s="1">
        <v>45020.132638888892</v>
      </c>
      <c r="F374" t="s">
        <v>72</v>
      </c>
      <c r="G374" t="s">
        <v>98</v>
      </c>
      <c r="H374" t="s">
        <v>87</v>
      </c>
      <c r="I374" t="s">
        <v>1047</v>
      </c>
      <c r="J374" t="s">
        <v>75</v>
      </c>
      <c r="K374">
        <v>373</v>
      </c>
      <c r="L374" t="s">
        <v>99</v>
      </c>
      <c r="M374" t="s">
        <v>1048</v>
      </c>
      <c r="N374" s="2">
        <f>SUMIF(Datos_cocina!A:A,Datos_sala!K:K,Datos_cocina!J:J)</f>
        <v>160</v>
      </c>
      <c r="O374" s="7" t="str">
        <f>TEXT(Datos_sala[[#This Row],[Hora de Salida]], "aaaa-mm-dd")</f>
        <v>2023-04-04</v>
      </c>
      <c r="P374" t="str">
        <f>TEXT(Datos_sala[[#This Row],[Hora de Llegada]], "hh:mm")</f>
        <v>00:37</v>
      </c>
      <c r="Q374" t="str">
        <f>TEXT(Datos_sala[[#This Row],[Hora de Salida]], "hh:mm")</f>
        <v>03:11</v>
      </c>
      <c r="R374" s="8">
        <f>Datos_sala[[#This Row],[Hora de Salida2]] - Datos_sala[[#This Row],[Hora de Llegada2]] + IF(Datos_sala[[#This Row],[Estado de la Mesa]]="Ocupada", 15/1440, 0)</f>
        <v>0.11736111111111112</v>
      </c>
      <c r="S374" s="8">
        <f>SUMIF(Datos_cocina!A:A, Datos_sala!K:K, Datos_cocina!H:H)</f>
        <v>8.0555555555555561E-2</v>
      </c>
      <c r="T374" s="8">
        <f>MAX(0, Datos_sala[[#This Row],[Tiempo de Permanencia]]-Datos_sala[[#This Row],[Tiempo de Preparación Ordenes en Horas]])</f>
        <v>3.6805555555555564E-2</v>
      </c>
      <c r="U374" s="9" t="str">
        <f>IF(Datos_sala[[#This Row],[Tiempo de Degustación en Horas]] = 0, "No", "Si")</f>
        <v>Si</v>
      </c>
    </row>
    <row r="375" spans="1:21" x14ac:dyDescent="0.3">
      <c r="A375" t="s">
        <v>81</v>
      </c>
      <c r="B375" t="s">
        <v>197</v>
      </c>
      <c r="C375">
        <v>3</v>
      </c>
      <c r="D375" s="1">
        <v>45020.138194444444</v>
      </c>
      <c r="E375" s="1">
        <v>45020.183333333334</v>
      </c>
      <c r="F375" t="s">
        <v>83</v>
      </c>
      <c r="G375" t="s">
        <v>73</v>
      </c>
      <c r="H375" t="s">
        <v>67</v>
      </c>
      <c r="I375">
        <v>3335</v>
      </c>
      <c r="J375" t="s">
        <v>68</v>
      </c>
      <c r="K375">
        <v>374</v>
      </c>
      <c r="L375" t="s">
        <v>119</v>
      </c>
      <c r="M375" t="s">
        <v>30</v>
      </c>
      <c r="N375" s="2">
        <f>SUMIF(Datos_cocina!A:A,Datos_sala!K:K,Datos_cocina!J:J)</f>
        <v>35</v>
      </c>
      <c r="O375" s="7" t="str">
        <f>TEXT(Datos_sala[[#This Row],[Hora de Salida]], "aaaa-mm-dd")</f>
        <v>2023-04-04</v>
      </c>
      <c r="P375" t="str">
        <f>TEXT(Datos_sala[[#This Row],[Hora de Llegada]], "hh:mm")</f>
        <v>03:19</v>
      </c>
      <c r="Q375" t="str">
        <f>TEXT(Datos_sala[[#This Row],[Hora de Salida]], "hh:mm")</f>
        <v>04:24</v>
      </c>
      <c r="R375" s="8">
        <f>Datos_sala[[#This Row],[Hora de Salida2]] - Datos_sala[[#This Row],[Hora de Llegada2]] + IF(Datos_sala[[#This Row],[Estado de la Mesa]]="Ocupada", 15/1440, 0)</f>
        <v>4.5138888888888867E-2</v>
      </c>
      <c r="S375" s="8">
        <f>SUMIF(Datos_cocina!A:A, Datos_sala!K:K, Datos_cocina!H:H)</f>
        <v>6.2500000000000003E-3</v>
      </c>
      <c r="T375" s="8">
        <f>MAX(0, Datos_sala[[#This Row],[Tiempo de Permanencia]]-Datos_sala[[#This Row],[Tiempo de Preparación Ordenes en Horas]])</f>
        <v>3.8888888888888869E-2</v>
      </c>
      <c r="U375" s="9" t="str">
        <f>IF(Datos_sala[[#This Row],[Tiempo de Degustación en Horas]] = 0, "No", "Si")</f>
        <v>Si</v>
      </c>
    </row>
    <row r="376" spans="1:21" x14ac:dyDescent="0.3">
      <c r="A376" t="s">
        <v>81</v>
      </c>
      <c r="B376" t="s">
        <v>198</v>
      </c>
      <c r="C376">
        <v>1</v>
      </c>
      <c r="D376" s="1">
        <v>45020.011805555558</v>
      </c>
      <c r="E376" s="1">
        <v>45020.131249999999</v>
      </c>
      <c r="F376" t="s">
        <v>101</v>
      </c>
      <c r="G376" t="s">
        <v>73</v>
      </c>
      <c r="H376" t="s">
        <v>67</v>
      </c>
      <c r="I376">
        <v>223</v>
      </c>
      <c r="J376" t="s">
        <v>79</v>
      </c>
      <c r="K376">
        <v>375</v>
      </c>
      <c r="L376" t="s">
        <v>107</v>
      </c>
      <c r="M376" t="s">
        <v>14</v>
      </c>
      <c r="N376" s="2">
        <f>SUMIF(Datos_cocina!A:A,Datos_sala!K:K,Datos_cocina!J:J)</f>
        <v>93</v>
      </c>
      <c r="O376" s="7" t="str">
        <f>TEXT(Datos_sala[[#This Row],[Hora de Salida]], "aaaa-mm-dd")</f>
        <v>2023-04-04</v>
      </c>
      <c r="P376" t="str">
        <f>TEXT(Datos_sala[[#This Row],[Hora de Llegada]], "hh:mm")</f>
        <v>00:17</v>
      </c>
      <c r="Q376" t="str">
        <f>TEXT(Datos_sala[[#This Row],[Hora de Salida]], "hh:mm")</f>
        <v>03:09</v>
      </c>
      <c r="R376" s="8">
        <f>Datos_sala[[#This Row],[Hora de Salida2]] - Datos_sala[[#This Row],[Hora de Llegada2]] + IF(Datos_sala[[#This Row],[Estado de la Mesa]]="Ocupada", 15/1440, 0)</f>
        <v>0.11944444444444445</v>
      </c>
      <c r="S376" s="8">
        <f>SUMIF(Datos_cocina!A:A, Datos_sala!K:K, Datos_cocina!H:H)</f>
        <v>1.8749999999999999E-2</v>
      </c>
      <c r="T376" s="8">
        <f>MAX(0, Datos_sala[[#This Row],[Tiempo de Permanencia]]-Datos_sala[[#This Row],[Tiempo de Preparación Ordenes en Horas]])</f>
        <v>0.10069444444444445</v>
      </c>
      <c r="U376" s="9" t="str">
        <f>IF(Datos_sala[[#This Row],[Tiempo de Degustación en Horas]] = 0, "No", "Si")</f>
        <v>Si</v>
      </c>
    </row>
    <row r="377" spans="1:21" x14ac:dyDescent="0.3">
      <c r="A377" t="s">
        <v>122</v>
      </c>
      <c r="B377" t="s">
        <v>199</v>
      </c>
      <c r="C377">
        <v>4</v>
      </c>
      <c r="D377" s="1">
        <v>45020.120138888888</v>
      </c>
      <c r="E377" s="1">
        <v>45020.216666666667</v>
      </c>
      <c r="F377" t="s">
        <v>121</v>
      </c>
      <c r="G377" t="s">
        <v>73</v>
      </c>
      <c r="H377" t="s">
        <v>74</v>
      </c>
      <c r="I377">
        <v>2751</v>
      </c>
      <c r="J377" t="s">
        <v>75</v>
      </c>
      <c r="K377">
        <v>376</v>
      </c>
      <c r="L377" t="s">
        <v>110</v>
      </c>
      <c r="M377" t="s">
        <v>40</v>
      </c>
      <c r="N377" s="2">
        <f>SUMIF(Datos_cocina!A:A,Datos_sala!K:K,Datos_cocina!J:J)</f>
        <v>46</v>
      </c>
      <c r="O377" s="7" t="str">
        <f>TEXT(Datos_sala[[#This Row],[Hora de Salida]], "aaaa-mm-dd")</f>
        <v>2023-04-04</v>
      </c>
      <c r="P377" t="str">
        <f>TEXT(Datos_sala[[#This Row],[Hora de Llegada]], "hh:mm")</f>
        <v>02:53</v>
      </c>
      <c r="Q377" t="str">
        <f>TEXT(Datos_sala[[#This Row],[Hora de Salida]], "hh:mm")</f>
        <v>05:12</v>
      </c>
      <c r="R377" s="8">
        <f>Datos_sala[[#This Row],[Hora de Salida2]] - Datos_sala[[#This Row],[Hora de Llegada2]] + IF(Datos_sala[[#This Row],[Estado de la Mesa]]="Ocupada", 15/1440, 0)</f>
        <v>0.10694444444444445</v>
      </c>
      <c r="S377" s="8">
        <f>SUMIF(Datos_cocina!A:A, Datos_sala!K:K, Datos_cocina!H:H)</f>
        <v>3.472222222222222E-3</v>
      </c>
      <c r="T377" s="8">
        <f>MAX(0, Datos_sala[[#This Row],[Tiempo de Permanencia]]-Datos_sala[[#This Row],[Tiempo de Preparación Ordenes en Horas]])</f>
        <v>0.10347222222222223</v>
      </c>
      <c r="U377" s="9" t="str">
        <f>IF(Datos_sala[[#This Row],[Tiempo de Degustación en Horas]] = 0, "No", "Si")</f>
        <v>Si</v>
      </c>
    </row>
    <row r="378" spans="1:21" x14ac:dyDescent="0.3">
      <c r="A378">
        <v>5</v>
      </c>
      <c r="B378" t="s">
        <v>259</v>
      </c>
      <c r="C378">
        <v>1</v>
      </c>
      <c r="D378" s="1">
        <v>45020.054166666669</v>
      </c>
      <c r="E378" s="1">
        <v>45020.198611111111</v>
      </c>
      <c r="F378" t="s">
        <v>65</v>
      </c>
      <c r="G378" t="s">
        <v>73</v>
      </c>
      <c r="H378" t="s">
        <v>67</v>
      </c>
      <c r="I378" t="s">
        <v>1049</v>
      </c>
      <c r="J378" t="s">
        <v>68</v>
      </c>
      <c r="K378">
        <v>377</v>
      </c>
      <c r="L378" t="s">
        <v>119</v>
      </c>
      <c r="M378" t="s">
        <v>1050</v>
      </c>
      <c r="N378" s="2">
        <f>SUMIF(Datos_cocina!A:A,Datos_sala!K:K,Datos_cocina!J:J)</f>
        <v>100</v>
      </c>
      <c r="O378" s="7" t="str">
        <f>TEXT(Datos_sala[[#This Row],[Hora de Salida]], "aaaa-mm-dd")</f>
        <v>2023-04-04</v>
      </c>
      <c r="P378" t="str">
        <f>TEXT(Datos_sala[[#This Row],[Hora de Llegada]], "hh:mm")</f>
        <v>01:18</v>
      </c>
      <c r="Q378" t="str">
        <f>TEXT(Datos_sala[[#This Row],[Hora de Salida]], "hh:mm")</f>
        <v>04:46</v>
      </c>
      <c r="R378" s="8">
        <f>Datos_sala[[#This Row],[Hora de Salida2]] - Datos_sala[[#This Row],[Hora de Llegada2]] + IF(Datos_sala[[#This Row],[Estado de la Mesa]]="Ocupada", 15/1440, 0)</f>
        <v>0.14444444444444443</v>
      </c>
      <c r="S378" s="8">
        <f>SUMIF(Datos_cocina!A:A, Datos_sala!K:K, Datos_cocina!H:H)</f>
        <v>3.1944444444444442E-2</v>
      </c>
      <c r="T378" s="8">
        <f>MAX(0, Datos_sala[[#This Row],[Tiempo de Permanencia]]-Datos_sala[[#This Row],[Tiempo de Preparación Ordenes en Horas]])</f>
        <v>0.11249999999999999</v>
      </c>
      <c r="U378" s="9" t="str">
        <f>IF(Datos_sala[[#This Row],[Tiempo de Degustación en Horas]] = 0, "No", "Si")</f>
        <v>Si</v>
      </c>
    </row>
    <row r="379" spans="1:21" x14ac:dyDescent="0.3">
      <c r="A379">
        <v>3</v>
      </c>
      <c r="B379" t="s">
        <v>1051</v>
      </c>
      <c r="C379">
        <v>1</v>
      </c>
      <c r="D379" s="1">
        <v>45020.163194444445</v>
      </c>
      <c r="E379" s="1">
        <v>45020.220833333333</v>
      </c>
      <c r="F379" t="s">
        <v>121</v>
      </c>
      <c r="G379" t="s">
        <v>73</v>
      </c>
      <c r="H379" t="s">
        <v>74</v>
      </c>
      <c r="I379" t="s">
        <v>1052</v>
      </c>
      <c r="J379" t="s">
        <v>68</v>
      </c>
      <c r="K379">
        <v>378</v>
      </c>
      <c r="L379" t="s">
        <v>69</v>
      </c>
      <c r="M379" t="s">
        <v>1053</v>
      </c>
      <c r="N379" s="2">
        <f>SUMIF(Datos_cocina!A:A,Datos_sala!K:K,Datos_cocina!J:J)</f>
        <v>49</v>
      </c>
      <c r="O379" s="7" t="str">
        <f>TEXT(Datos_sala[[#This Row],[Hora de Salida]], "aaaa-mm-dd")</f>
        <v>2023-04-04</v>
      </c>
      <c r="P379" t="str">
        <f>TEXT(Datos_sala[[#This Row],[Hora de Llegada]], "hh:mm")</f>
        <v>03:55</v>
      </c>
      <c r="Q379" t="str">
        <f>TEXT(Datos_sala[[#This Row],[Hora de Salida]], "hh:mm")</f>
        <v>05:18</v>
      </c>
      <c r="R379" s="8">
        <f>Datos_sala[[#This Row],[Hora de Salida2]] - Datos_sala[[#This Row],[Hora de Llegada2]] + IF(Datos_sala[[#This Row],[Estado de la Mesa]]="Ocupada", 15/1440, 0)</f>
        <v>5.7638888888888878E-2</v>
      </c>
      <c r="S379" s="8">
        <f>SUMIF(Datos_cocina!A:A, Datos_sala!K:K, Datos_cocina!H:H)</f>
        <v>1.4583333333333334E-2</v>
      </c>
      <c r="T379" s="8">
        <f>MAX(0, Datos_sala[[#This Row],[Tiempo de Permanencia]]-Datos_sala[[#This Row],[Tiempo de Preparación Ordenes en Horas]])</f>
        <v>4.3055555555555541E-2</v>
      </c>
      <c r="U379" s="9" t="str">
        <f>IF(Datos_sala[[#This Row],[Tiempo de Degustación en Horas]] = 0, "No", "Si")</f>
        <v>Si</v>
      </c>
    </row>
    <row r="380" spans="1:21" x14ac:dyDescent="0.3">
      <c r="A380" t="s">
        <v>114</v>
      </c>
      <c r="B380" t="s">
        <v>200</v>
      </c>
      <c r="C380">
        <v>2</v>
      </c>
      <c r="D380" s="1">
        <v>45020.063194444447</v>
      </c>
      <c r="E380" s="1">
        <v>45020.164583333331</v>
      </c>
      <c r="F380" t="s">
        <v>101</v>
      </c>
      <c r="G380" t="s">
        <v>98</v>
      </c>
      <c r="H380" t="s">
        <v>67</v>
      </c>
      <c r="I380">
        <v>1061</v>
      </c>
      <c r="J380" t="s">
        <v>75</v>
      </c>
      <c r="K380">
        <v>379</v>
      </c>
      <c r="L380" t="s">
        <v>84</v>
      </c>
      <c r="M380" t="s">
        <v>30</v>
      </c>
      <c r="N380" s="2">
        <f>SUMIF(Datos_cocina!A:A,Datos_sala!K:K,Datos_cocina!J:J)</f>
        <v>70</v>
      </c>
      <c r="O380" s="7" t="str">
        <f>TEXT(Datos_sala[[#This Row],[Hora de Salida]], "aaaa-mm-dd")</f>
        <v>2023-04-04</v>
      </c>
      <c r="P380" t="str">
        <f>TEXT(Datos_sala[[#This Row],[Hora de Llegada]], "hh:mm")</f>
        <v>01:31</v>
      </c>
      <c r="Q380" t="str">
        <f>TEXT(Datos_sala[[#This Row],[Hora de Salida]], "hh:mm")</f>
        <v>03:57</v>
      </c>
      <c r="R380" s="8">
        <f>Datos_sala[[#This Row],[Hora de Salida2]] - Datos_sala[[#This Row],[Hora de Llegada2]] + IF(Datos_sala[[#This Row],[Estado de la Mesa]]="Ocupada", 15/1440, 0)</f>
        <v>0.11180555555555556</v>
      </c>
      <c r="S380" s="8">
        <f>SUMIF(Datos_cocina!A:A, Datos_sala!K:K, Datos_cocina!H:H)</f>
        <v>4.1666666666666666E-3</v>
      </c>
      <c r="T380" s="8">
        <f>MAX(0, Datos_sala[[#This Row],[Tiempo de Permanencia]]-Datos_sala[[#This Row],[Tiempo de Preparación Ordenes en Horas]])</f>
        <v>0.1076388888888889</v>
      </c>
      <c r="U380" s="9" t="str">
        <f>IF(Datos_sala[[#This Row],[Tiempo de Degustación en Horas]] = 0, "No", "Si")</f>
        <v>Si</v>
      </c>
    </row>
    <row r="381" spans="1:21" x14ac:dyDescent="0.3">
      <c r="A381">
        <v>5</v>
      </c>
      <c r="B381" t="s">
        <v>618</v>
      </c>
      <c r="C381">
        <v>1</v>
      </c>
      <c r="D381" s="1">
        <v>45020.040277777778</v>
      </c>
      <c r="E381" s="1">
        <v>45020.189583333333</v>
      </c>
      <c r="F381" t="s">
        <v>101</v>
      </c>
      <c r="G381" t="s">
        <v>66</v>
      </c>
      <c r="H381" t="s">
        <v>87</v>
      </c>
      <c r="I381" t="s">
        <v>1054</v>
      </c>
      <c r="J381" t="s">
        <v>68</v>
      </c>
      <c r="K381">
        <v>380</v>
      </c>
      <c r="L381" t="s">
        <v>99</v>
      </c>
      <c r="M381" t="s">
        <v>1055</v>
      </c>
      <c r="N381" s="2">
        <f>SUMIF(Datos_cocina!A:A,Datos_sala!K:K,Datos_cocina!J:J)</f>
        <v>137</v>
      </c>
      <c r="O381" s="7" t="str">
        <f>TEXT(Datos_sala[[#This Row],[Hora de Salida]], "aaaa-mm-dd")</f>
        <v>2023-04-04</v>
      </c>
      <c r="P381" t="str">
        <f>TEXT(Datos_sala[[#This Row],[Hora de Llegada]], "hh:mm")</f>
        <v>00:58</v>
      </c>
      <c r="Q381" t="str">
        <f>TEXT(Datos_sala[[#This Row],[Hora de Salida]], "hh:mm")</f>
        <v>04:33</v>
      </c>
      <c r="R381" s="8">
        <f>Datos_sala[[#This Row],[Hora de Salida2]] - Datos_sala[[#This Row],[Hora de Llegada2]] + IF(Datos_sala[[#This Row],[Estado de la Mesa]]="Ocupada", 15/1440, 0)</f>
        <v>0.14930555555555555</v>
      </c>
      <c r="S381" s="8">
        <f>SUMIF(Datos_cocina!A:A, Datos_sala!K:K, Datos_cocina!H:H)</f>
        <v>6.458333333333334E-2</v>
      </c>
      <c r="T381" s="8">
        <f>MAX(0, Datos_sala[[#This Row],[Tiempo de Permanencia]]-Datos_sala[[#This Row],[Tiempo de Preparación Ordenes en Horas]])</f>
        <v>8.4722222222222213E-2</v>
      </c>
      <c r="U381" s="9" t="str">
        <f>IF(Datos_sala[[#This Row],[Tiempo de Degustación en Horas]] = 0, "No", "Si")</f>
        <v>Si</v>
      </c>
    </row>
    <row r="382" spans="1:21" x14ac:dyDescent="0.3">
      <c r="A382">
        <v>4</v>
      </c>
      <c r="B382" t="s">
        <v>1056</v>
      </c>
      <c r="C382">
        <v>1</v>
      </c>
      <c r="D382" s="1">
        <v>45020.039583333331</v>
      </c>
      <c r="E382" s="1">
        <v>45020.188888888886</v>
      </c>
      <c r="F382" t="s">
        <v>121</v>
      </c>
      <c r="G382" t="s">
        <v>98</v>
      </c>
      <c r="H382" t="s">
        <v>87</v>
      </c>
      <c r="I382" t="s">
        <v>1057</v>
      </c>
      <c r="J382" t="s">
        <v>68</v>
      </c>
      <c r="K382">
        <v>381</v>
      </c>
      <c r="L382" t="s">
        <v>103</v>
      </c>
      <c r="M382" t="s">
        <v>1058</v>
      </c>
      <c r="N382" s="2">
        <f>SUMIF(Datos_cocina!A:A,Datos_sala!K:K,Datos_cocina!J:J)</f>
        <v>144</v>
      </c>
      <c r="O382" s="7" t="str">
        <f>TEXT(Datos_sala[[#This Row],[Hora de Salida]], "aaaa-mm-dd")</f>
        <v>2023-04-04</v>
      </c>
      <c r="P382" t="str">
        <f>TEXT(Datos_sala[[#This Row],[Hora de Llegada]], "hh:mm")</f>
        <v>00:57</v>
      </c>
      <c r="Q382" t="str">
        <f>TEXT(Datos_sala[[#This Row],[Hora de Salida]], "hh:mm")</f>
        <v>04:32</v>
      </c>
      <c r="R382" s="8">
        <f>Datos_sala[[#This Row],[Hora de Salida2]] - Datos_sala[[#This Row],[Hora de Llegada2]] + IF(Datos_sala[[#This Row],[Estado de la Mesa]]="Ocupada", 15/1440, 0)</f>
        <v>0.14930555555555555</v>
      </c>
      <c r="S382" s="8">
        <f>SUMIF(Datos_cocina!A:A, Datos_sala!K:K, Datos_cocina!H:H)</f>
        <v>3.2638888888888891E-2</v>
      </c>
      <c r="T382" s="8">
        <f>MAX(0, Datos_sala[[#This Row],[Tiempo de Permanencia]]-Datos_sala[[#This Row],[Tiempo de Preparación Ordenes en Horas]])</f>
        <v>0.11666666666666667</v>
      </c>
      <c r="U382" s="9" t="str">
        <f>IF(Datos_sala[[#This Row],[Tiempo de Degustación en Horas]] = 0, "No", "Si")</f>
        <v>Si</v>
      </c>
    </row>
    <row r="383" spans="1:21" x14ac:dyDescent="0.3">
      <c r="A383" t="s">
        <v>77</v>
      </c>
      <c r="B383" t="s">
        <v>97</v>
      </c>
      <c r="C383">
        <v>6</v>
      </c>
      <c r="D383" s="1">
        <v>45020.131249999999</v>
      </c>
      <c r="E383" s="1">
        <v>45020.268750000003</v>
      </c>
      <c r="F383" t="s">
        <v>83</v>
      </c>
      <c r="G383" t="s">
        <v>66</v>
      </c>
      <c r="H383" t="s">
        <v>87</v>
      </c>
      <c r="I383">
        <v>198</v>
      </c>
      <c r="J383" t="s">
        <v>79</v>
      </c>
      <c r="K383">
        <v>382</v>
      </c>
      <c r="L383" t="s">
        <v>110</v>
      </c>
      <c r="M383" t="s">
        <v>22</v>
      </c>
      <c r="N383" s="2">
        <f>SUMIF(Datos_cocina!A:A,Datos_sala!K:K,Datos_cocina!J:J)</f>
        <v>87</v>
      </c>
      <c r="O383" s="7" t="str">
        <f>TEXT(Datos_sala[[#This Row],[Hora de Salida]], "aaaa-mm-dd")</f>
        <v>2023-04-04</v>
      </c>
      <c r="P383" t="str">
        <f>TEXT(Datos_sala[[#This Row],[Hora de Llegada]], "hh:mm")</f>
        <v>03:09</v>
      </c>
      <c r="Q383" t="str">
        <f>TEXT(Datos_sala[[#This Row],[Hora de Salida]], "hh:mm")</f>
        <v>06:27</v>
      </c>
      <c r="R383" s="8">
        <f>Datos_sala[[#This Row],[Hora de Salida2]] - Datos_sala[[#This Row],[Hora de Llegada2]] + IF(Datos_sala[[#This Row],[Estado de la Mesa]]="Ocupada", 15/1440, 0)</f>
        <v>0.13749999999999998</v>
      </c>
      <c r="S383" s="8">
        <f>SUMIF(Datos_cocina!A:A, Datos_sala!K:K, Datos_cocina!H:H)</f>
        <v>3.7499999999999999E-2</v>
      </c>
      <c r="T383" s="8">
        <f>MAX(0, Datos_sala[[#This Row],[Tiempo de Permanencia]]-Datos_sala[[#This Row],[Tiempo de Preparación Ordenes en Horas]])</f>
        <v>9.9999999999999978E-2</v>
      </c>
      <c r="U383" s="9" t="str">
        <f>IF(Datos_sala[[#This Row],[Tiempo de Degustación en Horas]] = 0, "No", "Si")</f>
        <v>Si</v>
      </c>
    </row>
    <row r="384" spans="1:21" x14ac:dyDescent="0.3">
      <c r="A384" t="s">
        <v>108</v>
      </c>
      <c r="B384" t="s">
        <v>201</v>
      </c>
      <c r="C384">
        <v>6</v>
      </c>
      <c r="D384" s="1">
        <v>45020.145138888889</v>
      </c>
      <c r="E384" s="1">
        <v>45020.272916666669</v>
      </c>
      <c r="F384" t="s">
        <v>65</v>
      </c>
      <c r="G384" t="s">
        <v>73</v>
      </c>
      <c r="H384" t="s">
        <v>67</v>
      </c>
      <c r="I384">
        <v>3133</v>
      </c>
      <c r="J384" t="s">
        <v>68</v>
      </c>
      <c r="K384">
        <v>383</v>
      </c>
      <c r="L384" t="s">
        <v>84</v>
      </c>
      <c r="M384" t="s">
        <v>20</v>
      </c>
      <c r="N384" s="2">
        <f>SUMIF(Datos_cocina!A:A,Datos_sala!K:K,Datos_cocina!J:J)</f>
        <v>108</v>
      </c>
      <c r="O384" s="7" t="str">
        <f>TEXT(Datos_sala[[#This Row],[Hora de Salida]], "aaaa-mm-dd")</f>
        <v>2023-04-04</v>
      </c>
      <c r="P384" t="str">
        <f>TEXT(Datos_sala[[#This Row],[Hora de Llegada]], "hh:mm")</f>
        <v>03:29</v>
      </c>
      <c r="Q384" t="str">
        <f>TEXT(Datos_sala[[#This Row],[Hora de Salida]], "hh:mm")</f>
        <v>06:33</v>
      </c>
      <c r="R384" s="8">
        <f>Datos_sala[[#This Row],[Hora de Salida2]] - Datos_sala[[#This Row],[Hora de Llegada2]] + IF(Datos_sala[[#This Row],[Estado de la Mesa]]="Ocupada", 15/1440, 0)</f>
        <v>0.12777777777777774</v>
      </c>
      <c r="S384" s="8">
        <f>SUMIF(Datos_cocina!A:A, Datos_sala!K:K, Datos_cocina!H:H)</f>
        <v>6.2500000000000003E-3</v>
      </c>
      <c r="T384" s="8">
        <f>MAX(0, Datos_sala[[#This Row],[Tiempo de Permanencia]]-Datos_sala[[#This Row],[Tiempo de Preparación Ordenes en Horas]])</f>
        <v>0.12152777777777773</v>
      </c>
      <c r="U384" s="9" t="str">
        <f>IF(Datos_sala[[#This Row],[Tiempo de Degustación en Horas]] = 0, "No", "Si")</f>
        <v>Si</v>
      </c>
    </row>
    <row r="385" spans="1:21" x14ac:dyDescent="0.3">
      <c r="A385">
        <v>1</v>
      </c>
      <c r="B385" t="s">
        <v>1059</v>
      </c>
      <c r="C385">
        <v>5</v>
      </c>
      <c r="D385" s="1">
        <v>45020.007638888892</v>
      </c>
      <c r="E385" s="1">
        <v>45020.106249999997</v>
      </c>
      <c r="F385" t="s">
        <v>121</v>
      </c>
      <c r="G385" t="s">
        <v>98</v>
      </c>
      <c r="H385" t="s">
        <v>87</v>
      </c>
      <c r="I385" t="s">
        <v>1060</v>
      </c>
      <c r="J385" t="s">
        <v>79</v>
      </c>
      <c r="K385">
        <v>384</v>
      </c>
      <c r="L385" t="s">
        <v>142</v>
      </c>
      <c r="M385" t="s">
        <v>1061</v>
      </c>
      <c r="N385" s="2">
        <f>SUMIF(Datos_cocina!A:A,Datos_sala!K:K,Datos_cocina!J:J)</f>
        <v>120</v>
      </c>
      <c r="O385" s="7" t="str">
        <f>TEXT(Datos_sala[[#This Row],[Hora de Salida]], "aaaa-mm-dd")</f>
        <v>2023-04-04</v>
      </c>
      <c r="P385" t="str">
        <f>TEXT(Datos_sala[[#This Row],[Hora de Llegada]], "hh:mm")</f>
        <v>00:11</v>
      </c>
      <c r="Q385" t="str">
        <f>TEXT(Datos_sala[[#This Row],[Hora de Salida]], "hh:mm")</f>
        <v>02:33</v>
      </c>
      <c r="R385" s="8">
        <f>Datos_sala[[#This Row],[Hora de Salida2]] - Datos_sala[[#This Row],[Hora de Llegada2]] + IF(Datos_sala[[#This Row],[Estado de la Mesa]]="Ocupada", 15/1440, 0)</f>
        <v>9.8611111111111108E-2</v>
      </c>
      <c r="S385" s="8">
        <f>SUMIF(Datos_cocina!A:A, Datos_sala!K:K, Datos_cocina!H:H)</f>
        <v>7.6388888888888895E-2</v>
      </c>
      <c r="T385" s="8">
        <f>MAX(0, Datos_sala[[#This Row],[Tiempo de Permanencia]]-Datos_sala[[#This Row],[Tiempo de Preparación Ordenes en Horas]])</f>
        <v>2.2222222222222213E-2</v>
      </c>
      <c r="U385" s="9" t="str">
        <f>IF(Datos_sala[[#This Row],[Tiempo de Degustación en Horas]] = 0, "No", "Si")</f>
        <v>Si</v>
      </c>
    </row>
    <row r="386" spans="1:21" x14ac:dyDescent="0.3">
      <c r="A386" t="s">
        <v>108</v>
      </c>
      <c r="B386" t="s">
        <v>202</v>
      </c>
      <c r="C386">
        <v>6</v>
      </c>
      <c r="D386" s="1">
        <v>45021.150694444441</v>
      </c>
      <c r="E386" s="1">
        <v>45021.279861111114</v>
      </c>
      <c r="F386" t="s">
        <v>101</v>
      </c>
      <c r="G386" t="s">
        <v>98</v>
      </c>
      <c r="H386" t="s">
        <v>67</v>
      </c>
      <c r="I386">
        <v>1114</v>
      </c>
      <c r="J386" t="s">
        <v>75</v>
      </c>
      <c r="K386">
        <v>385</v>
      </c>
      <c r="L386" t="s">
        <v>107</v>
      </c>
      <c r="M386" t="s">
        <v>11</v>
      </c>
      <c r="N386" s="2">
        <f>SUMIF(Datos_cocina!A:A,Datos_sala!K:K,Datos_cocina!J:J)</f>
        <v>60</v>
      </c>
      <c r="O386" s="7" t="str">
        <f>TEXT(Datos_sala[[#This Row],[Hora de Salida]], "aaaa-mm-dd")</f>
        <v>2023-04-05</v>
      </c>
      <c r="P386" t="str">
        <f>TEXT(Datos_sala[[#This Row],[Hora de Llegada]], "hh:mm")</f>
        <v>03:37</v>
      </c>
      <c r="Q386" t="str">
        <f>TEXT(Datos_sala[[#This Row],[Hora de Salida]], "hh:mm")</f>
        <v>06:43</v>
      </c>
      <c r="R386" s="8">
        <f>Datos_sala[[#This Row],[Hora de Salida2]] - Datos_sala[[#This Row],[Hora de Llegada2]] + IF(Datos_sala[[#This Row],[Estado de la Mesa]]="Ocupada", 15/1440, 0)</f>
        <v>0.13958333333333334</v>
      </c>
      <c r="S386" s="8">
        <f>SUMIF(Datos_cocina!A:A, Datos_sala!K:K, Datos_cocina!H:H)</f>
        <v>1.5277777777777777E-2</v>
      </c>
      <c r="T386" s="8">
        <f>MAX(0, Datos_sala[[#This Row],[Tiempo de Permanencia]]-Datos_sala[[#This Row],[Tiempo de Preparación Ordenes en Horas]])</f>
        <v>0.12430555555555556</v>
      </c>
      <c r="U386" s="9" t="str">
        <f>IF(Datos_sala[[#This Row],[Tiempo de Degustación en Horas]] = 0, "No", "Si")</f>
        <v>Si</v>
      </c>
    </row>
    <row r="387" spans="1:21" x14ac:dyDescent="0.3">
      <c r="A387" t="s">
        <v>89</v>
      </c>
      <c r="B387" t="s">
        <v>203</v>
      </c>
      <c r="C387">
        <v>2</v>
      </c>
      <c r="D387" s="1">
        <v>45021.022916666669</v>
      </c>
      <c r="E387" s="1">
        <v>45021.123611111114</v>
      </c>
      <c r="F387" t="s">
        <v>65</v>
      </c>
      <c r="G387" t="s">
        <v>73</v>
      </c>
      <c r="H387" t="s">
        <v>87</v>
      </c>
      <c r="I387">
        <v>2896</v>
      </c>
      <c r="J387" t="s">
        <v>75</v>
      </c>
      <c r="K387">
        <v>386</v>
      </c>
      <c r="L387" t="s">
        <v>142</v>
      </c>
      <c r="M387" t="s">
        <v>24</v>
      </c>
      <c r="N387" s="2">
        <f>SUMIF(Datos_cocina!A:A,Datos_sala!K:K,Datos_cocina!J:J)</f>
        <v>99</v>
      </c>
      <c r="O387" s="7" t="str">
        <f>TEXT(Datos_sala[[#This Row],[Hora de Salida]], "aaaa-mm-dd")</f>
        <v>2023-04-05</v>
      </c>
      <c r="P387" t="str">
        <f>TEXT(Datos_sala[[#This Row],[Hora de Llegada]], "hh:mm")</f>
        <v>00:33</v>
      </c>
      <c r="Q387" t="str">
        <f>TEXT(Datos_sala[[#This Row],[Hora de Salida]], "hh:mm")</f>
        <v>02:58</v>
      </c>
      <c r="R387" s="8">
        <f>Datos_sala[[#This Row],[Hora de Salida2]] - Datos_sala[[#This Row],[Hora de Llegada2]] + IF(Datos_sala[[#This Row],[Estado de la Mesa]]="Ocupada", 15/1440, 0)</f>
        <v>0.11111111111111112</v>
      </c>
      <c r="S387" s="8">
        <f>SUMIF(Datos_cocina!A:A, Datos_sala!K:K, Datos_cocina!H:H)</f>
        <v>2.7777777777777776E-2</v>
      </c>
      <c r="T387" s="8">
        <f>MAX(0, Datos_sala[[#This Row],[Tiempo de Permanencia]]-Datos_sala[[#This Row],[Tiempo de Preparación Ordenes en Horas]])</f>
        <v>8.3333333333333343E-2</v>
      </c>
      <c r="U387" s="9" t="str">
        <f>IF(Datos_sala[[#This Row],[Tiempo de Degustación en Horas]] = 0, "No", "Si")</f>
        <v>Si</v>
      </c>
    </row>
    <row r="388" spans="1:21" x14ac:dyDescent="0.3">
      <c r="A388" t="s">
        <v>108</v>
      </c>
      <c r="B388" t="s">
        <v>204</v>
      </c>
      <c r="C388">
        <v>5</v>
      </c>
      <c r="D388" s="1">
        <v>45021.131249999999</v>
      </c>
      <c r="E388" s="1">
        <v>45021.256944444445</v>
      </c>
      <c r="F388" t="s">
        <v>72</v>
      </c>
      <c r="G388" t="s">
        <v>73</v>
      </c>
      <c r="H388" t="s">
        <v>74</v>
      </c>
      <c r="I388">
        <v>2084</v>
      </c>
      <c r="J388" t="s">
        <v>75</v>
      </c>
      <c r="K388">
        <v>387</v>
      </c>
      <c r="L388" t="s">
        <v>142</v>
      </c>
      <c r="M388" t="s">
        <v>14</v>
      </c>
      <c r="N388" s="2">
        <f>SUMIF(Datos_cocina!A:A,Datos_sala!K:K,Datos_cocina!J:J)</f>
        <v>93</v>
      </c>
      <c r="O388" s="7" t="str">
        <f>TEXT(Datos_sala[[#This Row],[Hora de Salida]], "aaaa-mm-dd")</f>
        <v>2023-04-05</v>
      </c>
      <c r="P388" t="str">
        <f>TEXT(Datos_sala[[#This Row],[Hora de Llegada]], "hh:mm")</f>
        <v>03:09</v>
      </c>
      <c r="Q388" t="str">
        <f>TEXT(Datos_sala[[#This Row],[Hora de Salida]], "hh:mm")</f>
        <v>06:10</v>
      </c>
      <c r="R388" s="8">
        <f>Datos_sala[[#This Row],[Hora de Salida2]] - Datos_sala[[#This Row],[Hora de Llegada2]] + IF(Datos_sala[[#This Row],[Estado de la Mesa]]="Ocupada", 15/1440, 0)</f>
        <v>0.13611111111111107</v>
      </c>
      <c r="S388" s="8">
        <f>SUMIF(Datos_cocina!A:A, Datos_sala!K:K, Datos_cocina!H:H)</f>
        <v>1.2500000000000001E-2</v>
      </c>
      <c r="T388" s="8">
        <f>MAX(0, Datos_sala[[#This Row],[Tiempo de Permanencia]]-Datos_sala[[#This Row],[Tiempo de Preparación Ordenes en Horas]])</f>
        <v>0.12361111111111107</v>
      </c>
      <c r="U388" s="9" t="str">
        <f>IF(Datos_sala[[#This Row],[Tiempo de Degustación en Horas]] = 0, "No", "Si")</f>
        <v>Si</v>
      </c>
    </row>
    <row r="389" spans="1:21" x14ac:dyDescent="0.3">
      <c r="A389">
        <v>18</v>
      </c>
      <c r="B389" t="s">
        <v>140</v>
      </c>
      <c r="C389">
        <v>2</v>
      </c>
      <c r="D389" s="1">
        <v>45021.022916666669</v>
      </c>
      <c r="E389" s="1">
        <v>45021.149305555555</v>
      </c>
      <c r="F389" t="s">
        <v>83</v>
      </c>
      <c r="G389" t="s">
        <v>73</v>
      </c>
      <c r="H389" t="s">
        <v>67</v>
      </c>
      <c r="I389" t="s">
        <v>1062</v>
      </c>
      <c r="J389" t="s">
        <v>68</v>
      </c>
      <c r="K389">
        <v>388</v>
      </c>
      <c r="L389" t="s">
        <v>107</v>
      </c>
      <c r="M389" t="s">
        <v>1063</v>
      </c>
      <c r="N389" s="2">
        <f>SUMIF(Datos_cocina!A:A,Datos_sala!K:K,Datos_cocina!J:J)</f>
        <v>291</v>
      </c>
      <c r="O389" s="7" t="str">
        <f>TEXT(Datos_sala[[#This Row],[Hora de Salida]], "aaaa-mm-dd")</f>
        <v>2023-04-05</v>
      </c>
      <c r="P389" t="str">
        <f>TEXT(Datos_sala[[#This Row],[Hora de Llegada]], "hh:mm")</f>
        <v>00:33</v>
      </c>
      <c r="Q389" t="str">
        <f>TEXT(Datos_sala[[#This Row],[Hora de Salida]], "hh:mm")</f>
        <v>03:35</v>
      </c>
      <c r="R389" s="8">
        <f>Datos_sala[[#This Row],[Hora de Salida2]] - Datos_sala[[#This Row],[Hora de Llegada2]] + IF(Datos_sala[[#This Row],[Estado de la Mesa]]="Ocupada", 15/1440, 0)</f>
        <v>0.12638888888888888</v>
      </c>
      <c r="S389" s="8">
        <f>SUMIF(Datos_cocina!A:A, Datos_sala!K:K, Datos_cocina!H:H)</f>
        <v>0.11874999999999999</v>
      </c>
      <c r="T389" s="8">
        <f>MAX(0, Datos_sala[[#This Row],[Tiempo de Permanencia]]-Datos_sala[[#This Row],[Tiempo de Preparación Ordenes en Horas]])</f>
        <v>7.6388888888888895E-3</v>
      </c>
      <c r="U389" s="9" t="str">
        <f>IF(Datos_sala[[#This Row],[Tiempo de Degustación en Horas]] = 0, "No", "Si")</f>
        <v>Si</v>
      </c>
    </row>
    <row r="390" spans="1:21" x14ac:dyDescent="0.3">
      <c r="A390" t="s">
        <v>104</v>
      </c>
      <c r="B390" t="s">
        <v>205</v>
      </c>
      <c r="C390">
        <v>5</v>
      </c>
      <c r="D390" s="1">
        <v>45021.001388888886</v>
      </c>
      <c r="E390" s="1">
        <v>45021.09375</v>
      </c>
      <c r="F390" t="s">
        <v>101</v>
      </c>
      <c r="G390" t="s">
        <v>73</v>
      </c>
      <c r="H390" t="s">
        <v>67</v>
      </c>
      <c r="I390">
        <v>3914</v>
      </c>
      <c r="J390" t="s">
        <v>79</v>
      </c>
      <c r="K390">
        <v>389</v>
      </c>
      <c r="L390" t="s">
        <v>142</v>
      </c>
      <c r="M390" t="s">
        <v>24</v>
      </c>
      <c r="N390" s="2">
        <f>SUMIF(Datos_cocina!A:A,Datos_sala!K:K,Datos_cocina!J:J)</f>
        <v>33</v>
      </c>
      <c r="O390" s="7" t="str">
        <f>TEXT(Datos_sala[[#This Row],[Hora de Salida]], "aaaa-mm-dd")</f>
        <v>2023-04-05</v>
      </c>
      <c r="P390" t="str">
        <f>TEXT(Datos_sala[[#This Row],[Hora de Llegada]], "hh:mm")</f>
        <v>00:02</v>
      </c>
      <c r="Q390" t="str">
        <f>TEXT(Datos_sala[[#This Row],[Hora de Salida]], "hh:mm")</f>
        <v>02:15</v>
      </c>
      <c r="R390" s="8">
        <f>Datos_sala[[#This Row],[Hora de Salida2]] - Datos_sala[[#This Row],[Hora de Llegada2]] + IF(Datos_sala[[#This Row],[Estado de la Mesa]]="Ocupada", 15/1440, 0)</f>
        <v>9.2361111111111116E-2</v>
      </c>
      <c r="S390" s="8">
        <f>SUMIF(Datos_cocina!A:A, Datos_sala!K:K, Datos_cocina!H:H)</f>
        <v>1.6666666666666666E-2</v>
      </c>
      <c r="T390" s="8">
        <f>MAX(0, Datos_sala[[#This Row],[Tiempo de Permanencia]]-Datos_sala[[#This Row],[Tiempo de Preparación Ordenes en Horas]])</f>
        <v>7.5694444444444453E-2</v>
      </c>
      <c r="U390" s="9" t="str">
        <f>IF(Datos_sala[[#This Row],[Tiempo de Degustación en Horas]] = 0, "No", "Si")</f>
        <v>Si</v>
      </c>
    </row>
    <row r="391" spans="1:21" x14ac:dyDescent="0.3">
      <c r="A391">
        <v>9</v>
      </c>
      <c r="B391" t="s">
        <v>90</v>
      </c>
      <c r="C391">
        <v>2</v>
      </c>
      <c r="D391" s="1">
        <v>45021.124305555553</v>
      </c>
      <c r="E391" s="1">
        <v>45021.22152777778</v>
      </c>
      <c r="F391" t="s">
        <v>101</v>
      </c>
      <c r="G391" t="s">
        <v>73</v>
      </c>
      <c r="H391" t="s">
        <v>67</v>
      </c>
      <c r="I391" t="s">
        <v>1064</v>
      </c>
      <c r="J391" t="s">
        <v>79</v>
      </c>
      <c r="K391">
        <v>390</v>
      </c>
      <c r="L391" t="s">
        <v>84</v>
      </c>
      <c r="M391" t="s">
        <v>1065</v>
      </c>
      <c r="N391" s="2">
        <f>SUMIF(Datos_cocina!A:A,Datos_sala!K:K,Datos_cocina!J:J)</f>
        <v>143</v>
      </c>
      <c r="O391" s="7" t="str">
        <f>TEXT(Datos_sala[[#This Row],[Hora de Salida]], "aaaa-mm-dd")</f>
        <v>2023-04-05</v>
      </c>
      <c r="P391" t="str">
        <f>TEXT(Datos_sala[[#This Row],[Hora de Llegada]], "hh:mm")</f>
        <v>02:59</v>
      </c>
      <c r="Q391" t="str">
        <f>TEXT(Datos_sala[[#This Row],[Hora de Salida]], "hh:mm")</f>
        <v>05:19</v>
      </c>
      <c r="R391" s="8">
        <f>Datos_sala[[#This Row],[Hora de Salida2]] - Datos_sala[[#This Row],[Hora de Llegada2]] + IF(Datos_sala[[#This Row],[Estado de la Mesa]]="Ocupada", 15/1440, 0)</f>
        <v>9.722222222222221E-2</v>
      </c>
      <c r="S391" s="8">
        <f>SUMIF(Datos_cocina!A:A, Datos_sala!K:K, Datos_cocina!H:H)</f>
        <v>6.4583333333333326E-2</v>
      </c>
      <c r="T391" s="8">
        <f>MAX(0, Datos_sala[[#This Row],[Tiempo de Permanencia]]-Datos_sala[[#This Row],[Tiempo de Preparación Ordenes en Horas]])</f>
        <v>3.2638888888888884E-2</v>
      </c>
      <c r="U391" s="9" t="str">
        <f>IF(Datos_sala[[#This Row],[Tiempo de Degustación en Horas]] = 0, "No", "Si")</f>
        <v>Si</v>
      </c>
    </row>
    <row r="392" spans="1:21" x14ac:dyDescent="0.3">
      <c r="A392" t="s">
        <v>92</v>
      </c>
      <c r="B392" t="s">
        <v>206</v>
      </c>
      <c r="C392">
        <v>1</v>
      </c>
      <c r="D392" s="1">
        <v>45021.086805555555</v>
      </c>
      <c r="E392" s="1">
        <v>45021.17291666667</v>
      </c>
      <c r="F392" t="s">
        <v>101</v>
      </c>
      <c r="G392" t="s">
        <v>73</v>
      </c>
      <c r="H392" t="s">
        <v>67</v>
      </c>
      <c r="I392">
        <v>486</v>
      </c>
      <c r="J392" t="s">
        <v>79</v>
      </c>
      <c r="K392">
        <v>391</v>
      </c>
      <c r="L392" t="s">
        <v>110</v>
      </c>
      <c r="M392" t="s">
        <v>34</v>
      </c>
      <c r="N392" s="2">
        <f>SUMIF(Datos_cocina!A:A,Datos_sala!K:K,Datos_cocina!J:J)</f>
        <v>22</v>
      </c>
      <c r="O392" s="7" t="str">
        <f>TEXT(Datos_sala[[#This Row],[Hora de Salida]], "aaaa-mm-dd")</f>
        <v>2023-04-05</v>
      </c>
      <c r="P392" t="str">
        <f>TEXT(Datos_sala[[#This Row],[Hora de Llegada]], "hh:mm")</f>
        <v>02:05</v>
      </c>
      <c r="Q392" t="str">
        <f>TEXT(Datos_sala[[#This Row],[Hora de Salida]], "hh:mm")</f>
        <v>04:09</v>
      </c>
      <c r="R392" s="8">
        <f>Datos_sala[[#This Row],[Hora de Salida2]] - Datos_sala[[#This Row],[Hora de Llegada2]] + IF(Datos_sala[[#This Row],[Estado de la Mesa]]="Ocupada", 15/1440, 0)</f>
        <v>8.611111111111111E-2</v>
      </c>
      <c r="S392" s="8">
        <f>SUMIF(Datos_cocina!A:A, Datos_sala!K:K, Datos_cocina!H:H)</f>
        <v>2.4305555555555556E-2</v>
      </c>
      <c r="T392" s="8">
        <f>MAX(0, Datos_sala[[#This Row],[Tiempo de Permanencia]]-Datos_sala[[#This Row],[Tiempo de Preparación Ordenes en Horas]])</f>
        <v>6.1805555555555558E-2</v>
      </c>
      <c r="U392" s="9" t="str">
        <f>IF(Datos_sala[[#This Row],[Tiempo de Degustación en Horas]] = 0, "No", "Si")</f>
        <v>Si</v>
      </c>
    </row>
    <row r="393" spans="1:21" x14ac:dyDescent="0.3">
      <c r="A393">
        <v>14</v>
      </c>
      <c r="B393" t="s">
        <v>1066</v>
      </c>
      <c r="C393">
        <v>3</v>
      </c>
      <c r="D393" s="1">
        <v>45021.022916666669</v>
      </c>
      <c r="E393" s="1">
        <v>45021.172222222223</v>
      </c>
      <c r="F393" t="s">
        <v>83</v>
      </c>
      <c r="G393" t="s">
        <v>73</v>
      </c>
      <c r="H393" t="s">
        <v>67</v>
      </c>
      <c r="I393" t="s">
        <v>1067</v>
      </c>
      <c r="J393" t="s">
        <v>75</v>
      </c>
      <c r="K393">
        <v>392</v>
      </c>
      <c r="L393" t="s">
        <v>80</v>
      </c>
      <c r="M393" t="s">
        <v>657</v>
      </c>
      <c r="N393" s="2">
        <f>SUMIF(Datos_cocina!A:A,Datos_sala!K:K,Datos_cocina!J:J)</f>
        <v>120</v>
      </c>
      <c r="O393" s="7" t="str">
        <f>TEXT(Datos_sala[[#This Row],[Hora de Salida]], "aaaa-mm-dd")</f>
        <v>2023-04-05</v>
      </c>
      <c r="P393" t="str">
        <f>TEXT(Datos_sala[[#This Row],[Hora de Llegada]], "hh:mm")</f>
        <v>00:33</v>
      </c>
      <c r="Q393" t="str">
        <f>TEXT(Datos_sala[[#This Row],[Hora de Salida]], "hh:mm")</f>
        <v>04:08</v>
      </c>
      <c r="R393" s="8">
        <f>Datos_sala[[#This Row],[Hora de Salida2]] - Datos_sala[[#This Row],[Hora de Llegada2]] + IF(Datos_sala[[#This Row],[Estado de la Mesa]]="Ocupada", 15/1440, 0)</f>
        <v>0.15972222222222221</v>
      </c>
      <c r="S393" s="8">
        <f>SUMIF(Datos_cocina!A:A, Datos_sala!K:K, Datos_cocina!H:H)</f>
        <v>3.7499999999999999E-2</v>
      </c>
      <c r="T393" s="8">
        <f>MAX(0, Datos_sala[[#This Row],[Tiempo de Permanencia]]-Datos_sala[[#This Row],[Tiempo de Preparación Ordenes en Horas]])</f>
        <v>0.1222222222222222</v>
      </c>
      <c r="U393" s="9" t="str">
        <f>IF(Datos_sala[[#This Row],[Tiempo de Degustación en Horas]] = 0, "No", "Si")</f>
        <v>Si</v>
      </c>
    </row>
    <row r="394" spans="1:21" x14ac:dyDescent="0.3">
      <c r="A394">
        <v>13</v>
      </c>
      <c r="B394" t="s">
        <v>1068</v>
      </c>
      <c r="C394">
        <v>3</v>
      </c>
      <c r="D394" s="1">
        <v>45021.106249999997</v>
      </c>
      <c r="E394" s="1">
        <v>45021.220138888886</v>
      </c>
      <c r="F394" t="s">
        <v>65</v>
      </c>
      <c r="G394" t="s">
        <v>73</v>
      </c>
      <c r="H394" t="s">
        <v>67</v>
      </c>
      <c r="I394" t="s">
        <v>1069</v>
      </c>
      <c r="J394" t="s">
        <v>75</v>
      </c>
      <c r="K394">
        <v>393</v>
      </c>
      <c r="L394" t="s">
        <v>88</v>
      </c>
      <c r="M394" t="s">
        <v>1070</v>
      </c>
      <c r="N394" s="2">
        <f>SUMIF(Datos_cocina!A:A,Datos_sala!K:K,Datos_cocina!J:J)</f>
        <v>208</v>
      </c>
      <c r="O394" s="7" t="str">
        <f>TEXT(Datos_sala[[#This Row],[Hora de Salida]], "aaaa-mm-dd")</f>
        <v>2023-04-05</v>
      </c>
      <c r="P394" t="str">
        <f>TEXT(Datos_sala[[#This Row],[Hora de Llegada]], "hh:mm")</f>
        <v>02:33</v>
      </c>
      <c r="Q394" t="str">
        <f>TEXT(Datos_sala[[#This Row],[Hora de Salida]], "hh:mm")</f>
        <v>05:17</v>
      </c>
      <c r="R394" s="8">
        <f>Datos_sala[[#This Row],[Hora de Salida2]] - Datos_sala[[#This Row],[Hora de Llegada2]] + IF(Datos_sala[[#This Row],[Estado de la Mesa]]="Ocupada", 15/1440, 0)</f>
        <v>0.12430555555555556</v>
      </c>
      <c r="S394" s="8">
        <f>SUMIF(Datos_cocina!A:A, Datos_sala!K:K, Datos_cocina!H:H)</f>
        <v>7.5694444444444439E-2</v>
      </c>
      <c r="T394" s="8">
        <f>MAX(0, Datos_sala[[#This Row],[Tiempo de Permanencia]]-Datos_sala[[#This Row],[Tiempo de Preparación Ordenes en Horas]])</f>
        <v>4.8611111111111119E-2</v>
      </c>
      <c r="U394" s="9" t="str">
        <f>IF(Datos_sala[[#This Row],[Tiempo de Degustación en Horas]] = 0, "No", "Si")</f>
        <v>Si</v>
      </c>
    </row>
    <row r="395" spans="1:21" x14ac:dyDescent="0.3">
      <c r="A395">
        <v>17</v>
      </c>
      <c r="B395" t="s">
        <v>237</v>
      </c>
      <c r="C395">
        <v>1</v>
      </c>
      <c r="D395" s="1">
        <v>45021.143055555556</v>
      </c>
      <c r="E395" s="1">
        <v>45021.293055555558</v>
      </c>
      <c r="F395" t="s">
        <v>101</v>
      </c>
      <c r="G395" t="s">
        <v>73</v>
      </c>
      <c r="H395" t="s">
        <v>67</v>
      </c>
      <c r="I395" t="s">
        <v>1071</v>
      </c>
      <c r="J395" t="s">
        <v>75</v>
      </c>
      <c r="K395">
        <v>394</v>
      </c>
      <c r="L395" t="s">
        <v>76</v>
      </c>
      <c r="M395" t="s">
        <v>920</v>
      </c>
      <c r="N395" s="2">
        <f>SUMIF(Datos_cocina!A:A,Datos_sala!K:K,Datos_cocina!J:J)</f>
        <v>77</v>
      </c>
      <c r="O395" s="7" t="str">
        <f>TEXT(Datos_sala[[#This Row],[Hora de Salida]], "aaaa-mm-dd")</f>
        <v>2023-04-05</v>
      </c>
      <c r="P395" t="str">
        <f>TEXT(Datos_sala[[#This Row],[Hora de Llegada]], "hh:mm")</f>
        <v>03:26</v>
      </c>
      <c r="Q395" t="str">
        <f>TEXT(Datos_sala[[#This Row],[Hora de Salida]], "hh:mm")</f>
        <v>07:02</v>
      </c>
      <c r="R395" s="8">
        <f>Datos_sala[[#This Row],[Hora de Salida2]] - Datos_sala[[#This Row],[Hora de Llegada2]] + IF(Datos_sala[[#This Row],[Estado de la Mesa]]="Ocupada", 15/1440, 0)</f>
        <v>0.16041666666666668</v>
      </c>
      <c r="S395" s="8">
        <f>SUMIF(Datos_cocina!A:A, Datos_sala!K:K, Datos_cocina!H:H)</f>
        <v>3.2638888888888891E-2</v>
      </c>
      <c r="T395" s="8">
        <f>MAX(0, Datos_sala[[#This Row],[Tiempo de Permanencia]]-Datos_sala[[#This Row],[Tiempo de Preparación Ordenes en Horas]])</f>
        <v>0.1277777777777778</v>
      </c>
      <c r="U395" s="9" t="str">
        <f>IF(Datos_sala[[#This Row],[Tiempo de Degustación en Horas]] = 0, "No", "Si")</f>
        <v>Si</v>
      </c>
    </row>
    <row r="396" spans="1:21" x14ac:dyDescent="0.3">
      <c r="A396" t="s">
        <v>70</v>
      </c>
      <c r="B396" t="s">
        <v>207</v>
      </c>
      <c r="C396">
        <v>1</v>
      </c>
      <c r="D396" s="1">
        <v>45021.067361111112</v>
      </c>
      <c r="E396" s="1">
        <v>45021.231944444444</v>
      </c>
      <c r="F396" t="s">
        <v>83</v>
      </c>
      <c r="G396" t="s">
        <v>73</v>
      </c>
      <c r="H396" t="s">
        <v>87</v>
      </c>
      <c r="I396">
        <v>409</v>
      </c>
      <c r="J396" t="s">
        <v>68</v>
      </c>
      <c r="K396">
        <v>395</v>
      </c>
      <c r="L396" t="s">
        <v>110</v>
      </c>
      <c r="M396" t="s">
        <v>28</v>
      </c>
      <c r="N396" s="2">
        <f>SUMIF(Datos_cocina!A:A,Datos_sala!K:K,Datos_cocina!J:J)</f>
        <v>38</v>
      </c>
      <c r="O396" s="7" t="str">
        <f>TEXT(Datos_sala[[#This Row],[Hora de Salida]], "aaaa-mm-dd")</f>
        <v>2023-04-05</v>
      </c>
      <c r="P396" t="str">
        <f>TEXT(Datos_sala[[#This Row],[Hora de Llegada]], "hh:mm")</f>
        <v>01:37</v>
      </c>
      <c r="Q396" t="str">
        <f>TEXT(Datos_sala[[#This Row],[Hora de Salida]], "hh:mm")</f>
        <v>05:34</v>
      </c>
      <c r="R396" s="8">
        <f>Datos_sala[[#This Row],[Hora de Salida2]] - Datos_sala[[#This Row],[Hora de Llegada2]] + IF(Datos_sala[[#This Row],[Estado de la Mesa]]="Ocupada", 15/1440, 0)</f>
        <v>0.16458333333333336</v>
      </c>
      <c r="S396" s="8">
        <f>SUMIF(Datos_cocina!A:A, Datos_sala!K:K, Datos_cocina!H:H)</f>
        <v>5.5555555555555558E-3</v>
      </c>
      <c r="T396" s="8">
        <f>MAX(0, Datos_sala[[#This Row],[Tiempo de Permanencia]]-Datos_sala[[#This Row],[Tiempo de Preparación Ordenes en Horas]])</f>
        <v>0.1590277777777778</v>
      </c>
      <c r="U396" s="9" t="str">
        <f>IF(Datos_sala[[#This Row],[Tiempo de Degustación en Horas]] = 0, "No", "Si")</f>
        <v>Si</v>
      </c>
    </row>
    <row r="397" spans="1:21" x14ac:dyDescent="0.3">
      <c r="A397">
        <v>11</v>
      </c>
      <c r="B397" t="s">
        <v>1072</v>
      </c>
      <c r="C397">
        <v>1</v>
      </c>
      <c r="D397" s="1">
        <v>45021.022222222222</v>
      </c>
      <c r="E397" s="1">
        <v>45021.15</v>
      </c>
      <c r="F397" t="s">
        <v>83</v>
      </c>
      <c r="G397" t="s">
        <v>66</v>
      </c>
      <c r="H397" t="s">
        <v>74</v>
      </c>
      <c r="I397" t="s">
        <v>1073</v>
      </c>
      <c r="J397" t="s">
        <v>68</v>
      </c>
      <c r="K397">
        <v>396</v>
      </c>
      <c r="L397" t="s">
        <v>69</v>
      </c>
      <c r="M397" t="s">
        <v>1074</v>
      </c>
      <c r="N397" s="2">
        <f>SUMIF(Datos_cocina!A:A,Datos_sala!K:K,Datos_cocina!J:J)</f>
        <v>83</v>
      </c>
      <c r="O397" s="7" t="str">
        <f>TEXT(Datos_sala[[#This Row],[Hora de Salida]], "aaaa-mm-dd")</f>
        <v>2023-04-05</v>
      </c>
      <c r="P397" t="str">
        <f>TEXT(Datos_sala[[#This Row],[Hora de Llegada]], "hh:mm")</f>
        <v>00:32</v>
      </c>
      <c r="Q397" t="str">
        <f>TEXT(Datos_sala[[#This Row],[Hora de Salida]], "hh:mm")</f>
        <v>03:36</v>
      </c>
      <c r="R397" s="8">
        <f>Datos_sala[[#This Row],[Hora de Salida2]] - Datos_sala[[#This Row],[Hora de Llegada2]] + IF(Datos_sala[[#This Row],[Estado de la Mesa]]="Ocupada", 15/1440, 0)</f>
        <v>0.12777777777777777</v>
      </c>
      <c r="S397" s="8">
        <f>SUMIF(Datos_cocina!A:A, Datos_sala!K:K, Datos_cocina!H:H)</f>
        <v>3.9583333333333331E-2</v>
      </c>
      <c r="T397" s="8">
        <f>MAX(0, Datos_sala[[#This Row],[Tiempo de Permanencia]]-Datos_sala[[#This Row],[Tiempo de Preparación Ordenes en Horas]])</f>
        <v>8.8194444444444436E-2</v>
      </c>
      <c r="U397" s="9" t="str">
        <f>IF(Datos_sala[[#This Row],[Tiempo de Degustación en Horas]] = 0, "No", "Si")</f>
        <v>Si</v>
      </c>
    </row>
    <row r="398" spans="1:21" x14ac:dyDescent="0.3">
      <c r="A398">
        <v>4</v>
      </c>
      <c r="B398" t="s">
        <v>189</v>
      </c>
      <c r="C398">
        <v>2</v>
      </c>
      <c r="D398" s="1">
        <v>45021.013888888891</v>
      </c>
      <c r="E398" s="1">
        <v>45021.06527777778</v>
      </c>
      <c r="F398" t="s">
        <v>65</v>
      </c>
      <c r="G398" t="s">
        <v>98</v>
      </c>
      <c r="H398" t="s">
        <v>87</v>
      </c>
      <c r="I398" t="s">
        <v>1075</v>
      </c>
      <c r="J398" t="s">
        <v>68</v>
      </c>
      <c r="K398">
        <v>397</v>
      </c>
      <c r="L398" t="s">
        <v>84</v>
      </c>
      <c r="M398" t="s">
        <v>1076</v>
      </c>
      <c r="N398" s="2">
        <f>SUMIF(Datos_cocina!A:A,Datos_sala!K:K,Datos_cocina!J:J)</f>
        <v>147</v>
      </c>
      <c r="O398" s="7" t="str">
        <f>TEXT(Datos_sala[[#This Row],[Hora de Salida]], "aaaa-mm-dd")</f>
        <v>2023-04-05</v>
      </c>
      <c r="P398" t="str">
        <f>TEXT(Datos_sala[[#This Row],[Hora de Llegada]], "hh:mm")</f>
        <v>00:20</v>
      </c>
      <c r="Q398" t="str">
        <f>TEXT(Datos_sala[[#This Row],[Hora de Salida]], "hh:mm")</f>
        <v>01:34</v>
      </c>
      <c r="R398" s="8">
        <f>Datos_sala[[#This Row],[Hora de Salida2]] - Datos_sala[[#This Row],[Hora de Llegada2]] + IF(Datos_sala[[#This Row],[Estado de la Mesa]]="Ocupada", 15/1440, 0)</f>
        <v>5.1388888888888894E-2</v>
      </c>
      <c r="S398" s="8">
        <f>SUMIF(Datos_cocina!A:A, Datos_sala!K:K, Datos_cocina!H:H)</f>
        <v>4.7916666666666663E-2</v>
      </c>
      <c r="T398" s="8">
        <f>MAX(0, Datos_sala[[#This Row],[Tiempo de Permanencia]]-Datos_sala[[#This Row],[Tiempo de Preparación Ordenes en Horas]])</f>
        <v>3.4722222222222307E-3</v>
      </c>
      <c r="U398" s="9" t="str">
        <f>IF(Datos_sala[[#This Row],[Tiempo de Degustación en Horas]] = 0, "No", "Si")</f>
        <v>Si</v>
      </c>
    </row>
    <row r="399" spans="1:21" x14ac:dyDescent="0.3">
      <c r="A399">
        <v>9</v>
      </c>
      <c r="B399" t="s">
        <v>1077</v>
      </c>
      <c r="C399">
        <v>5</v>
      </c>
      <c r="D399" s="1">
        <v>45021.131944444445</v>
      </c>
      <c r="E399" s="1">
        <v>45021.295138888891</v>
      </c>
      <c r="F399" t="s">
        <v>121</v>
      </c>
      <c r="G399" t="s">
        <v>98</v>
      </c>
      <c r="H399" t="s">
        <v>67</v>
      </c>
      <c r="I399" t="s">
        <v>1078</v>
      </c>
      <c r="J399" t="s">
        <v>68</v>
      </c>
      <c r="K399">
        <v>398</v>
      </c>
      <c r="L399" t="s">
        <v>69</v>
      </c>
      <c r="M399" t="s">
        <v>1079</v>
      </c>
      <c r="N399" s="2">
        <f>SUMIF(Datos_cocina!A:A,Datos_sala!K:K,Datos_cocina!J:J)</f>
        <v>122</v>
      </c>
      <c r="O399" s="7" t="str">
        <f>TEXT(Datos_sala[[#This Row],[Hora de Salida]], "aaaa-mm-dd")</f>
        <v>2023-04-05</v>
      </c>
      <c r="P399" t="str">
        <f>TEXT(Datos_sala[[#This Row],[Hora de Llegada]], "hh:mm")</f>
        <v>03:10</v>
      </c>
      <c r="Q399" t="str">
        <f>TEXT(Datos_sala[[#This Row],[Hora de Salida]], "hh:mm")</f>
        <v>07:05</v>
      </c>
      <c r="R399" s="8">
        <f>Datos_sala[[#This Row],[Hora de Salida2]] - Datos_sala[[#This Row],[Hora de Llegada2]] + IF(Datos_sala[[#This Row],[Estado de la Mesa]]="Ocupada", 15/1440, 0)</f>
        <v>0.16319444444444445</v>
      </c>
      <c r="S399" s="8">
        <f>SUMIF(Datos_cocina!A:A, Datos_sala!K:K, Datos_cocina!H:H)</f>
        <v>4.9305555555555561E-2</v>
      </c>
      <c r="T399" s="8">
        <f>MAX(0, Datos_sala[[#This Row],[Tiempo de Permanencia]]-Datos_sala[[#This Row],[Tiempo de Preparación Ordenes en Horas]])</f>
        <v>0.11388888888888889</v>
      </c>
      <c r="U399" s="9" t="str">
        <f>IF(Datos_sala[[#This Row],[Tiempo de Degustación en Horas]] = 0, "No", "Si")</f>
        <v>Si</v>
      </c>
    </row>
    <row r="400" spans="1:21" x14ac:dyDescent="0.3">
      <c r="A400">
        <v>7</v>
      </c>
      <c r="B400" t="s">
        <v>1080</v>
      </c>
      <c r="C400">
        <v>6</v>
      </c>
      <c r="D400" s="1">
        <v>45021.116666666669</v>
      </c>
      <c r="E400" s="1">
        <v>45021.236111111109</v>
      </c>
      <c r="F400" t="s">
        <v>72</v>
      </c>
      <c r="G400" t="s">
        <v>73</v>
      </c>
      <c r="H400" t="s">
        <v>67</v>
      </c>
      <c r="I400" t="s">
        <v>1081</v>
      </c>
      <c r="J400" t="s">
        <v>68</v>
      </c>
      <c r="K400">
        <v>399</v>
      </c>
      <c r="L400" t="s">
        <v>107</v>
      </c>
      <c r="M400" t="s">
        <v>1082</v>
      </c>
      <c r="N400" s="2">
        <f>SUMIF(Datos_cocina!A:A,Datos_sala!K:K,Datos_cocina!J:J)</f>
        <v>207</v>
      </c>
      <c r="O400" s="7" t="str">
        <f>TEXT(Datos_sala[[#This Row],[Hora de Salida]], "aaaa-mm-dd")</f>
        <v>2023-04-05</v>
      </c>
      <c r="P400" t="str">
        <f>TEXT(Datos_sala[[#This Row],[Hora de Llegada]], "hh:mm")</f>
        <v>02:48</v>
      </c>
      <c r="Q400" t="str">
        <f>TEXT(Datos_sala[[#This Row],[Hora de Salida]], "hh:mm")</f>
        <v>05:40</v>
      </c>
      <c r="R400" s="8">
        <f>Datos_sala[[#This Row],[Hora de Salida2]] - Datos_sala[[#This Row],[Hora de Llegada2]] + IF(Datos_sala[[#This Row],[Estado de la Mesa]]="Ocupada", 15/1440, 0)</f>
        <v>0.11944444444444444</v>
      </c>
      <c r="S400" s="8">
        <f>SUMIF(Datos_cocina!A:A, Datos_sala!K:K, Datos_cocina!H:H)</f>
        <v>6.3194444444444442E-2</v>
      </c>
      <c r="T400" s="8">
        <f>MAX(0, Datos_sala[[#This Row],[Tiempo de Permanencia]]-Datos_sala[[#This Row],[Tiempo de Preparación Ordenes en Horas]])</f>
        <v>5.6249999999999994E-2</v>
      </c>
      <c r="U400" s="9" t="str">
        <f>IF(Datos_sala[[#This Row],[Tiempo de Degustación en Horas]] = 0, "No", "Si")</f>
        <v>Si</v>
      </c>
    </row>
    <row r="401" spans="1:21" x14ac:dyDescent="0.3">
      <c r="A401">
        <v>9</v>
      </c>
      <c r="B401" t="s">
        <v>1083</v>
      </c>
      <c r="C401">
        <v>4</v>
      </c>
      <c r="D401" s="1">
        <v>45021.09097222222</v>
      </c>
      <c r="E401" s="1">
        <v>45021.176388888889</v>
      </c>
      <c r="F401" t="s">
        <v>65</v>
      </c>
      <c r="G401" t="s">
        <v>73</v>
      </c>
      <c r="H401" t="s">
        <v>67</v>
      </c>
      <c r="I401" t="s">
        <v>819</v>
      </c>
      <c r="J401" t="s">
        <v>79</v>
      </c>
      <c r="K401">
        <v>400</v>
      </c>
      <c r="L401" t="s">
        <v>76</v>
      </c>
      <c r="M401" t="s">
        <v>1084</v>
      </c>
      <c r="N401" s="2">
        <f>SUMIF(Datos_cocina!A:A,Datos_sala!K:K,Datos_cocina!J:J)</f>
        <v>198</v>
      </c>
      <c r="O401" s="7" t="str">
        <f>TEXT(Datos_sala[[#This Row],[Hora de Salida]], "aaaa-mm-dd")</f>
        <v>2023-04-05</v>
      </c>
      <c r="P401" t="str">
        <f>TEXT(Datos_sala[[#This Row],[Hora de Llegada]], "hh:mm")</f>
        <v>02:11</v>
      </c>
      <c r="Q401" t="str">
        <f>TEXT(Datos_sala[[#This Row],[Hora de Salida]], "hh:mm")</f>
        <v>04:14</v>
      </c>
      <c r="R401" s="8">
        <f>Datos_sala[[#This Row],[Hora de Salida2]] - Datos_sala[[#This Row],[Hora de Llegada2]] + IF(Datos_sala[[#This Row],[Estado de la Mesa]]="Ocupada", 15/1440, 0)</f>
        <v>8.5416666666666682E-2</v>
      </c>
      <c r="S401" s="8">
        <f>SUMIF(Datos_cocina!A:A, Datos_sala!K:K, Datos_cocina!H:H)</f>
        <v>5.486111111111111E-2</v>
      </c>
      <c r="T401" s="8">
        <f>MAX(0, Datos_sala[[#This Row],[Tiempo de Permanencia]]-Datos_sala[[#This Row],[Tiempo de Preparación Ordenes en Horas]])</f>
        <v>3.0555555555555572E-2</v>
      </c>
      <c r="U401" s="9" t="str">
        <f>IF(Datos_sala[[#This Row],[Tiempo de Degustación en Horas]] = 0, "No", "Si")</f>
        <v>Si</v>
      </c>
    </row>
    <row r="402" spans="1:21" x14ac:dyDescent="0.3">
      <c r="A402" t="s">
        <v>122</v>
      </c>
      <c r="B402" t="s">
        <v>208</v>
      </c>
      <c r="C402">
        <v>2</v>
      </c>
      <c r="D402" s="1">
        <v>45021.160416666666</v>
      </c>
      <c r="E402" s="1">
        <v>45021.289583333331</v>
      </c>
      <c r="F402" t="s">
        <v>83</v>
      </c>
      <c r="G402" t="s">
        <v>73</v>
      </c>
      <c r="H402" t="s">
        <v>67</v>
      </c>
      <c r="I402">
        <v>1587</v>
      </c>
      <c r="J402" t="s">
        <v>75</v>
      </c>
      <c r="K402">
        <v>401</v>
      </c>
      <c r="L402" t="s">
        <v>119</v>
      </c>
      <c r="M402" t="s">
        <v>42</v>
      </c>
      <c r="N402" s="2">
        <f>SUMIF(Datos_cocina!A:A,Datos_sala!K:K,Datos_cocina!J:J)</f>
        <v>42</v>
      </c>
      <c r="O402" s="7" t="str">
        <f>TEXT(Datos_sala[[#This Row],[Hora de Salida]], "aaaa-mm-dd")</f>
        <v>2023-04-05</v>
      </c>
      <c r="P402" t="str">
        <f>TEXT(Datos_sala[[#This Row],[Hora de Llegada]], "hh:mm")</f>
        <v>03:51</v>
      </c>
      <c r="Q402" t="str">
        <f>TEXT(Datos_sala[[#This Row],[Hora de Salida]], "hh:mm")</f>
        <v>06:57</v>
      </c>
      <c r="R402" s="8">
        <f>Datos_sala[[#This Row],[Hora de Salida2]] - Datos_sala[[#This Row],[Hora de Llegada2]] + IF(Datos_sala[[#This Row],[Estado de la Mesa]]="Ocupada", 15/1440, 0)</f>
        <v>0.13958333333333334</v>
      </c>
      <c r="S402" s="8">
        <f>SUMIF(Datos_cocina!A:A, Datos_sala!K:K, Datos_cocina!H:H)</f>
        <v>1.3888888888888888E-2</v>
      </c>
      <c r="T402" s="8">
        <f>MAX(0, Datos_sala[[#This Row],[Tiempo de Permanencia]]-Datos_sala[[#This Row],[Tiempo de Preparación Ordenes en Horas]])</f>
        <v>0.12569444444444444</v>
      </c>
      <c r="U402" s="9" t="str">
        <f>IF(Datos_sala[[#This Row],[Tiempo de Degustación en Horas]] = 0, "No", "Si")</f>
        <v>Si</v>
      </c>
    </row>
    <row r="403" spans="1:21" x14ac:dyDescent="0.3">
      <c r="A403">
        <v>18</v>
      </c>
      <c r="B403" t="s">
        <v>1085</v>
      </c>
      <c r="C403">
        <v>1</v>
      </c>
      <c r="D403" s="1">
        <v>45021.111805555556</v>
      </c>
      <c r="E403" s="1">
        <v>45021.213888888888</v>
      </c>
      <c r="F403" t="s">
        <v>101</v>
      </c>
      <c r="G403" t="s">
        <v>73</v>
      </c>
      <c r="H403" t="s">
        <v>67</v>
      </c>
      <c r="I403" t="s">
        <v>1086</v>
      </c>
      <c r="J403" t="s">
        <v>79</v>
      </c>
      <c r="K403">
        <v>402</v>
      </c>
      <c r="L403" t="s">
        <v>88</v>
      </c>
      <c r="M403" t="s">
        <v>1087</v>
      </c>
      <c r="N403" s="2">
        <f>SUMIF(Datos_cocina!A:A,Datos_sala!K:K,Datos_cocina!J:J)</f>
        <v>151</v>
      </c>
      <c r="O403" s="7" t="str">
        <f>TEXT(Datos_sala[[#This Row],[Hora de Salida]], "aaaa-mm-dd")</f>
        <v>2023-04-05</v>
      </c>
      <c r="P403" t="str">
        <f>TEXT(Datos_sala[[#This Row],[Hora de Llegada]], "hh:mm")</f>
        <v>02:41</v>
      </c>
      <c r="Q403" t="str">
        <f>TEXT(Datos_sala[[#This Row],[Hora de Salida]], "hh:mm")</f>
        <v>05:08</v>
      </c>
      <c r="R403" s="8">
        <f>Datos_sala[[#This Row],[Hora de Salida2]] - Datos_sala[[#This Row],[Hora de Llegada2]] + IF(Datos_sala[[#This Row],[Estado de la Mesa]]="Ocupada", 15/1440, 0)</f>
        <v>0.10208333333333332</v>
      </c>
      <c r="S403" s="8">
        <f>SUMIF(Datos_cocina!A:A, Datos_sala!K:K, Datos_cocina!H:H)</f>
        <v>4.5833333333333337E-2</v>
      </c>
      <c r="T403" s="8">
        <f>MAX(0, Datos_sala[[#This Row],[Tiempo de Permanencia]]-Datos_sala[[#This Row],[Tiempo de Preparación Ordenes en Horas]])</f>
        <v>5.6249999999999981E-2</v>
      </c>
      <c r="U403" s="9" t="str">
        <f>IF(Datos_sala[[#This Row],[Tiempo de Degustación en Horas]] = 0, "No", "Si")</f>
        <v>Si</v>
      </c>
    </row>
    <row r="404" spans="1:21" x14ac:dyDescent="0.3">
      <c r="A404">
        <v>14</v>
      </c>
      <c r="B404" t="s">
        <v>1088</v>
      </c>
      <c r="C404">
        <v>5</v>
      </c>
      <c r="D404" s="1">
        <v>45021.09375</v>
      </c>
      <c r="E404" s="1">
        <v>45021.21875</v>
      </c>
      <c r="F404" t="s">
        <v>121</v>
      </c>
      <c r="G404" t="s">
        <v>73</v>
      </c>
      <c r="H404" t="s">
        <v>67</v>
      </c>
      <c r="I404" t="s">
        <v>1089</v>
      </c>
      <c r="J404" t="s">
        <v>68</v>
      </c>
      <c r="K404">
        <v>403</v>
      </c>
      <c r="L404" t="s">
        <v>84</v>
      </c>
      <c r="M404" t="s">
        <v>1090</v>
      </c>
      <c r="N404" s="2">
        <f>SUMIF(Datos_cocina!A:A,Datos_sala!K:K,Datos_cocina!J:J)</f>
        <v>190</v>
      </c>
      <c r="O404" s="7" t="str">
        <f>TEXT(Datos_sala[[#This Row],[Hora de Salida]], "aaaa-mm-dd")</f>
        <v>2023-04-05</v>
      </c>
      <c r="P404" t="str">
        <f>TEXT(Datos_sala[[#This Row],[Hora de Llegada]], "hh:mm")</f>
        <v>02:15</v>
      </c>
      <c r="Q404" t="str">
        <f>TEXT(Datos_sala[[#This Row],[Hora de Salida]], "hh:mm")</f>
        <v>05:15</v>
      </c>
      <c r="R404" s="8">
        <f>Datos_sala[[#This Row],[Hora de Salida2]] - Datos_sala[[#This Row],[Hora de Llegada2]] + IF(Datos_sala[[#This Row],[Estado de la Mesa]]="Ocupada", 15/1440, 0)</f>
        <v>0.125</v>
      </c>
      <c r="S404" s="8">
        <f>SUMIF(Datos_cocina!A:A, Datos_sala!K:K, Datos_cocina!H:H)</f>
        <v>5.9027777777777776E-2</v>
      </c>
      <c r="T404" s="8">
        <f>MAX(0, Datos_sala[[#This Row],[Tiempo de Permanencia]]-Datos_sala[[#This Row],[Tiempo de Preparación Ordenes en Horas]])</f>
        <v>6.5972222222222224E-2</v>
      </c>
      <c r="U404" s="9" t="str">
        <f>IF(Datos_sala[[#This Row],[Tiempo de Degustación en Horas]] = 0, "No", "Si")</f>
        <v>Si</v>
      </c>
    </row>
    <row r="405" spans="1:21" x14ac:dyDescent="0.3">
      <c r="A405">
        <v>17</v>
      </c>
      <c r="B405" t="s">
        <v>989</v>
      </c>
      <c r="C405">
        <v>2</v>
      </c>
      <c r="D405" s="1">
        <v>45021.026388888888</v>
      </c>
      <c r="E405" s="1">
        <v>45021.186805555553</v>
      </c>
      <c r="F405" t="s">
        <v>72</v>
      </c>
      <c r="G405" t="s">
        <v>73</v>
      </c>
      <c r="H405" t="s">
        <v>67</v>
      </c>
      <c r="I405" t="s">
        <v>1091</v>
      </c>
      <c r="J405" t="s">
        <v>68</v>
      </c>
      <c r="K405">
        <v>404</v>
      </c>
      <c r="L405" t="s">
        <v>107</v>
      </c>
      <c r="M405" t="s">
        <v>1092</v>
      </c>
      <c r="N405" s="2">
        <f>SUMIF(Datos_cocina!A:A,Datos_sala!K:K,Datos_cocina!J:J)</f>
        <v>182</v>
      </c>
      <c r="O405" s="7" t="str">
        <f>TEXT(Datos_sala[[#This Row],[Hora de Salida]], "aaaa-mm-dd")</f>
        <v>2023-04-05</v>
      </c>
      <c r="P405" t="str">
        <f>TEXT(Datos_sala[[#This Row],[Hora de Llegada]], "hh:mm")</f>
        <v>00:38</v>
      </c>
      <c r="Q405" t="str">
        <f>TEXT(Datos_sala[[#This Row],[Hora de Salida]], "hh:mm")</f>
        <v>04:29</v>
      </c>
      <c r="R405" s="8">
        <f>Datos_sala[[#This Row],[Hora de Salida2]] - Datos_sala[[#This Row],[Hora de Llegada2]] + IF(Datos_sala[[#This Row],[Estado de la Mesa]]="Ocupada", 15/1440, 0)</f>
        <v>0.16041666666666668</v>
      </c>
      <c r="S405" s="8">
        <f>SUMIF(Datos_cocina!A:A, Datos_sala!K:K, Datos_cocina!H:H)</f>
        <v>7.0833333333333331E-2</v>
      </c>
      <c r="T405" s="8">
        <f>MAX(0, Datos_sala[[#This Row],[Tiempo de Permanencia]]-Datos_sala[[#This Row],[Tiempo de Preparación Ordenes en Horas]])</f>
        <v>8.9583333333333348E-2</v>
      </c>
      <c r="U405" s="9" t="str">
        <f>IF(Datos_sala[[#This Row],[Tiempo de Degustación en Horas]] = 0, "No", "Si")</f>
        <v>Si</v>
      </c>
    </row>
    <row r="406" spans="1:21" x14ac:dyDescent="0.3">
      <c r="A406">
        <v>5</v>
      </c>
      <c r="B406" t="s">
        <v>282</v>
      </c>
      <c r="C406">
        <v>6</v>
      </c>
      <c r="D406" s="1">
        <v>45021.11041666667</v>
      </c>
      <c r="E406" s="1">
        <v>45021.207638888889</v>
      </c>
      <c r="F406" t="s">
        <v>83</v>
      </c>
      <c r="G406" t="s">
        <v>66</v>
      </c>
      <c r="H406" t="s">
        <v>67</v>
      </c>
      <c r="I406" t="s">
        <v>1093</v>
      </c>
      <c r="J406" t="s">
        <v>79</v>
      </c>
      <c r="K406">
        <v>405</v>
      </c>
      <c r="L406" t="s">
        <v>99</v>
      </c>
      <c r="M406" t="s">
        <v>1094</v>
      </c>
      <c r="N406" s="2">
        <f>SUMIF(Datos_cocina!A:A,Datos_sala!K:K,Datos_cocina!J:J)</f>
        <v>106</v>
      </c>
      <c r="O406" s="7" t="str">
        <f>TEXT(Datos_sala[[#This Row],[Hora de Salida]], "aaaa-mm-dd")</f>
        <v>2023-04-05</v>
      </c>
      <c r="P406" t="str">
        <f>TEXT(Datos_sala[[#This Row],[Hora de Llegada]], "hh:mm")</f>
        <v>02:39</v>
      </c>
      <c r="Q406" t="str">
        <f>TEXT(Datos_sala[[#This Row],[Hora de Salida]], "hh:mm")</f>
        <v>04:59</v>
      </c>
      <c r="R406" s="8">
        <f>Datos_sala[[#This Row],[Hora de Salida2]] - Datos_sala[[#This Row],[Hora de Llegada2]] + IF(Datos_sala[[#This Row],[Estado de la Mesa]]="Ocupada", 15/1440, 0)</f>
        <v>9.7222222222222238E-2</v>
      </c>
      <c r="S406" s="8">
        <f>SUMIF(Datos_cocina!A:A, Datos_sala!K:K, Datos_cocina!H:H)</f>
        <v>6.805555555555555E-2</v>
      </c>
      <c r="T406" s="8">
        <f>MAX(0, Datos_sala[[#This Row],[Tiempo de Permanencia]]-Datos_sala[[#This Row],[Tiempo de Preparación Ordenes en Horas]])</f>
        <v>2.9166666666666688E-2</v>
      </c>
      <c r="U406" s="9" t="str">
        <f>IF(Datos_sala[[#This Row],[Tiempo de Degustación en Horas]] = 0, "No", "Si")</f>
        <v>Si</v>
      </c>
    </row>
    <row r="407" spans="1:21" x14ac:dyDescent="0.3">
      <c r="A407">
        <v>14</v>
      </c>
      <c r="B407" t="s">
        <v>797</v>
      </c>
      <c r="C407">
        <v>5</v>
      </c>
      <c r="D407" s="1">
        <v>45021.020138888889</v>
      </c>
      <c r="E407" s="1">
        <v>45021.109027777777</v>
      </c>
      <c r="F407" t="s">
        <v>83</v>
      </c>
      <c r="G407" t="s">
        <v>66</v>
      </c>
      <c r="H407" t="s">
        <v>74</v>
      </c>
      <c r="I407" t="s">
        <v>1095</v>
      </c>
      <c r="J407" t="s">
        <v>75</v>
      </c>
      <c r="K407">
        <v>406</v>
      </c>
      <c r="L407" t="s">
        <v>107</v>
      </c>
      <c r="M407" t="s">
        <v>1096</v>
      </c>
      <c r="N407" s="2">
        <f>SUMIF(Datos_cocina!A:A,Datos_sala!K:K,Datos_cocina!J:J)</f>
        <v>155</v>
      </c>
      <c r="O407" s="7" t="str">
        <f>TEXT(Datos_sala[[#This Row],[Hora de Salida]], "aaaa-mm-dd")</f>
        <v>2023-04-05</v>
      </c>
      <c r="P407" t="str">
        <f>TEXT(Datos_sala[[#This Row],[Hora de Llegada]], "hh:mm")</f>
        <v>00:29</v>
      </c>
      <c r="Q407" t="str">
        <f>TEXT(Datos_sala[[#This Row],[Hora de Salida]], "hh:mm")</f>
        <v>02:37</v>
      </c>
      <c r="R407" s="8">
        <f>Datos_sala[[#This Row],[Hora de Salida2]] - Datos_sala[[#This Row],[Hora de Llegada2]] + IF(Datos_sala[[#This Row],[Estado de la Mesa]]="Ocupada", 15/1440, 0)</f>
        <v>9.9305555555555564E-2</v>
      </c>
      <c r="S407" s="8">
        <f>SUMIF(Datos_cocina!A:A, Datos_sala!K:K, Datos_cocina!H:H)</f>
        <v>8.1250000000000003E-2</v>
      </c>
      <c r="T407" s="8">
        <f>MAX(0, Datos_sala[[#This Row],[Tiempo de Permanencia]]-Datos_sala[[#This Row],[Tiempo de Preparación Ordenes en Horas]])</f>
        <v>1.8055555555555561E-2</v>
      </c>
      <c r="U407" s="9" t="str">
        <f>IF(Datos_sala[[#This Row],[Tiempo de Degustación en Horas]] = 0, "No", "Si")</f>
        <v>Si</v>
      </c>
    </row>
    <row r="408" spans="1:21" x14ac:dyDescent="0.3">
      <c r="A408">
        <v>4</v>
      </c>
      <c r="B408" t="s">
        <v>1097</v>
      </c>
      <c r="C408">
        <v>1</v>
      </c>
      <c r="D408" s="1">
        <v>45021.092361111114</v>
      </c>
      <c r="E408" s="1">
        <v>45021.20208333333</v>
      </c>
      <c r="F408" t="s">
        <v>65</v>
      </c>
      <c r="G408" t="s">
        <v>98</v>
      </c>
      <c r="H408" t="s">
        <v>87</v>
      </c>
      <c r="I408" t="s">
        <v>1098</v>
      </c>
      <c r="J408" t="s">
        <v>79</v>
      </c>
      <c r="K408">
        <v>407</v>
      </c>
      <c r="L408" t="s">
        <v>110</v>
      </c>
      <c r="M408" t="s">
        <v>430</v>
      </c>
      <c r="N408" s="2">
        <f>SUMIF(Datos_cocina!A:A,Datos_sala!K:K,Datos_cocina!J:J)</f>
        <v>95</v>
      </c>
      <c r="O408" s="7" t="str">
        <f>TEXT(Datos_sala[[#This Row],[Hora de Salida]], "aaaa-mm-dd")</f>
        <v>2023-04-05</v>
      </c>
      <c r="P408" t="str">
        <f>TEXT(Datos_sala[[#This Row],[Hora de Llegada]], "hh:mm")</f>
        <v>02:13</v>
      </c>
      <c r="Q408" t="str">
        <f>TEXT(Datos_sala[[#This Row],[Hora de Salida]], "hh:mm")</f>
        <v>04:51</v>
      </c>
      <c r="R408" s="8">
        <f>Datos_sala[[#This Row],[Hora de Salida2]] - Datos_sala[[#This Row],[Hora de Llegada2]] + IF(Datos_sala[[#This Row],[Estado de la Mesa]]="Ocupada", 15/1440, 0)</f>
        <v>0.10972222222222222</v>
      </c>
      <c r="S408" s="8">
        <f>SUMIF(Datos_cocina!A:A, Datos_sala!K:K, Datos_cocina!H:H)</f>
        <v>3.4722222222222224E-2</v>
      </c>
      <c r="T408" s="8">
        <f>MAX(0, Datos_sala[[#This Row],[Tiempo de Permanencia]]-Datos_sala[[#This Row],[Tiempo de Preparación Ordenes en Horas]])</f>
        <v>7.4999999999999997E-2</v>
      </c>
      <c r="U408" s="9" t="str">
        <f>IF(Datos_sala[[#This Row],[Tiempo de Degustación en Horas]] = 0, "No", "Si")</f>
        <v>Si</v>
      </c>
    </row>
    <row r="409" spans="1:21" x14ac:dyDescent="0.3">
      <c r="A409">
        <v>17</v>
      </c>
      <c r="B409" t="s">
        <v>889</v>
      </c>
      <c r="C409">
        <v>3</v>
      </c>
      <c r="D409" s="1">
        <v>45021.038888888892</v>
      </c>
      <c r="E409" s="1">
        <v>45021.170138888891</v>
      </c>
      <c r="F409" t="s">
        <v>83</v>
      </c>
      <c r="G409" t="s">
        <v>73</v>
      </c>
      <c r="H409" t="s">
        <v>67</v>
      </c>
      <c r="I409" t="s">
        <v>1099</v>
      </c>
      <c r="J409" t="s">
        <v>75</v>
      </c>
      <c r="K409">
        <v>408</v>
      </c>
      <c r="L409" t="s">
        <v>84</v>
      </c>
      <c r="M409" t="s">
        <v>1100</v>
      </c>
      <c r="N409" s="2">
        <f>SUMIF(Datos_cocina!A:A,Datos_sala!K:K,Datos_cocina!J:J)</f>
        <v>131</v>
      </c>
      <c r="O409" s="7" t="str">
        <f>TEXT(Datos_sala[[#This Row],[Hora de Salida]], "aaaa-mm-dd")</f>
        <v>2023-04-05</v>
      </c>
      <c r="P409" t="str">
        <f>TEXT(Datos_sala[[#This Row],[Hora de Llegada]], "hh:mm")</f>
        <v>00:56</v>
      </c>
      <c r="Q409" t="str">
        <f>TEXT(Datos_sala[[#This Row],[Hora de Salida]], "hh:mm")</f>
        <v>04:05</v>
      </c>
      <c r="R409" s="8">
        <f>Datos_sala[[#This Row],[Hora de Salida2]] - Datos_sala[[#This Row],[Hora de Llegada2]] + IF(Datos_sala[[#This Row],[Estado de la Mesa]]="Ocupada", 15/1440, 0)</f>
        <v>0.14166666666666666</v>
      </c>
      <c r="S409" s="8">
        <f>SUMIF(Datos_cocina!A:A, Datos_sala!K:K, Datos_cocina!H:H)</f>
        <v>7.3611111111111113E-2</v>
      </c>
      <c r="T409" s="8">
        <f>MAX(0, Datos_sala[[#This Row],[Tiempo de Permanencia]]-Datos_sala[[#This Row],[Tiempo de Preparación Ordenes en Horas]])</f>
        <v>6.805555555555555E-2</v>
      </c>
      <c r="U409" s="9" t="str">
        <f>IF(Datos_sala[[#This Row],[Tiempo de Degustación en Horas]] = 0, "No", "Si")</f>
        <v>Si</v>
      </c>
    </row>
    <row r="410" spans="1:21" x14ac:dyDescent="0.3">
      <c r="A410">
        <v>15</v>
      </c>
      <c r="B410" t="s">
        <v>1101</v>
      </c>
      <c r="C410">
        <v>5</v>
      </c>
      <c r="D410" s="1">
        <v>45021.079861111109</v>
      </c>
      <c r="E410" s="1">
        <v>45021.125694444447</v>
      </c>
      <c r="F410" t="s">
        <v>121</v>
      </c>
      <c r="G410" t="s">
        <v>73</v>
      </c>
      <c r="H410" t="s">
        <v>67</v>
      </c>
      <c r="I410" t="s">
        <v>1102</v>
      </c>
      <c r="J410" t="s">
        <v>79</v>
      </c>
      <c r="K410">
        <v>409</v>
      </c>
      <c r="L410" t="s">
        <v>84</v>
      </c>
      <c r="M410" t="s">
        <v>1103</v>
      </c>
      <c r="N410" s="2">
        <f>SUMIF(Datos_cocina!A:A,Datos_sala!K:K,Datos_cocina!J:J)</f>
        <v>203</v>
      </c>
      <c r="O410" s="7" t="str">
        <f>TEXT(Datos_sala[[#This Row],[Hora de Salida]], "aaaa-mm-dd")</f>
        <v>2023-04-05</v>
      </c>
      <c r="P410" t="str">
        <f>TEXT(Datos_sala[[#This Row],[Hora de Llegada]], "hh:mm")</f>
        <v>01:55</v>
      </c>
      <c r="Q410" t="str">
        <f>TEXT(Datos_sala[[#This Row],[Hora de Salida]], "hh:mm")</f>
        <v>03:01</v>
      </c>
      <c r="R410" s="8">
        <f>Datos_sala[[#This Row],[Hora de Salida2]] - Datos_sala[[#This Row],[Hora de Llegada2]] + IF(Datos_sala[[#This Row],[Estado de la Mesa]]="Ocupada", 15/1440, 0)</f>
        <v>4.5833333333333337E-2</v>
      </c>
      <c r="S410" s="8">
        <f>SUMIF(Datos_cocina!A:A, Datos_sala!K:K, Datos_cocina!H:H)</f>
        <v>0.11319444444444444</v>
      </c>
      <c r="T410" s="8">
        <f>MAX(0, Datos_sala[[#This Row],[Tiempo de Permanencia]]-Datos_sala[[#This Row],[Tiempo de Preparación Ordenes en Horas]])</f>
        <v>0</v>
      </c>
      <c r="U410" s="9" t="str">
        <f>IF(Datos_sala[[#This Row],[Tiempo de Degustación en Horas]] = 0, "No", "Si")</f>
        <v>No</v>
      </c>
    </row>
    <row r="411" spans="1:21" x14ac:dyDescent="0.3">
      <c r="A411">
        <v>1</v>
      </c>
      <c r="B411" t="s">
        <v>1104</v>
      </c>
      <c r="C411">
        <v>3</v>
      </c>
      <c r="D411" s="1">
        <v>45021.115972222222</v>
      </c>
      <c r="E411" s="1">
        <v>45021.224305555559</v>
      </c>
      <c r="F411" t="s">
        <v>65</v>
      </c>
      <c r="G411" t="s">
        <v>66</v>
      </c>
      <c r="H411" t="s">
        <v>67</v>
      </c>
      <c r="I411" t="s">
        <v>1105</v>
      </c>
      <c r="J411" t="s">
        <v>79</v>
      </c>
      <c r="K411">
        <v>410</v>
      </c>
      <c r="L411" t="s">
        <v>69</v>
      </c>
      <c r="M411" t="s">
        <v>1106</v>
      </c>
      <c r="N411" s="2">
        <f>SUMIF(Datos_cocina!A:A,Datos_sala!K:K,Datos_cocina!J:J)</f>
        <v>56</v>
      </c>
      <c r="O411" s="7" t="str">
        <f>TEXT(Datos_sala[[#This Row],[Hora de Salida]], "aaaa-mm-dd")</f>
        <v>2023-04-05</v>
      </c>
      <c r="P411" t="str">
        <f>TEXT(Datos_sala[[#This Row],[Hora de Llegada]], "hh:mm")</f>
        <v>02:47</v>
      </c>
      <c r="Q411" t="str">
        <f>TEXT(Datos_sala[[#This Row],[Hora de Salida]], "hh:mm")</f>
        <v>05:23</v>
      </c>
      <c r="R411" s="8">
        <f>Datos_sala[[#This Row],[Hora de Salida2]] - Datos_sala[[#This Row],[Hora de Llegada2]] + IF(Datos_sala[[#This Row],[Estado de la Mesa]]="Ocupada", 15/1440, 0)</f>
        <v>0.10833333333333334</v>
      </c>
      <c r="S411" s="8">
        <f>SUMIF(Datos_cocina!A:A, Datos_sala!K:K, Datos_cocina!H:H)</f>
        <v>6.3194444444444442E-2</v>
      </c>
      <c r="T411" s="8">
        <f>MAX(0, Datos_sala[[#This Row],[Tiempo de Permanencia]]-Datos_sala[[#This Row],[Tiempo de Preparación Ordenes en Horas]])</f>
        <v>4.5138888888888895E-2</v>
      </c>
      <c r="U411" s="9" t="str">
        <f>IF(Datos_sala[[#This Row],[Tiempo de Degustación en Horas]] = 0, "No", "Si")</f>
        <v>Si</v>
      </c>
    </row>
    <row r="412" spans="1:21" x14ac:dyDescent="0.3">
      <c r="A412">
        <v>3</v>
      </c>
      <c r="B412" t="s">
        <v>724</v>
      </c>
      <c r="C412">
        <v>3</v>
      </c>
      <c r="D412" s="1">
        <v>45021.09097222222</v>
      </c>
      <c r="E412" s="1">
        <v>45021.211111111108</v>
      </c>
      <c r="F412" t="s">
        <v>121</v>
      </c>
      <c r="G412" t="s">
        <v>73</v>
      </c>
      <c r="H412" t="s">
        <v>87</v>
      </c>
      <c r="I412" t="s">
        <v>1107</v>
      </c>
      <c r="J412" t="s">
        <v>75</v>
      </c>
      <c r="K412">
        <v>411</v>
      </c>
      <c r="L412" t="s">
        <v>88</v>
      </c>
      <c r="M412" t="s">
        <v>1108</v>
      </c>
      <c r="N412" s="2">
        <f>SUMIF(Datos_cocina!A:A,Datos_sala!K:K,Datos_cocina!J:J)</f>
        <v>219</v>
      </c>
      <c r="O412" s="7" t="str">
        <f>TEXT(Datos_sala[[#This Row],[Hora de Salida]], "aaaa-mm-dd")</f>
        <v>2023-04-05</v>
      </c>
      <c r="P412" t="str">
        <f>TEXT(Datos_sala[[#This Row],[Hora de Llegada]], "hh:mm")</f>
        <v>02:11</v>
      </c>
      <c r="Q412" t="str">
        <f>TEXT(Datos_sala[[#This Row],[Hora de Salida]], "hh:mm")</f>
        <v>05:04</v>
      </c>
      <c r="R412" s="8">
        <f>Datos_sala[[#This Row],[Hora de Salida2]] - Datos_sala[[#This Row],[Hora de Llegada2]] + IF(Datos_sala[[#This Row],[Estado de la Mesa]]="Ocupada", 15/1440, 0)</f>
        <v>0.13055555555555556</v>
      </c>
      <c r="S412" s="8">
        <f>SUMIF(Datos_cocina!A:A, Datos_sala!K:K, Datos_cocina!H:H)</f>
        <v>5.4166666666666662E-2</v>
      </c>
      <c r="T412" s="8">
        <f>MAX(0, Datos_sala[[#This Row],[Tiempo de Permanencia]]-Datos_sala[[#This Row],[Tiempo de Preparación Ordenes en Horas]])</f>
        <v>7.6388888888888895E-2</v>
      </c>
      <c r="U412" s="9" t="str">
        <f>IF(Datos_sala[[#This Row],[Tiempo de Degustación en Horas]] = 0, "No", "Si")</f>
        <v>Si</v>
      </c>
    </row>
    <row r="413" spans="1:21" x14ac:dyDescent="0.3">
      <c r="A413" t="s">
        <v>165</v>
      </c>
      <c r="B413" t="s">
        <v>209</v>
      </c>
      <c r="C413">
        <v>4</v>
      </c>
      <c r="D413" s="1">
        <v>45021.015277777777</v>
      </c>
      <c r="E413" s="1">
        <v>45021.085416666669</v>
      </c>
      <c r="F413" t="s">
        <v>72</v>
      </c>
      <c r="G413" t="s">
        <v>66</v>
      </c>
      <c r="H413" t="s">
        <v>67</v>
      </c>
      <c r="I413">
        <v>1294</v>
      </c>
      <c r="J413" t="s">
        <v>75</v>
      </c>
      <c r="K413">
        <v>412</v>
      </c>
      <c r="L413" t="s">
        <v>69</v>
      </c>
      <c r="M413" t="s">
        <v>14</v>
      </c>
      <c r="N413" s="2">
        <f>SUMIF(Datos_cocina!A:A,Datos_sala!K:K,Datos_cocina!J:J)</f>
        <v>93</v>
      </c>
      <c r="O413" s="7" t="str">
        <f>TEXT(Datos_sala[[#This Row],[Hora de Salida]], "aaaa-mm-dd")</f>
        <v>2023-04-05</v>
      </c>
      <c r="P413" t="str">
        <f>TEXT(Datos_sala[[#This Row],[Hora de Llegada]], "hh:mm")</f>
        <v>00:22</v>
      </c>
      <c r="Q413" t="str">
        <f>TEXT(Datos_sala[[#This Row],[Hora de Salida]], "hh:mm")</f>
        <v>02:03</v>
      </c>
      <c r="R413" s="8">
        <f>Datos_sala[[#This Row],[Hora de Salida2]] - Datos_sala[[#This Row],[Hora de Llegada2]] + IF(Datos_sala[[#This Row],[Estado de la Mesa]]="Ocupada", 15/1440, 0)</f>
        <v>8.0555555555555561E-2</v>
      </c>
      <c r="S413" s="8">
        <f>SUMIF(Datos_cocina!A:A, Datos_sala!K:K, Datos_cocina!H:H)</f>
        <v>3.9583333333333331E-2</v>
      </c>
      <c r="T413" s="8">
        <f>MAX(0, Datos_sala[[#This Row],[Tiempo de Permanencia]]-Datos_sala[[#This Row],[Tiempo de Preparación Ordenes en Horas]])</f>
        <v>4.0972222222222229E-2</v>
      </c>
      <c r="U413" s="9" t="str">
        <f>IF(Datos_sala[[#This Row],[Tiempo de Degustación en Horas]] = 0, "No", "Si")</f>
        <v>Si</v>
      </c>
    </row>
    <row r="414" spans="1:21" x14ac:dyDescent="0.3">
      <c r="A414" t="s">
        <v>128</v>
      </c>
      <c r="B414" t="s">
        <v>210</v>
      </c>
      <c r="C414">
        <v>3</v>
      </c>
      <c r="D414" s="1">
        <v>45021.10833333333</v>
      </c>
      <c r="E414" s="1">
        <v>45021.206944444442</v>
      </c>
      <c r="F414" t="s">
        <v>65</v>
      </c>
      <c r="G414" t="s">
        <v>66</v>
      </c>
      <c r="H414" t="s">
        <v>67</v>
      </c>
      <c r="I414">
        <v>2301</v>
      </c>
      <c r="J414" t="s">
        <v>75</v>
      </c>
      <c r="K414">
        <v>413</v>
      </c>
      <c r="L414" t="s">
        <v>99</v>
      </c>
      <c r="M414" t="s">
        <v>30</v>
      </c>
      <c r="N414" s="2">
        <f>SUMIF(Datos_cocina!A:A,Datos_sala!K:K,Datos_cocina!J:J)</f>
        <v>35</v>
      </c>
      <c r="O414" s="7" t="str">
        <f>TEXT(Datos_sala[[#This Row],[Hora de Salida]], "aaaa-mm-dd")</f>
        <v>2023-04-05</v>
      </c>
      <c r="P414" t="str">
        <f>TEXT(Datos_sala[[#This Row],[Hora de Llegada]], "hh:mm")</f>
        <v>02:36</v>
      </c>
      <c r="Q414" t="str">
        <f>TEXT(Datos_sala[[#This Row],[Hora de Salida]], "hh:mm")</f>
        <v>04:58</v>
      </c>
      <c r="R414" s="8">
        <f>Datos_sala[[#This Row],[Hora de Salida2]] - Datos_sala[[#This Row],[Hora de Llegada2]] + IF(Datos_sala[[#This Row],[Estado de la Mesa]]="Ocupada", 15/1440, 0)</f>
        <v>0.10902777777777777</v>
      </c>
      <c r="S414" s="8">
        <f>SUMIF(Datos_cocina!A:A, Datos_sala!K:K, Datos_cocina!H:H)</f>
        <v>8.3333333333333332E-3</v>
      </c>
      <c r="T414" s="8">
        <f>MAX(0, Datos_sala[[#This Row],[Tiempo de Permanencia]]-Datos_sala[[#This Row],[Tiempo de Preparación Ordenes en Horas]])</f>
        <v>0.10069444444444443</v>
      </c>
      <c r="U414" s="9" t="str">
        <f>IF(Datos_sala[[#This Row],[Tiempo de Degustación en Horas]] = 0, "No", "Si")</f>
        <v>Si</v>
      </c>
    </row>
    <row r="415" spans="1:21" x14ac:dyDescent="0.3">
      <c r="A415" t="s">
        <v>138</v>
      </c>
      <c r="B415" t="s">
        <v>211</v>
      </c>
      <c r="C415">
        <v>6</v>
      </c>
      <c r="D415" s="1">
        <v>45021.154861111114</v>
      </c>
      <c r="E415" s="1">
        <v>45021.3</v>
      </c>
      <c r="F415" t="s">
        <v>72</v>
      </c>
      <c r="G415" t="s">
        <v>98</v>
      </c>
      <c r="H415" t="s">
        <v>67</v>
      </c>
      <c r="I415">
        <v>1317</v>
      </c>
      <c r="J415" t="s">
        <v>79</v>
      </c>
      <c r="K415">
        <v>414</v>
      </c>
      <c r="L415" t="s">
        <v>107</v>
      </c>
      <c r="M415" t="s">
        <v>24</v>
      </c>
      <c r="N415" s="2">
        <f>SUMIF(Datos_cocina!A:A,Datos_sala!K:K,Datos_cocina!J:J)</f>
        <v>33</v>
      </c>
      <c r="O415" s="7" t="str">
        <f>TEXT(Datos_sala[[#This Row],[Hora de Salida]], "aaaa-mm-dd")</f>
        <v>2023-04-05</v>
      </c>
      <c r="P415" t="str">
        <f>TEXT(Datos_sala[[#This Row],[Hora de Llegada]], "hh:mm")</f>
        <v>03:43</v>
      </c>
      <c r="Q415" t="str">
        <f>TEXT(Datos_sala[[#This Row],[Hora de Salida]], "hh:mm")</f>
        <v>07:12</v>
      </c>
      <c r="R415" s="8">
        <f>Datos_sala[[#This Row],[Hora de Salida2]] - Datos_sala[[#This Row],[Hora de Llegada2]] + IF(Datos_sala[[#This Row],[Estado de la Mesa]]="Ocupada", 15/1440, 0)</f>
        <v>0.14513888888888887</v>
      </c>
      <c r="S415" s="8">
        <f>SUMIF(Datos_cocina!A:A, Datos_sala!K:K, Datos_cocina!H:H)</f>
        <v>2.6388888888888889E-2</v>
      </c>
      <c r="T415" s="8">
        <f>MAX(0, Datos_sala[[#This Row],[Tiempo de Permanencia]]-Datos_sala[[#This Row],[Tiempo de Preparación Ordenes en Horas]])</f>
        <v>0.11874999999999998</v>
      </c>
      <c r="U415" s="9" t="str">
        <f>IF(Datos_sala[[#This Row],[Tiempo de Degustación en Horas]] = 0, "No", "Si")</f>
        <v>Si</v>
      </c>
    </row>
    <row r="416" spans="1:21" x14ac:dyDescent="0.3">
      <c r="A416">
        <v>14</v>
      </c>
      <c r="B416" t="s">
        <v>1109</v>
      </c>
      <c r="C416">
        <v>4</v>
      </c>
      <c r="D416" s="1">
        <v>45021.027083333334</v>
      </c>
      <c r="E416" s="1">
        <v>45021.190972222219</v>
      </c>
      <c r="F416" t="s">
        <v>65</v>
      </c>
      <c r="G416" t="s">
        <v>66</v>
      </c>
      <c r="H416" t="s">
        <v>67</v>
      </c>
      <c r="I416" t="s">
        <v>1110</v>
      </c>
      <c r="J416" t="s">
        <v>75</v>
      </c>
      <c r="K416">
        <v>415</v>
      </c>
      <c r="L416" t="s">
        <v>76</v>
      </c>
      <c r="M416" t="s">
        <v>1111</v>
      </c>
      <c r="N416" s="2">
        <f>SUMIF(Datos_cocina!A:A,Datos_sala!K:K,Datos_cocina!J:J)</f>
        <v>158</v>
      </c>
      <c r="O416" s="7" t="str">
        <f>TEXT(Datos_sala[[#This Row],[Hora de Salida]], "aaaa-mm-dd")</f>
        <v>2023-04-05</v>
      </c>
      <c r="P416" t="str">
        <f>TEXT(Datos_sala[[#This Row],[Hora de Llegada]], "hh:mm")</f>
        <v>00:39</v>
      </c>
      <c r="Q416" t="str">
        <f>TEXT(Datos_sala[[#This Row],[Hora de Salida]], "hh:mm")</f>
        <v>04:35</v>
      </c>
      <c r="R416" s="8">
        <f>Datos_sala[[#This Row],[Hora de Salida2]] - Datos_sala[[#This Row],[Hora de Llegada2]] + IF(Datos_sala[[#This Row],[Estado de la Mesa]]="Ocupada", 15/1440, 0)</f>
        <v>0.17430555555555552</v>
      </c>
      <c r="S416" s="8">
        <f>SUMIF(Datos_cocina!A:A, Datos_sala!K:K, Datos_cocina!H:H)</f>
        <v>6.0416666666666667E-2</v>
      </c>
      <c r="T416" s="8">
        <f>MAX(0, Datos_sala[[#This Row],[Tiempo de Permanencia]]-Datos_sala[[#This Row],[Tiempo de Preparación Ordenes en Horas]])</f>
        <v>0.11388888888888885</v>
      </c>
      <c r="U416" s="9" t="str">
        <f>IF(Datos_sala[[#This Row],[Tiempo de Degustación en Horas]] = 0, "No", "Si")</f>
        <v>Si</v>
      </c>
    </row>
    <row r="417" spans="1:21" x14ac:dyDescent="0.3">
      <c r="A417" t="s">
        <v>77</v>
      </c>
      <c r="B417" t="s">
        <v>212</v>
      </c>
      <c r="C417">
        <v>2</v>
      </c>
      <c r="D417" s="1">
        <v>45021.127083333333</v>
      </c>
      <c r="E417" s="1">
        <v>45021.275694444441</v>
      </c>
      <c r="F417" t="s">
        <v>121</v>
      </c>
      <c r="G417" t="s">
        <v>66</v>
      </c>
      <c r="H417" t="s">
        <v>67</v>
      </c>
      <c r="I417">
        <v>129</v>
      </c>
      <c r="J417" t="s">
        <v>79</v>
      </c>
      <c r="K417">
        <v>416</v>
      </c>
      <c r="L417" t="s">
        <v>103</v>
      </c>
      <c r="M417" t="s">
        <v>48</v>
      </c>
      <c r="N417" s="2">
        <f>SUMIF(Datos_cocina!A:A,Datos_sala!K:K,Datos_cocina!J:J)</f>
        <v>25</v>
      </c>
      <c r="O417" s="7" t="str">
        <f>TEXT(Datos_sala[[#This Row],[Hora de Salida]], "aaaa-mm-dd")</f>
        <v>2023-04-05</v>
      </c>
      <c r="P417" t="str">
        <f>TEXT(Datos_sala[[#This Row],[Hora de Llegada]], "hh:mm")</f>
        <v>03:03</v>
      </c>
      <c r="Q417" t="str">
        <f>TEXT(Datos_sala[[#This Row],[Hora de Salida]], "hh:mm")</f>
        <v>06:37</v>
      </c>
      <c r="R417" s="8">
        <f>Datos_sala[[#This Row],[Hora de Salida2]] - Datos_sala[[#This Row],[Hora de Llegada2]] + IF(Datos_sala[[#This Row],[Estado de la Mesa]]="Ocupada", 15/1440, 0)</f>
        <v>0.14861111111111114</v>
      </c>
      <c r="S417" s="8">
        <f>SUMIF(Datos_cocina!A:A, Datos_sala!K:K, Datos_cocina!H:H)</f>
        <v>6.2500000000000003E-3</v>
      </c>
      <c r="T417" s="8">
        <f>MAX(0, Datos_sala[[#This Row],[Tiempo de Permanencia]]-Datos_sala[[#This Row],[Tiempo de Preparación Ordenes en Horas]])</f>
        <v>0.14236111111111113</v>
      </c>
      <c r="U417" s="9" t="str">
        <f>IF(Datos_sala[[#This Row],[Tiempo de Degustación en Horas]] = 0, "No", "Si")</f>
        <v>Si</v>
      </c>
    </row>
    <row r="418" spans="1:21" x14ac:dyDescent="0.3">
      <c r="A418">
        <v>7</v>
      </c>
      <c r="B418" t="s">
        <v>1112</v>
      </c>
      <c r="C418">
        <v>2</v>
      </c>
      <c r="D418" s="1">
        <v>45021.142361111109</v>
      </c>
      <c r="E418" s="1">
        <v>45021.189583333333</v>
      </c>
      <c r="F418" t="s">
        <v>83</v>
      </c>
      <c r="G418" t="s">
        <v>66</v>
      </c>
      <c r="H418" t="s">
        <v>67</v>
      </c>
      <c r="I418" t="s">
        <v>1113</v>
      </c>
      <c r="J418" t="s">
        <v>68</v>
      </c>
      <c r="K418">
        <v>417</v>
      </c>
      <c r="L418" t="s">
        <v>142</v>
      </c>
      <c r="M418" t="s">
        <v>1114</v>
      </c>
      <c r="N418" s="2">
        <f>SUMIF(Datos_cocina!A:A,Datos_sala!K:K,Datos_cocina!J:J)</f>
        <v>142</v>
      </c>
      <c r="O418" s="7" t="str">
        <f>TEXT(Datos_sala[[#This Row],[Hora de Salida]], "aaaa-mm-dd")</f>
        <v>2023-04-05</v>
      </c>
      <c r="P418" t="str">
        <f>TEXT(Datos_sala[[#This Row],[Hora de Llegada]], "hh:mm")</f>
        <v>03:25</v>
      </c>
      <c r="Q418" t="str">
        <f>TEXT(Datos_sala[[#This Row],[Hora de Salida]], "hh:mm")</f>
        <v>04:33</v>
      </c>
      <c r="R418" s="8">
        <f>Datos_sala[[#This Row],[Hora de Salida2]] - Datos_sala[[#This Row],[Hora de Llegada2]] + IF(Datos_sala[[#This Row],[Estado de la Mesa]]="Ocupada", 15/1440, 0)</f>
        <v>4.7222222222222221E-2</v>
      </c>
      <c r="S418" s="8">
        <f>SUMIF(Datos_cocina!A:A, Datos_sala!K:K, Datos_cocina!H:H)</f>
        <v>6.25E-2</v>
      </c>
      <c r="T418" s="8">
        <f>MAX(0, Datos_sala[[#This Row],[Tiempo de Permanencia]]-Datos_sala[[#This Row],[Tiempo de Preparación Ordenes en Horas]])</f>
        <v>0</v>
      </c>
      <c r="U418" s="9" t="str">
        <f>IF(Datos_sala[[#This Row],[Tiempo de Degustación en Horas]] = 0, "No", "Si")</f>
        <v>No</v>
      </c>
    </row>
    <row r="419" spans="1:21" x14ac:dyDescent="0.3">
      <c r="A419">
        <v>17</v>
      </c>
      <c r="B419" t="s">
        <v>1115</v>
      </c>
      <c r="C419">
        <v>4</v>
      </c>
      <c r="D419" s="1">
        <v>45021.036111111112</v>
      </c>
      <c r="E419" s="1">
        <v>45021.146527777775</v>
      </c>
      <c r="F419" t="s">
        <v>101</v>
      </c>
      <c r="G419" t="s">
        <v>66</v>
      </c>
      <c r="H419" t="s">
        <v>67</v>
      </c>
      <c r="I419" t="s">
        <v>1116</v>
      </c>
      <c r="J419" t="s">
        <v>79</v>
      </c>
      <c r="K419">
        <v>418</v>
      </c>
      <c r="L419" t="s">
        <v>107</v>
      </c>
      <c r="M419" t="s">
        <v>1117</v>
      </c>
      <c r="N419" s="2">
        <f>SUMIF(Datos_cocina!A:A,Datos_sala!K:K,Datos_cocina!J:J)</f>
        <v>118</v>
      </c>
      <c r="O419" s="7" t="str">
        <f>TEXT(Datos_sala[[#This Row],[Hora de Salida]], "aaaa-mm-dd")</f>
        <v>2023-04-05</v>
      </c>
      <c r="P419" t="str">
        <f>TEXT(Datos_sala[[#This Row],[Hora de Llegada]], "hh:mm")</f>
        <v>00:52</v>
      </c>
      <c r="Q419" t="str">
        <f>TEXT(Datos_sala[[#This Row],[Hora de Salida]], "hh:mm")</f>
        <v>03:31</v>
      </c>
      <c r="R419" s="8">
        <f>Datos_sala[[#This Row],[Hora de Salida2]] - Datos_sala[[#This Row],[Hora de Llegada2]] + IF(Datos_sala[[#This Row],[Estado de la Mesa]]="Ocupada", 15/1440, 0)</f>
        <v>0.11041666666666668</v>
      </c>
      <c r="S419" s="8">
        <f>SUMIF(Datos_cocina!A:A, Datos_sala!K:K, Datos_cocina!H:H)</f>
        <v>6.9444444444444448E-2</v>
      </c>
      <c r="T419" s="8">
        <f>MAX(0, Datos_sala[[#This Row],[Tiempo de Permanencia]]-Datos_sala[[#This Row],[Tiempo de Preparación Ordenes en Horas]])</f>
        <v>4.0972222222222229E-2</v>
      </c>
      <c r="U419" s="9" t="str">
        <f>IF(Datos_sala[[#This Row],[Tiempo de Degustación en Horas]] = 0, "No", "Si")</f>
        <v>Si</v>
      </c>
    </row>
    <row r="420" spans="1:21" x14ac:dyDescent="0.3">
      <c r="A420">
        <v>11</v>
      </c>
      <c r="B420" t="s">
        <v>1118</v>
      </c>
      <c r="C420">
        <v>4</v>
      </c>
      <c r="D420" s="1">
        <v>45021.134722222225</v>
      </c>
      <c r="E420" s="1">
        <v>45021.238194444442</v>
      </c>
      <c r="F420" t="s">
        <v>72</v>
      </c>
      <c r="G420" t="s">
        <v>73</v>
      </c>
      <c r="H420" t="s">
        <v>67</v>
      </c>
      <c r="I420" t="s">
        <v>1119</v>
      </c>
      <c r="J420" t="s">
        <v>75</v>
      </c>
      <c r="K420">
        <v>419</v>
      </c>
      <c r="L420" t="s">
        <v>99</v>
      </c>
      <c r="M420" t="s">
        <v>1120</v>
      </c>
      <c r="N420" s="2">
        <f>SUMIF(Datos_cocina!A:A,Datos_sala!K:K,Datos_cocina!J:J)</f>
        <v>67</v>
      </c>
      <c r="O420" s="7" t="str">
        <f>TEXT(Datos_sala[[#This Row],[Hora de Salida]], "aaaa-mm-dd")</f>
        <v>2023-04-05</v>
      </c>
      <c r="P420" t="str">
        <f>TEXT(Datos_sala[[#This Row],[Hora de Llegada]], "hh:mm")</f>
        <v>03:14</v>
      </c>
      <c r="Q420" t="str">
        <f>TEXT(Datos_sala[[#This Row],[Hora de Salida]], "hh:mm")</f>
        <v>05:43</v>
      </c>
      <c r="R420" s="8">
        <f>Datos_sala[[#This Row],[Hora de Salida2]] - Datos_sala[[#This Row],[Hora de Llegada2]] + IF(Datos_sala[[#This Row],[Estado de la Mesa]]="Ocupada", 15/1440, 0)</f>
        <v>0.11388888888888889</v>
      </c>
      <c r="S420" s="8">
        <f>SUMIF(Datos_cocina!A:A, Datos_sala!K:K, Datos_cocina!H:H)</f>
        <v>4.4444444444444439E-2</v>
      </c>
      <c r="T420" s="8">
        <f>MAX(0, Datos_sala[[#This Row],[Tiempo de Permanencia]]-Datos_sala[[#This Row],[Tiempo de Preparación Ordenes en Horas]])</f>
        <v>6.9444444444444448E-2</v>
      </c>
      <c r="U420" s="9" t="str">
        <f>IF(Datos_sala[[#This Row],[Tiempo de Degustación en Horas]] = 0, "No", "Si")</f>
        <v>Si</v>
      </c>
    </row>
    <row r="421" spans="1:21" x14ac:dyDescent="0.3">
      <c r="A421">
        <v>18</v>
      </c>
      <c r="B421" t="s">
        <v>310</v>
      </c>
      <c r="C421">
        <v>6</v>
      </c>
      <c r="D421" s="1">
        <v>45021.095833333333</v>
      </c>
      <c r="E421" s="1">
        <v>45021.228472222225</v>
      </c>
      <c r="F421" t="s">
        <v>83</v>
      </c>
      <c r="G421" t="s">
        <v>73</v>
      </c>
      <c r="H421" t="s">
        <v>67</v>
      </c>
      <c r="I421" t="s">
        <v>446</v>
      </c>
      <c r="J421" t="s">
        <v>75</v>
      </c>
      <c r="K421">
        <v>420</v>
      </c>
      <c r="L421" t="s">
        <v>80</v>
      </c>
      <c r="M421" t="s">
        <v>1121</v>
      </c>
      <c r="N421" s="2">
        <f>SUMIF(Datos_cocina!A:A,Datos_sala!K:K,Datos_cocina!J:J)</f>
        <v>242</v>
      </c>
      <c r="O421" s="7" t="str">
        <f>TEXT(Datos_sala[[#This Row],[Hora de Salida]], "aaaa-mm-dd")</f>
        <v>2023-04-05</v>
      </c>
      <c r="P421" t="str">
        <f>TEXT(Datos_sala[[#This Row],[Hora de Llegada]], "hh:mm")</f>
        <v>02:18</v>
      </c>
      <c r="Q421" t="str">
        <f>TEXT(Datos_sala[[#This Row],[Hora de Salida]], "hh:mm")</f>
        <v>05:29</v>
      </c>
      <c r="R421" s="8">
        <f>Datos_sala[[#This Row],[Hora de Salida2]] - Datos_sala[[#This Row],[Hora de Llegada2]] + IF(Datos_sala[[#This Row],[Estado de la Mesa]]="Ocupada", 15/1440, 0)</f>
        <v>0.14305555555555552</v>
      </c>
      <c r="S421" s="8">
        <f>SUMIF(Datos_cocina!A:A, Datos_sala!K:K, Datos_cocina!H:H)</f>
        <v>7.2916666666666657E-2</v>
      </c>
      <c r="T421" s="8">
        <f>MAX(0, Datos_sala[[#This Row],[Tiempo de Permanencia]]-Datos_sala[[#This Row],[Tiempo de Preparación Ordenes en Horas]])</f>
        <v>7.0138888888888862E-2</v>
      </c>
      <c r="U421" s="9" t="str">
        <f>IF(Datos_sala[[#This Row],[Tiempo de Degustación en Horas]] = 0, "No", "Si")</f>
        <v>Si</v>
      </c>
    </row>
    <row r="422" spans="1:21" x14ac:dyDescent="0.3">
      <c r="A422">
        <v>10</v>
      </c>
      <c r="B422" t="s">
        <v>1122</v>
      </c>
      <c r="C422">
        <v>1</v>
      </c>
      <c r="D422" s="1">
        <v>45021.067361111112</v>
      </c>
      <c r="E422" s="1">
        <v>45021.171527777777</v>
      </c>
      <c r="F422" t="s">
        <v>121</v>
      </c>
      <c r="G422" t="s">
        <v>73</v>
      </c>
      <c r="H422" t="s">
        <v>67</v>
      </c>
      <c r="I422" t="s">
        <v>1123</v>
      </c>
      <c r="J422" t="s">
        <v>75</v>
      </c>
      <c r="K422">
        <v>421</v>
      </c>
      <c r="L422" t="s">
        <v>84</v>
      </c>
      <c r="M422" t="s">
        <v>1124</v>
      </c>
      <c r="N422" s="2">
        <f>SUMIF(Datos_cocina!A:A,Datos_sala!K:K,Datos_cocina!J:J)</f>
        <v>85</v>
      </c>
      <c r="O422" s="7" t="str">
        <f>TEXT(Datos_sala[[#This Row],[Hora de Salida]], "aaaa-mm-dd")</f>
        <v>2023-04-05</v>
      </c>
      <c r="P422" t="str">
        <f>TEXT(Datos_sala[[#This Row],[Hora de Llegada]], "hh:mm")</f>
        <v>01:37</v>
      </c>
      <c r="Q422" t="str">
        <f>TEXT(Datos_sala[[#This Row],[Hora de Salida]], "hh:mm")</f>
        <v>04:07</v>
      </c>
      <c r="R422" s="8">
        <f>Datos_sala[[#This Row],[Hora de Salida2]] - Datos_sala[[#This Row],[Hora de Llegada2]] + IF(Datos_sala[[#This Row],[Estado de la Mesa]]="Ocupada", 15/1440, 0)</f>
        <v>0.11458333333333334</v>
      </c>
      <c r="S422" s="8">
        <f>SUMIF(Datos_cocina!A:A, Datos_sala!K:K, Datos_cocina!H:H)</f>
        <v>4.9305555555555561E-2</v>
      </c>
      <c r="T422" s="8">
        <f>MAX(0, Datos_sala[[#This Row],[Tiempo de Permanencia]]-Datos_sala[[#This Row],[Tiempo de Preparación Ordenes en Horas]])</f>
        <v>6.5277777777777782E-2</v>
      </c>
      <c r="U422" s="9" t="str">
        <f>IF(Datos_sala[[#This Row],[Tiempo de Degustación en Horas]] = 0, "No", "Si")</f>
        <v>Si</v>
      </c>
    </row>
    <row r="423" spans="1:21" x14ac:dyDescent="0.3">
      <c r="A423">
        <v>12</v>
      </c>
      <c r="B423" t="s">
        <v>1125</v>
      </c>
      <c r="C423">
        <v>6</v>
      </c>
      <c r="D423" s="1">
        <v>45021.025000000001</v>
      </c>
      <c r="E423" s="1">
        <v>45021.131249999999</v>
      </c>
      <c r="F423" t="s">
        <v>83</v>
      </c>
      <c r="G423" t="s">
        <v>73</v>
      </c>
      <c r="H423" t="s">
        <v>67</v>
      </c>
      <c r="I423" t="s">
        <v>1126</v>
      </c>
      <c r="J423" t="s">
        <v>79</v>
      </c>
      <c r="K423">
        <v>422</v>
      </c>
      <c r="L423" t="s">
        <v>107</v>
      </c>
      <c r="M423" t="s">
        <v>1127</v>
      </c>
      <c r="N423" s="2">
        <f>SUMIF(Datos_cocina!A:A,Datos_sala!K:K,Datos_cocina!J:J)</f>
        <v>88</v>
      </c>
      <c r="O423" s="7" t="str">
        <f>TEXT(Datos_sala[[#This Row],[Hora de Salida]], "aaaa-mm-dd")</f>
        <v>2023-04-05</v>
      </c>
      <c r="P423" t="str">
        <f>TEXT(Datos_sala[[#This Row],[Hora de Llegada]], "hh:mm")</f>
        <v>00:36</v>
      </c>
      <c r="Q423" t="str">
        <f>TEXT(Datos_sala[[#This Row],[Hora de Salida]], "hh:mm")</f>
        <v>03:09</v>
      </c>
      <c r="R423" s="8">
        <f>Datos_sala[[#This Row],[Hora de Salida2]] - Datos_sala[[#This Row],[Hora de Llegada2]] + IF(Datos_sala[[#This Row],[Estado de la Mesa]]="Ocupada", 15/1440, 0)</f>
        <v>0.10625000000000001</v>
      </c>
      <c r="S423" s="8">
        <f>SUMIF(Datos_cocina!A:A, Datos_sala!K:K, Datos_cocina!H:H)</f>
        <v>2.361111111111111E-2</v>
      </c>
      <c r="T423" s="8">
        <f>MAX(0, Datos_sala[[#This Row],[Tiempo de Permanencia]]-Datos_sala[[#This Row],[Tiempo de Preparación Ordenes en Horas]])</f>
        <v>8.2638888888888901E-2</v>
      </c>
      <c r="U423" s="9" t="str">
        <f>IF(Datos_sala[[#This Row],[Tiempo de Degustación en Horas]] = 0, "No", "Si")</f>
        <v>Si</v>
      </c>
    </row>
    <row r="424" spans="1:21" x14ac:dyDescent="0.3">
      <c r="A424">
        <v>4</v>
      </c>
      <c r="B424" t="s">
        <v>156</v>
      </c>
      <c r="C424">
        <v>2</v>
      </c>
      <c r="D424" s="1">
        <v>45021.106944444444</v>
      </c>
      <c r="E424" s="1">
        <v>45021.206250000003</v>
      </c>
      <c r="F424" t="s">
        <v>121</v>
      </c>
      <c r="G424" t="s">
        <v>73</v>
      </c>
      <c r="H424" t="s">
        <v>74</v>
      </c>
      <c r="I424" t="s">
        <v>1128</v>
      </c>
      <c r="J424" t="s">
        <v>68</v>
      </c>
      <c r="K424">
        <v>423</v>
      </c>
      <c r="L424" t="s">
        <v>110</v>
      </c>
      <c r="M424" t="s">
        <v>1129</v>
      </c>
      <c r="N424" s="2">
        <f>SUMIF(Datos_cocina!A:A,Datos_sala!K:K,Datos_cocina!J:J)</f>
        <v>152</v>
      </c>
      <c r="O424" s="7" t="str">
        <f>TEXT(Datos_sala[[#This Row],[Hora de Salida]], "aaaa-mm-dd")</f>
        <v>2023-04-05</v>
      </c>
      <c r="P424" t="str">
        <f>TEXT(Datos_sala[[#This Row],[Hora de Llegada]], "hh:mm")</f>
        <v>02:34</v>
      </c>
      <c r="Q424" t="str">
        <f>TEXT(Datos_sala[[#This Row],[Hora de Salida]], "hh:mm")</f>
        <v>04:57</v>
      </c>
      <c r="R424" s="8">
        <f>Datos_sala[[#This Row],[Hora de Salida2]] - Datos_sala[[#This Row],[Hora de Llegada2]] + IF(Datos_sala[[#This Row],[Estado de la Mesa]]="Ocupada", 15/1440, 0)</f>
        <v>9.930555555555555E-2</v>
      </c>
      <c r="S424" s="8">
        <f>SUMIF(Datos_cocina!A:A, Datos_sala!K:K, Datos_cocina!H:H)</f>
        <v>2.1527777777777778E-2</v>
      </c>
      <c r="T424" s="8">
        <f>MAX(0, Datos_sala[[#This Row],[Tiempo de Permanencia]]-Datos_sala[[#This Row],[Tiempo de Preparación Ordenes en Horas]])</f>
        <v>7.7777777777777779E-2</v>
      </c>
      <c r="U424" s="9" t="str">
        <f>IF(Datos_sala[[#This Row],[Tiempo de Degustación en Horas]] = 0, "No", "Si")</f>
        <v>Si</v>
      </c>
    </row>
    <row r="425" spans="1:21" x14ac:dyDescent="0.3">
      <c r="A425">
        <v>13</v>
      </c>
      <c r="B425" t="s">
        <v>1130</v>
      </c>
      <c r="C425">
        <v>3</v>
      </c>
      <c r="D425" s="1">
        <v>45021.047222222223</v>
      </c>
      <c r="E425" s="1">
        <v>45021.136805555558</v>
      </c>
      <c r="F425" t="s">
        <v>83</v>
      </c>
      <c r="G425" t="s">
        <v>66</v>
      </c>
      <c r="H425" t="s">
        <v>74</v>
      </c>
      <c r="I425" t="s">
        <v>1131</v>
      </c>
      <c r="J425" t="s">
        <v>79</v>
      </c>
      <c r="K425">
        <v>424</v>
      </c>
      <c r="L425" t="s">
        <v>88</v>
      </c>
      <c r="M425" t="s">
        <v>1132</v>
      </c>
      <c r="N425" s="2">
        <f>SUMIF(Datos_cocina!A:A,Datos_sala!K:K,Datos_cocina!J:J)</f>
        <v>147</v>
      </c>
      <c r="O425" s="7" t="str">
        <f>TEXT(Datos_sala[[#This Row],[Hora de Salida]], "aaaa-mm-dd")</f>
        <v>2023-04-05</v>
      </c>
      <c r="P425" t="str">
        <f>TEXT(Datos_sala[[#This Row],[Hora de Llegada]], "hh:mm")</f>
        <v>01:08</v>
      </c>
      <c r="Q425" t="str">
        <f>TEXT(Datos_sala[[#This Row],[Hora de Salida]], "hh:mm")</f>
        <v>03:17</v>
      </c>
      <c r="R425" s="8">
        <f>Datos_sala[[#This Row],[Hora de Salida2]] - Datos_sala[[#This Row],[Hora de Llegada2]] + IF(Datos_sala[[#This Row],[Estado de la Mesa]]="Ocupada", 15/1440, 0)</f>
        <v>8.9583333333333348E-2</v>
      </c>
      <c r="S425" s="8">
        <f>SUMIF(Datos_cocina!A:A, Datos_sala!K:K, Datos_cocina!H:H)</f>
        <v>6.1111111111111116E-2</v>
      </c>
      <c r="T425" s="8">
        <f>MAX(0, Datos_sala[[#This Row],[Tiempo de Permanencia]]-Datos_sala[[#This Row],[Tiempo de Preparación Ordenes en Horas]])</f>
        <v>2.8472222222222232E-2</v>
      </c>
      <c r="U425" s="9" t="str">
        <f>IF(Datos_sala[[#This Row],[Tiempo de Degustación en Horas]] = 0, "No", "Si")</f>
        <v>Si</v>
      </c>
    </row>
    <row r="426" spans="1:21" x14ac:dyDescent="0.3">
      <c r="A426" t="s">
        <v>81</v>
      </c>
      <c r="B426" t="s">
        <v>213</v>
      </c>
      <c r="C426">
        <v>3</v>
      </c>
      <c r="D426" s="1">
        <v>45021.058333333334</v>
      </c>
      <c r="E426" s="1">
        <v>45021.15625</v>
      </c>
      <c r="F426" t="s">
        <v>83</v>
      </c>
      <c r="G426" t="s">
        <v>73</v>
      </c>
      <c r="H426" t="s">
        <v>67</v>
      </c>
      <c r="I426">
        <v>4943</v>
      </c>
      <c r="J426" t="s">
        <v>79</v>
      </c>
      <c r="K426">
        <v>425</v>
      </c>
      <c r="L426" t="s">
        <v>69</v>
      </c>
      <c r="M426" t="s">
        <v>28</v>
      </c>
      <c r="N426" s="2">
        <f>SUMIF(Datos_cocina!A:A,Datos_sala!K:K,Datos_cocina!J:J)</f>
        <v>19</v>
      </c>
      <c r="O426" s="7" t="str">
        <f>TEXT(Datos_sala[[#This Row],[Hora de Salida]], "aaaa-mm-dd")</f>
        <v>2023-04-05</v>
      </c>
      <c r="P426" t="str">
        <f>TEXT(Datos_sala[[#This Row],[Hora de Llegada]], "hh:mm")</f>
        <v>01:24</v>
      </c>
      <c r="Q426" t="str">
        <f>TEXT(Datos_sala[[#This Row],[Hora de Salida]], "hh:mm")</f>
        <v>03:45</v>
      </c>
      <c r="R426" s="8">
        <f>Datos_sala[[#This Row],[Hora de Salida2]] - Datos_sala[[#This Row],[Hora de Llegada2]] + IF(Datos_sala[[#This Row],[Estado de la Mesa]]="Ocupada", 15/1440, 0)</f>
        <v>9.7916666666666666E-2</v>
      </c>
      <c r="S426" s="8">
        <f>SUMIF(Datos_cocina!A:A, Datos_sala!K:K, Datos_cocina!H:H)</f>
        <v>1.9444444444444445E-2</v>
      </c>
      <c r="T426" s="8">
        <f>MAX(0, Datos_sala[[#This Row],[Tiempo de Permanencia]]-Datos_sala[[#This Row],[Tiempo de Preparación Ordenes en Horas]])</f>
        <v>7.8472222222222221E-2</v>
      </c>
      <c r="U426" s="9" t="str">
        <f>IF(Datos_sala[[#This Row],[Tiempo de Degustación en Horas]] = 0, "No", "Si")</f>
        <v>Si</v>
      </c>
    </row>
    <row r="427" spans="1:21" x14ac:dyDescent="0.3">
      <c r="A427">
        <v>5</v>
      </c>
      <c r="B427" t="s">
        <v>1133</v>
      </c>
      <c r="C427">
        <v>2</v>
      </c>
      <c r="D427" s="1">
        <v>45021.132638888892</v>
      </c>
      <c r="E427" s="1">
        <v>45021.209722222222</v>
      </c>
      <c r="F427" t="s">
        <v>65</v>
      </c>
      <c r="G427" t="s">
        <v>73</v>
      </c>
      <c r="H427" t="s">
        <v>67</v>
      </c>
      <c r="I427" t="s">
        <v>1134</v>
      </c>
      <c r="J427" t="s">
        <v>79</v>
      </c>
      <c r="K427">
        <v>426</v>
      </c>
      <c r="L427" t="s">
        <v>76</v>
      </c>
      <c r="M427" t="s">
        <v>1135</v>
      </c>
      <c r="N427" s="2">
        <f>SUMIF(Datos_cocina!A:A,Datos_sala!K:K,Datos_cocina!J:J)</f>
        <v>247</v>
      </c>
      <c r="O427" s="7" t="str">
        <f>TEXT(Datos_sala[[#This Row],[Hora de Salida]], "aaaa-mm-dd")</f>
        <v>2023-04-05</v>
      </c>
      <c r="P427" t="str">
        <f>TEXT(Datos_sala[[#This Row],[Hora de Llegada]], "hh:mm")</f>
        <v>03:11</v>
      </c>
      <c r="Q427" t="str">
        <f>TEXT(Datos_sala[[#This Row],[Hora de Salida]], "hh:mm")</f>
        <v>05:02</v>
      </c>
      <c r="R427" s="8">
        <f>Datos_sala[[#This Row],[Hora de Salida2]] - Datos_sala[[#This Row],[Hora de Llegada2]] + IF(Datos_sala[[#This Row],[Estado de la Mesa]]="Ocupada", 15/1440, 0)</f>
        <v>7.7083333333333337E-2</v>
      </c>
      <c r="S427" s="8">
        <f>SUMIF(Datos_cocina!A:A, Datos_sala!K:K, Datos_cocina!H:H)</f>
        <v>8.0555555555555547E-2</v>
      </c>
      <c r="T427" s="8">
        <f>MAX(0, Datos_sala[[#This Row],[Tiempo de Permanencia]]-Datos_sala[[#This Row],[Tiempo de Preparación Ordenes en Horas]])</f>
        <v>0</v>
      </c>
      <c r="U427" s="9" t="str">
        <f>IF(Datos_sala[[#This Row],[Tiempo de Degustación en Horas]] = 0, "No", "Si")</f>
        <v>No</v>
      </c>
    </row>
    <row r="428" spans="1:21" x14ac:dyDescent="0.3">
      <c r="A428">
        <v>2</v>
      </c>
      <c r="B428" t="s">
        <v>613</v>
      </c>
      <c r="C428">
        <v>4</v>
      </c>
      <c r="D428" s="1">
        <v>45021.106944444444</v>
      </c>
      <c r="E428" s="1">
        <v>45021.154861111114</v>
      </c>
      <c r="F428" t="s">
        <v>83</v>
      </c>
      <c r="G428" t="s">
        <v>73</v>
      </c>
      <c r="H428" t="s">
        <v>74</v>
      </c>
      <c r="I428" t="s">
        <v>1136</v>
      </c>
      <c r="J428" t="s">
        <v>68</v>
      </c>
      <c r="K428">
        <v>427</v>
      </c>
      <c r="L428" t="s">
        <v>80</v>
      </c>
      <c r="M428" t="s">
        <v>1137</v>
      </c>
      <c r="N428" s="2">
        <f>SUMIF(Datos_cocina!A:A,Datos_sala!K:K,Datos_cocina!J:J)</f>
        <v>206</v>
      </c>
      <c r="O428" s="7" t="str">
        <f>TEXT(Datos_sala[[#This Row],[Hora de Salida]], "aaaa-mm-dd")</f>
        <v>2023-04-05</v>
      </c>
      <c r="P428" t="str">
        <f>TEXT(Datos_sala[[#This Row],[Hora de Llegada]], "hh:mm")</f>
        <v>02:34</v>
      </c>
      <c r="Q428" t="str">
        <f>TEXT(Datos_sala[[#This Row],[Hora de Salida]], "hh:mm")</f>
        <v>03:43</v>
      </c>
      <c r="R428" s="8">
        <f>Datos_sala[[#This Row],[Hora de Salida2]] - Datos_sala[[#This Row],[Hora de Llegada2]] + IF(Datos_sala[[#This Row],[Estado de la Mesa]]="Ocupada", 15/1440, 0)</f>
        <v>4.7916666666666677E-2</v>
      </c>
      <c r="S428" s="8">
        <f>SUMIF(Datos_cocina!A:A, Datos_sala!K:K, Datos_cocina!H:H)</f>
        <v>0.11527777777777777</v>
      </c>
      <c r="T428" s="8">
        <f>MAX(0, Datos_sala[[#This Row],[Tiempo de Permanencia]]-Datos_sala[[#This Row],[Tiempo de Preparación Ordenes en Horas]])</f>
        <v>0</v>
      </c>
      <c r="U428" s="9" t="str">
        <f>IF(Datos_sala[[#This Row],[Tiempo de Degustación en Horas]] = 0, "No", "Si")</f>
        <v>No</v>
      </c>
    </row>
    <row r="429" spans="1:21" x14ac:dyDescent="0.3">
      <c r="A429">
        <v>7</v>
      </c>
      <c r="B429" t="s">
        <v>1138</v>
      </c>
      <c r="C429">
        <v>5</v>
      </c>
      <c r="D429" s="1">
        <v>45021.137499999997</v>
      </c>
      <c r="E429" s="1">
        <v>45021.252083333333</v>
      </c>
      <c r="F429" t="s">
        <v>65</v>
      </c>
      <c r="G429" t="s">
        <v>98</v>
      </c>
      <c r="H429" t="s">
        <v>67</v>
      </c>
      <c r="I429" t="s">
        <v>1139</v>
      </c>
      <c r="J429" t="s">
        <v>79</v>
      </c>
      <c r="K429">
        <v>428</v>
      </c>
      <c r="L429" t="s">
        <v>110</v>
      </c>
      <c r="M429" t="s">
        <v>1140</v>
      </c>
      <c r="N429" s="2">
        <f>SUMIF(Datos_cocina!A:A,Datos_sala!K:K,Datos_cocina!J:J)</f>
        <v>175</v>
      </c>
      <c r="O429" s="7" t="str">
        <f>TEXT(Datos_sala[[#This Row],[Hora de Salida]], "aaaa-mm-dd")</f>
        <v>2023-04-05</v>
      </c>
      <c r="P429" t="str">
        <f>TEXT(Datos_sala[[#This Row],[Hora de Llegada]], "hh:mm")</f>
        <v>03:18</v>
      </c>
      <c r="Q429" t="str">
        <f>TEXT(Datos_sala[[#This Row],[Hora de Salida]], "hh:mm")</f>
        <v>06:03</v>
      </c>
      <c r="R429" s="8">
        <f>Datos_sala[[#This Row],[Hora de Salida2]] - Datos_sala[[#This Row],[Hora de Llegada2]] + IF(Datos_sala[[#This Row],[Estado de la Mesa]]="Ocupada", 15/1440, 0)</f>
        <v>0.11458333333333331</v>
      </c>
      <c r="S429" s="8">
        <f>SUMIF(Datos_cocina!A:A, Datos_sala!K:K, Datos_cocina!H:H)</f>
        <v>0.12430555555555556</v>
      </c>
      <c r="T429" s="8">
        <f>MAX(0, Datos_sala[[#This Row],[Tiempo de Permanencia]]-Datos_sala[[#This Row],[Tiempo de Preparación Ordenes en Horas]])</f>
        <v>0</v>
      </c>
      <c r="U429" s="9" t="str">
        <f>IF(Datos_sala[[#This Row],[Tiempo de Degustación en Horas]] = 0, "No", "Si")</f>
        <v>No</v>
      </c>
    </row>
    <row r="430" spans="1:21" x14ac:dyDescent="0.3">
      <c r="A430" t="s">
        <v>116</v>
      </c>
      <c r="B430" t="s">
        <v>214</v>
      </c>
      <c r="C430">
        <v>1</v>
      </c>
      <c r="D430" s="1">
        <v>45021.006944444445</v>
      </c>
      <c r="E430" s="1">
        <v>45021.156944444447</v>
      </c>
      <c r="F430" t="s">
        <v>65</v>
      </c>
      <c r="G430" t="s">
        <v>73</v>
      </c>
      <c r="H430" t="s">
        <v>67</v>
      </c>
      <c r="I430">
        <v>1095</v>
      </c>
      <c r="J430" t="s">
        <v>79</v>
      </c>
      <c r="K430">
        <v>429</v>
      </c>
      <c r="L430" t="s">
        <v>76</v>
      </c>
      <c r="M430" t="s">
        <v>46</v>
      </c>
      <c r="N430" s="2">
        <f>SUMIF(Datos_cocina!A:A,Datos_sala!K:K,Datos_cocina!J:J)</f>
        <v>78</v>
      </c>
      <c r="O430" s="7" t="str">
        <f>TEXT(Datos_sala[[#This Row],[Hora de Salida]], "aaaa-mm-dd")</f>
        <v>2023-04-05</v>
      </c>
      <c r="P430" t="str">
        <f>TEXT(Datos_sala[[#This Row],[Hora de Llegada]], "hh:mm")</f>
        <v>00:10</v>
      </c>
      <c r="Q430" t="str">
        <f>TEXT(Datos_sala[[#This Row],[Hora de Salida]], "hh:mm")</f>
        <v>03:46</v>
      </c>
      <c r="R430" s="8">
        <f>Datos_sala[[#This Row],[Hora de Salida2]] - Datos_sala[[#This Row],[Hora de Llegada2]] + IF(Datos_sala[[#This Row],[Estado de la Mesa]]="Ocupada", 15/1440, 0)</f>
        <v>0.15</v>
      </c>
      <c r="S430" s="8">
        <f>SUMIF(Datos_cocina!A:A, Datos_sala!K:K, Datos_cocina!H:H)</f>
        <v>1.8749999999999999E-2</v>
      </c>
      <c r="T430" s="8">
        <f>MAX(0, Datos_sala[[#This Row],[Tiempo de Permanencia]]-Datos_sala[[#This Row],[Tiempo de Preparación Ordenes en Horas]])</f>
        <v>0.13125000000000001</v>
      </c>
      <c r="U430" s="9" t="str">
        <f>IF(Datos_sala[[#This Row],[Tiempo de Degustación en Horas]] = 0, "No", "Si")</f>
        <v>Si</v>
      </c>
    </row>
    <row r="431" spans="1:21" x14ac:dyDescent="0.3">
      <c r="A431" t="s">
        <v>63</v>
      </c>
      <c r="B431" t="s">
        <v>215</v>
      </c>
      <c r="C431">
        <v>3</v>
      </c>
      <c r="D431" s="1">
        <v>45021.097916666666</v>
      </c>
      <c r="E431" s="1">
        <v>45021.165972222225</v>
      </c>
      <c r="F431" t="s">
        <v>65</v>
      </c>
      <c r="G431" t="s">
        <v>73</v>
      </c>
      <c r="H431" t="s">
        <v>87</v>
      </c>
      <c r="I431">
        <v>4209</v>
      </c>
      <c r="J431" t="s">
        <v>79</v>
      </c>
      <c r="K431">
        <v>430</v>
      </c>
      <c r="L431" t="s">
        <v>142</v>
      </c>
      <c r="M431" t="s">
        <v>48</v>
      </c>
      <c r="N431" s="2">
        <f>SUMIF(Datos_cocina!A:A,Datos_sala!K:K,Datos_cocina!J:J)</f>
        <v>25</v>
      </c>
      <c r="O431" s="7" t="str">
        <f>TEXT(Datos_sala[[#This Row],[Hora de Salida]], "aaaa-mm-dd")</f>
        <v>2023-04-05</v>
      </c>
      <c r="P431" t="str">
        <f>TEXT(Datos_sala[[#This Row],[Hora de Llegada]], "hh:mm")</f>
        <v>02:21</v>
      </c>
      <c r="Q431" t="str">
        <f>TEXT(Datos_sala[[#This Row],[Hora de Salida]], "hh:mm")</f>
        <v>03:59</v>
      </c>
      <c r="R431" s="8">
        <f>Datos_sala[[#This Row],[Hora de Salida2]] - Datos_sala[[#This Row],[Hora de Llegada2]] + IF(Datos_sala[[#This Row],[Estado de la Mesa]]="Ocupada", 15/1440, 0)</f>
        <v>6.805555555555555E-2</v>
      </c>
      <c r="S431" s="8">
        <f>SUMIF(Datos_cocina!A:A, Datos_sala!K:K, Datos_cocina!H:H)</f>
        <v>3.4027777777777775E-2</v>
      </c>
      <c r="T431" s="8">
        <f>MAX(0, Datos_sala[[#This Row],[Tiempo de Permanencia]]-Datos_sala[[#This Row],[Tiempo de Preparación Ordenes en Horas]])</f>
        <v>3.4027777777777775E-2</v>
      </c>
      <c r="U431" s="9" t="str">
        <f>IF(Datos_sala[[#This Row],[Tiempo de Degustación en Horas]] = 0, "No", "Si")</f>
        <v>Si</v>
      </c>
    </row>
    <row r="432" spans="1:21" x14ac:dyDescent="0.3">
      <c r="A432" t="s">
        <v>92</v>
      </c>
      <c r="B432" t="s">
        <v>175</v>
      </c>
      <c r="C432">
        <v>5</v>
      </c>
      <c r="D432" s="1">
        <v>45021.147916666669</v>
      </c>
      <c r="E432" s="1">
        <v>45021.309027777781</v>
      </c>
      <c r="F432" t="s">
        <v>72</v>
      </c>
      <c r="G432" t="s">
        <v>73</v>
      </c>
      <c r="H432" t="s">
        <v>67</v>
      </c>
      <c r="I432">
        <v>3982</v>
      </c>
      <c r="J432" t="s">
        <v>68</v>
      </c>
      <c r="K432">
        <v>431</v>
      </c>
      <c r="L432" t="s">
        <v>99</v>
      </c>
      <c r="M432" t="s">
        <v>11</v>
      </c>
      <c r="N432" s="2">
        <f>SUMIF(Datos_cocina!A:A,Datos_sala!K:K,Datos_cocina!J:J)</f>
        <v>60</v>
      </c>
      <c r="O432" s="7" t="str">
        <f>TEXT(Datos_sala[[#This Row],[Hora de Salida]], "aaaa-mm-dd")</f>
        <v>2023-04-05</v>
      </c>
      <c r="P432" t="str">
        <f>TEXT(Datos_sala[[#This Row],[Hora de Llegada]], "hh:mm")</f>
        <v>03:33</v>
      </c>
      <c r="Q432" t="str">
        <f>TEXT(Datos_sala[[#This Row],[Hora de Salida]], "hh:mm")</f>
        <v>07:25</v>
      </c>
      <c r="R432" s="8">
        <f>Datos_sala[[#This Row],[Hora de Salida2]] - Datos_sala[[#This Row],[Hora de Llegada2]] + IF(Datos_sala[[#This Row],[Estado de la Mesa]]="Ocupada", 15/1440, 0)</f>
        <v>0.16111111111111112</v>
      </c>
      <c r="S432" s="8">
        <f>SUMIF(Datos_cocina!A:A, Datos_sala!K:K, Datos_cocina!H:H)</f>
        <v>1.3888888888888888E-2</v>
      </c>
      <c r="T432" s="8">
        <f>MAX(0, Datos_sala[[#This Row],[Tiempo de Permanencia]]-Datos_sala[[#This Row],[Tiempo de Preparación Ordenes en Horas]])</f>
        <v>0.14722222222222223</v>
      </c>
      <c r="U432" s="9" t="str">
        <f>IF(Datos_sala[[#This Row],[Tiempo de Degustación en Horas]] = 0, "No", "Si")</f>
        <v>Si</v>
      </c>
    </row>
    <row r="433" spans="1:21" x14ac:dyDescent="0.3">
      <c r="A433">
        <v>10</v>
      </c>
      <c r="B433" t="s">
        <v>1141</v>
      </c>
      <c r="C433">
        <v>2</v>
      </c>
      <c r="D433" s="1">
        <v>45021.146527777775</v>
      </c>
      <c r="E433" s="1">
        <v>45021.245833333334</v>
      </c>
      <c r="F433" t="s">
        <v>65</v>
      </c>
      <c r="G433" t="s">
        <v>66</v>
      </c>
      <c r="H433" t="s">
        <v>67</v>
      </c>
      <c r="I433" t="s">
        <v>1142</v>
      </c>
      <c r="J433" t="s">
        <v>68</v>
      </c>
      <c r="K433">
        <v>432</v>
      </c>
      <c r="L433" t="s">
        <v>88</v>
      </c>
      <c r="M433" t="s">
        <v>1143</v>
      </c>
      <c r="N433" s="2">
        <f>SUMIF(Datos_cocina!A:A,Datos_sala!K:K,Datos_cocina!J:J)</f>
        <v>109</v>
      </c>
      <c r="O433" s="7" t="str">
        <f>TEXT(Datos_sala[[#This Row],[Hora de Salida]], "aaaa-mm-dd")</f>
        <v>2023-04-05</v>
      </c>
      <c r="P433" t="str">
        <f>TEXT(Datos_sala[[#This Row],[Hora de Llegada]], "hh:mm")</f>
        <v>03:31</v>
      </c>
      <c r="Q433" t="str">
        <f>TEXT(Datos_sala[[#This Row],[Hora de Salida]], "hh:mm")</f>
        <v>05:54</v>
      </c>
      <c r="R433" s="8">
        <f>Datos_sala[[#This Row],[Hora de Salida2]] - Datos_sala[[#This Row],[Hora de Llegada2]] + IF(Datos_sala[[#This Row],[Estado de la Mesa]]="Ocupada", 15/1440, 0)</f>
        <v>9.9305555555555536E-2</v>
      </c>
      <c r="S433" s="8">
        <f>SUMIF(Datos_cocina!A:A, Datos_sala!K:K, Datos_cocina!H:H)</f>
        <v>5.1388888888888887E-2</v>
      </c>
      <c r="T433" s="8">
        <f>MAX(0, Datos_sala[[#This Row],[Tiempo de Permanencia]]-Datos_sala[[#This Row],[Tiempo de Preparación Ordenes en Horas]])</f>
        <v>4.7916666666666649E-2</v>
      </c>
      <c r="U433" s="9" t="str">
        <f>IF(Datos_sala[[#This Row],[Tiempo de Degustación en Horas]] = 0, "No", "Si")</f>
        <v>Si</v>
      </c>
    </row>
    <row r="434" spans="1:21" x14ac:dyDescent="0.3">
      <c r="A434">
        <v>10</v>
      </c>
      <c r="B434" t="s">
        <v>302</v>
      </c>
      <c r="C434">
        <v>4</v>
      </c>
      <c r="D434" s="1">
        <v>45021.051388888889</v>
      </c>
      <c r="E434" s="1">
        <v>45021.131249999999</v>
      </c>
      <c r="F434" t="s">
        <v>65</v>
      </c>
      <c r="G434" t="s">
        <v>73</v>
      </c>
      <c r="H434" t="s">
        <v>67</v>
      </c>
      <c r="I434" t="s">
        <v>1144</v>
      </c>
      <c r="J434" t="s">
        <v>79</v>
      </c>
      <c r="K434">
        <v>433</v>
      </c>
      <c r="L434" t="s">
        <v>80</v>
      </c>
      <c r="M434" t="s">
        <v>1145</v>
      </c>
      <c r="N434" s="2">
        <f>SUMIF(Datos_cocina!A:A,Datos_sala!K:K,Datos_cocina!J:J)</f>
        <v>102</v>
      </c>
      <c r="O434" s="7" t="str">
        <f>TEXT(Datos_sala[[#This Row],[Hora de Salida]], "aaaa-mm-dd")</f>
        <v>2023-04-05</v>
      </c>
      <c r="P434" t="str">
        <f>TEXT(Datos_sala[[#This Row],[Hora de Llegada]], "hh:mm")</f>
        <v>01:14</v>
      </c>
      <c r="Q434" t="str">
        <f>TEXT(Datos_sala[[#This Row],[Hora de Salida]], "hh:mm")</f>
        <v>03:09</v>
      </c>
      <c r="R434" s="8">
        <f>Datos_sala[[#This Row],[Hora de Salida2]] - Datos_sala[[#This Row],[Hora de Llegada2]] + IF(Datos_sala[[#This Row],[Estado de la Mesa]]="Ocupada", 15/1440, 0)</f>
        <v>7.9861111111111119E-2</v>
      </c>
      <c r="S434" s="8">
        <f>SUMIF(Datos_cocina!A:A, Datos_sala!K:K, Datos_cocina!H:H)</f>
        <v>5.1388888888888887E-2</v>
      </c>
      <c r="T434" s="8">
        <f>MAX(0, Datos_sala[[#This Row],[Tiempo de Permanencia]]-Datos_sala[[#This Row],[Tiempo de Preparación Ordenes en Horas]])</f>
        <v>2.8472222222222232E-2</v>
      </c>
      <c r="U434" s="9" t="str">
        <f>IF(Datos_sala[[#This Row],[Tiempo de Degustación en Horas]] = 0, "No", "Si")</f>
        <v>Si</v>
      </c>
    </row>
    <row r="435" spans="1:21" x14ac:dyDescent="0.3">
      <c r="A435">
        <v>15</v>
      </c>
      <c r="B435" t="s">
        <v>1146</v>
      </c>
      <c r="C435">
        <v>4</v>
      </c>
      <c r="D435" s="1">
        <v>45021.010416666664</v>
      </c>
      <c r="E435" s="1">
        <v>45021.163194444445</v>
      </c>
      <c r="F435" t="s">
        <v>65</v>
      </c>
      <c r="G435" t="s">
        <v>73</v>
      </c>
      <c r="H435" t="s">
        <v>67</v>
      </c>
      <c r="I435" t="s">
        <v>1147</v>
      </c>
      <c r="J435" t="s">
        <v>79</v>
      </c>
      <c r="K435">
        <v>434</v>
      </c>
      <c r="L435" t="s">
        <v>80</v>
      </c>
      <c r="M435" t="s">
        <v>1148</v>
      </c>
      <c r="N435" s="2">
        <f>SUMIF(Datos_cocina!A:A,Datos_sala!K:K,Datos_cocina!J:J)</f>
        <v>96</v>
      </c>
      <c r="O435" s="7" t="str">
        <f>TEXT(Datos_sala[[#This Row],[Hora de Salida]], "aaaa-mm-dd")</f>
        <v>2023-04-05</v>
      </c>
      <c r="P435" t="str">
        <f>TEXT(Datos_sala[[#This Row],[Hora de Llegada]], "hh:mm")</f>
        <v>00:15</v>
      </c>
      <c r="Q435" t="str">
        <f>TEXT(Datos_sala[[#This Row],[Hora de Salida]], "hh:mm")</f>
        <v>03:55</v>
      </c>
      <c r="R435" s="8">
        <f>Datos_sala[[#This Row],[Hora de Salida2]] - Datos_sala[[#This Row],[Hora de Llegada2]] + IF(Datos_sala[[#This Row],[Estado de la Mesa]]="Ocupada", 15/1440, 0)</f>
        <v>0.15277777777777779</v>
      </c>
      <c r="S435" s="8">
        <f>SUMIF(Datos_cocina!A:A, Datos_sala!K:K, Datos_cocina!H:H)</f>
        <v>4.0277777777777773E-2</v>
      </c>
      <c r="T435" s="8">
        <f>MAX(0, Datos_sala[[#This Row],[Tiempo de Permanencia]]-Datos_sala[[#This Row],[Tiempo de Preparación Ordenes en Horas]])</f>
        <v>0.11250000000000002</v>
      </c>
      <c r="U435" s="9" t="str">
        <f>IF(Datos_sala[[#This Row],[Tiempo de Degustación en Horas]] = 0, "No", "Si")</f>
        <v>Si</v>
      </c>
    </row>
    <row r="436" spans="1:21" x14ac:dyDescent="0.3">
      <c r="A436">
        <v>17</v>
      </c>
      <c r="B436" t="s">
        <v>1149</v>
      </c>
      <c r="C436">
        <v>6</v>
      </c>
      <c r="D436" s="1">
        <v>45021.161805555559</v>
      </c>
      <c r="E436" s="1">
        <v>45021.250694444447</v>
      </c>
      <c r="F436" t="s">
        <v>72</v>
      </c>
      <c r="G436" t="s">
        <v>73</v>
      </c>
      <c r="H436" t="s">
        <v>67</v>
      </c>
      <c r="I436" t="s">
        <v>1150</v>
      </c>
      <c r="J436" t="s">
        <v>75</v>
      </c>
      <c r="K436">
        <v>435</v>
      </c>
      <c r="L436" t="s">
        <v>107</v>
      </c>
      <c r="M436" t="s">
        <v>1151</v>
      </c>
      <c r="N436" s="2">
        <f>SUMIF(Datos_cocina!A:A,Datos_sala!K:K,Datos_cocina!J:J)</f>
        <v>154</v>
      </c>
      <c r="O436" s="7" t="str">
        <f>TEXT(Datos_sala[[#This Row],[Hora de Salida]], "aaaa-mm-dd")</f>
        <v>2023-04-05</v>
      </c>
      <c r="P436" t="str">
        <f>TEXT(Datos_sala[[#This Row],[Hora de Llegada]], "hh:mm")</f>
        <v>03:53</v>
      </c>
      <c r="Q436" t="str">
        <f>TEXT(Datos_sala[[#This Row],[Hora de Salida]], "hh:mm")</f>
        <v>06:01</v>
      </c>
      <c r="R436" s="8">
        <f>Datos_sala[[#This Row],[Hora de Salida2]] - Datos_sala[[#This Row],[Hora de Llegada2]] + IF(Datos_sala[[#This Row],[Estado de la Mesa]]="Ocupada", 15/1440, 0)</f>
        <v>9.930555555555555E-2</v>
      </c>
      <c r="S436" s="8">
        <f>SUMIF(Datos_cocina!A:A, Datos_sala!K:K, Datos_cocina!H:H)</f>
        <v>7.7083333333333337E-2</v>
      </c>
      <c r="T436" s="8">
        <f>MAX(0, Datos_sala[[#This Row],[Tiempo de Permanencia]]-Datos_sala[[#This Row],[Tiempo de Preparación Ordenes en Horas]])</f>
        <v>2.2222222222222213E-2</v>
      </c>
      <c r="U436" s="9" t="str">
        <f>IF(Datos_sala[[#This Row],[Tiempo de Degustación en Horas]] = 0, "No", "Si")</f>
        <v>Si</v>
      </c>
    </row>
    <row r="437" spans="1:21" x14ac:dyDescent="0.3">
      <c r="A437" t="s">
        <v>125</v>
      </c>
      <c r="B437" t="s">
        <v>216</v>
      </c>
      <c r="C437">
        <v>3</v>
      </c>
      <c r="D437" s="1">
        <v>45021.008333333331</v>
      </c>
      <c r="E437" s="1">
        <v>45021.169444444444</v>
      </c>
      <c r="F437" t="s">
        <v>72</v>
      </c>
      <c r="G437" t="s">
        <v>73</v>
      </c>
      <c r="H437" t="s">
        <v>67</v>
      </c>
      <c r="I437">
        <v>1014</v>
      </c>
      <c r="J437" t="s">
        <v>75</v>
      </c>
      <c r="K437">
        <v>436</v>
      </c>
      <c r="L437" t="s">
        <v>76</v>
      </c>
      <c r="M437" t="s">
        <v>26</v>
      </c>
      <c r="N437" s="2">
        <f>SUMIF(Datos_cocina!A:A,Datos_sala!K:K,Datos_cocina!J:J)</f>
        <v>56</v>
      </c>
      <c r="O437" s="7" t="str">
        <f>TEXT(Datos_sala[[#This Row],[Hora de Salida]], "aaaa-mm-dd")</f>
        <v>2023-04-05</v>
      </c>
      <c r="P437" t="str">
        <f>TEXT(Datos_sala[[#This Row],[Hora de Llegada]], "hh:mm")</f>
        <v>00:12</v>
      </c>
      <c r="Q437" t="str">
        <f>TEXT(Datos_sala[[#This Row],[Hora de Salida]], "hh:mm")</f>
        <v>04:04</v>
      </c>
      <c r="R437" s="8">
        <f>Datos_sala[[#This Row],[Hora de Salida2]] - Datos_sala[[#This Row],[Hora de Llegada2]] + IF(Datos_sala[[#This Row],[Estado de la Mesa]]="Ocupada", 15/1440, 0)</f>
        <v>0.17152777777777778</v>
      </c>
      <c r="S437" s="8">
        <f>SUMIF(Datos_cocina!A:A, Datos_sala!K:K, Datos_cocina!H:H)</f>
        <v>3.125E-2</v>
      </c>
      <c r="T437" s="8">
        <f>MAX(0, Datos_sala[[#This Row],[Tiempo de Permanencia]]-Datos_sala[[#This Row],[Tiempo de Preparación Ordenes en Horas]])</f>
        <v>0.14027777777777778</v>
      </c>
      <c r="U437" s="9" t="str">
        <f>IF(Datos_sala[[#This Row],[Tiempo de Degustación en Horas]] = 0, "No", "Si")</f>
        <v>Si</v>
      </c>
    </row>
    <row r="438" spans="1:21" x14ac:dyDescent="0.3">
      <c r="A438" t="s">
        <v>122</v>
      </c>
      <c r="B438" t="s">
        <v>217</v>
      </c>
      <c r="C438">
        <v>6</v>
      </c>
      <c r="D438" s="1">
        <v>45021.126388888886</v>
      </c>
      <c r="E438" s="1">
        <v>45021.225694444445</v>
      </c>
      <c r="F438" t="s">
        <v>101</v>
      </c>
      <c r="G438" t="s">
        <v>73</v>
      </c>
      <c r="H438" t="s">
        <v>67</v>
      </c>
      <c r="I438">
        <v>1256</v>
      </c>
      <c r="J438" t="s">
        <v>79</v>
      </c>
      <c r="K438">
        <v>437</v>
      </c>
      <c r="L438" t="s">
        <v>119</v>
      </c>
      <c r="M438" t="s">
        <v>30</v>
      </c>
      <c r="N438" s="2">
        <f>SUMIF(Datos_cocina!A:A,Datos_sala!K:K,Datos_cocina!J:J)</f>
        <v>70</v>
      </c>
      <c r="O438" s="7" t="str">
        <f>TEXT(Datos_sala[[#This Row],[Hora de Salida]], "aaaa-mm-dd")</f>
        <v>2023-04-05</v>
      </c>
      <c r="P438" t="str">
        <f>TEXT(Datos_sala[[#This Row],[Hora de Llegada]], "hh:mm")</f>
        <v>03:02</v>
      </c>
      <c r="Q438" t="str">
        <f>TEXT(Datos_sala[[#This Row],[Hora de Salida]], "hh:mm")</f>
        <v>05:25</v>
      </c>
      <c r="R438" s="8">
        <f>Datos_sala[[#This Row],[Hora de Salida2]] - Datos_sala[[#This Row],[Hora de Llegada2]] + IF(Datos_sala[[#This Row],[Estado de la Mesa]]="Ocupada", 15/1440, 0)</f>
        <v>9.9305555555555564E-2</v>
      </c>
      <c r="S438" s="8">
        <f>SUMIF(Datos_cocina!A:A, Datos_sala!K:K, Datos_cocina!H:H)</f>
        <v>3.5416666666666666E-2</v>
      </c>
      <c r="T438" s="8">
        <f>MAX(0, Datos_sala[[#This Row],[Tiempo de Permanencia]]-Datos_sala[[#This Row],[Tiempo de Preparación Ordenes en Horas]])</f>
        <v>6.3888888888888898E-2</v>
      </c>
      <c r="U438" s="9" t="str">
        <f>IF(Datos_sala[[#This Row],[Tiempo de Degustación en Horas]] = 0, "No", "Si")</f>
        <v>Si</v>
      </c>
    </row>
    <row r="439" spans="1:21" x14ac:dyDescent="0.3">
      <c r="A439" t="s">
        <v>70</v>
      </c>
      <c r="B439" t="s">
        <v>218</v>
      </c>
      <c r="C439">
        <v>1</v>
      </c>
      <c r="D439" s="1">
        <v>45021.165277777778</v>
      </c>
      <c r="E439" s="1">
        <v>45021.314583333333</v>
      </c>
      <c r="F439" t="s">
        <v>121</v>
      </c>
      <c r="G439" t="s">
        <v>73</v>
      </c>
      <c r="H439" t="s">
        <v>67</v>
      </c>
      <c r="I439">
        <v>193</v>
      </c>
      <c r="J439" t="s">
        <v>68</v>
      </c>
      <c r="K439">
        <v>438</v>
      </c>
      <c r="L439" t="s">
        <v>99</v>
      </c>
      <c r="M439" t="s">
        <v>24</v>
      </c>
      <c r="N439" s="2">
        <f>SUMIF(Datos_cocina!A:A,Datos_sala!K:K,Datos_cocina!J:J)</f>
        <v>33</v>
      </c>
      <c r="O439" s="7" t="str">
        <f>TEXT(Datos_sala[[#This Row],[Hora de Salida]], "aaaa-mm-dd")</f>
        <v>2023-04-05</v>
      </c>
      <c r="P439" t="str">
        <f>TEXT(Datos_sala[[#This Row],[Hora de Llegada]], "hh:mm")</f>
        <v>03:58</v>
      </c>
      <c r="Q439" t="str">
        <f>TEXT(Datos_sala[[#This Row],[Hora de Salida]], "hh:mm")</f>
        <v>07:33</v>
      </c>
      <c r="R439" s="8">
        <f>Datos_sala[[#This Row],[Hora de Salida2]] - Datos_sala[[#This Row],[Hora de Llegada2]] + IF(Datos_sala[[#This Row],[Estado de la Mesa]]="Ocupada", 15/1440, 0)</f>
        <v>0.14930555555555555</v>
      </c>
      <c r="S439" s="8">
        <f>SUMIF(Datos_cocina!A:A, Datos_sala!K:K, Datos_cocina!H:H)</f>
        <v>3.5416666666666666E-2</v>
      </c>
      <c r="T439" s="8">
        <f>MAX(0, Datos_sala[[#This Row],[Tiempo de Permanencia]]-Datos_sala[[#This Row],[Tiempo de Preparación Ordenes en Horas]])</f>
        <v>0.11388888888888889</v>
      </c>
      <c r="U439" s="9" t="str">
        <f>IF(Datos_sala[[#This Row],[Tiempo de Degustación en Horas]] = 0, "No", "Si")</f>
        <v>Si</v>
      </c>
    </row>
    <row r="440" spans="1:21" x14ac:dyDescent="0.3">
      <c r="A440">
        <v>15</v>
      </c>
      <c r="B440" t="s">
        <v>1152</v>
      </c>
      <c r="C440">
        <v>1</v>
      </c>
      <c r="D440" s="1">
        <v>45021</v>
      </c>
      <c r="E440" s="1">
        <v>45021.057638888888</v>
      </c>
      <c r="F440" t="s">
        <v>101</v>
      </c>
      <c r="G440" t="s">
        <v>66</v>
      </c>
      <c r="H440" t="s">
        <v>67</v>
      </c>
      <c r="I440" t="s">
        <v>1153</v>
      </c>
      <c r="J440" t="s">
        <v>68</v>
      </c>
      <c r="K440">
        <v>439</v>
      </c>
      <c r="L440" t="s">
        <v>80</v>
      </c>
      <c r="M440" t="s">
        <v>1154</v>
      </c>
      <c r="N440" s="2">
        <f>SUMIF(Datos_cocina!A:A,Datos_sala!K:K,Datos_cocina!J:J)</f>
        <v>177</v>
      </c>
      <c r="O440" s="7" t="str">
        <f>TEXT(Datos_sala[[#This Row],[Hora de Salida]], "aaaa-mm-dd")</f>
        <v>2023-04-05</v>
      </c>
      <c r="P440" t="str">
        <f>TEXT(Datos_sala[[#This Row],[Hora de Llegada]], "hh:mm")</f>
        <v>00:00</v>
      </c>
      <c r="Q440" t="str">
        <f>TEXT(Datos_sala[[#This Row],[Hora de Salida]], "hh:mm")</f>
        <v>01:23</v>
      </c>
      <c r="R440" s="8">
        <f>Datos_sala[[#This Row],[Hora de Salida2]] - Datos_sala[[#This Row],[Hora de Llegada2]] + IF(Datos_sala[[#This Row],[Estado de la Mesa]]="Ocupada", 15/1440, 0)</f>
        <v>5.7638888888888892E-2</v>
      </c>
      <c r="S440" s="8">
        <f>SUMIF(Datos_cocina!A:A, Datos_sala!K:K, Datos_cocina!H:H)</f>
        <v>4.4444444444444446E-2</v>
      </c>
      <c r="T440" s="8">
        <f>MAX(0, Datos_sala[[#This Row],[Tiempo de Permanencia]]-Datos_sala[[#This Row],[Tiempo de Preparación Ordenes en Horas]])</f>
        <v>1.3194444444444446E-2</v>
      </c>
      <c r="U440" s="9" t="str">
        <f>IF(Datos_sala[[#This Row],[Tiempo de Degustación en Horas]] = 0, "No", "Si")</f>
        <v>Si</v>
      </c>
    </row>
    <row r="441" spans="1:21" x14ac:dyDescent="0.3">
      <c r="A441">
        <v>13</v>
      </c>
      <c r="B441" t="s">
        <v>1155</v>
      </c>
      <c r="C441">
        <v>1</v>
      </c>
      <c r="D441" s="1">
        <v>45021.082638888889</v>
      </c>
      <c r="E441" s="1">
        <v>45021.241666666669</v>
      </c>
      <c r="F441" t="s">
        <v>83</v>
      </c>
      <c r="G441" t="s">
        <v>73</v>
      </c>
      <c r="H441" t="s">
        <v>67</v>
      </c>
      <c r="I441" t="s">
        <v>1156</v>
      </c>
      <c r="J441" t="s">
        <v>75</v>
      </c>
      <c r="K441">
        <v>440</v>
      </c>
      <c r="L441" t="s">
        <v>99</v>
      </c>
      <c r="M441" t="s">
        <v>1157</v>
      </c>
      <c r="N441" s="2">
        <f>SUMIF(Datos_cocina!A:A,Datos_sala!K:K,Datos_cocina!J:J)</f>
        <v>84</v>
      </c>
      <c r="O441" s="7" t="str">
        <f>TEXT(Datos_sala[[#This Row],[Hora de Salida]], "aaaa-mm-dd")</f>
        <v>2023-04-05</v>
      </c>
      <c r="P441" t="str">
        <f>TEXT(Datos_sala[[#This Row],[Hora de Llegada]], "hh:mm")</f>
        <v>01:59</v>
      </c>
      <c r="Q441" t="str">
        <f>TEXT(Datos_sala[[#This Row],[Hora de Salida]], "hh:mm")</f>
        <v>05:48</v>
      </c>
      <c r="R441" s="8">
        <f>Datos_sala[[#This Row],[Hora de Salida2]] - Datos_sala[[#This Row],[Hora de Llegada2]] + IF(Datos_sala[[#This Row],[Estado de la Mesa]]="Ocupada", 15/1440, 0)</f>
        <v>0.16944444444444443</v>
      </c>
      <c r="S441" s="8">
        <f>SUMIF(Datos_cocina!A:A, Datos_sala!K:K, Datos_cocina!H:H)</f>
        <v>3.125E-2</v>
      </c>
      <c r="T441" s="8">
        <f>MAX(0, Datos_sala[[#This Row],[Tiempo de Permanencia]]-Datos_sala[[#This Row],[Tiempo de Preparación Ordenes en Horas]])</f>
        <v>0.13819444444444443</v>
      </c>
      <c r="U441" s="9" t="str">
        <f>IF(Datos_sala[[#This Row],[Tiempo de Degustación en Horas]] = 0, "No", "Si")</f>
        <v>Si</v>
      </c>
    </row>
    <row r="442" spans="1:21" x14ac:dyDescent="0.3">
      <c r="A442">
        <v>13</v>
      </c>
      <c r="B442" t="s">
        <v>274</v>
      </c>
      <c r="C442">
        <v>6</v>
      </c>
      <c r="D442" s="1">
        <v>45021.044444444444</v>
      </c>
      <c r="E442" s="1">
        <v>45021.140972222223</v>
      </c>
      <c r="F442" t="s">
        <v>83</v>
      </c>
      <c r="G442" t="s">
        <v>73</v>
      </c>
      <c r="H442" t="s">
        <v>74</v>
      </c>
      <c r="I442" t="s">
        <v>1158</v>
      </c>
      <c r="J442" t="s">
        <v>75</v>
      </c>
      <c r="K442">
        <v>441</v>
      </c>
      <c r="L442" t="s">
        <v>107</v>
      </c>
      <c r="M442" t="s">
        <v>346</v>
      </c>
      <c r="N442" s="2">
        <f>SUMIF(Datos_cocina!A:A,Datos_sala!K:K,Datos_cocina!J:J)</f>
        <v>183</v>
      </c>
      <c r="O442" s="7" t="str">
        <f>TEXT(Datos_sala[[#This Row],[Hora de Salida]], "aaaa-mm-dd")</f>
        <v>2023-04-05</v>
      </c>
      <c r="P442" t="str">
        <f>TEXT(Datos_sala[[#This Row],[Hora de Llegada]], "hh:mm")</f>
        <v>01:04</v>
      </c>
      <c r="Q442" t="str">
        <f>TEXT(Datos_sala[[#This Row],[Hora de Salida]], "hh:mm")</f>
        <v>03:23</v>
      </c>
      <c r="R442" s="8">
        <f>Datos_sala[[#This Row],[Hora de Salida2]] - Datos_sala[[#This Row],[Hora de Llegada2]] + IF(Datos_sala[[#This Row],[Estado de la Mesa]]="Ocupada", 15/1440, 0)</f>
        <v>0.10694444444444444</v>
      </c>
      <c r="S442" s="8">
        <f>SUMIF(Datos_cocina!A:A, Datos_sala!K:K, Datos_cocina!H:H)</f>
        <v>6.25E-2</v>
      </c>
      <c r="T442" s="8">
        <f>MAX(0, Datos_sala[[#This Row],[Tiempo de Permanencia]]-Datos_sala[[#This Row],[Tiempo de Preparación Ordenes en Horas]])</f>
        <v>4.4444444444444439E-2</v>
      </c>
      <c r="U442" s="9" t="str">
        <f>IF(Datos_sala[[#This Row],[Tiempo de Degustación en Horas]] = 0, "No", "Si")</f>
        <v>Si</v>
      </c>
    </row>
    <row r="443" spans="1:21" x14ac:dyDescent="0.3">
      <c r="A443">
        <v>15</v>
      </c>
      <c r="B443" t="s">
        <v>1159</v>
      </c>
      <c r="C443">
        <v>3</v>
      </c>
      <c r="D443" s="1">
        <v>45021.086111111108</v>
      </c>
      <c r="E443" s="1">
        <v>45021.137499999997</v>
      </c>
      <c r="F443" t="s">
        <v>65</v>
      </c>
      <c r="G443" t="s">
        <v>66</v>
      </c>
      <c r="H443" t="s">
        <v>67</v>
      </c>
      <c r="I443" t="s">
        <v>1160</v>
      </c>
      <c r="J443" t="s">
        <v>75</v>
      </c>
      <c r="K443">
        <v>442</v>
      </c>
      <c r="L443" t="s">
        <v>103</v>
      </c>
      <c r="M443" t="s">
        <v>1161</v>
      </c>
      <c r="N443" s="2">
        <f>SUMIF(Datos_cocina!A:A,Datos_sala!K:K,Datos_cocina!J:J)</f>
        <v>235</v>
      </c>
      <c r="O443" s="7" t="str">
        <f>TEXT(Datos_sala[[#This Row],[Hora de Salida]], "aaaa-mm-dd")</f>
        <v>2023-04-05</v>
      </c>
      <c r="P443" t="str">
        <f>TEXT(Datos_sala[[#This Row],[Hora de Llegada]], "hh:mm")</f>
        <v>02:04</v>
      </c>
      <c r="Q443" t="str">
        <f>TEXT(Datos_sala[[#This Row],[Hora de Salida]], "hh:mm")</f>
        <v>03:18</v>
      </c>
      <c r="R443" s="8">
        <f>Datos_sala[[#This Row],[Hora de Salida2]] - Datos_sala[[#This Row],[Hora de Llegada2]] + IF(Datos_sala[[#This Row],[Estado de la Mesa]]="Ocupada", 15/1440, 0)</f>
        <v>6.1805555555555565E-2</v>
      </c>
      <c r="S443" s="8">
        <f>SUMIF(Datos_cocina!A:A, Datos_sala!K:K, Datos_cocina!H:H)</f>
        <v>9.0972222222222218E-2</v>
      </c>
      <c r="T443" s="8">
        <f>MAX(0, Datos_sala[[#This Row],[Tiempo de Permanencia]]-Datos_sala[[#This Row],[Tiempo de Preparación Ordenes en Horas]])</f>
        <v>0</v>
      </c>
      <c r="U443" s="9" t="str">
        <f>IF(Datos_sala[[#This Row],[Tiempo de Degustación en Horas]] = 0, "No", "Si")</f>
        <v>No</v>
      </c>
    </row>
    <row r="444" spans="1:21" x14ac:dyDescent="0.3">
      <c r="A444">
        <v>4</v>
      </c>
      <c r="B444" t="s">
        <v>213</v>
      </c>
      <c r="C444">
        <v>2</v>
      </c>
      <c r="D444" s="1">
        <v>45021.052083333336</v>
      </c>
      <c r="E444" s="1">
        <v>45021.134722222225</v>
      </c>
      <c r="F444" t="s">
        <v>83</v>
      </c>
      <c r="G444" t="s">
        <v>73</v>
      </c>
      <c r="H444" t="s">
        <v>87</v>
      </c>
      <c r="I444" t="s">
        <v>1162</v>
      </c>
      <c r="J444" t="s">
        <v>68</v>
      </c>
      <c r="K444">
        <v>443</v>
      </c>
      <c r="L444" t="s">
        <v>142</v>
      </c>
      <c r="M444" t="s">
        <v>1163</v>
      </c>
      <c r="N444" s="2">
        <f>SUMIF(Datos_cocina!A:A,Datos_sala!K:K,Datos_cocina!J:J)</f>
        <v>217</v>
      </c>
      <c r="O444" s="7" t="str">
        <f>TEXT(Datos_sala[[#This Row],[Hora de Salida]], "aaaa-mm-dd")</f>
        <v>2023-04-05</v>
      </c>
      <c r="P444" t="str">
        <f>TEXT(Datos_sala[[#This Row],[Hora de Llegada]], "hh:mm")</f>
        <v>01:15</v>
      </c>
      <c r="Q444" t="str">
        <f>TEXT(Datos_sala[[#This Row],[Hora de Salida]], "hh:mm")</f>
        <v>03:14</v>
      </c>
      <c r="R444" s="8">
        <f>Datos_sala[[#This Row],[Hora de Salida2]] - Datos_sala[[#This Row],[Hora de Llegada2]] + IF(Datos_sala[[#This Row],[Estado de la Mesa]]="Ocupada", 15/1440, 0)</f>
        <v>8.2638888888888873E-2</v>
      </c>
      <c r="S444" s="8">
        <f>SUMIF(Datos_cocina!A:A, Datos_sala!K:K, Datos_cocina!H:H)</f>
        <v>0.10763888888888888</v>
      </c>
      <c r="T444" s="8">
        <f>MAX(0, Datos_sala[[#This Row],[Tiempo de Permanencia]]-Datos_sala[[#This Row],[Tiempo de Preparación Ordenes en Horas]])</f>
        <v>0</v>
      </c>
      <c r="U444" s="9" t="str">
        <f>IF(Datos_sala[[#This Row],[Tiempo de Degustación en Horas]] = 0, "No", "Si")</f>
        <v>No</v>
      </c>
    </row>
    <row r="445" spans="1:21" x14ac:dyDescent="0.3">
      <c r="A445">
        <v>8</v>
      </c>
      <c r="B445" t="s">
        <v>400</v>
      </c>
      <c r="C445">
        <v>5</v>
      </c>
      <c r="D445" s="1">
        <v>45021.140972222223</v>
      </c>
      <c r="E445" s="1">
        <v>45021.255555555559</v>
      </c>
      <c r="F445" t="s">
        <v>121</v>
      </c>
      <c r="G445" t="s">
        <v>73</v>
      </c>
      <c r="H445" t="s">
        <v>67</v>
      </c>
      <c r="I445" t="s">
        <v>1164</v>
      </c>
      <c r="J445" t="s">
        <v>68</v>
      </c>
      <c r="K445">
        <v>444</v>
      </c>
      <c r="L445" t="s">
        <v>99</v>
      </c>
      <c r="M445" t="s">
        <v>1165</v>
      </c>
      <c r="N445" s="2">
        <f>SUMIF(Datos_cocina!A:A,Datos_sala!K:K,Datos_cocina!J:J)</f>
        <v>95</v>
      </c>
      <c r="O445" s="7" t="str">
        <f>TEXT(Datos_sala[[#This Row],[Hora de Salida]], "aaaa-mm-dd")</f>
        <v>2023-04-05</v>
      </c>
      <c r="P445" t="str">
        <f>TEXT(Datos_sala[[#This Row],[Hora de Llegada]], "hh:mm")</f>
        <v>03:23</v>
      </c>
      <c r="Q445" t="str">
        <f>TEXT(Datos_sala[[#This Row],[Hora de Salida]], "hh:mm")</f>
        <v>06:08</v>
      </c>
      <c r="R445" s="8">
        <f>Datos_sala[[#This Row],[Hora de Salida2]] - Datos_sala[[#This Row],[Hora de Llegada2]] + IF(Datos_sala[[#This Row],[Estado de la Mesa]]="Ocupada", 15/1440, 0)</f>
        <v>0.11458333333333331</v>
      </c>
      <c r="S445" s="8">
        <f>SUMIF(Datos_cocina!A:A, Datos_sala!K:K, Datos_cocina!H:H)</f>
        <v>5.6249999999999994E-2</v>
      </c>
      <c r="T445" s="8">
        <f>MAX(0, Datos_sala[[#This Row],[Tiempo de Permanencia]]-Datos_sala[[#This Row],[Tiempo de Preparación Ordenes en Horas]])</f>
        <v>5.833333333333332E-2</v>
      </c>
      <c r="U445" s="9" t="str">
        <f>IF(Datos_sala[[#This Row],[Tiempo de Degustación en Horas]] = 0, "No", "Si")</f>
        <v>Si</v>
      </c>
    </row>
    <row r="446" spans="1:21" x14ac:dyDescent="0.3">
      <c r="A446" t="s">
        <v>108</v>
      </c>
      <c r="B446" t="s">
        <v>219</v>
      </c>
      <c r="C446">
        <v>5</v>
      </c>
      <c r="D446" s="1">
        <v>45021.042361111111</v>
      </c>
      <c r="E446" s="1">
        <v>45021.131249999999</v>
      </c>
      <c r="F446" t="s">
        <v>121</v>
      </c>
      <c r="G446" t="s">
        <v>98</v>
      </c>
      <c r="H446" t="s">
        <v>67</v>
      </c>
      <c r="I446">
        <v>1428</v>
      </c>
      <c r="J446" t="s">
        <v>68</v>
      </c>
      <c r="K446">
        <v>445</v>
      </c>
      <c r="L446" t="s">
        <v>119</v>
      </c>
      <c r="M446" t="s">
        <v>16</v>
      </c>
      <c r="N446" s="2">
        <f>SUMIF(Datos_cocina!A:A,Datos_sala!K:K,Datos_cocina!J:J)</f>
        <v>81</v>
      </c>
      <c r="O446" s="7" t="str">
        <f>TEXT(Datos_sala[[#This Row],[Hora de Salida]], "aaaa-mm-dd")</f>
        <v>2023-04-05</v>
      </c>
      <c r="P446" t="str">
        <f>TEXT(Datos_sala[[#This Row],[Hora de Llegada]], "hh:mm")</f>
        <v>01:01</v>
      </c>
      <c r="Q446" t="str">
        <f>TEXT(Datos_sala[[#This Row],[Hora de Salida]], "hh:mm")</f>
        <v>03:09</v>
      </c>
      <c r="R446" s="8">
        <f>Datos_sala[[#This Row],[Hora de Salida2]] - Datos_sala[[#This Row],[Hora de Llegada2]] + IF(Datos_sala[[#This Row],[Estado de la Mesa]]="Ocupada", 15/1440, 0)</f>
        <v>8.8888888888888892E-2</v>
      </c>
      <c r="S446" s="8">
        <f>SUMIF(Datos_cocina!A:A, Datos_sala!K:K, Datos_cocina!H:H)</f>
        <v>1.8055555555555554E-2</v>
      </c>
      <c r="T446" s="8">
        <f>MAX(0, Datos_sala[[#This Row],[Tiempo de Permanencia]]-Datos_sala[[#This Row],[Tiempo de Preparación Ordenes en Horas]])</f>
        <v>7.0833333333333331E-2</v>
      </c>
      <c r="U446" s="9" t="str">
        <f>IF(Datos_sala[[#This Row],[Tiempo de Degustación en Horas]] = 0, "No", "Si")</f>
        <v>Si</v>
      </c>
    </row>
    <row r="447" spans="1:21" x14ac:dyDescent="0.3">
      <c r="A447" t="s">
        <v>85</v>
      </c>
      <c r="B447" t="s">
        <v>93</v>
      </c>
      <c r="C447">
        <v>2</v>
      </c>
      <c r="D447" s="1">
        <v>45021.116666666669</v>
      </c>
      <c r="E447" s="1">
        <v>45021.259027777778</v>
      </c>
      <c r="F447" t="s">
        <v>121</v>
      </c>
      <c r="G447" t="s">
        <v>73</v>
      </c>
      <c r="H447" t="s">
        <v>67</v>
      </c>
      <c r="I447">
        <v>3524</v>
      </c>
      <c r="J447" t="s">
        <v>68</v>
      </c>
      <c r="K447">
        <v>446</v>
      </c>
      <c r="L447" t="s">
        <v>110</v>
      </c>
      <c r="M447" t="s">
        <v>42</v>
      </c>
      <c r="N447" s="2">
        <f>SUMIF(Datos_cocina!A:A,Datos_sala!K:K,Datos_cocina!J:J)</f>
        <v>21</v>
      </c>
      <c r="O447" s="7" t="str">
        <f>TEXT(Datos_sala[[#This Row],[Hora de Salida]], "aaaa-mm-dd")</f>
        <v>2023-04-05</v>
      </c>
      <c r="P447" t="str">
        <f>TEXT(Datos_sala[[#This Row],[Hora de Llegada]], "hh:mm")</f>
        <v>02:48</v>
      </c>
      <c r="Q447" t="str">
        <f>TEXT(Datos_sala[[#This Row],[Hora de Salida]], "hh:mm")</f>
        <v>06:13</v>
      </c>
      <c r="R447" s="8">
        <f>Datos_sala[[#This Row],[Hora de Salida2]] - Datos_sala[[#This Row],[Hora de Llegada2]] + IF(Datos_sala[[#This Row],[Estado de la Mesa]]="Ocupada", 15/1440, 0)</f>
        <v>0.14236111111111113</v>
      </c>
      <c r="S447" s="8">
        <f>SUMIF(Datos_cocina!A:A, Datos_sala!K:K, Datos_cocina!H:H)</f>
        <v>5.5555555555555558E-3</v>
      </c>
      <c r="T447" s="8">
        <f>MAX(0, Datos_sala[[#This Row],[Tiempo de Permanencia]]-Datos_sala[[#This Row],[Tiempo de Preparación Ordenes en Horas]])</f>
        <v>0.13680555555555557</v>
      </c>
      <c r="U447" s="9" t="str">
        <f>IF(Datos_sala[[#This Row],[Tiempo de Degustación en Horas]] = 0, "No", "Si")</f>
        <v>Si</v>
      </c>
    </row>
    <row r="448" spans="1:21" x14ac:dyDescent="0.3">
      <c r="A448">
        <v>8</v>
      </c>
      <c r="B448" t="s">
        <v>1166</v>
      </c>
      <c r="C448">
        <v>2</v>
      </c>
      <c r="D448" s="1">
        <v>45021.161805555559</v>
      </c>
      <c r="E448" s="1">
        <v>45021.308333333334</v>
      </c>
      <c r="F448" t="s">
        <v>65</v>
      </c>
      <c r="G448" t="s">
        <v>66</v>
      </c>
      <c r="H448" t="s">
        <v>67</v>
      </c>
      <c r="I448" t="s">
        <v>1167</v>
      </c>
      <c r="J448" t="s">
        <v>68</v>
      </c>
      <c r="K448">
        <v>447</v>
      </c>
      <c r="L448" t="s">
        <v>107</v>
      </c>
      <c r="M448" t="s">
        <v>1168</v>
      </c>
      <c r="N448" s="2">
        <f>SUMIF(Datos_cocina!A:A,Datos_sala!K:K,Datos_cocina!J:J)</f>
        <v>181</v>
      </c>
      <c r="O448" s="7" t="str">
        <f>TEXT(Datos_sala[[#This Row],[Hora de Salida]], "aaaa-mm-dd")</f>
        <v>2023-04-05</v>
      </c>
      <c r="P448" t="str">
        <f>TEXT(Datos_sala[[#This Row],[Hora de Llegada]], "hh:mm")</f>
        <v>03:53</v>
      </c>
      <c r="Q448" t="str">
        <f>TEXT(Datos_sala[[#This Row],[Hora de Salida]], "hh:mm")</f>
        <v>07:24</v>
      </c>
      <c r="R448" s="8">
        <f>Datos_sala[[#This Row],[Hora de Salida2]] - Datos_sala[[#This Row],[Hora de Llegada2]] + IF(Datos_sala[[#This Row],[Estado de la Mesa]]="Ocupada", 15/1440, 0)</f>
        <v>0.14652777777777778</v>
      </c>
      <c r="S448" s="8">
        <f>SUMIF(Datos_cocina!A:A, Datos_sala!K:K, Datos_cocina!H:H)</f>
        <v>5.9722222222222218E-2</v>
      </c>
      <c r="T448" s="8">
        <f>MAX(0, Datos_sala[[#This Row],[Tiempo de Permanencia]]-Datos_sala[[#This Row],[Tiempo de Preparación Ordenes en Horas]])</f>
        <v>8.6805555555555566E-2</v>
      </c>
      <c r="U448" s="9" t="str">
        <f>IF(Datos_sala[[#This Row],[Tiempo de Degustación en Horas]] = 0, "No", "Si")</f>
        <v>Si</v>
      </c>
    </row>
    <row r="449" spans="1:21" x14ac:dyDescent="0.3">
      <c r="A449">
        <v>4</v>
      </c>
      <c r="B449" t="s">
        <v>965</v>
      </c>
      <c r="C449">
        <v>5</v>
      </c>
      <c r="D449" s="1">
        <v>45021.004861111112</v>
      </c>
      <c r="E449" s="1">
        <v>45021.149305555555</v>
      </c>
      <c r="F449" t="s">
        <v>65</v>
      </c>
      <c r="G449" t="s">
        <v>66</v>
      </c>
      <c r="H449" t="s">
        <v>67</v>
      </c>
      <c r="I449" t="s">
        <v>1169</v>
      </c>
      <c r="J449" t="s">
        <v>75</v>
      </c>
      <c r="K449">
        <v>448</v>
      </c>
      <c r="L449" t="s">
        <v>142</v>
      </c>
      <c r="M449" t="s">
        <v>1170</v>
      </c>
      <c r="N449" s="2">
        <f>SUMIF(Datos_cocina!A:A,Datos_sala!K:K,Datos_cocina!J:J)</f>
        <v>137</v>
      </c>
      <c r="O449" s="7" t="str">
        <f>TEXT(Datos_sala[[#This Row],[Hora de Salida]], "aaaa-mm-dd")</f>
        <v>2023-04-05</v>
      </c>
      <c r="P449" t="str">
        <f>TEXT(Datos_sala[[#This Row],[Hora de Llegada]], "hh:mm")</f>
        <v>00:07</v>
      </c>
      <c r="Q449" t="str">
        <f>TEXT(Datos_sala[[#This Row],[Hora de Salida]], "hh:mm")</f>
        <v>03:35</v>
      </c>
      <c r="R449" s="8">
        <f>Datos_sala[[#This Row],[Hora de Salida2]] - Datos_sala[[#This Row],[Hora de Llegada2]] + IF(Datos_sala[[#This Row],[Estado de la Mesa]]="Ocupada", 15/1440, 0)</f>
        <v>0.15486111111111109</v>
      </c>
      <c r="S449" s="8">
        <f>SUMIF(Datos_cocina!A:A, Datos_sala!K:K, Datos_cocina!H:H)</f>
        <v>4.583333333333333E-2</v>
      </c>
      <c r="T449" s="8">
        <f>MAX(0, Datos_sala[[#This Row],[Tiempo de Permanencia]]-Datos_sala[[#This Row],[Tiempo de Preparación Ordenes en Horas]])</f>
        <v>0.10902777777777775</v>
      </c>
      <c r="U449" s="9" t="str">
        <f>IF(Datos_sala[[#This Row],[Tiempo de Degustación en Horas]] = 0, "No", "Si")</f>
        <v>Si</v>
      </c>
    </row>
    <row r="450" spans="1:21" x14ac:dyDescent="0.3">
      <c r="A450" t="s">
        <v>152</v>
      </c>
      <c r="B450" t="s">
        <v>220</v>
      </c>
      <c r="C450">
        <v>3</v>
      </c>
      <c r="D450" s="1">
        <v>45021.142361111109</v>
      </c>
      <c r="E450" s="1">
        <v>45021.209722222222</v>
      </c>
      <c r="F450" t="s">
        <v>101</v>
      </c>
      <c r="G450" t="s">
        <v>73</v>
      </c>
      <c r="H450" t="s">
        <v>74</v>
      </c>
      <c r="I450">
        <v>4225</v>
      </c>
      <c r="J450" t="s">
        <v>75</v>
      </c>
      <c r="K450">
        <v>449</v>
      </c>
      <c r="L450" t="s">
        <v>76</v>
      </c>
      <c r="M450" t="s">
        <v>32</v>
      </c>
      <c r="N450" s="2">
        <f>SUMIF(Datos_cocina!A:A,Datos_sala!K:K,Datos_cocina!J:J)</f>
        <v>64</v>
      </c>
      <c r="O450" s="7" t="str">
        <f>TEXT(Datos_sala[[#This Row],[Hora de Salida]], "aaaa-mm-dd")</f>
        <v>2023-04-05</v>
      </c>
      <c r="P450" t="str">
        <f>TEXT(Datos_sala[[#This Row],[Hora de Llegada]], "hh:mm")</f>
        <v>03:25</v>
      </c>
      <c r="Q450" t="str">
        <f>TEXT(Datos_sala[[#This Row],[Hora de Salida]], "hh:mm")</f>
        <v>05:02</v>
      </c>
      <c r="R450" s="8">
        <f>Datos_sala[[#This Row],[Hora de Salida2]] - Datos_sala[[#This Row],[Hora de Llegada2]] + IF(Datos_sala[[#This Row],[Estado de la Mesa]]="Ocupada", 15/1440, 0)</f>
        <v>7.7777777777777793E-2</v>
      </c>
      <c r="S450" s="8">
        <f>SUMIF(Datos_cocina!A:A, Datos_sala!K:K, Datos_cocina!H:H)</f>
        <v>2.2916666666666665E-2</v>
      </c>
      <c r="T450" s="8">
        <f>MAX(0, Datos_sala[[#This Row],[Tiempo de Permanencia]]-Datos_sala[[#This Row],[Tiempo de Preparación Ordenes en Horas]])</f>
        <v>5.4861111111111124E-2</v>
      </c>
      <c r="U450" s="9" t="str">
        <f>IF(Datos_sala[[#This Row],[Tiempo de Degustación en Horas]] = 0, "No", "Si")</f>
        <v>Si</v>
      </c>
    </row>
    <row r="451" spans="1:21" x14ac:dyDescent="0.3">
      <c r="A451">
        <v>9</v>
      </c>
      <c r="B451" t="s">
        <v>1171</v>
      </c>
      <c r="C451">
        <v>6</v>
      </c>
      <c r="D451" s="1">
        <v>45021.160416666666</v>
      </c>
      <c r="E451" s="1">
        <v>45021.209027777775</v>
      </c>
      <c r="F451" t="s">
        <v>101</v>
      </c>
      <c r="G451" t="s">
        <v>73</v>
      </c>
      <c r="H451" t="s">
        <v>67</v>
      </c>
      <c r="I451" t="s">
        <v>1172</v>
      </c>
      <c r="J451" t="s">
        <v>75</v>
      </c>
      <c r="K451">
        <v>450</v>
      </c>
      <c r="L451" t="s">
        <v>80</v>
      </c>
      <c r="M451" t="s">
        <v>1173</v>
      </c>
      <c r="N451" s="2">
        <f>SUMIF(Datos_cocina!A:A,Datos_sala!K:K,Datos_cocina!J:J)</f>
        <v>72</v>
      </c>
      <c r="O451" s="7" t="str">
        <f>TEXT(Datos_sala[[#This Row],[Hora de Salida]], "aaaa-mm-dd")</f>
        <v>2023-04-05</v>
      </c>
      <c r="P451" t="str">
        <f>TEXT(Datos_sala[[#This Row],[Hora de Llegada]], "hh:mm")</f>
        <v>03:51</v>
      </c>
      <c r="Q451" t="str">
        <f>TEXT(Datos_sala[[#This Row],[Hora de Salida]], "hh:mm")</f>
        <v>05:01</v>
      </c>
      <c r="R451" s="8">
        <f>Datos_sala[[#This Row],[Hora de Salida2]] - Datos_sala[[#This Row],[Hora de Llegada2]] + IF(Datos_sala[[#This Row],[Estado de la Mesa]]="Ocupada", 15/1440, 0)</f>
        <v>5.9027777777777769E-2</v>
      </c>
      <c r="S451" s="8">
        <f>SUMIF(Datos_cocina!A:A, Datos_sala!K:K, Datos_cocina!H:H)</f>
        <v>2.361111111111111E-2</v>
      </c>
      <c r="T451" s="8">
        <f>MAX(0, Datos_sala[[#This Row],[Tiempo de Permanencia]]-Datos_sala[[#This Row],[Tiempo de Preparación Ordenes en Horas]])</f>
        <v>3.5416666666666659E-2</v>
      </c>
      <c r="U451" s="9" t="str">
        <f>IF(Datos_sala[[#This Row],[Tiempo de Degustación en Horas]] = 0, "No", "Si")</f>
        <v>Si</v>
      </c>
    </row>
    <row r="452" spans="1:21" x14ac:dyDescent="0.3">
      <c r="A452">
        <v>3</v>
      </c>
      <c r="B452" t="s">
        <v>738</v>
      </c>
      <c r="C452">
        <v>1</v>
      </c>
      <c r="D452" s="1">
        <v>45021.053472222222</v>
      </c>
      <c r="E452" s="1">
        <v>45021.101388888892</v>
      </c>
      <c r="F452" t="s">
        <v>72</v>
      </c>
      <c r="G452" t="s">
        <v>98</v>
      </c>
      <c r="H452" t="s">
        <v>67</v>
      </c>
      <c r="I452" t="s">
        <v>1174</v>
      </c>
      <c r="J452" t="s">
        <v>68</v>
      </c>
      <c r="K452">
        <v>451</v>
      </c>
      <c r="L452" t="s">
        <v>80</v>
      </c>
      <c r="M452" t="s">
        <v>1175</v>
      </c>
      <c r="N452" s="2">
        <f>SUMIF(Datos_cocina!A:A,Datos_sala!K:K,Datos_cocina!J:J)</f>
        <v>92</v>
      </c>
      <c r="O452" s="7" t="str">
        <f>TEXT(Datos_sala[[#This Row],[Hora de Salida]], "aaaa-mm-dd")</f>
        <v>2023-04-05</v>
      </c>
      <c r="P452" t="str">
        <f>TEXT(Datos_sala[[#This Row],[Hora de Llegada]], "hh:mm")</f>
        <v>01:17</v>
      </c>
      <c r="Q452" t="str">
        <f>TEXT(Datos_sala[[#This Row],[Hora de Salida]], "hh:mm")</f>
        <v>02:26</v>
      </c>
      <c r="R452" s="8">
        <f>Datos_sala[[#This Row],[Hora de Salida2]] - Datos_sala[[#This Row],[Hora de Llegada2]] + IF(Datos_sala[[#This Row],[Estado de la Mesa]]="Ocupada", 15/1440, 0)</f>
        <v>4.791666666666667E-2</v>
      </c>
      <c r="S452" s="8">
        <f>SUMIF(Datos_cocina!A:A, Datos_sala!K:K, Datos_cocina!H:H)</f>
        <v>7.1527777777777773E-2</v>
      </c>
      <c r="T452" s="8">
        <f>MAX(0, Datos_sala[[#This Row],[Tiempo de Permanencia]]-Datos_sala[[#This Row],[Tiempo de Preparación Ordenes en Horas]])</f>
        <v>0</v>
      </c>
      <c r="U452" s="9" t="str">
        <f>IF(Datos_sala[[#This Row],[Tiempo de Degustación en Horas]] = 0, "No", "Si")</f>
        <v>No</v>
      </c>
    </row>
    <row r="453" spans="1:21" x14ac:dyDescent="0.3">
      <c r="A453">
        <v>9</v>
      </c>
      <c r="B453" t="s">
        <v>1176</v>
      </c>
      <c r="C453">
        <v>1</v>
      </c>
      <c r="D453" s="1">
        <v>45021.120138888888</v>
      </c>
      <c r="E453" s="1">
        <v>45021.22152777778</v>
      </c>
      <c r="F453" t="s">
        <v>65</v>
      </c>
      <c r="G453" t="s">
        <v>73</v>
      </c>
      <c r="H453" t="s">
        <v>67</v>
      </c>
      <c r="I453" t="s">
        <v>1177</v>
      </c>
      <c r="J453" t="s">
        <v>79</v>
      </c>
      <c r="K453">
        <v>452</v>
      </c>
      <c r="L453" t="s">
        <v>103</v>
      </c>
      <c r="M453" t="s">
        <v>1178</v>
      </c>
      <c r="N453" s="2">
        <f>SUMIF(Datos_cocina!A:A,Datos_sala!K:K,Datos_cocina!J:J)</f>
        <v>158</v>
      </c>
      <c r="O453" s="7" t="str">
        <f>TEXT(Datos_sala[[#This Row],[Hora de Salida]], "aaaa-mm-dd")</f>
        <v>2023-04-05</v>
      </c>
      <c r="P453" t="str">
        <f>TEXT(Datos_sala[[#This Row],[Hora de Llegada]], "hh:mm")</f>
        <v>02:53</v>
      </c>
      <c r="Q453" t="str">
        <f>TEXT(Datos_sala[[#This Row],[Hora de Salida]], "hh:mm")</f>
        <v>05:19</v>
      </c>
      <c r="R453" s="8">
        <f>Datos_sala[[#This Row],[Hora de Salida2]] - Datos_sala[[#This Row],[Hora de Llegada2]] + IF(Datos_sala[[#This Row],[Estado de la Mesa]]="Ocupada", 15/1440, 0)</f>
        <v>0.10138888888888888</v>
      </c>
      <c r="S453" s="8">
        <f>SUMIF(Datos_cocina!A:A, Datos_sala!K:K, Datos_cocina!H:H)</f>
        <v>8.5416666666666669E-2</v>
      </c>
      <c r="T453" s="8">
        <f>MAX(0, Datos_sala[[#This Row],[Tiempo de Permanencia]]-Datos_sala[[#This Row],[Tiempo de Preparación Ordenes en Horas]])</f>
        <v>1.5972222222222207E-2</v>
      </c>
      <c r="U453" s="9" t="str">
        <f>IF(Datos_sala[[#This Row],[Tiempo de Degustación en Horas]] = 0, "No", "Si")</f>
        <v>Si</v>
      </c>
    </row>
    <row r="454" spans="1:21" x14ac:dyDescent="0.3">
      <c r="A454">
        <v>6</v>
      </c>
      <c r="B454" t="s">
        <v>1179</v>
      </c>
      <c r="C454">
        <v>1</v>
      </c>
      <c r="D454" s="1">
        <v>45021.154166666667</v>
      </c>
      <c r="E454" s="1">
        <v>45021.213194444441</v>
      </c>
      <c r="F454" t="s">
        <v>83</v>
      </c>
      <c r="G454" t="s">
        <v>98</v>
      </c>
      <c r="H454" t="s">
        <v>67</v>
      </c>
      <c r="I454" t="s">
        <v>1180</v>
      </c>
      <c r="J454" t="s">
        <v>68</v>
      </c>
      <c r="K454">
        <v>453</v>
      </c>
      <c r="L454" t="s">
        <v>84</v>
      </c>
      <c r="M454" t="s">
        <v>1050</v>
      </c>
      <c r="N454" s="2">
        <f>SUMIF(Datos_cocina!A:A,Datos_sala!K:K,Datos_cocina!J:J)</f>
        <v>130</v>
      </c>
      <c r="O454" s="7" t="str">
        <f>TEXT(Datos_sala[[#This Row],[Hora de Salida]], "aaaa-mm-dd")</f>
        <v>2023-04-05</v>
      </c>
      <c r="P454" t="str">
        <f>TEXT(Datos_sala[[#This Row],[Hora de Llegada]], "hh:mm")</f>
        <v>03:42</v>
      </c>
      <c r="Q454" t="str">
        <f>TEXT(Datos_sala[[#This Row],[Hora de Salida]], "hh:mm")</f>
        <v>05:07</v>
      </c>
      <c r="R454" s="8">
        <f>Datos_sala[[#This Row],[Hora de Salida2]] - Datos_sala[[#This Row],[Hora de Llegada2]] + IF(Datos_sala[[#This Row],[Estado de la Mesa]]="Ocupada", 15/1440, 0)</f>
        <v>5.9027777777777762E-2</v>
      </c>
      <c r="S454" s="8">
        <f>SUMIF(Datos_cocina!A:A, Datos_sala!K:K, Datos_cocina!H:H)</f>
        <v>6.9444444444444448E-2</v>
      </c>
      <c r="T454" s="8">
        <f>MAX(0, Datos_sala[[#This Row],[Tiempo de Permanencia]]-Datos_sala[[#This Row],[Tiempo de Preparación Ordenes en Horas]])</f>
        <v>0</v>
      </c>
      <c r="U454" s="9" t="str">
        <f>IF(Datos_sala[[#This Row],[Tiempo de Degustación en Horas]] = 0, "No", "Si")</f>
        <v>No</v>
      </c>
    </row>
    <row r="455" spans="1:21" x14ac:dyDescent="0.3">
      <c r="A455">
        <v>1</v>
      </c>
      <c r="B455" t="s">
        <v>1130</v>
      </c>
      <c r="C455">
        <v>3</v>
      </c>
      <c r="D455" s="1">
        <v>45021.143055555556</v>
      </c>
      <c r="E455" s="1">
        <v>45021.203472222223</v>
      </c>
      <c r="F455" t="s">
        <v>121</v>
      </c>
      <c r="G455" t="s">
        <v>73</v>
      </c>
      <c r="H455" t="s">
        <v>67</v>
      </c>
      <c r="I455" t="s">
        <v>1181</v>
      </c>
      <c r="J455" t="s">
        <v>68</v>
      </c>
      <c r="K455">
        <v>454</v>
      </c>
      <c r="L455" t="s">
        <v>88</v>
      </c>
      <c r="M455" t="s">
        <v>1182</v>
      </c>
      <c r="N455" s="2">
        <f>SUMIF(Datos_cocina!A:A,Datos_sala!K:K,Datos_cocina!J:J)</f>
        <v>233</v>
      </c>
      <c r="O455" s="7" t="str">
        <f>TEXT(Datos_sala[[#This Row],[Hora de Salida]], "aaaa-mm-dd")</f>
        <v>2023-04-05</v>
      </c>
      <c r="P455" t="str">
        <f>TEXT(Datos_sala[[#This Row],[Hora de Llegada]], "hh:mm")</f>
        <v>03:26</v>
      </c>
      <c r="Q455" t="str">
        <f>TEXT(Datos_sala[[#This Row],[Hora de Salida]], "hh:mm")</f>
        <v>04:53</v>
      </c>
      <c r="R455" s="8">
        <f>Datos_sala[[#This Row],[Hora de Salida2]] - Datos_sala[[#This Row],[Hora de Llegada2]] + IF(Datos_sala[[#This Row],[Estado de la Mesa]]="Ocupada", 15/1440, 0)</f>
        <v>6.0416666666666674E-2</v>
      </c>
      <c r="S455" s="8">
        <f>SUMIF(Datos_cocina!A:A, Datos_sala!K:K, Datos_cocina!H:H)</f>
        <v>0.10625000000000001</v>
      </c>
      <c r="T455" s="8">
        <f>MAX(0, Datos_sala[[#This Row],[Tiempo de Permanencia]]-Datos_sala[[#This Row],[Tiempo de Preparación Ordenes en Horas]])</f>
        <v>0</v>
      </c>
      <c r="U455" s="9" t="str">
        <f>IF(Datos_sala[[#This Row],[Tiempo de Degustación en Horas]] = 0, "No", "Si")</f>
        <v>No</v>
      </c>
    </row>
    <row r="456" spans="1:21" x14ac:dyDescent="0.3">
      <c r="A456" t="s">
        <v>85</v>
      </c>
      <c r="B456" t="s">
        <v>221</v>
      </c>
      <c r="C456">
        <v>6</v>
      </c>
      <c r="D456" s="1">
        <v>45021.165277777778</v>
      </c>
      <c r="E456" s="1">
        <v>45021.245833333334</v>
      </c>
      <c r="F456" t="s">
        <v>72</v>
      </c>
      <c r="G456" t="s">
        <v>98</v>
      </c>
      <c r="H456" t="s">
        <v>87</v>
      </c>
      <c r="I456">
        <v>197</v>
      </c>
      <c r="J456" t="s">
        <v>79</v>
      </c>
      <c r="K456">
        <v>455</v>
      </c>
      <c r="L456" t="s">
        <v>88</v>
      </c>
      <c r="M456" t="s">
        <v>8</v>
      </c>
      <c r="N456" s="2">
        <f>SUMIF(Datos_cocina!A:A,Datos_sala!K:K,Datos_cocina!J:J)</f>
        <v>48</v>
      </c>
      <c r="O456" s="7" t="str">
        <f>TEXT(Datos_sala[[#This Row],[Hora de Salida]], "aaaa-mm-dd")</f>
        <v>2023-04-05</v>
      </c>
      <c r="P456" t="str">
        <f>TEXT(Datos_sala[[#This Row],[Hora de Llegada]], "hh:mm")</f>
        <v>03:58</v>
      </c>
      <c r="Q456" t="str">
        <f>TEXT(Datos_sala[[#This Row],[Hora de Salida]], "hh:mm")</f>
        <v>05:54</v>
      </c>
      <c r="R456" s="8">
        <f>Datos_sala[[#This Row],[Hora de Salida2]] - Datos_sala[[#This Row],[Hora de Llegada2]] + IF(Datos_sala[[#This Row],[Estado de la Mesa]]="Ocupada", 15/1440, 0)</f>
        <v>8.0555555555555547E-2</v>
      </c>
      <c r="S456" s="8">
        <f>SUMIF(Datos_cocina!A:A, Datos_sala!K:K, Datos_cocina!H:H)</f>
        <v>7.6388888888888886E-3</v>
      </c>
      <c r="T456" s="8">
        <f>MAX(0, Datos_sala[[#This Row],[Tiempo de Permanencia]]-Datos_sala[[#This Row],[Tiempo de Preparación Ordenes en Horas]])</f>
        <v>7.2916666666666657E-2</v>
      </c>
      <c r="U456" s="9" t="str">
        <f>IF(Datos_sala[[#This Row],[Tiempo de Degustación en Horas]] = 0, "No", "Si")</f>
        <v>Si</v>
      </c>
    </row>
    <row r="457" spans="1:21" x14ac:dyDescent="0.3">
      <c r="A457">
        <v>13</v>
      </c>
      <c r="B457" t="s">
        <v>1183</v>
      </c>
      <c r="C457">
        <v>6</v>
      </c>
      <c r="D457" s="1">
        <v>45021.091666666667</v>
      </c>
      <c r="E457" s="1">
        <v>45021.21875</v>
      </c>
      <c r="F457" t="s">
        <v>65</v>
      </c>
      <c r="G457" t="s">
        <v>73</v>
      </c>
      <c r="H457" t="s">
        <v>67</v>
      </c>
      <c r="I457" t="s">
        <v>1184</v>
      </c>
      <c r="J457" t="s">
        <v>68</v>
      </c>
      <c r="K457">
        <v>456</v>
      </c>
      <c r="L457" t="s">
        <v>99</v>
      </c>
      <c r="M457" t="s">
        <v>1185</v>
      </c>
      <c r="N457" s="2">
        <f>SUMIF(Datos_cocina!A:A,Datos_sala!K:K,Datos_cocina!J:J)</f>
        <v>148</v>
      </c>
      <c r="O457" s="7" t="str">
        <f>TEXT(Datos_sala[[#This Row],[Hora de Salida]], "aaaa-mm-dd")</f>
        <v>2023-04-05</v>
      </c>
      <c r="P457" t="str">
        <f>TEXT(Datos_sala[[#This Row],[Hora de Llegada]], "hh:mm")</f>
        <v>02:12</v>
      </c>
      <c r="Q457" t="str">
        <f>TEXT(Datos_sala[[#This Row],[Hora de Salida]], "hh:mm")</f>
        <v>05:15</v>
      </c>
      <c r="R457" s="8">
        <f>Datos_sala[[#This Row],[Hora de Salida2]] - Datos_sala[[#This Row],[Hora de Llegada2]] + IF(Datos_sala[[#This Row],[Estado de la Mesa]]="Ocupada", 15/1440, 0)</f>
        <v>0.12708333333333333</v>
      </c>
      <c r="S457" s="8">
        <f>SUMIF(Datos_cocina!A:A, Datos_sala!K:K, Datos_cocina!H:H)</f>
        <v>4.9305555555555561E-2</v>
      </c>
      <c r="T457" s="8">
        <f>MAX(0, Datos_sala[[#This Row],[Tiempo de Permanencia]]-Datos_sala[[#This Row],[Tiempo de Preparación Ordenes en Horas]])</f>
        <v>7.7777777777777765E-2</v>
      </c>
      <c r="U457" s="9" t="str">
        <f>IF(Datos_sala[[#This Row],[Tiempo de Degustación en Horas]] = 0, "No", "Si")</f>
        <v>Si</v>
      </c>
    </row>
    <row r="458" spans="1:21" x14ac:dyDescent="0.3">
      <c r="A458">
        <v>18</v>
      </c>
      <c r="B458" t="s">
        <v>1186</v>
      </c>
      <c r="C458">
        <v>6</v>
      </c>
      <c r="D458" s="1">
        <v>45021.158333333333</v>
      </c>
      <c r="E458" s="1">
        <v>45021.313888888886</v>
      </c>
      <c r="F458" t="s">
        <v>83</v>
      </c>
      <c r="G458" t="s">
        <v>73</v>
      </c>
      <c r="H458" t="s">
        <v>74</v>
      </c>
      <c r="I458" t="s">
        <v>1187</v>
      </c>
      <c r="J458" t="s">
        <v>79</v>
      </c>
      <c r="K458">
        <v>457</v>
      </c>
      <c r="L458" t="s">
        <v>80</v>
      </c>
      <c r="M458" t="s">
        <v>1055</v>
      </c>
      <c r="N458" s="2">
        <f>SUMIF(Datos_cocina!A:A,Datos_sala!K:K,Datos_cocina!J:J)</f>
        <v>137</v>
      </c>
      <c r="O458" s="7" t="str">
        <f>TEXT(Datos_sala[[#This Row],[Hora de Salida]], "aaaa-mm-dd")</f>
        <v>2023-04-05</v>
      </c>
      <c r="P458" t="str">
        <f>TEXT(Datos_sala[[#This Row],[Hora de Llegada]], "hh:mm")</f>
        <v>03:48</v>
      </c>
      <c r="Q458" t="str">
        <f>TEXT(Datos_sala[[#This Row],[Hora de Salida]], "hh:mm")</f>
        <v>07:32</v>
      </c>
      <c r="R458" s="8">
        <f>Datos_sala[[#This Row],[Hora de Salida2]] - Datos_sala[[#This Row],[Hora de Llegada2]] + IF(Datos_sala[[#This Row],[Estado de la Mesa]]="Ocupada", 15/1440, 0)</f>
        <v>0.15555555555555556</v>
      </c>
      <c r="S458" s="8">
        <f>SUMIF(Datos_cocina!A:A, Datos_sala!K:K, Datos_cocina!H:H)</f>
        <v>4.027777777777778E-2</v>
      </c>
      <c r="T458" s="8">
        <f>MAX(0, Datos_sala[[#This Row],[Tiempo de Permanencia]]-Datos_sala[[#This Row],[Tiempo de Preparación Ordenes en Horas]])</f>
        <v>0.11527777777777778</v>
      </c>
      <c r="U458" s="9" t="str">
        <f>IF(Datos_sala[[#This Row],[Tiempo de Degustación en Horas]] = 0, "No", "Si")</f>
        <v>Si</v>
      </c>
    </row>
    <row r="459" spans="1:21" x14ac:dyDescent="0.3">
      <c r="A459">
        <v>4</v>
      </c>
      <c r="B459" t="s">
        <v>1188</v>
      </c>
      <c r="C459">
        <v>3</v>
      </c>
      <c r="D459" s="1">
        <v>45021.111805555556</v>
      </c>
      <c r="E459" s="1">
        <v>45021.181250000001</v>
      </c>
      <c r="F459" t="s">
        <v>65</v>
      </c>
      <c r="G459" t="s">
        <v>73</v>
      </c>
      <c r="H459" t="s">
        <v>67</v>
      </c>
      <c r="I459" t="s">
        <v>1189</v>
      </c>
      <c r="J459" t="s">
        <v>75</v>
      </c>
      <c r="K459">
        <v>458</v>
      </c>
      <c r="L459" t="s">
        <v>80</v>
      </c>
      <c r="M459" t="s">
        <v>1190</v>
      </c>
      <c r="N459" s="2">
        <f>SUMIF(Datos_cocina!A:A,Datos_sala!K:K,Datos_cocina!J:J)</f>
        <v>268</v>
      </c>
      <c r="O459" s="7" t="str">
        <f>TEXT(Datos_sala[[#This Row],[Hora de Salida]], "aaaa-mm-dd")</f>
        <v>2023-04-05</v>
      </c>
      <c r="P459" t="str">
        <f>TEXT(Datos_sala[[#This Row],[Hora de Llegada]], "hh:mm")</f>
        <v>02:41</v>
      </c>
      <c r="Q459" t="str">
        <f>TEXT(Datos_sala[[#This Row],[Hora de Salida]], "hh:mm")</f>
        <v>04:21</v>
      </c>
      <c r="R459" s="8">
        <f>Datos_sala[[#This Row],[Hora de Salida2]] - Datos_sala[[#This Row],[Hora de Llegada2]] + IF(Datos_sala[[#This Row],[Estado de la Mesa]]="Ocupada", 15/1440, 0)</f>
        <v>7.9861111111111105E-2</v>
      </c>
      <c r="S459" s="8">
        <f>SUMIF(Datos_cocina!A:A, Datos_sala!K:K, Datos_cocina!H:H)</f>
        <v>6.1805555555555558E-2</v>
      </c>
      <c r="T459" s="8">
        <f>MAX(0, Datos_sala[[#This Row],[Tiempo de Permanencia]]-Datos_sala[[#This Row],[Tiempo de Preparación Ordenes en Horas]])</f>
        <v>1.8055555555555547E-2</v>
      </c>
      <c r="U459" s="9" t="str">
        <f>IF(Datos_sala[[#This Row],[Tiempo de Degustación en Horas]] = 0, "No", "Si")</f>
        <v>Si</v>
      </c>
    </row>
    <row r="460" spans="1:21" x14ac:dyDescent="0.3">
      <c r="A460" t="s">
        <v>77</v>
      </c>
      <c r="B460" t="s">
        <v>222</v>
      </c>
      <c r="C460">
        <v>1</v>
      </c>
      <c r="D460" s="1">
        <v>45021.01666666667</v>
      </c>
      <c r="E460" s="1">
        <v>45021.091666666667</v>
      </c>
      <c r="F460" t="s">
        <v>121</v>
      </c>
      <c r="G460" t="s">
        <v>73</v>
      </c>
      <c r="H460" t="s">
        <v>67</v>
      </c>
      <c r="I460">
        <v>3277</v>
      </c>
      <c r="J460" t="s">
        <v>75</v>
      </c>
      <c r="K460">
        <v>459</v>
      </c>
      <c r="L460" t="s">
        <v>99</v>
      </c>
      <c r="M460" t="s">
        <v>26</v>
      </c>
      <c r="N460" s="2">
        <f>SUMIF(Datos_cocina!A:A,Datos_sala!K:K,Datos_cocina!J:J)</f>
        <v>84</v>
      </c>
      <c r="O460" s="7" t="str">
        <f>TEXT(Datos_sala[[#This Row],[Hora de Salida]], "aaaa-mm-dd")</f>
        <v>2023-04-05</v>
      </c>
      <c r="P460" t="str">
        <f>TEXT(Datos_sala[[#This Row],[Hora de Llegada]], "hh:mm")</f>
        <v>00:24</v>
      </c>
      <c r="Q460" t="str">
        <f>TEXT(Datos_sala[[#This Row],[Hora de Salida]], "hh:mm")</f>
        <v>02:12</v>
      </c>
      <c r="R460" s="8">
        <f>Datos_sala[[#This Row],[Hora de Salida2]] - Datos_sala[[#This Row],[Hora de Llegada2]] + IF(Datos_sala[[#This Row],[Estado de la Mesa]]="Ocupada", 15/1440, 0)</f>
        <v>8.5416666666666669E-2</v>
      </c>
      <c r="S460" s="8">
        <f>SUMIF(Datos_cocina!A:A, Datos_sala!K:K, Datos_cocina!H:H)</f>
        <v>2.0833333333333332E-2</v>
      </c>
      <c r="T460" s="8">
        <f>MAX(0, Datos_sala[[#This Row],[Tiempo de Permanencia]]-Datos_sala[[#This Row],[Tiempo de Preparación Ordenes en Horas]])</f>
        <v>6.458333333333334E-2</v>
      </c>
      <c r="U460" s="9" t="str">
        <f>IF(Datos_sala[[#This Row],[Tiempo de Degustación en Horas]] = 0, "No", "Si")</f>
        <v>Si</v>
      </c>
    </row>
    <row r="461" spans="1:21" x14ac:dyDescent="0.3">
      <c r="A461">
        <v>19</v>
      </c>
      <c r="B461" t="s">
        <v>618</v>
      </c>
      <c r="C461">
        <v>6</v>
      </c>
      <c r="D461" s="1">
        <v>45021.143750000003</v>
      </c>
      <c r="E461" s="1">
        <v>45021.288888888892</v>
      </c>
      <c r="F461" t="s">
        <v>65</v>
      </c>
      <c r="G461" t="s">
        <v>66</v>
      </c>
      <c r="H461" t="s">
        <v>67</v>
      </c>
      <c r="I461" t="s">
        <v>1191</v>
      </c>
      <c r="J461" t="s">
        <v>68</v>
      </c>
      <c r="K461">
        <v>460</v>
      </c>
      <c r="L461" t="s">
        <v>110</v>
      </c>
      <c r="M461" t="s">
        <v>1192</v>
      </c>
      <c r="N461" s="2">
        <f>SUMIF(Datos_cocina!A:A,Datos_sala!K:K,Datos_cocina!J:J)</f>
        <v>176</v>
      </c>
      <c r="O461" s="7" t="str">
        <f>TEXT(Datos_sala[[#This Row],[Hora de Salida]], "aaaa-mm-dd")</f>
        <v>2023-04-05</v>
      </c>
      <c r="P461" t="str">
        <f>TEXT(Datos_sala[[#This Row],[Hora de Llegada]], "hh:mm")</f>
        <v>03:27</v>
      </c>
      <c r="Q461" t="str">
        <f>TEXT(Datos_sala[[#This Row],[Hora de Salida]], "hh:mm")</f>
        <v>06:56</v>
      </c>
      <c r="R461" s="8">
        <f>Datos_sala[[#This Row],[Hora de Salida2]] - Datos_sala[[#This Row],[Hora de Llegada2]] + IF(Datos_sala[[#This Row],[Estado de la Mesa]]="Ocupada", 15/1440, 0)</f>
        <v>0.14513888888888887</v>
      </c>
      <c r="S461" s="8">
        <f>SUMIF(Datos_cocina!A:A, Datos_sala!K:K, Datos_cocina!H:H)</f>
        <v>8.611111111111111E-2</v>
      </c>
      <c r="T461" s="8">
        <f>MAX(0, Datos_sala[[#This Row],[Tiempo de Permanencia]]-Datos_sala[[#This Row],[Tiempo de Preparación Ordenes en Horas]])</f>
        <v>5.9027777777777762E-2</v>
      </c>
      <c r="U461" s="9" t="str">
        <f>IF(Datos_sala[[#This Row],[Tiempo de Degustación en Horas]] = 0, "No", "Si")</f>
        <v>Si</v>
      </c>
    </row>
    <row r="462" spans="1:21" x14ac:dyDescent="0.3">
      <c r="A462">
        <v>4</v>
      </c>
      <c r="B462" t="s">
        <v>1193</v>
      </c>
      <c r="C462">
        <v>3</v>
      </c>
      <c r="D462" s="1">
        <v>45021.113194444442</v>
      </c>
      <c r="E462" s="1">
        <v>45021.246527777781</v>
      </c>
      <c r="F462" t="s">
        <v>72</v>
      </c>
      <c r="G462" t="s">
        <v>66</v>
      </c>
      <c r="H462" t="s">
        <v>74</v>
      </c>
      <c r="I462" t="s">
        <v>1194</v>
      </c>
      <c r="J462" t="s">
        <v>68</v>
      </c>
      <c r="K462">
        <v>461</v>
      </c>
      <c r="L462" t="s">
        <v>69</v>
      </c>
      <c r="M462" t="s">
        <v>1195</v>
      </c>
      <c r="N462" s="2">
        <f>SUMIF(Datos_cocina!A:A,Datos_sala!K:K,Datos_cocina!J:J)</f>
        <v>99</v>
      </c>
      <c r="O462" s="7" t="str">
        <f>TEXT(Datos_sala[[#This Row],[Hora de Salida]], "aaaa-mm-dd")</f>
        <v>2023-04-05</v>
      </c>
      <c r="P462" t="str">
        <f>TEXT(Datos_sala[[#This Row],[Hora de Llegada]], "hh:mm")</f>
        <v>02:43</v>
      </c>
      <c r="Q462" t="str">
        <f>TEXT(Datos_sala[[#This Row],[Hora de Salida]], "hh:mm")</f>
        <v>05:55</v>
      </c>
      <c r="R462" s="8">
        <f>Datos_sala[[#This Row],[Hora de Salida2]] - Datos_sala[[#This Row],[Hora de Llegada2]] + IF(Datos_sala[[#This Row],[Estado de la Mesa]]="Ocupada", 15/1440, 0)</f>
        <v>0.13333333333333336</v>
      </c>
      <c r="S462" s="8">
        <f>SUMIF(Datos_cocina!A:A, Datos_sala!K:K, Datos_cocina!H:H)</f>
        <v>4.5833333333333337E-2</v>
      </c>
      <c r="T462" s="8">
        <f>MAX(0, Datos_sala[[#This Row],[Tiempo de Permanencia]]-Datos_sala[[#This Row],[Tiempo de Preparación Ordenes en Horas]])</f>
        <v>8.7500000000000022E-2</v>
      </c>
      <c r="U462" s="9" t="str">
        <f>IF(Datos_sala[[#This Row],[Tiempo de Degustación en Horas]] = 0, "No", "Si")</f>
        <v>Si</v>
      </c>
    </row>
    <row r="463" spans="1:21" x14ac:dyDescent="0.3">
      <c r="A463" t="s">
        <v>132</v>
      </c>
      <c r="B463" t="s">
        <v>223</v>
      </c>
      <c r="C463">
        <v>2</v>
      </c>
      <c r="D463" s="1">
        <v>45021.091666666667</v>
      </c>
      <c r="E463" s="1">
        <v>45021.185416666667</v>
      </c>
      <c r="F463" t="s">
        <v>83</v>
      </c>
      <c r="G463" t="s">
        <v>73</v>
      </c>
      <c r="H463" t="s">
        <v>67</v>
      </c>
      <c r="I463">
        <v>2117</v>
      </c>
      <c r="J463" t="s">
        <v>79</v>
      </c>
      <c r="K463">
        <v>462</v>
      </c>
      <c r="L463" t="s">
        <v>107</v>
      </c>
      <c r="M463" t="s">
        <v>24</v>
      </c>
      <c r="N463" s="2">
        <f>SUMIF(Datos_cocina!A:A,Datos_sala!K:K,Datos_cocina!J:J)</f>
        <v>99</v>
      </c>
      <c r="O463" s="7" t="str">
        <f>TEXT(Datos_sala[[#This Row],[Hora de Salida]], "aaaa-mm-dd")</f>
        <v>2023-04-05</v>
      </c>
      <c r="P463" t="str">
        <f>TEXT(Datos_sala[[#This Row],[Hora de Llegada]], "hh:mm")</f>
        <v>02:12</v>
      </c>
      <c r="Q463" t="str">
        <f>TEXT(Datos_sala[[#This Row],[Hora de Salida]], "hh:mm")</f>
        <v>04:27</v>
      </c>
      <c r="R463" s="8">
        <f>Datos_sala[[#This Row],[Hora de Salida2]] - Datos_sala[[#This Row],[Hora de Llegada2]] + IF(Datos_sala[[#This Row],[Estado de la Mesa]]="Ocupada", 15/1440, 0)</f>
        <v>9.3750000000000014E-2</v>
      </c>
      <c r="S463" s="8">
        <f>SUMIF(Datos_cocina!A:A, Datos_sala!K:K, Datos_cocina!H:H)</f>
        <v>7.6388888888888886E-3</v>
      </c>
      <c r="T463" s="8">
        <f>MAX(0, Datos_sala[[#This Row],[Tiempo de Permanencia]]-Datos_sala[[#This Row],[Tiempo de Preparación Ordenes en Horas]])</f>
        <v>8.6111111111111124E-2</v>
      </c>
      <c r="U463" s="9" t="str">
        <f>IF(Datos_sala[[#This Row],[Tiempo de Degustación en Horas]] = 0, "No", "Si")</f>
        <v>Si</v>
      </c>
    </row>
    <row r="464" spans="1:21" x14ac:dyDescent="0.3">
      <c r="A464" t="s">
        <v>63</v>
      </c>
      <c r="B464" t="s">
        <v>224</v>
      </c>
      <c r="C464">
        <v>2</v>
      </c>
      <c r="D464" s="1">
        <v>45021.036805555559</v>
      </c>
      <c r="E464" s="1">
        <v>45021.134027777778</v>
      </c>
      <c r="F464" t="s">
        <v>83</v>
      </c>
      <c r="G464" t="s">
        <v>73</v>
      </c>
      <c r="H464" t="s">
        <v>87</v>
      </c>
      <c r="I464">
        <v>1707</v>
      </c>
      <c r="J464" t="s">
        <v>75</v>
      </c>
      <c r="K464">
        <v>463</v>
      </c>
      <c r="L464" t="s">
        <v>119</v>
      </c>
      <c r="M464" t="s">
        <v>14</v>
      </c>
      <c r="N464" s="2">
        <f>SUMIF(Datos_cocina!A:A,Datos_sala!K:K,Datos_cocina!J:J)</f>
        <v>93</v>
      </c>
      <c r="O464" s="7" t="str">
        <f>TEXT(Datos_sala[[#This Row],[Hora de Salida]], "aaaa-mm-dd")</f>
        <v>2023-04-05</v>
      </c>
      <c r="P464" t="str">
        <f>TEXT(Datos_sala[[#This Row],[Hora de Llegada]], "hh:mm")</f>
        <v>00:53</v>
      </c>
      <c r="Q464" t="str">
        <f>TEXT(Datos_sala[[#This Row],[Hora de Salida]], "hh:mm")</f>
        <v>03:13</v>
      </c>
      <c r="R464" s="8">
        <f>Datos_sala[[#This Row],[Hora de Salida2]] - Datos_sala[[#This Row],[Hora de Llegada2]] + IF(Datos_sala[[#This Row],[Estado de la Mesa]]="Ocupada", 15/1440, 0)</f>
        <v>0.10763888888888888</v>
      </c>
      <c r="S464" s="8">
        <f>SUMIF(Datos_cocina!A:A, Datos_sala!K:K, Datos_cocina!H:H)</f>
        <v>9.7222222222222224E-3</v>
      </c>
      <c r="T464" s="8">
        <f>MAX(0, Datos_sala[[#This Row],[Tiempo de Permanencia]]-Datos_sala[[#This Row],[Tiempo de Preparación Ordenes en Horas]])</f>
        <v>9.7916666666666652E-2</v>
      </c>
      <c r="U464" s="9" t="str">
        <f>IF(Datos_sala[[#This Row],[Tiempo de Degustación en Horas]] = 0, "No", "Si")</f>
        <v>Si</v>
      </c>
    </row>
    <row r="465" spans="1:21" x14ac:dyDescent="0.3">
      <c r="A465">
        <v>16</v>
      </c>
      <c r="B465" t="s">
        <v>451</v>
      </c>
      <c r="C465">
        <v>1</v>
      </c>
      <c r="D465" s="1">
        <v>45021.056250000001</v>
      </c>
      <c r="E465" s="1">
        <v>45021.193749999999</v>
      </c>
      <c r="F465" t="s">
        <v>65</v>
      </c>
      <c r="G465" t="s">
        <v>73</v>
      </c>
      <c r="H465" t="s">
        <v>67</v>
      </c>
      <c r="I465" t="s">
        <v>1196</v>
      </c>
      <c r="J465" t="s">
        <v>79</v>
      </c>
      <c r="K465">
        <v>464</v>
      </c>
      <c r="L465" t="s">
        <v>84</v>
      </c>
      <c r="M465" t="s">
        <v>1197</v>
      </c>
      <c r="N465" s="2">
        <f>SUMIF(Datos_cocina!A:A,Datos_sala!K:K,Datos_cocina!J:J)</f>
        <v>154</v>
      </c>
      <c r="O465" s="7" t="str">
        <f>TEXT(Datos_sala[[#This Row],[Hora de Salida]], "aaaa-mm-dd")</f>
        <v>2023-04-05</v>
      </c>
      <c r="P465" t="str">
        <f>TEXT(Datos_sala[[#This Row],[Hora de Llegada]], "hh:mm")</f>
        <v>01:21</v>
      </c>
      <c r="Q465" t="str">
        <f>TEXT(Datos_sala[[#This Row],[Hora de Salida]], "hh:mm")</f>
        <v>04:39</v>
      </c>
      <c r="R465" s="8">
        <f>Datos_sala[[#This Row],[Hora de Salida2]] - Datos_sala[[#This Row],[Hora de Llegada2]] + IF(Datos_sala[[#This Row],[Estado de la Mesa]]="Ocupada", 15/1440, 0)</f>
        <v>0.13750000000000001</v>
      </c>
      <c r="S465" s="8">
        <f>SUMIF(Datos_cocina!A:A, Datos_sala!K:K, Datos_cocina!H:H)</f>
        <v>5.8333333333333334E-2</v>
      </c>
      <c r="T465" s="8">
        <f>MAX(0, Datos_sala[[#This Row],[Tiempo de Permanencia]]-Datos_sala[[#This Row],[Tiempo de Preparación Ordenes en Horas]])</f>
        <v>7.9166666666666677E-2</v>
      </c>
      <c r="U465" s="9" t="str">
        <f>IF(Datos_sala[[#This Row],[Tiempo de Degustación en Horas]] = 0, "No", "Si")</f>
        <v>Si</v>
      </c>
    </row>
    <row r="466" spans="1:21" x14ac:dyDescent="0.3">
      <c r="A466">
        <v>4</v>
      </c>
      <c r="B466" t="s">
        <v>1198</v>
      </c>
      <c r="C466">
        <v>2</v>
      </c>
      <c r="D466" s="1">
        <v>45021.049305555556</v>
      </c>
      <c r="E466" s="1">
        <v>45021.151388888888</v>
      </c>
      <c r="F466" t="s">
        <v>121</v>
      </c>
      <c r="G466" t="s">
        <v>73</v>
      </c>
      <c r="H466" t="s">
        <v>67</v>
      </c>
      <c r="I466" t="s">
        <v>1199</v>
      </c>
      <c r="J466" t="s">
        <v>75</v>
      </c>
      <c r="K466">
        <v>465</v>
      </c>
      <c r="L466" t="s">
        <v>103</v>
      </c>
      <c r="M466" t="s">
        <v>1200</v>
      </c>
      <c r="N466" s="2">
        <f>SUMIF(Datos_cocina!A:A,Datos_sala!K:K,Datos_cocina!J:J)</f>
        <v>121</v>
      </c>
      <c r="O466" s="7" t="str">
        <f>TEXT(Datos_sala[[#This Row],[Hora de Salida]], "aaaa-mm-dd")</f>
        <v>2023-04-05</v>
      </c>
      <c r="P466" t="str">
        <f>TEXT(Datos_sala[[#This Row],[Hora de Llegada]], "hh:mm")</f>
        <v>01:11</v>
      </c>
      <c r="Q466" t="str">
        <f>TEXT(Datos_sala[[#This Row],[Hora de Salida]], "hh:mm")</f>
        <v>03:38</v>
      </c>
      <c r="R466" s="8">
        <f>Datos_sala[[#This Row],[Hora de Salida2]] - Datos_sala[[#This Row],[Hora de Llegada2]] + IF(Datos_sala[[#This Row],[Estado de la Mesa]]="Ocupada", 15/1440, 0)</f>
        <v>0.1125</v>
      </c>
      <c r="S466" s="8">
        <f>SUMIF(Datos_cocina!A:A, Datos_sala!K:K, Datos_cocina!H:H)</f>
        <v>4.1666666666666664E-2</v>
      </c>
      <c r="T466" s="8">
        <f>MAX(0, Datos_sala[[#This Row],[Tiempo de Permanencia]]-Datos_sala[[#This Row],[Tiempo de Preparación Ordenes en Horas]])</f>
        <v>7.0833333333333331E-2</v>
      </c>
      <c r="U466" s="9" t="str">
        <f>IF(Datos_sala[[#This Row],[Tiempo de Degustación en Horas]] = 0, "No", "Si")</f>
        <v>Si</v>
      </c>
    </row>
    <row r="467" spans="1:21" x14ac:dyDescent="0.3">
      <c r="A467">
        <v>4</v>
      </c>
      <c r="B467" t="s">
        <v>1201</v>
      </c>
      <c r="C467">
        <v>1</v>
      </c>
      <c r="D467" s="1">
        <v>45021.07916666667</v>
      </c>
      <c r="E467" s="1">
        <v>45021.180555555555</v>
      </c>
      <c r="F467" t="s">
        <v>121</v>
      </c>
      <c r="G467" t="s">
        <v>73</v>
      </c>
      <c r="H467" t="s">
        <v>67</v>
      </c>
      <c r="I467" t="s">
        <v>1202</v>
      </c>
      <c r="J467" t="s">
        <v>68</v>
      </c>
      <c r="K467">
        <v>466</v>
      </c>
      <c r="L467" t="s">
        <v>80</v>
      </c>
      <c r="M467" t="s">
        <v>1203</v>
      </c>
      <c r="N467" s="2">
        <f>SUMIF(Datos_cocina!A:A,Datos_sala!K:K,Datos_cocina!J:J)</f>
        <v>140</v>
      </c>
      <c r="O467" s="7" t="str">
        <f>TEXT(Datos_sala[[#This Row],[Hora de Salida]], "aaaa-mm-dd")</f>
        <v>2023-04-05</v>
      </c>
      <c r="P467" t="str">
        <f>TEXT(Datos_sala[[#This Row],[Hora de Llegada]], "hh:mm")</f>
        <v>01:54</v>
      </c>
      <c r="Q467" t="str">
        <f>TEXT(Datos_sala[[#This Row],[Hora de Salida]], "hh:mm")</f>
        <v>04:20</v>
      </c>
      <c r="R467" s="8">
        <f>Datos_sala[[#This Row],[Hora de Salida2]] - Datos_sala[[#This Row],[Hora de Llegada2]] + IF(Datos_sala[[#This Row],[Estado de la Mesa]]="Ocupada", 15/1440, 0)</f>
        <v>0.10138888888888889</v>
      </c>
      <c r="S467" s="8">
        <f>SUMIF(Datos_cocina!A:A, Datos_sala!K:K, Datos_cocina!H:H)</f>
        <v>0.10069444444444445</v>
      </c>
      <c r="T467" s="8">
        <f>MAX(0, Datos_sala[[#This Row],[Tiempo de Permanencia]]-Datos_sala[[#This Row],[Tiempo de Preparación Ordenes en Horas]])</f>
        <v>6.9444444444444198E-4</v>
      </c>
      <c r="U467" s="9" t="str">
        <f>IF(Datos_sala[[#This Row],[Tiempo de Degustación en Horas]] = 0, "No", "Si")</f>
        <v>Si</v>
      </c>
    </row>
    <row r="468" spans="1:21" x14ac:dyDescent="0.3">
      <c r="A468">
        <v>15</v>
      </c>
      <c r="B468" t="s">
        <v>1204</v>
      </c>
      <c r="C468">
        <v>3</v>
      </c>
      <c r="D468" s="1">
        <v>45021.112500000003</v>
      </c>
      <c r="E468" s="1">
        <v>45021.176388888889</v>
      </c>
      <c r="F468" t="s">
        <v>121</v>
      </c>
      <c r="G468" t="s">
        <v>73</v>
      </c>
      <c r="H468" t="s">
        <v>87</v>
      </c>
      <c r="I468" t="s">
        <v>1205</v>
      </c>
      <c r="J468" t="s">
        <v>79</v>
      </c>
      <c r="K468">
        <v>467</v>
      </c>
      <c r="L468" t="s">
        <v>69</v>
      </c>
      <c r="M468" t="s">
        <v>1206</v>
      </c>
      <c r="N468" s="2">
        <f>SUMIF(Datos_cocina!A:A,Datos_sala!K:K,Datos_cocina!J:J)</f>
        <v>143</v>
      </c>
      <c r="O468" s="7" t="str">
        <f>TEXT(Datos_sala[[#This Row],[Hora de Salida]], "aaaa-mm-dd")</f>
        <v>2023-04-05</v>
      </c>
      <c r="P468" t="str">
        <f>TEXT(Datos_sala[[#This Row],[Hora de Llegada]], "hh:mm")</f>
        <v>02:42</v>
      </c>
      <c r="Q468" t="str">
        <f>TEXT(Datos_sala[[#This Row],[Hora de Salida]], "hh:mm")</f>
        <v>04:14</v>
      </c>
      <c r="R468" s="8">
        <f>Datos_sala[[#This Row],[Hora de Salida2]] - Datos_sala[[#This Row],[Hora de Llegada2]] + IF(Datos_sala[[#This Row],[Estado de la Mesa]]="Ocupada", 15/1440, 0)</f>
        <v>6.3888888888888898E-2</v>
      </c>
      <c r="S468" s="8">
        <f>SUMIF(Datos_cocina!A:A, Datos_sala!K:K, Datos_cocina!H:H)</f>
        <v>0.05</v>
      </c>
      <c r="T468" s="8">
        <f>MAX(0, Datos_sala[[#This Row],[Tiempo de Permanencia]]-Datos_sala[[#This Row],[Tiempo de Preparación Ordenes en Horas]])</f>
        <v>1.3888888888888895E-2</v>
      </c>
      <c r="U468" s="9" t="str">
        <f>IF(Datos_sala[[#This Row],[Tiempo de Degustación en Horas]] = 0, "No", "Si")</f>
        <v>Si</v>
      </c>
    </row>
    <row r="469" spans="1:21" x14ac:dyDescent="0.3">
      <c r="A469">
        <v>14</v>
      </c>
      <c r="B469" t="s">
        <v>1207</v>
      </c>
      <c r="C469">
        <v>6</v>
      </c>
      <c r="D469" s="1">
        <v>45021.124305555553</v>
      </c>
      <c r="E469" s="1">
        <v>45021.239583333336</v>
      </c>
      <c r="F469" t="s">
        <v>83</v>
      </c>
      <c r="G469" t="s">
        <v>98</v>
      </c>
      <c r="H469" t="s">
        <v>67</v>
      </c>
      <c r="I469" t="s">
        <v>1208</v>
      </c>
      <c r="J469" t="s">
        <v>79</v>
      </c>
      <c r="K469">
        <v>468</v>
      </c>
      <c r="L469" t="s">
        <v>99</v>
      </c>
      <c r="M469" t="s">
        <v>1209</v>
      </c>
      <c r="N469" s="2">
        <f>SUMIF(Datos_cocina!A:A,Datos_sala!K:K,Datos_cocina!J:J)</f>
        <v>106</v>
      </c>
      <c r="O469" s="7" t="str">
        <f>TEXT(Datos_sala[[#This Row],[Hora de Salida]], "aaaa-mm-dd")</f>
        <v>2023-04-05</v>
      </c>
      <c r="P469" t="str">
        <f>TEXT(Datos_sala[[#This Row],[Hora de Llegada]], "hh:mm")</f>
        <v>02:59</v>
      </c>
      <c r="Q469" t="str">
        <f>TEXT(Datos_sala[[#This Row],[Hora de Salida]], "hh:mm")</f>
        <v>05:45</v>
      </c>
      <c r="R469" s="8">
        <f>Datos_sala[[#This Row],[Hora de Salida2]] - Datos_sala[[#This Row],[Hora de Llegada2]] + IF(Datos_sala[[#This Row],[Estado de la Mesa]]="Ocupada", 15/1440, 0)</f>
        <v>0.11527777777777778</v>
      </c>
      <c r="S469" s="8">
        <f>SUMIF(Datos_cocina!A:A, Datos_sala!K:K, Datos_cocina!H:H)</f>
        <v>4.3749999999999997E-2</v>
      </c>
      <c r="T469" s="8">
        <f>MAX(0, Datos_sala[[#This Row],[Tiempo de Permanencia]]-Datos_sala[[#This Row],[Tiempo de Preparación Ordenes en Horas]])</f>
        <v>7.1527777777777787E-2</v>
      </c>
      <c r="U469" s="9" t="str">
        <f>IF(Datos_sala[[#This Row],[Tiempo de Degustación en Horas]] = 0, "No", "Si")</f>
        <v>Si</v>
      </c>
    </row>
    <row r="470" spans="1:21" x14ac:dyDescent="0.3">
      <c r="A470">
        <v>1</v>
      </c>
      <c r="B470" t="s">
        <v>1210</v>
      </c>
      <c r="C470">
        <v>2</v>
      </c>
      <c r="D470" s="1">
        <v>45021.122916666667</v>
      </c>
      <c r="E470" s="1">
        <v>45021.223611111112</v>
      </c>
      <c r="F470" t="s">
        <v>121</v>
      </c>
      <c r="G470" t="s">
        <v>66</v>
      </c>
      <c r="H470" t="s">
        <v>67</v>
      </c>
      <c r="I470" t="s">
        <v>1164</v>
      </c>
      <c r="J470" t="s">
        <v>79</v>
      </c>
      <c r="K470">
        <v>469</v>
      </c>
      <c r="L470" t="s">
        <v>88</v>
      </c>
      <c r="M470" t="s">
        <v>1211</v>
      </c>
      <c r="N470" s="2">
        <f>SUMIF(Datos_cocina!A:A,Datos_sala!K:K,Datos_cocina!J:J)</f>
        <v>137</v>
      </c>
      <c r="O470" s="7" t="str">
        <f>TEXT(Datos_sala[[#This Row],[Hora de Salida]], "aaaa-mm-dd")</f>
        <v>2023-04-05</v>
      </c>
      <c r="P470" t="str">
        <f>TEXT(Datos_sala[[#This Row],[Hora de Llegada]], "hh:mm")</f>
        <v>02:57</v>
      </c>
      <c r="Q470" t="str">
        <f>TEXT(Datos_sala[[#This Row],[Hora de Salida]], "hh:mm")</f>
        <v>05:22</v>
      </c>
      <c r="R470" s="8">
        <f>Datos_sala[[#This Row],[Hora de Salida2]] - Datos_sala[[#This Row],[Hora de Llegada2]] + IF(Datos_sala[[#This Row],[Estado de la Mesa]]="Ocupada", 15/1440, 0)</f>
        <v>0.10069444444444446</v>
      </c>
      <c r="S470" s="8">
        <f>SUMIF(Datos_cocina!A:A, Datos_sala!K:K, Datos_cocina!H:H)</f>
        <v>4.583333333333333E-2</v>
      </c>
      <c r="T470" s="8">
        <f>MAX(0, Datos_sala[[#This Row],[Tiempo de Permanencia]]-Datos_sala[[#This Row],[Tiempo de Preparación Ordenes en Horas]])</f>
        <v>5.4861111111111131E-2</v>
      </c>
      <c r="U470" s="9" t="str">
        <f>IF(Datos_sala[[#This Row],[Tiempo de Degustación en Horas]] = 0, "No", "Si")</f>
        <v>Si</v>
      </c>
    </row>
    <row r="471" spans="1:21" x14ac:dyDescent="0.3">
      <c r="A471">
        <v>17</v>
      </c>
      <c r="B471" t="s">
        <v>1212</v>
      </c>
      <c r="C471">
        <v>3</v>
      </c>
      <c r="D471" s="1">
        <v>45021.070138888892</v>
      </c>
      <c r="E471" s="1">
        <v>45021.178472222222</v>
      </c>
      <c r="F471" t="s">
        <v>65</v>
      </c>
      <c r="G471" t="s">
        <v>73</v>
      </c>
      <c r="H471" t="s">
        <v>67</v>
      </c>
      <c r="I471" t="s">
        <v>1213</v>
      </c>
      <c r="J471" t="s">
        <v>75</v>
      </c>
      <c r="K471">
        <v>470</v>
      </c>
      <c r="L471" t="s">
        <v>103</v>
      </c>
      <c r="M471" t="s">
        <v>1214</v>
      </c>
      <c r="N471" s="2">
        <f>SUMIF(Datos_cocina!A:A,Datos_sala!K:K,Datos_cocina!J:J)</f>
        <v>78</v>
      </c>
      <c r="O471" s="7" t="str">
        <f>TEXT(Datos_sala[[#This Row],[Hora de Salida]], "aaaa-mm-dd")</f>
        <v>2023-04-05</v>
      </c>
      <c r="P471" t="str">
        <f>TEXT(Datos_sala[[#This Row],[Hora de Llegada]], "hh:mm")</f>
        <v>01:41</v>
      </c>
      <c r="Q471" t="str">
        <f>TEXT(Datos_sala[[#This Row],[Hora de Salida]], "hh:mm")</f>
        <v>04:17</v>
      </c>
      <c r="R471" s="8">
        <f>Datos_sala[[#This Row],[Hora de Salida2]] - Datos_sala[[#This Row],[Hora de Llegada2]] + IF(Datos_sala[[#This Row],[Estado de la Mesa]]="Ocupada", 15/1440, 0)</f>
        <v>0.11875000000000001</v>
      </c>
      <c r="S471" s="8">
        <f>SUMIF(Datos_cocina!A:A, Datos_sala!K:K, Datos_cocina!H:H)</f>
        <v>0.05</v>
      </c>
      <c r="T471" s="8">
        <f>MAX(0, Datos_sala[[#This Row],[Tiempo de Permanencia]]-Datos_sala[[#This Row],[Tiempo de Preparación Ordenes en Horas]])</f>
        <v>6.8750000000000006E-2</v>
      </c>
      <c r="U471" s="9" t="str">
        <f>IF(Datos_sala[[#This Row],[Tiempo de Degustación en Horas]] = 0, "No", "Si")</f>
        <v>Si</v>
      </c>
    </row>
    <row r="472" spans="1:21" x14ac:dyDescent="0.3">
      <c r="A472" t="s">
        <v>63</v>
      </c>
      <c r="B472" t="s">
        <v>225</v>
      </c>
      <c r="C472">
        <v>6</v>
      </c>
      <c r="D472" s="1">
        <v>45021.15</v>
      </c>
      <c r="E472" s="1">
        <v>45021.234722222223</v>
      </c>
      <c r="F472" t="s">
        <v>65</v>
      </c>
      <c r="G472" t="s">
        <v>98</v>
      </c>
      <c r="H472" t="s">
        <v>87</v>
      </c>
      <c r="I472">
        <v>2849</v>
      </c>
      <c r="J472" t="s">
        <v>79</v>
      </c>
      <c r="K472">
        <v>471</v>
      </c>
      <c r="L472" t="s">
        <v>69</v>
      </c>
      <c r="M472" t="s">
        <v>30</v>
      </c>
      <c r="N472" s="2">
        <f>SUMIF(Datos_cocina!A:A,Datos_sala!K:K,Datos_cocina!J:J)</f>
        <v>105</v>
      </c>
      <c r="O472" s="7" t="str">
        <f>TEXT(Datos_sala[[#This Row],[Hora de Salida]], "aaaa-mm-dd")</f>
        <v>2023-04-05</v>
      </c>
      <c r="P472" t="str">
        <f>TEXT(Datos_sala[[#This Row],[Hora de Llegada]], "hh:mm")</f>
        <v>03:36</v>
      </c>
      <c r="Q472" t="str">
        <f>TEXT(Datos_sala[[#This Row],[Hora de Salida]], "hh:mm")</f>
        <v>05:38</v>
      </c>
      <c r="R472" s="8">
        <f>Datos_sala[[#This Row],[Hora de Salida2]] - Datos_sala[[#This Row],[Hora de Llegada2]] + IF(Datos_sala[[#This Row],[Estado de la Mesa]]="Ocupada", 15/1440, 0)</f>
        <v>8.4722222222222227E-2</v>
      </c>
      <c r="S472" s="8">
        <f>SUMIF(Datos_cocina!A:A, Datos_sala!K:K, Datos_cocina!H:H)</f>
        <v>3.9583333333333331E-2</v>
      </c>
      <c r="T472" s="8">
        <f>MAX(0, Datos_sala[[#This Row],[Tiempo de Permanencia]]-Datos_sala[[#This Row],[Tiempo de Preparación Ordenes en Horas]])</f>
        <v>4.5138888888888895E-2</v>
      </c>
      <c r="U472" s="9" t="str">
        <f>IF(Datos_sala[[#This Row],[Tiempo de Degustación en Horas]] = 0, "No", "Si")</f>
        <v>Si</v>
      </c>
    </row>
    <row r="473" spans="1:21" x14ac:dyDescent="0.3">
      <c r="A473">
        <v>20</v>
      </c>
      <c r="B473" t="s">
        <v>1215</v>
      </c>
      <c r="C473">
        <v>2</v>
      </c>
      <c r="D473" s="1">
        <v>45021.164583333331</v>
      </c>
      <c r="E473" s="1">
        <v>45021.286111111112</v>
      </c>
      <c r="F473" t="s">
        <v>83</v>
      </c>
      <c r="G473" t="s">
        <v>73</v>
      </c>
      <c r="H473" t="s">
        <v>74</v>
      </c>
      <c r="I473" t="s">
        <v>1216</v>
      </c>
      <c r="J473" t="s">
        <v>75</v>
      </c>
      <c r="K473">
        <v>472</v>
      </c>
      <c r="L473" t="s">
        <v>103</v>
      </c>
      <c r="M473" t="s">
        <v>1217</v>
      </c>
      <c r="N473" s="2">
        <f>SUMIF(Datos_cocina!A:A,Datos_sala!K:K,Datos_cocina!J:J)</f>
        <v>114</v>
      </c>
      <c r="O473" s="7" t="str">
        <f>TEXT(Datos_sala[[#This Row],[Hora de Salida]], "aaaa-mm-dd")</f>
        <v>2023-04-05</v>
      </c>
      <c r="P473" t="str">
        <f>TEXT(Datos_sala[[#This Row],[Hora de Llegada]], "hh:mm")</f>
        <v>03:57</v>
      </c>
      <c r="Q473" t="str">
        <f>TEXT(Datos_sala[[#This Row],[Hora de Salida]], "hh:mm")</f>
        <v>06:52</v>
      </c>
      <c r="R473" s="8">
        <f>Datos_sala[[#This Row],[Hora de Salida2]] - Datos_sala[[#This Row],[Hora de Llegada2]] + IF(Datos_sala[[#This Row],[Estado de la Mesa]]="Ocupada", 15/1440, 0)</f>
        <v>0.13194444444444442</v>
      </c>
      <c r="S473" s="8">
        <f>SUMIF(Datos_cocina!A:A, Datos_sala!K:K, Datos_cocina!H:H)</f>
        <v>5.0694444444444445E-2</v>
      </c>
      <c r="T473" s="8">
        <f>MAX(0, Datos_sala[[#This Row],[Tiempo de Permanencia]]-Datos_sala[[#This Row],[Tiempo de Preparación Ordenes en Horas]])</f>
        <v>8.1249999999999975E-2</v>
      </c>
      <c r="U473" s="9" t="str">
        <f>IF(Datos_sala[[#This Row],[Tiempo de Degustación en Horas]] = 0, "No", "Si")</f>
        <v>Si</v>
      </c>
    </row>
    <row r="474" spans="1:21" x14ac:dyDescent="0.3">
      <c r="A474">
        <v>13</v>
      </c>
      <c r="B474" t="s">
        <v>1218</v>
      </c>
      <c r="C474">
        <v>4</v>
      </c>
      <c r="D474" s="1">
        <v>45022.15</v>
      </c>
      <c r="E474" s="1">
        <v>45022.294444444444</v>
      </c>
      <c r="F474" t="s">
        <v>83</v>
      </c>
      <c r="G474" t="s">
        <v>73</v>
      </c>
      <c r="H474" t="s">
        <v>87</v>
      </c>
      <c r="I474" t="s">
        <v>1219</v>
      </c>
      <c r="J474" t="s">
        <v>75</v>
      </c>
      <c r="K474">
        <v>473</v>
      </c>
      <c r="L474" t="s">
        <v>119</v>
      </c>
      <c r="M474" t="s">
        <v>1220</v>
      </c>
      <c r="N474" s="2">
        <f>SUMIF(Datos_cocina!A:A,Datos_sala!K:K,Datos_cocina!J:J)</f>
        <v>79</v>
      </c>
      <c r="O474" s="7" t="str">
        <f>TEXT(Datos_sala[[#This Row],[Hora de Salida]], "aaaa-mm-dd")</f>
        <v>2023-04-06</v>
      </c>
      <c r="P474" t="str">
        <f>TEXT(Datos_sala[[#This Row],[Hora de Llegada]], "hh:mm")</f>
        <v>03:36</v>
      </c>
      <c r="Q474" t="str">
        <f>TEXT(Datos_sala[[#This Row],[Hora de Salida]], "hh:mm")</f>
        <v>07:04</v>
      </c>
      <c r="R474" s="8">
        <f>Datos_sala[[#This Row],[Hora de Salida2]] - Datos_sala[[#This Row],[Hora de Llegada2]] + IF(Datos_sala[[#This Row],[Estado de la Mesa]]="Ocupada", 15/1440, 0)</f>
        <v>0.15486111111111112</v>
      </c>
      <c r="S474" s="8">
        <f>SUMIF(Datos_cocina!A:A, Datos_sala!K:K, Datos_cocina!H:H)</f>
        <v>4.2361111111111113E-2</v>
      </c>
      <c r="T474" s="8">
        <f>MAX(0, Datos_sala[[#This Row],[Tiempo de Permanencia]]-Datos_sala[[#This Row],[Tiempo de Preparación Ordenes en Horas]])</f>
        <v>0.1125</v>
      </c>
      <c r="U474" s="9" t="str">
        <f>IF(Datos_sala[[#This Row],[Tiempo de Degustación en Horas]] = 0, "No", "Si")</f>
        <v>Si</v>
      </c>
    </row>
    <row r="475" spans="1:21" x14ac:dyDescent="0.3">
      <c r="A475">
        <v>2</v>
      </c>
      <c r="B475" t="s">
        <v>1221</v>
      </c>
      <c r="C475">
        <v>6</v>
      </c>
      <c r="D475" s="1">
        <v>45022.077777777777</v>
      </c>
      <c r="E475" s="1">
        <v>45022.147222222222</v>
      </c>
      <c r="F475" t="s">
        <v>65</v>
      </c>
      <c r="G475" t="s">
        <v>73</v>
      </c>
      <c r="H475" t="s">
        <v>67</v>
      </c>
      <c r="I475" t="s">
        <v>1222</v>
      </c>
      <c r="J475" t="s">
        <v>68</v>
      </c>
      <c r="K475">
        <v>474</v>
      </c>
      <c r="L475" t="s">
        <v>69</v>
      </c>
      <c r="M475" t="s">
        <v>1223</v>
      </c>
      <c r="N475" s="2">
        <f>SUMIF(Datos_cocina!A:A,Datos_sala!K:K,Datos_cocina!J:J)</f>
        <v>178</v>
      </c>
      <c r="O475" s="7" t="str">
        <f>TEXT(Datos_sala[[#This Row],[Hora de Salida]], "aaaa-mm-dd")</f>
        <v>2023-04-06</v>
      </c>
      <c r="P475" t="str">
        <f>TEXT(Datos_sala[[#This Row],[Hora de Llegada]], "hh:mm")</f>
        <v>01:52</v>
      </c>
      <c r="Q475" t="str">
        <f>TEXT(Datos_sala[[#This Row],[Hora de Salida]], "hh:mm")</f>
        <v>03:32</v>
      </c>
      <c r="R475" s="8">
        <f>Datos_sala[[#This Row],[Hora de Salida2]] - Datos_sala[[#This Row],[Hora de Llegada2]] + IF(Datos_sala[[#This Row],[Estado de la Mesa]]="Ocupada", 15/1440, 0)</f>
        <v>6.9444444444444448E-2</v>
      </c>
      <c r="S475" s="8">
        <f>SUMIF(Datos_cocina!A:A, Datos_sala!K:K, Datos_cocina!H:H)</f>
        <v>0.11180555555555555</v>
      </c>
      <c r="T475" s="8">
        <f>MAX(0, Datos_sala[[#This Row],[Tiempo de Permanencia]]-Datos_sala[[#This Row],[Tiempo de Preparación Ordenes en Horas]])</f>
        <v>0</v>
      </c>
      <c r="U475" s="9" t="str">
        <f>IF(Datos_sala[[#This Row],[Tiempo de Degustación en Horas]] = 0, "No", "Si")</f>
        <v>No</v>
      </c>
    </row>
    <row r="476" spans="1:21" x14ac:dyDescent="0.3">
      <c r="A476">
        <v>18</v>
      </c>
      <c r="B476" t="s">
        <v>189</v>
      </c>
      <c r="C476">
        <v>4</v>
      </c>
      <c r="D476" s="1">
        <v>45022.136805555558</v>
      </c>
      <c r="E476" s="1">
        <v>45022.243055555555</v>
      </c>
      <c r="F476" t="s">
        <v>72</v>
      </c>
      <c r="G476" t="s">
        <v>66</v>
      </c>
      <c r="H476" t="s">
        <v>87</v>
      </c>
      <c r="I476" t="s">
        <v>1224</v>
      </c>
      <c r="J476" t="s">
        <v>75</v>
      </c>
      <c r="K476">
        <v>475</v>
      </c>
      <c r="L476" t="s">
        <v>119</v>
      </c>
      <c r="M476" t="s">
        <v>1225</v>
      </c>
      <c r="N476" s="2">
        <f>SUMIF(Datos_cocina!A:A,Datos_sala!K:K,Datos_cocina!J:J)</f>
        <v>174</v>
      </c>
      <c r="O476" s="7" t="str">
        <f>TEXT(Datos_sala[[#This Row],[Hora de Salida]], "aaaa-mm-dd")</f>
        <v>2023-04-06</v>
      </c>
      <c r="P476" t="str">
        <f>TEXT(Datos_sala[[#This Row],[Hora de Llegada]], "hh:mm")</f>
        <v>03:17</v>
      </c>
      <c r="Q476" t="str">
        <f>TEXT(Datos_sala[[#This Row],[Hora de Salida]], "hh:mm")</f>
        <v>05:50</v>
      </c>
      <c r="R476" s="8">
        <f>Datos_sala[[#This Row],[Hora de Salida2]] - Datos_sala[[#This Row],[Hora de Llegada2]] + IF(Datos_sala[[#This Row],[Estado de la Mesa]]="Ocupada", 15/1440, 0)</f>
        <v>0.11666666666666665</v>
      </c>
      <c r="S476" s="8">
        <f>SUMIF(Datos_cocina!A:A, Datos_sala!K:K, Datos_cocina!H:H)</f>
        <v>2.4305555555555556E-2</v>
      </c>
      <c r="T476" s="8">
        <f>MAX(0, Datos_sala[[#This Row],[Tiempo de Permanencia]]-Datos_sala[[#This Row],[Tiempo de Preparación Ordenes en Horas]])</f>
        <v>9.2361111111111102E-2</v>
      </c>
      <c r="U476" s="9" t="str">
        <f>IF(Datos_sala[[#This Row],[Tiempo de Degustación en Horas]] = 0, "No", "Si")</f>
        <v>Si</v>
      </c>
    </row>
    <row r="477" spans="1:21" x14ac:dyDescent="0.3">
      <c r="A477">
        <v>13</v>
      </c>
      <c r="B477" t="s">
        <v>1226</v>
      </c>
      <c r="C477">
        <v>2</v>
      </c>
      <c r="D477" s="1">
        <v>45022.002083333333</v>
      </c>
      <c r="E477" s="1">
        <v>45022.074305555558</v>
      </c>
      <c r="F477" t="s">
        <v>101</v>
      </c>
      <c r="G477" t="s">
        <v>98</v>
      </c>
      <c r="H477" t="s">
        <v>87</v>
      </c>
      <c r="I477" t="s">
        <v>854</v>
      </c>
      <c r="J477" t="s">
        <v>75</v>
      </c>
      <c r="K477">
        <v>476</v>
      </c>
      <c r="L477" t="s">
        <v>119</v>
      </c>
      <c r="M477" t="s">
        <v>1227</v>
      </c>
      <c r="N477" s="2">
        <f>SUMIF(Datos_cocina!A:A,Datos_sala!K:K,Datos_cocina!J:J)</f>
        <v>218</v>
      </c>
      <c r="O477" s="7" t="str">
        <f>TEXT(Datos_sala[[#This Row],[Hora de Salida]], "aaaa-mm-dd")</f>
        <v>2023-04-06</v>
      </c>
      <c r="P477" t="str">
        <f>TEXT(Datos_sala[[#This Row],[Hora de Llegada]], "hh:mm")</f>
        <v>00:03</v>
      </c>
      <c r="Q477" t="str">
        <f>TEXT(Datos_sala[[#This Row],[Hora de Salida]], "hh:mm")</f>
        <v>01:47</v>
      </c>
      <c r="R477" s="8">
        <f>Datos_sala[[#This Row],[Hora de Salida2]] - Datos_sala[[#This Row],[Hora de Llegada2]] + IF(Datos_sala[[#This Row],[Estado de la Mesa]]="Ocupada", 15/1440, 0)</f>
        <v>8.2638888888888887E-2</v>
      </c>
      <c r="S477" s="8">
        <f>SUMIF(Datos_cocina!A:A, Datos_sala!K:K, Datos_cocina!H:H)</f>
        <v>7.9861111111111119E-2</v>
      </c>
      <c r="T477" s="8">
        <f>MAX(0, Datos_sala[[#This Row],[Tiempo de Permanencia]]-Datos_sala[[#This Row],[Tiempo de Preparación Ordenes en Horas]])</f>
        <v>2.7777777777777679E-3</v>
      </c>
      <c r="U477" s="9" t="str">
        <f>IF(Datos_sala[[#This Row],[Tiempo de Degustación en Horas]] = 0, "No", "Si")</f>
        <v>Si</v>
      </c>
    </row>
    <row r="478" spans="1:21" x14ac:dyDescent="0.3">
      <c r="A478">
        <v>8</v>
      </c>
      <c r="B478" t="s">
        <v>1228</v>
      </c>
      <c r="C478">
        <v>6</v>
      </c>
      <c r="D478" s="1">
        <v>45022.068749999999</v>
      </c>
      <c r="E478" s="1">
        <v>45022.123611111114</v>
      </c>
      <c r="F478" t="s">
        <v>65</v>
      </c>
      <c r="G478" t="s">
        <v>98</v>
      </c>
      <c r="H478" t="s">
        <v>67</v>
      </c>
      <c r="I478" t="s">
        <v>1229</v>
      </c>
      <c r="J478" t="s">
        <v>79</v>
      </c>
      <c r="K478">
        <v>477</v>
      </c>
      <c r="L478" t="s">
        <v>88</v>
      </c>
      <c r="M478" t="s">
        <v>1230</v>
      </c>
      <c r="N478" s="2">
        <f>SUMIF(Datos_cocina!A:A,Datos_sala!K:K,Datos_cocina!J:J)</f>
        <v>204</v>
      </c>
      <c r="O478" s="7" t="str">
        <f>TEXT(Datos_sala[[#This Row],[Hora de Salida]], "aaaa-mm-dd")</f>
        <v>2023-04-06</v>
      </c>
      <c r="P478" t="str">
        <f>TEXT(Datos_sala[[#This Row],[Hora de Llegada]], "hh:mm")</f>
        <v>01:39</v>
      </c>
      <c r="Q478" t="str">
        <f>TEXT(Datos_sala[[#This Row],[Hora de Salida]], "hh:mm")</f>
        <v>02:58</v>
      </c>
      <c r="R478" s="8">
        <f>Datos_sala[[#This Row],[Hora de Salida2]] - Datos_sala[[#This Row],[Hora de Llegada2]] + IF(Datos_sala[[#This Row],[Estado de la Mesa]]="Ocupada", 15/1440, 0)</f>
        <v>5.486111111111111E-2</v>
      </c>
      <c r="S478" s="8">
        <f>SUMIF(Datos_cocina!A:A, Datos_sala!K:K, Datos_cocina!H:H)</f>
        <v>7.9861111111111105E-2</v>
      </c>
      <c r="T478" s="8">
        <f>MAX(0, Datos_sala[[#This Row],[Tiempo de Permanencia]]-Datos_sala[[#This Row],[Tiempo de Preparación Ordenes en Horas]])</f>
        <v>0</v>
      </c>
      <c r="U478" s="9" t="str">
        <f>IF(Datos_sala[[#This Row],[Tiempo de Degustación en Horas]] = 0, "No", "Si")</f>
        <v>No</v>
      </c>
    </row>
    <row r="479" spans="1:21" x14ac:dyDescent="0.3">
      <c r="A479">
        <v>7</v>
      </c>
      <c r="B479" t="s">
        <v>507</v>
      </c>
      <c r="C479">
        <v>5</v>
      </c>
      <c r="D479" s="1">
        <v>45022.000694444447</v>
      </c>
      <c r="E479" s="1">
        <v>45022.144444444442</v>
      </c>
      <c r="F479" t="s">
        <v>121</v>
      </c>
      <c r="G479" t="s">
        <v>73</v>
      </c>
      <c r="H479" t="s">
        <v>74</v>
      </c>
      <c r="I479" t="s">
        <v>1231</v>
      </c>
      <c r="J479" t="s">
        <v>75</v>
      </c>
      <c r="K479">
        <v>478</v>
      </c>
      <c r="L479" t="s">
        <v>80</v>
      </c>
      <c r="M479" t="s">
        <v>1232</v>
      </c>
      <c r="N479" s="2">
        <f>SUMIF(Datos_cocina!A:A,Datos_sala!K:K,Datos_cocina!J:J)</f>
        <v>118</v>
      </c>
      <c r="O479" s="7" t="str">
        <f>TEXT(Datos_sala[[#This Row],[Hora de Salida]], "aaaa-mm-dd")</f>
        <v>2023-04-06</v>
      </c>
      <c r="P479" t="str">
        <f>TEXT(Datos_sala[[#This Row],[Hora de Llegada]], "hh:mm")</f>
        <v>00:01</v>
      </c>
      <c r="Q479" t="str">
        <f>TEXT(Datos_sala[[#This Row],[Hora de Salida]], "hh:mm")</f>
        <v>03:28</v>
      </c>
      <c r="R479" s="8">
        <f>Datos_sala[[#This Row],[Hora de Salida2]] - Datos_sala[[#This Row],[Hora de Llegada2]] + IF(Datos_sala[[#This Row],[Estado de la Mesa]]="Ocupada", 15/1440, 0)</f>
        <v>0.15416666666666665</v>
      </c>
      <c r="S479" s="8">
        <f>SUMIF(Datos_cocina!A:A, Datos_sala!K:K, Datos_cocina!H:H)</f>
        <v>6.25E-2</v>
      </c>
      <c r="T479" s="8">
        <f>MAX(0, Datos_sala[[#This Row],[Tiempo de Permanencia]]-Datos_sala[[#This Row],[Tiempo de Preparación Ordenes en Horas]])</f>
        <v>9.1666666666666646E-2</v>
      </c>
      <c r="U479" s="9" t="str">
        <f>IF(Datos_sala[[#This Row],[Tiempo de Degustación en Horas]] = 0, "No", "Si")</f>
        <v>Si</v>
      </c>
    </row>
    <row r="480" spans="1:21" x14ac:dyDescent="0.3">
      <c r="A480">
        <v>1</v>
      </c>
      <c r="B480" t="s">
        <v>394</v>
      </c>
      <c r="C480">
        <v>3</v>
      </c>
      <c r="D480" s="1">
        <v>45022.029166666667</v>
      </c>
      <c r="E480" s="1">
        <v>45022.1875</v>
      </c>
      <c r="F480" t="s">
        <v>101</v>
      </c>
      <c r="G480" t="s">
        <v>73</v>
      </c>
      <c r="H480" t="s">
        <v>87</v>
      </c>
      <c r="I480" t="s">
        <v>1233</v>
      </c>
      <c r="J480" t="s">
        <v>79</v>
      </c>
      <c r="K480">
        <v>479</v>
      </c>
      <c r="L480" t="s">
        <v>99</v>
      </c>
      <c r="M480" t="s">
        <v>1234</v>
      </c>
      <c r="N480" s="2">
        <f>SUMIF(Datos_cocina!A:A,Datos_sala!K:K,Datos_cocina!J:J)</f>
        <v>52</v>
      </c>
      <c r="O480" s="7" t="str">
        <f>TEXT(Datos_sala[[#This Row],[Hora de Salida]], "aaaa-mm-dd")</f>
        <v>2023-04-06</v>
      </c>
      <c r="P480" t="str">
        <f>TEXT(Datos_sala[[#This Row],[Hora de Llegada]], "hh:mm")</f>
        <v>00:42</v>
      </c>
      <c r="Q480" t="str">
        <f>TEXT(Datos_sala[[#This Row],[Hora de Salida]], "hh:mm")</f>
        <v>04:30</v>
      </c>
      <c r="R480" s="8">
        <f>Datos_sala[[#This Row],[Hora de Salida2]] - Datos_sala[[#This Row],[Hora de Llegada2]] + IF(Datos_sala[[#This Row],[Estado de la Mesa]]="Ocupada", 15/1440, 0)</f>
        <v>0.15833333333333333</v>
      </c>
      <c r="S480" s="8">
        <f>SUMIF(Datos_cocina!A:A, Datos_sala!K:K, Datos_cocina!H:H)</f>
        <v>5.7638888888888892E-2</v>
      </c>
      <c r="T480" s="8">
        <f>MAX(0, Datos_sala[[#This Row],[Tiempo de Permanencia]]-Datos_sala[[#This Row],[Tiempo de Preparación Ordenes en Horas]])</f>
        <v>0.10069444444444443</v>
      </c>
      <c r="U480" s="9" t="str">
        <f>IF(Datos_sala[[#This Row],[Tiempo de Degustación en Horas]] = 0, "No", "Si")</f>
        <v>Si</v>
      </c>
    </row>
    <row r="481" spans="1:21" x14ac:dyDescent="0.3">
      <c r="A481">
        <v>1</v>
      </c>
      <c r="B481" t="s">
        <v>1235</v>
      </c>
      <c r="C481">
        <v>5</v>
      </c>
      <c r="D481" s="1">
        <v>45022.143055555556</v>
      </c>
      <c r="E481" s="1">
        <v>45022.304861111108</v>
      </c>
      <c r="F481" t="s">
        <v>72</v>
      </c>
      <c r="G481" t="s">
        <v>98</v>
      </c>
      <c r="H481" t="s">
        <v>74</v>
      </c>
      <c r="I481" t="s">
        <v>1236</v>
      </c>
      <c r="J481" t="s">
        <v>79</v>
      </c>
      <c r="K481">
        <v>480</v>
      </c>
      <c r="L481" t="s">
        <v>103</v>
      </c>
      <c r="M481" t="s">
        <v>1237</v>
      </c>
      <c r="N481" s="2">
        <f>SUMIF(Datos_cocina!A:A,Datos_sala!K:K,Datos_cocina!J:J)</f>
        <v>159</v>
      </c>
      <c r="O481" s="7" t="str">
        <f>TEXT(Datos_sala[[#This Row],[Hora de Salida]], "aaaa-mm-dd")</f>
        <v>2023-04-06</v>
      </c>
      <c r="P481" t="str">
        <f>TEXT(Datos_sala[[#This Row],[Hora de Llegada]], "hh:mm")</f>
        <v>03:26</v>
      </c>
      <c r="Q481" t="str">
        <f>TEXT(Datos_sala[[#This Row],[Hora de Salida]], "hh:mm")</f>
        <v>07:19</v>
      </c>
      <c r="R481" s="8">
        <f>Datos_sala[[#This Row],[Hora de Salida2]] - Datos_sala[[#This Row],[Hora de Llegada2]] + IF(Datos_sala[[#This Row],[Estado de la Mesa]]="Ocupada", 15/1440, 0)</f>
        <v>0.16180555555555559</v>
      </c>
      <c r="S481" s="8">
        <f>SUMIF(Datos_cocina!A:A, Datos_sala!K:K, Datos_cocina!H:H)</f>
        <v>4.5138888888888888E-2</v>
      </c>
      <c r="T481" s="8">
        <f>MAX(0, Datos_sala[[#This Row],[Tiempo de Permanencia]]-Datos_sala[[#This Row],[Tiempo de Preparación Ordenes en Horas]])</f>
        <v>0.1166666666666667</v>
      </c>
      <c r="U481" s="9" t="str">
        <f>IF(Datos_sala[[#This Row],[Tiempo de Degustación en Horas]] = 0, "No", "Si")</f>
        <v>Si</v>
      </c>
    </row>
    <row r="482" spans="1:21" x14ac:dyDescent="0.3">
      <c r="A482" t="s">
        <v>132</v>
      </c>
      <c r="B482" t="s">
        <v>226</v>
      </c>
      <c r="C482">
        <v>4</v>
      </c>
      <c r="D482" s="1">
        <v>45022.081250000003</v>
      </c>
      <c r="E482" s="1">
        <v>45022.196527777778</v>
      </c>
      <c r="F482" t="s">
        <v>121</v>
      </c>
      <c r="G482" t="s">
        <v>73</v>
      </c>
      <c r="H482" t="s">
        <v>67</v>
      </c>
      <c r="I482">
        <v>4202</v>
      </c>
      <c r="J482" t="s">
        <v>79</v>
      </c>
      <c r="K482">
        <v>481</v>
      </c>
      <c r="L482" t="s">
        <v>69</v>
      </c>
      <c r="M482" t="s">
        <v>46</v>
      </c>
      <c r="N482" s="2">
        <f>SUMIF(Datos_cocina!A:A,Datos_sala!K:K,Datos_cocina!J:J)</f>
        <v>52</v>
      </c>
      <c r="O482" s="7" t="str">
        <f>TEXT(Datos_sala[[#This Row],[Hora de Salida]], "aaaa-mm-dd")</f>
        <v>2023-04-06</v>
      </c>
      <c r="P482" t="str">
        <f>TEXT(Datos_sala[[#This Row],[Hora de Llegada]], "hh:mm")</f>
        <v>01:57</v>
      </c>
      <c r="Q482" t="str">
        <f>TEXT(Datos_sala[[#This Row],[Hora de Salida]], "hh:mm")</f>
        <v>04:43</v>
      </c>
      <c r="R482" s="8">
        <f>Datos_sala[[#This Row],[Hora de Salida2]] - Datos_sala[[#This Row],[Hora de Llegada2]] + IF(Datos_sala[[#This Row],[Estado de la Mesa]]="Ocupada", 15/1440, 0)</f>
        <v>0.11527777777777777</v>
      </c>
      <c r="S482" s="8">
        <f>SUMIF(Datos_cocina!A:A, Datos_sala!K:K, Datos_cocina!H:H)</f>
        <v>4.027777777777778E-2</v>
      </c>
      <c r="T482" s="8">
        <f>MAX(0, Datos_sala[[#This Row],[Tiempo de Permanencia]]-Datos_sala[[#This Row],[Tiempo de Preparación Ordenes en Horas]])</f>
        <v>7.4999999999999983E-2</v>
      </c>
      <c r="U482" s="9" t="str">
        <f>IF(Datos_sala[[#This Row],[Tiempo de Degustación en Horas]] = 0, "No", "Si")</f>
        <v>Si</v>
      </c>
    </row>
    <row r="483" spans="1:21" x14ac:dyDescent="0.3">
      <c r="A483" t="s">
        <v>132</v>
      </c>
      <c r="B483" t="s">
        <v>227</v>
      </c>
      <c r="C483">
        <v>4</v>
      </c>
      <c r="D483" s="1">
        <v>45022.02847222222</v>
      </c>
      <c r="E483" s="1">
        <v>45022.124305555553</v>
      </c>
      <c r="F483" t="s">
        <v>101</v>
      </c>
      <c r="G483" t="s">
        <v>98</v>
      </c>
      <c r="H483" t="s">
        <v>67</v>
      </c>
      <c r="I483">
        <v>1884</v>
      </c>
      <c r="J483" t="s">
        <v>68</v>
      </c>
      <c r="K483">
        <v>482</v>
      </c>
      <c r="L483" t="s">
        <v>88</v>
      </c>
      <c r="M483" t="s">
        <v>42</v>
      </c>
      <c r="N483" s="2">
        <f>SUMIF(Datos_cocina!A:A,Datos_sala!K:K,Datos_cocina!J:J)</f>
        <v>63</v>
      </c>
      <c r="O483" s="7" t="str">
        <f>TEXT(Datos_sala[[#This Row],[Hora de Salida]], "aaaa-mm-dd")</f>
        <v>2023-04-06</v>
      </c>
      <c r="P483" t="str">
        <f>TEXT(Datos_sala[[#This Row],[Hora de Llegada]], "hh:mm")</f>
        <v>00:41</v>
      </c>
      <c r="Q483" t="str">
        <f>TEXT(Datos_sala[[#This Row],[Hora de Salida]], "hh:mm")</f>
        <v>02:59</v>
      </c>
      <c r="R483" s="8">
        <f>Datos_sala[[#This Row],[Hora de Salida2]] - Datos_sala[[#This Row],[Hora de Llegada2]] + IF(Datos_sala[[#This Row],[Estado de la Mesa]]="Ocupada", 15/1440, 0)</f>
        <v>9.583333333333334E-2</v>
      </c>
      <c r="S483" s="8">
        <f>SUMIF(Datos_cocina!A:A, Datos_sala!K:K, Datos_cocina!H:H)</f>
        <v>1.4583333333333334E-2</v>
      </c>
      <c r="T483" s="8">
        <f>MAX(0, Datos_sala[[#This Row],[Tiempo de Permanencia]]-Datos_sala[[#This Row],[Tiempo de Preparación Ordenes en Horas]])</f>
        <v>8.1250000000000003E-2</v>
      </c>
      <c r="U483" s="9" t="str">
        <f>IF(Datos_sala[[#This Row],[Tiempo de Degustación en Horas]] = 0, "No", "Si")</f>
        <v>Si</v>
      </c>
    </row>
    <row r="484" spans="1:21" x14ac:dyDescent="0.3">
      <c r="A484" t="s">
        <v>70</v>
      </c>
      <c r="B484" t="s">
        <v>228</v>
      </c>
      <c r="C484">
        <v>4</v>
      </c>
      <c r="D484" s="1">
        <v>45022.159722222219</v>
      </c>
      <c r="E484" s="1">
        <v>45022.292361111111</v>
      </c>
      <c r="F484" t="s">
        <v>121</v>
      </c>
      <c r="G484" t="s">
        <v>73</v>
      </c>
      <c r="H484" t="s">
        <v>67</v>
      </c>
      <c r="I484">
        <v>1274</v>
      </c>
      <c r="J484" t="s">
        <v>79</v>
      </c>
      <c r="K484">
        <v>483</v>
      </c>
      <c r="L484" t="s">
        <v>110</v>
      </c>
      <c r="M484" t="s">
        <v>16</v>
      </c>
      <c r="N484" s="2">
        <f>SUMIF(Datos_cocina!A:A,Datos_sala!K:K,Datos_cocina!J:J)</f>
        <v>81</v>
      </c>
      <c r="O484" s="7" t="str">
        <f>TEXT(Datos_sala[[#This Row],[Hora de Salida]], "aaaa-mm-dd")</f>
        <v>2023-04-06</v>
      </c>
      <c r="P484" t="str">
        <f>TEXT(Datos_sala[[#This Row],[Hora de Llegada]], "hh:mm")</f>
        <v>03:50</v>
      </c>
      <c r="Q484" t="str">
        <f>TEXT(Datos_sala[[#This Row],[Hora de Salida]], "hh:mm")</f>
        <v>07:01</v>
      </c>
      <c r="R484" s="8">
        <f>Datos_sala[[#This Row],[Hora de Salida2]] - Datos_sala[[#This Row],[Hora de Llegada2]] + IF(Datos_sala[[#This Row],[Estado de la Mesa]]="Ocupada", 15/1440, 0)</f>
        <v>0.13263888888888892</v>
      </c>
      <c r="S484" s="8">
        <f>SUMIF(Datos_cocina!A:A, Datos_sala!K:K, Datos_cocina!H:H)</f>
        <v>3.6805555555555557E-2</v>
      </c>
      <c r="T484" s="8">
        <f>MAX(0, Datos_sala[[#This Row],[Tiempo de Permanencia]]-Datos_sala[[#This Row],[Tiempo de Preparación Ordenes en Horas]])</f>
        <v>9.5833333333333354E-2</v>
      </c>
      <c r="U484" s="9" t="str">
        <f>IF(Datos_sala[[#This Row],[Tiempo de Degustación en Horas]] = 0, "No", "Si")</f>
        <v>Si</v>
      </c>
    </row>
    <row r="485" spans="1:21" x14ac:dyDescent="0.3">
      <c r="A485" t="s">
        <v>81</v>
      </c>
      <c r="B485" t="s">
        <v>229</v>
      </c>
      <c r="C485">
        <v>2</v>
      </c>
      <c r="D485" s="1">
        <v>45022.064583333333</v>
      </c>
      <c r="E485" s="1">
        <v>45022.188194444447</v>
      </c>
      <c r="F485" t="s">
        <v>65</v>
      </c>
      <c r="G485" t="s">
        <v>73</v>
      </c>
      <c r="H485" t="s">
        <v>67</v>
      </c>
      <c r="I485">
        <v>2276</v>
      </c>
      <c r="J485" t="s">
        <v>68</v>
      </c>
      <c r="K485">
        <v>484</v>
      </c>
      <c r="L485" t="s">
        <v>84</v>
      </c>
      <c r="M485" t="s">
        <v>48</v>
      </c>
      <c r="N485" s="2">
        <f>SUMIF(Datos_cocina!A:A,Datos_sala!K:K,Datos_cocina!J:J)</f>
        <v>75</v>
      </c>
      <c r="O485" s="7" t="str">
        <f>TEXT(Datos_sala[[#This Row],[Hora de Salida]], "aaaa-mm-dd")</f>
        <v>2023-04-06</v>
      </c>
      <c r="P485" t="str">
        <f>TEXT(Datos_sala[[#This Row],[Hora de Llegada]], "hh:mm")</f>
        <v>01:33</v>
      </c>
      <c r="Q485" t="str">
        <f>TEXT(Datos_sala[[#This Row],[Hora de Salida]], "hh:mm")</f>
        <v>04:31</v>
      </c>
      <c r="R485" s="8">
        <f>Datos_sala[[#This Row],[Hora de Salida2]] - Datos_sala[[#This Row],[Hora de Llegada2]] + IF(Datos_sala[[#This Row],[Estado de la Mesa]]="Ocupada", 15/1440, 0)</f>
        <v>0.1236111111111111</v>
      </c>
      <c r="S485" s="8">
        <f>SUMIF(Datos_cocina!A:A, Datos_sala!K:K, Datos_cocina!H:H)</f>
        <v>2.361111111111111E-2</v>
      </c>
      <c r="T485" s="8">
        <f>MAX(0, Datos_sala[[#This Row],[Tiempo de Permanencia]]-Datos_sala[[#This Row],[Tiempo de Preparación Ordenes en Horas]])</f>
        <v>9.9999999999999992E-2</v>
      </c>
      <c r="U485" s="9" t="str">
        <f>IF(Datos_sala[[#This Row],[Tiempo de Degustación en Horas]] = 0, "No", "Si")</f>
        <v>Si</v>
      </c>
    </row>
    <row r="486" spans="1:21" x14ac:dyDescent="0.3">
      <c r="A486">
        <v>6</v>
      </c>
      <c r="B486" t="s">
        <v>971</v>
      </c>
      <c r="C486">
        <v>5</v>
      </c>
      <c r="D486" s="1">
        <v>45022.041666666664</v>
      </c>
      <c r="E486" s="1">
        <v>45022.119444444441</v>
      </c>
      <c r="F486" t="s">
        <v>72</v>
      </c>
      <c r="G486" t="s">
        <v>66</v>
      </c>
      <c r="H486" t="s">
        <v>67</v>
      </c>
      <c r="I486" t="s">
        <v>1238</v>
      </c>
      <c r="J486" t="s">
        <v>79</v>
      </c>
      <c r="K486">
        <v>485</v>
      </c>
      <c r="L486" t="s">
        <v>80</v>
      </c>
      <c r="M486" t="s">
        <v>1239</v>
      </c>
      <c r="N486" s="2">
        <f>SUMIF(Datos_cocina!A:A,Datos_sala!K:K,Datos_cocina!J:J)</f>
        <v>144</v>
      </c>
      <c r="O486" s="7" t="str">
        <f>TEXT(Datos_sala[[#This Row],[Hora de Salida]], "aaaa-mm-dd")</f>
        <v>2023-04-06</v>
      </c>
      <c r="P486" t="str">
        <f>TEXT(Datos_sala[[#This Row],[Hora de Llegada]], "hh:mm")</f>
        <v>01:00</v>
      </c>
      <c r="Q486" t="str">
        <f>TEXT(Datos_sala[[#This Row],[Hora de Salida]], "hh:mm")</f>
        <v>02:52</v>
      </c>
      <c r="R486" s="8">
        <f>Datos_sala[[#This Row],[Hora de Salida2]] - Datos_sala[[#This Row],[Hora de Llegada2]] + IF(Datos_sala[[#This Row],[Estado de la Mesa]]="Ocupada", 15/1440, 0)</f>
        <v>7.7777777777777779E-2</v>
      </c>
      <c r="S486" s="8">
        <f>SUMIF(Datos_cocina!A:A, Datos_sala!K:K, Datos_cocina!H:H)</f>
        <v>5.486111111111111E-2</v>
      </c>
      <c r="T486" s="8">
        <f>MAX(0, Datos_sala[[#This Row],[Tiempo de Permanencia]]-Datos_sala[[#This Row],[Tiempo de Preparación Ordenes en Horas]])</f>
        <v>2.2916666666666669E-2</v>
      </c>
      <c r="U486" s="9" t="str">
        <f>IF(Datos_sala[[#This Row],[Tiempo de Degustación en Horas]] = 0, "No", "Si")</f>
        <v>Si</v>
      </c>
    </row>
    <row r="487" spans="1:21" x14ac:dyDescent="0.3">
      <c r="A487">
        <v>15</v>
      </c>
      <c r="B487" t="s">
        <v>1240</v>
      </c>
      <c r="C487">
        <v>3</v>
      </c>
      <c r="D487" s="1">
        <v>45022.115972222222</v>
      </c>
      <c r="E487" s="1">
        <v>45022.258333333331</v>
      </c>
      <c r="F487" t="s">
        <v>121</v>
      </c>
      <c r="G487" t="s">
        <v>98</v>
      </c>
      <c r="H487" t="s">
        <v>87</v>
      </c>
      <c r="I487" t="s">
        <v>1241</v>
      </c>
      <c r="J487" t="s">
        <v>75</v>
      </c>
      <c r="K487">
        <v>486</v>
      </c>
      <c r="L487" t="s">
        <v>88</v>
      </c>
      <c r="M487" t="s">
        <v>1242</v>
      </c>
      <c r="N487" s="2">
        <f>SUMIF(Datos_cocina!A:A,Datos_sala!K:K,Datos_cocina!J:J)</f>
        <v>150</v>
      </c>
      <c r="O487" s="7" t="str">
        <f>TEXT(Datos_sala[[#This Row],[Hora de Salida]], "aaaa-mm-dd")</f>
        <v>2023-04-06</v>
      </c>
      <c r="P487" t="str">
        <f>TEXT(Datos_sala[[#This Row],[Hora de Llegada]], "hh:mm")</f>
        <v>02:47</v>
      </c>
      <c r="Q487" t="str">
        <f>TEXT(Datos_sala[[#This Row],[Hora de Salida]], "hh:mm")</f>
        <v>06:12</v>
      </c>
      <c r="R487" s="8">
        <f>Datos_sala[[#This Row],[Hora de Salida2]] - Datos_sala[[#This Row],[Hora de Llegada2]] + IF(Datos_sala[[#This Row],[Estado de la Mesa]]="Ocupada", 15/1440, 0)</f>
        <v>0.15277777777777779</v>
      </c>
      <c r="S487" s="8">
        <f>SUMIF(Datos_cocina!A:A, Datos_sala!K:K, Datos_cocina!H:H)</f>
        <v>4.0972222222222215E-2</v>
      </c>
      <c r="T487" s="8">
        <f>MAX(0, Datos_sala[[#This Row],[Tiempo de Permanencia]]-Datos_sala[[#This Row],[Tiempo de Preparación Ordenes en Horas]])</f>
        <v>0.11180555555555557</v>
      </c>
      <c r="U487" s="9" t="str">
        <f>IF(Datos_sala[[#This Row],[Tiempo de Degustación en Horas]] = 0, "No", "Si")</f>
        <v>Si</v>
      </c>
    </row>
    <row r="488" spans="1:21" x14ac:dyDescent="0.3">
      <c r="A488">
        <v>17</v>
      </c>
      <c r="B488" t="s">
        <v>264</v>
      </c>
      <c r="C488">
        <v>1</v>
      </c>
      <c r="D488" s="1">
        <v>45022.06527777778</v>
      </c>
      <c r="E488" s="1">
        <v>45022.159722222219</v>
      </c>
      <c r="F488" t="s">
        <v>121</v>
      </c>
      <c r="G488" t="s">
        <v>73</v>
      </c>
      <c r="H488" t="s">
        <v>67</v>
      </c>
      <c r="I488" t="s">
        <v>1243</v>
      </c>
      <c r="J488" t="s">
        <v>75</v>
      </c>
      <c r="K488">
        <v>487</v>
      </c>
      <c r="L488" t="s">
        <v>119</v>
      </c>
      <c r="M488" t="s">
        <v>1244</v>
      </c>
      <c r="N488" s="2">
        <f>SUMIF(Datos_cocina!A:A,Datos_sala!K:K,Datos_cocina!J:J)</f>
        <v>152</v>
      </c>
      <c r="O488" s="7" t="str">
        <f>TEXT(Datos_sala[[#This Row],[Hora de Salida]], "aaaa-mm-dd")</f>
        <v>2023-04-06</v>
      </c>
      <c r="P488" t="str">
        <f>TEXT(Datos_sala[[#This Row],[Hora de Llegada]], "hh:mm")</f>
        <v>01:34</v>
      </c>
      <c r="Q488" t="str">
        <f>TEXT(Datos_sala[[#This Row],[Hora de Salida]], "hh:mm")</f>
        <v>03:50</v>
      </c>
      <c r="R488" s="8">
        <f>Datos_sala[[#This Row],[Hora de Salida2]] - Datos_sala[[#This Row],[Hora de Llegada2]] + IF(Datos_sala[[#This Row],[Estado de la Mesa]]="Ocupada", 15/1440, 0)</f>
        <v>0.1048611111111111</v>
      </c>
      <c r="S488" s="8">
        <f>SUMIF(Datos_cocina!A:A, Datos_sala!K:K, Datos_cocina!H:H)</f>
        <v>6.3888888888888898E-2</v>
      </c>
      <c r="T488" s="8">
        <f>MAX(0, Datos_sala[[#This Row],[Tiempo de Permanencia]]-Datos_sala[[#This Row],[Tiempo de Preparación Ordenes en Horas]])</f>
        <v>4.0972222222222202E-2</v>
      </c>
      <c r="U488" s="9" t="str">
        <f>IF(Datos_sala[[#This Row],[Tiempo de Degustación en Horas]] = 0, "No", "Si")</f>
        <v>Si</v>
      </c>
    </row>
    <row r="489" spans="1:21" x14ac:dyDescent="0.3">
      <c r="A489">
        <v>10</v>
      </c>
      <c r="B489" t="s">
        <v>1245</v>
      </c>
      <c r="C489">
        <v>4</v>
      </c>
      <c r="D489" s="1">
        <v>45022</v>
      </c>
      <c r="E489" s="1">
        <v>45022.081944444442</v>
      </c>
      <c r="F489" t="s">
        <v>101</v>
      </c>
      <c r="G489" t="s">
        <v>73</v>
      </c>
      <c r="H489" t="s">
        <v>87</v>
      </c>
      <c r="I489" t="s">
        <v>1246</v>
      </c>
      <c r="J489" t="s">
        <v>68</v>
      </c>
      <c r="K489">
        <v>488</v>
      </c>
      <c r="L489" t="s">
        <v>99</v>
      </c>
      <c r="M489" t="s">
        <v>1247</v>
      </c>
      <c r="N489" s="2">
        <f>SUMIF(Datos_cocina!A:A,Datos_sala!K:K,Datos_cocina!J:J)</f>
        <v>185</v>
      </c>
      <c r="O489" s="7" t="str">
        <f>TEXT(Datos_sala[[#This Row],[Hora de Salida]], "aaaa-mm-dd")</f>
        <v>2023-04-06</v>
      </c>
      <c r="P489" t="str">
        <f>TEXT(Datos_sala[[#This Row],[Hora de Llegada]], "hh:mm")</f>
        <v>00:00</v>
      </c>
      <c r="Q489" t="str">
        <f>TEXT(Datos_sala[[#This Row],[Hora de Salida]], "hh:mm")</f>
        <v>01:58</v>
      </c>
      <c r="R489" s="8">
        <f>Datos_sala[[#This Row],[Hora de Salida2]] - Datos_sala[[#This Row],[Hora de Llegada2]] + IF(Datos_sala[[#This Row],[Estado de la Mesa]]="Ocupada", 15/1440, 0)</f>
        <v>8.1944444444444445E-2</v>
      </c>
      <c r="S489" s="8">
        <f>SUMIF(Datos_cocina!A:A, Datos_sala!K:K, Datos_cocina!H:H)</f>
        <v>8.6111111111111097E-2</v>
      </c>
      <c r="T489" s="8">
        <f>MAX(0, Datos_sala[[#This Row],[Tiempo de Permanencia]]-Datos_sala[[#This Row],[Tiempo de Preparación Ordenes en Horas]])</f>
        <v>0</v>
      </c>
      <c r="U489" s="9" t="str">
        <f>IF(Datos_sala[[#This Row],[Tiempo de Degustación en Horas]] = 0, "No", "Si")</f>
        <v>No</v>
      </c>
    </row>
    <row r="490" spans="1:21" x14ac:dyDescent="0.3">
      <c r="A490">
        <v>3</v>
      </c>
      <c r="B490" t="s">
        <v>1248</v>
      </c>
      <c r="C490">
        <v>1</v>
      </c>
      <c r="D490" s="1">
        <v>45022.122916666667</v>
      </c>
      <c r="E490" s="1">
        <v>45022.227083333331</v>
      </c>
      <c r="F490" t="s">
        <v>101</v>
      </c>
      <c r="G490" t="s">
        <v>98</v>
      </c>
      <c r="H490" t="s">
        <v>67</v>
      </c>
      <c r="I490" t="s">
        <v>1249</v>
      </c>
      <c r="J490" t="s">
        <v>75</v>
      </c>
      <c r="K490">
        <v>489</v>
      </c>
      <c r="L490" t="s">
        <v>99</v>
      </c>
      <c r="M490" t="s">
        <v>461</v>
      </c>
      <c r="N490" s="2">
        <f>SUMIF(Datos_cocina!A:A,Datos_sala!K:K,Datos_cocina!J:J)</f>
        <v>149</v>
      </c>
      <c r="O490" s="7" t="str">
        <f>TEXT(Datos_sala[[#This Row],[Hora de Salida]], "aaaa-mm-dd")</f>
        <v>2023-04-06</v>
      </c>
      <c r="P490" t="str">
        <f>TEXT(Datos_sala[[#This Row],[Hora de Llegada]], "hh:mm")</f>
        <v>02:57</v>
      </c>
      <c r="Q490" t="str">
        <f>TEXT(Datos_sala[[#This Row],[Hora de Salida]], "hh:mm")</f>
        <v>05:27</v>
      </c>
      <c r="R490" s="8">
        <f>Datos_sala[[#This Row],[Hora de Salida2]] - Datos_sala[[#This Row],[Hora de Llegada2]] + IF(Datos_sala[[#This Row],[Estado de la Mesa]]="Ocupada", 15/1440, 0)</f>
        <v>0.11458333333333334</v>
      </c>
      <c r="S490" s="8">
        <f>SUMIF(Datos_cocina!A:A, Datos_sala!K:K, Datos_cocina!H:H)</f>
        <v>2.361111111111111E-2</v>
      </c>
      <c r="T490" s="8">
        <f>MAX(0, Datos_sala[[#This Row],[Tiempo de Permanencia]]-Datos_sala[[#This Row],[Tiempo de Preparación Ordenes en Horas]])</f>
        <v>9.0972222222222232E-2</v>
      </c>
      <c r="U490" s="9" t="str">
        <f>IF(Datos_sala[[#This Row],[Tiempo de Degustación en Horas]] = 0, "No", "Si")</f>
        <v>Si</v>
      </c>
    </row>
    <row r="491" spans="1:21" x14ac:dyDescent="0.3">
      <c r="A491">
        <v>1</v>
      </c>
      <c r="B491" t="s">
        <v>224</v>
      </c>
      <c r="C491">
        <v>2</v>
      </c>
      <c r="D491" s="1">
        <v>45022.138888888891</v>
      </c>
      <c r="E491" s="1">
        <v>45022.206250000003</v>
      </c>
      <c r="F491" t="s">
        <v>72</v>
      </c>
      <c r="G491" t="s">
        <v>73</v>
      </c>
      <c r="H491" t="s">
        <v>67</v>
      </c>
      <c r="I491" t="s">
        <v>1250</v>
      </c>
      <c r="J491" t="s">
        <v>68</v>
      </c>
      <c r="K491">
        <v>490</v>
      </c>
      <c r="L491" t="s">
        <v>88</v>
      </c>
      <c r="M491" t="s">
        <v>1251</v>
      </c>
      <c r="N491" s="2">
        <f>SUMIF(Datos_cocina!A:A,Datos_sala!K:K,Datos_cocina!J:J)</f>
        <v>212</v>
      </c>
      <c r="O491" s="7" t="str">
        <f>TEXT(Datos_sala[[#This Row],[Hora de Salida]], "aaaa-mm-dd")</f>
        <v>2023-04-06</v>
      </c>
      <c r="P491" t="str">
        <f>TEXT(Datos_sala[[#This Row],[Hora de Llegada]], "hh:mm")</f>
        <v>03:20</v>
      </c>
      <c r="Q491" t="str">
        <f>TEXT(Datos_sala[[#This Row],[Hora de Salida]], "hh:mm")</f>
        <v>04:57</v>
      </c>
      <c r="R491" s="8">
        <f>Datos_sala[[#This Row],[Hora de Salida2]] - Datos_sala[[#This Row],[Hora de Llegada2]] + IF(Datos_sala[[#This Row],[Estado de la Mesa]]="Ocupada", 15/1440, 0)</f>
        <v>6.7361111111111094E-2</v>
      </c>
      <c r="S491" s="8">
        <f>SUMIF(Datos_cocina!A:A, Datos_sala!K:K, Datos_cocina!H:H)</f>
        <v>9.0972222222222232E-2</v>
      </c>
      <c r="T491" s="8">
        <f>MAX(0, Datos_sala[[#This Row],[Tiempo de Permanencia]]-Datos_sala[[#This Row],[Tiempo de Preparación Ordenes en Horas]])</f>
        <v>0</v>
      </c>
      <c r="U491" s="9" t="str">
        <f>IF(Datos_sala[[#This Row],[Tiempo de Degustación en Horas]] = 0, "No", "Si")</f>
        <v>No</v>
      </c>
    </row>
    <row r="492" spans="1:21" x14ac:dyDescent="0.3">
      <c r="A492">
        <v>7</v>
      </c>
      <c r="B492" t="s">
        <v>1122</v>
      </c>
      <c r="C492">
        <v>4</v>
      </c>
      <c r="D492" s="1">
        <v>45022.004861111112</v>
      </c>
      <c r="E492" s="1">
        <v>45022.109027777777</v>
      </c>
      <c r="F492" t="s">
        <v>65</v>
      </c>
      <c r="G492" t="s">
        <v>98</v>
      </c>
      <c r="H492" t="s">
        <v>67</v>
      </c>
      <c r="I492" t="s">
        <v>297</v>
      </c>
      <c r="J492" t="s">
        <v>75</v>
      </c>
      <c r="K492">
        <v>491</v>
      </c>
      <c r="L492" t="s">
        <v>107</v>
      </c>
      <c r="M492" t="s">
        <v>1252</v>
      </c>
      <c r="N492" s="2">
        <f>SUMIF(Datos_cocina!A:A,Datos_sala!K:K,Datos_cocina!J:J)</f>
        <v>118</v>
      </c>
      <c r="O492" s="7" t="str">
        <f>TEXT(Datos_sala[[#This Row],[Hora de Salida]], "aaaa-mm-dd")</f>
        <v>2023-04-06</v>
      </c>
      <c r="P492" t="str">
        <f>TEXT(Datos_sala[[#This Row],[Hora de Llegada]], "hh:mm")</f>
        <v>00:07</v>
      </c>
      <c r="Q492" t="str">
        <f>TEXT(Datos_sala[[#This Row],[Hora de Salida]], "hh:mm")</f>
        <v>02:37</v>
      </c>
      <c r="R492" s="8">
        <f>Datos_sala[[#This Row],[Hora de Salida2]] - Datos_sala[[#This Row],[Hora de Llegada2]] + IF(Datos_sala[[#This Row],[Estado de la Mesa]]="Ocupada", 15/1440, 0)</f>
        <v>0.11458333333333334</v>
      </c>
      <c r="S492" s="8">
        <f>SUMIF(Datos_cocina!A:A, Datos_sala!K:K, Datos_cocina!H:H)</f>
        <v>2.8472222222222222E-2</v>
      </c>
      <c r="T492" s="8">
        <f>MAX(0, Datos_sala[[#This Row],[Tiempo de Permanencia]]-Datos_sala[[#This Row],[Tiempo de Preparación Ordenes en Horas]])</f>
        <v>8.6111111111111124E-2</v>
      </c>
      <c r="U492" s="9" t="str">
        <f>IF(Datos_sala[[#This Row],[Tiempo de Degustación en Horas]] = 0, "No", "Si")</f>
        <v>Si</v>
      </c>
    </row>
    <row r="493" spans="1:21" x14ac:dyDescent="0.3">
      <c r="A493">
        <v>4</v>
      </c>
      <c r="B493" t="s">
        <v>1253</v>
      </c>
      <c r="C493">
        <v>4</v>
      </c>
      <c r="D493" s="1">
        <v>45022.043749999997</v>
      </c>
      <c r="E493" s="1">
        <v>45022.191666666666</v>
      </c>
      <c r="F493" t="s">
        <v>121</v>
      </c>
      <c r="G493" t="s">
        <v>73</v>
      </c>
      <c r="H493" t="s">
        <v>67</v>
      </c>
      <c r="I493" t="s">
        <v>646</v>
      </c>
      <c r="J493" t="s">
        <v>79</v>
      </c>
      <c r="K493">
        <v>492</v>
      </c>
      <c r="L493" t="s">
        <v>88</v>
      </c>
      <c r="M493" t="s">
        <v>1254</v>
      </c>
      <c r="N493" s="2">
        <f>SUMIF(Datos_cocina!A:A,Datos_sala!K:K,Datos_cocina!J:J)</f>
        <v>210</v>
      </c>
      <c r="O493" s="7" t="str">
        <f>TEXT(Datos_sala[[#This Row],[Hora de Salida]], "aaaa-mm-dd")</f>
        <v>2023-04-06</v>
      </c>
      <c r="P493" t="str">
        <f>TEXT(Datos_sala[[#This Row],[Hora de Llegada]], "hh:mm")</f>
        <v>01:03</v>
      </c>
      <c r="Q493" t="str">
        <f>TEXT(Datos_sala[[#This Row],[Hora de Salida]], "hh:mm")</f>
        <v>04:36</v>
      </c>
      <c r="R493" s="8">
        <f>Datos_sala[[#This Row],[Hora de Salida2]] - Datos_sala[[#This Row],[Hora de Llegada2]] + IF(Datos_sala[[#This Row],[Estado de la Mesa]]="Ocupada", 15/1440, 0)</f>
        <v>0.1479166666666667</v>
      </c>
      <c r="S493" s="8">
        <f>SUMIF(Datos_cocina!A:A, Datos_sala!K:K, Datos_cocina!H:H)</f>
        <v>3.4027777777777775E-2</v>
      </c>
      <c r="T493" s="8">
        <f>MAX(0, Datos_sala[[#This Row],[Tiempo de Permanencia]]-Datos_sala[[#This Row],[Tiempo de Preparación Ordenes en Horas]])</f>
        <v>0.11388888888888893</v>
      </c>
      <c r="U493" s="9" t="str">
        <f>IF(Datos_sala[[#This Row],[Tiempo de Degustación en Horas]] = 0, "No", "Si")</f>
        <v>Si</v>
      </c>
    </row>
    <row r="494" spans="1:21" x14ac:dyDescent="0.3">
      <c r="A494" t="s">
        <v>70</v>
      </c>
      <c r="B494" t="s">
        <v>230</v>
      </c>
      <c r="C494">
        <v>2</v>
      </c>
      <c r="D494" s="1">
        <v>45022.021527777775</v>
      </c>
      <c r="E494" s="1">
        <v>45022.073611111111</v>
      </c>
      <c r="F494" t="s">
        <v>72</v>
      </c>
      <c r="G494" t="s">
        <v>73</v>
      </c>
      <c r="H494" t="s">
        <v>67</v>
      </c>
      <c r="I494">
        <v>3267</v>
      </c>
      <c r="J494" t="s">
        <v>75</v>
      </c>
      <c r="K494">
        <v>493</v>
      </c>
      <c r="L494" t="s">
        <v>69</v>
      </c>
      <c r="M494" t="s">
        <v>44</v>
      </c>
      <c r="N494" s="2">
        <f>SUMIF(Datos_cocina!A:A,Datos_sala!K:K,Datos_cocina!J:J)</f>
        <v>54</v>
      </c>
      <c r="O494" s="7" t="str">
        <f>TEXT(Datos_sala[[#This Row],[Hora de Salida]], "aaaa-mm-dd")</f>
        <v>2023-04-06</v>
      </c>
      <c r="P494" t="str">
        <f>TEXT(Datos_sala[[#This Row],[Hora de Llegada]], "hh:mm")</f>
        <v>00:31</v>
      </c>
      <c r="Q494" t="str">
        <f>TEXT(Datos_sala[[#This Row],[Hora de Salida]], "hh:mm")</f>
        <v>01:46</v>
      </c>
      <c r="R494" s="8">
        <f>Datos_sala[[#This Row],[Hora de Salida2]] - Datos_sala[[#This Row],[Hora de Llegada2]] + IF(Datos_sala[[#This Row],[Estado de la Mesa]]="Ocupada", 15/1440, 0)</f>
        <v>6.25E-2</v>
      </c>
      <c r="S494" s="8">
        <f>SUMIF(Datos_cocina!A:A, Datos_sala!K:K, Datos_cocina!H:H)</f>
        <v>5.5555555555555558E-3</v>
      </c>
      <c r="T494" s="8">
        <f>MAX(0, Datos_sala[[#This Row],[Tiempo de Permanencia]]-Datos_sala[[#This Row],[Tiempo de Preparación Ordenes en Horas]])</f>
        <v>5.6944444444444443E-2</v>
      </c>
      <c r="U494" s="9" t="str">
        <f>IF(Datos_sala[[#This Row],[Tiempo de Degustación en Horas]] = 0, "No", "Si")</f>
        <v>Si</v>
      </c>
    </row>
    <row r="495" spans="1:21" x14ac:dyDescent="0.3">
      <c r="A495">
        <v>20</v>
      </c>
      <c r="B495" t="s">
        <v>968</v>
      </c>
      <c r="C495">
        <v>5</v>
      </c>
      <c r="D495" s="1">
        <v>45022.061111111114</v>
      </c>
      <c r="E495" s="1">
        <v>45022.200694444444</v>
      </c>
      <c r="F495" t="s">
        <v>121</v>
      </c>
      <c r="G495" t="s">
        <v>98</v>
      </c>
      <c r="H495" t="s">
        <v>67</v>
      </c>
      <c r="I495" t="s">
        <v>1255</v>
      </c>
      <c r="J495" t="s">
        <v>79</v>
      </c>
      <c r="K495">
        <v>494</v>
      </c>
      <c r="L495" t="s">
        <v>119</v>
      </c>
      <c r="M495" t="s">
        <v>304</v>
      </c>
      <c r="N495" s="2">
        <f>SUMIF(Datos_cocina!A:A,Datos_sala!K:K,Datos_cocina!J:J)</f>
        <v>172</v>
      </c>
      <c r="O495" s="7" t="str">
        <f>TEXT(Datos_sala[[#This Row],[Hora de Salida]], "aaaa-mm-dd")</f>
        <v>2023-04-06</v>
      </c>
      <c r="P495" t="str">
        <f>TEXT(Datos_sala[[#This Row],[Hora de Llegada]], "hh:mm")</f>
        <v>01:28</v>
      </c>
      <c r="Q495" t="str">
        <f>TEXT(Datos_sala[[#This Row],[Hora de Salida]], "hh:mm")</f>
        <v>04:49</v>
      </c>
      <c r="R495" s="8">
        <f>Datos_sala[[#This Row],[Hora de Salida2]] - Datos_sala[[#This Row],[Hora de Llegada2]] + IF(Datos_sala[[#This Row],[Estado de la Mesa]]="Ocupada", 15/1440, 0)</f>
        <v>0.13958333333333334</v>
      </c>
      <c r="S495" s="8">
        <f>SUMIF(Datos_cocina!A:A, Datos_sala!K:K, Datos_cocina!H:H)</f>
        <v>2.1527777777777778E-2</v>
      </c>
      <c r="T495" s="8">
        <f>MAX(0, Datos_sala[[#This Row],[Tiempo de Permanencia]]-Datos_sala[[#This Row],[Tiempo de Preparación Ordenes en Horas]])</f>
        <v>0.11805555555555555</v>
      </c>
      <c r="U495" s="9" t="str">
        <f>IF(Datos_sala[[#This Row],[Tiempo de Degustación en Horas]] = 0, "No", "Si")</f>
        <v>Si</v>
      </c>
    </row>
    <row r="496" spans="1:21" x14ac:dyDescent="0.3">
      <c r="A496">
        <v>11</v>
      </c>
      <c r="B496" t="s">
        <v>270</v>
      </c>
      <c r="C496">
        <v>6</v>
      </c>
      <c r="D496" s="1">
        <v>45022.125694444447</v>
      </c>
      <c r="E496" s="1">
        <v>45022.284722222219</v>
      </c>
      <c r="F496" t="s">
        <v>83</v>
      </c>
      <c r="G496" t="s">
        <v>98</v>
      </c>
      <c r="H496" t="s">
        <v>67</v>
      </c>
      <c r="I496" t="s">
        <v>1256</v>
      </c>
      <c r="J496" t="s">
        <v>68</v>
      </c>
      <c r="K496">
        <v>495</v>
      </c>
      <c r="L496" t="s">
        <v>142</v>
      </c>
      <c r="M496" t="s">
        <v>1257</v>
      </c>
      <c r="N496" s="2">
        <f>SUMIF(Datos_cocina!A:A,Datos_sala!K:K,Datos_cocina!J:J)</f>
        <v>263</v>
      </c>
      <c r="O496" s="7" t="str">
        <f>TEXT(Datos_sala[[#This Row],[Hora de Salida]], "aaaa-mm-dd")</f>
        <v>2023-04-06</v>
      </c>
      <c r="P496" t="str">
        <f>TEXT(Datos_sala[[#This Row],[Hora de Llegada]], "hh:mm")</f>
        <v>03:01</v>
      </c>
      <c r="Q496" t="str">
        <f>TEXT(Datos_sala[[#This Row],[Hora de Salida]], "hh:mm")</f>
        <v>06:50</v>
      </c>
      <c r="R496" s="8">
        <f>Datos_sala[[#This Row],[Hora de Salida2]] - Datos_sala[[#This Row],[Hora de Llegada2]] + IF(Datos_sala[[#This Row],[Estado de la Mesa]]="Ocupada", 15/1440, 0)</f>
        <v>0.15902777777777777</v>
      </c>
      <c r="S496" s="8">
        <f>SUMIF(Datos_cocina!A:A, Datos_sala!K:K, Datos_cocina!H:H)</f>
        <v>7.0833333333333331E-2</v>
      </c>
      <c r="T496" s="8">
        <f>MAX(0, Datos_sala[[#This Row],[Tiempo de Permanencia]]-Datos_sala[[#This Row],[Tiempo de Preparación Ordenes en Horas]])</f>
        <v>8.8194444444444436E-2</v>
      </c>
      <c r="U496" s="9" t="str">
        <f>IF(Datos_sala[[#This Row],[Tiempo de Degustación en Horas]] = 0, "No", "Si")</f>
        <v>Si</v>
      </c>
    </row>
    <row r="497" spans="1:21" x14ac:dyDescent="0.3">
      <c r="A497">
        <v>1</v>
      </c>
      <c r="B497" t="s">
        <v>604</v>
      </c>
      <c r="C497">
        <v>3</v>
      </c>
      <c r="D497" s="1">
        <v>45022.106944444444</v>
      </c>
      <c r="E497" s="1">
        <v>45022.265277777777</v>
      </c>
      <c r="F497" t="s">
        <v>121</v>
      </c>
      <c r="G497" t="s">
        <v>73</v>
      </c>
      <c r="H497" t="s">
        <v>67</v>
      </c>
      <c r="I497" t="s">
        <v>1258</v>
      </c>
      <c r="J497" t="s">
        <v>79</v>
      </c>
      <c r="K497">
        <v>496</v>
      </c>
      <c r="L497" t="s">
        <v>99</v>
      </c>
      <c r="M497" t="s">
        <v>1259</v>
      </c>
      <c r="N497" s="2">
        <f>SUMIF(Datos_cocina!A:A,Datos_sala!K:K,Datos_cocina!J:J)</f>
        <v>223</v>
      </c>
      <c r="O497" s="7" t="str">
        <f>TEXT(Datos_sala[[#This Row],[Hora de Salida]], "aaaa-mm-dd")</f>
        <v>2023-04-06</v>
      </c>
      <c r="P497" t="str">
        <f>TEXT(Datos_sala[[#This Row],[Hora de Llegada]], "hh:mm")</f>
        <v>02:34</v>
      </c>
      <c r="Q497" t="str">
        <f>TEXT(Datos_sala[[#This Row],[Hora de Salida]], "hh:mm")</f>
        <v>06:22</v>
      </c>
      <c r="R497" s="8">
        <f>Datos_sala[[#This Row],[Hora de Salida2]] - Datos_sala[[#This Row],[Hora de Llegada2]] + IF(Datos_sala[[#This Row],[Estado de la Mesa]]="Ocupada", 15/1440, 0)</f>
        <v>0.15833333333333333</v>
      </c>
      <c r="S497" s="8">
        <f>SUMIF(Datos_cocina!A:A, Datos_sala!K:K, Datos_cocina!H:H)</f>
        <v>9.2361111111111102E-2</v>
      </c>
      <c r="T497" s="8">
        <f>MAX(0, Datos_sala[[#This Row],[Tiempo de Permanencia]]-Datos_sala[[#This Row],[Tiempo de Preparación Ordenes en Horas]])</f>
        <v>6.5972222222222224E-2</v>
      </c>
      <c r="U497" s="9" t="str">
        <f>IF(Datos_sala[[#This Row],[Tiempo de Degustación en Horas]] = 0, "No", "Si")</f>
        <v>Si</v>
      </c>
    </row>
    <row r="498" spans="1:21" x14ac:dyDescent="0.3">
      <c r="A498">
        <v>13</v>
      </c>
      <c r="B498" t="s">
        <v>442</v>
      </c>
      <c r="C498">
        <v>6</v>
      </c>
      <c r="D498" s="1">
        <v>45022.145833333336</v>
      </c>
      <c r="E498" s="1">
        <v>45022.290277777778</v>
      </c>
      <c r="F498" t="s">
        <v>101</v>
      </c>
      <c r="G498" t="s">
        <v>73</v>
      </c>
      <c r="H498" t="s">
        <v>87</v>
      </c>
      <c r="I498" t="s">
        <v>1260</v>
      </c>
      <c r="J498" t="s">
        <v>79</v>
      </c>
      <c r="K498">
        <v>497</v>
      </c>
      <c r="L498" t="s">
        <v>99</v>
      </c>
      <c r="M498" t="s">
        <v>1261</v>
      </c>
      <c r="N498" s="2">
        <f>SUMIF(Datos_cocina!A:A,Datos_sala!K:K,Datos_cocina!J:J)</f>
        <v>150</v>
      </c>
      <c r="O498" s="7" t="str">
        <f>TEXT(Datos_sala[[#This Row],[Hora de Salida]], "aaaa-mm-dd")</f>
        <v>2023-04-06</v>
      </c>
      <c r="P498" t="str">
        <f>TEXT(Datos_sala[[#This Row],[Hora de Llegada]], "hh:mm")</f>
        <v>03:30</v>
      </c>
      <c r="Q498" t="str">
        <f>TEXT(Datos_sala[[#This Row],[Hora de Salida]], "hh:mm")</f>
        <v>06:58</v>
      </c>
      <c r="R498" s="8">
        <f>Datos_sala[[#This Row],[Hora de Salida2]] - Datos_sala[[#This Row],[Hora de Llegada2]] + IF(Datos_sala[[#This Row],[Estado de la Mesa]]="Ocupada", 15/1440, 0)</f>
        <v>0.14444444444444446</v>
      </c>
      <c r="S498" s="8">
        <f>SUMIF(Datos_cocina!A:A, Datos_sala!K:K, Datos_cocina!H:H)</f>
        <v>2.6388888888888889E-2</v>
      </c>
      <c r="T498" s="8">
        <f>MAX(0, Datos_sala[[#This Row],[Tiempo de Permanencia]]-Datos_sala[[#This Row],[Tiempo de Preparación Ordenes en Horas]])</f>
        <v>0.11805555555555557</v>
      </c>
      <c r="U498" s="9" t="str">
        <f>IF(Datos_sala[[#This Row],[Tiempo de Degustación en Horas]] = 0, "No", "Si")</f>
        <v>Si</v>
      </c>
    </row>
    <row r="499" spans="1:21" x14ac:dyDescent="0.3">
      <c r="A499" t="s">
        <v>77</v>
      </c>
      <c r="B499" t="s">
        <v>215</v>
      </c>
      <c r="C499">
        <v>3</v>
      </c>
      <c r="D499" s="1">
        <v>45022.011805555558</v>
      </c>
      <c r="E499" s="1">
        <v>45022.156944444447</v>
      </c>
      <c r="F499" t="s">
        <v>101</v>
      </c>
      <c r="G499" t="s">
        <v>73</v>
      </c>
      <c r="H499" t="s">
        <v>67</v>
      </c>
      <c r="I499">
        <v>2199</v>
      </c>
      <c r="J499" t="s">
        <v>68</v>
      </c>
      <c r="K499">
        <v>498</v>
      </c>
      <c r="L499" t="s">
        <v>107</v>
      </c>
      <c r="M499" t="s">
        <v>28</v>
      </c>
      <c r="N499" s="2">
        <f>SUMIF(Datos_cocina!A:A,Datos_sala!K:K,Datos_cocina!J:J)</f>
        <v>19</v>
      </c>
      <c r="O499" s="7" t="str">
        <f>TEXT(Datos_sala[[#This Row],[Hora de Salida]], "aaaa-mm-dd")</f>
        <v>2023-04-06</v>
      </c>
      <c r="P499" t="str">
        <f>TEXT(Datos_sala[[#This Row],[Hora de Llegada]], "hh:mm")</f>
        <v>00:17</v>
      </c>
      <c r="Q499" t="str">
        <f>TEXT(Datos_sala[[#This Row],[Hora de Salida]], "hh:mm")</f>
        <v>03:46</v>
      </c>
      <c r="R499" s="8">
        <f>Datos_sala[[#This Row],[Hora de Salida2]] - Datos_sala[[#This Row],[Hora de Llegada2]] + IF(Datos_sala[[#This Row],[Estado de la Mesa]]="Ocupada", 15/1440, 0)</f>
        <v>0.14513888888888887</v>
      </c>
      <c r="S499" s="8">
        <f>SUMIF(Datos_cocina!A:A, Datos_sala!K:K, Datos_cocina!H:H)</f>
        <v>2.2222222222222223E-2</v>
      </c>
      <c r="T499" s="8">
        <f>MAX(0, Datos_sala[[#This Row],[Tiempo de Permanencia]]-Datos_sala[[#This Row],[Tiempo de Preparación Ordenes en Horas]])</f>
        <v>0.12291666666666665</v>
      </c>
      <c r="U499" s="9" t="str">
        <f>IF(Datos_sala[[#This Row],[Tiempo de Degustación en Horas]] = 0, "No", "Si")</f>
        <v>Si</v>
      </c>
    </row>
    <row r="500" spans="1:21" x14ac:dyDescent="0.3">
      <c r="A500">
        <v>5</v>
      </c>
      <c r="B500" t="s">
        <v>1109</v>
      </c>
      <c r="C500">
        <v>5</v>
      </c>
      <c r="D500" s="1">
        <v>45022.056250000001</v>
      </c>
      <c r="E500" s="1">
        <v>45022.186111111114</v>
      </c>
      <c r="F500" t="s">
        <v>83</v>
      </c>
      <c r="G500" t="s">
        <v>66</v>
      </c>
      <c r="H500" t="s">
        <v>87</v>
      </c>
      <c r="I500" t="s">
        <v>1262</v>
      </c>
      <c r="J500" t="s">
        <v>79</v>
      </c>
      <c r="K500">
        <v>499</v>
      </c>
      <c r="L500" t="s">
        <v>76</v>
      </c>
      <c r="M500" t="s">
        <v>1263</v>
      </c>
      <c r="N500" s="2">
        <f>SUMIF(Datos_cocina!A:A,Datos_sala!K:K,Datos_cocina!J:J)</f>
        <v>158</v>
      </c>
      <c r="O500" s="7" t="str">
        <f>TEXT(Datos_sala[[#This Row],[Hora de Salida]], "aaaa-mm-dd")</f>
        <v>2023-04-06</v>
      </c>
      <c r="P500" t="str">
        <f>TEXT(Datos_sala[[#This Row],[Hora de Llegada]], "hh:mm")</f>
        <v>01:21</v>
      </c>
      <c r="Q500" t="str">
        <f>TEXT(Datos_sala[[#This Row],[Hora de Salida]], "hh:mm")</f>
        <v>04:28</v>
      </c>
      <c r="R500" s="8">
        <f>Datos_sala[[#This Row],[Hora de Salida2]] - Datos_sala[[#This Row],[Hora de Llegada2]] + IF(Datos_sala[[#This Row],[Estado de la Mesa]]="Ocupada", 15/1440, 0)</f>
        <v>0.12986111111111112</v>
      </c>
      <c r="S500" s="8">
        <f>SUMIF(Datos_cocina!A:A, Datos_sala!K:K, Datos_cocina!H:H)</f>
        <v>9.0277777777777776E-2</v>
      </c>
      <c r="T500" s="8">
        <f>MAX(0, Datos_sala[[#This Row],[Tiempo de Permanencia]]-Datos_sala[[#This Row],[Tiempo de Preparación Ordenes en Horas]])</f>
        <v>3.9583333333333345E-2</v>
      </c>
      <c r="U500" s="9" t="str">
        <f>IF(Datos_sala[[#This Row],[Tiempo de Degustación en Horas]] = 0, "No", "Si")</f>
        <v>Si</v>
      </c>
    </row>
    <row r="501" spans="1:21" x14ac:dyDescent="0.3">
      <c r="A501">
        <v>4</v>
      </c>
      <c r="B501" t="s">
        <v>1248</v>
      </c>
      <c r="C501">
        <v>5</v>
      </c>
      <c r="D501" s="1">
        <v>45022.053472222222</v>
      </c>
      <c r="E501" s="1">
        <v>45022.21875</v>
      </c>
      <c r="F501" t="s">
        <v>65</v>
      </c>
      <c r="G501" t="s">
        <v>98</v>
      </c>
      <c r="H501" t="s">
        <v>87</v>
      </c>
      <c r="I501" t="s">
        <v>1264</v>
      </c>
      <c r="J501" t="s">
        <v>75</v>
      </c>
      <c r="K501">
        <v>500</v>
      </c>
      <c r="L501" t="s">
        <v>99</v>
      </c>
      <c r="M501" t="s">
        <v>1265</v>
      </c>
      <c r="N501" s="2">
        <f>SUMIF(Datos_cocina!A:A,Datos_sala!K:K,Datos_cocina!J:J)</f>
        <v>93</v>
      </c>
      <c r="O501" s="7" t="str">
        <f>TEXT(Datos_sala[[#This Row],[Hora de Salida]], "aaaa-mm-dd")</f>
        <v>2023-04-06</v>
      </c>
      <c r="P501" t="str">
        <f>TEXT(Datos_sala[[#This Row],[Hora de Llegada]], "hh:mm")</f>
        <v>01:17</v>
      </c>
      <c r="Q501" t="str">
        <f>TEXT(Datos_sala[[#This Row],[Hora de Salida]], "hh:mm")</f>
        <v>05:15</v>
      </c>
      <c r="R501" s="8">
        <f>Datos_sala[[#This Row],[Hora de Salida2]] - Datos_sala[[#This Row],[Hora de Llegada2]] + IF(Datos_sala[[#This Row],[Estado de la Mesa]]="Ocupada", 15/1440, 0)</f>
        <v>0.17569444444444443</v>
      </c>
      <c r="S501" s="8">
        <f>SUMIF(Datos_cocina!A:A, Datos_sala!K:K, Datos_cocina!H:H)</f>
        <v>2.9166666666666667E-2</v>
      </c>
      <c r="T501" s="8">
        <f>MAX(0, Datos_sala[[#This Row],[Tiempo de Permanencia]]-Datos_sala[[#This Row],[Tiempo de Preparación Ordenes en Horas]])</f>
        <v>0.14652777777777776</v>
      </c>
      <c r="U501" s="9" t="str">
        <f>IF(Datos_sala[[#This Row],[Tiempo de Degustación en Horas]] = 0, "No", "Si")</f>
        <v>Si</v>
      </c>
    </row>
    <row r="502" spans="1:21" x14ac:dyDescent="0.3">
      <c r="A502">
        <v>7</v>
      </c>
      <c r="B502" t="s">
        <v>1266</v>
      </c>
      <c r="C502">
        <v>1</v>
      </c>
      <c r="D502" s="1">
        <v>45022.155555555553</v>
      </c>
      <c r="E502" s="1">
        <v>45022.271527777775</v>
      </c>
      <c r="F502" t="s">
        <v>121</v>
      </c>
      <c r="G502" t="s">
        <v>66</v>
      </c>
      <c r="H502" t="s">
        <v>67</v>
      </c>
      <c r="I502" t="s">
        <v>1267</v>
      </c>
      <c r="J502" t="s">
        <v>75</v>
      </c>
      <c r="K502">
        <v>501</v>
      </c>
      <c r="L502" t="s">
        <v>142</v>
      </c>
      <c r="M502" t="s">
        <v>1268</v>
      </c>
      <c r="N502" s="2">
        <f>SUMIF(Datos_cocina!A:A,Datos_sala!K:K,Datos_cocina!J:J)</f>
        <v>138</v>
      </c>
      <c r="O502" s="7" t="str">
        <f>TEXT(Datos_sala[[#This Row],[Hora de Salida]], "aaaa-mm-dd")</f>
        <v>2023-04-06</v>
      </c>
      <c r="P502" t="str">
        <f>TEXT(Datos_sala[[#This Row],[Hora de Llegada]], "hh:mm")</f>
        <v>03:44</v>
      </c>
      <c r="Q502" t="str">
        <f>TEXT(Datos_sala[[#This Row],[Hora de Salida]], "hh:mm")</f>
        <v>06:31</v>
      </c>
      <c r="R502" s="8">
        <f>Datos_sala[[#This Row],[Hora de Salida2]] - Datos_sala[[#This Row],[Hora de Llegada2]] + IF(Datos_sala[[#This Row],[Estado de la Mesa]]="Ocupada", 15/1440, 0)</f>
        <v>0.12638888888888886</v>
      </c>
      <c r="S502" s="8">
        <f>SUMIF(Datos_cocina!A:A, Datos_sala!K:K, Datos_cocina!H:H)</f>
        <v>2.7083333333333334E-2</v>
      </c>
      <c r="T502" s="8">
        <f>MAX(0, Datos_sala[[#This Row],[Tiempo de Permanencia]]-Datos_sala[[#This Row],[Tiempo de Preparación Ordenes en Horas]])</f>
        <v>9.9305555555555522E-2</v>
      </c>
      <c r="U502" s="9" t="str">
        <f>IF(Datos_sala[[#This Row],[Tiempo de Degustación en Horas]] = 0, "No", "Si")</f>
        <v>Si</v>
      </c>
    </row>
    <row r="503" spans="1:21" x14ac:dyDescent="0.3">
      <c r="A503">
        <v>5</v>
      </c>
      <c r="B503" t="s">
        <v>741</v>
      </c>
      <c r="C503">
        <v>2</v>
      </c>
      <c r="D503" s="1">
        <v>45022.03125</v>
      </c>
      <c r="E503" s="1">
        <v>45022.081250000003</v>
      </c>
      <c r="F503" t="s">
        <v>72</v>
      </c>
      <c r="G503" t="s">
        <v>73</v>
      </c>
      <c r="H503" t="s">
        <v>67</v>
      </c>
      <c r="I503" t="s">
        <v>1269</v>
      </c>
      <c r="J503" t="s">
        <v>79</v>
      </c>
      <c r="K503">
        <v>502</v>
      </c>
      <c r="L503" t="s">
        <v>80</v>
      </c>
      <c r="M503" t="s">
        <v>1270</v>
      </c>
      <c r="N503" s="2">
        <f>SUMIF(Datos_cocina!A:A,Datos_sala!K:K,Datos_cocina!J:J)</f>
        <v>139</v>
      </c>
      <c r="O503" s="7" t="str">
        <f>TEXT(Datos_sala[[#This Row],[Hora de Salida]], "aaaa-mm-dd")</f>
        <v>2023-04-06</v>
      </c>
      <c r="P503" t="str">
        <f>TEXT(Datos_sala[[#This Row],[Hora de Llegada]], "hh:mm")</f>
        <v>00:45</v>
      </c>
      <c r="Q503" t="str">
        <f>TEXT(Datos_sala[[#This Row],[Hora de Salida]], "hh:mm")</f>
        <v>01:57</v>
      </c>
      <c r="R503" s="8">
        <f>Datos_sala[[#This Row],[Hora de Salida2]] - Datos_sala[[#This Row],[Hora de Llegada2]] + IF(Datos_sala[[#This Row],[Estado de la Mesa]]="Ocupada", 15/1440, 0)</f>
        <v>0.05</v>
      </c>
      <c r="S503" s="8">
        <f>SUMIF(Datos_cocina!A:A, Datos_sala!K:K, Datos_cocina!H:H)</f>
        <v>5.0694444444444445E-2</v>
      </c>
      <c r="T503" s="8">
        <f>MAX(0, Datos_sala[[#This Row],[Tiempo de Permanencia]]-Datos_sala[[#This Row],[Tiempo de Preparación Ordenes en Horas]])</f>
        <v>0</v>
      </c>
      <c r="U503" s="9" t="str">
        <f>IF(Datos_sala[[#This Row],[Tiempo de Degustación en Horas]] = 0, "No", "Si")</f>
        <v>No</v>
      </c>
    </row>
    <row r="504" spans="1:21" x14ac:dyDescent="0.3">
      <c r="A504">
        <v>3</v>
      </c>
      <c r="B504" t="s">
        <v>1271</v>
      </c>
      <c r="C504">
        <v>1</v>
      </c>
      <c r="D504" s="1">
        <v>45022.097222222219</v>
      </c>
      <c r="E504" s="1">
        <v>45022.168055555558</v>
      </c>
      <c r="F504" t="s">
        <v>101</v>
      </c>
      <c r="G504" t="s">
        <v>73</v>
      </c>
      <c r="H504" t="s">
        <v>67</v>
      </c>
      <c r="I504" t="s">
        <v>1272</v>
      </c>
      <c r="J504" t="s">
        <v>79</v>
      </c>
      <c r="K504">
        <v>503</v>
      </c>
      <c r="L504" t="s">
        <v>107</v>
      </c>
      <c r="M504" t="s">
        <v>788</v>
      </c>
      <c r="N504" s="2">
        <f>SUMIF(Datos_cocina!A:A,Datos_sala!K:K,Datos_cocina!J:J)</f>
        <v>137</v>
      </c>
      <c r="O504" s="7" t="str">
        <f>TEXT(Datos_sala[[#This Row],[Hora de Salida]], "aaaa-mm-dd")</f>
        <v>2023-04-06</v>
      </c>
      <c r="P504" t="str">
        <f>TEXT(Datos_sala[[#This Row],[Hora de Llegada]], "hh:mm")</f>
        <v>02:20</v>
      </c>
      <c r="Q504" t="str">
        <f>TEXT(Datos_sala[[#This Row],[Hora de Salida]], "hh:mm")</f>
        <v>04:02</v>
      </c>
      <c r="R504" s="8">
        <f>Datos_sala[[#This Row],[Hora de Salida2]] - Datos_sala[[#This Row],[Hora de Llegada2]] + IF(Datos_sala[[#This Row],[Estado de la Mesa]]="Ocupada", 15/1440, 0)</f>
        <v>7.0833333333333345E-2</v>
      </c>
      <c r="S504" s="8">
        <f>SUMIF(Datos_cocina!A:A, Datos_sala!K:K, Datos_cocina!H:H)</f>
        <v>5.9027777777777776E-2</v>
      </c>
      <c r="T504" s="8">
        <f>MAX(0, Datos_sala[[#This Row],[Tiempo de Permanencia]]-Datos_sala[[#This Row],[Tiempo de Preparación Ordenes en Horas]])</f>
        <v>1.1805555555555569E-2</v>
      </c>
      <c r="U504" s="9" t="str">
        <f>IF(Datos_sala[[#This Row],[Tiempo de Degustación en Horas]] = 0, "No", "Si")</f>
        <v>Si</v>
      </c>
    </row>
    <row r="505" spans="1:21" x14ac:dyDescent="0.3">
      <c r="A505" t="s">
        <v>70</v>
      </c>
      <c r="B505" t="s">
        <v>231</v>
      </c>
      <c r="C505">
        <v>5</v>
      </c>
      <c r="D505" s="1">
        <v>45022.090277777781</v>
      </c>
      <c r="E505" s="1">
        <v>45022.2</v>
      </c>
      <c r="F505" t="s">
        <v>72</v>
      </c>
      <c r="G505" t="s">
        <v>66</v>
      </c>
      <c r="H505" t="s">
        <v>74</v>
      </c>
      <c r="I505">
        <v>3131</v>
      </c>
      <c r="J505" t="s">
        <v>79</v>
      </c>
      <c r="K505">
        <v>504</v>
      </c>
      <c r="L505" t="s">
        <v>76</v>
      </c>
      <c r="M505" t="s">
        <v>16</v>
      </c>
      <c r="N505" s="2">
        <f>SUMIF(Datos_cocina!A:A,Datos_sala!K:K,Datos_cocina!J:J)</f>
        <v>54</v>
      </c>
      <c r="O505" s="7" t="str">
        <f>TEXT(Datos_sala[[#This Row],[Hora de Salida]], "aaaa-mm-dd")</f>
        <v>2023-04-06</v>
      </c>
      <c r="P505" t="str">
        <f>TEXT(Datos_sala[[#This Row],[Hora de Llegada]], "hh:mm")</f>
        <v>02:10</v>
      </c>
      <c r="Q505" t="str">
        <f>TEXT(Datos_sala[[#This Row],[Hora de Salida]], "hh:mm")</f>
        <v>04:48</v>
      </c>
      <c r="R505" s="8">
        <f>Datos_sala[[#This Row],[Hora de Salida2]] - Datos_sala[[#This Row],[Hora de Llegada2]] + IF(Datos_sala[[#This Row],[Estado de la Mesa]]="Ocupada", 15/1440, 0)</f>
        <v>0.10972222222222223</v>
      </c>
      <c r="S505" s="8">
        <f>SUMIF(Datos_cocina!A:A, Datos_sala!K:K, Datos_cocina!H:H)</f>
        <v>1.3194444444444444E-2</v>
      </c>
      <c r="T505" s="8">
        <f>MAX(0, Datos_sala[[#This Row],[Tiempo de Permanencia]]-Datos_sala[[#This Row],[Tiempo de Preparación Ordenes en Horas]])</f>
        <v>9.6527777777777796E-2</v>
      </c>
      <c r="U505" s="9" t="str">
        <f>IF(Datos_sala[[#This Row],[Tiempo de Degustación en Horas]] = 0, "No", "Si")</f>
        <v>Si</v>
      </c>
    </row>
    <row r="506" spans="1:21" x14ac:dyDescent="0.3">
      <c r="A506">
        <v>5</v>
      </c>
      <c r="B506" t="s">
        <v>1273</v>
      </c>
      <c r="C506">
        <v>1</v>
      </c>
      <c r="D506" s="1">
        <v>45022.109722222223</v>
      </c>
      <c r="E506" s="1">
        <v>45022.254861111112</v>
      </c>
      <c r="F506" t="s">
        <v>83</v>
      </c>
      <c r="G506" t="s">
        <v>66</v>
      </c>
      <c r="H506" t="s">
        <v>67</v>
      </c>
      <c r="I506" t="s">
        <v>1274</v>
      </c>
      <c r="J506" t="s">
        <v>79</v>
      </c>
      <c r="K506">
        <v>505</v>
      </c>
      <c r="L506" t="s">
        <v>88</v>
      </c>
      <c r="M506" t="s">
        <v>1275</v>
      </c>
      <c r="N506" s="2">
        <f>SUMIF(Datos_cocina!A:A,Datos_sala!K:K,Datos_cocina!J:J)</f>
        <v>155</v>
      </c>
      <c r="O506" s="7" t="str">
        <f>TEXT(Datos_sala[[#This Row],[Hora de Salida]], "aaaa-mm-dd")</f>
        <v>2023-04-06</v>
      </c>
      <c r="P506" t="str">
        <f>TEXT(Datos_sala[[#This Row],[Hora de Llegada]], "hh:mm")</f>
        <v>02:38</v>
      </c>
      <c r="Q506" t="str">
        <f>TEXT(Datos_sala[[#This Row],[Hora de Salida]], "hh:mm")</f>
        <v>06:07</v>
      </c>
      <c r="R506" s="8">
        <f>Datos_sala[[#This Row],[Hora de Salida2]] - Datos_sala[[#This Row],[Hora de Llegada2]] + IF(Datos_sala[[#This Row],[Estado de la Mesa]]="Ocupada", 15/1440, 0)</f>
        <v>0.14513888888888887</v>
      </c>
      <c r="S506" s="8">
        <f>SUMIF(Datos_cocina!A:A, Datos_sala!K:K, Datos_cocina!H:H)</f>
        <v>7.9861111111111105E-2</v>
      </c>
      <c r="T506" s="8">
        <f>MAX(0, Datos_sala[[#This Row],[Tiempo de Permanencia]]-Datos_sala[[#This Row],[Tiempo de Preparación Ordenes en Horas]])</f>
        <v>6.5277777777777768E-2</v>
      </c>
      <c r="U506" s="9" t="str">
        <f>IF(Datos_sala[[#This Row],[Tiempo de Degustación en Horas]] = 0, "No", "Si")</f>
        <v>Si</v>
      </c>
    </row>
    <row r="507" spans="1:21" x14ac:dyDescent="0.3">
      <c r="A507" t="s">
        <v>81</v>
      </c>
      <c r="B507" t="s">
        <v>232</v>
      </c>
      <c r="C507">
        <v>2</v>
      </c>
      <c r="D507" s="1">
        <v>45022.084027777775</v>
      </c>
      <c r="E507" s="1">
        <v>45022.168055555558</v>
      </c>
      <c r="F507" t="s">
        <v>101</v>
      </c>
      <c r="G507" t="s">
        <v>66</v>
      </c>
      <c r="H507" t="s">
        <v>67</v>
      </c>
      <c r="I507">
        <v>1165</v>
      </c>
      <c r="J507" t="s">
        <v>75</v>
      </c>
      <c r="K507">
        <v>506</v>
      </c>
      <c r="L507" t="s">
        <v>119</v>
      </c>
      <c r="M507" t="s">
        <v>30</v>
      </c>
      <c r="N507" s="2">
        <f>SUMIF(Datos_cocina!A:A,Datos_sala!K:K,Datos_cocina!J:J)</f>
        <v>70</v>
      </c>
      <c r="O507" s="7" t="str">
        <f>TEXT(Datos_sala[[#This Row],[Hora de Salida]], "aaaa-mm-dd")</f>
        <v>2023-04-06</v>
      </c>
      <c r="P507" t="str">
        <f>TEXT(Datos_sala[[#This Row],[Hora de Llegada]], "hh:mm")</f>
        <v>02:01</v>
      </c>
      <c r="Q507" t="str">
        <f>TEXT(Datos_sala[[#This Row],[Hora de Salida]], "hh:mm")</f>
        <v>04:02</v>
      </c>
      <c r="R507" s="8">
        <f>Datos_sala[[#This Row],[Hora de Salida2]] - Datos_sala[[#This Row],[Hora de Llegada2]] + IF(Datos_sala[[#This Row],[Estado de la Mesa]]="Ocupada", 15/1440, 0)</f>
        <v>9.4444444444444456E-2</v>
      </c>
      <c r="S507" s="8">
        <f>SUMIF(Datos_cocina!A:A, Datos_sala!K:K, Datos_cocina!H:H)</f>
        <v>3.472222222222222E-3</v>
      </c>
      <c r="T507" s="8">
        <f>MAX(0, Datos_sala[[#This Row],[Tiempo de Permanencia]]-Datos_sala[[#This Row],[Tiempo de Preparación Ordenes en Horas]])</f>
        <v>9.0972222222222232E-2</v>
      </c>
      <c r="U507" s="9" t="str">
        <f>IF(Datos_sala[[#This Row],[Tiempo de Degustación en Horas]] = 0, "No", "Si")</f>
        <v>Si</v>
      </c>
    </row>
    <row r="508" spans="1:21" x14ac:dyDescent="0.3">
      <c r="A508">
        <v>18</v>
      </c>
      <c r="B508" t="s">
        <v>222</v>
      </c>
      <c r="C508">
        <v>4</v>
      </c>
      <c r="D508" s="1">
        <v>45022.143055555556</v>
      </c>
      <c r="E508" s="1">
        <v>45022.1875</v>
      </c>
      <c r="F508" t="s">
        <v>83</v>
      </c>
      <c r="G508" t="s">
        <v>98</v>
      </c>
      <c r="H508" t="s">
        <v>67</v>
      </c>
      <c r="I508" t="s">
        <v>1276</v>
      </c>
      <c r="J508" t="s">
        <v>68</v>
      </c>
      <c r="K508">
        <v>507</v>
      </c>
      <c r="L508" t="s">
        <v>80</v>
      </c>
      <c r="M508" t="s">
        <v>1277</v>
      </c>
      <c r="N508" s="2">
        <f>SUMIF(Datos_cocina!A:A,Datos_sala!K:K,Datos_cocina!J:J)</f>
        <v>210</v>
      </c>
      <c r="O508" s="7" t="str">
        <f>TEXT(Datos_sala[[#This Row],[Hora de Salida]], "aaaa-mm-dd")</f>
        <v>2023-04-06</v>
      </c>
      <c r="P508" t="str">
        <f>TEXT(Datos_sala[[#This Row],[Hora de Llegada]], "hh:mm")</f>
        <v>03:26</v>
      </c>
      <c r="Q508" t="str">
        <f>TEXT(Datos_sala[[#This Row],[Hora de Salida]], "hh:mm")</f>
        <v>04:30</v>
      </c>
      <c r="R508" s="8">
        <f>Datos_sala[[#This Row],[Hora de Salida2]] - Datos_sala[[#This Row],[Hora de Llegada2]] + IF(Datos_sala[[#This Row],[Estado de la Mesa]]="Ocupada", 15/1440, 0)</f>
        <v>4.4444444444444453E-2</v>
      </c>
      <c r="S508" s="8">
        <f>SUMIF(Datos_cocina!A:A, Datos_sala!K:K, Datos_cocina!H:H)</f>
        <v>4.791666666666667E-2</v>
      </c>
      <c r="T508" s="8">
        <f>MAX(0, Datos_sala[[#This Row],[Tiempo de Permanencia]]-Datos_sala[[#This Row],[Tiempo de Preparación Ordenes en Horas]])</f>
        <v>0</v>
      </c>
      <c r="U508" s="9" t="str">
        <f>IF(Datos_sala[[#This Row],[Tiempo de Degustación en Horas]] = 0, "No", "Si")</f>
        <v>No</v>
      </c>
    </row>
    <row r="509" spans="1:21" x14ac:dyDescent="0.3">
      <c r="A509" t="s">
        <v>108</v>
      </c>
      <c r="B509" t="s">
        <v>233</v>
      </c>
      <c r="C509">
        <v>1</v>
      </c>
      <c r="D509" s="1">
        <v>45022.118055555555</v>
      </c>
      <c r="E509" s="1">
        <v>45022.274305555555</v>
      </c>
      <c r="F509" t="s">
        <v>72</v>
      </c>
      <c r="G509" t="s">
        <v>73</v>
      </c>
      <c r="H509" t="s">
        <v>67</v>
      </c>
      <c r="I509">
        <v>428</v>
      </c>
      <c r="J509" t="s">
        <v>79</v>
      </c>
      <c r="K509">
        <v>508</v>
      </c>
      <c r="L509" t="s">
        <v>76</v>
      </c>
      <c r="M509" t="s">
        <v>32</v>
      </c>
      <c r="N509" s="2">
        <f>SUMIF(Datos_cocina!A:A,Datos_sala!K:K,Datos_cocina!J:J)</f>
        <v>32</v>
      </c>
      <c r="O509" s="7" t="str">
        <f>TEXT(Datos_sala[[#This Row],[Hora de Salida]], "aaaa-mm-dd")</f>
        <v>2023-04-06</v>
      </c>
      <c r="P509" t="str">
        <f>TEXT(Datos_sala[[#This Row],[Hora de Llegada]], "hh:mm")</f>
        <v>02:50</v>
      </c>
      <c r="Q509" t="str">
        <f>TEXT(Datos_sala[[#This Row],[Hora de Salida]], "hh:mm")</f>
        <v>06:35</v>
      </c>
      <c r="R509" s="8">
        <f>Datos_sala[[#This Row],[Hora de Salida2]] - Datos_sala[[#This Row],[Hora de Llegada2]] + IF(Datos_sala[[#This Row],[Estado de la Mesa]]="Ocupada", 15/1440, 0)</f>
        <v>0.15625000000000003</v>
      </c>
      <c r="S509" s="8">
        <f>SUMIF(Datos_cocina!A:A, Datos_sala!K:K, Datos_cocina!H:H)</f>
        <v>2.361111111111111E-2</v>
      </c>
      <c r="T509" s="8">
        <f>MAX(0, Datos_sala[[#This Row],[Tiempo de Permanencia]]-Datos_sala[[#This Row],[Tiempo de Preparación Ordenes en Horas]])</f>
        <v>0.13263888888888892</v>
      </c>
      <c r="U509" s="9" t="str">
        <f>IF(Datos_sala[[#This Row],[Tiempo de Degustación en Horas]] = 0, "No", "Si")</f>
        <v>Si</v>
      </c>
    </row>
    <row r="510" spans="1:21" x14ac:dyDescent="0.3">
      <c r="A510" t="s">
        <v>89</v>
      </c>
      <c r="B510" t="s">
        <v>234</v>
      </c>
      <c r="C510">
        <v>3</v>
      </c>
      <c r="D510" s="1">
        <v>45022.133333333331</v>
      </c>
      <c r="E510" s="1">
        <v>45022.251388888886</v>
      </c>
      <c r="F510" t="s">
        <v>121</v>
      </c>
      <c r="G510" t="s">
        <v>98</v>
      </c>
      <c r="H510" t="s">
        <v>67</v>
      </c>
      <c r="I510">
        <v>1626</v>
      </c>
      <c r="J510" t="s">
        <v>75</v>
      </c>
      <c r="K510">
        <v>509</v>
      </c>
      <c r="L510" t="s">
        <v>76</v>
      </c>
      <c r="M510" t="s">
        <v>18</v>
      </c>
      <c r="N510" s="2">
        <f>SUMIF(Datos_cocina!A:A,Datos_sala!K:K,Datos_cocina!J:J)</f>
        <v>80</v>
      </c>
      <c r="O510" s="7" t="str">
        <f>TEXT(Datos_sala[[#This Row],[Hora de Salida]], "aaaa-mm-dd")</f>
        <v>2023-04-06</v>
      </c>
      <c r="P510" t="str">
        <f>TEXT(Datos_sala[[#This Row],[Hora de Llegada]], "hh:mm")</f>
        <v>03:12</v>
      </c>
      <c r="Q510" t="str">
        <f>TEXT(Datos_sala[[#This Row],[Hora de Salida]], "hh:mm")</f>
        <v>06:02</v>
      </c>
      <c r="R510" s="8">
        <f>Datos_sala[[#This Row],[Hora de Salida2]] - Datos_sala[[#This Row],[Hora de Llegada2]] + IF(Datos_sala[[#This Row],[Estado de la Mesa]]="Ocupada", 15/1440, 0)</f>
        <v>0.12847222222222221</v>
      </c>
      <c r="S510" s="8">
        <f>SUMIF(Datos_cocina!A:A, Datos_sala!K:K, Datos_cocina!H:H)</f>
        <v>3.2638888888888891E-2</v>
      </c>
      <c r="T510" s="8">
        <f>MAX(0, Datos_sala[[#This Row],[Tiempo de Permanencia]]-Datos_sala[[#This Row],[Tiempo de Preparación Ordenes en Horas]])</f>
        <v>9.5833333333333326E-2</v>
      </c>
      <c r="U510" s="9" t="str">
        <f>IF(Datos_sala[[#This Row],[Tiempo de Degustación en Horas]] = 0, "No", "Si")</f>
        <v>Si</v>
      </c>
    </row>
    <row r="511" spans="1:21" x14ac:dyDescent="0.3">
      <c r="A511" t="s">
        <v>108</v>
      </c>
      <c r="B511" t="s">
        <v>235</v>
      </c>
      <c r="C511">
        <v>4</v>
      </c>
      <c r="D511" s="1">
        <v>45022.147222222222</v>
      </c>
      <c r="E511" s="1">
        <v>45022.189583333333</v>
      </c>
      <c r="F511" t="s">
        <v>65</v>
      </c>
      <c r="G511" t="s">
        <v>73</v>
      </c>
      <c r="H511" t="s">
        <v>67</v>
      </c>
      <c r="I511">
        <v>1497</v>
      </c>
      <c r="J511" t="s">
        <v>68</v>
      </c>
      <c r="K511">
        <v>510</v>
      </c>
      <c r="L511" t="s">
        <v>119</v>
      </c>
      <c r="M511" t="s">
        <v>20</v>
      </c>
      <c r="N511" s="2">
        <f>SUMIF(Datos_cocina!A:A,Datos_sala!K:K,Datos_cocina!J:J)</f>
        <v>36</v>
      </c>
      <c r="O511" s="7" t="str">
        <f>TEXT(Datos_sala[[#This Row],[Hora de Salida]], "aaaa-mm-dd")</f>
        <v>2023-04-06</v>
      </c>
      <c r="P511" t="str">
        <f>TEXT(Datos_sala[[#This Row],[Hora de Llegada]], "hh:mm")</f>
        <v>03:32</v>
      </c>
      <c r="Q511" t="str">
        <f>TEXT(Datos_sala[[#This Row],[Hora de Salida]], "hh:mm")</f>
        <v>04:33</v>
      </c>
      <c r="R511" s="8">
        <f>Datos_sala[[#This Row],[Hora de Salida2]] - Datos_sala[[#This Row],[Hora de Llegada2]] + IF(Datos_sala[[#This Row],[Estado de la Mesa]]="Ocupada", 15/1440, 0)</f>
        <v>4.2361111111111099E-2</v>
      </c>
      <c r="S511" s="8">
        <f>SUMIF(Datos_cocina!A:A, Datos_sala!K:K, Datos_cocina!H:H)</f>
        <v>3.3333333333333333E-2</v>
      </c>
      <c r="T511" s="8">
        <f>MAX(0, Datos_sala[[#This Row],[Tiempo de Permanencia]]-Datos_sala[[#This Row],[Tiempo de Preparación Ordenes en Horas]])</f>
        <v>9.0277777777777665E-3</v>
      </c>
      <c r="U511" s="9" t="str">
        <f>IF(Datos_sala[[#This Row],[Tiempo de Degustación en Horas]] = 0, "No", "Si")</f>
        <v>Si</v>
      </c>
    </row>
    <row r="512" spans="1:21" x14ac:dyDescent="0.3">
      <c r="A512">
        <v>2</v>
      </c>
      <c r="B512" t="s">
        <v>1278</v>
      </c>
      <c r="C512">
        <v>1</v>
      </c>
      <c r="D512" s="1">
        <v>45022.068055555559</v>
      </c>
      <c r="E512" s="1">
        <v>45022.140972222223</v>
      </c>
      <c r="F512" t="s">
        <v>121</v>
      </c>
      <c r="G512" t="s">
        <v>73</v>
      </c>
      <c r="H512" t="s">
        <v>67</v>
      </c>
      <c r="I512" t="s">
        <v>1279</v>
      </c>
      <c r="J512" t="s">
        <v>68</v>
      </c>
      <c r="K512">
        <v>511</v>
      </c>
      <c r="L512" t="s">
        <v>99</v>
      </c>
      <c r="M512" t="s">
        <v>1280</v>
      </c>
      <c r="N512" s="2">
        <f>SUMIF(Datos_cocina!A:A,Datos_sala!K:K,Datos_cocina!J:J)</f>
        <v>137</v>
      </c>
      <c r="O512" s="7" t="str">
        <f>TEXT(Datos_sala[[#This Row],[Hora de Salida]], "aaaa-mm-dd")</f>
        <v>2023-04-06</v>
      </c>
      <c r="P512" t="str">
        <f>TEXT(Datos_sala[[#This Row],[Hora de Llegada]], "hh:mm")</f>
        <v>01:38</v>
      </c>
      <c r="Q512" t="str">
        <f>TEXT(Datos_sala[[#This Row],[Hora de Salida]], "hh:mm")</f>
        <v>03:23</v>
      </c>
      <c r="R512" s="8">
        <f>Datos_sala[[#This Row],[Hora de Salida2]] - Datos_sala[[#This Row],[Hora de Llegada2]] + IF(Datos_sala[[#This Row],[Estado de la Mesa]]="Ocupada", 15/1440, 0)</f>
        <v>7.2916666666666671E-2</v>
      </c>
      <c r="S512" s="8">
        <f>SUMIF(Datos_cocina!A:A, Datos_sala!K:K, Datos_cocina!H:H)</f>
        <v>2.6388888888888889E-2</v>
      </c>
      <c r="T512" s="8">
        <f>MAX(0, Datos_sala[[#This Row],[Tiempo de Permanencia]]-Datos_sala[[#This Row],[Tiempo de Preparación Ordenes en Horas]])</f>
        <v>4.6527777777777779E-2</v>
      </c>
      <c r="U512" s="9" t="str">
        <f>IF(Datos_sala[[#This Row],[Tiempo de Degustación en Horas]] = 0, "No", "Si")</f>
        <v>Si</v>
      </c>
    </row>
    <row r="513" spans="1:21" x14ac:dyDescent="0.3">
      <c r="A513">
        <v>2</v>
      </c>
      <c r="B513" t="s">
        <v>1083</v>
      </c>
      <c r="C513">
        <v>1</v>
      </c>
      <c r="D513" s="1">
        <v>45022.054861111108</v>
      </c>
      <c r="E513" s="1">
        <v>45022.101388888892</v>
      </c>
      <c r="F513" t="s">
        <v>72</v>
      </c>
      <c r="G513" t="s">
        <v>73</v>
      </c>
      <c r="H513" t="s">
        <v>67</v>
      </c>
      <c r="I513" t="s">
        <v>1281</v>
      </c>
      <c r="J513" t="s">
        <v>75</v>
      </c>
      <c r="K513">
        <v>512</v>
      </c>
      <c r="L513" t="s">
        <v>107</v>
      </c>
      <c r="M513" t="s">
        <v>1106</v>
      </c>
      <c r="N513" s="2">
        <f>SUMIF(Datos_cocina!A:A,Datos_sala!K:K,Datos_cocina!J:J)</f>
        <v>128</v>
      </c>
      <c r="O513" s="7" t="str">
        <f>TEXT(Datos_sala[[#This Row],[Hora de Salida]], "aaaa-mm-dd")</f>
        <v>2023-04-06</v>
      </c>
      <c r="P513" t="str">
        <f>TEXT(Datos_sala[[#This Row],[Hora de Llegada]], "hh:mm")</f>
        <v>01:19</v>
      </c>
      <c r="Q513" t="str">
        <f>TEXT(Datos_sala[[#This Row],[Hora de Salida]], "hh:mm")</f>
        <v>02:26</v>
      </c>
      <c r="R513" s="8">
        <f>Datos_sala[[#This Row],[Hora de Salida2]] - Datos_sala[[#This Row],[Hora de Llegada2]] + IF(Datos_sala[[#This Row],[Estado de la Mesa]]="Ocupada", 15/1440, 0)</f>
        <v>5.6944444444444443E-2</v>
      </c>
      <c r="S513" s="8">
        <f>SUMIF(Datos_cocina!A:A, Datos_sala!K:K, Datos_cocina!H:H)</f>
        <v>4.0972222222222222E-2</v>
      </c>
      <c r="T513" s="8">
        <f>MAX(0, Datos_sala[[#This Row],[Tiempo de Permanencia]]-Datos_sala[[#This Row],[Tiempo de Preparación Ordenes en Horas]])</f>
        <v>1.5972222222222221E-2</v>
      </c>
      <c r="U513" s="9" t="str">
        <f>IF(Datos_sala[[#This Row],[Tiempo de Degustación en Horas]] = 0, "No", "Si")</f>
        <v>Si</v>
      </c>
    </row>
    <row r="514" spans="1:21" x14ac:dyDescent="0.3">
      <c r="A514" t="s">
        <v>116</v>
      </c>
      <c r="B514" t="s">
        <v>71</v>
      </c>
      <c r="C514">
        <v>6</v>
      </c>
      <c r="D514" s="1">
        <v>45022.061111111114</v>
      </c>
      <c r="E514" s="1">
        <v>45022.20208333333</v>
      </c>
      <c r="F514" t="s">
        <v>101</v>
      </c>
      <c r="G514" t="s">
        <v>98</v>
      </c>
      <c r="H514" t="s">
        <v>67</v>
      </c>
      <c r="I514">
        <v>2274</v>
      </c>
      <c r="J514" t="s">
        <v>75</v>
      </c>
      <c r="K514">
        <v>513</v>
      </c>
      <c r="L514" t="s">
        <v>80</v>
      </c>
      <c r="M514" t="s">
        <v>44</v>
      </c>
      <c r="N514" s="2">
        <f>SUMIF(Datos_cocina!A:A,Datos_sala!K:K,Datos_cocina!J:J)</f>
        <v>54</v>
      </c>
      <c r="O514" s="7" t="str">
        <f>TEXT(Datos_sala[[#This Row],[Hora de Salida]], "aaaa-mm-dd")</f>
        <v>2023-04-06</v>
      </c>
      <c r="P514" t="str">
        <f>TEXT(Datos_sala[[#This Row],[Hora de Llegada]], "hh:mm")</f>
        <v>01:28</v>
      </c>
      <c r="Q514" t="str">
        <f>TEXT(Datos_sala[[#This Row],[Hora de Salida]], "hh:mm")</f>
        <v>04:51</v>
      </c>
      <c r="R514" s="8">
        <f>Datos_sala[[#This Row],[Hora de Salida2]] - Datos_sala[[#This Row],[Hora de Llegada2]] + IF(Datos_sala[[#This Row],[Estado de la Mesa]]="Ocupada", 15/1440, 0)</f>
        <v>0.15138888888888888</v>
      </c>
      <c r="S514" s="8">
        <f>SUMIF(Datos_cocina!A:A, Datos_sala!K:K, Datos_cocina!H:H)</f>
        <v>3.888888888888889E-2</v>
      </c>
      <c r="T514" s="8">
        <f>MAX(0, Datos_sala[[#This Row],[Tiempo de Permanencia]]-Datos_sala[[#This Row],[Tiempo de Preparación Ordenes en Horas]])</f>
        <v>0.11249999999999999</v>
      </c>
      <c r="U514" s="9" t="str">
        <f>IF(Datos_sala[[#This Row],[Tiempo de Degustación en Horas]] = 0, "No", "Si")</f>
        <v>Si</v>
      </c>
    </row>
    <row r="515" spans="1:21" x14ac:dyDescent="0.3">
      <c r="A515">
        <v>18</v>
      </c>
      <c r="B515" t="s">
        <v>1282</v>
      </c>
      <c r="C515">
        <v>5</v>
      </c>
      <c r="D515" s="1">
        <v>45022.054861111108</v>
      </c>
      <c r="E515" s="1">
        <v>45022.191666666666</v>
      </c>
      <c r="F515" t="s">
        <v>65</v>
      </c>
      <c r="G515" t="s">
        <v>73</v>
      </c>
      <c r="H515" t="s">
        <v>67</v>
      </c>
      <c r="I515" t="s">
        <v>1283</v>
      </c>
      <c r="J515" t="s">
        <v>68</v>
      </c>
      <c r="K515">
        <v>514</v>
      </c>
      <c r="L515" t="s">
        <v>84</v>
      </c>
      <c r="M515" t="s">
        <v>1284</v>
      </c>
      <c r="N515" s="2">
        <f>SUMIF(Datos_cocina!A:A,Datos_sala!K:K,Datos_cocina!J:J)</f>
        <v>174</v>
      </c>
      <c r="O515" s="7" t="str">
        <f>TEXT(Datos_sala[[#This Row],[Hora de Salida]], "aaaa-mm-dd")</f>
        <v>2023-04-06</v>
      </c>
      <c r="P515" t="str">
        <f>TEXT(Datos_sala[[#This Row],[Hora de Llegada]], "hh:mm")</f>
        <v>01:19</v>
      </c>
      <c r="Q515" t="str">
        <f>TEXT(Datos_sala[[#This Row],[Hora de Salida]], "hh:mm")</f>
        <v>04:36</v>
      </c>
      <c r="R515" s="8">
        <f>Datos_sala[[#This Row],[Hora de Salida2]] - Datos_sala[[#This Row],[Hora de Llegada2]] + IF(Datos_sala[[#This Row],[Estado de la Mesa]]="Ocupada", 15/1440, 0)</f>
        <v>0.13680555555555557</v>
      </c>
      <c r="S515" s="8">
        <f>SUMIF(Datos_cocina!A:A, Datos_sala!K:K, Datos_cocina!H:H)</f>
        <v>7.7777777777777779E-2</v>
      </c>
      <c r="T515" s="8">
        <f>MAX(0, Datos_sala[[#This Row],[Tiempo de Permanencia]]-Datos_sala[[#This Row],[Tiempo de Preparación Ordenes en Horas]])</f>
        <v>5.902777777777779E-2</v>
      </c>
      <c r="U515" s="9" t="str">
        <f>IF(Datos_sala[[#This Row],[Tiempo de Degustación en Horas]] = 0, "No", "Si")</f>
        <v>Si</v>
      </c>
    </row>
    <row r="516" spans="1:21" x14ac:dyDescent="0.3">
      <c r="A516" t="s">
        <v>104</v>
      </c>
      <c r="B516" t="s">
        <v>236</v>
      </c>
      <c r="C516">
        <v>2</v>
      </c>
      <c r="D516" s="1">
        <v>45022.040277777778</v>
      </c>
      <c r="E516" s="1">
        <v>45022.085416666669</v>
      </c>
      <c r="F516" t="s">
        <v>83</v>
      </c>
      <c r="G516" t="s">
        <v>73</v>
      </c>
      <c r="H516" t="s">
        <v>67</v>
      </c>
      <c r="I516">
        <v>4379</v>
      </c>
      <c r="J516" t="s">
        <v>75</v>
      </c>
      <c r="K516">
        <v>515</v>
      </c>
      <c r="L516" t="s">
        <v>84</v>
      </c>
      <c r="M516" t="s">
        <v>44</v>
      </c>
      <c r="N516" s="2">
        <f>SUMIF(Datos_cocina!A:A,Datos_sala!K:K,Datos_cocina!J:J)</f>
        <v>18</v>
      </c>
      <c r="O516" s="7" t="str">
        <f>TEXT(Datos_sala[[#This Row],[Hora de Salida]], "aaaa-mm-dd")</f>
        <v>2023-04-06</v>
      </c>
      <c r="P516" t="str">
        <f>TEXT(Datos_sala[[#This Row],[Hora de Llegada]], "hh:mm")</f>
        <v>00:58</v>
      </c>
      <c r="Q516" t="str">
        <f>TEXT(Datos_sala[[#This Row],[Hora de Salida]], "hh:mm")</f>
        <v>02:03</v>
      </c>
      <c r="R516" s="8">
        <f>Datos_sala[[#This Row],[Hora de Salida2]] - Datos_sala[[#This Row],[Hora de Llegada2]] + IF(Datos_sala[[#This Row],[Estado de la Mesa]]="Ocupada", 15/1440, 0)</f>
        <v>5.5555555555555552E-2</v>
      </c>
      <c r="S516" s="8">
        <f>SUMIF(Datos_cocina!A:A, Datos_sala!K:K, Datos_cocina!H:H)</f>
        <v>9.0277777777777769E-3</v>
      </c>
      <c r="T516" s="8">
        <f>MAX(0, Datos_sala[[#This Row],[Tiempo de Permanencia]]-Datos_sala[[#This Row],[Tiempo de Preparación Ordenes en Horas]])</f>
        <v>4.6527777777777779E-2</v>
      </c>
      <c r="U516" s="9" t="str">
        <f>IF(Datos_sala[[#This Row],[Tiempo de Degustación en Horas]] = 0, "No", "Si")</f>
        <v>Si</v>
      </c>
    </row>
    <row r="517" spans="1:21" x14ac:dyDescent="0.3">
      <c r="A517">
        <v>7</v>
      </c>
      <c r="B517" t="s">
        <v>1285</v>
      </c>
      <c r="C517">
        <v>2</v>
      </c>
      <c r="D517" s="1">
        <v>45022.163194444445</v>
      </c>
      <c r="E517" s="1">
        <v>45022.207638888889</v>
      </c>
      <c r="F517" t="s">
        <v>65</v>
      </c>
      <c r="G517" t="s">
        <v>73</v>
      </c>
      <c r="H517" t="s">
        <v>67</v>
      </c>
      <c r="I517" t="s">
        <v>1286</v>
      </c>
      <c r="J517" t="s">
        <v>79</v>
      </c>
      <c r="K517">
        <v>516</v>
      </c>
      <c r="L517" t="s">
        <v>119</v>
      </c>
      <c r="M517" t="s">
        <v>1287</v>
      </c>
      <c r="N517" s="2">
        <f>SUMIF(Datos_cocina!A:A,Datos_sala!K:K,Datos_cocina!J:J)</f>
        <v>146</v>
      </c>
      <c r="O517" s="7" t="str">
        <f>TEXT(Datos_sala[[#This Row],[Hora de Salida]], "aaaa-mm-dd")</f>
        <v>2023-04-06</v>
      </c>
      <c r="P517" t="str">
        <f>TEXT(Datos_sala[[#This Row],[Hora de Llegada]], "hh:mm")</f>
        <v>03:55</v>
      </c>
      <c r="Q517" t="str">
        <f>TEXT(Datos_sala[[#This Row],[Hora de Salida]], "hh:mm")</f>
        <v>04:59</v>
      </c>
      <c r="R517" s="8">
        <f>Datos_sala[[#This Row],[Hora de Salida2]] - Datos_sala[[#This Row],[Hora de Llegada2]] + IF(Datos_sala[[#This Row],[Estado de la Mesa]]="Ocupada", 15/1440, 0)</f>
        <v>4.4444444444444453E-2</v>
      </c>
      <c r="S517" s="8">
        <f>SUMIF(Datos_cocina!A:A, Datos_sala!K:K, Datos_cocina!H:H)</f>
        <v>6.7361111111111122E-2</v>
      </c>
      <c r="T517" s="8">
        <f>MAX(0, Datos_sala[[#This Row],[Tiempo de Permanencia]]-Datos_sala[[#This Row],[Tiempo de Preparación Ordenes en Horas]])</f>
        <v>0</v>
      </c>
      <c r="U517" s="9" t="str">
        <f>IF(Datos_sala[[#This Row],[Tiempo de Degustación en Horas]] = 0, "No", "Si")</f>
        <v>No</v>
      </c>
    </row>
    <row r="518" spans="1:21" x14ac:dyDescent="0.3">
      <c r="A518">
        <v>4</v>
      </c>
      <c r="B518" t="s">
        <v>202</v>
      </c>
      <c r="C518">
        <v>5</v>
      </c>
      <c r="D518" s="1">
        <v>45022.065972222219</v>
      </c>
      <c r="E518" s="1">
        <v>45022.229166666664</v>
      </c>
      <c r="F518" t="s">
        <v>65</v>
      </c>
      <c r="G518" t="s">
        <v>73</v>
      </c>
      <c r="H518" t="s">
        <v>74</v>
      </c>
      <c r="I518" t="s">
        <v>1288</v>
      </c>
      <c r="J518" t="s">
        <v>79</v>
      </c>
      <c r="K518">
        <v>517</v>
      </c>
      <c r="L518" t="s">
        <v>110</v>
      </c>
      <c r="M518" t="s">
        <v>1289</v>
      </c>
      <c r="N518" s="2">
        <f>SUMIF(Datos_cocina!A:A,Datos_sala!K:K,Datos_cocina!J:J)</f>
        <v>103</v>
      </c>
      <c r="O518" s="7" t="str">
        <f>TEXT(Datos_sala[[#This Row],[Hora de Salida]], "aaaa-mm-dd")</f>
        <v>2023-04-06</v>
      </c>
      <c r="P518" t="str">
        <f>TEXT(Datos_sala[[#This Row],[Hora de Llegada]], "hh:mm")</f>
        <v>01:35</v>
      </c>
      <c r="Q518" t="str">
        <f>TEXT(Datos_sala[[#This Row],[Hora de Salida]], "hh:mm")</f>
        <v>05:30</v>
      </c>
      <c r="R518" s="8">
        <f>Datos_sala[[#This Row],[Hora de Salida2]] - Datos_sala[[#This Row],[Hora de Llegada2]] + IF(Datos_sala[[#This Row],[Estado de la Mesa]]="Ocupada", 15/1440, 0)</f>
        <v>0.16319444444444442</v>
      </c>
      <c r="S518" s="8">
        <f>SUMIF(Datos_cocina!A:A, Datos_sala!K:K, Datos_cocina!H:H)</f>
        <v>4.5138888888888888E-2</v>
      </c>
      <c r="T518" s="8">
        <f>MAX(0, Datos_sala[[#This Row],[Tiempo de Permanencia]]-Datos_sala[[#This Row],[Tiempo de Preparación Ordenes en Horas]])</f>
        <v>0.11805555555555552</v>
      </c>
      <c r="U518" s="9" t="str">
        <f>IF(Datos_sala[[#This Row],[Tiempo de Degustación en Horas]] = 0, "No", "Si")</f>
        <v>Si</v>
      </c>
    </row>
    <row r="519" spans="1:21" x14ac:dyDescent="0.3">
      <c r="A519">
        <v>5</v>
      </c>
      <c r="B519" t="s">
        <v>568</v>
      </c>
      <c r="C519">
        <v>6</v>
      </c>
      <c r="D519" s="1">
        <v>45022.088888888888</v>
      </c>
      <c r="E519" s="1">
        <v>45022.251388888886</v>
      </c>
      <c r="F519" t="s">
        <v>65</v>
      </c>
      <c r="G519" t="s">
        <v>98</v>
      </c>
      <c r="H519" t="s">
        <v>67</v>
      </c>
      <c r="I519" t="s">
        <v>1290</v>
      </c>
      <c r="J519" t="s">
        <v>75</v>
      </c>
      <c r="K519">
        <v>518</v>
      </c>
      <c r="L519" t="s">
        <v>88</v>
      </c>
      <c r="M519" t="s">
        <v>1206</v>
      </c>
      <c r="N519" s="2">
        <f>SUMIF(Datos_cocina!A:A,Datos_sala!K:K,Datos_cocina!J:J)</f>
        <v>77</v>
      </c>
      <c r="O519" s="7" t="str">
        <f>TEXT(Datos_sala[[#This Row],[Hora de Salida]], "aaaa-mm-dd")</f>
        <v>2023-04-06</v>
      </c>
      <c r="P519" t="str">
        <f>TEXT(Datos_sala[[#This Row],[Hora de Llegada]], "hh:mm")</f>
        <v>02:08</v>
      </c>
      <c r="Q519" t="str">
        <f>TEXT(Datos_sala[[#This Row],[Hora de Salida]], "hh:mm")</f>
        <v>06:02</v>
      </c>
      <c r="R519" s="8">
        <f>Datos_sala[[#This Row],[Hora de Salida2]] - Datos_sala[[#This Row],[Hora de Llegada2]] + IF(Datos_sala[[#This Row],[Estado de la Mesa]]="Ocupada", 15/1440, 0)</f>
        <v>0.17291666666666664</v>
      </c>
      <c r="S519" s="8">
        <f>SUMIF(Datos_cocina!A:A, Datos_sala!K:K, Datos_cocina!H:H)</f>
        <v>3.6805555555555557E-2</v>
      </c>
      <c r="T519" s="8">
        <f>MAX(0, Datos_sala[[#This Row],[Tiempo de Permanencia]]-Datos_sala[[#This Row],[Tiempo de Preparación Ordenes en Horas]])</f>
        <v>0.13611111111111107</v>
      </c>
      <c r="U519" s="9" t="str">
        <f>IF(Datos_sala[[#This Row],[Tiempo de Degustación en Horas]] = 0, "No", "Si")</f>
        <v>Si</v>
      </c>
    </row>
    <row r="520" spans="1:21" x14ac:dyDescent="0.3">
      <c r="A520">
        <v>6</v>
      </c>
      <c r="B520" t="s">
        <v>1291</v>
      </c>
      <c r="C520">
        <v>2</v>
      </c>
      <c r="D520" s="1">
        <v>45022.033333333333</v>
      </c>
      <c r="E520" s="1">
        <v>45022.15902777778</v>
      </c>
      <c r="F520" t="s">
        <v>72</v>
      </c>
      <c r="G520" t="s">
        <v>73</v>
      </c>
      <c r="H520" t="s">
        <v>67</v>
      </c>
      <c r="I520" t="s">
        <v>1292</v>
      </c>
      <c r="J520" t="s">
        <v>68</v>
      </c>
      <c r="K520">
        <v>519</v>
      </c>
      <c r="L520" t="s">
        <v>119</v>
      </c>
      <c r="M520" t="s">
        <v>1293</v>
      </c>
      <c r="N520" s="2">
        <f>SUMIF(Datos_cocina!A:A,Datos_sala!K:K,Datos_cocina!J:J)</f>
        <v>245</v>
      </c>
      <c r="O520" s="7" t="str">
        <f>TEXT(Datos_sala[[#This Row],[Hora de Salida]], "aaaa-mm-dd")</f>
        <v>2023-04-06</v>
      </c>
      <c r="P520" t="str">
        <f>TEXT(Datos_sala[[#This Row],[Hora de Llegada]], "hh:mm")</f>
        <v>00:48</v>
      </c>
      <c r="Q520" t="str">
        <f>TEXT(Datos_sala[[#This Row],[Hora de Salida]], "hh:mm")</f>
        <v>03:49</v>
      </c>
      <c r="R520" s="8">
        <f>Datos_sala[[#This Row],[Hora de Salida2]] - Datos_sala[[#This Row],[Hora de Llegada2]] + IF(Datos_sala[[#This Row],[Estado de la Mesa]]="Ocupada", 15/1440, 0)</f>
        <v>0.12569444444444444</v>
      </c>
      <c r="S520" s="8">
        <f>SUMIF(Datos_cocina!A:A, Datos_sala!K:K, Datos_cocina!H:H)</f>
        <v>0.10833333333333334</v>
      </c>
      <c r="T520" s="8">
        <f>MAX(0, Datos_sala[[#This Row],[Tiempo de Permanencia]]-Datos_sala[[#This Row],[Tiempo de Preparación Ordenes en Horas]])</f>
        <v>1.7361111111111105E-2</v>
      </c>
      <c r="U520" s="9" t="str">
        <f>IF(Datos_sala[[#This Row],[Tiempo de Degustación en Horas]] = 0, "No", "Si")</f>
        <v>Si</v>
      </c>
    </row>
    <row r="521" spans="1:21" x14ac:dyDescent="0.3">
      <c r="A521">
        <v>4</v>
      </c>
      <c r="B521" t="s">
        <v>1294</v>
      </c>
      <c r="C521">
        <v>4</v>
      </c>
      <c r="D521" s="1">
        <v>45022.149305555555</v>
      </c>
      <c r="E521" s="1">
        <v>45022.265972222223</v>
      </c>
      <c r="F521" t="s">
        <v>65</v>
      </c>
      <c r="G521" t="s">
        <v>66</v>
      </c>
      <c r="H521" t="s">
        <v>67</v>
      </c>
      <c r="I521" t="s">
        <v>1295</v>
      </c>
      <c r="J521" t="s">
        <v>68</v>
      </c>
      <c r="K521">
        <v>520</v>
      </c>
      <c r="L521" t="s">
        <v>88</v>
      </c>
      <c r="M521" t="s">
        <v>1296</v>
      </c>
      <c r="N521" s="2">
        <f>SUMIF(Datos_cocina!A:A,Datos_sala!K:K,Datos_cocina!J:J)</f>
        <v>280</v>
      </c>
      <c r="O521" s="7" t="str">
        <f>TEXT(Datos_sala[[#This Row],[Hora de Salida]], "aaaa-mm-dd")</f>
        <v>2023-04-06</v>
      </c>
      <c r="P521" t="str">
        <f>TEXT(Datos_sala[[#This Row],[Hora de Llegada]], "hh:mm")</f>
        <v>03:35</v>
      </c>
      <c r="Q521" t="str">
        <f>TEXT(Datos_sala[[#This Row],[Hora de Salida]], "hh:mm")</f>
        <v>06:23</v>
      </c>
      <c r="R521" s="8">
        <f>Datos_sala[[#This Row],[Hora de Salida2]] - Datos_sala[[#This Row],[Hora de Llegada2]] + IF(Datos_sala[[#This Row],[Estado de la Mesa]]="Ocupada", 15/1440, 0)</f>
        <v>0.11666666666666667</v>
      </c>
      <c r="S521" s="8">
        <f>SUMIF(Datos_cocina!A:A, Datos_sala!K:K, Datos_cocina!H:H)</f>
        <v>8.4027777777777785E-2</v>
      </c>
      <c r="T521" s="8">
        <f>MAX(0, Datos_sala[[#This Row],[Tiempo de Permanencia]]-Datos_sala[[#This Row],[Tiempo de Preparación Ordenes en Horas]])</f>
        <v>3.2638888888888884E-2</v>
      </c>
      <c r="U521" s="9" t="str">
        <f>IF(Datos_sala[[#This Row],[Tiempo de Degustación en Horas]] = 0, "No", "Si")</f>
        <v>Si</v>
      </c>
    </row>
    <row r="522" spans="1:21" x14ac:dyDescent="0.3">
      <c r="A522">
        <v>18</v>
      </c>
      <c r="B522" t="s">
        <v>1297</v>
      </c>
      <c r="C522">
        <v>2</v>
      </c>
      <c r="D522" s="1">
        <v>45022.029861111114</v>
      </c>
      <c r="E522" s="1">
        <v>45022.120833333334</v>
      </c>
      <c r="F522" t="s">
        <v>65</v>
      </c>
      <c r="G522" t="s">
        <v>73</v>
      </c>
      <c r="H522" t="s">
        <v>67</v>
      </c>
      <c r="I522" t="s">
        <v>1298</v>
      </c>
      <c r="J522" t="s">
        <v>68</v>
      </c>
      <c r="K522">
        <v>521</v>
      </c>
      <c r="L522" t="s">
        <v>80</v>
      </c>
      <c r="M522" t="s">
        <v>1299</v>
      </c>
      <c r="N522" s="2">
        <f>SUMIF(Datos_cocina!A:A,Datos_sala!K:K,Datos_cocina!J:J)</f>
        <v>210</v>
      </c>
      <c r="O522" s="7" t="str">
        <f>TEXT(Datos_sala[[#This Row],[Hora de Salida]], "aaaa-mm-dd")</f>
        <v>2023-04-06</v>
      </c>
      <c r="P522" t="str">
        <f>TEXT(Datos_sala[[#This Row],[Hora de Llegada]], "hh:mm")</f>
        <v>00:43</v>
      </c>
      <c r="Q522" t="str">
        <f>TEXT(Datos_sala[[#This Row],[Hora de Salida]], "hh:mm")</f>
        <v>02:54</v>
      </c>
      <c r="R522" s="8">
        <f>Datos_sala[[#This Row],[Hora de Salida2]] - Datos_sala[[#This Row],[Hora de Llegada2]] + IF(Datos_sala[[#This Row],[Estado de la Mesa]]="Ocupada", 15/1440, 0)</f>
        <v>9.0972222222222218E-2</v>
      </c>
      <c r="S522" s="8">
        <f>SUMIF(Datos_cocina!A:A, Datos_sala!K:K, Datos_cocina!H:H)</f>
        <v>6.3194444444444442E-2</v>
      </c>
      <c r="T522" s="8">
        <f>MAX(0, Datos_sala[[#This Row],[Tiempo de Permanencia]]-Datos_sala[[#This Row],[Tiempo de Preparación Ordenes en Horas]])</f>
        <v>2.7777777777777776E-2</v>
      </c>
      <c r="U522" s="9" t="str">
        <f>IF(Datos_sala[[#This Row],[Tiempo de Degustación en Horas]] = 0, "No", "Si")</f>
        <v>Si</v>
      </c>
    </row>
    <row r="523" spans="1:21" x14ac:dyDescent="0.3">
      <c r="A523" t="s">
        <v>70</v>
      </c>
      <c r="B523" t="s">
        <v>237</v>
      </c>
      <c r="C523">
        <v>5</v>
      </c>
      <c r="D523" s="1">
        <v>45022.068055555559</v>
      </c>
      <c r="E523" s="1">
        <v>45022.18472222222</v>
      </c>
      <c r="F523" t="s">
        <v>65</v>
      </c>
      <c r="G523" t="s">
        <v>73</v>
      </c>
      <c r="H523" t="s">
        <v>74</v>
      </c>
      <c r="I523">
        <v>3535</v>
      </c>
      <c r="J523" t="s">
        <v>68</v>
      </c>
      <c r="K523">
        <v>522</v>
      </c>
      <c r="L523" t="s">
        <v>103</v>
      </c>
      <c r="M523" t="s">
        <v>26</v>
      </c>
      <c r="N523" s="2">
        <f>SUMIF(Datos_cocina!A:A,Datos_sala!K:K,Datos_cocina!J:J)</f>
        <v>84</v>
      </c>
      <c r="O523" s="7" t="str">
        <f>TEXT(Datos_sala[[#This Row],[Hora de Salida]], "aaaa-mm-dd")</f>
        <v>2023-04-06</v>
      </c>
      <c r="P523" t="str">
        <f>TEXT(Datos_sala[[#This Row],[Hora de Llegada]], "hh:mm")</f>
        <v>01:38</v>
      </c>
      <c r="Q523" t="str">
        <f>TEXT(Datos_sala[[#This Row],[Hora de Salida]], "hh:mm")</f>
        <v>04:26</v>
      </c>
      <c r="R523" s="8">
        <f>Datos_sala[[#This Row],[Hora de Salida2]] - Datos_sala[[#This Row],[Hora de Llegada2]] + IF(Datos_sala[[#This Row],[Estado de la Mesa]]="Ocupada", 15/1440, 0)</f>
        <v>0.11666666666666668</v>
      </c>
      <c r="S523" s="8">
        <f>SUMIF(Datos_cocina!A:A, Datos_sala!K:K, Datos_cocina!H:H)</f>
        <v>3.2638888888888891E-2</v>
      </c>
      <c r="T523" s="8">
        <f>MAX(0, Datos_sala[[#This Row],[Tiempo de Permanencia]]-Datos_sala[[#This Row],[Tiempo de Preparación Ordenes en Horas]])</f>
        <v>8.4027777777777785E-2</v>
      </c>
      <c r="U523" s="9" t="str">
        <f>IF(Datos_sala[[#This Row],[Tiempo de Degustación en Horas]] = 0, "No", "Si")</f>
        <v>Si</v>
      </c>
    </row>
    <row r="524" spans="1:21" x14ac:dyDescent="0.3">
      <c r="A524" t="s">
        <v>114</v>
      </c>
      <c r="B524" t="s">
        <v>238</v>
      </c>
      <c r="C524">
        <v>3</v>
      </c>
      <c r="D524" s="1">
        <v>45022.068749999999</v>
      </c>
      <c r="E524" s="1">
        <v>45022.195833333331</v>
      </c>
      <c r="F524" t="s">
        <v>72</v>
      </c>
      <c r="G524" t="s">
        <v>73</v>
      </c>
      <c r="H524" t="s">
        <v>67</v>
      </c>
      <c r="I524">
        <v>4541</v>
      </c>
      <c r="J524" t="s">
        <v>75</v>
      </c>
      <c r="K524">
        <v>523</v>
      </c>
      <c r="L524" t="s">
        <v>99</v>
      </c>
      <c r="M524" t="s">
        <v>16</v>
      </c>
      <c r="N524" s="2">
        <f>SUMIF(Datos_cocina!A:A,Datos_sala!K:K,Datos_cocina!J:J)</f>
        <v>81</v>
      </c>
      <c r="O524" s="7" t="str">
        <f>TEXT(Datos_sala[[#This Row],[Hora de Salida]], "aaaa-mm-dd")</f>
        <v>2023-04-06</v>
      </c>
      <c r="P524" t="str">
        <f>TEXT(Datos_sala[[#This Row],[Hora de Llegada]], "hh:mm")</f>
        <v>01:39</v>
      </c>
      <c r="Q524" t="str">
        <f>TEXT(Datos_sala[[#This Row],[Hora de Salida]], "hh:mm")</f>
        <v>04:42</v>
      </c>
      <c r="R524" s="8">
        <f>Datos_sala[[#This Row],[Hora de Salida2]] - Datos_sala[[#This Row],[Hora de Llegada2]] + IF(Datos_sala[[#This Row],[Estado de la Mesa]]="Ocupada", 15/1440, 0)</f>
        <v>0.13749999999999998</v>
      </c>
      <c r="S524" s="8">
        <f>SUMIF(Datos_cocina!A:A, Datos_sala!K:K, Datos_cocina!H:H)</f>
        <v>3.5416666666666666E-2</v>
      </c>
      <c r="T524" s="8">
        <f>MAX(0, Datos_sala[[#This Row],[Tiempo de Permanencia]]-Datos_sala[[#This Row],[Tiempo de Preparación Ordenes en Horas]])</f>
        <v>0.10208333333333332</v>
      </c>
      <c r="U524" s="9" t="str">
        <f>IF(Datos_sala[[#This Row],[Tiempo de Degustación en Horas]] = 0, "No", "Si")</f>
        <v>Si</v>
      </c>
    </row>
    <row r="525" spans="1:21" x14ac:dyDescent="0.3">
      <c r="A525">
        <v>16</v>
      </c>
      <c r="B525" t="s">
        <v>1300</v>
      </c>
      <c r="C525">
        <v>4</v>
      </c>
      <c r="D525" s="1">
        <v>45022.002083333333</v>
      </c>
      <c r="E525" s="1">
        <v>45022.105555555558</v>
      </c>
      <c r="F525" t="s">
        <v>101</v>
      </c>
      <c r="G525" t="s">
        <v>73</v>
      </c>
      <c r="H525" t="s">
        <v>67</v>
      </c>
      <c r="I525" t="s">
        <v>1301</v>
      </c>
      <c r="J525" t="s">
        <v>75</v>
      </c>
      <c r="K525">
        <v>524</v>
      </c>
      <c r="L525" t="s">
        <v>69</v>
      </c>
      <c r="M525" t="s">
        <v>1132</v>
      </c>
      <c r="N525" s="2">
        <f>SUMIF(Datos_cocina!A:A,Datos_sala!K:K,Datos_cocina!J:J)</f>
        <v>76</v>
      </c>
      <c r="O525" s="7" t="str">
        <f>TEXT(Datos_sala[[#This Row],[Hora de Salida]], "aaaa-mm-dd")</f>
        <v>2023-04-06</v>
      </c>
      <c r="P525" t="str">
        <f>TEXT(Datos_sala[[#This Row],[Hora de Llegada]], "hh:mm")</f>
        <v>00:03</v>
      </c>
      <c r="Q525" t="str">
        <f>TEXT(Datos_sala[[#This Row],[Hora de Salida]], "hh:mm")</f>
        <v>02:32</v>
      </c>
      <c r="R525" s="8">
        <f>Datos_sala[[#This Row],[Hora de Salida2]] - Datos_sala[[#This Row],[Hora de Llegada2]] + IF(Datos_sala[[#This Row],[Estado de la Mesa]]="Ocupada", 15/1440, 0)</f>
        <v>0.11388888888888889</v>
      </c>
      <c r="S525" s="8">
        <f>SUMIF(Datos_cocina!A:A, Datos_sala!K:K, Datos_cocina!H:H)</f>
        <v>4.2361111111111106E-2</v>
      </c>
      <c r="T525" s="8">
        <f>MAX(0, Datos_sala[[#This Row],[Tiempo de Permanencia]]-Datos_sala[[#This Row],[Tiempo de Preparación Ordenes en Horas]])</f>
        <v>7.1527777777777773E-2</v>
      </c>
      <c r="U525" s="9" t="str">
        <f>IF(Datos_sala[[#This Row],[Tiempo de Degustación en Horas]] = 0, "No", "Si")</f>
        <v>Si</v>
      </c>
    </row>
    <row r="526" spans="1:21" x14ac:dyDescent="0.3">
      <c r="A526">
        <v>16</v>
      </c>
      <c r="B526" t="s">
        <v>150</v>
      </c>
      <c r="C526">
        <v>3</v>
      </c>
      <c r="D526" s="1">
        <v>45022.143750000003</v>
      </c>
      <c r="E526" s="1">
        <v>45022.301388888889</v>
      </c>
      <c r="F526" t="s">
        <v>101</v>
      </c>
      <c r="G526" t="s">
        <v>73</v>
      </c>
      <c r="H526" t="s">
        <v>67</v>
      </c>
      <c r="I526" t="s">
        <v>1302</v>
      </c>
      <c r="J526" t="s">
        <v>75</v>
      </c>
      <c r="K526">
        <v>525</v>
      </c>
      <c r="L526" t="s">
        <v>142</v>
      </c>
      <c r="M526" t="s">
        <v>1303</v>
      </c>
      <c r="N526" s="2">
        <f>SUMIF(Datos_cocina!A:A,Datos_sala!K:K,Datos_cocina!J:J)</f>
        <v>197</v>
      </c>
      <c r="O526" s="7" t="str">
        <f>TEXT(Datos_sala[[#This Row],[Hora de Salida]], "aaaa-mm-dd")</f>
        <v>2023-04-06</v>
      </c>
      <c r="P526" t="str">
        <f>TEXT(Datos_sala[[#This Row],[Hora de Llegada]], "hh:mm")</f>
        <v>03:27</v>
      </c>
      <c r="Q526" t="str">
        <f>TEXT(Datos_sala[[#This Row],[Hora de Salida]], "hh:mm")</f>
        <v>07:14</v>
      </c>
      <c r="R526" s="8">
        <f>Datos_sala[[#This Row],[Hora de Salida2]] - Datos_sala[[#This Row],[Hora de Llegada2]] + IF(Datos_sala[[#This Row],[Estado de la Mesa]]="Ocupada", 15/1440, 0)</f>
        <v>0.16805555555555554</v>
      </c>
      <c r="S526" s="8">
        <f>SUMIF(Datos_cocina!A:A, Datos_sala!K:K, Datos_cocina!H:H)</f>
        <v>5.347222222222222E-2</v>
      </c>
      <c r="T526" s="8">
        <f>MAX(0, Datos_sala[[#This Row],[Tiempo de Permanencia]]-Datos_sala[[#This Row],[Tiempo de Preparación Ordenes en Horas]])</f>
        <v>0.11458333333333331</v>
      </c>
      <c r="U526" s="9" t="str">
        <f>IF(Datos_sala[[#This Row],[Tiempo de Degustación en Horas]] = 0, "No", "Si")</f>
        <v>Si</v>
      </c>
    </row>
    <row r="527" spans="1:21" x14ac:dyDescent="0.3">
      <c r="A527" t="s">
        <v>114</v>
      </c>
      <c r="B527" t="s">
        <v>239</v>
      </c>
      <c r="C527">
        <v>6</v>
      </c>
      <c r="D527" s="1">
        <v>45022.155555555553</v>
      </c>
      <c r="E527" s="1">
        <v>45022.236805555556</v>
      </c>
      <c r="F527" t="s">
        <v>65</v>
      </c>
      <c r="G527" t="s">
        <v>66</v>
      </c>
      <c r="H527" t="s">
        <v>87</v>
      </c>
      <c r="I527">
        <v>4302</v>
      </c>
      <c r="J527" t="s">
        <v>68</v>
      </c>
      <c r="K527">
        <v>526</v>
      </c>
      <c r="L527" t="s">
        <v>80</v>
      </c>
      <c r="M527" t="s">
        <v>24</v>
      </c>
      <c r="N527" s="2">
        <f>SUMIF(Datos_cocina!A:A,Datos_sala!K:K,Datos_cocina!J:J)</f>
        <v>33</v>
      </c>
      <c r="O527" s="7" t="str">
        <f>TEXT(Datos_sala[[#This Row],[Hora de Salida]], "aaaa-mm-dd")</f>
        <v>2023-04-06</v>
      </c>
      <c r="P527" t="str">
        <f>TEXT(Datos_sala[[#This Row],[Hora de Llegada]], "hh:mm")</f>
        <v>03:44</v>
      </c>
      <c r="Q527" t="str">
        <f>TEXT(Datos_sala[[#This Row],[Hora de Salida]], "hh:mm")</f>
        <v>05:41</v>
      </c>
      <c r="R527" s="8">
        <f>Datos_sala[[#This Row],[Hora de Salida2]] - Datos_sala[[#This Row],[Hora de Llegada2]] + IF(Datos_sala[[#This Row],[Estado de la Mesa]]="Ocupada", 15/1440, 0)</f>
        <v>8.1249999999999989E-2</v>
      </c>
      <c r="S527" s="8">
        <f>SUMIF(Datos_cocina!A:A, Datos_sala!K:K, Datos_cocina!H:H)</f>
        <v>1.5277777777777777E-2</v>
      </c>
      <c r="T527" s="8">
        <f>MAX(0, Datos_sala[[#This Row],[Tiempo de Permanencia]]-Datos_sala[[#This Row],[Tiempo de Preparación Ordenes en Horas]])</f>
        <v>6.597222222222221E-2</v>
      </c>
      <c r="U527" s="9" t="str">
        <f>IF(Datos_sala[[#This Row],[Tiempo de Degustación en Horas]] = 0, "No", "Si")</f>
        <v>Si</v>
      </c>
    </row>
    <row r="528" spans="1:21" x14ac:dyDescent="0.3">
      <c r="A528" t="s">
        <v>104</v>
      </c>
      <c r="B528" t="s">
        <v>240</v>
      </c>
      <c r="C528">
        <v>4</v>
      </c>
      <c r="D528" s="1">
        <v>45022.15347222222</v>
      </c>
      <c r="E528" s="1">
        <v>45022.246527777781</v>
      </c>
      <c r="F528" t="s">
        <v>121</v>
      </c>
      <c r="G528" t="s">
        <v>98</v>
      </c>
      <c r="H528" t="s">
        <v>74</v>
      </c>
      <c r="I528">
        <v>2295</v>
      </c>
      <c r="J528" t="s">
        <v>75</v>
      </c>
      <c r="K528">
        <v>527</v>
      </c>
      <c r="L528" t="s">
        <v>107</v>
      </c>
      <c r="M528" t="s">
        <v>16</v>
      </c>
      <c r="N528" s="2">
        <f>SUMIF(Datos_cocina!A:A,Datos_sala!K:K,Datos_cocina!J:J)</f>
        <v>54</v>
      </c>
      <c r="O528" s="7" t="str">
        <f>TEXT(Datos_sala[[#This Row],[Hora de Salida]], "aaaa-mm-dd")</f>
        <v>2023-04-06</v>
      </c>
      <c r="P528" t="str">
        <f>TEXT(Datos_sala[[#This Row],[Hora de Llegada]], "hh:mm")</f>
        <v>03:41</v>
      </c>
      <c r="Q528" t="str">
        <f>TEXT(Datos_sala[[#This Row],[Hora de Salida]], "hh:mm")</f>
        <v>05:55</v>
      </c>
      <c r="R528" s="8">
        <f>Datos_sala[[#This Row],[Hora de Salida2]] - Datos_sala[[#This Row],[Hora de Llegada2]] + IF(Datos_sala[[#This Row],[Estado de la Mesa]]="Ocupada", 15/1440, 0)</f>
        <v>0.10347222222222223</v>
      </c>
      <c r="S528" s="8">
        <f>SUMIF(Datos_cocina!A:A, Datos_sala!K:K, Datos_cocina!H:H)</f>
        <v>2.1527777777777778E-2</v>
      </c>
      <c r="T528" s="8">
        <f>MAX(0, Datos_sala[[#This Row],[Tiempo de Permanencia]]-Datos_sala[[#This Row],[Tiempo de Preparación Ordenes en Horas]])</f>
        <v>8.1944444444444459E-2</v>
      </c>
      <c r="U528" s="9" t="str">
        <f>IF(Datos_sala[[#This Row],[Tiempo de Degustación en Horas]] = 0, "No", "Si")</f>
        <v>Si</v>
      </c>
    </row>
    <row r="529" spans="1:21" x14ac:dyDescent="0.3">
      <c r="A529">
        <v>14</v>
      </c>
      <c r="B529" t="s">
        <v>1304</v>
      </c>
      <c r="C529">
        <v>2</v>
      </c>
      <c r="D529" s="1">
        <v>45022.074305555558</v>
      </c>
      <c r="E529" s="1">
        <v>45022.158333333333</v>
      </c>
      <c r="F529" t="s">
        <v>83</v>
      </c>
      <c r="G529" t="s">
        <v>73</v>
      </c>
      <c r="H529" t="s">
        <v>87</v>
      </c>
      <c r="I529" t="s">
        <v>1305</v>
      </c>
      <c r="J529" t="s">
        <v>79</v>
      </c>
      <c r="K529">
        <v>528</v>
      </c>
      <c r="L529" t="s">
        <v>80</v>
      </c>
      <c r="M529" t="s">
        <v>1306</v>
      </c>
      <c r="N529" s="2">
        <f>SUMIF(Datos_cocina!A:A,Datos_sala!K:K,Datos_cocina!J:J)</f>
        <v>78</v>
      </c>
      <c r="O529" s="7" t="str">
        <f>TEXT(Datos_sala[[#This Row],[Hora de Salida]], "aaaa-mm-dd")</f>
        <v>2023-04-06</v>
      </c>
      <c r="P529" t="str">
        <f>TEXT(Datos_sala[[#This Row],[Hora de Llegada]], "hh:mm")</f>
        <v>01:47</v>
      </c>
      <c r="Q529" t="str">
        <f>TEXT(Datos_sala[[#This Row],[Hora de Salida]], "hh:mm")</f>
        <v>03:48</v>
      </c>
      <c r="R529" s="8">
        <f>Datos_sala[[#This Row],[Hora de Salida2]] - Datos_sala[[#This Row],[Hora de Llegada2]] + IF(Datos_sala[[#This Row],[Estado de la Mesa]]="Ocupada", 15/1440, 0)</f>
        <v>8.4027777777777771E-2</v>
      </c>
      <c r="S529" s="8">
        <f>SUMIF(Datos_cocina!A:A, Datos_sala!K:K, Datos_cocina!H:H)</f>
        <v>8.4027777777777785E-2</v>
      </c>
      <c r="T529" s="8">
        <f>MAX(0, Datos_sala[[#This Row],[Tiempo de Permanencia]]-Datos_sala[[#This Row],[Tiempo de Preparación Ordenes en Horas]])</f>
        <v>0</v>
      </c>
      <c r="U529" s="9" t="str">
        <f>IF(Datos_sala[[#This Row],[Tiempo de Degustación en Horas]] = 0, "No", "Si")</f>
        <v>No</v>
      </c>
    </row>
    <row r="530" spans="1:21" x14ac:dyDescent="0.3">
      <c r="A530">
        <v>1</v>
      </c>
      <c r="B530" t="s">
        <v>1307</v>
      </c>
      <c r="C530">
        <v>2</v>
      </c>
      <c r="D530" s="1">
        <v>45022.081944444442</v>
      </c>
      <c r="E530" s="1">
        <v>45022.195833333331</v>
      </c>
      <c r="F530" t="s">
        <v>101</v>
      </c>
      <c r="G530" t="s">
        <v>73</v>
      </c>
      <c r="H530" t="s">
        <v>67</v>
      </c>
      <c r="I530" t="s">
        <v>1308</v>
      </c>
      <c r="J530" t="s">
        <v>75</v>
      </c>
      <c r="K530">
        <v>529</v>
      </c>
      <c r="L530" t="s">
        <v>107</v>
      </c>
      <c r="M530" t="s">
        <v>1309</v>
      </c>
      <c r="N530" s="2">
        <f>SUMIF(Datos_cocina!A:A,Datos_sala!K:K,Datos_cocina!J:J)</f>
        <v>208</v>
      </c>
      <c r="O530" s="7" t="str">
        <f>TEXT(Datos_sala[[#This Row],[Hora de Salida]], "aaaa-mm-dd")</f>
        <v>2023-04-06</v>
      </c>
      <c r="P530" t="str">
        <f>TEXT(Datos_sala[[#This Row],[Hora de Llegada]], "hh:mm")</f>
        <v>01:58</v>
      </c>
      <c r="Q530" t="str">
        <f>TEXT(Datos_sala[[#This Row],[Hora de Salida]], "hh:mm")</f>
        <v>04:42</v>
      </c>
      <c r="R530" s="8">
        <f>Datos_sala[[#This Row],[Hora de Salida2]] - Datos_sala[[#This Row],[Hora de Llegada2]] + IF(Datos_sala[[#This Row],[Estado de la Mesa]]="Ocupada", 15/1440, 0)</f>
        <v>0.12430555555555556</v>
      </c>
      <c r="S530" s="8">
        <f>SUMIF(Datos_cocina!A:A, Datos_sala!K:K, Datos_cocina!H:H)</f>
        <v>0.10902777777777778</v>
      </c>
      <c r="T530" s="8">
        <f>MAX(0, Datos_sala[[#This Row],[Tiempo de Permanencia]]-Datos_sala[[#This Row],[Tiempo de Preparación Ordenes en Horas]])</f>
        <v>1.5277777777777779E-2</v>
      </c>
      <c r="U530" s="9" t="str">
        <f>IF(Datos_sala[[#This Row],[Tiempo de Degustación en Horas]] = 0, "No", "Si")</f>
        <v>Si</v>
      </c>
    </row>
    <row r="531" spans="1:21" x14ac:dyDescent="0.3">
      <c r="A531">
        <v>7</v>
      </c>
      <c r="B531" t="s">
        <v>1310</v>
      </c>
      <c r="C531">
        <v>5</v>
      </c>
      <c r="D531" s="1">
        <v>45022.092361111114</v>
      </c>
      <c r="E531" s="1">
        <v>45022.254861111112</v>
      </c>
      <c r="F531" t="s">
        <v>72</v>
      </c>
      <c r="G531" t="s">
        <v>73</v>
      </c>
      <c r="H531" t="s">
        <v>67</v>
      </c>
      <c r="I531" t="s">
        <v>1311</v>
      </c>
      <c r="J531" t="s">
        <v>75</v>
      </c>
      <c r="K531">
        <v>530</v>
      </c>
      <c r="L531" t="s">
        <v>119</v>
      </c>
      <c r="M531" t="s">
        <v>1312</v>
      </c>
      <c r="N531" s="2">
        <f>SUMIF(Datos_cocina!A:A,Datos_sala!K:K,Datos_cocina!J:J)</f>
        <v>160</v>
      </c>
      <c r="O531" s="7" t="str">
        <f>TEXT(Datos_sala[[#This Row],[Hora de Salida]], "aaaa-mm-dd")</f>
        <v>2023-04-06</v>
      </c>
      <c r="P531" t="str">
        <f>TEXT(Datos_sala[[#This Row],[Hora de Llegada]], "hh:mm")</f>
        <v>02:13</v>
      </c>
      <c r="Q531" t="str">
        <f>TEXT(Datos_sala[[#This Row],[Hora de Salida]], "hh:mm")</f>
        <v>06:07</v>
      </c>
      <c r="R531" s="8">
        <f>Datos_sala[[#This Row],[Hora de Salida2]] - Datos_sala[[#This Row],[Hora de Llegada2]] + IF(Datos_sala[[#This Row],[Estado de la Mesa]]="Ocupada", 15/1440, 0)</f>
        <v>0.17291666666666664</v>
      </c>
      <c r="S531" s="8">
        <f>SUMIF(Datos_cocina!A:A, Datos_sala!K:K, Datos_cocina!H:H)</f>
        <v>7.3611111111111113E-2</v>
      </c>
      <c r="T531" s="8">
        <f>MAX(0, Datos_sala[[#This Row],[Tiempo de Permanencia]]-Datos_sala[[#This Row],[Tiempo de Preparación Ordenes en Horas]])</f>
        <v>9.9305555555555522E-2</v>
      </c>
      <c r="U531" s="9" t="str">
        <f>IF(Datos_sala[[#This Row],[Tiempo de Degustación en Horas]] = 0, "No", "Si")</f>
        <v>Si</v>
      </c>
    </row>
    <row r="532" spans="1:21" x14ac:dyDescent="0.3">
      <c r="A532">
        <v>9</v>
      </c>
      <c r="B532" t="s">
        <v>1046</v>
      </c>
      <c r="C532">
        <v>6</v>
      </c>
      <c r="D532" s="1">
        <v>45022.127083333333</v>
      </c>
      <c r="E532" s="1">
        <v>45022.211111111108</v>
      </c>
      <c r="F532" t="s">
        <v>83</v>
      </c>
      <c r="G532" t="s">
        <v>66</v>
      </c>
      <c r="H532" t="s">
        <v>74</v>
      </c>
      <c r="I532" t="s">
        <v>1313</v>
      </c>
      <c r="J532" t="s">
        <v>68</v>
      </c>
      <c r="K532">
        <v>531</v>
      </c>
      <c r="L532" t="s">
        <v>119</v>
      </c>
      <c r="M532" t="s">
        <v>1314</v>
      </c>
      <c r="N532" s="2">
        <f>SUMIF(Datos_cocina!A:A,Datos_sala!K:K,Datos_cocina!J:J)</f>
        <v>244</v>
      </c>
      <c r="O532" s="7" t="str">
        <f>TEXT(Datos_sala[[#This Row],[Hora de Salida]], "aaaa-mm-dd")</f>
        <v>2023-04-06</v>
      </c>
      <c r="P532" t="str">
        <f>TEXT(Datos_sala[[#This Row],[Hora de Llegada]], "hh:mm")</f>
        <v>03:03</v>
      </c>
      <c r="Q532" t="str">
        <f>TEXT(Datos_sala[[#This Row],[Hora de Salida]], "hh:mm")</f>
        <v>05:04</v>
      </c>
      <c r="R532" s="8">
        <f>Datos_sala[[#This Row],[Hora de Salida2]] - Datos_sala[[#This Row],[Hora de Llegada2]] + IF(Datos_sala[[#This Row],[Estado de la Mesa]]="Ocupada", 15/1440, 0)</f>
        <v>8.4027777777777785E-2</v>
      </c>
      <c r="S532" s="8">
        <f>SUMIF(Datos_cocina!A:A, Datos_sala!K:K, Datos_cocina!H:H)</f>
        <v>0.13819444444444445</v>
      </c>
      <c r="T532" s="8">
        <f>MAX(0, Datos_sala[[#This Row],[Tiempo de Permanencia]]-Datos_sala[[#This Row],[Tiempo de Preparación Ordenes en Horas]])</f>
        <v>0</v>
      </c>
      <c r="U532" s="9" t="str">
        <f>IF(Datos_sala[[#This Row],[Tiempo de Degustación en Horas]] = 0, "No", "Si")</f>
        <v>No</v>
      </c>
    </row>
    <row r="533" spans="1:21" x14ac:dyDescent="0.3">
      <c r="A533">
        <v>13</v>
      </c>
      <c r="B533" t="s">
        <v>403</v>
      </c>
      <c r="C533">
        <v>3</v>
      </c>
      <c r="D533" s="1">
        <v>45022.074999999997</v>
      </c>
      <c r="E533" s="1">
        <v>45022.226388888892</v>
      </c>
      <c r="F533" t="s">
        <v>101</v>
      </c>
      <c r="G533" t="s">
        <v>98</v>
      </c>
      <c r="H533" t="s">
        <v>87</v>
      </c>
      <c r="I533" t="s">
        <v>1315</v>
      </c>
      <c r="J533" t="s">
        <v>79</v>
      </c>
      <c r="K533">
        <v>532</v>
      </c>
      <c r="L533" t="s">
        <v>99</v>
      </c>
      <c r="M533" t="s">
        <v>1316</v>
      </c>
      <c r="N533" s="2">
        <f>SUMIF(Datos_cocina!A:A,Datos_sala!K:K,Datos_cocina!J:J)</f>
        <v>137</v>
      </c>
      <c r="O533" s="7" t="str">
        <f>TEXT(Datos_sala[[#This Row],[Hora de Salida]], "aaaa-mm-dd")</f>
        <v>2023-04-06</v>
      </c>
      <c r="P533" t="str">
        <f>TEXT(Datos_sala[[#This Row],[Hora de Llegada]], "hh:mm")</f>
        <v>01:48</v>
      </c>
      <c r="Q533" t="str">
        <f>TEXT(Datos_sala[[#This Row],[Hora de Salida]], "hh:mm")</f>
        <v>05:26</v>
      </c>
      <c r="R533" s="8">
        <f>Datos_sala[[#This Row],[Hora de Salida2]] - Datos_sala[[#This Row],[Hora de Llegada2]] + IF(Datos_sala[[#This Row],[Estado de la Mesa]]="Ocupada", 15/1440, 0)</f>
        <v>0.15138888888888891</v>
      </c>
      <c r="S533" s="8">
        <f>SUMIF(Datos_cocina!A:A, Datos_sala!K:K, Datos_cocina!H:H)</f>
        <v>4.0972222222222215E-2</v>
      </c>
      <c r="T533" s="8">
        <f>MAX(0, Datos_sala[[#This Row],[Tiempo de Permanencia]]-Datos_sala[[#This Row],[Tiempo de Preparación Ordenes en Horas]])</f>
        <v>0.11041666666666669</v>
      </c>
      <c r="U533" s="9" t="str">
        <f>IF(Datos_sala[[#This Row],[Tiempo de Degustación en Horas]] = 0, "No", "Si")</f>
        <v>Si</v>
      </c>
    </row>
    <row r="534" spans="1:21" x14ac:dyDescent="0.3">
      <c r="A534">
        <v>1</v>
      </c>
      <c r="B534" t="s">
        <v>258</v>
      </c>
      <c r="C534">
        <v>3</v>
      </c>
      <c r="D534" s="1">
        <v>45022.134722222225</v>
      </c>
      <c r="E534" s="1">
        <v>45022.222222222219</v>
      </c>
      <c r="F534" t="s">
        <v>72</v>
      </c>
      <c r="G534" t="s">
        <v>66</v>
      </c>
      <c r="H534" t="s">
        <v>87</v>
      </c>
      <c r="I534" t="s">
        <v>1317</v>
      </c>
      <c r="J534" t="s">
        <v>68</v>
      </c>
      <c r="K534">
        <v>533</v>
      </c>
      <c r="L534" t="s">
        <v>110</v>
      </c>
      <c r="M534" t="s">
        <v>1074</v>
      </c>
      <c r="N534" s="2">
        <f>SUMIF(Datos_cocina!A:A,Datos_sala!K:K,Datos_cocina!J:J)</f>
        <v>41</v>
      </c>
      <c r="O534" s="7" t="str">
        <f>TEXT(Datos_sala[[#This Row],[Hora de Salida]], "aaaa-mm-dd")</f>
        <v>2023-04-06</v>
      </c>
      <c r="P534" t="str">
        <f>TEXT(Datos_sala[[#This Row],[Hora de Llegada]], "hh:mm")</f>
        <v>03:14</v>
      </c>
      <c r="Q534" t="str">
        <f>TEXT(Datos_sala[[#This Row],[Hora de Salida]], "hh:mm")</f>
        <v>05:20</v>
      </c>
      <c r="R534" s="8">
        <f>Datos_sala[[#This Row],[Hora de Salida2]] - Datos_sala[[#This Row],[Hora de Llegada2]] + IF(Datos_sala[[#This Row],[Estado de la Mesa]]="Ocupada", 15/1440, 0)</f>
        <v>8.7499999999999994E-2</v>
      </c>
      <c r="S534" s="8">
        <f>SUMIF(Datos_cocina!A:A, Datos_sala!K:K, Datos_cocina!H:H)</f>
        <v>3.3333333333333333E-2</v>
      </c>
      <c r="T534" s="8">
        <f>MAX(0, Datos_sala[[#This Row],[Tiempo de Permanencia]]-Datos_sala[[#This Row],[Tiempo de Preparación Ordenes en Horas]])</f>
        <v>5.4166666666666662E-2</v>
      </c>
      <c r="U534" s="9" t="str">
        <f>IF(Datos_sala[[#This Row],[Tiempo de Degustación en Horas]] = 0, "No", "Si")</f>
        <v>Si</v>
      </c>
    </row>
    <row r="535" spans="1:21" x14ac:dyDescent="0.3">
      <c r="A535">
        <v>1</v>
      </c>
      <c r="B535" t="s">
        <v>1318</v>
      </c>
      <c r="C535">
        <v>6</v>
      </c>
      <c r="D535" s="1">
        <v>45022.043055555558</v>
      </c>
      <c r="E535" s="1">
        <v>45022.186805555553</v>
      </c>
      <c r="F535" t="s">
        <v>65</v>
      </c>
      <c r="G535" t="s">
        <v>66</v>
      </c>
      <c r="H535" t="s">
        <v>67</v>
      </c>
      <c r="I535" t="s">
        <v>938</v>
      </c>
      <c r="J535" t="s">
        <v>79</v>
      </c>
      <c r="K535">
        <v>534</v>
      </c>
      <c r="L535" t="s">
        <v>76</v>
      </c>
      <c r="M535" t="s">
        <v>1319</v>
      </c>
      <c r="N535" s="2">
        <f>SUMIF(Datos_cocina!A:A,Datos_sala!K:K,Datos_cocina!J:J)</f>
        <v>147</v>
      </c>
      <c r="O535" s="7" t="str">
        <f>TEXT(Datos_sala[[#This Row],[Hora de Salida]], "aaaa-mm-dd")</f>
        <v>2023-04-06</v>
      </c>
      <c r="P535" t="str">
        <f>TEXT(Datos_sala[[#This Row],[Hora de Llegada]], "hh:mm")</f>
        <v>01:02</v>
      </c>
      <c r="Q535" t="str">
        <f>TEXT(Datos_sala[[#This Row],[Hora de Salida]], "hh:mm")</f>
        <v>04:29</v>
      </c>
      <c r="R535" s="8">
        <f>Datos_sala[[#This Row],[Hora de Salida2]] - Datos_sala[[#This Row],[Hora de Llegada2]] + IF(Datos_sala[[#This Row],[Estado de la Mesa]]="Ocupada", 15/1440, 0)</f>
        <v>0.14374999999999999</v>
      </c>
      <c r="S535" s="8">
        <f>SUMIF(Datos_cocina!A:A, Datos_sala!K:K, Datos_cocina!H:H)</f>
        <v>5.2777777777777785E-2</v>
      </c>
      <c r="T535" s="8">
        <f>MAX(0, Datos_sala[[#This Row],[Tiempo de Permanencia]]-Datos_sala[[#This Row],[Tiempo de Preparación Ordenes en Horas]])</f>
        <v>9.0972222222222204E-2</v>
      </c>
      <c r="U535" s="9" t="str">
        <f>IF(Datos_sala[[#This Row],[Tiempo de Degustación en Horas]] = 0, "No", "Si")</f>
        <v>Si</v>
      </c>
    </row>
    <row r="536" spans="1:21" x14ac:dyDescent="0.3">
      <c r="A536">
        <v>15</v>
      </c>
      <c r="B536" t="s">
        <v>112</v>
      </c>
      <c r="C536">
        <v>3</v>
      </c>
      <c r="D536" s="1">
        <v>45022.039583333331</v>
      </c>
      <c r="E536" s="1">
        <v>45022.147222222222</v>
      </c>
      <c r="F536" t="s">
        <v>121</v>
      </c>
      <c r="G536" t="s">
        <v>98</v>
      </c>
      <c r="H536" t="s">
        <v>67</v>
      </c>
      <c r="I536" t="s">
        <v>1320</v>
      </c>
      <c r="J536" t="s">
        <v>68</v>
      </c>
      <c r="K536">
        <v>535</v>
      </c>
      <c r="L536" t="s">
        <v>84</v>
      </c>
      <c r="M536" t="s">
        <v>1321</v>
      </c>
      <c r="N536" s="2">
        <f>SUMIF(Datos_cocina!A:A,Datos_sala!K:K,Datos_cocina!J:J)</f>
        <v>276</v>
      </c>
      <c r="O536" s="7" t="str">
        <f>TEXT(Datos_sala[[#This Row],[Hora de Salida]], "aaaa-mm-dd")</f>
        <v>2023-04-06</v>
      </c>
      <c r="P536" t="str">
        <f>TEXT(Datos_sala[[#This Row],[Hora de Llegada]], "hh:mm")</f>
        <v>00:57</v>
      </c>
      <c r="Q536" t="str">
        <f>TEXT(Datos_sala[[#This Row],[Hora de Salida]], "hh:mm")</f>
        <v>03:32</v>
      </c>
      <c r="R536" s="8">
        <f>Datos_sala[[#This Row],[Hora de Salida2]] - Datos_sala[[#This Row],[Hora de Llegada2]] + IF(Datos_sala[[#This Row],[Estado de la Mesa]]="Ocupada", 15/1440, 0)</f>
        <v>0.1076388888888889</v>
      </c>
      <c r="S536" s="8">
        <f>SUMIF(Datos_cocina!A:A, Datos_sala!K:K, Datos_cocina!H:H)</f>
        <v>7.8472222222222221E-2</v>
      </c>
      <c r="T536" s="8">
        <f>MAX(0, Datos_sala[[#This Row],[Tiempo de Permanencia]]-Datos_sala[[#This Row],[Tiempo de Preparación Ordenes en Horas]])</f>
        <v>2.9166666666666674E-2</v>
      </c>
      <c r="U536" s="9" t="str">
        <f>IF(Datos_sala[[#This Row],[Tiempo de Degustación en Horas]] = 0, "No", "Si")</f>
        <v>Si</v>
      </c>
    </row>
    <row r="537" spans="1:21" x14ac:dyDescent="0.3">
      <c r="A537">
        <v>9</v>
      </c>
      <c r="B537" t="s">
        <v>1322</v>
      </c>
      <c r="C537">
        <v>2</v>
      </c>
      <c r="D537" s="1">
        <v>45022.104861111111</v>
      </c>
      <c r="E537" s="1">
        <v>45022.193749999999</v>
      </c>
      <c r="F537" t="s">
        <v>65</v>
      </c>
      <c r="G537" t="s">
        <v>73</v>
      </c>
      <c r="H537" t="s">
        <v>67</v>
      </c>
      <c r="I537" t="s">
        <v>1323</v>
      </c>
      <c r="J537" t="s">
        <v>79</v>
      </c>
      <c r="K537">
        <v>536</v>
      </c>
      <c r="L537" t="s">
        <v>84</v>
      </c>
      <c r="M537" t="s">
        <v>1324</v>
      </c>
      <c r="N537" s="2">
        <f>SUMIF(Datos_cocina!A:A,Datos_sala!K:K,Datos_cocina!J:J)</f>
        <v>212</v>
      </c>
      <c r="O537" s="7" t="str">
        <f>TEXT(Datos_sala[[#This Row],[Hora de Salida]], "aaaa-mm-dd")</f>
        <v>2023-04-06</v>
      </c>
      <c r="P537" t="str">
        <f>TEXT(Datos_sala[[#This Row],[Hora de Llegada]], "hh:mm")</f>
        <v>02:31</v>
      </c>
      <c r="Q537" t="str">
        <f>TEXT(Datos_sala[[#This Row],[Hora de Salida]], "hh:mm")</f>
        <v>04:39</v>
      </c>
      <c r="R537" s="8">
        <f>Datos_sala[[#This Row],[Hora de Salida2]] - Datos_sala[[#This Row],[Hora de Llegada2]] + IF(Datos_sala[[#This Row],[Estado de la Mesa]]="Ocupada", 15/1440, 0)</f>
        <v>8.8888888888888892E-2</v>
      </c>
      <c r="S537" s="8">
        <f>SUMIF(Datos_cocina!A:A, Datos_sala!K:K, Datos_cocina!H:H)</f>
        <v>0.10555555555555556</v>
      </c>
      <c r="T537" s="8">
        <f>MAX(0, Datos_sala[[#This Row],[Tiempo de Permanencia]]-Datos_sala[[#This Row],[Tiempo de Preparación Ordenes en Horas]])</f>
        <v>0</v>
      </c>
      <c r="U537" s="9" t="str">
        <f>IF(Datos_sala[[#This Row],[Tiempo de Degustación en Horas]] = 0, "No", "Si")</f>
        <v>No</v>
      </c>
    </row>
    <row r="538" spans="1:21" x14ac:dyDescent="0.3">
      <c r="A538" t="s">
        <v>81</v>
      </c>
      <c r="B538" t="s">
        <v>126</v>
      </c>
      <c r="C538">
        <v>6</v>
      </c>
      <c r="D538" s="1">
        <v>45022.01666666667</v>
      </c>
      <c r="E538" s="1">
        <v>45022.089583333334</v>
      </c>
      <c r="F538" t="s">
        <v>101</v>
      </c>
      <c r="G538" t="s">
        <v>98</v>
      </c>
      <c r="H538" t="s">
        <v>87</v>
      </c>
      <c r="I538">
        <v>2868</v>
      </c>
      <c r="J538" t="s">
        <v>75</v>
      </c>
      <c r="K538">
        <v>537</v>
      </c>
      <c r="L538" t="s">
        <v>69</v>
      </c>
      <c r="M538" t="s">
        <v>42</v>
      </c>
      <c r="N538" s="2">
        <f>SUMIF(Datos_cocina!A:A,Datos_sala!K:K,Datos_cocina!J:J)</f>
        <v>63</v>
      </c>
      <c r="O538" s="7" t="str">
        <f>TEXT(Datos_sala[[#This Row],[Hora de Salida]], "aaaa-mm-dd")</f>
        <v>2023-04-06</v>
      </c>
      <c r="P538" t="str">
        <f>TEXT(Datos_sala[[#This Row],[Hora de Llegada]], "hh:mm")</f>
        <v>00:24</v>
      </c>
      <c r="Q538" t="str">
        <f>TEXT(Datos_sala[[#This Row],[Hora de Salida]], "hh:mm")</f>
        <v>02:09</v>
      </c>
      <c r="R538" s="8">
        <f>Datos_sala[[#This Row],[Hora de Salida2]] - Datos_sala[[#This Row],[Hora de Llegada2]] + IF(Datos_sala[[#This Row],[Estado de la Mesa]]="Ocupada", 15/1440, 0)</f>
        <v>8.3333333333333343E-2</v>
      </c>
      <c r="S538" s="8">
        <f>SUMIF(Datos_cocina!A:A, Datos_sala!K:K, Datos_cocina!H:H)</f>
        <v>1.4583333333333334E-2</v>
      </c>
      <c r="T538" s="8">
        <f>MAX(0, Datos_sala[[#This Row],[Tiempo de Permanencia]]-Datos_sala[[#This Row],[Tiempo de Preparación Ordenes en Horas]])</f>
        <v>6.8750000000000006E-2</v>
      </c>
      <c r="U538" s="9" t="str">
        <f>IF(Datos_sala[[#This Row],[Tiempo de Degustación en Horas]] = 0, "No", "Si")</f>
        <v>Si</v>
      </c>
    </row>
    <row r="539" spans="1:21" x14ac:dyDescent="0.3">
      <c r="A539">
        <v>14</v>
      </c>
      <c r="B539" t="s">
        <v>830</v>
      </c>
      <c r="C539">
        <v>4</v>
      </c>
      <c r="D539" s="1">
        <v>45022.138194444444</v>
      </c>
      <c r="E539" s="1">
        <v>45022.231249999997</v>
      </c>
      <c r="F539" t="s">
        <v>65</v>
      </c>
      <c r="G539" t="s">
        <v>66</v>
      </c>
      <c r="H539" t="s">
        <v>87</v>
      </c>
      <c r="I539" t="s">
        <v>1325</v>
      </c>
      <c r="J539" t="s">
        <v>68</v>
      </c>
      <c r="K539">
        <v>538</v>
      </c>
      <c r="L539" t="s">
        <v>88</v>
      </c>
      <c r="M539" t="s">
        <v>1326</v>
      </c>
      <c r="N539" s="2">
        <f>SUMIF(Datos_cocina!A:A,Datos_sala!K:K,Datos_cocina!J:J)</f>
        <v>142</v>
      </c>
      <c r="O539" s="7" t="str">
        <f>TEXT(Datos_sala[[#This Row],[Hora de Salida]], "aaaa-mm-dd")</f>
        <v>2023-04-06</v>
      </c>
      <c r="P539" t="str">
        <f>TEXT(Datos_sala[[#This Row],[Hora de Llegada]], "hh:mm")</f>
        <v>03:19</v>
      </c>
      <c r="Q539" t="str">
        <f>TEXT(Datos_sala[[#This Row],[Hora de Salida]], "hh:mm")</f>
        <v>05:33</v>
      </c>
      <c r="R539" s="8">
        <f>Datos_sala[[#This Row],[Hora de Salida2]] - Datos_sala[[#This Row],[Hora de Llegada2]] + IF(Datos_sala[[#This Row],[Estado de la Mesa]]="Ocupada", 15/1440, 0)</f>
        <v>9.3055555555555558E-2</v>
      </c>
      <c r="S539" s="8">
        <f>SUMIF(Datos_cocina!A:A, Datos_sala!K:K, Datos_cocina!H:H)</f>
        <v>0.13750000000000001</v>
      </c>
      <c r="T539" s="8">
        <f>MAX(0, Datos_sala[[#This Row],[Tiempo de Permanencia]]-Datos_sala[[#This Row],[Tiempo de Preparación Ordenes en Horas]])</f>
        <v>0</v>
      </c>
      <c r="U539" s="9" t="str">
        <f>IF(Datos_sala[[#This Row],[Tiempo de Degustación en Horas]] = 0, "No", "Si")</f>
        <v>No</v>
      </c>
    </row>
    <row r="540" spans="1:21" x14ac:dyDescent="0.3">
      <c r="A540">
        <v>18</v>
      </c>
      <c r="B540" t="s">
        <v>1327</v>
      </c>
      <c r="C540">
        <v>3</v>
      </c>
      <c r="D540" s="1">
        <v>45022.160416666666</v>
      </c>
      <c r="E540" s="1">
        <v>45022.291666666664</v>
      </c>
      <c r="F540" t="s">
        <v>83</v>
      </c>
      <c r="G540" t="s">
        <v>98</v>
      </c>
      <c r="H540" t="s">
        <v>74</v>
      </c>
      <c r="I540" t="s">
        <v>1328</v>
      </c>
      <c r="J540" t="s">
        <v>68</v>
      </c>
      <c r="K540">
        <v>539</v>
      </c>
      <c r="L540" t="s">
        <v>88</v>
      </c>
      <c r="M540" t="s">
        <v>1329</v>
      </c>
      <c r="N540" s="2">
        <f>SUMIF(Datos_cocina!A:A,Datos_sala!K:K,Datos_cocina!J:J)</f>
        <v>240</v>
      </c>
      <c r="O540" s="7" t="str">
        <f>TEXT(Datos_sala[[#This Row],[Hora de Salida]], "aaaa-mm-dd")</f>
        <v>2023-04-06</v>
      </c>
      <c r="P540" t="str">
        <f>TEXT(Datos_sala[[#This Row],[Hora de Llegada]], "hh:mm")</f>
        <v>03:51</v>
      </c>
      <c r="Q540" t="str">
        <f>TEXT(Datos_sala[[#This Row],[Hora de Salida]], "hh:mm")</f>
        <v>07:00</v>
      </c>
      <c r="R540" s="8">
        <f>Datos_sala[[#This Row],[Hora de Salida2]] - Datos_sala[[#This Row],[Hora de Llegada2]] + IF(Datos_sala[[#This Row],[Estado de la Mesa]]="Ocupada", 15/1440, 0)</f>
        <v>0.13125000000000001</v>
      </c>
      <c r="S540" s="8">
        <f>SUMIF(Datos_cocina!A:A, Datos_sala!K:K, Datos_cocina!H:H)</f>
        <v>8.9583333333333334E-2</v>
      </c>
      <c r="T540" s="8">
        <f>MAX(0, Datos_sala[[#This Row],[Tiempo de Permanencia]]-Datos_sala[[#This Row],[Tiempo de Preparación Ordenes en Horas]])</f>
        <v>4.1666666666666671E-2</v>
      </c>
      <c r="U540" s="9" t="str">
        <f>IF(Datos_sala[[#This Row],[Tiempo de Degustación en Horas]] = 0, "No", "Si")</f>
        <v>Si</v>
      </c>
    </row>
    <row r="541" spans="1:21" x14ac:dyDescent="0.3">
      <c r="A541">
        <v>6</v>
      </c>
      <c r="B541" t="s">
        <v>1330</v>
      </c>
      <c r="C541">
        <v>4</v>
      </c>
      <c r="D541" s="1">
        <v>45022.156944444447</v>
      </c>
      <c r="E541" s="1">
        <v>45022.288888888892</v>
      </c>
      <c r="F541" t="s">
        <v>121</v>
      </c>
      <c r="G541" t="s">
        <v>73</v>
      </c>
      <c r="H541" t="s">
        <v>67</v>
      </c>
      <c r="I541" t="s">
        <v>1331</v>
      </c>
      <c r="J541" t="s">
        <v>79</v>
      </c>
      <c r="K541">
        <v>540</v>
      </c>
      <c r="L541" t="s">
        <v>103</v>
      </c>
      <c r="M541" t="s">
        <v>1332</v>
      </c>
      <c r="N541" s="2">
        <f>SUMIF(Datos_cocina!A:A,Datos_sala!K:K,Datos_cocina!J:J)</f>
        <v>124</v>
      </c>
      <c r="O541" s="7" t="str">
        <f>TEXT(Datos_sala[[#This Row],[Hora de Salida]], "aaaa-mm-dd")</f>
        <v>2023-04-06</v>
      </c>
      <c r="P541" t="str">
        <f>TEXT(Datos_sala[[#This Row],[Hora de Llegada]], "hh:mm")</f>
        <v>03:46</v>
      </c>
      <c r="Q541" t="str">
        <f>TEXT(Datos_sala[[#This Row],[Hora de Salida]], "hh:mm")</f>
        <v>06:56</v>
      </c>
      <c r="R541" s="8">
        <f>Datos_sala[[#This Row],[Hora de Salida2]] - Datos_sala[[#This Row],[Hora de Llegada2]] + IF(Datos_sala[[#This Row],[Estado de la Mesa]]="Ocupada", 15/1440, 0)</f>
        <v>0.13194444444444442</v>
      </c>
      <c r="S541" s="8">
        <f>SUMIF(Datos_cocina!A:A, Datos_sala!K:K, Datos_cocina!H:H)</f>
        <v>5.694444444444445E-2</v>
      </c>
      <c r="T541" s="8">
        <f>MAX(0, Datos_sala[[#This Row],[Tiempo de Permanencia]]-Datos_sala[[#This Row],[Tiempo de Preparación Ordenes en Horas]])</f>
        <v>7.4999999999999969E-2</v>
      </c>
      <c r="U541" s="9" t="str">
        <f>IF(Datos_sala[[#This Row],[Tiempo de Degustación en Horas]] = 0, "No", "Si")</f>
        <v>Si</v>
      </c>
    </row>
    <row r="542" spans="1:21" x14ac:dyDescent="0.3">
      <c r="A542">
        <v>19</v>
      </c>
      <c r="B542" t="s">
        <v>336</v>
      </c>
      <c r="C542">
        <v>2</v>
      </c>
      <c r="D542" s="1">
        <v>45022.022916666669</v>
      </c>
      <c r="E542" s="1">
        <v>45022.188888888886</v>
      </c>
      <c r="F542" t="s">
        <v>121</v>
      </c>
      <c r="G542" t="s">
        <v>98</v>
      </c>
      <c r="H542" t="s">
        <v>87</v>
      </c>
      <c r="I542" t="s">
        <v>1333</v>
      </c>
      <c r="J542" t="s">
        <v>79</v>
      </c>
      <c r="K542">
        <v>541</v>
      </c>
      <c r="L542" t="s">
        <v>88</v>
      </c>
      <c r="M542" t="s">
        <v>1334</v>
      </c>
      <c r="N542" s="2">
        <f>SUMIF(Datos_cocina!A:A,Datos_sala!K:K,Datos_cocina!J:J)</f>
        <v>202</v>
      </c>
      <c r="O542" s="7" t="str">
        <f>TEXT(Datos_sala[[#This Row],[Hora de Salida]], "aaaa-mm-dd")</f>
        <v>2023-04-06</v>
      </c>
      <c r="P542" t="str">
        <f>TEXT(Datos_sala[[#This Row],[Hora de Llegada]], "hh:mm")</f>
        <v>00:33</v>
      </c>
      <c r="Q542" t="str">
        <f>TEXT(Datos_sala[[#This Row],[Hora de Salida]], "hh:mm")</f>
        <v>04:32</v>
      </c>
      <c r="R542" s="8">
        <f>Datos_sala[[#This Row],[Hora de Salida2]] - Datos_sala[[#This Row],[Hora de Llegada2]] + IF(Datos_sala[[#This Row],[Estado de la Mesa]]="Ocupada", 15/1440, 0)</f>
        <v>0.16597222222222222</v>
      </c>
      <c r="S542" s="8">
        <f>SUMIF(Datos_cocina!A:A, Datos_sala!K:K, Datos_cocina!H:H)</f>
        <v>8.611111111111111E-2</v>
      </c>
      <c r="T542" s="8">
        <f>MAX(0, Datos_sala[[#This Row],[Tiempo de Permanencia]]-Datos_sala[[#This Row],[Tiempo de Preparación Ordenes en Horas]])</f>
        <v>7.9861111111111105E-2</v>
      </c>
      <c r="U542" s="9" t="str">
        <f>IF(Datos_sala[[#This Row],[Tiempo de Degustación en Horas]] = 0, "No", "Si")</f>
        <v>Si</v>
      </c>
    </row>
    <row r="543" spans="1:21" x14ac:dyDescent="0.3">
      <c r="A543">
        <v>9</v>
      </c>
      <c r="B543" t="s">
        <v>559</v>
      </c>
      <c r="C543">
        <v>5</v>
      </c>
      <c r="D543" s="1">
        <v>45022.115972222222</v>
      </c>
      <c r="E543" s="1">
        <v>45022.196527777778</v>
      </c>
      <c r="F543" t="s">
        <v>101</v>
      </c>
      <c r="G543" t="s">
        <v>98</v>
      </c>
      <c r="H543" t="s">
        <v>67</v>
      </c>
      <c r="I543" t="s">
        <v>1335</v>
      </c>
      <c r="J543" t="s">
        <v>79</v>
      </c>
      <c r="K543">
        <v>542</v>
      </c>
      <c r="L543" t="s">
        <v>84</v>
      </c>
      <c r="M543" t="s">
        <v>1336</v>
      </c>
      <c r="N543" s="2">
        <f>SUMIF(Datos_cocina!A:A,Datos_sala!K:K,Datos_cocina!J:J)</f>
        <v>148</v>
      </c>
      <c r="O543" s="7" t="str">
        <f>TEXT(Datos_sala[[#This Row],[Hora de Salida]], "aaaa-mm-dd")</f>
        <v>2023-04-06</v>
      </c>
      <c r="P543" t="str">
        <f>TEXT(Datos_sala[[#This Row],[Hora de Llegada]], "hh:mm")</f>
        <v>02:47</v>
      </c>
      <c r="Q543" t="str">
        <f>TEXT(Datos_sala[[#This Row],[Hora de Salida]], "hh:mm")</f>
        <v>04:43</v>
      </c>
      <c r="R543" s="8">
        <f>Datos_sala[[#This Row],[Hora de Salida2]] - Datos_sala[[#This Row],[Hora de Llegada2]] + IF(Datos_sala[[#This Row],[Estado de la Mesa]]="Ocupada", 15/1440, 0)</f>
        <v>8.0555555555555547E-2</v>
      </c>
      <c r="S543" s="8">
        <f>SUMIF(Datos_cocina!A:A, Datos_sala!K:K, Datos_cocina!H:H)</f>
        <v>7.9861111111111105E-2</v>
      </c>
      <c r="T543" s="8">
        <f>MAX(0, Datos_sala[[#This Row],[Tiempo de Permanencia]]-Datos_sala[[#This Row],[Tiempo de Preparación Ordenes en Horas]])</f>
        <v>6.9444444444444198E-4</v>
      </c>
      <c r="U543" s="9" t="str">
        <f>IF(Datos_sala[[#This Row],[Tiempo de Degustación en Horas]] = 0, "No", "Si")</f>
        <v>Si</v>
      </c>
    </row>
    <row r="544" spans="1:21" x14ac:dyDescent="0.3">
      <c r="A544">
        <v>19</v>
      </c>
      <c r="B544" t="s">
        <v>1337</v>
      </c>
      <c r="C544">
        <v>5</v>
      </c>
      <c r="D544" s="1">
        <v>45022.032638888886</v>
      </c>
      <c r="E544" s="1">
        <v>45022.150694444441</v>
      </c>
      <c r="F544" t="s">
        <v>65</v>
      </c>
      <c r="G544" t="s">
        <v>66</v>
      </c>
      <c r="H544" t="s">
        <v>67</v>
      </c>
      <c r="I544" t="s">
        <v>1338</v>
      </c>
      <c r="J544" t="s">
        <v>79</v>
      </c>
      <c r="K544">
        <v>543</v>
      </c>
      <c r="L544" t="s">
        <v>119</v>
      </c>
      <c r="M544" t="s">
        <v>1339</v>
      </c>
      <c r="N544" s="2">
        <f>SUMIF(Datos_cocina!A:A,Datos_sala!K:K,Datos_cocina!J:J)</f>
        <v>206</v>
      </c>
      <c r="O544" s="7" t="str">
        <f>TEXT(Datos_sala[[#This Row],[Hora de Salida]], "aaaa-mm-dd")</f>
        <v>2023-04-06</v>
      </c>
      <c r="P544" t="str">
        <f>TEXT(Datos_sala[[#This Row],[Hora de Llegada]], "hh:mm")</f>
        <v>00:47</v>
      </c>
      <c r="Q544" t="str">
        <f>TEXT(Datos_sala[[#This Row],[Hora de Salida]], "hh:mm")</f>
        <v>03:37</v>
      </c>
      <c r="R544" s="8">
        <f>Datos_sala[[#This Row],[Hora de Salida2]] - Datos_sala[[#This Row],[Hora de Llegada2]] + IF(Datos_sala[[#This Row],[Estado de la Mesa]]="Ocupada", 15/1440, 0)</f>
        <v>0.11805555555555555</v>
      </c>
      <c r="S544" s="8">
        <f>SUMIF(Datos_cocina!A:A, Datos_sala!K:K, Datos_cocina!H:H)</f>
        <v>5.1388888888888887E-2</v>
      </c>
      <c r="T544" s="8">
        <f>MAX(0, Datos_sala[[#This Row],[Tiempo de Permanencia]]-Datos_sala[[#This Row],[Tiempo de Preparación Ordenes en Horas]])</f>
        <v>6.6666666666666666E-2</v>
      </c>
      <c r="U544" s="9" t="str">
        <f>IF(Datos_sala[[#This Row],[Tiempo de Degustación en Horas]] = 0, "No", "Si")</f>
        <v>Si</v>
      </c>
    </row>
    <row r="545" spans="1:21" x14ac:dyDescent="0.3">
      <c r="A545" t="s">
        <v>63</v>
      </c>
      <c r="B545" t="s">
        <v>241</v>
      </c>
      <c r="C545">
        <v>4</v>
      </c>
      <c r="D545" s="1">
        <v>45022.136805555558</v>
      </c>
      <c r="E545" s="1">
        <v>45022.197916666664</v>
      </c>
      <c r="F545" t="s">
        <v>72</v>
      </c>
      <c r="G545" t="s">
        <v>73</v>
      </c>
      <c r="H545" t="s">
        <v>67</v>
      </c>
      <c r="I545">
        <v>4491</v>
      </c>
      <c r="J545" t="s">
        <v>75</v>
      </c>
      <c r="K545">
        <v>544</v>
      </c>
      <c r="L545" t="s">
        <v>110</v>
      </c>
      <c r="M545" t="s">
        <v>30</v>
      </c>
      <c r="N545" s="2">
        <f>SUMIF(Datos_cocina!A:A,Datos_sala!K:K,Datos_cocina!J:J)</f>
        <v>70</v>
      </c>
      <c r="O545" s="7" t="str">
        <f>TEXT(Datos_sala[[#This Row],[Hora de Salida]], "aaaa-mm-dd")</f>
        <v>2023-04-06</v>
      </c>
      <c r="P545" t="str">
        <f>TEXT(Datos_sala[[#This Row],[Hora de Llegada]], "hh:mm")</f>
        <v>03:17</v>
      </c>
      <c r="Q545" t="str">
        <f>TEXT(Datos_sala[[#This Row],[Hora de Salida]], "hh:mm")</f>
        <v>04:45</v>
      </c>
      <c r="R545" s="8">
        <f>Datos_sala[[#This Row],[Hora de Salida2]] - Datos_sala[[#This Row],[Hora de Llegada2]] + IF(Datos_sala[[#This Row],[Estado de la Mesa]]="Ocupada", 15/1440, 0)</f>
        <v>7.152777777777776E-2</v>
      </c>
      <c r="S545" s="8">
        <f>SUMIF(Datos_cocina!A:A, Datos_sala!K:K, Datos_cocina!H:H)</f>
        <v>3.3333333333333333E-2</v>
      </c>
      <c r="T545" s="8">
        <f>MAX(0, Datos_sala[[#This Row],[Tiempo de Permanencia]]-Datos_sala[[#This Row],[Tiempo de Preparación Ordenes en Horas]])</f>
        <v>3.8194444444444427E-2</v>
      </c>
      <c r="U545" s="9" t="str">
        <f>IF(Datos_sala[[#This Row],[Tiempo de Degustación en Horas]] = 0, "No", "Si")</f>
        <v>Si</v>
      </c>
    </row>
    <row r="546" spans="1:21" x14ac:dyDescent="0.3">
      <c r="A546">
        <v>20</v>
      </c>
      <c r="B546" t="s">
        <v>1340</v>
      </c>
      <c r="C546">
        <v>5</v>
      </c>
      <c r="D546" s="1">
        <v>45022.11041666667</v>
      </c>
      <c r="E546" s="1">
        <v>45022.18472222222</v>
      </c>
      <c r="F546" t="s">
        <v>83</v>
      </c>
      <c r="G546" t="s">
        <v>73</v>
      </c>
      <c r="H546" t="s">
        <v>74</v>
      </c>
      <c r="I546" t="s">
        <v>1341</v>
      </c>
      <c r="J546" t="s">
        <v>75</v>
      </c>
      <c r="K546">
        <v>545</v>
      </c>
      <c r="L546" t="s">
        <v>84</v>
      </c>
      <c r="M546" t="s">
        <v>1342</v>
      </c>
      <c r="N546" s="2">
        <f>SUMIF(Datos_cocina!A:A,Datos_sala!K:K,Datos_cocina!J:J)</f>
        <v>130</v>
      </c>
      <c r="O546" s="7" t="str">
        <f>TEXT(Datos_sala[[#This Row],[Hora de Salida]], "aaaa-mm-dd")</f>
        <v>2023-04-06</v>
      </c>
      <c r="P546" t="str">
        <f>TEXT(Datos_sala[[#This Row],[Hora de Llegada]], "hh:mm")</f>
        <v>02:39</v>
      </c>
      <c r="Q546" t="str">
        <f>TEXT(Datos_sala[[#This Row],[Hora de Salida]], "hh:mm")</f>
        <v>04:26</v>
      </c>
      <c r="R546" s="8">
        <f>Datos_sala[[#This Row],[Hora de Salida2]] - Datos_sala[[#This Row],[Hora de Llegada2]] + IF(Datos_sala[[#This Row],[Estado de la Mesa]]="Ocupada", 15/1440, 0)</f>
        <v>8.472222222222224E-2</v>
      </c>
      <c r="S546" s="8">
        <f>SUMIF(Datos_cocina!A:A, Datos_sala!K:K, Datos_cocina!H:H)</f>
        <v>6.8750000000000006E-2</v>
      </c>
      <c r="T546" s="8">
        <f>MAX(0, Datos_sala[[#This Row],[Tiempo de Permanencia]]-Datos_sala[[#This Row],[Tiempo de Preparación Ordenes en Horas]])</f>
        <v>1.5972222222222235E-2</v>
      </c>
      <c r="U546" s="9" t="str">
        <f>IF(Datos_sala[[#This Row],[Tiempo de Degustación en Horas]] = 0, "No", "Si")</f>
        <v>Si</v>
      </c>
    </row>
    <row r="547" spans="1:21" x14ac:dyDescent="0.3">
      <c r="A547">
        <v>5</v>
      </c>
      <c r="B547" t="s">
        <v>1343</v>
      </c>
      <c r="C547">
        <v>2</v>
      </c>
      <c r="D547" s="1">
        <v>45022.134722222225</v>
      </c>
      <c r="E547" s="1">
        <v>45022.228472222225</v>
      </c>
      <c r="F547" t="s">
        <v>65</v>
      </c>
      <c r="G547" t="s">
        <v>73</v>
      </c>
      <c r="H547" t="s">
        <v>87</v>
      </c>
      <c r="I547" t="s">
        <v>630</v>
      </c>
      <c r="J547" t="s">
        <v>79</v>
      </c>
      <c r="K547">
        <v>546</v>
      </c>
      <c r="L547" t="s">
        <v>80</v>
      </c>
      <c r="M547" t="s">
        <v>1344</v>
      </c>
      <c r="N547" s="2">
        <f>SUMIF(Datos_cocina!A:A,Datos_sala!K:K,Datos_cocina!J:J)</f>
        <v>92</v>
      </c>
      <c r="O547" s="7" t="str">
        <f>TEXT(Datos_sala[[#This Row],[Hora de Salida]], "aaaa-mm-dd")</f>
        <v>2023-04-06</v>
      </c>
      <c r="P547" t="str">
        <f>TEXT(Datos_sala[[#This Row],[Hora de Llegada]], "hh:mm")</f>
        <v>03:14</v>
      </c>
      <c r="Q547" t="str">
        <f>TEXT(Datos_sala[[#This Row],[Hora de Salida]], "hh:mm")</f>
        <v>05:29</v>
      </c>
      <c r="R547" s="8">
        <f>Datos_sala[[#This Row],[Hora de Salida2]] - Datos_sala[[#This Row],[Hora de Llegada2]] + IF(Datos_sala[[#This Row],[Estado de la Mesa]]="Ocupada", 15/1440, 0)</f>
        <v>9.375E-2</v>
      </c>
      <c r="S547" s="8">
        <f>SUMIF(Datos_cocina!A:A, Datos_sala!K:K, Datos_cocina!H:H)</f>
        <v>6.3194444444444442E-2</v>
      </c>
      <c r="T547" s="8">
        <f>MAX(0, Datos_sala[[#This Row],[Tiempo de Permanencia]]-Datos_sala[[#This Row],[Tiempo de Preparación Ordenes en Horas]])</f>
        <v>3.0555555555555558E-2</v>
      </c>
      <c r="U547" s="9" t="str">
        <f>IF(Datos_sala[[#This Row],[Tiempo de Degustación en Horas]] = 0, "No", "Si")</f>
        <v>Si</v>
      </c>
    </row>
    <row r="548" spans="1:21" x14ac:dyDescent="0.3">
      <c r="A548">
        <v>9</v>
      </c>
      <c r="B548" t="s">
        <v>1345</v>
      </c>
      <c r="C548">
        <v>3</v>
      </c>
      <c r="D548" s="1">
        <v>45022.113194444442</v>
      </c>
      <c r="E548" s="1">
        <v>45022.191666666666</v>
      </c>
      <c r="F548" t="s">
        <v>72</v>
      </c>
      <c r="G548" t="s">
        <v>66</v>
      </c>
      <c r="H548" t="s">
        <v>67</v>
      </c>
      <c r="I548" t="s">
        <v>1346</v>
      </c>
      <c r="J548" t="s">
        <v>75</v>
      </c>
      <c r="K548">
        <v>547</v>
      </c>
      <c r="L548" t="s">
        <v>88</v>
      </c>
      <c r="M548" t="s">
        <v>1347</v>
      </c>
      <c r="N548" s="2">
        <f>SUMIF(Datos_cocina!A:A,Datos_sala!K:K,Datos_cocina!J:J)</f>
        <v>227</v>
      </c>
      <c r="O548" s="7" t="str">
        <f>TEXT(Datos_sala[[#This Row],[Hora de Salida]], "aaaa-mm-dd")</f>
        <v>2023-04-06</v>
      </c>
      <c r="P548" t="str">
        <f>TEXT(Datos_sala[[#This Row],[Hora de Llegada]], "hh:mm")</f>
        <v>02:43</v>
      </c>
      <c r="Q548" t="str">
        <f>TEXT(Datos_sala[[#This Row],[Hora de Salida]], "hh:mm")</f>
        <v>04:36</v>
      </c>
      <c r="R548" s="8">
        <f>Datos_sala[[#This Row],[Hora de Salida2]] - Datos_sala[[#This Row],[Hora de Llegada2]] + IF(Datos_sala[[#This Row],[Estado de la Mesa]]="Ocupada", 15/1440, 0)</f>
        <v>8.8888888888888906E-2</v>
      </c>
      <c r="S548" s="8">
        <f>SUMIF(Datos_cocina!A:A, Datos_sala!K:K, Datos_cocina!H:H)</f>
        <v>6.7361111111111108E-2</v>
      </c>
      <c r="T548" s="8">
        <f>MAX(0, Datos_sala[[#This Row],[Tiempo de Permanencia]]-Datos_sala[[#This Row],[Tiempo de Preparación Ordenes en Horas]])</f>
        <v>2.1527777777777798E-2</v>
      </c>
      <c r="U548" s="9" t="str">
        <f>IF(Datos_sala[[#This Row],[Tiempo de Degustación en Horas]] = 0, "No", "Si")</f>
        <v>Si</v>
      </c>
    </row>
    <row r="549" spans="1:21" x14ac:dyDescent="0.3">
      <c r="A549">
        <v>4</v>
      </c>
      <c r="B549" t="s">
        <v>1348</v>
      </c>
      <c r="C549">
        <v>2</v>
      </c>
      <c r="D549" s="1">
        <v>45022.038194444445</v>
      </c>
      <c r="E549" s="1">
        <v>45022.168749999997</v>
      </c>
      <c r="F549" t="s">
        <v>83</v>
      </c>
      <c r="G549" t="s">
        <v>73</v>
      </c>
      <c r="H549" t="s">
        <v>67</v>
      </c>
      <c r="I549" t="s">
        <v>1349</v>
      </c>
      <c r="J549" t="s">
        <v>68</v>
      </c>
      <c r="K549">
        <v>548</v>
      </c>
      <c r="L549" t="s">
        <v>84</v>
      </c>
      <c r="M549" t="s">
        <v>1350</v>
      </c>
      <c r="N549" s="2">
        <f>SUMIF(Datos_cocina!A:A,Datos_sala!K:K,Datos_cocina!J:J)</f>
        <v>96</v>
      </c>
      <c r="O549" s="7" t="str">
        <f>TEXT(Datos_sala[[#This Row],[Hora de Salida]], "aaaa-mm-dd")</f>
        <v>2023-04-06</v>
      </c>
      <c r="P549" t="str">
        <f>TEXT(Datos_sala[[#This Row],[Hora de Llegada]], "hh:mm")</f>
        <v>00:55</v>
      </c>
      <c r="Q549" t="str">
        <f>TEXT(Datos_sala[[#This Row],[Hora de Salida]], "hh:mm")</f>
        <v>04:03</v>
      </c>
      <c r="R549" s="8">
        <f>Datos_sala[[#This Row],[Hora de Salida2]] - Datos_sala[[#This Row],[Hora de Llegada2]] + IF(Datos_sala[[#This Row],[Estado de la Mesa]]="Ocupada", 15/1440, 0)</f>
        <v>0.13055555555555556</v>
      </c>
      <c r="S549" s="8">
        <f>SUMIF(Datos_cocina!A:A, Datos_sala!K:K, Datos_cocina!H:H)</f>
        <v>7.3611111111111113E-2</v>
      </c>
      <c r="T549" s="8">
        <f>MAX(0, Datos_sala[[#This Row],[Tiempo de Permanencia]]-Datos_sala[[#This Row],[Tiempo de Preparación Ordenes en Horas]])</f>
        <v>5.694444444444445E-2</v>
      </c>
      <c r="U549" s="9" t="str">
        <f>IF(Datos_sala[[#This Row],[Tiempo de Degustación en Horas]] = 0, "No", "Si")</f>
        <v>Si</v>
      </c>
    </row>
    <row r="550" spans="1:21" x14ac:dyDescent="0.3">
      <c r="A550">
        <v>12</v>
      </c>
      <c r="B550" t="s">
        <v>889</v>
      </c>
      <c r="C550">
        <v>2</v>
      </c>
      <c r="D550" s="1">
        <v>45022.064583333333</v>
      </c>
      <c r="E550" s="1">
        <v>45022.226388888892</v>
      </c>
      <c r="F550" t="s">
        <v>121</v>
      </c>
      <c r="G550" t="s">
        <v>73</v>
      </c>
      <c r="H550" t="s">
        <v>67</v>
      </c>
      <c r="I550" t="s">
        <v>1351</v>
      </c>
      <c r="J550" t="s">
        <v>68</v>
      </c>
      <c r="K550">
        <v>549</v>
      </c>
      <c r="L550" t="s">
        <v>88</v>
      </c>
      <c r="M550" t="s">
        <v>1352</v>
      </c>
      <c r="N550" s="2">
        <f>SUMIF(Datos_cocina!A:A,Datos_sala!K:K,Datos_cocina!J:J)</f>
        <v>162</v>
      </c>
      <c r="O550" s="7" t="str">
        <f>TEXT(Datos_sala[[#This Row],[Hora de Salida]], "aaaa-mm-dd")</f>
        <v>2023-04-06</v>
      </c>
      <c r="P550" t="str">
        <f>TEXT(Datos_sala[[#This Row],[Hora de Llegada]], "hh:mm")</f>
        <v>01:33</v>
      </c>
      <c r="Q550" t="str">
        <f>TEXT(Datos_sala[[#This Row],[Hora de Salida]], "hh:mm")</f>
        <v>05:26</v>
      </c>
      <c r="R550" s="8">
        <f>Datos_sala[[#This Row],[Hora de Salida2]] - Datos_sala[[#This Row],[Hora de Llegada2]] + IF(Datos_sala[[#This Row],[Estado de la Mesa]]="Ocupada", 15/1440, 0)</f>
        <v>0.16180555555555554</v>
      </c>
      <c r="S550" s="8">
        <f>SUMIF(Datos_cocina!A:A, Datos_sala!K:K, Datos_cocina!H:H)</f>
        <v>6.8055555555555564E-2</v>
      </c>
      <c r="T550" s="8">
        <f>MAX(0, Datos_sala[[#This Row],[Tiempo de Permanencia]]-Datos_sala[[#This Row],[Tiempo de Preparación Ordenes en Horas]])</f>
        <v>9.3749999999999972E-2</v>
      </c>
      <c r="U550" s="9" t="str">
        <f>IF(Datos_sala[[#This Row],[Tiempo de Degustación en Horas]] = 0, "No", "Si")</f>
        <v>Si</v>
      </c>
    </row>
    <row r="551" spans="1:21" x14ac:dyDescent="0.3">
      <c r="A551">
        <v>1</v>
      </c>
      <c r="B551" t="s">
        <v>1155</v>
      </c>
      <c r="C551">
        <v>6</v>
      </c>
      <c r="D551" s="1">
        <v>45022.047222222223</v>
      </c>
      <c r="E551" s="1">
        <v>45022.11041666667</v>
      </c>
      <c r="F551" t="s">
        <v>101</v>
      </c>
      <c r="G551" t="s">
        <v>73</v>
      </c>
      <c r="H551" t="s">
        <v>67</v>
      </c>
      <c r="I551" t="s">
        <v>1353</v>
      </c>
      <c r="J551" t="s">
        <v>75</v>
      </c>
      <c r="K551">
        <v>550</v>
      </c>
      <c r="L551" t="s">
        <v>76</v>
      </c>
      <c r="M551" t="s">
        <v>1354</v>
      </c>
      <c r="N551" s="2">
        <f>SUMIF(Datos_cocina!A:A,Datos_sala!K:K,Datos_cocina!J:J)</f>
        <v>124</v>
      </c>
      <c r="O551" s="7" t="str">
        <f>TEXT(Datos_sala[[#This Row],[Hora de Salida]], "aaaa-mm-dd")</f>
        <v>2023-04-06</v>
      </c>
      <c r="P551" t="str">
        <f>TEXT(Datos_sala[[#This Row],[Hora de Llegada]], "hh:mm")</f>
        <v>01:08</v>
      </c>
      <c r="Q551" t="str">
        <f>TEXT(Datos_sala[[#This Row],[Hora de Salida]], "hh:mm")</f>
        <v>02:39</v>
      </c>
      <c r="R551" s="8">
        <f>Datos_sala[[#This Row],[Hora de Salida2]] - Datos_sala[[#This Row],[Hora de Llegada2]] + IF(Datos_sala[[#This Row],[Estado de la Mesa]]="Ocupada", 15/1440, 0)</f>
        <v>7.3611111111111113E-2</v>
      </c>
      <c r="S551" s="8">
        <f>SUMIF(Datos_cocina!A:A, Datos_sala!K:K, Datos_cocina!H:H)</f>
        <v>3.9583333333333331E-2</v>
      </c>
      <c r="T551" s="8">
        <f>MAX(0, Datos_sala[[#This Row],[Tiempo de Permanencia]]-Datos_sala[[#This Row],[Tiempo de Preparación Ordenes en Horas]])</f>
        <v>3.4027777777777782E-2</v>
      </c>
      <c r="U551" s="9" t="str">
        <f>IF(Datos_sala[[#This Row],[Tiempo de Degustación en Horas]] = 0, "No", "Si")</f>
        <v>Si</v>
      </c>
    </row>
    <row r="552" spans="1:21" x14ac:dyDescent="0.3">
      <c r="A552">
        <v>4</v>
      </c>
      <c r="B552" t="s">
        <v>1355</v>
      </c>
      <c r="C552">
        <v>2</v>
      </c>
      <c r="D552" s="1">
        <v>45022.123611111114</v>
      </c>
      <c r="E552" s="1">
        <v>45022.173611111109</v>
      </c>
      <c r="F552" t="s">
        <v>101</v>
      </c>
      <c r="G552" t="s">
        <v>98</v>
      </c>
      <c r="H552" t="s">
        <v>67</v>
      </c>
      <c r="I552" t="s">
        <v>1356</v>
      </c>
      <c r="J552" t="s">
        <v>79</v>
      </c>
      <c r="K552">
        <v>551</v>
      </c>
      <c r="L552" t="s">
        <v>119</v>
      </c>
      <c r="M552" t="s">
        <v>1357</v>
      </c>
      <c r="N552" s="2">
        <f>SUMIF(Datos_cocina!A:A,Datos_sala!K:K,Datos_cocina!J:J)</f>
        <v>171</v>
      </c>
      <c r="O552" s="7" t="str">
        <f>TEXT(Datos_sala[[#This Row],[Hora de Salida]], "aaaa-mm-dd")</f>
        <v>2023-04-06</v>
      </c>
      <c r="P552" t="str">
        <f>TEXT(Datos_sala[[#This Row],[Hora de Llegada]], "hh:mm")</f>
        <v>02:58</v>
      </c>
      <c r="Q552" t="str">
        <f>TEXT(Datos_sala[[#This Row],[Hora de Salida]], "hh:mm")</f>
        <v>04:10</v>
      </c>
      <c r="R552" s="8">
        <f>Datos_sala[[#This Row],[Hora de Salida2]] - Datos_sala[[#This Row],[Hora de Llegada2]] + IF(Datos_sala[[#This Row],[Estado de la Mesa]]="Ocupada", 15/1440, 0)</f>
        <v>4.9999999999999989E-2</v>
      </c>
      <c r="S552" s="8">
        <f>SUMIF(Datos_cocina!A:A, Datos_sala!K:K, Datos_cocina!H:H)</f>
        <v>8.5416666666666669E-2</v>
      </c>
      <c r="T552" s="8">
        <f>MAX(0, Datos_sala[[#This Row],[Tiempo de Permanencia]]-Datos_sala[[#This Row],[Tiempo de Preparación Ordenes en Horas]])</f>
        <v>0</v>
      </c>
      <c r="U552" s="9" t="str">
        <f>IF(Datos_sala[[#This Row],[Tiempo de Degustación en Horas]] = 0, "No", "Si")</f>
        <v>No</v>
      </c>
    </row>
    <row r="553" spans="1:21" x14ac:dyDescent="0.3">
      <c r="A553">
        <v>11</v>
      </c>
      <c r="B553" t="s">
        <v>1358</v>
      </c>
      <c r="C553">
        <v>6</v>
      </c>
      <c r="D553" s="1">
        <v>45022.018055555556</v>
      </c>
      <c r="E553" s="1">
        <v>45022.162499999999</v>
      </c>
      <c r="F553" t="s">
        <v>101</v>
      </c>
      <c r="G553" t="s">
        <v>66</v>
      </c>
      <c r="H553" t="s">
        <v>87</v>
      </c>
      <c r="I553" t="s">
        <v>1359</v>
      </c>
      <c r="J553" t="s">
        <v>68</v>
      </c>
      <c r="K553">
        <v>552</v>
      </c>
      <c r="L553" t="s">
        <v>107</v>
      </c>
      <c r="M553" t="s">
        <v>1360</v>
      </c>
      <c r="N553" s="2">
        <f>SUMIF(Datos_cocina!A:A,Datos_sala!K:K,Datos_cocina!J:J)</f>
        <v>243</v>
      </c>
      <c r="O553" s="7" t="str">
        <f>TEXT(Datos_sala[[#This Row],[Hora de Salida]], "aaaa-mm-dd")</f>
        <v>2023-04-06</v>
      </c>
      <c r="P553" t="str">
        <f>TEXT(Datos_sala[[#This Row],[Hora de Llegada]], "hh:mm")</f>
        <v>00:26</v>
      </c>
      <c r="Q553" t="str">
        <f>TEXT(Datos_sala[[#This Row],[Hora de Salida]], "hh:mm")</f>
        <v>03:54</v>
      </c>
      <c r="R553" s="8">
        <f>Datos_sala[[#This Row],[Hora de Salida2]] - Datos_sala[[#This Row],[Hora de Llegada2]] + IF(Datos_sala[[#This Row],[Estado de la Mesa]]="Ocupada", 15/1440, 0)</f>
        <v>0.14444444444444446</v>
      </c>
      <c r="S553" s="8">
        <f>SUMIF(Datos_cocina!A:A, Datos_sala!K:K, Datos_cocina!H:H)</f>
        <v>7.9861111111111105E-2</v>
      </c>
      <c r="T553" s="8">
        <f>MAX(0, Datos_sala[[#This Row],[Tiempo de Permanencia]]-Datos_sala[[#This Row],[Tiempo de Preparación Ordenes en Horas]])</f>
        <v>6.4583333333333354E-2</v>
      </c>
      <c r="U553" s="9" t="str">
        <f>IF(Datos_sala[[#This Row],[Tiempo de Degustación en Horas]] = 0, "No", "Si")</f>
        <v>Si</v>
      </c>
    </row>
    <row r="554" spans="1:21" x14ac:dyDescent="0.3">
      <c r="A554">
        <v>14</v>
      </c>
      <c r="B554" t="s">
        <v>1361</v>
      </c>
      <c r="C554">
        <v>2</v>
      </c>
      <c r="D554" s="1">
        <v>45022.114583333336</v>
      </c>
      <c r="E554" s="1">
        <v>45022.224999999999</v>
      </c>
      <c r="F554" t="s">
        <v>101</v>
      </c>
      <c r="G554" t="s">
        <v>73</v>
      </c>
      <c r="H554" t="s">
        <v>67</v>
      </c>
      <c r="I554" t="s">
        <v>1362</v>
      </c>
      <c r="J554" t="s">
        <v>68</v>
      </c>
      <c r="K554">
        <v>553</v>
      </c>
      <c r="L554" t="s">
        <v>76</v>
      </c>
      <c r="M554" t="s">
        <v>1363</v>
      </c>
      <c r="N554" s="2">
        <f>SUMIF(Datos_cocina!A:A,Datos_sala!K:K,Datos_cocina!J:J)</f>
        <v>203</v>
      </c>
      <c r="O554" s="7" t="str">
        <f>TEXT(Datos_sala[[#This Row],[Hora de Salida]], "aaaa-mm-dd")</f>
        <v>2023-04-06</v>
      </c>
      <c r="P554" t="str">
        <f>TEXT(Datos_sala[[#This Row],[Hora de Llegada]], "hh:mm")</f>
        <v>02:45</v>
      </c>
      <c r="Q554" t="str">
        <f>TEXT(Datos_sala[[#This Row],[Hora de Salida]], "hh:mm")</f>
        <v>05:24</v>
      </c>
      <c r="R554" s="8">
        <f>Datos_sala[[#This Row],[Hora de Salida2]] - Datos_sala[[#This Row],[Hora de Llegada2]] + IF(Datos_sala[[#This Row],[Estado de la Mesa]]="Ocupada", 15/1440, 0)</f>
        <v>0.11041666666666668</v>
      </c>
      <c r="S554" s="8">
        <f>SUMIF(Datos_cocina!A:A, Datos_sala!K:K, Datos_cocina!H:H)</f>
        <v>0.12361111111111112</v>
      </c>
      <c r="T554" s="8">
        <f>MAX(0, Datos_sala[[#This Row],[Tiempo de Permanencia]]-Datos_sala[[#This Row],[Tiempo de Preparación Ordenes en Horas]])</f>
        <v>0</v>
      </c>
      <c r="U554" s="9" t="str">
        <f>IF(Datos_sala[[#This Row],[Tiempo de Degustación en Horas]] = 0, "No", "Si")</f>
        <v>No</v>
      </c>
    </row>
    <row r="555" spans="1:21" x14ac:dyDescent="0.3">
      <c r="A555">
        <v>10</v>
      </c>
      <c r="B555" t="s">
        <v>1364</v>
      </c>
      <c r="C555">
        <v>6</v>
      </c>
      <c r="D555" s="1">
        <v>45022.0625</v>
      </c>
      <c r="E555" s="1">
        <v>45022.121527777781</v>
      </c>
      <c r="F555" t="s">
        <v>101</v>
      </c>
      <c r="G555" t="s">
        <v>73</v>
      </c>
      <c r="H555" t="s">
        <v>87</v>
      </c>
      <c r="I555" t="s">
        <v>981</v>
      </c>
      <c r="J555" t="s">
        <v>75</v>
      </c>
      <c r="K555">
        <v>554</v>
      </c>
      <c r="L555" t="s">
        <v>107</v>
      </c>
      <c r="M555" t="s">
        <v>1365</v>
      </c>
      <c r="N555" s="2">
        <f>SUMIF(Datos_cocina!A:A,Datos_sala!K:K,Datos_cocina!J:J)</f>
        <v>166</v>
      </c>
      <c r="O555" s="7" t="str">
        <f>TEXT(Datos_sala[[#This Row],[Hora de Salida]], "aaaa-mm-dd")</f>
        <v>2023-04-06</v>
      </c>
      <c r="P555" t="str">
        <f>TEXT(Datos_sala[[#This Row],[Hora de Llegada]], "hh:mm")</f>
        <v>01:30</v>
      </c>
      <c r="Q555" t="str">
        <f>TEXT(Datos_sala[[#This Row],[Hora de Salida]], "hh:mm")</f>
        <v>02:55</v>
      </c>
      <c r="R555" s="8">
        <f>Datos_sala[[#This Row],[Hora de Salida2]] - Datos_sala[[#This Row],[Hora de Llegada2]] + IF(Datos_sala[[#This Row],[Estado de la Mesa]]="Ocupada", 15/1440, 0)</f>
        <v>6.9444444444444448E-2</v>
      </c>
      <c r="S555" s="8">
        <f>SUMIF(Datos_cocina!A:A, Datos_sala!K:K, Datos_cocina!H:H)</f>
        <v>4.9305555555555561E-2</v>
      </c>
      <c r="T555" s="8">
        <f>MAX(0, Datos_sala[[#This Row],[Tiempo de Permanencia]]-Datos_sala[[#This Row],[Tiempo de Preparación Ordenes en Horas]])</f>
        <v>2.0138888888888887E-2</v>
      </c>
      <c r="U555" s="9" t="str">
        <f>IF(Datos_sala[[#This Row],[Tiempo de Degustación en Horas]] = 0, "No", "Si")</f>
        <v>Si</v>
      </c>
    </row>
    <row r="556" spans="1:21" x14ac:dyDescent="0.3">
      <c r="A556" t="s">
        <v>77</v>
      </c>
      <c r="B556" t="s">
        <v>242</v>
      </c>
      <c r="C556">
        <v>1</v>
      </c>
      <c r="D556" s="1">
        <v>45022.082638888889</v>
      </c>
      <c r="E556" s="1">
        <v>45022.209722222222</v>
      </c>
      <c r="F556" t="s">
        <v>83</v>
      </c>
      <c r="G556" t="s">
        <v>98</v>
      </c>
      <c r="H556" t="s">
        <v>74</v>
      </c>
      <c r="I556">
        <v>4108</v>
      </c>
      <c r="J556" t="s">
        <v>68</v>
      </c>
      <c r="K556">
        <v>555</v>
      </c>
      <c r="L556" t="s">
        <v>76</v>
      </c>
      <c r="M556" t="s">
        <v>11</v>
      </c>
      <c r="N556" s="2">
        <f>SUMIF(Datos_cocina!A:A,Datos_sala!K:K,Datos_cocina!J:J)</f>
        <v>30</v>
      </c>
      <c r="O556" s="7" t="str">
        <f>TEXT(Datos_sala[[#This Row],[Hora de Salida]], "aaaa-mm-dd")</f>
        <v>2023-04-06</v>
      </c>
      <c r="P556" t="str">
        <f>TEXT(Datos_sala[[#This Row],[Hora de Llegada]], "hh:mm")</f>
        <v>01:59</v>
      </c>
      <c r="Q556" t="str">
        <f>TEXT(Datos_sala[[#This Row],[Hora de Salida]], "hh:mm")</f>
        <v>05:02</v>
      </c>
      <c r="R556" s="8">
        <f>Datos_sala[[#This Row],[Hora de Salida2]] - Datos_sala[[#This Row],[Hora de Llegada2]] + IF(Datos_sala[[#This Row],[Estado de la Mesa]]="Ocupada", 15/1440, 0)</f>
        <v>0.12708333333333333</v>
      </c>
      <c r="S556" s="8">
        <f>SUMIF(Datos_cocina!A:A, Datos_sala!K:K, Datos_cocina!H:H)</f>
        <v>3.1944444444444442E-2</v>
      </c>
      <c r="T556" s="8">
        <f>MAX(0, Datos_sala[[#This Row],[Tiempo de Permanencia]]-Datos_sala[[#This Row],[Tiempo de Preparación Ordenes en Horas]])</f>
        <v>9.5138888888888884E-2</v>
      </c>
      <c r="U556" s="9" t="str">
        <f>IF(Datos_sala[[#This Row],[Tiempo de Degustación en Horas]] = 0, "No", "Si")</f>
        <v>Si</v>
      </c>
    </row>
    <row r="557" spans="1:21" x14ac:dyDescent="0.3">
      <c r="A557">
        <v>9</v>
      </c>
      <c r="B557" t="s">
        <v>379</v>
      </c>
      <c r="C557">
        <v>6</v>
      </c>
      <c r="D557" s="1">
        <v>45022.164583333331</v>
      </c>
      <c r="E557" s="1">
        <v>45022.320138888892</v>
      </c>
      <c r="F557" t="s">
        <v>83</v>
      </c>
      <c r="G557" t="s">
        <v>73</v>
      </c>
      <c r="H557" t="s">
        <v>87</v>
      </c>
      <c r="I557" t="s">
        <v>1119</v>
      </c>
      <c r="J557" t="s">
        <v>68</v>
      </c>
      <c r="K557">
        <v>556</v>
      </c>
      <c r="L557" t="s">
        <v>119</v>
      </c>
      <c r="M557" t="s">
        <v>799</v>
      </c>
      <c r="N557" s="2">
        <f>SUMIF(Datos_cocina!A:A,Datos_sala!K:K,Datos_cocina!J:J)</f>
        <v>76</v>
      </c>
      <c r="O557" s="7" t="str">
        <f>TEXT(Datos_sala[[#This Row],[Hora de Salida]], "aaaa-mm-dd")</f>
        <v>2023-04-06</v>
      </c>
      <c r="P557" t="str">
        <f>TEXT(Datos_sala[[#This Row],[Hora de Llegada]], "hh:mm")</f>
        <v>03:57</v>
      </c>
      <c r="Q557" t="str">
        <f>TEXT(Datos_sala[[#This Row],[Hora de Salida]], "hh:mm")</f>
        <v>07:41</v>
      </c>
      <c r="R557" s="8">
        <f>Datos_sala[[#This Row],[Hora de Salida2]] - Datos_sala[[#This Row],[Hora de Llegada2]] + IF(Datos_sala[[#This Row],[Estado de la Mesa]]="Ocupada", 15/1440, 0)</f>
        <v>0.15555555555555553</v>
      </c>
      <c r="S557" s="8">
        <f>SUMIF(Datos_cocina!A:A, Datos_sala!K:K, Datos_cocina!H:H)</f>
        <v>4.5833333333333337E-2</v>
      </c>
      <c r="T557" s="8">
        <f>MAX(0, Datos_sala[[#This Row],[Tiempo de Permanencia]]-Datos_sala[[#This Row],[Tiempo de Preparación Ordenes en Horas]])</f>
        <v>0.10972222222222219</v>
      </c>
      <c r="U557" s="9" t="str">
        <f>IF(Datos_sala[[#This Row],[Tiempo de Degustación en Horas]] = 0, "No", "Si")</f>
        <v>Si</v>
      </c>
    </row>
    <row r="558" spans="1:21" x14ac:dyDescent="0.3">
      <c r="A558">
        <v>7</v>
      </c>
      <c r="B558" t="s">
        <v>123</v>
      </c>
      <c r="C558">
        <v>5</v>
      </c>
      <c r="D558" s="1">
        <v>45022.161111111112</v>
      </c>
      <c r="E558" s="1">
        <v>45022.318749999999</v>
      </c>
      <c r="F558" t="s">
        <v>83</v>
      </c>
      <c r="G558" t="s">
        <v>73</v>
      </c>
      <c r="H558" t="s">
        <v>74</v>
      </c>
      <c r="I558" t="s">
        <v>1366</v>
      </c>
      <c r="J558" t="s">
        <v>75</v>
      </c>
      <c r="K558">
        <v>557</v>
      </c>
      <c r="L558" t="s">
        <v>110</v>
      </c>
      <c r="M558" t="s">
        <v>1367</v>
      </c>
      <c r="N558" s="2">
        <f>SUMIF(Datos_cocina!A:A,Datos_sala!K:K,Datos_cocina!J:J)</f>
        <v>177</v>
      </c>
      <c r="O558" s="7" t="str">
        <f>TEXT(Datos_sala[[#This Row],[Hora de Salida]], "aaaa-mm-dd")</f>
        <v>2023-04-06</v>
      </c>
      <c r="P558" t="str">
        <f>TEXT(Datos_sala[[#This Row],[Hora de Llegada]], "hh:mm")</f>
        <v>03:52</v>
      </c>
      <c r="Q558" t="str">
        <f>TEXT(Datos_sala[[#This Row],[Hora de Salida]], "hh:mm")</f>
        <v>07:39</v>
      </c>
      <c r="R558" s="8">
        <f>Datos_sala[[#This Row],[Hora de Salida2]] - Datos_sala[[#This Row],[Hora de Llegada2]] + IF(Datos_sala[[#This Row],[Estado de la Mesa]]="Ocupada", 15/1440, 0)</f>
        <v>0.16805555555555551</v>
      </c>
      <c r="S558" s="8">
        <f>SUMIF(Datos_cocina!A:A, Datos_sala!K:K, Datos_cocina!H:H)</f>
        <v>7.4305555555555555E-2</v>
      </c>
      <c r="T558" s="8">
        <f>MAX(0, Datos_sala[[#This Row],[Tiempo de Permanencia]]-Datos_sala[[#This Row],[Tiempo de Preparación Ordenes en Horas]])</f>
        <v>9.3749999999999958E-2</v>
      </c>
      <c r="U558" s="9" t="str">
        <f>IF(Datos_sala[[#This Row],[Tiempo de Degustación en Horas]] = 0, "No", "Si")</f>
        <v>Si</v>
      </c>
    </row>
    <row r="559" spans="1:21" x14ac:dyDescent="0.3">
      <c r="A559">
        <v>6</v>
      </c>
      <c r="B559" t="s">
        <v>1179</v>
      </c>
      <c r="C559">
        <v>4</v>
      </c>
      <c r="D559" s="1">
        <v>45022.012499999997</v>
      </c>
      <c r="E559" s="1">
        <v>45022.129166666666</v>
      </c>
      <c r="F559" t="s">
        <v>121</v>
      </c>
      <c r="G559" t="s">
        <v>73</v>
      </c>
      <c r="H559" t="s">
        <v>67</v>
      </c>
      <c r="I559" t="s">
        <v>1368</v>
      </c>
      <c r="J559" t="s">
        <v>79</v>
      </c>
      <c r="K559">
        <v>558</v>
      </c>
      <c r="L559" t="s">
        <v>119</v>
      </c>
      <c r="M559" t="s">
        <v>1369</v>
      </c>
      <c r="N559" s="2">
        <f>SUMIF(Datos_cocina!A:A,Datos_sala!K:K,Datos_cocina!J:J)</f>
        <v>179</v>
      </c>
      <c r="O559" s="7" t="str">
        <f>TEXT(Datos_sala[[#This Row],[Hora de Salida]], "aaaa-mm-dd")</f>
        <v>2023-04-06</v>
      </c>
      <c r="P559" t="str">
        <f>TEXT(Datos_sala[[#This Row],[Hora de Llegada]], "hh:mm")</f>
        <v>00:18</v>
      </c>
      <c r="Q559" t="str">
        <f>TEXT(Datos_sala[[#This Row],[Hora de Salida]], "hh:mm")</f>
        <v>03:06</v>
      </c>
      <c r="R559" s="8">
        <f>Datos_sala[[#This Row],[Hora de Salida2]] - Datos_sala[[#This Row],[Hora de Llegada2]] + IF(Datos_sala[[#This Row],[Estado de la Mesa]]="Ocupada", 15/1440, 0)</f>
        <v>0.11666666666666668</v>
      </c>
      <c r="S559" s="8">
        <f>SUMIF(Datos_cocina!A:A, Datos_sala!K:K, Datos_cocina!H:H)</f>
        <v>0.11597222222222223</v>
      </c>
      <c r="T559" s="8">
        <f>MAX(0, Datos_sala[[#This Row],[Tiempo de Permanencia]]-Datos_sala[[#This Row],[Tiempo de Preparación Ordenes en Horas]])</f>
        <v>6.9444444444445586E-4</v>
      </c>
      <c r="U559" s="9" t="str">
        <f>IF(Datos_sala[[#This Row],[Tiempo de Degustación en Horas]] = 0, "No", "Si")</f>
        <v>Si</v>
      </c>
    </row>
    <row r="560" spans="1:21" x14ac:dyDescent="0.3">
      <c r="A560" t="s">
        <v>165</v>
      </c>
      <c r="B560" t="s">
        <v>243</v>
      </c>
      <c r="C560">
        <v>1</v>
      </c>
      <c r="D560" s="1">
        <v>45022.009722222225</v>
      </c>
      <c r="E560" s="1">
        <v>45022.165972222225</v>
      </c>
      <c r="F560" t="s">
        <v>83</v>
      </c>
      <c r="G560" t="s">
        <v>73</v>
      </c>
      <c r="H560" t="s">
        <v>67</v>
      </c>
      <c r="I560">
        <v>2436</v>
      </c>
      <c r="J560" t="s">
        <v>79</v>
      </c>
      <c r="K560">
        <v>559</v>
      </c>
      <c r="L560" t="s">
        <v>103</v>
      </c>
      <c r="M560" t="s">
        <v>24</v>
      </c>
      <c r="N560" s="2">
        <f>SUMIF(Datos_cocina!A:A,Datos_sala!K:K,Datos_cocina!J:J)</f>
        <v>99</v>
      </c>
      <c r="O560" s="7" t="str">
        <f>TEXT(Datos_sala[[#This Row],[Hora de Salida]], "aaaa-mm-dd")</f>
        <v>2023-04-06</v>
      </c>
      <c r="P560" t="str">
        <f>TEXT(Datos_sala[[#This Row],[Hora de Llegada]], "hh:mm")</f>
        <v>00:14</v>
      </c>
      <c r="Q560" t="str">
        <f>TEXT(Datos_sala[[#This Row],[Hora de Salida]], "hh:mm")</f>
        <v>03:59</v>
      </c>
      <c r="R560" s="8">
        <f>Datos_sala[[#This Row],[Hora de Salida2]] - Datos_sala[[#This Row],[Hora de Llegada2]] + IF(Datos_sala[[#This Row],[Estado de la Mesa]]="Ocupada", 15/1440, 0)</f>
        <v>0.15625</v>
      </c>
      <c r="S560" s="8">
        <f>SUMIF(Datos_cocina!A:A, Datos_sala!K:K, Datos_cocina!H:H)</f>
        <v>2.8472222222222222E-2</v>
      </c>
      <c r="T560" s="8">
        <f>MAX(0, Datos_sala[[#This Row],[Tiempo de Permanencia]]-Datos_sala[[#This Row],[Tiempo de Preparación Ordenes en Horas]])</f>
        <v>0.12777777777777777</v>
      </c>
      <c r="U560" s="9" t="str">
        <f>IF(Datos_sala[[#This Row],[Tiempo de Degustación en Horas]] = 0, "No", "Si")</f>
        <v>Si</v>
      </c>
    </row>
    <row r="561" spans="1:21" x14ac:dyDescent="0.3">
      <c r="A561">
        <v>6</v>
      </c>
      <c r="B561" t="s">
        <v>658</v>
      </c>
      <c r="C561">
        <v>6</v>
      </c>
      <c r="D561" s="1">
        <v>45022.010416666664</v>
      </c>
      <c r="E561" s="1">
        <v>45022.136805555558</v>
      </c>
      <c r="F561" t="s">
        <v>72</v>
      </c>
      <c r="G561" t="s">
        <v>66</v>
      </c>
      <c r="H561" t="s">
        <v>87</v>
      </c>
      <c r="I561" t="s">
        <v>1370</v>
      </c>
      <c r="J561" t="s">
        <v>79</v>
      </c>
      <c r="K561">
        <v>560</v>
      </c>
      <c r="L561" t="s">
        <v>99</v>
      </c>
      <c r="M561" t="s">
        <v>1371</v>
      </c>
      <c r="N561" s="2">
        <f>SUMIF(Datos_cocina!A:A,Datos_sala!K:K,Datos_cocina!J:J)</f>
        <v>111</v>
      </c>
      <c r="O561" s="7" t="str">
        <f>TEXT(Datos_sala[[#This Row],[Hora de Salida]], "aaaa-mm-dd")</f>
        <v>2023-04-06</v>
      </c>
      <c r="P561" t="str">
        <f>TEXT(Datos_sala[[#This Row],[Hora de Llegada]], "hh:mm")</f>
        <v>00:15</v>
      </c>
      <c r="Q561" t="str">
        <f>TEXT(Datos_sala[[#This Row],[Hora de Salida]], "hh:mm")</f>
        <v>03:17</v>
      </c>
      <c r="R561" s="8">
        <f>Datos_sala[[#This Row],[Hora de Salida2]] - Datos_sala[[#This Row],[Hora de Llegada2]] + IF(Datos_sala[[#This Row],[Estado de la Mesa]]="Ocupada", 15/1440, 0)</f>
        <v>0.12638888888888891</v>
      </c>
      <c r="S561" s="8">
        <f>SUMIF(Datos_cocina!A:A, Datos_sala!K:K, Datos_cocina!H:H)</f>
        <v>3.3333333333333333E-2</v>
      </c>
      <c r="T561" s="8">
        <f>MAX(0, Datos_sala[[#This Row],[Tiempo de Permanencia]]-Datos_sala[[#This Row],[Tiempo de Preparación Ordenes en Horas]])</f>
        <v>9.3055555555555586E-2</v>
      </c>
      <c r="U561" s="9" t="str">
        <f>IF(Datos_sala[[#This Row],[Tiempo de Degustación en Horas]] = 0, "No", "Si")</f>
        <v>Si</v>
      </c>
    </row>
    <row r="562" spans="1:21" x14ac:dyDescent="0.3">
      <c r="A562">
        <v>4</v>
      </c>
      <c r="B562" t="s">
        <v>325</v>
      </c>
      <c r="C562">
        <v>2</v>
      </c>
      <c r="D562" s="1">
        <v>45022.050694444442</v>
      </c>
      <c r="E562" s="1">
        <v>45022.152083333334</v>
      </c>
      <c r="F562" t="s">
        <v>121</v>
      </c>
      <c r="G562" t="s">
        <v>73</v>
      </c>
      <c r="H562" t="s">
        <v>67</v>
      </c>
      <c r="I562" t="s">
        <v>1372</v>
      </c>
      <c r="J562" t="s">
        <v>79</v>
      </c>
      <c r="K562">
        <v>561</v>
      </c>
      <c r="L562" t="s">
        <v>84</v>
      </c>
      <c r="M562" t="s">
        <v>1373</v>
      </c>
      <c r="N562" s="2">
        <f>SUMIF(Datos_cocina!A:A,Datos_sala!K:K,Datos_cocina!J:J)</f>
        <v>64</v>
      </c>
      <c r="O562" s="7" t="str">
        <f>TEXT(Datos_sala[[#This Row],[Hora de Salida]], "aaaa-mm-dd")</f>
        <v>2023-04-06</v>
      </c>
      <c r="P562" t="str">
        <f>TEXT(Datos_sala[[#This Row],[Hora de Llegada]], "hh:mm")</f>
        <v>01:13</v>
      </c>
      <c r="Q562" t="str">
        <f>TEXT(Datos_sala[[#This Row],[Hora de Salida]], "hh:mm")</f>
        <v>03:39</v>
      </c>
      <c r="R562" s="8">
        <f>Datos_sala[[#This Row],[Hora de Salida2]] - Datos_sala[[#This Row],[Hora de Llegada2]] + IF(Datos_sala[[#This Row],[Estado de la Mesa]]="Ocupada", 15/1440, 0)</f>
        <v>0.10138888888888888</v>
      </c>
      <c r="S562" s="8">
        <f>SUMIF(Datos_cocina!A:A, Datos_sala!K:K, Datos_cocina!H:H)</f>
        <v>4.4444444444444446E-2</v>
      </c>
      <c r="T562" s="8">
        <f>MAX(0, Datos_sala[[#This Row],[Tiempo de Permanencia]]-Datos_sala[[#This Row],[Tiempo de Preparación Ordenes en Horas]])</f>
        <v>5.6944444444444429E-2</v>
      </c>
      <c r="U562" s="9" t="str">
        <f>IF(Datos_sala[[#This Row],[Tiempo de Degustación en Horas]] = 0, "No", "Si")</f>
        <v>Si</v>
      </c>
    </row>
    <row r="563" spans="1:21" x14ac:dyDescent="0.3">
      <c r="A563">
        <v>20</v>
      </c>
      <c r="B563" t="s">
        <v>1374</v>
      </c>
      <c r="C563">
        <v>3</v>
      </c>
      <c r="D563" s="1">
        <v>45022.10833333333</v>
      </c>
      <c r="E563" s="1">
        <v>45022.263888888891</v>
      </c>
      <c r="F563" t="s">
        <v>121</v>
      </c>
      <c r="G563" t="s">
        <v>66</v>
      </c>
      <c r="H563" t="s">
        <v>67</v>
      </c>
      <c r="I563" t="s">
        <v>1375</v>
      </c>
      <c r="J563" t="s">
        <v>68</v>
      </c>
      <c r="K563">
        <v>562</v>
      </c>
      <c r="L563" t="s">
        <v>142</v>
      </c>
      <c r="M563" t="s">
        <v>1376</v>
      </c>
      <c r="N563" s="2">
        <f>SUMIF(Datos_cocina!A:A,Datos_sala!K:K,Datos_cocina!J:J)</f>
        <v>288</v>
      </c>
      <c r="O563" s="7" t="str">
        <f>TEXT(Datos_sala[[#This Row],[Hora de Salida]], "aaaa-mm-dd")</f>
        <v>2023-04-06</v>
      </c>
      <c r="P563" t="str">
        <f>TEXT(Datos_sala[[#This Row],[Hora de Llegada]], "hh:mm")</f>
        <v>02:36</v>
      </c>
      <c r="Q563" t="str">
        <f>TEXT(Datos_sala[[#This Row],[Hora de Salida]], "hh:mm")</f>
        <v>06:20</v>
      </c>
      <c r="R563" s="8">
        <f>Datos_sala[[#This Row],[Hora de Salida2]] - Datos_sala[[#This Row],[Hora de Llegada2]] + IF(Datos_sala[[#This Row],[Estado de la Mesa]]="Ocupada", 15/1440, 0)</f>
        <v>0.15555555555555556</v>
      </c>
      <c r="S563" s="8">
        <f>SUMIF(Datos_cocina!A:A, Datos_sala!K:K, Datos_cocina!H:H)</f>
        <v>7.7777777777777779E-2</v>
      </c>
      <c r="T563" s="8">
        <f>MAX(0, Datos_sala[[#This Row],[Tiempo de Permanencia]]-Datos_sala[[#This Row],[Tiempo de Preparación Ordenes en Horas]])</f>
        <v>7.7777777777777779E-2</v>
      </c>
      <c r="U563" s="9" t="str">
        <f>IF(Datos_sala[[#This Row],[Tiempo de Degustación en Horas]] = 0, "No", "Si")</f>
        <v>Si</v>
      </c>
    </row>
    <row r="564" spans="1:21" x14ac:dyDescent="0.3">
      <c r="A564" t="s">
        <v>85</v>
      </c>
      <c r="B564" t="s">
        <v>244</v>
      </c>
      <c r="C564">
        <v>3</v>
      </c>
      <c r="D564" s="1">
        <v>45022.12777777778</v>
      </c>
      <c r="E564" s="1">
        <v>45022.196527777778</v>
      </c>
      <c r="F564" t="s">
        <v>72</v>
      </c>
      <c r="G564" t="s">
        <v>98</v>
      </c>
      <c r="H564" t="s">
        <v>74</v>
      </c>
      <c r="I564">
        <v>2007</v>
      </c>
      <c r="J564" t="s">
        <v>75</v>
      </c>
      <c r="K564">
        <v>563</v>
      </c>
      <c r="L564" t="s">
        <v>99</v>
      </c>
      <c r="M564" t="s">
        <v>16</v>
      </c>
      <c r="N564" s="2">
        <f>SUMIF(Datos_cocina!A:A,Datos_sala!K:K,Datos_cocina!J:J)</f>
        <v>54</v>
      </c>
      <c r="O564" s="7" t="str">
        <f>TEXT(Datos_sala[[#This Row],[Hora de Salida]], "aaaa-mm-dd")</f>
        <v>2023-04-06</v>
      </c>
      <c r="P564" t="str">
        <f>TEXT(Datos_sala[[#This Row],[Hora de Llegada]], "hh:mm")</f>
        <v>03:04</v>
      </c>
      <c r="Q564" t="str">
        <f>TEXT(Datos_sala[[#This Row],[Hora de Salida]], "hh:mm")</f>
        <v>04:43</v>
      </c>
      <c r="R564" s="8">
        <f>Datos_sala[[#This Row],[Hora de Salida2]] - Datos_sala[[#This Row],[Hora de Llegada2]] + IF(Datos_sala[[#This Row],[Estado de la Mesa]]="Ocupada", 15/1440, 0)</f>
        <v>7.9166666666666677E-2</v>
      </c>
      <c r="S564" s="8">
        <f>SUMIF(Datos_cocina!A:A, Datos_sala!K:K, Datos_cocina!H:H)</f>
        <v>2.5694444444444443E-2</v>
      </c>
      <c r="T564" s="8">
        <f>MAX(0, Datos_sala[[#This Row],[Tiempo de Permanencia]]-Datos_sala[[#This Row],[Tiempo de Preparación Ordenes en Horas]])</f>
        <v>5.3472222222222233E-2</v>
      </c>
      <c r="U564" s="9" t="str">
        <f>IF(Datos_sala[[#This Row],[Tiempo de Degustación en Horas]] = 0, "No", "Si")</f>
        <v>Si</v>
      </c>
    </row>
    <row r="565" spans="1:21" x14ac:dyDescent="0.3">
      <c r="A565">
        <v>9</v>
      </c>
      <c r="B565" t="s">
        <v>1377</v>
      </c>
      <c r="C565">
        <v>3</v>
      </c>
      <c r="D565" s="1">
        <v>45022.021527777775</v>
      </c>
      <c r="E565" s="1">
        <v>45022.099305555559</v>
      </c>
      <c r="F565" t="s">
        <v>72</v>
      </c>
      <c r="G565" t="s">
        <v>66</v>
      </c>
      <c r="H565" t="s">
        <v>74</v>
      </c>
      <c r="I565" t="s">
        <v>1378</v>
      </c>
      <c r="J565" t="s">
        <v>79</v>
      </c>
      <c r="K565">
        <v>564</v>
      </c>
      <c r="L565" t="s">
        <v>142</v>
      </c>
      <c r="M565" t="s">
        <v>1379</v>
      </c>
      <c r="N565" s="2">
        <f>SUMIF(Datos_cocina!A:A,Datos_sala!K:K,Datos_cocina!J:J)</f>
        <v>156</v>
      </c>
      <c r="O565" s="7" t="str">
        <f>TEXT(Datos_sala[[#This Row],[Hora de Salida]], "aaaa-mm-dd")</f>
        <v>2023-04-06</v>
      </c>
      <c r="P565" t="str">
        <f>TEXT(Datos_sala[[#This Row],[Hora de Llegada]], "hh:mm")</f>
        <v>00:31</v>
      </c>
      <c r="Q565" t="str">
        <f>TEXT(Datos_sala[[#This Row],[Hora de Salida]], "hh:mm")</f>
        <v>02:23</v>
      </c>
      <c r="R565" s="8">
        <f>Datos_sala[[#This Row],[Hora de Salida2]] - Datos_sala[[#This Row],[Hora de Llegada2]] + IF(Datos_sala[[#This Row],[Estado de la Mesa]]="Ocupada", 15/1440, 0)</f>
        <v>7.7777777777777779E-2</v>
      </c>
      <c r="S565" s="8">
        <f>SUMIF(Datos_cocina!A:A, Datos_sala!K:K, Datos_cocina!H:H)</f>
        <v>3.7499999999999999E-2</v>
      </c>
      <c r="T565" s="8">
        <f>MAX(0, Datos_sala[[#This Row],[Tiempo de Permanencia]]-Datos_sala[[#This Row],[Tiempo de Preparación Ordenes en Horas]])</f>
        <v>4.027777777777778E-2</v>
      </c>
      <c r="U565" s="9" t="str">
        <f>IF(Datos_sala[[#This Row],[Tiempo de Degustación en Horas]] = 0, "No", "Si")</f>
        <v>Si</v>
      </c>
    </row>
    <row r="566" spans="1:21" x14ac:dyDescent="0.3">
      <c r="A566">
        <v>3</v>
      </c>
      <c r="B566" t="s">
        <v>1380</v>
      </c>
      <c r="C566">
        <v>6</v>
      </c>
      <c r="D566" s="1">
        <v>45022.11041666667</v>
      </c>
      <c r="E566" s="1">
        <v>45022.228472222225</v>
      </c>
      <c r="F566" t="s">
        <v>121</v>
      </c>
      <c r="G566" t="s">
        <v>73</v>
      </c>
      <c r="H566" t="s">
        <v>67</v>
      </c>
      <c r="I566" t="s">
        <v>1381</v>
      </c>
      <c r="J566" t="s">
        <v>68</v>
      </c>
      <c r="K566">
        <v>565</v>
      </c>
      <c r="L566" t="s">
        <v>142</v>
      </c>
      <c r="M566" t="s">
        <v>1382</v>
      </c>
      <c r="N566" s="2">
        <f>SUMIF(Datos_cocina!A:A,Datos_sala!K:K,Datos_cocina!J:J)</f>
        <v>251</v>
      </c>
      <c r="O566" s="7" t="str">
        <f>TEXT(Datos_sala[[#This Row],[Hora de Salida]], "aaaa-mm-dd")</f>
        <v>2023-04-06</v>
      </c>
      <c r="P566" t="str">
        <f>TEXT(Datos_sala[[#This Row],[Hora de Llegada]], "hh:mm")</f>
        <v>02:39</v>
      </c>
      <c r="Q566" t="str">
        <f>TEXT(Datos_sala[[#This Row],[Hora de Salida]], "hh:mm")</f>
        <v>05:29</v>
      </c>
      <c r="R566" s="8">
        <f>Datos_sala[[#This Row],[Hora de Salida2]] - Datos_sala[[#This Row],[Hora de Llegada2]] + IF(Datos_sala[[#This Row],[Estado de la Mesa]]="Ocupada", 15/1440, 0)</f>
        <v>0.11805555555555555</v>
      </c>
      <c r="S566" s="8">
        <f>SUMIF(Datos_cocina!A:A, Datos_sala!K:K, Datos_cocina!H:H)</f>
        <v>6.8055555555555564E-2</v>
      </c>
      <c r="T566" s="8">
        <f>MAX(0, Datos_sala[[#This Row],[Tiempo de Permanencia]]-Datos_sala[[#This Row],[Tiempo de Preparación Ordenes en Horas]])</f>
        <v>4.9999999999999989E-2</v>
      </c>
      <c r="U566" s="9" t="str">
        <f>IF(Datos_sala[[#This Row],[Tiempo de Degustación en Horas]] = 0, "No", "Si")</f>
        <v>Si</v>
      </c>
    </row>
    <row r="567" spans="1:21" x14ac:dyDescent="0.3">
      <c r="A567" t="s">
        <v>114</v>
      </c>
      <c r="B567" t="s">
        <v>245</v>
      </c>
      <c r="C567">
        <v>3</v>
      </c>
      <c r="D567" s="1">
        <v>45022.072916666664</v>
      </c>
      <c r="E567" s="1">
        <v>45022.206250000003</v>
      </c>
      <c r="F567" t="s">
        <v>101</v>
      </c>
      <c r="G567" t="s">
        <v>73</v>
      </c>
      <c r="H567" t="s">
        <v>67</v>
      </c>
      <c r="I567">
        <v>4262</v>
      </c>
      <c r="J567" t="s">
        <v>68</v>
      </c>
      <c r="K567">
        <v>566</v>
      </c>
      <c r="L567" t="s">
        <v>103</v>
      </c>
      <c r="M567" t="s">
        <v>46</v>
      </c>
      <c r="N567" s="2">
        <f>SUMIF(Datos_cocina!A:A,Datos_sala!K:K,Datos_cocina!J:J)</f>
        <v>78</v>
      </c>
      <c r="O567" s="7" t="str">
        <f>TEXT(Datos_sala[[#This Row],[Hora de Salida]], "aaaa-mm-dd")</f>
        <v>2023-04-06</v>
      </c>
      <c r="P567" t="str">
        <f>TEXT(Datos_sala[[#This Row],[Hora de Llegada]], "hh:mm")</f>
        <v>01:45</v>
      </c>
      <c r="Q567" t="str">
        <f>TEXT(Datos_sala[[#This Row],[Hora de Salida]], "hh:mm")</f>
        <v>04:57</v>
      </c>
      <c r="R567" s="8">
        <f>Datos_sala[[#This Row],[Hora de Salida2]] - Datos_sala[[#This Row],[Hora de Llegada2]] + IF(Datos_sala[[#This Row],[Estado de la Mesa]]="Ocupada", 15/1440, 0)</f>
        <v>0.1333333333333333</v>
      </c>
      <c r="S567" s="8">
        <f>SUMIF(Datos_cocina!A:A, Datos_sala!K:K, Datos_cocina!H:H)</f>
        <v>3.888888888888889E-2</v>
      </c>
      <c r="T567" s="8">
        <f>MAX(0, Datos_sala[[#This Row],[Tiempo de Permanencia]]-Datos_sala[[#This Row],[Tiempo de Preparación Ordenes en Horas]])</f>
        <v>9.4444444444444414E-2</v>
      </c>
      <c r="U567" s="9" t="str">
        <f>IF(Datos_sala[[#This Row],[Tiempo de Degustación en Horas]] = 0, "No", "Si")</f>
        <v>Si</v>
      </c>
    </row>
    <row r="568" spans="1:21" x14ac:dyDescent="0.3">
      <c r="A568">
        <v>15</v>
      </c>
      <c r="B568" t="s">
        <v>1051</v>
      </c>
      <c r="C568">
        <v>4</v>
      </c>
      <c r="D568" s="1">
        <v>45022.082638888889</v>
      </c>
      <c r="E568" s="1">
        <v>45022.219444444447</v>
      </c>
      <c r="F568" t="s">
        <v>65</v>
      </c>
      <c r="G568" t="s">
        <v>73</v>
      </c>
      <c r="H568" t="s">
        <v>87</v>
      </c>
      <c r="I568" t="s">
        <v>817</v>
      </c>
      <c r="J568" t="s">
        <v>75</v>
      </c>
      <c r="K568">
        <v>567</v>
      </c>
      <c r="L568" t="s">
        <v>84</v>
      </c>
      <c r="M568" t="s">
        <v>1383</v>
      </c>
      <c r="N568" s="2">
        <f>SUMIF(Datos_cocina!A:A,Datos_sala!K:K,Datos_cocina!J:J)</f>
        <v>253</v>
      </c>
      <c r="O568" s="7" t="str">
        <f>TEXT(Datos_sala[[#This Row],[Hora de Salida]], "aaaa-mm-dd")</f>
        <v>2023-04-06</v>
      </c>
      <c r="P568" t="str">
        <f>TEXT(Datos_sala[[#This Row],[Hora de Llegada]], "hh:mm")</f>
        <v>01:59</v>
      </c>
      <c r="Q568" t="str">
        <f>TEXT(Datos_sala[[#This Row],[Hora de Salida]], "hh:mm")</f>
        <v>05:16</v>
      </c>
      <c r="R568" s="8">
        <f>Datos_sala[[#This Row],[Hora de Salida2]] - Datos_sala[[#This Row],[Hora de Llegada2]] + IF(Datos_sala[[#This Row],[Estado de la Mesa]]="Ocupada", 15/1440, 0)</f>
        <v>0.14722222222222223</v>
      </c>
      <c r="S568" s="8">
        <f>SUMIF(Datos_cocina!A:A, Datos_sala!K:K, Datos_cocina!H:H)</f>
        <v>7.0833333333333331E-2</v>
      </c>
      <c r="T568" s="8">
        <f>MAX(0, Datos_sala[[#This Row],[Tiempo de Permanencia]]-Datos_sala[[#This Row],[Tiempo de Preparación Ordenes en Horas]])</f>
        <v>7.6388888888888895E-2</v>
      </c>
      <c r="U568" s="9" t="str">
        <f>IF(Datos_sala[[#This Row],[Tiempo de Degustación en Horas]] = 0, "No", "Si")</f>
        <v>Si</v>
      </c>
    </row>
    <row r="569" spans="1:21" x14ac:dyDescent="0.3">
      <c r="A569">
        <v>5</v>
      </c>
      <c r="B569" t="s">
        <v>403</v>
      </c>
      <c r="C569">
        <v>1</v>
      </c>
      <c r="D569" s="1">
        <v>45022.068749999999</v>
      </c>
      <c r="E569" s="1">
        <v>45022.144444444442</v>
      </c>
      <c r="F569" t="s">
        <v>65</v>
      </c>
      <c r="G569" t="s">
        <v>73</v>
      </c>
      <c r="H569" t="s">
        <v>87</v>
      </c>
      <c r="I569" t="s">
        <v>1384</v>
      </c>
      <c r="J569" t="s">
        <v>75</v>
      </c>
      <c r="K569">
        <v>568</v>
      </c>
      <c r="L569" t="s">
        <v>88</v>
      </c>
      <c r="M569" t="s">
        <v>312</v>
      </c>
      <c r="N569" s="2">
        <f>SUMIF(Datos_cocina!A:A,Datos_sala!K:K,Datos_cocina!J:J)</f>
        <v>182</v>
      </c>
      <c r="O569" s="7" t="str">
        <f>TEXT(Datos_sala[[#This Row],[Hora de Salida]], "aaaa-mm-dd")</f>
        <v>2023-04-06</v>
      </c>
      <c r="P569" t="str">
        <f>TEXT(Datos_sala[[#This Row],[Hora de Llegada]], "hh:mm")</f>
        <v>01:39</v>
      </c>
      <c r="Q569" t="str">
        <f>TEXT(Datos_sala[[#This Row],[Hora de Salida]], "hh:mm")</f>
        <v>03:28</v>
      </c>
      <c r="R569" s="8">
        <f>Datos_sala[[#This Row],[Hora de Salida2]] - Datos_sala[[#This Row],[Hora de Llegada2]] + IF(Datos_sala[[#This Row],[Estado de la Mesa]]="Ocupada", 15/1440, 0)</f>
        <v>8.6111111111111097E-2</v>
      </c>
      <c r="S569" s="8">
        <f>SUMIF(Datos_cocina!A:A, Datos_sala!K:K, Datos_cocina!H:H)</f>
        <v>5.8333333333333334E-2</v>
      </c>
      <c r="T569" s="8">
        <f>MAX(0, Datos_sala[[#This Row],[Tiempo de Permanencia]]-Datos_sala[[#This Row],[Tiempo de Preparación Ordenes en Horas]])</f>
        <v>2.7777777777777762E-2</v>
      </c>
      <c r="U569" s="9" t="str">
        <f>IF(Datos_sala[[#This Row],[Tiempo de Degustación en Horas]] = 0, "No", "Si")</f>
        <v>Si</v>
      </c>
    </row>
    <row r="570" spans="1:21" x14ac:dyDescent="0.3">
      <c r="A570">
        <v>12</v>
      </c>
      <c r="B570" t="s">
        <v>1385</v>
      </c>
      <c r="C570">
        <v>5</v>
      </c>
      <c r="D570" s="1">
        <v>45022.061111111114</v>
      </c>
      <c r="E570" s="1">
        <v>45022.128472222219</v>
      </c>
      <c r="F570" t="s">
        <v>121</v>
      </c>
      <c r="G570" t="s">
        <v>73</v>
      </c>
      <c r="H570" t="s">
        <v>67</v>
      </c>
      <c r="I570" t="s">
        <v>1386</v>
      </c>
      <c r="J570" t="s">
        <v>79</v>
      </c>
      <c r="K570">
        <v>569</v>
      </c>
      <c r="L570" t="s">
        <v>80</v>
      </c>
      <c r="M570" t="s">
        <v>1387</v>
      </c>
      <c r="N570" s="2">
        <f>SUMIF(Datos_cocina!A:A,Datos_sala!K:K,Datos_cocina!J:J)</f>
        <v>131</v>
      </c>
      <c r="O570" s="7" t="str">
        <f>TEXT(Datos_sala[[#This Row],[Hora de Salida]], "aaaa-mm-dd")</f>
        <v>2023-04-06</v>
      </c>
      <c r="P570" t="str">
        <f>TEXT(Datos_sala[[#This Row],[Hora de Llegada]], "hh:mm")</f>
        <v>01:28</v>
      </c>
      <c r="Q570" t="str">
        <f>TEXT(Datos_sala[[#This Row],[Hora de Salida]], "hh:mm")</f>
        <v>03:05</v>
      </c>
      <c r="R570" s="8">
        <f>Datos_sala[[#This Row],[Hora de Salida2]] - Datos_sala[[#This Row],[Hora de Llegada2]] + IF(Datos_sala[[#This Row],[Estado de la Mesa]]="Ocupada", 15/1440, 0)</f>
        <v>6.7361111111111094E-2</v>
      </c>
      <c r="S570" s="8">
        <f>SUMIF(Datos_cocina!A:A, Datos_sala!K:K, Datos_cocina!H:H)</f>
        <v>4.0277777777777773E-2</v>
      </c>
      <c r="T570" s="8">
        <f>MAX(0, Datos_sala[[#This Row],[Tiempo de Permanencia]]-Datos_sala[[#This Row],[Tiempo de Preparación Ordenes en Horas]])</f>
        <v>2.708333333333332E-2</v>
      </c>
      <c r="U570" s="9" t="str">
        <f>IF(Datos_sala[[#This Row],[Tiempo de Degustación en Horas]] = 0, "No", "Si")</f>
        <v>Si</v>
      </c>
    </row>
    <row r="571" spans="1:21" x14ac:dyDescent="0.3">
      <c r="A571">
        <v>1</v>
      </c>
      <c r="B571" t="s">
        <v>1388</v>
      </c>
      <c r="C571">
        <v>6</v>
      </c>
      <c r="D571" s="1">
        <v>45022.111111111109</v>
      </c>
      <c r="E571" s="1">
        <v>45022.185416666667</v>
      </c>
      <c r="F571" t="s">
        <v>72</v>
      </c>
      <c r="G571" t="s">
        <v>73</v>
      </c>
      <c r="H571" t="s">
        <v>67</v>
      </c>
      <c r="I571" t="s">
        <v>1389</v>
      </c>
      <c r="J571" t="s">
        <v>68</v>
      </c>
      <c r="K571">
        <v>570</v>
      </c>
      <c r="L571" t="s">
        <v>88</v>
      </c>
      <c r="M571" t="s">
        <v>1154</v>
      </c>
      <c r="N571" s="2">
        <f>SUMIF(Datos_cocina!A:A,Datos_sala!K:K,Datos_cocina!J:J)</f>
        <v>85</v>
      </c>
      <c r="O571" s="7" t="str">
        <f>TEXT(Datos_sala[[#This Row],[Hora de Salida]], "aaaa-mm-dd")</f>
        <v>2023-04-06</v>
      </c>
      <c r="P571" t="str">
        <f>TEXT(Datos_sala[[#This Row],[Hora de Llegada]], "hh:mm")</f>
        <v>02:40</v>
      </c>
      <c r="Q571" t="str">
        <f>TEXT(Datos_sala[[#This Row],[Hora de Salida]], "hh:mm")</f>
        <v>04:27</v>
      </c>
      <c r="R571" s="8">
        <f>Datos_sala[[#This Row],[Hora de Salida2]] - Datos_sala[[#This Row],[Hora de Llegada2]] + IF(Datos_sala[[#This Row],[Estado de la Mesa]]="Ocupada", 15/1440, 0)</f>
        <v>7.4305555555555569E-2</v>
      </c>
      <c r="S571" s="8">
        <f>SUMIF(Datos_cocina!A:A, Datos_sala!K:K, Datos_cocina!H:H)</f>
        <v>3.1944444444444442E-2</v>
      </c>
      <c r="T571" s="8">
        <f>MAX(0, Datos_sala[[#This Row],[Tiempo de Permanencia]]-Datos_sala[[#This Row],[Tiempo de Preparación Ordenes en Horas]])</f>
        <v>4.2361111111111127E-2</v>
      </c>
      <c r="U571" s="9" t="str">
        <f>IF(Datos_sala[[#This Row],[Tiempo de Degustación en Horas]] = 0, "No", "Si")</f>
        <v>Si</v>
      </c>
    </row>
    <row r="572" spans="1:21" x14ac:dyDescent="0.3">
      <c r="A572" t="s">
        <v>92</v>
      </c>
      <c r="B572" t="s">
        <v>246</v>
      </c>
      <c r="C572">
        <v>2</v>
      </c>
      <c r="D572" s="1">
        <v>45022.056250000001</v>
      </c>
      <c r="E572" s="1">
        <v>45022.120833333334</v>
      </c>
      <c r="F572" t="s">
        <v>72</v>
      </c>
      <c r="G572" t="s">
        <v>73</v>
      </c>
      <c r="H572" t="s">
        <v>67</v>
      </c>
      <c r="I572">
        <v>4954</v>
      </c>
      <c r="J572" t="s">
        <v>68</v>
      </c>
      <c r="K572">
        <v>571</v>
      </c>
      <c r="L572" t="s">
        <v>69</v>
      </c>
      <c r="M572" t="s">
        <v>16</v>
      </c>
      <c r="N572" s="2">
        <f>SUMIF(Datos_cocina!A:A,Datos_sala!K:K,Datos_cocina!J:J)</f>
        <v>54</v>
      </c>
      <c r="O572" s="7" t="str">
        <f>TEXT(Datos_sala[[#This Row],[Hora de Salida]], "aaaa-mm-dd")</f>
        <v>2023-04-06</v>
      </c>
      <c r="P572" t="str">
        <f>TEXT(Datos_sala[[#This Row],[Hora de Llegada]], "hh:mm")</f>
        <v>01:21</v>
      </c>
      <c r="Q572" t="str">
        <f>TEXT(Datos_sala[[#This Row],[Hora de Salida]], "hh:mm")</f>
        <v>02:54</v>
      </c>
      <c r="R572" s="8">
        <f>Datos_sala[[#This Row],[Hora de Salida2]] - Datos_sala[[#This Row],[Hora de Llegada2]] + IF(Datos_sala[[#This Row],[Estado de la Mesa]]="Ocupada", 15/1440, 0)</f>
        <v>6.4583333333333326E-2</v>
      </c>
      <c r="S572" s="8">
        <f>SUMIF(Datos_cocina!A:A, Datos_sala!K:K, Datos_cocina!H:H)</f>
        <v>1.8055555555555554E-2</v>
      </c>
      <c r="T572" s="8">
        <f>MAX(0, Datos_sala[[#This Row],[Tiempo de Permanencia]]-Datos_sala[[#This Row],[Tiempo de Preparación Ordenes en Horas]])</f>
        <v>4.6527777777777772E-2</v>
      </c>
      <c r="U572" s="9" t="str">
        <f>IF(Datos_sala[[#This Row],[Tiempo de Degustación en Horas]] = 0, "No", "Si")</f>
        <v>Si</v>
      </c>
    </row>
    <row r="573" spans="1:21" x14ac:dyDescent="0.3">
      <c r="A573">
        <v>19</v>
      </c>
      <c r="B573" t="s">
        <v>1390</v>
      </c>
      <c r="C573">
        <v>3</v>
      </c>
      <c r="D573" s="1">
        <v>45022.120138888888</v>
      </c>
      <c r="E573" s="1">
        <v>45022.268750000003</v>
      </c>
      <c r="F573" t="s">
        <v>65</v>
      </c>
      <c r="G573" t="s">
        <v>73</v>
      </c>
      <c r="H573" t="s">
        <v>74</v>
      </c>
      <c r="I573" t="s">
        <v>1391</v>
      </c>
      <c r="J573" t="s">
        <v>75</v>
      </c>
      <c r="K573">
        <v>572</v>
      </c>
      <c r="L573" t="s">
        <v>76</v>
      </c>
      <c r="M573" t="s">
        <v>1392</v>
      </c>
      <c r="N573" s="2">
        <f>SUMIF(Datos_cocina!A:A,Datos_sala!K:K,Datos_cocina!J:J)</f>
        <v>74</v>
      </c>
      <c r="O573" s="7" t="str">
        <f>TEXT(Datos_sala[[#This Row],[Hora de Salida]], "aaaa-mm-dd")</f>
        <v>2023-04-06</v>
      </c>
      <c r="P573" t="str">
        <f>TEXT(Datos_sala[[#This Row],[Hora de Llegada]], "hh:mm")</f>
        <v>02:53</v>
      </c>
      <c r="Q573" t="str">
        <f>TEXT(Datos_sala[[#This Row],[Hora de Salida]], "hh:mm")</f>
        <v>06:27</v>
      </c>
      <c r="R573" s="8">
        <f>Datos_sala[[#This Row],[Hora de Salida2]] - Datos_sala[[#This Row],[Hora de Llegada2]] + IF(Datos_sala[[#This Row],[Estado de la Mesa]]="Ocupada", 15/1440, 0)</f>
        <v>0.15902777777777774</v>
      </c>
      <c r="S573" s="8">
        <f>SUMIF(Datos_cocina!A:A, Datos_sala!K:K, Datos_cocina!H:H)</f>
        <v>3.0555555555555555E-2</v>
      </c>
      <c r="T573" s="8">
        <f>MAX(0, Datos_sala[[#This Row],[Tiempo de Permanencia]]-Datos_sala[[#This Row],[Tiempo de Preparación Ordenes en Horas]])</f>
        <v>0.12847222222222218</v>
      </c>
      <c r="U573" s="9" t="str">
        <f>IF(Datos_sala[[#This Row],[Tiempo de Degustación en Horas]] = 0, "No", "Si")</f>
        <v>Si</v>
      </c>
    </row>
    <row r="574" spans="1:21" x14ac:dyDescent="0.3">
      <c r="A574">
        <v>7</v>
      </c>
      <c r="B574" t="s">
        <v>1393</v>
      </c>
      <c r="C574">
        <v>3</v>
      </c>
      <c r="D574" s="1">
        <v>45022.133333333331</v>
      </c>
      <c r="E574" s="1">
        <v>45022.29791666667</v>
      </c>
      <c r="F574" t="s">
        <v>101</v>
      </c>
      <c r="G574" t="s">
        <v>73</v>
      </c>
      <c r="H574" t="s">
        <v>67</v>
      </c>
      <c r="I574" t="s">
        <v>1394</v>
      </c>
      <c r="J574" t="s">
        <v>75</v>
      </c>
      <c r="K574">
        <v>573</v>
      </c>
      <c r="L574" t="s">
        <v>84</v>
      </c>
      <c r="M574" t="s">
        <v>1395</v>
      </c>
      <c r="N574" s="2">
        <f>SUMIF(Datos_cocina!A:A,Datos_sala!K:K,Datos_cocina!J:J)</f>
        <v>165</v>
      </c>
      <c r="O574" s="7" t="str">
        <f>TEXT(Datos_sala[[#This Row],[Hora de Salida]], "aaaa-mm-dd")</f>
        <v>2023-04-06</v>
      </c>
      <c r="P574" t="str">
        <f>TEXT(Datos_sala[[#This Row],[Hora de Llegada]], "hh:mm")</f>
        <v>03:12</v>
      </c>
      <c r="Q574" t="str">
        <f>TEXT(Datos_sala[[#This Row],[Hora de Salida]], "hh:mm")</f>
        <v>07:09</v>
      </c>
      <c r="R574" s="8">
        <f>Datos_sala[[#This Row],[Hora de Salida2]] - Datos_sala[[#This Row],[Hora de Llegada2]] + IF(Datos_sala[[#This Row],[Estado de la Mesa]]="Ocupada", 15/1440, 0)</f>
        <v>0.17499999999999999</v>
      </c>
      <c r="S574" s="8">
        <f>SUMIF(Datos_cocina!A:A, Datos_sala!K:K, Datos_cocina!H:H)</f>
        <v>4.7916666666666663E-2</v>
      </c>
      <c r="T574" s="8">
        <f>MAX(0, Datos_sala[[#This Row],[Tiempo de Permanencia]]-Datos_sala[[#This Row],[Tiempo de Preparación Ordenes en Horas]])</f>
        <v>0.12708333333333333</v>
      </c>
      <c r="U574" s="9" t="str">
        <f>IF(Datos_sala[[#This Row],[Tiempo de Degustación en Horas]] = 0, "No", "Si")</f>
        <v>Si</v>
      </c>
    </row>
    <row r="575" spans="1:21" x14ac:dyDescent="0.3">
      <c r="A575">
        <v>20</v>
      </c>
      <c r="B575" t="s">
        <v>1396</v>
      </c>
      <c r="C575">
        <v>3</v>
      </c>
      <c r="D575" s="1">
        <v>45022.021527777775</v>
      </c>
      <c r="E575" s="1">
        <v>45022.130555555559</v>
      </c>
      <c r="F575" t="s">
        <v>72</v>
      </c>
      <c r="G575" t="s">
        <v>73</v>
      </c>
      <c r="H575" t="s">
        <v>67</v>
      </c>
      <c r="I575" t="s">
        <v>1397</v>
      </c>
      <c r="J575" t="s">
        <v>68</v>
      </c>
      <c r="K575">
        <v>574</v>
      </c>
      <c r="L575" t="s">
        <v>76</v>
      </c>
      <c r="M575" t="s">
        <v>1398</v>
      </c>
      <c r="N575" s="2">
        <f>SUMIF(Datos_cocina!A:A,Datos_sala!K:K,Datos_cocina!J:J)</f>
        <v>207</v>
      </c>
      <c r="O575" s="7" t="str">
        <f>TEXT(Datos_sala[[#This Row],[Hora de Salida]], "aaaa-mm-dd")</f>
        <v>2023-04-06</v>
      </c>
      <c r="P575" t="str">
        <f>TEXT(Datos_sala[[#This Row],[Hora de Llegada]], "hh:mm")</f>
        <v>00:31</v>
      </c>
      <c r="Q575" t="str">
        <f>TEXT(Datos_sala[[#This Row],[Hora de Salida]], "hh:mm")</f>
        <v>03:08</v>
      </c>
      <c r="R575" s="8">
        <f>Datos_sala[[#This Row],[Hora de Salida2]] - Datos_sala[[#This Row],[Hora de Llegada2]] + IF(Datos_sala[[#This Row],[Estado de la Mesa]]="Ocupada", 15/1440, 0)</f>
        <v>0.10902777777777778</v>
      </c>
      <c r="S575" s="8">
        <f>SUMIF(Datos_cocina!A:A, Datos_sala!K:K, Datos_cocina!H:H)</f>
        <v>0.11666666666666665</v>
      </c>
      <c r="T575" s="8">
        <f>MAX(0, Datos_sala[[#This Row],[Tiempo de Permanencia]]-Datos_sala[[#This Row],[Tiempo de Preparación Ordenes en Horas]])</f>
        <v>0</v>
      </c>
      <c r="U575" s="9" t="str">
        <f>IF(Datos_sala[[#This Row],[Tiempo de Degustación en Horas]] = 0, "No", "Si")</f>
        <v>No</v>
      </c>
    </row>
    <row r="576" spans="1:21" x14ac:dyDescent="0.3">
      <c r="A576" t="s">
        <v>92</v>
      </c>
      <c r="B576" t="s">
        <v>247</v>
      </c>
      <c r="C576">
        <v>4</v>
      </c>
      <c r="D576" s="1">
        <v>45022.066666666666</v>
      </c>
      <c r="E576" s="1">
        <v>45022.197222222225</v>
      </c>
      <c r="F576" t="s">
        <v>65</v>
      </c>
      <c r="G576" t="s">
        <v>73</v>
      </c>
      <c r="H576" t="s">
        <v>67</v>
      </c>
      <c r="I576">
        <v>3352</v>
      </c>
      <c r="J576" t="s">
        <v>68</v>
      </c>
      <c r="K576">
        <v>575</v>
      </c>
      <c r="L576" t="s">
        <v>119</v>
      </c>
      <c r="M576" t="s">
        <v>44</v>
      </c>
      <c r="N576" s="2">
        <f>SUMIF(Datos_cocina!A:A,Datos_sala!K:K,Datos_cocina!J:J)</f>
        <v>18</v>
      </c>
      <c r="O576" s="7" t="str">
        <f>TEXT(Datos_sala[[#This Row],[Hora de Salida]], "aaaa-mm-dd")</f>
        <v>2023-04-06</v>
      </c>
      <c r="P576" t="str">
        <f>TEXT(Datos_sala[[#This Row],[Hora de Llegada]], "hh:mm")</f>
        <v>01:36</v>
      </c>
      <c r="Q576" t="str">
        <f>TEXT(Datos_sala[[#This Row],[Hora de Salida]], "hh:mm")</f>
        <v>04:44</v>
      </c>
      <c r="R576" s="8">
        <f>Datos_sala[[#This Row],[Hora de Salida2]] - Datos_sala[[#This Row],[Hora de Llegada2]] + IF(Datos_sala[[#This Row],[Estado de la Mesa]]="Ocupada", 15/1440, 0)</f>
        <v>0.13055555555555554</v>
      </c>
      <c r="S576" s="8">
        <f>SUMIF(Datos_cocina!A:A, Datos_sala!K:K, Datos_cocina!H:H)</f>
        <v>3.0555555555555555E-2</v>
      </c>
      <c r="T576" s="8">
        <f>MAX(0, Datos_sala[[#This Row],[Tiempo de Permanencia]]-Datos_sala[[#This Row],[Tiempo de Preparación Ordenes en Horas]])</f>
        <v>9.9999999999999978E-2</v>
      </c>
      <c r="U576" s="9" t="str">
        <f>IF(Datos_sala[[#This Row],[Tiempo de Degustación en Horas]] = 0, "No", "Si")</f>
        <v>Si</v>
      </c>
    </row>
    <row r="577" spans="1:21" x14ac:dyDescent="0.3">
      <c r="A577">
        <v>9</v>
      </c>
      <c r="B577" t="s">
        <v>1399</v>
      </c>
      <c r="C577">
        <v>1</v>
      </c>
      <c r="D577" s="1">
        <v>45022.164583333331</v>
      </c>
      <c r="E577" s="1">
        <v>45022.29583333333</v>
      </c>
      <c r="F577" t="s">
        <v>65</v>
      </c>
      <c r="G577" t="s">
        <v>66</v>
      </c>
      <c r="H577" t="s">
        <v>74</v>
      </c>
      <c r="I577" t="s">
        <v>1400</v>
      </c>
      <c r="J577" t="s">
        <v>79</v>
      </c>
      <c r="K577">
        <v>576</v>
      </c>
      <c r="L577" t="s">
        <v>103</v>
      </c>
      <c r="M577" t="s">
        <v>1401</v>
      </c>
      <c r="N577" s="2">
        <f>SUMIF(Datos_cocina!A:A,Datos_sala!K:K,Datos_cocina!J:J)</f>
        <v>234</v>
      </c>
      <c r="O577" s="7" t="str">
        <f>TEXT(Datos_sala[[#This Row],[Hora de Salida]], "aaaa-mm-dd")</f>
        <v>2023-04-06</v>
      </c>
      <c r="P577" t="str">
        <f>TEXT(Datos_sala[[#This Row],[Hora de Llegada]], "hh:mm")</f>
        <v>03:57</v>
      </c>
      <c r="Q577" t="str">
        <f>TEXT(Datos_sala[[#This Row],[Hora de Salida]], "hh:mm")</f>
        <v>07:06</v>
      </c>
      <c r="R577" s="8">
        <f>Datos_sala[[#This Row],[Hora de Salida2]] - Datos_sala[[#This Row],[Hora de Llegada2]] + IF(Datos_sala[[#This Row],[Estado de la Mesa]]="Ocupada", 15/1440, 0)</f>
        <v>0.13125000000000001</v>
      </c>
      <c r="S577" s="8">
        <f>SUMIF(Datos_cocina!A:A, Datos_sala!K:K, Datos_cocina!H:H)</f>
        <v>7.9861111111111105E-2</v>
      </c>
      <c r="T577" s="8">
        <f>MAX(0, Datos_sala[[#This Row],[Tiempo de Permanencia]]-Datos_sala[[#This Row],[Tiempo de Preparación Ordenes en Horas]])</f>
        <v>5.1388888888888901E-2</v>
      </c>
      <c r="U577" s="9" t="str">
        <f>IF(Datos_sala[[#This Row],[Tiempo de Degustación en Horas]] = 0, "No", "Si")</f>
        <v>Si</v>
      </c>
    </row>
    <row r="578" spans="1:21" x14ac:dyDescent="0.3">
      <c r="A578">
        <v>5</v>
      </c>
      <c r="B578" t="s">
        <v>281</v>
      </c>
      <c r="C578">
        <v>4</v>
      </c>
      <c r="D578" s="1">
        <v>45022.134027777778</v>
      </c>
      <c r="E578" s="1">
        <v>45022.277777777781</v>
      </c>
      <c r="F578" t="s">
        <v>65</v>
      </c>
      <c r="G578" t="s">
        <v>73</v>
      </c>
      <c r="H578" t="s">
        <v>67</v>
      </c>
      <c r="I578" t="s">
        <v>1402</v>
      </c>
      <c r="J578" t="s">
        <v>68</v>
      </c>
      <c r="K578">
        <v>577</v>
      </c>
      <c r="L578" t="s">
        <v>69</v>
      </c>
      <c r="M578" t="s">
        <v>1403</v>
      </c>
      <c r="N578" s="2">
        <f>SUMIF(Datos_cocina!A:A,Datos_sala!K:K,Datos_cocina!J:J)</f>
        <v>40</v>
      </c>
      <c r="O578" s="7" t="str">
        <f>TEXT(Datos_sala[[#This Row],[Hora de Salida]], "aaaa-mm-dd")</f>
        <v>2023-04-06</v>
      </c>
      <c r="P578" t="str">
        <f>TEXT(Datos_sala[[#This Row],[Hora de Llegada]], "hh:mm")</f>
        <v>03:13</v>
      </c>
      <c r="Q578" t="str">
        <f>TEXT(Datos_sala[[#This Row],[Hora de Salida]], "hh:mm")</f>
        <v>06:40</v>
      </c>
      <c r="R578" s="8">
        <f>Datos_sala[[#This Row],[Hora de Salida2]] - Datos_sala[[#This Row],[Hora de Llegada2]] + IF(Datos_sala[[#This Row],[Estado de la Mesa]]="Ocupada", 15/1440, 0)</f>
        <v>0.14375000000000002</v>
      </c>
      <c r="S578" s="8">
        <f>SUMIF(Datos_cocina!A:A, Datos_sala!K:K, Datos_cocina!H:H)</f>
        <v>1.7361111111111112E-2</v>
      </c>
      <c r="T578" s="8">
        <f>MAX(0, Datos_sala[[#This Row],[Tiempo de Permanencia]]-Datos_sala[[#This Row],[Tiempo de Preparación Ordenes en Horas]])</f>
        <v>0.12638888888888891</v>
      </c>
      <c r="U578" s="9" t="str">
        <f>IF(Datos_sala[[#This Row],[Tiempo de Degustación en Horas]] = 0, "No", "Si")</f>
        <v>Si</v>
      </c>
    </row>
    <row r="579" spans="1:21" x14ac:dyDescent="0.3">
      <c r="A579" t="s">
        <v>165</v>
      </c>
      <c r="B579" t="s">
        <v>248</v>
      </c>
      <c r="C579">
        <v>6</v>
      </c>
      <c r="D579" s="1">
        <v>45022.09097222222</v>
      </c>
      <c r="E579" s="1">
        <v>45022.183333333334</v>
      </c>
      <c r="F579" t="s">
        <v>101</v>
      </c>
      <c r="G579" t="s">
        <v>73</v>
      </c>
      <c r="H579" t="s">
        <v>67</v>
      </c>
      <c r="I579">
        <v>328</v>
      </c>
      <c r="J579" t="s">
        <v>75</v>
      </c>
      <c r="K579">
        <v>578</v>
      </c>
      <c r="L579" t="s">
        <v>107</v>
      </c>
      <c r="M579" t="s">
        <v>11</v>
      </c>
      <c r="N579" s="2">
        <f>SUMIF(Datos_cocina!A:A,Datos_sala!K:K,Datos_cocina!J:J)</f>
        <v>90</v>
      </c>
      <c r="O579" s="7" t="str">
        <f>TEXT(Datos_sala[[#This Row],[Hora de Salida]], "aaaa-mm-dd")</f>
        <v>2023-04-06</v>
      </c>
      <c r="P579" t="str">
        <f>TEXT(Datos_sala[[#This Row],[Hora de Llegada]], "hh:mm")</f>
        <v>02:11</v>
      </c>
      <c r="Q579" t="str">
        <f>TEXT(Datos_sala[[#This Row],[Hora de Salida]], "hh:mm")</f>
        <v>04:24</v>
      </c>
      <c r="R579" s="8">
        <f>Datos_sala[[#This Row],[Hora de Salida2]] - Datos_sala[[#This Row],[Hora de Llegada2]] + IF(Datos_sala[[#This Row],[Estado de la Mesa]]="Ocupada", 15/1440, 0)</f>
        <v>0.10277777777777777</v>
      </c>
      <c r="S579" s="8">
        <f>SUMIF(Datos_cocina!A:A, Datos_sala!K:K, Datos_cocina!H:H)</f>
        <v>3.0555555555555555E-2</v>
      </c>
      <c r="T579" s="8">
        <f>MAX(0, Datos_sala[[#This Row],[Tiempo de Permanencia]]-Datos_sala[[#This Row],[Tiempo de Preparación Ordenes en Horas]])</f>
        <v>7.2222222222222215E-2</v>
      </c>
      <c r="U579" s="9" t="str">
        <f>IF(Datos_sala[[#This Row],[Tiempo de Degustación en Horas]] = 0, "No", "Si")</f>
        <v>Si</v>
      </c>
    </row>
    <row r="580" spans="1:21" x14ac:dyDescent="0.3">
      <c r="A580" t="s">
        <v>132</v>
      </c>
      <c r="B580" t="s">
        <v>249</v>
      </c>
      <c r="C580">
        <v>2</v>
      </c>
      <c r="D580" s="1">
        <v>45022.006944444445</v>
      </c>
      <c r="E580" s="1">
        <v>45022.095138888886</v>
      </c>
      <c r="F580" t="s">
        <v>101</v>
      </c>
      <c r="G580" t="s">
        <v>73</v>
      </c>
      <c r="H580" t="s">
        <v>67</v>
      </c>
      <c r="I580">
        <v>3596</v>
      </c>
      <c r="J580" t="s">
        <v>68</v>
      </c>
      <c r="K580">
        <v>579</v>
      </c>
      <c r="L580" t="s">
        <v>119</v>
      </c>
      <c r="M580" t="s">
        <v>48</v>
      </c>
      <c r="N580" s="2">
        <f>SUMIF(Datos_cocina!A:A,Datos_sala!K:K,Datos_cocina!J:J)</f>
        <v>50</v>
      </c>
      <c r="O580" s="7" t="str">
        <f>TEXT(Datos_sala[[#This Row],[Hora de Salida]], "aaaa-mm-dd")</f>
        <v>2023-04-06</v>
      </c>
      <c r="P580" t="str">
        <f>TEXT(Datos_sala[[#This Row],[Hora de Llegada]], "hh:mm")</f>
        <v>00:10</v>
      </c>
      <c r="Q580" t="str">
        <f>TEXT(Datos_sala[[#This Row],[Hora de Salida]], "hh:mm")</f>
        <v>02:17</v>
      </c>
      <c r="R580" s="8">
        <f>Datos_sala[[#This Row],[Hora de Salida2]] - Datos_sala[[#This Row],[Hora de Llegada2]] + IF(Datos_sala[[#This Row],[Estado de la Mesa]]="Ocupada", 15/1440, 0)</f>
        <v>8.8194444444444436E-2</v>
      </c>
      <c r="S580" s="8">
        <f>SUMIF(Datos_cocina!A:A, Datos_sala!K:K, Datos_cocina!H:H)</f>
        <v>3.3333333333333333E-2</v>
      </c>
      <c r="T580" s="8">
        <f>MAX(0, Datos_sala[[#This Row],[Tiempo de Permanencia]]-Datos_sala[[#This Row],[Tiempo de Preparación Ordenes en Horas]])</f>
        <v>5.4861111111111104E-2</v>
      </c>
      <c r="U580" s="9" t="str">
        <f>IF(Datos_sala[[#This Row],[Tiempo de Degustación en Horas]] = 0, "No", "Si")</f>
        <v>Si</v>
      </c>
    </row>
    <row r="581" spans="1:21" x14ac:dyDescent="0.3">
      <c r="A581" t="s">
        <v>125</v>
      </c>
      <c r="B581" t="s">
        <v>93</v>
      </c>
      <c r="C581">
        <v>5</v>
      </c>
      <c r="D581" s="1">
        <v>45022.004166666666</v>
      </c>
      <c r="E581" s="1">
        <v>45022.054166666669</v>
      </c>
      <c r="F581" t="s">
        <v>65</v>
      </c>
      <c r="G581" t="s">
        <v>73</v>
      </c>
      <c r="H581" t="s">
        <v>87</v>
      </c>
      <c r="I581">
        <v>4454</v>
      </c>
      <c r="J581" t="s">
        <v>68</v>
      </c>
      <c r="K581">
        <v>580</v>
      </c>
      <c r="L581" t="s">
        <v>103</v>
      </c>
      <c r="M581" t="s">
        <v>24</v>
      </c>
      <c r="N581" s="2">
        <f>SUMIF(Datos_cocina!A:A,Datos_sala!K:K,Datos_cocina!J:J)</f>
        <v>33</v>
      </c>
      <c r="O581" s="7" t="str">
        <f>TEXT(Datos_sala[[#This Row],[Hora de Salida]], "aaaa-mm-dd")</f>
        <v>2023-04-06</v>
      </c>
      <c r="P581" t="str">
        <f>TEXT(Datos_sala[[#This Row],[Hora de Llegada]], "hh:mm")</f>
        <v>00:06</v>
      </c>
      <c r="Q581" t="str">
        <f>TEXT(Datos_sala[[#This Row],[Hora de Salida]], "hh:mm")</f>
        <v>01:18</v>
      </c>
      <c r="R581" s="8">
        <f>Datos_sala[[#This Row],[Hora de Salida2]] - Datos_sala[[#This Row],[Hora de Llegada2]] + IF(Datos_sala[[#This Row],[Estado de la Mesa]]="Ocupada", 15/1440, 0)</f>
        <v>0.05</v>
      </c>
      <c r="S581" s="8">
        <f>SUMIF(Datos_cocina!A:A, Datos_sala!K:K, Datos_cocina!H:H)</f>
        <v>2.0833333333333332E-2</v>
      </c>
      <c r="T581" s="8">
        <f>MAX(0, Datos_sala[[#This Row],[Tiempo de Permanencia]]-Datos_sala[[#This Row],[Tiempo de Preparación Ordenes en Horas]])</f>
        <v>2.9166666666666671E-2</v>
      </c>
      <c r="U581" s="9" t="str">
        <f>IF(Datos_sala[[#This Row],[Tiempo de Degustación en Horas]] = 0, "No", "Si")</f>
        <v>Si</v>
      </c>
    </row>
    <row r="582" spans="1:21" x14ac:dyDescent="0.3">
      <c r="A582">
        <v>18</v>
      </c>
      <c r="B582" t="s">
        <v>523</v>
      </c>
      <c r="C582">
        <v>5</v>
      </c>
      <c r="D582" s="1">
        <v>45022.147916666669</v>
      </c>
      <c r="E582" s="1">
        <v>45022.213888888888</v>
      </c>
      <c r="F582" t="s">
        <v>65</v>
      </c>
      <c r="G582" t="s">
        <v>73</v>
      </c>
      <c r="H582" t="s">
        <v>67</v>
      </c>
      <c r="I582" t="s">
        <v>1404</v>
      </c>
      <c r="J582" t="s">
        <v>75</v>
      </c>
      <c r="K582">
        <v>581</v>
      </c>
      <c r="L582" t="s">
        <v>69</v>
      </c>
      <c r="M582" t="s">
        <v>694</v>
      </c>
      <c r="N582" s="2">
        <f>SUMIF(Datos_cocina!A:A,Datos_sala!K:K,Datos_cocina!J:J)</f>
        <v>123</v>
      </c>
      <c r="O582" s="7" t="str">
        <f>TEXT(Datos_sala[[#This Row],[Hora de Salida]], "aaaa-mm-dd")</f>
        <v>2023-04-06</v>
      </c>
      <c r="P582" t="str">
        <f>TEXT(Datos_sala[[#This Row],[Hora de Llegada]], "hh:mm")</f>
        <v>03:33</v>
      </c>
      <c r="Q582" t="str">
        <f>TEXT(Datos_sala[[#This Row],[Hora de Salida]], "hh:mm")</f>
        <v>05:08</v>
      </c>
      <c r="R582" s="8">
        <f>Datos_sala[[#This Row],[Hora de Salida2]] - Datos_sala[[#This Row],[Hora de Llegada2]] + IF(Datos_sala[[#This Row],[Estado de la Mesa]]="Ocupada", 15/1440, 0)</f>
        <v>7.6388888888888881E-2</v>
      </c>
      <c r="S582" s="8">
        <f>SUMIF(Datos_cocina!A:A, Datos_sala!K:K, Datos_cocina!H:H)</f>
        <v>3.8194444444444441E-2</v>
      </c>
      <c r="T582" s="8">
        <f>MAX(0, Datos_sala[[#This Row],[Tiempo de Permanencia]]-Datos_sala[[#This Row],[Tiempo de Preparación Ordenes en Horas]])</f>
        <v>3.8194444444444441E-2</v>
      </c>
      <c r="U582" s="9" t="str">
        <f>IF(Datos_sala[[#This Row],[Tiempo de Degustación en Horas]] = 0, "No", "Si")</f>
        <v>Si</v>
      </c>
    </row>
    <row r="583" spans="1:21" x14ac:dyDescent="0.3">
      <c r="A583" t="s">
        <v>152</v>
      </c>
      <c r="B583" t="s">
        <v>250</v>
      </c>
      <c r="C583">
        <v>1</v>
      </c>
      <c r="D583" s="1">
        <v>45022.158333333333</v>
      </c>
      <c r="E583" s="1">
        <v>45022.214583333334</v>
      </c>
      <c r="F583" t="s">
        <v>83</v>
      </c>
      <c r="G583" t="s">
        <v>73</v>
      </c>
      <c r="H583" t="s">
        <v>67</v>
      </c>
      <c r="I583">
        <v>2023</v>
      </c>
      <c r="J583" t="s">
        <v>79</v>
      </c>
      <c r="K583">
        <v>582</v>
      </c>
      <c r="L583" t="s">
        <v>103</v>
      </c>
      <c r="M583" t="s">
        <v>16</v>
      </c>
      <c r="N583" s="2">
        <f>SUMIF(Datos_cocina!A:A,Datos_sala!K:K,Datos_cocina!J:J)</f>
        <v>54</v>
      </c>
      <c r="O583" s="7" t="str">
        <f>TEXT(Datos_sala[[#This Row],[Hora de Salida]], "aaaa-mm-dd")</f>
        <v>2023-04-06</v>
      </c>
      <c r="P583" t="str">
        <f>TEXT(Datos_sala[[#This Row],[Hora de Llegada]], "hh:mm")</f>
        <v>03:48</v>
      </c>
      <c r="Q583" t="str">
        <f>TEXT(Datos_sala[[#This Row],[Hora de Salida]], "hh:mm")</f>
        <v>05:09</v>
      </c>
      <c r="R583" s="8">
        <f>Datos_sala[[#This Row],[Hora de Salida2]] - Datos_sala[[#This Row],[Hora de Llegada2]] + IF(Datos_sala[[#This Row],[Estado de la Mesa]]="Ocupada", 15/1440, 0)</f>
        <v>5.6249999999999994E-2</v>
      </c>
      <c r="S583" s="8">
        <f>SUMIF(Datos_cocina!A:A, Datos_sala!K:K, Datos_cocina!H:H)</f>
        <v>2.9166666666666667E-2</v>
      </c>
      <c r="T583" s="8">
        <f>MAX(0, Datos_sala[[#This Row],[Tiempo de Permanencia]]-Datos_sala[[#This Row],[Tiempo de Preparación Ordenes en Horas]])</f>
        <v>2.7083333333333327E-2</v>
      </c>
      <c r="U583" s="9" t="str">
        <f>IF(Datos_sala[[#This Row],[Tiempo de Degustación en Horas]] = 0, "No", "Si")</f>
        <v>Si</v>
      </c>
    </row>
    <row r="584" spans="1:21" x14ac:dyDescent="0.3">
      <c r="A584">
        <v>9</v>
      </c>
      <c r="B584" t="s">
        <v>170</v>
      </c>
      <c r="C584">
        <v>2</v>
      </c>
      <c r="D584" s="1">
        <v>45022.070138888892</v>
      </c>
      <c r="E584" s="1">
        <v>45022.148611111108</v>
      </c>
      <c r="F584" t="s">
        <v>83</v>
      </c>
      <c r="G584" t="s">
        <v>66</v>
      </c>
      <c r="H584" t="s">
        <v>87</v>
      </c>
      <c r="I584" t="s">
        <v>1405</v>
      </c>
      <c r="J584" t="s">
        <v>68</v>
      </c>
      <c r="K584">
        <v>583</v>
      </c>
      <c r="L584" t="s">
        <v>76</v>
      </c>
      <c r="M584" t="s">
        <v>1406</v>
      </c>
      <c r="N584" s="2">
        <f>SUMIF(Datos_cocina!A:A,Datos_sala!K:K,Datos_cocina!J:J)</f>
        <v>243</v>
      </c>
      <c r="O584" s="7" t="str">
        <f>TEXT(Datos_sala[[#This Row],[Hora de Salida]], "aaaa-mm-dd")</f>
        <v>2023-04-06</v>
      </c>
      <c r="P584" t="str">
        <f>TEXT(Datos_sala[[#This Row],[Hora de Llegada]], "hh:mm")</f>
        <v>01:41</v>
      </c>
      <c r="Q584" t="str">
        <f>TEXT(Datos_sala[[#This Row],[Hora de Salida]], "hh:mm")</f>
        <v>03:34</v>
      </c>
      <c r="R584" s="8">
        <f>Datos_sala[[#This Row],[Hora de Salida2]] - Datos_sala[[#This Row],[Hora de Llegada2]] + IF(Datos_sala[[#This Row],[Estado de la Mesa]]="Ocupada", 15/1440, 0)</f>
        <v>7.8472222222222221E-2</v>
      </c>
      <c r="S584" s="8">
        <f>SUMIF(Datos_cocina!A:A, Datos_sala!K:K, Datos_cocina!H:H)</f>
        <v>7.2916666666666671E-2</v>
      </c>
      <c r="T584" s="8">
        <f>MAX(0, Datos_sala[[#This Row],[Tiempo de Permanencia]]-Datos_sala[[#This Row],[Tiempo de Preparación Ordenes en Horas]])</f>
        <v>5.5555555555555497E-3</v>
      </c>
      <c r="U584" s="9" t="str">
        <f>IF(Datos_sala[[#This Row],[Tiempo de Degustación en Horas]] = 0, "No", "Si")</f>
        <v>Si</v>
      </c>
    </row>
    <row r="585" spans="1:21" x14ac:dyDescent="0.3">
      <c r="A585">
        <v>9</v>
      </c>
      <c r="B585" t="s">
        <v>1407</v>
      </c>
      <c r="C585">
        <v>4</v>
      </c>
      <c r="D585" s="1">
        <v>45022.149305555555</v>
      </c>
      <c r="E585" s="1">
        <v>45022.290972222225</v>
      </c>
      <c r="F585" t="s">
        <v>101</v>
      </c>
      <c r="G585" t="s">
        <v>73</v>
      </c>
      <c r="H585" t="s">
        <v>87</v>
      </c>
      <c r="I585" t="s">
        <v>1408</v>
      </c>
      <c r="J585" t="s">
        <v>79</v>
      </c>
      <c r="K585">
        <v>584</v>
      </c>
      <c r="L585" t="s">
        <v>84</v>
      </c>
      <c r="M585" t="s">
        <v>1409</v>
      </c>
      <c r="N585" s="2">
        <f>SUMIF(Datos_cocina!A:A,Datos_sala!K:K,Datos_cocina!J:J)</f>
        <v>139</v>
      </c>
      <c r="O585" s="7" t="str">
        <f>TEXT(Datos_sala[[#This Row],[Hora de Salida]], "aaaa-mm-dd")</f>
        <v>2023-04-06</v>
      </c>
      <c r="P585" t="str">
        <f>TEXT(Datos_sala[[#This Row],[Hora de Llegada]], "hh:mm")</f>
        <v>03:35</v>
      </c>
      <c r="Q585" t="str">
        <f>TEXT(Datos_sala[[#This Row],[Hora de Salida]], "hh:mm")</f>
        <v>06:59</v>
      </c>
      <c r="R585" s="8">
        <f>Datos_sala[[#This Row],[Hora de Salida2]] - Datos_sala[[#This Row],[Hora de Llegada2]] + IF(Datos_sala[[#This Row],[Estado de la Mesa]]="Ocupada", 15/1440, 0)</f>
        <v>0.14166666666666669</v>
      </c>
      <c r="S585" s="8">
        <f>SUMIF(Datos_cocina!A:A, Datos_sala!K:K, Datos_cocina!H:H)</f>
        <v>7.9166666666666663E-2</v>
      </c>
      <c r="T585" s="8">
        <f>MAX(0, Datos_sala[[#This Row],[Tiempo de Permanencia]]-Datos_sala[[#This Row],[Tiempo de Preparación Ordenes en Horas]])</f>
        <v>6.2500000000000028E-2</v>
      </c>
      <c r="U585" s="9" t="str">
        <f>IF(Datos_sala[[#This Row],[Tiempo de Degustación en Horas]] = 0, "No", "Si")</f>
        <v>Si</v>
      </c>
    </row>
    <row r="586" spans="1:21" x14ac:dyDescent="0.3">
      <c r="A586">
        <v>3</v>
      </c>
      <c r="B586" t="s">
        <v>1198</v>
      </c>
      <c r="C586">
        <v>5</v>
      </c>
      <c r="D586" s="1">
        <v>45022.057638888888</v>
      </c>
      <c r="E586" s="1">
        <v>45022.109027777777</v>
      </c>
      <c r="F586" t="s">
        <v>101</v>
      </c>
      <c r="G586" t="s">
        <v>98</v>
      </c>
      <c r="H586" t="s">
        <v>67</v>
      </c>
      <c r="I586" t="s">
        <v>1410</v>
      </c>
      <c r="J586" t="s">
        <v>68</v>
      </c>
      <c r="K586">
        <v>585</v>
      </c>
      <c r="L586" t="s">
        <v>110</v>
      </c>
      <c r="M586" t="s">
        <v>1411</v>
      </c>
      <c r="N586" s="2">
        <f>SUMIF(Datos_cocina!A:A,Datos_sala!K:K,Datos_cocina!J:J)</f>
        <v>128</v>
      </c>
      <c r="O586" s="7" t="str">
        <f>TEXT(Datos_sala[[#This Row],[Hora de Salida]], "aaaa-mm-dd")</f>
        <v>2023-04-06</v>
      </c>
      <c r="P586" t="str">
        <f>TEXT(Datos_sala[[#This Row],[Hora de Llegada]], "hh:mm")</f>
        <v>01:23</v>
      </c>
      <c r="Q586" t="str">
        <f>TEXT(Datos_sala[[#This Row],[Hora de Salida]], "hh:mm")</f>
        <v>02:37</v>
      </c>
      <c r="R586" s="8">
        <f>Datos_sala[[#This Row],[Hora de Salida2]] - Datos_sala[[#This Row],[Hora de Llegada2]] + IF(Datos_sala[[#This Row],[Estado de la Mesa]]="Ocupada", 15/1440, 0)</f>
        <v>5.1388888888888887E-2</v>
      </c>
      <c r="S586" s="8">
        <f>SUMIF(Datos_cocina!A:A, Datos_sala!K:K, Datos_cocina!H:H)</f>
        <v>6.5972222222222224E-2</v>
      </c>
      <c r="T586" s="8">
        <f>MAX(0, Datos_sala[[#This Row],[Tiempo de Permanencia]]-Datos_sala[[#This Row],[Tiempo de Preparación Ordenes en Horas]])</f>
        <v>0</v>
      </c>
      <c r="U586" s="9" t="str">
        <f>IF(Datos_sala[[#This Row],[Tiempo de Degustación en Horas]] = 0, "No", "Si")</f>
        <v>No</v>
      </c>
    </row>
    <row r="587" spans="1:21" x14ac:dyDescent="0.3">
      <c r="A587">
        <v>17</v>
      </c>
      <c r="B587" t="s">
        <v>1412</v>
      </c>
      <c r="C587">
        <v>5</v>
      </c>
      <c r="D587" s="1">
        <v>45022.030555555553</v>
      </c>
      <c r="E587" s="1">
        <v>45022.163194444445</v>
      </c>
      <c r="F587" t="s">
        <v>101</v>
      </c>
      <c r="G587" t="s">
        <v>66</v>
      </c>
      <c r="H587" t="s">
        <v>74</v>
      </c>
      <c r="I587" t="s">
        <v>587</v>
      </c>
      <c r="J587" t="s">
        <v>75</v>
      </c>
      <c r="K587">
        <v>586</v>
      </c>
      <c r="L587" t="s">
        <v>142</v>
      </c>
      <c r="M587" t="s">
        <v>1039</v>
      </c>
      <c r="N587" s="2">
        <f>SUMIF(Datos_cocina!A:A,Datos_sala!K:K,Datos_cocina!J:J)</f>
        <v>171</v>
      </c>
      <c r="O587" s="7" t="str">
        <f>TEXT(Datos_sala[[#This Row],[Hora de Salida]], "aaaa-mm-dd")</f>
        <v>2023-04-06</v>
      </c>
      <c r="P587" t="str">
        <f>TEXT(Datos_sala[[#This Row],[Hora de Llegada]], "hh:mm")</f>
        <v>00:44</v>
      </c>
      <c r="Q587" t="str">
        <f>TEXT(Datos_sala[[#This Row],[Hora de Salida]], "hh:mm")</f>
        <v>03:55</v>
      </c>
      <c r="R587" s="8">
        <f>Datos_sala[[#This Row],[Hora de Salida2]] - Datos_sala[[#This Row],[Hora de Llegada2]] + IF(Datos_sala[[#This Row],[Estado de la Mesa]]="Ocupada", 15/1440, 0)</f>
        <v>0.14305555555555555</v>
      </c>
      <c r="S587" s="8">
        <f>SUMIF(Datos_cocina!A:A, Datos_sala!K:K, Datos_cocina!H:H)</f>
        <v>6.3888888888888884E-2</v>
      </c>
      <c r="T587" s="8">
        <f>MAX(0, Datos_sala[[#This Row],[Tiempo de Permanencia]]-Datos_sala[[#This Row],[Tiempo de Preparación Ordenes en Horas]])</f>
        <v>7.9166666666666663E-2</v>
      </c>
      <c r="U587" s="9" t="str">
        <f>IF(Datos_sala[[#This Row],[Tiempo de Degustación en Horas]] = 0, "No", "Si")</f>
        <v>Si</v>
      </c>
    </row>
    <row r="588" spans="1:21" x14ac:dyDescent="0.3">
      <c r="A588" t="s">
        <v>63</v>
      </c>
      <c r="B588" t="s">
        <v>251</v>
      </c>
      <c r="C588">
        <v>4</v>
      </c>
      <c r="D588" s="1">
        <v>45022.151388888888</v>
      </c>
      <c r="E588" s="1">
        <v>45022.195833333331</v>
      </c>
      <c r="F588" t="s">
        <v>101</v>
      </c>
      <c r="G588" t="s">
        <v>98</v>
      </c>
      <c r="H588" t="s">
        <v>67</v>
      </c>
      <c r="I588">
        <v>3503</v>
      </c>
      <c r="J588" t="s">
        <v>75</v>
      </c>
      <c r="K588">
        <v>587</v>
      </c>
      <c r="L588" t="s">
        <v>103</v>
      </c>
      <c r="M588" t="s">
        <v>8</v>
      </c>
      <c r="N588" s="2">
        <f>SUMIF(Datos_cocina!A:A,Datos_sala!K:K,Datos_cocina!J:J)</f>
        <v>48</v>
      </c>
      <c r="O588" s="7" t="str">
        <f>TEXT(Datos_sala[[#This Row],[Hora de Salida]], "aaaa-mm-dd")</f>
        <v>2023-04-06</v>
      </c>
      <c r="P588" t="str">
        <f>TEXT(Datos_sala[[#This Row],[Hora de Llegada]], "hh:mm")</f>
        <v>03:38</v>
      </c>
      <c r="Q588" t="str">
        <f>TEXT(Datos_sala[[#This Row],[Hora de Salida]], "hh:mm")</f>
        <v>04:42</v>
      </c>
      <c r="R588" s="8">
        <f>Datos_sala[[#This Row],[Hora de Salida2]] - Datos_sala[[#This Row],[Hora de Llegada2]] + IF(Datos_sala[[#This Row],[Estado de la Mesa]]="Ocupada", 15/1440, 0)</f>
        <v>5.4861111111111117E-2</v>
      </c>
      <c r="S588" s="8">
        <f>SUMIF(Datos_cocina!A:A, Datos_sala!K:K, Datos_cocina!H:H)</f>
        <v>2.9861111111111113E-2</v>
      </c>
      <c r="T588" s="8">
        <f>MAX(0, Datos_sala[[#This Row],[Tiempo de Permanencia]]-Datos_sala[[#This Row],[Tiempo de Preparación Ordenes en Horas]])</f>
        <v>2.5000000000000005E-2</v>
      </c>
      <c r="U588" s="9" t="str">
        <f>IF(Datos_sala[[#This Row],[Tiempo de Degustación en Horas]] = 0, "No", "Si")</f>
        <v>Si</v>
      </c>
    </row>
    <row r="589" spans="1:21" x14ac:dyDescent="0.3">
      <c r="A589">
        <v>15</v>
      </c>
      <c r="B589" t="s">
        <v>1364</v>
      </c>
      <c r="C589">
        <v>2</v>
      </c>
      <c r="D589" s="1">
        <v>45022.097222222219</v>
      </c>
      <c r="E589" s="1">
        <v>45022.248611111114</v>
      </c>
      <c r="F589" t="s">
        <v>101</v>
      </c>
      <c r="G589" t="s">
        <v>66</v>
      </c>
      <c r="H589" t="s">
        <v>74</v>
      </c>
      <c r="I589" t="s">
        <v>1413</v>
      </c>
      <c r="J589" t="s">
        <v>68</v>
      </c>
      <c r="K589">
        <v>588</v>
      </c>
      <c r="L589" t="s">
        <v>119</v>
      </c>
      <c r="M589" t="s">
        <v>1414</v>
      </c>
      <c r="N589" s="2">
        <f>SUMIF(Datos_cocina!A:A,Datos_sala!K:K,Datos_cocina!J:J)</f>
        <v>101</v>
      </c>
      <c r="O589" s="7" t="str">
        <f>TEXT(Datos_sala[[#This Row],[Hora de Salida]], "aaaa-mm-dd")</f>
        <v>2023-04-06</v>
      </c>
      <c r="P589" t="str">
        <f>TEXT(Datos_sala[[#This Row],[Hora de Llegada]], "hh:mm")</f>
        <v>02:20</v>
      </c>
      <c r="Q589" t="str">
        <f>TEXT(Datos_sala[[#This Row],[Hora de Salida]], "hh:mm")</f>
        <v>05:58</v>
      </c>
      <c r="R589" s="8">
        <f>Datos_sala[[#This Row],[Hora de Salida2]] - Datos_sala[[#This Row],[Hora de Llegada2]] + IF(Datos_sala[[#This Row],[Estado de la Mesa]]="Ocupada", 15/1440, 0)</f>
        <v>0.15138888888888891</v>
      </c>
      <c r="S589" s="8">
        <f>SUMIF(Datos_cocina!A:A, Datos_sala!K:K, Datos_cocina!H:H)</f>
        <v>2.5694444444444443E-2</v>
      </c>
      <c r="T589" s="8">
        <f>MAX(0, Datos_sala[[#This Row],[Tiempo de Permanencia]]-Datos_sala[[#This Row],[Tiempo de Preparación Ordenes en Horas]])</f>
        <v>0.12569444444444447</v>
      </c>
      <c r="U589" s="9" t="str">
        <f>IF(Datos_sala[[#This Row],[Tiempo de Degustación en Horas]] = 0, "No", "Si")</f>
        <v>Si</v>
      </c>
    </row>
    <row r="590" spans="1:21" x14ac:dyDescent="0.3">
      <c r="A590">
        <v>10</v>
      </c>
      <c r="B590" t="s">
        <v>1415</v>
      </c>
      <c r="C590">
        <v>4</v>
      </c>
      <c r="D590" s="1">
        <v>45022.134722222225</v>
      </c>
      <c r="E590" s="1">
        <v>45022.247916666667</v>
      </c>
      <c r="F590" t="s">
        <v>65</v>
      </c>
      <c r="G590" t="s">
        <v>73</v>
      </c>
      <c r="H590" t="s">
        <v>87</v>
      </c>
      <c r="I590" t="s">
        <v>1416</v>
      </c>
      <c r="J590" t="s">
        <v>68</v>
      </c>
      <c r="K590">
        <v>589</v>
      </c>
      <c r="L590" t="s">
        <v>103</v>
      </c>
      <c r="M590" t="s">
        <v>1417</v>
      </c>
      <c r="N590" s="2">
        <f>SUMIF(Datos_cocina!A:A,Datos_sala!K:K,Datos_cocina!J:J)</f>
        <v>284</v>
      </c>
      <c r="O590" s="7" t="str">
        <f>TEXT(Datos_sala[[#This Row],[Hora de Salida]], "aaaa-mm-dd")</f>
        <v>2023-04-06</v>
      </c>
      <c r="P590" t="str">
        <f>TEXT(Datos_sala[[#This Row],[Hora de Llegada]], "hh:mm")</f>
        <v>03:14</v>
      </c>
      <c r="Q590" t="str">
        <f>TEXT(Datos_sala[[#This Row],[Hora de Salida]], "hh:mm")</f>
        <v>05:57</v>
      </c>
      <c r="R590" s="8">
        <f>Datos_sala[[#This Row],[Hora de Salida2]] - Datos_sala[[#This Row],[Hora de Llegada2]] + IF(Datos_sala[[#This Row],[Estado de la Mesa]]="Ocupada", 15/1440, 0)</f>
        <v>0.11319444444444446</v>
      </c>
      <c r="S590" s="8">
        <f>SUMIF(Datos_cocina!A:A, Datos_sala!K:K, Datos_cocina!H:H)</f>
        <v>8.3333333333333329E-2</v>
      </c>
      <c r="T590" s="8">
        <f>MAX(0, Datos_sala[[#This Row],[Tiempo de Permanencia]]-Datos_sala[[#This Row],[Tiempo de Preparación Ordenes en Horas]])</f>
        <v>2.986111111111113E-2</v>
      </c>
      <c r="U590" s="9" t="str">
        <f>IF(Datos_sala[[#This Row],[Tiempo de Degustación en Horas]] = 0, "No", "Si")</f>
        <v>Si</v>
      </c>
    </row>
    <row r="591" spans="1:21" x14ac:dyDescent="0.3">
      <c r="A591">
        <v>3</v>
      </c>
      <c r="B591" t="s">
        <v>738</v>
      </c>
      <c r="C591">
        <v>6</v>
      </c>
      <c r="D591" s="1">
        <v>45022.114583333336</v>
      </c>
      <c r="E591" s="1">
        <v>45022.185416666667</v>
      </c>
      <c r="F591" t="s">
        <v>83</v>
      </c>
      <c r="G591" t="s">
        <v>98</v>
      </c>
      <c r="H591" t="s">
        <v>67</v>
      </c>
      <c r="I591" t="s">
        <v>1418</v>
      </c>
      <c r="J591" t="s">
        <v>75</v>
      </c>
      <c r="K591">
        <v>590</v>
      </c>
      <c r="L591" t="s">
        <v>142</v>
      </c>
      <c r="M591" t="s">
        <v>1419</v>
      </c>
      <c r="N591" s="2">
        <f>SUMIF(Datos_cocina!A:A,Datos_sala!K:K,Datos_cocina!J:J)</f>
        <v>122</v>
      </c>
      <c r="O591" s="7" t="str">
        <f>TEXT(Datos_sala[[#This Row],[Hora de Salida]], "aaaa-mm-dd")</f>
        <v>2023-04-06</v>
      </c>
      <c r="P591" t="str">
        <f>TEXT(Datos_sala[[#This Row],[Hora de Llegada]], "hh:mm")</f>
        <v>02:45</v>
      </c>
      <c r="Q591" t="str">
        <f>TEXT(Datos_sala[[#This Row],[Hora de Salida]], "hh:mm")</f>
        <v>04:27</v>
      </c>
      <c r="R591" s="8">
        <f>Datos_sala[[#This Row],[Hora de Salida2]] - Datos_sala[[#This Row],[Hora de Llegada2]] + IF(Datos_sala[[#This Row],[Estado de la Mesa]]="Ocupada", 15/1440, 0)</f>
        <v>8.1250000000000017E-2</v>
      </c>
      <c r="S591" s="8">
        <f>SUMIF(Datos_cocina!A:A, Datos_sala!K:K, Datos_cocina!H:H)</f>
        <v>4.4444444444444446E-2</v>
      </c>
      <c r="T591" s="8">
        <f>MAX(0, Datos_sala[[#This Row],[Tiempo de Permanencia]]-Datos_sala[[#This Row],[Tiempo de Preparación Ordenes en Horas]])</f>
        <v>3.6805555555555571E-2</v>
      </c>
      <c r="U591" s="9" t="str">
        <f>IF(Datos_sala[[#This Row],[Tiempo de Degustación en Horas]] = 0, "No", "Si")</f>
        <v>Si</v>
      </c>
    </row>
    <row r="592" spans="1:21" x14ac:dyDescent="0.3">
      <c r="A592" t="s">
        <v>165</v>
      </c>
      <c r="B592" t="s">
        <v>252</v>
      </c>
      <c r="C592">
        <v>6</v>
      </c>
      <c r="D592" s="1">
        <v>45022.155555555553</v>
      </c>
      <c r="E592" s="1">
        <v>45022.263194444444</v>
      </c>
      <c r="F592" t="s">
        <v>101</v>
      </c>
      <c r="G592" t="s">
        <v>98</v>
      </c>
      <c r="H592" t="s">
        <v>67</v>
      </c>
      <c r="I592">
        <v>4433</v>
      </c>
      <c r="J592" t="s">
        <v>68</v>
      </c>
      <c r="K592">
        <v>591</v>
      </c>
      <c r="L592" t="s">
        <v>80</v>
      </c>
      <c r="M592" t="s">
        <v>18</v>
      </c>
      <c r="N592" s="2">
        <f>SUMIF(Datos_cocina!A:A,Datos_sala!K:K,Datos_cocina!J:J)</f>
        <v>120</v>
      </c>
      <c r="O592" s="7" t="str">
        <f>TEXT(Datos_sala[[#This Row],[Hora de Salida]], "aaaa-mm-dd")</f>
        <v>2023-04-06</v>
      </c>
      <c r="P592" t="str">
        <f>TEXT(Datos_sala[[#This Row],[Hora de Llegada]], "hh:mm")</f>
        <v>03:44</v>
      </c>
      <c r="Q592" t="str">
        <f>TEXT(Datos_sala[[#This Row],[Hora de Salida]], "hh:mm")</f>
        <v>06:19</v>
      </c>
      <c r="R592" s="8">
        <f>Datos_sala[[#This Row],[Hora de Salida2]] - Datos_sala[[#This Row],[Hora de Llegada2]] + IF(Datos_sala[[#This Row],[Estado de la Mesa]]="Ocupada", 15/1440, 0)</f>
        <v>0.1076388888888889</v>
      </c>
      <c r="S592" s="8">
        <f>SUMIF(Datos_cocina!A:A, Datos_sala!K:K, Datos_cocina!H:H)</f>
        <v>3.5416666666666666E-2</v>
      </c>
      <c r="T592" s="8">
        <f>MAX(0, Datos_sala[[#This Row],[Tiempo de Permanencia]]-Datos_sala[[#This Row],[Tiempo de Preparación Ordenes en Horas]])</f>
        <v>7.2222222222222229E-2</v>
      </c>
      <c r="U592" s="9" t="str">
        <f>IF(Datos_sala[[#This Row],[Tiempo de Degustación en Horas]] = 0, "No", "Si")</f>
        <v>Si</v>
      </c>
    </row>
    <row r="593" spans="1:21" x14ac:dyDescent="0.3">
      <c r="A593">
        <v>5</v>
      </c>
      <c r="B593" t="s">
        <v>1420</v>
      </c>
      <c r="C593">
        <v>1</v>
      </c>
      <c r="D593" s="1">
        <v>45022.033333333333</v>
      </c>
      <c r="E593" s="1">
        <v>45022.111111111109</v>
      </c>
      <c r="F593" t="s">
        <v>83</v>
      </c>
      <c r="G593" t="s">
        <v>73</v>
      </c>
      <c r="H593" t="s">
        <v>67</v>
      </c>
      <c r="I593" t="s">
        <v>1421</v>
      </c>
      <c r="J593" t="s">
        <v>79</v>
      </c>
      <c r="K593">
        <v>592</v>
      </c>
      <c r="L593" t="s">
        <v>110</v>
      </c>
      <c r="M593" t="s">
        <v>1422</v>
      </c>
      <c r="N593" s="2">
        <f>SUMIF(Datos_cocina!A:A,Datos_sala!K:K,Datos_cocina!J:J)</f>
        <v>94</v>
      </c>
      <c r="O593" s="7" t="str">
        <f>TEXT(Datos_sala[[#This Row],[Hora de Salida]], "aaaa-mm-dd")</f>
        <v>2023-04-06</v>
      </c>
      <c r="P593" t="str">
        <f>TEXT(Datos_sala[[#This Row],[Hora de Llegada]], "hh:mm")</f>
        <v>00:48</v>
      </c>
      <c r="Q593" t="str">
        <f>TEXT(Datos_sala[[#This Row],[Hora de Salida]], "hh:mm")</f>
        <v>02:40</v>
      </c>
      <c r="R593" s="8">
        <f>Datos_sala[[#This Row],[Hora de Salida2]] - Datos_sala[[#This Row],[Hora de Llegada2]] + IF(Datos_sala[[#This Row],[Estado de la Mesa]]="Ocupada", 15/1440, 0)</f>
        <v>7.7777777777777779E-2</v>
      </c>
      <c r="S593" s="8">
        <f>SUMIF(Datos_cocina!A:A, Datos_sala!K:K, Datos_cocina!H:H)</f>
        <v>7.013888888888889E-2</v>
      </c>
      <c r="T593" s="8">
        <f>MAX(0, Datos_sala[[#This Row],[Tiempo de Permanencia]]-Datos_sala[[#This Row],[Tiempo de Preparación Ordenes en Horas]])</f>
        <v>7.6388888888888895E-3</v>
      </c>
      <c r="U593" s="9" t="str">
        <f>IF(Datos_sala[[#This Row],[Tiempo de Degustación en Horas]] = 0, "No", "Si")</f>
        <v>Si</v>
      </c>
    </row>
    <row r="594" spans="1:21" x14ac:dyDescent="0.3">
      <c r="A594">
        <v>17</v>
      </c>
      <c r="B594" t="s">
        <v>1423</v>
      </c>
      <c r="C594">
        <v>5</v>
      </c>
      <c r="D594" s="1">
        <v>45022.017361111109</v>
      </c>
      <c r="E594" s="1">
        <v>45022.095138888886</v>
      </c>
      <c r="F594" t="s">
        <v>65</v>
      </c>
      <c r="G594" t="s">
        <v>73</v>
      </c>
      <c r="H594" t="s">
        <v>87</v>
      </c>
      <c r="I594" t="s">
        <v>1424</v>
      </c>
      <c r="J594" t="s">
        <v>79</v>
      </c>
      <c r="K594">
        <v>593</v>
      </c>
      <c r="L594" t="s">
        <v>107</v>
      </c>
      <c r="M594" t="s">
        <v>1425</v>
      </c>
      <c r="N594" s="2">
        <f>SUMIF(Datos_cocina!A:A,Datos_sala!K:K,Datos_cocina!J:J)</f>
        <v>209</v>
      </c>
      <c r="O594" s="7" t="str">
        <f>TEXT(Datos_sala[[#This Row],[Hora de Salida]], "aaaa-mm-dd")</f>
        <v>2023-04-06</v>
      </c>
      <c r="P594" t="str">
        <f>TEXT(Datos_sala[[#This Row],[Hora de Llegada]], "hh:mm")</f>
        <v>00:25</v>
      </c>
      <c r="Q594" t="str">
        <f>TEXT(Datos_sala[[#This Row],[Hora de Salida]], "hh:mm")</f>
        <v>02:17</v>
      </c>
      <c r="R594" s="8">
        <f>Datos_sala[[#This Row],[Hora de Salida2]] - Datos_sala[[#This Row],[Hora de Llegada2]] + IF(Datos_sala[[#This Row],[Estado de la Mesa]]="Ocupada", 15/1440, 0)</f>
        <v>7.7777777777777779E-2</v>
      </c>
      <c r="S594" s="8">
        <f>SUMIF(Datos_cocina!A:A, Datos_sala!K:K, Datos_cocina!H:H)</f>
        <v>3.3333333333333333E-2</v>
      </c>
      <c r="T594" s="8">
        <f>MAX(0, Datos_sala[[#This Row],[Tiempo de Permanencia]]-Datos_sala[[#This Row],[Tiempo de Preparación Ordenes en Horas]])</f>
        <v>4.4444444444444446E-2</v>
      </c>
      <c r="U594" s="9" t="str">
        <f>IF(Datos_sala[[#This Row],[Tiempo de Degustación en Horas]] = 0, "No", "Si")</f>
        <v>Si</v>
      </c>
    </row>
    <row r="595" spans="1:21" x14ac:dyDescent="0.3">
      <c r="A595">
        <v>17</v>
      </c>
      <c r="B595" t="s">
        <v>1426</v>
      </c>
      <c r="C595">
        <v>1</v>
      </c>
      <c r="D595" s="1">
        <v>45022.138888888891</v>
      </c>
      <c r="E595" s="1">
        <v>45022.200694444444</v>
      </c>
      <c r="F595" t="s">
        <v>101</v>
      </c>
      <c r="G595" t="s">
        <v>73</v>
      </c>
      <c r="H595" t="s">
        <v>87</v>
      </c>
      <c r="I595" t="s">
        <v>1427</v>
      </c>
      <c r="J595" t="s">
        <v>68</v>
      </c>
      <c r="K595">
        <v>594</v>
      </c>
      <c r="L595" t="s">
        <v>80</v>
      </c>
      <c r="M595" t="s">
        <v>1428</v>
      </c>
      <c r="N595" s="2">
        <f>SUMIF(Datos_cocina!A:A,Datos_sala!K:K,Datos_cocina!J:J)</f>
        <v>139</v>
      </c>
      <c r="O595" s="7" t="str">
        <f>TEXT(Datos_sala[[#This Row],[Hora de Salida]], "aaaa-mm-dd")</f>
        <v>2023-04-06</v>
      </c>
      <c r="P595" t="str">
        <f>TEXT(Datos_sala[[#This Row],[Hora de Llegada]], "hh:mm")</f>
        <v>03:20</v>
      </c>
      <c r="Q595" t="str">
        <f>TEXT(Datos_sala[[#This Row],[Hora de Salida]], "hh:mm")</f>
        <v>04:49</v>
      </c>
      <c r="R595" s="8">
        <f>Datos_sala[[#This Row],[Hora de Salida2]] - Datos_sala[[#This Row],[Hora de Llegada2]] + IF(Datos_sala[[#This Row],[Estado de la Mesa]]="Ocupada", 15/1440, 0)</f>
        <v>6.1805555555555558E-2</v>
      </c>
      <c r="S595" s="8">
        <f>SUMIF(Datos_cocina!A:A, Datos_sala!K:K, Datos_cocina!H:H)</f>
        <v>6.805555555555555E-2</v>
      </c>
      <c r="T595" s="8">
        <f>MAX(0, Datos_sala[[#This Row],[Tiempo de Permanencia]]-Datos_sala[[#This Row],[Tiempo de Preparación Ordenes en Horas]])</f>
        <v>0</v>
      </c>
      <c r="U595" s="9" t="str">
        <f>IF(Datos_sala[[#This Row],[Tiempo de Degustación en Horas]] = 0, "No", "Si")</f>
        <v>No</v>
      </c>
    </row>
    <row r="596" spans="1:21" x14ac:dyDescent="0.3">
      <c r="A596">
        <v>9</v>
      </c>
      <c r="B596" t="s">
        <v>82</v>
      </c>
      <c r="C596">
        <v>5</v>
      </c>
      <c r="D596" s="1">
        <v>45022.127083333333</v>
      </c>
      <c r="E596" s="1">
        <v>45022.227083333331</v>
      </c>
      <c r="F596" t="s">
        <v>83</v>
      </c>
      <c r="G596" t="s">
        <v>73</v>
      </c>
      <c r="H596" t="s">
        <v>67</v>
      </c>
      <c r="I596" t="s">
        <v>1429</v>
      </c>
      <c r="J596" t="s">
        <v>75</v>
      </c>
      <c r="K596">
        <v>595</v>
      </c>
      <c r="L596" t="s">
        <v>119</v>
      </c>
      <c r="M596" t="s">
        <v>1430</v>
      </c>
      <c r="N596" s="2">
        <f>SUMIF(Datos_cocina!A:A,Datos_sala!K:K,Datos_cocina!J:J)</f>
        <v>72</v>
      </c>
      <c r="O596" s="7" t="str">
        <f>TEXT(Datos_sala[[#This Row],[Hora de Salida]], "aaaa-mm-dd")</f>
        <v>2023-04-06</v>
      </c>
      <c r="P596" t="str">
        <f>TEXT(Datos_sala[[#This Row],[Hora de Llegada]], "hh:mm")</f>
        <v>03:03</v>
      </c>
      <c r="Q596" t="str">
        <f>TEXT(Datos_sala[[#This Row],[Hora de Salida]], "hh:mm")</f>
        <v>05:27</v>
      </c>
      <c r="R596" s="8">
        <f>Datos_sala[[#This Row],[Hora de Salida2]] - Datos_sala[[#This Row],[Hora de Llegada2]] + IF(Datos_sala[[#This Row],[Estado de la Mesa]]="Ocupada", 15/1440, 0)</f>
        <v>0.11041666666666668</v>
      </c>
      <c r="S596" s="8">
        <f>SUMIF(Datos_cocina!A:A, Datos_sala!K:K, Datos_cocina!H:H)</f>
        <v>3.4027777777777775E-2</v>
      </c>
      <c r="T596" s="8">
        <f>MAX(0, Datos_sala[[#This Row],[Tiempo de Permanencia]]-Datos_sala[[#This Row],[Tiempo de Preparación Ordenes en Horas]])</f>
        <v>7.6388888888888895E-2</v>
      </c>
      <c r="U596" s="9" t="str">
        <f>IF(Datos_sala[[#This Row],[Tiempo de Degustación en Horas]] = 0, "No", "Si")</f>
        <v>Si</v>
      </c>
    </row>
    <row r="597" spans="1:21" x14ac:dyDescent="0.3">
      <c r="A597">
        <v>18</v>
      </c>
      <c r="B597" t="s">
        <v>1431</v>
      </c>
      <c r="C597">
        <v>2</v>
      </c>
      <c r="D597" s="1">
        <v>45022.056250000001</v>
      </c>
      <c r="E597" s="1">
        <v>45022.152083333334</v>
      </c>
      <c r="F597" t="s">
        <v>83</v>
      </c>
      <c r="G597" t="s">
        <v>73</v>
      </c>
      <c r="H597" t="s">
        <v>87</v>
      </c>
      <c r="I597" t="s">
        <v>1432</v>
      </c>
      <c r="J597" t="s">
        <v>75</v>
      </c>
      <c r="K597">
        <v>596</v>
      </c>
      <c r="L597" t="s">
        <v>110</v>
      </c>
      <c r="M597" t="s">
        <v>1433</v>
      </c>
      <c r="N597" s="2">
        <f>SUMIF(Datos_cocina!A:A,Datos_sala!K:K,Datos_cocina!J:J)</f>
        <v>240</v>
      </c>
      <c r="O597" s="7" t="str">
        <f>TEXT(Datos_sala[[#This Row],[Hora de Salida]], "aaaa-mm-dd")</f>
        <v>2023-04-06</v>
      </c>
      <c r="P597" t="str">
        <f>TEXT(Datos_sala[[#This Row],[Hora de Llegada]], "hh:mm")</f>
        <v>01:21</v>
      </c>
      <c r="Q597" t="str">
        <f>TEXT(Datos_sala[[#This Row],[Hora de Salida]], "hh:mm")</f>
        <v>03:39</v>
      </c>
      <c r="R597" s="8">
        <f>Datos_sala[[#This Row],[Hora de Salida2]] - Datos_sala[[#This Row],[Hora de Llegada2]] + IF(Datos_sala[[#This Row],[Estado de la Mesa]]="Ocupada", 15/1440, 0)</f>
        <v>0.10625</v>
      </c>
      <c r="S597" s="8">
        <f>SUMIF(Datos_cocina!A:A, Datos_sala!K:K, Datos_cocina!H:H)</f>
        <v>0.10972222222222223</v>
      </c>
      <c r="T597" s="8">
        <f>MAX(0, Datos_sala[[#This Row],[Tiempo de Permanencia]]-Datos_sala[[#This Row],[Tiempo de Preparación Ordenes en Horas]])</f>
        <v>0</v>
      </c>
      <c r="U597" s="9" t="str">
        <f>IF(Datos_sala[[#This Row],[Tiempo de Degustación en Horas]] = 0, "No", "Si")</f>
        <v>No</v>
      </c>
    </row>
    <row r="598" spans="1:21" x14ac:dyDescent="0.3">
      <c r="A598">
        <v>16</v>
      </c>
      <c r="B598" t="s">
        <v>1248</v>
      </c>
      <c r="C598">
        <v>1</v>
      </c>
      <c r="D598" s="1">
        <v>45022.035416666666</v>
      </c>
      <c r="E598" s="1">
        <v>45022.160416666666</v>
      </c>
      <c r="F598" t="s">
        <v>121</v>
      </c>
      <c r="G598" t="s">
        <v>73</v>
      </c>
      <c r="H598" t="s">
        <v>67</v>
      </c>
      <c r="I598" t="s">
        <v>1434</v>
      </c>
      <c r="J598" t="s">
        <v>75</v>
      </c>
      <c r="K598">
        <v>597</v>
      </c>
      <c r="L598" t="s">
        <v>80</v>
      </c>
      <c r="M598" t="s">
        <v>1435</v>
      </c>
      <c r="N598" s="2">
        <f>SUMIF(Datos_cocina!A:A,Datos_sala!K:K,Datos_cocina!J:J)</f>
        <v>150</v>
      </c>
      <c r="O598" s="7" t="str">
        <f>TEXT(Datos_sala[[#This Row],[Hora de Salida]], "aaaa-mm-dd")</f>
        <v>2023-04-06</v>
      </c>
      <c r="P598" t="str">
        <f>TEXT(Datos_sala[[#This Row],[Hora de Llegada]], "hh:mm")</f>
        <v>00:51</v>
      </c>
      <c r="Q598" t="str">
        <f>TEXT(Datos_sala[[#This Row],[Hora de Salida]], "hh:mm")</f>
        <v>03:51</v>
      </c>
      <c r="R598" s="8">
        <f>Datos_sala[[#This Row],[Hora de Salida2]] - Datos_sala[[#This Row],[Hora de Llegada2]] + IF(Datos_sala[[#This Row],[Estado de la Mesa]]="Ocupada", 15/1440, 0)</f>
        <v>0.13541666666666666</v>
      </c>
      <c r="S598" s="8">
        <f>SUMIF(Datos_cocina!A:A, Datos_sala!K:K, Datos_cocina!H:H)</f>
        <v>9.7916666666666666E-2</v>
      </c>
      <c r="T598" s="8">
        <f>MAX(0, Datos_sala[[#This Row],[Tiempo de Permanencia]]-Datos_sala[[#This Row],[Tiempo de Preparación Ordenes en Horas]])</f>
        <v>3.7499999999999992E-2</v>
      </c>
      <c r="U598" s="9" t="str">
        <f>IF(Datos_sala[[#This Row],[Tiempo de Degustación en Horas]] = 0, "No", "Si")</f>
        <v>Si</v>
      </c>
    </row>
    <row r="599" spans="1:21" x14ac:dyDescent="0.3">
      <c r="A599">
        <v>9</v>
      </c>
      <c r="B599" t="s">
        <v>1436</v>
      </c>
      <c r="C599">
        <v>6</v>
      </c>
      <c r="D599" s="1">
        <v>45022.136111111111</v>
      </c>
      <c r="E599" s="1">
        <v>45022.290972222225</v>
      </c>
      <c r="F599" t="s">
        <v>72</v>
      </c>
      <c r="G599" t="s">
        <v>73</v>
      </c>
      <c r="H599" t="s">
        <v>67</v>
      </c>
      <c r="I599" t="s">
        <v>1437</v>
      </c>
      <c r="J599" t="s">
        <v>79</v>
      </c>
      <c r="K599">
        <v>598</v>
      </c>
      <c r="L599" t="s">
        <v>107</v>
      </c>
      <c r="M599" t="s">
        <v>1438</v>
      </c>
      <c r="N599" s="2">
        <f>SUMIF(Datos_cocina!A:A,Datos_sala!K:K,Datos_cocina!J:J)</f>
        <v>209</v>
      </c>
      <c r="O599" s="7" t="str">
        <f>TEXT(Datos_sala[[#This Row],[Hora de Salida]], "aaaa-mm-dd")</f>
        <v>2023-04-06</v>
      </c>
      <c r="P599" t="str">
        <f>TEXT(Datos_sala[[#This Row],[Hora de Llegada]], "hh:mm")</f>
        <v>03:16</v>
      </c>
      <c r="Q599" t="str">
        <f>TEXT(Datos_sala[[#This Row],[Hora de Salida]], "hh:mm")</f>
        <v>06:59</v>
      </c>
      <c r="R599" s="8">
        <f>Datos_sala[[#This Row],[Hora de Salida2]] - Datos_sala[[#This Row],[Hora de Llegada2]] + IF(Datos_sala[[#This Row],[Estado de la Mesa]]="Ocupada", 15/1440, 0)</f>
        <v>0.15486111111111114</v>
      </c>
      <c r="S599" s="8">
        <f>SUMIF(Datos_cocina!A:A, Datos_sala!K:K, Datos_cocina!H:H)</f>
        <v>5.6249999999999994E-2</v>
      </c>
      <c r="T599" s="8">
        <f>MAX(0, Datos_sala[[#This Row],[Tiempo de Permanencia]]-Datos_sala[[#This Row],[Tiempo de Preparación Ordenes en Horas]])</f>
        <v>9.8611111111111149E-2</v>
      </c>
      <c r="U599" s="9" t="str">
        <f>IF(Datos_sala[[#This Row],[Tiempo de Degustación en Horas]] = 0, "No", "Si")</f>
        <v>Si</v>
      </c>
    </row>
    <row r="600" spans="1:21" x14ac:dyDescent="0.3">
      <c r="A600">
        <v>11</v>
      </c>
      <c r="B600" t="s">
        <v>1439</v>
      </c>
      <c r="C600">
        <v>3</v>
      </c>
      <c r="D600" s="1">
        <v>45022.023611111108</v>
      </c>
      <c r="E600" s="1">
        <v>45022.181250000001</v>
      </c>
      <c r="F600" t="s">
        <v>83</v>
      </c>
      <c r="G600" t="s">
        <v>73</v>
      </c>
      <c r="H600" t="s">
        <v>67</v>
      </c>
      <c r="I600" t="s">
        <v>1440</v>
      </c>
      <c r="J600" t="s">
        <v>68</v>
      </c>
      <c r="K600">
        <v>599</v>
      </c>
      <c r="L600" t="s">
        <v>119</v>
      </c>
      <c r="M600" t="s">
        <v>1441</v>
      </c>
      <c r="N600" s="2">
        <f>SUMIF(Datos_cocina!A:A,Datos_sala!K:K,Datos_cocina!J:J)</f>
        <v>169</v>
      </c>
      <c r="O600" s="7" t="str">
        <f>TEXT(Datos_sala[[#This Row],[Hora de Salida]], "aaaa-mm-dd")</f>
        <v>2023-04-06</v>
      </c>
      <c r="P600" t="str">
        <f>TEXT(Datos_sala[[#This Row],[Hora de Llegada]], "hh:mm")</f>
        <v>00:34</v>
      </c>
      <c r="Q600" t="str">
        <f>TEXT(Datos_sala[[#This Row],[Hora de Salida]], "hh:mm")</f>
        <v>04:21</v>
      </c>
      <c r="R600" s="8">
        <f>Datos_sala[[#This Row],[Hora de Salida2]] - Datos_sala[[#This Row],[Hora de Llegada2]] + IF(Datos_sala[[#This Row],[Estado de la Mesa]]="Ocupada", 15/1440, 0)</f>
        <v>0.15763888888888888</v>
      </c>
      <c r="S600" s="8">
        <f>SUMIF(Datos_cocina!A:A, Datos_sala!K:K, Datos_cocina!H:H)</f>
        <v>7.4999999999999997E-2</v>
      </c>
      <c r="T600" s="8">
        <f>MAX(0, Datos_sala[[#This Row],[Tiempo de Permanencia]]-Datos_sala[[#This Row],[Tiempo de Preparación Ordenes en Horas]])</f>
        <v>8.2638888888888887E-2</v>
      </c>
      <c r="U600" s="9" t="str">
        <f>IF(Datos_sala[[#This Row],[Tiempo de Degustación en Horas]] = 0, "No", "Si")</f>
        <v>Si</v>
      </c>
    </row>
    <row r="601" spans="1:21" x14ac:dyDescent="0.3">
      <c r="A601">
        <v>14</v>
      </c>
      <c r="B601" t="s">
        <v>1442</v>
      </c>
      <c r="C601">
        <v>4</v>
      </c>
      <c r="D601" s="1">
        <v>45022.165277777778</v>
      </c>
      <c r="E601" s="1">
        <v>45022.209027777775</v>
      </c>
      <c r="F601" t="s">
        <v>101</v>
      </c>
      <c r="G601" t="s">
        <v>73</v>
      </c>
      <c r="H601" t="s">
        <v>87</v>
      </c>
      <c r="I601" t="s">
        <v>1325</v>
      </c>
      <c r="J601" t="s">
        <v>75</v>
      </c>
      <c r="K601">
        <v>600</v>
      </c>
      <c r="L601" t="s">
        <v>84</v>
      </c>
      <c r="M601" t="s">
        <v>314</v>
      </c>
      <c r="N601" s="2">
        <f>SUMIF(Datos_cocina!A:A,Datos_sala!K:K,Datos_cocina!J:J)</f>
        <v>144</v>
      </c>
      <c r="O601" s="7" t="str">
        <f>TEXT(Datos_sala[[#This Row],[Hora de Salida]], "aaaa-mm-dd")</f>
        <v>2023-04-06</v>
      </c>
      <c r="P601" t="str">
        <f>TEXT(Datos_sala[[#This Row],[Hora de Llegada]], "hh:mm")</f>
        <v>03:58</v>
      </c>
      <c r="Q601" t="str">
        <f>TEXT(Datos_sala[[#This Row],[Hora de Salida]], "hh:mm")</f>
        <v>05:01</v>
      </c>
      <c r="R601" s="8">
        <f>Datos_sala[[#This Row],[Hora de Salida2]] - Datos_sala[[#This Row],[Hora de Llegada2]] + IF(Datos_sala[[#This Row],[Estado de la Mesa]]="Ocupada", 15/1440, 0)</f>
        <v>5.4166666666666675E-2</v>
      </c>
      <c r="S601" s="8">
        <f>SUMIF(Datos_cocina!A:A, Datos_sala!K:K, Datos_cocina!H:H)</f>
        <v>4.5138888888888888E-2</v>
      </c>
      <c r="T601" s="8">
        <f>MAX(0, Datos_sala[[#This Row],[Tiempo de Permanencia]]-Datos_sala[[#This Row],[Tiempo de Preparación Ordenes en Horas]])</f>
        <v>9.0277777777777873E-3</v>
      </c>
      <c r="U601" s="9" t="str">
        <f>IF(Datos_sala[[#This Row],[Tiempo de Degustación en Horas]] = 0, "No", "Si")</f>
        <v>Si</v>
      </c>
    </row>
    <row r="602" spans="1:21" x14ac:dyDescent="0.3">
      <c r="A602">
        <v>13</v>
      </c>
      <c r="B602" t="s">
        <v>245</v>
      </c>
      <c r="C602">
        <v>1</v>
      </c>
      <c r="D602" s="1">
        <v>45022.113194444442</v>
      </c>
      <c r="E602" s="1">
        <v>45022.260416666664</v>
      </c>
      <c r="F602" t="s">
        <v>65</v>
      </c>
      <c r="G602" t="s">
        <v>66</v>
      </c>
      <c r="H602" t="s">
        <v>67</v>
      </c>
      <c r="I602" t="s">
        <v>1443</v>
      </c>
      <c r="J602" t="s">
        <v>68</v>
      </c>
      <c r="K602">
        <v>601</v>
      </c>
      <c r="L602" t="s">
        <v>69</v>
      </c>
      <c r="M602" t="s">
        <v>1444</v>
      </c>
      <c r="N602" s="2">
        <f>SUMIF(Datos_cocina!A:A,Datos_sala!K:K,Datos_cocina!J:J)</f>
        <v>292</v>
      </c>
      <c r="O602" s="7" t="str">
        <f>TEXT(Datos_sala[[#This Row],[Hora de Salida]], "aaaa-mm-dd")</f>
        <v>2023-04-06</v>
      </c>
      <c r="P602" t="str">
        <f>TEXT(Datos_sala[[#This Row],[Hora de Llegada]], "hh:mm")</f>
        <v>02:43</v>
      </c>
      <c r="Q602" t="str">
        <f>TEXT(Datos_sala[[#This Row],[Hora de Salida]], "hh:mm")</f>
        <v>06:15</v>
      </c>
      <c r="R602" s="8">
        <f>Datos_sala[[#This Row],[Hora de Salida2]] - Datos_sala[[#This Row],[Hora de Llegada2]] + IF(Datos_sala[[#This Row],[Estado de la Mesa]]="Ocupada", 15/1440, 0)</f>
        <v>0.14722222222222225</v>
      </c>
      <c r="S602" s="8">
        <f>SUMIF(Datos_cocina!A:A, Datos_sala!K:K, Datos_cocina!H:H)</f>
        <v>7.9861111111111119E-2</v>
      </c>
      <c r="T602" s="8">
        <f>MAX(0, Datos_sala[[#This Row],[Tiempo de Permanencia]]-Datos_sala[[#This Row],[Tiempo de Preparación Ordenes en Horas]])</f>
        <v>6.7361111111111135E-2</v>
      </c>
      <c r="U602" s="9" t="str">
        <f>IF(Datos_sala[[#This Row],[Tiempo de Degustación en Horas]] = 0, "No", "Si")</f>
        <v>Si</v>
      </c>
    </row>
    <row r="603" spans="1:21" x14ac:dyDescent="0.3">
      <c r="A603">
        <v>12</v>
      </c>
      <c r="B603" t="s">
        <v>1445</v>
      </c>
      <c r="C603">
        <v>3</v>
      </c>
      <c r="D603" s="1">
        <v>45022.161111111112</v>
      </c>
      <c r="E603" s="1">
        <v>45022.291666666664</v>
      </c>
      <c r="F603" t="s">
        <v>83</v>
      </c>
      <c r="G603" t="s">
        <v>73</v>
      </c>
      <c r="H603" t="s">
        <v>74</v>
      </c>
      <c r="I603" t="s">
        <v>1446</v>
      </c>
      <c r="J603" t="s">
        <v>79</v>
      </c>
      <c r="K603">
        <v>602</v>
      </c>
      <c r="L603" t="s">
        <v>107</v>
      </c>
      <c r="M603" t="s">
        <v>1447</v>
      </c>
      <c r="N603" s="2">
        <f>SUMIF(Datos_cocina!A:A,Datos_sala!K:K,Datos_cocina!J:J)</f>
        <v>266</v>
      </c>
      <c r="O603" s="7" t="str">
        <f>TEXT(Datos_sala[[#This Row],[Hora de Salida]], "aaaa-mm-dd")</f>
        <v>2023-04-06</v>
      </c>
      <c r="P603" t="str">
        <f>TEXT(Datos_sala[[#This Row],[Hora de Llegada]], "hh:mm")</f>
        <v>03:52</v>
      </c>
      <c r="Q603" t="str">
        <f>TEXT(Datos_sala[[#This Row],[Hora de Salida]], "hh:mm")</f>
        <v>07:00</v>
      </c>
      <c r="R603" s="8">
        <f>Datos_sala[[#This Row],[Hora de Salida2]] - Datos_sala[[#This Row],[Hora de Llegada2]] + IF(Datos_sala[[#This Row],[Estado de la Mesa]]="Ocupada", 15/1440, 0)</f>
        <v>0.13055555555555556</v>
      </c>
      <c r="S603" s="8">
        <f>SUMIF(Datos_cocina!A:A, Datos_sala!K:K, Datos_cocina!H:H)</f>
        <v>0.11249999999999999</v>
      </c>
      <c r="T603" s="8">
        <f>MAX(0, Datos_sala[[#This Row],[Tiempo de Permanencia]]-Datos_sala[[#This Row],[Tiempo de Preparación Ordenes en Horas]])</f>
        <v>1.8055555555555575E-2</v>
      </c>
      <c r="U603" s="9" t="str">
        <f>IF(Datos_sala[[#This Row],[Tiempo de Degustación en Horas]] = 0, "No", "Si")</f>
        <v>Si</v>
      </c>
    </row>
    <row r="604" spans="1:21" x14ac:dyDescent="0.3">
      <c r="A604" t="s">
        <v>104</v>
      </c>
      <c r="B604" t="s">
        <v>253</v>
      </c>
      <c r="C604">
        <v>6</v>
      </c>
      <c r="D604" s="1">
        <v>45022.035416666666</v>
      </c>
      <c r="E604" s="1">
        <v>45022.181250000001</v>
      </c>
      <c r="F604" t="s">
        <v>121</v>
      </c>
      <c r="G604" t="s">
        <v>73</v>
      </c>
      <c r="H604" t="s">
        <v>67</v>
      </c>
      <c r="I604">
        <v>242</v>
      </c>
      <c r="J604" t="s">
        <v>68</v>
      </c>
      <c r="K604">
        <v>603</v>
      </c>
      <c r="L604" t="s">
        <v>103</v>
      </c>
      <c r="M604" t="s">
        <v>14</v>
      </c>
      <c r="N604" s="2">
        <f>SUMIF(Datos_cocina!A:A,Datos_sala!K:K,Datos_cocina!J:J)</f>
        <v>62</v>
      </c>
      <c r="O604" s="7" t="str">
        <f>TEXT(Datos_sala[[#This Row],[Hora de Salida]], "aaaa-mm-dd")</f>
        <v>2023-04-06</v>
      </c>
      <c r="P604" t="str">
        <f>TEXT(Datos_sala[[#This Row],[Hora de Llegada]], "hh:mm")</f>
        <v>00:51</v>
      </c>
      <c r="Q604" t="str">
        <f>TEXT(Datos_sala[[#This Row],[Hora de Salida]], "hh:mm")</f>
        <v>04:21</v>
      </c>
      <c r="R604" s="8">
        <f>Datos_sala[[#This Row],[Hora de Salida2]] - Datos_sala[[#This Row],[Hora de Llegada2]] + IF(Datos_sala[[#This Row],[Estado de la Mesa]]="Ocupada", 15/1440, 0)</f>
        <v>0.14583333333333331</v>
      </c>
      <c r="S604" s="8">
        <f>SUMIF(Datos_cocina!A:A, Datos_sala!K:K, Datos_cocina!H:H)</f>
        <v>1.1805555555555555E-2</v>
      </c>
      <c r="T604" s="8">
        <f>MAX(0, Datos_sala[[#This Row],[Tiempo de Permanencia]]-Datos_sala[[#This Row],[Tiempo de Preparación Ordenes en Horas]])</f>
        <v>0.13402777777777775</v>
      </c>
      <c r="U604" s="9" t="str">
        <f>IF(Datos_sala[[#This Row],[Tiempo de Degustación en Horas]] = 0, "No", "Si")</f>
        <v>Si</v>
      </c>
    </row>
    <row r="605" spans="1:21" x14ac:dyDescent="0.3">
      <c r="A605" t="s">
        <v>138</v>
      </c>
      <c r="B605" t="s">
        <v>254</v>
      </c>
      <c r="C605">
        <v>5</v>
      </c>
      <c r="D605" s="1">
        <v>45022.054166666669</v>
      </c>
      <c r="E605" s="1">
        <v>45022.219444444447</v>
      </c>
      <c r="F605" t="s">
        <v>83</v>
      </c>
      <c r="G605" t="s">
        <v>73</v>
      </c>
      <c r="H605" t="s">
        <v>67</v>
      </c>
      <c r="I605">
        <v>426</v>
      </c>
      <c r="J605" t="s">
        <v>75</v>
      </c>
      <c r="K605">
        <v>604</v>
      </c>
      <c r="L605" t="s">
        <v>110</v>
      </c>
      <c r="M605" t="s">
        <v>30</v>
      </c>
      <c r="N605" s="2">
        <f>SUMIF(Datos_cocina!A:A,Datos_sala!K:K,Datos_cocina!J:J)</f>
        <v>105</v>
      </c>
      <c r="O605" s="7" t="str">
        <f>TEXT(Datos_sala[[#This Row],[Hora de Salida]], "aaaa-mm-dd")</f>
        <v>2023-04-06</v>
      </c>
      <c r="P605" t="str">
        <f>TEXT(Datos_sala[[#This Row],[Hora de Llegada]], "hh:mm")</f>
        <v>01:18</v>
      </c>
      <c r="Q605" t="str">
        <f>TEXT(Datos_sala[[#This Row],[Hora de Salida]], "hh:mm")</f>
        <v>05:16</v>
      </c>
      <c r="R605" s="8">
        <f>Datos_sala[[#This Row],[Hora de Salida2]] - Datos_sala[[#This Row],[Hora de Llegada2]] + IF(Datos_sala[[#This Row],[Estado de la Mesa]]="Ocupada", 15/1440, 0)</f>
        <v>0.17569444444444443</v>
      </c>
      <c r="S605" s="8">
        <f>SUMIF(Datos_cocina!A:A, Datos_sala!K:K, Datos_cocina!H:H)</f>
        <v>2.9166666666666667E-2</v>
      </c>
      <c r="T605" s="8">
        <f>MAX(0, Datos_sala[[#This Row],[Tiempo de Permanencia]]-Datos_sala[[#This Row],[Tiempo de Preparación Ordenes en Horas]])</f>
        <v>0.14652777777777776</v>
      </c>
      <c r="U605" s="9" t="str">
        <f>IF(Datos_sala[[#This Row],[Tiempo de Degustación en Horas]] = 0, "No", "Si")</f>
        <v>Si</v>
      </c>
    </row>
    <row r="606" spans="1:21" x14ac:dyDescent="0.3">
      <c r="A606">
        <v>19</v>
      </c>
      <c r="B606" t="s">
        <v>1448</v>
      </c>
      <c r="C606">
        <v>2</v>
      </c>
      <c r="D606" s="1">
        <v>45022.117361111108</v>
      </c>
      <c r="E606" s="1">
        <v>45022.26666666667</v>
      </c>
      <c r="F606" t="s">
        <v>101</v>
      </c>
      <c r="G606" t="s">
        <v>73</v>
      </c>
      <c r="H606" t="s">
        <v>74</v>
      </c>
      <c r="I606" t="s">
        <v>1449</v>
      </c>
      <c r="J606" t="s">
        <v>75</v>
      </c>
      <c r="K606">
        <v>605</v>
      </c>
      <c r="L606" t="s">
        <v>103</v>
      </c>
      <c r="M606" t="s">
        <v>1450</v>
      </c>
      <c r="N606" s="2">
        <f>SUMIF(Datos_cocina!A:A,Datos_sala!K:K,Datos_cocina!J:J)</f>
        <v>220</v>
      </c>
      <c r="O606" s="7" t="str">
        <f>TEXT(Datos_sala[[#This Row],[Hora de Salida]], "aaaa-mm-dd")</f>
        <v>2023-04-06</v>
      </c>
      <c r="P606" t="str">
        <f>TEXT(Datos_sala[[#This Row],[Hora de Llegada]], "hh:mm")</f>
        <v>02:49</v>
      </c>
      <c r="Q606" t="str">
        <f>TEXT(Datos_sala[[#This Row],[Hora de Salida]], "hh:mm")</f>
        <v>06:24</v>
      </c>
      <c r="R606" s="8">
        <f>Datos_sala[[#This Row],[Hora de Salida2]] - Datos_sala[[#This Row],[Hora de Llegada2]] + IF(Datos_sala[[#This Row],[Estado de la Mesa]]="Ocupada", 15/1440, 0)</f>
        <v>0.15972222222222221</v>
      </c>
      <c r="S606" s="8">
        <f>SUMIF(Datos_cocina!A:A, Datos_sala!K:K, Datos_cocina!H:H)</f>
        <v>0.12222222222222223</v>
      </c>
      <c r="T606" s="8">
        <f>MAX(0, Datos_sala[[#This Row],[Tiempo de Permanencia]]-Datos_sala[[#This Row],[Tiempo de Preparación Ordenes en Horas]])</f>
        <v>3.7499999999999978E-2</v>
      </c>
      <c r="U606" s="9" t="str">
        <f>IF(Datos_sala[[#This Row],[Tiempo de Degustación en Horas]] = 0, "No", "Si")</f>
        <v>Si</v>
      </c>
    </row>
    <row r="607" spans="1:21" x14ac:dyDescent="0.3">
      <c r="A607">
        <v>1</v>
      </c>
      <c r="B607" t="s">
        <v>1226</v>
      </c>
      <c r="C607">
        <v>2</v>
      </c>
      <c r="D607" s="1">
        <v>45022.134722222225</v>
      </c>
      <c r="E607" s="1">
        <v>45022.254166666666</v>
      </c>
      <c r="F607" t="s">
        <v>72</v>
      </c>
      <c r="G607" t="s">
        <v>73</v>
      </c>
      <c r="H607" t="s">
        <v>67</v>
      </c>
      <c r="I607" t="s">
        <v>1451</v>
      </c>
      <c r="J607" t="s">
        <v>75</v>
      </c>
      <c r="K607">
        <v>606</v>
      </c>
      <c r="L607" t="s">
        <v>142</v>
      </c>
      <c r="M607" t="s">
        <v>1452</v>
      </c>
      <c r="N607" s="2">
        <f>SUMIF(Datos_cocina!A:A,Datos_sala!K:K,Datos_cocina!J:J)</f>
        <v>183</v>
      </c>
      <c r="O607" s="7" t="str">
        <f>TEXT(Datos_sala[[#This Row],[Hora de Salida]], "aaaa-mm-dd")</f>
        <v>2023-04-06</v>
      </c>
      <c r="P607" t="str">
        <f>TEXT(Datos_sala[[#This Row],[Hora de Llegada]], "hh:mm")</f>
        <v>03:14</v>
      </c>
      <c r="Q607" t="str">
        <f>TEXT(Datos_sala[[#This Row],[Hora de Salida]], "hh:mm")</f>
        <v>06:06</v>
      </c>
      <c r="R607" s="8">
        <f>Datos_sala[[#This Row],[Hora de Salida2]] - Datos_sala[[#This Row],[Hora de Llegada2]] + IF(Datos_sala[[#This Row],[Estado de la Mesa]]="Ocupada", 15/1440, 0)</f>
        <v>0.12986111111111109</v>
      </c>
      <c r="S607" s="8">
        <f>SUMIF(Datos_cocina!A:A, Datos_sala!K:K, Datos_cocina!H:H)</f>
        <v>0.10069444444444445</v>
      </c>
      <c r="T607" s="8">
        <f>MAX(0, Datos_sala[[#This Row],[Tiempo de Permanencia]]-Datos_sala[[#This Row],[Tiempo de Preparación Ordenes en Horas]])</f>
        <v>2.9166666666666646E-2</v>
      </c>
      <c r="U607" s="9" t="str">
        <f>IF(Datos_sala[[#This Row],[Tiempo de Degustación en Horas]] = 0, "No", "Si")</f>
        <v>Si</v>
      </c>
    </row>
    <row r="608" spans="1:21" x14ac:dyDescent="0.3">
      <c r="A608">
        <v>10</v>
      </c>
      <c r="B608" t="s">
        <v>350</v>
      </c>
      <c r="C608">
        <v>1</v>
      </c>
      <c r="D608" s="1">
        <v>45022.058333333334</v>
      </c>
      <c r="E608" s="1">
        <v>45022.145138888889</v>
      </c>
      <c r="F608" t="s">
        <v>72</v>
      </c>
      <c r="G608" t="s">
        <v>73</v>
      </c>
      <c r="H608" t="s">
        <v>67</v>
      </c>
      <c r="I608" t="s">
        <v>1453</v>
      </c>
      <c r="J608" t="s">
        <v>75</v>
      </c>
      <c r="K608">
        <v>607</v>
      </c>
      <c r="L608" t="s">
        <v>119</v>
      </c>
      <c r="M608" t="s">
        <v>985</v>
      </c>
      <c r="N608" s="2">
        <f>SUMIF(Datos_cocina!A:A,Datos_sala!K:K,Datos_cocina!J:J)</f>
        <v>68</v>
      </c>
      <c r="O608" s="7" t="str">
        <f>TEXT(Datos_sala[[#This Row],[Hora de Salida]], "aaaa-mm-dd")</f>
        <v>2023-04-06</v>
      </c>
      <c r="P608" t="str">
        <f>TEXT(Datos_sala[[#This Row],[Hora de Llegada]], "hh:mm")</f>
        <v>01:24</v>
      </c>
      <c r="Q608" t="str">
        <f>TEXT(Datos_sala[[#This Row],[Hora de Salida]], "hh:mm")</f>
        <v>03:29</v>
      </c>
      <c r="R608" s="8">
        <f>Datos_sala[[#This Row],[Hora de Salida2]] - Datos_sala[[#This Row],[Hora de Llegada2]] + IF(Datos_sala[[#This Row],[Estado de la Mesa]]="Ocupada", 15/1440, 0)</f>
        <v>9.7222222222222238E-2</v>
      </c>
      <c r="S608" s="8">
        <f>SUMIF(Datos_cocina!A:A, Datos_sala!K:K, Datos_cocina!H:H)</f>
        <v>4.7916666666666663E-2</v>
      </c>
      <c r="T608" s="8">
        <f>MAX(0, Datos_sala[[#This Row],[Tiempo de Permanencia]]-Datos_sala[[#This Row],[Tiempo de Preparación Ordenes en Horas]])</f>
        <v>4.9305555555555575E-2</v>
      </c>
      <c r="U608" s="9" t="str">
        <f>IF(Datos_sala[[#This Row],[Tiempo de Degustación en Horas]] = 0, "No", "Si")</f>
        <v>Si</v>
      </c>
    </row>
    <row r="609" spans="1:21" x14ac:dyDescent="0.3">
      <c r="A609" t="s">
        <v>63</v>
      </c>
      <c r="B609" t="s">
        <v>255</v>
      </c>
      <c r="C609">
        <v>6</v>
      </c>
      <c r="D609" s="1">
        <v>45022.165277777778</v>
      </c>
      <c r="E609" s="1">
        <v>45022.305555555555</v>
      </c>
      <c r="F609" t="s">
        <v>101</v>
      </c>
      <c r="G609" t="s">
        <v>73</v>
      </c>
      <c r="H609" t="s">
        <v>67</v>
      </c>
      <c r="I609">
        <v>3655</v>
      </c>
      <c r="J609" t="s">
        <v>79</v>
      </c>
      <c r="K609">
        <v>608</v>
      </c>
      <c r="L609" t="s">
        <v>107</v>
      </c>
      <c r="M609" t="s">
        <v>22</v>
      </c>
      <c r="N609" s="2">
        <f>SUMIF(Datos_cocina!A:A,Datos_sala!K:K,Datos_cocina!J:J)</f>
        <v>29</v>
      </c>
      <c r="O609" s="7" t="str">
        <f>TEXT(Datos_sala[[#This Row],[Hora de Salida]], "aaaa-mm-dd")</f>
        <v>2023-04-06</v>
      </c>
      <c r="P609" t="str">
        <f>TEXT(Datos_sala[[#This Row],[Hora de Llegada]], "hh:mm")</f>
        <v>03:58</v>
      </c>
      <c r="Q609" t="str">
        <f>TEXT(Datos_sala[[#This Row],[Hora de Salida]], "hh:mm")</f>
        <v>07:20</v>
      </c>
      <c r="R609" s="8">
        <f>Datos_sala[[#This Row],[Hora de Salida2]] - Datos_sala[[#This Row],[Hora de Llegada2]] + IF(Datos_sala[[#This Row],[Estado de la Mesa]]="Ocupada", 15/1440, 0)</f>
        <v>0.14027777777777781</v>
      </c>
      <c r="S609" s="8">
        <f>SUMIF(Datos_cocina!A:A, Datos_sala!K:K, Datos_cocina!H:H)</f>
        <v>3.125E-2</v>
      </c>
      <c r="T609" s="8">
        <f>MAX(0, Datos_sala[[#This Row],[Tiempo de Permanencia]]-Datos_sala[[#This Row],[Tiempo de Preparación Ordenes en Horas]])</f>
        <v>0.10902777777777781</v>
      </c>
      <c r="U609" s="9" t="str">
        <f>IF(Datos_sala[[#This Row],[Tiempo de Degustación en Horas]] = 0, "No", "Si")</f>
        <v>Si</v>
      </c>
    </row>
    <row r="610" spans="1:21" x14ac:dyDescent="0.3">
      <c r="A610" t="s">
        <v>96</v>
      </c>
      <c r="B610" t="s">
        <v>154</v>
      </c>
      <c r="C610">
        <v>4</v>
      </c>
      <c r="D610" s="1">
        <v>45022.140972222223</v>
      </c>
      <c r="E610" s="1">
        <v>45022.293055555558</v>
      </c>
      <c r="F610" t="s">
        <v>121</v>
      </c>
      <c r="G610" t="s">
        <v>73</v>
      </c>
      <c r="H610" t="s">
        <v>67</v>
      </c>
      <c r="I610">
        <v>2329</v>
      </c>
      <c r="J610" t="s">
        <v>79</v>
      </c>
      <c r="K610">
        <v>609</v>
      </c>
      <c r="L610" t="s">
        <v>110</v>
      </c>
      <c r="M610" t="s">
        <v>32</v>
      </c>
      <c r="N610" s="2">
        <f>SUMIF(Datos_cocina!A:A,Datos_sala!K:K,Datos_cocina!J:J)</f>
        <v>32</v>
      </c>
      <c r="O610" s="7" t="str">
        <f>TEXT(Datos_sala[[#This Row],[Hora de Salida]], "aaaa-mm-dd")</f>
        <v>2023-04-06</v>
      </c>
      <c r="P610" t="str">
        <f>TEXT(Datos_sala[[#This Row],[Hora de Llegada]], "hh:mm")</f>
        <v>03:23</v>
      </c>
      <c r="Q610" t="str">
        <f>TEXT(Datos_sala[[#This Row],[Hora de Salida]], "hh:mm")</f>
        <v>07:02</v>
      </c>
      <c r="R610" s="8">
        <f>Datos_sala[[#This Row],[Hora de Salida2]] - Datos_sala[[#This Row],[Hora de Llegada2]] + IF(Datos_sala[[#This Row],[Estado de la Mesa]]="Ocupada", 15/1440, 0)</f>
        <v>0.15208333333333335</v>
      </c>
      <c r="S610" s="8">
        <f>SUMIF(Datos_cocina!A:A, Datos_sala!K:K, Datos_cocina!H:H)</f>
        <v>1.8749999999999999E-2</v>
      </c>
      <c r="T610" s="8">
        <f>MAX(0, Datos_sala[[#This Row],[Tiempo de Permanencia]]-Datos_sala[[#This Row],[Tiempo de Preparación Ordenes en Horas]])</f>
        <v>0.13333333333333336</v>
      </c>
      <c r="U610" s="9" t="str">
        <f>IF(Datos_sala[[#This Row],[Tiempo de Degustación en Horas]] = 0, "No", "Si")</f>
        <v>Si</v>
      </c>
    </row>
    <row r="611" spans="1:21" x14ac:dyDescent="0.3">
      <c r="A611">
        <v>19</v>
      </c>
      <c r="B611" t="s">
        <v>243</v>
      </c>
      <c r="C611">
        <v>4</v>
      </c>
      <c r="D611" s="1">
        <v>45022.091666666667</v>
      </c>
      <c r="E611" s="1">
        <v>45022.174305555556</v>
      </c>
      <c r="F611" t="s">
        <v>72</v>
      </c>
      <c r="G611" t="s">
        <v>66</v>
      </c>
      <c r="H611" t="s">
        <v>67</v>
      </c>
      <c r="I611" t="s">
        <v>1454</v>
      </c>
      <c r="J611" t="s">
        <v>75</v>
      </c>
      <c r="K611">
        <v>610</v>
      </c>
      <c r="L611" t="s">
        <v>119</v>
      </c>
      <c r="M611" t="s">
        <v>1455</v>
      </c>
      <c r="N611" s="2">
        <f>SUMIF(Datos_cocina!A:A,Datos_sala!K:K,Datos_cocina!J:J)</f>
        <v>44</v>
      </c>
      <c r="O611" s="7" t="str">
        <f>TEXT(Datos_sala[[#This Row],[Hora de Salida]], "aaaa-mm-dd")</f>
        <v>2023-04-06</v>
      </c>
      <c r="P611" t="str">
        <f>TEXT(Datos_sala[[#This Row],[Hora de Llegada]], "hh:mm")</f>
        <v>02:12</v>
      </c>
      <c r="Q611" t="str">
        <f>TEXT(Datos_sala[[#This Row],[Hora de Salida]], "hh:mm")</f>
        <v>04:11</v>
      </c>
      <c r="R611" s="8">
        <f>Datos_sala[[#This Row],[Hora de Salida2]] - Datos_sala[[#This Row],[Hora de Llegada2]] + IF(Datos_sala[[#This Row],[Estado de la Mesa]]="Ocupada", 15/1440, 0)</f>
        <v>9.3055555555555558E-2</v>
      </c>
      <c r="S611" s="8">
        <f>SUMIF(Datos_cocina!A:A, Datos_sala!K:K, Datos_cocina!H:H)</f>
        <v>3.2638888888888891E-2</v>
      </c>
      <c r="T611" s="8">
        <f>MAX(0, Datos_sala[[#This Row],[Tiempo de Permanencia]]-Datos_sala[[#This Row],[Tiempo de Preparación Ordenes en Horas]])</f>
        <v>6.0416666666666667E-2</v>
      </c>
      <c r="U611" s="9" t="str">
        <f>IF(Datos_sala[[#This Row],[Tiempo de Degustación en Horas]] = 0, "No", "Si")</f>
        <v>Si</v>
      </c>
    </row>
    <row r="612" spans="1:21" x14ac:dyDescent="0.3">
      <c r="A612">
        <v>13</v>
      </c>
      <c r="B612" t="s">
        <v>1456</v>
      </c>
      <c r="C612">
        <v>1</v>
      </c>
      <c r="D612" s="1">
        <v>45022.163194444445</v>
      </c>
      <c r="E612" s="1">
        <v>45022.321527777778</v>
      </c>
      <c r="F612" t="s">
        <v>121</v>
      </c>
      <c r="G612" t="s">
        <v>73</v>
      </c>
      <c r="H612" t="s">
        <v>67</v>
      </c>
      <c r="I612" t="s">
        <v>1457</v>
      </c>
      <c r="J612" t="s">
        <v>75</v>
      </c>
      <c r="K612">
        <v>611</v>
      </c>
      <c r="L612" t="s">
        <v>76</v>
      </c>
      <c r="M612" t="s">
        <v>1458</v>
      </c>
      <c r="N612" s="2">
        <f>SUMIF(Datos_cocina!A:A,Datos_sala!K:K,Datos_cocina!J:J)</f>
        <v>78</v>
      </c>
      <c r="O612" s="7" t="str">
        <f>TEXT(Datos_sala[[#This Row],[Hora de Salida]], "aaaa-mm-dd")</f>
        <v>2023-04-06</v>
      </c>
      <c r="P612" t="str">
        <f>TEXT(Datos_sala[[#This Row],[Hora de Llegada]], "hh:mm")</f>
        <v>03:55</v>
      </c>
      <c r="Q612" t="str">
        <f>TEXT(Datos_sala[[#This Row],[Hora de Salida]], "hh:mm")</f>
        <v>07:43</v>
      </c>
      <c r="R612" s="8">
        <f>Datos_sala[[#This Row],[Hora de Salida2]] - Datos_sala[[#This Row],[Hora de Llegada2]] + IF(Datos_sala[[#This Row],[Estado de la Mesa]]="Ocupada", 15/1440, 0)</f>
        <v>0.16875000000000001</v>
      </c>
      <c r="S612" s="8">
        <f>SUMIF(Datos_cocina!A:A, Datos_sala!K:K, Datos_cocina!H:H)</f>
        <v>5.7638888888888892E-2</v>
      </c>
      <c r="T612" s="8">
        <f>MAX(0, Datos_sala[[#This Row],[Tiempo de Permanencia]]-Datos_sala[[#This Row],[Tiempo de Preparación Ordenes en Horas]])</f>
        <v>0.11111111111111112</v>
      </c>
      <c r="U612" s="9" t="str">
        <f>IF(Datos_sala[[#This Row],[Tiempo de Degustación en Horas]] = 0, "No", "Si")</f>
        <v>Si</v>
      </c>
    </row>
    <row r="613" spans="1:21" x14ac:dyDescent="0.3">
      <c r="A613">
        <v>11</v>
      </c>
      <c r="B613" t="s">
        <v>1459</v>
      </c>
      <c r="C613">
        <v>4</v>
      </c>
      <c r="D613" s="1">
        <v>45022.05</v>
      </c>
      <c r="E613" s="1">
        <v>45022.208333333336</v>
      </c>
      <c r="F613" t="s">
        <v>72</v>
      </c>
      <c r="G613" t="s">
        <v>73</v>
      </c>
      <c r="H613" t="s">
        <v>67</v>
      </c>
      <c r="I613" t="s">
        <v>1460</v>
      </c>
      <c r="J613" t="s">
        <v>79</v>
      </c>
      <c r="K613">
        <v>612</v>
      </c>
      <c r="L613" t="s">
        <v>119</v>
      </c>
      <c r="M613" t="s">
        <v>1461</v>
      </c>
      <c r="N613" s="2">
        <f>SUMIF(Datos_cocina!A:A,Datos_sala!K:K,Datos_cocina!J:J)</f>
        <v>231</v>
      </c>
      <c r="O613" s="7" t="str">
        <f>TEXT(Datos_sala[[#This Row],[Hora de Salida]], "aaaa-mm-dd")</f>
        <v>2023-04-06</v>
      </c>
      <c r="P613" t="str">
        <f>TEXT(Datos_sala[[#This Row],[Hora de Llegada]], "hh:mm")</f>
        <v>01:12</v>
      </c>
      <c r="Q613" t="str">
        <f>TEXT(Datos_sala[[#This Row],[Hora de Salida]], "hh:mm")</f>
        <v>05:00</v>
      </c>
      <c r="R613" s="8">
        <f>Datos_sala[[#This Row],[Hora de Salida2]] - Datos_sala[[#This Row],[Hora de Llegada2]] + IF(Datos_sala[[#This Row],[Estado de la Mesa]]="Ocupada", 15/1440, 0)</f>
        <v>0.15833333333333333</v>
      </c>
      <c r="S613" s="8">
        <f>SUMIF(Datos_cocina!A:A, Datos_sala!K:K, Datos_cocina!H:H)</f>
        <v>8.958333333333332E-2</v>
      </c>
      <c r="T613" s="8">
        <f>MAX(0, Datos_sala[[#This Row],[Tiempo de Permanencia]]-Datos_sala[[#This Row],[Tiempo de Preparación Ordenes en Horas]])</f>
        <v>6.8750000000000006E-2</v>
      </c>
      <c r="U613" s="9" t="str">
        <f>IF(Datos_sala[[#This Row],[Tiempo de Degustación en Horas]] = 0, "No", "Si")</f>
        <v>Si</v>
      </c>
    </row>
    <row r="614" spans="1:21" x14ac:dyDescent="0.3">
      <c r="A614">
        <v>1</v>
      </c>
      <c r="B614" t="s">
        <v>161</v>
      </c>
      <c r="C614">
        <v>5</v>
      </c>
      <c r="D614" s="1">
        <v>45022.081250000003</v>
      </c>
      <c r="E614" s="1">
        <v>45022.149305555555</v>
      </c>
      <c r="F614" t="s">
        <v>83</v>
      </c>
      <c r="G614" t="s">
        <v>98</v>
      </c>
      <c r="H614" t="s">
        <v>74</v>
      </c>
      <c r="I614" t="s">
        <v>1462</v>
      </c>
      <c r="J614" t="s">
        <v>79</v>
      </c>
      <c r="K614">
        <v>613</v>
      </c>
      <c r="L614" t="s">
        <v>107</v>
      </c>
      <c r="M614" t="s">
        <v>1463</v>
      </c>
      <c r="N614" s="2">
        <f>SUMIF(Datos_cocina!A:A,Datos_sala!K:K,Datos_cocina!J:J)</f>
        <v>285</v>
      </c>
      <c r="O614" s="7" t="str">
        <f>TEXT(Datos_sala[[#This Row],[Hora de Salida]], "aaaa-mm-dd")</f>
        <v>2023-04-06</v>
      </c>
      <c r="P614" t="str">
        <f>TEXT(Datos_sala[[#This Row],[Hora de Llegada]], "hh:mm")</f>
        <v>01:57</v>
      </c>
      <c r="Q614" t="str">
        <f>TEXT(Datos_sala[[#This Row],[Hora de Salida]], "hh:mm")</f>
        <v>03:35</v>
      </c>
      <c r="R614" s="8">
        <f>Datos_sala[[#This Row],[Hora de Salida2]] - Datos_sala[[#This Row],[Hora de Llegada2]] + IF(Datos_sala[[#This Row],[Estado de la Mesa]]="Ocupada", 15/1440, 0)</f>
        <v>6.805555555555555E-2</v>
      </c>
      <c r="S614" s="8">
        <f>SUMIF(Datos_cocina!A:A, Datos_sala!K:K, Datos_cocina!H:H)</f>
        <v>0.10555555555555554</v>
      </c>
      <c r="T614" s="8">
        <f>MAX(0, Datos_sala[[#This Row],[Tiempo de Permanencia]]-Datos_sala[[#This Row],[Tiempo de Preparación Ordenes en Horas]])</f>
        <v>0</v>
      </c>
      <c r="U614" s="9" t="str">
        <f>IF(Datos_sala[[#This Row],[Tiempo de Degustación en Horas]] = 0, "No", "Si")</f>
        <v>No</v>
      </c>
    </row>
    <row r="615" spans="1:21" x14ac:dyDescent="0.3">
      <c r="A615" t="s">
        <v>104</v>
      </c>
      <c r="B615" t="s">
        <v>187</v>
      </c>
      <c r="C615">
        <v>6</v>
      </c>
      <c r="D615" s="1">
        <v>45022.105555555558</v>
      </c>
      <c r="E615" s="1">
        <v>45022.192361111112</v>
      </c>
      <c r="F615" t="s">
        <v>121</v>
      </c>
      <c r="G615" t="s">
        <v>98</v>
      </c>
      <c r="H615" t="s">
        <v>87</v>
      </c>
      <c r="I615">
        <v>2648</v>
      </c>
      <c r="J615" t="s">
        <v>79</v>
      </c>
      <c r="K615">
        <v>614</v>
      </c>
      <c r="L615" t="s">
        <v>142</v>
      </c>
      <c r="M615" t="s">
        <v>8</v>
      </c>
      <c r="N615" s="2">
        <f>SUMIF(Datos_cocina!A:A,Datos_sala!K:K,Datos_cocina!J:J)</f>
        <v>72</v>
      </c>
      <c r="O615" s="7" t="str">
        <f>TEXT(Datos_sala[[#This Row],[Hora de Salida]], "aaaa-mm-dd")</f>
        <v>2023-04-06</v>
      </c>
      <c r="P615" t="str">
        <f>TEXT(Datos_sala[[#This Row],[Hora de Llegada]], "hh:mm")</f>
        <v>02:32</v>
      </c>
      <c r="Q615" t="str">
        <f>TEXT(Datos_sala[[#This Row],[Hora de Salida]], "hh:mm")</f>
        <v>04:37</v>
      </c>
      <c r="R615" s="8">
        <f>Datos_sala[[#This Row],[Hora de Salida2]] - Datos_sala[[#This Row],[Hora de Llegada2]] + IF(Datos_sala[[#This Row],[Estado de la Mesa]]="Ocupada", 15/1440, 0)</f>
        <v>8.6805555555555566E-2</v>
      </c>
      <c r="S615" s="8">
        <f>SUMIF(Datos_cocina!A:A, Datos_sala!K:K, Datos_cocina!H:H)</f>
        <v>3.4722222222222224E-2</v>
      </c>
      <c r="T615" s="8">
        <f>MAX(0, Datos_sala[[#This Row],[Tiempo de Permanencia]]-Datos_sala[[#This Row],[Tiempo de Preparación Ordenes en Horas]])</f>
        <v>5.2083333333333343E-2</v>
      </c>
      <c r="U615" s="9" t="str">
        <f>IF(Datos_sala[[#This Row],[Tiempo de Degustación en Horas]] = 0, "No", "Si")</f>
        <v>Si</v>
      </c>
    </row>
    <row r="616" spans="1:21" x14ac:dyDescent="0.3">
      <c r="A616">
        <v>7</v>
      </c>
      <c r="B616" t="s">
        <v>1464</v>
      </c>
      <c r="C616">
        <v>1</v>
      </c>
      <c r="D616" s="1">
        <v>45022.031944444447</v>
      </c>
      <c r="E616" s="1">
        <v>45022.078472222223</v>
      </c>
      <c r="F616" t="s">
        <v>72</v>
      </c>
      <c r="G616" t="s">
        <v>66</v>
      </c>
      <c r="H616" t="s">
        <v>67</v>
      </c>
      <c r="I616" t="s">
        <v>1465</v>
      </c>
      <c r="J616" t="s">
        <v>75</v>
      </c>
      <c r="K616">
        <v>615</v>
      </c>
      <c r="L616" t="s">
        <v>110</v>
      </c>
      <c r="M616" t="s">
        <v>1466</v>
      </c>
      <c r="N616" s="2">
        <f>SUMIF(Datos_cocina!A:A,Datos_sala!K:K,Datos_cocina!J:J)</f>
        <v>333</v>
      </c>
      <c r="O616" s="7" t="str">
        <f>TEXT(Datos_sala[[#This Row],[Hora de Salida]], "aaaa-mm-dd")</f>
        <v>2023-04-06</v>
      </c>
      <c r="P616" t="str">
        <f>TEXT(Datos_sala[[#This Row],[Hora de Llegada]], "hh:mm")</f>
        <v>00:46</v>
      </c>
      <c r="Q616" t="str">
        <f>TEXT(Datos_sala[[#This Row],[Hora de Salida]], "hh:mm")</f>
        <v>01:53</v>
      </c>
      <c r="R616" s="8">
        <f>Datos_sala[[#This Row],[Hora de Salida2]] - Datos_sala[[#This Row],[Hora de Llegada2]] + IF(Datos_sala[[#This Row],[Estado de la Mesa]]="Ocupada", 15/1440, 0)</f>
        <v>5.6944444444444443E-2</v>
      </c>
      <c r="S616" s="8">
        <f>SUMIF(Datos_cocina!A:A, Datos_sala!K:K, Datos_cocina!H:H)</f>
        <v>0.10833333333333334</v>
      </c>
      <c r="T616" s="8">
        <f>MAX(0, Datos_sala[[#This Row],[Tiempo de Permanencia]]-Datos_sala[[#This Row],[Tiempo de Preparación Ordenes en Horas]])</f>
        <v>0</v>
      </c>
      <c r="U616" s="9" t="str">
        <f>IF(Datos_sala[[#This Row],[Tiempo de Degustación en Horas]] = 0, "No", "Si")</f>
        <v>No</v>
      </c>
    </row>
    <row r="617" spans="1:21" x14ac:dyDescent="0.3">
      <c r="A617">
        <v>4</v>
      </c>
      <c r="B617" t="s">
        <v>1448</v>
      </c>
      <c r="C617">
        <v>4</v>
      </c>
      <c r="D617" s="1">
        <v>45022.009722222225</v>
      </c>
      <c r="E617" s="1">
        <v>45022.15</v>
      </c>
      <c r="F617" t="s">
        <v>72</v>
      </c>
      <c r="G617" t="s">
        <v>66</v>
      </c>
      <c r="H617" t="s">
        <v>67</v>
      </c>
      <c r="I617" t="s">
        <v>1467</v>
      </c>
      <c r="J617" t="s">
        <v>75</v>
      </c>
      <c r="K617">
        <v>616</v>
      </c>
      <c r="L617" t="s">
        <v>142</v>
      </c>
      <c r="M617" t="s">
        <v>289</v>
      </c>
      <c r="N617" s="2">
        <f>SUMIF(Datos_cocina!A:A,Datos_sala!K:K,Datos_cocina!J:J)</f>
        <v>132</v>
      </c>
      <c r="O617" s="7" t="str">
        <f>TEXT(Datos_sala[[#This Row],[Hora de Salida]], "aaaa-mm-dd")</f>
        <v>2023-04-06</v>
      </c>
      <c r="P617" t="str">
        <f>TEXT(Datos_sala[[#This Row],[Hora de Llegada]], "hh:mm")</f>
        <v>00:14</v>
      </c>
      <c r="Q617" t="str">
        <f>TEXT(Datos_sala[[#This Row],[Hora de Salida]], "hh:mm")</f>
        <v>03:36</v>
      </c>
      <c r="R617" s="8">
        <f>Datos_sala[[#This Row],[Hora de Salida2]] - Datos_sala[[#This Row],[Hora de Llegada2]] + IF(Datos_sala[[#This Row],[Estado de la Mesa]]="Ocupada", 15/1440, 0)</f>
        <v>0.15069444444444444</v>
      </c>
      <c r="S617" s="8">
        <f>SUMIF(Datos_cocina!A:A, Datos_sala!K:K, Datos_cocina!H:H)</f>
        <v>3.2638888888888884E-2</v>
      </c>
      <c r="T617" s="8">
        <f>MAX(0, Datos_sala[[#This Row],[Tiempo de Permanencia]]-Datos_sala[[#This Row],[Tiempo de Preparación Ordenes en Horas]])</f>
        <v>0.11805555555555555</v>
      </c>
      <c r="U617" s="9" t="str">
        <f>IF(Datos_sala[[#This Row],[Tiempo de Degustación en Horas]] = 0, "No", "Si")</f>
        <v>Si</v>
      </c>
    </row>
    <row r="618" spans="1:21" x14ac:dyDescent="0.3">
      <c r="A618">
        <v>13</v>
      </c>
      <c r="B618" t="s">
        <v>223</v>
      </c>
      <c r="C618">
        <v>5</v>
      </c>
      <c r="D618" s="1">
        <v>45022.055555555555</v>
      </c>
      <c r="E618" s="1">
        <v>45022.220138888886</v>
      </c>
      <c r="F618" t="s">
        <v>83</v>
      </c>
      <c r="G618" t="s">
        <v>73</v>
      </c>
      <c r="H618" t="s">
        <v>67</v>
      </c>
      <c r="I618" t="s">
        <v>340</v>
      </c>
      <c r="J618" t="s">
        <v>68</v>
      </c>
      <c r="K618">
        <v>617</v>
      </c>
      <c r="L618" t="s">
        <v>103</v>
      </c>
      <c r="M618" t="s">
        <v>917</v>
      </c>
      <c r="N618" s="2">
        <f>SUMIF(Datos_cocina!A:A,Datos_sala!K:K,Datos_cocina!J:J)</f>
        <v>142</v>
      </c>
      <c r="O618" s="7" t="str">
        <f>TEXT(Datos_sala[[#This Row],[Hora de Salida]], "aaaa-mm-dd")</f>
        <v>2023-04-06</v>
      </c>
      <c r="P618" t="str">
        <f>TEXT(Datos_sala[[#This Row],[Hora de Llegada]], "hh:mm")</f>
        <v>01:20</v>
      </c>
      <c r="Q618" t="str">
        <f>TEXT(Datos_sala[[#This Row],[Hora de Salida]], "hh:mm")</f>
        <v>05:17</v>
      </c>
      <c r="R618" s="8">
        <f>Datos_sala[[#This Row],[Hora de Salida2]] - Datos_sala[[#This Row],[Hora de Llegada2]] + IF(Datos_sala[[#This Row],[Estado de la Mesa]]="Ocupada", 15/1440, 0)</f>
        <v>0.16458333333333333</v>
      </c>
      <c r="S618" s="8">
        <f>SUMIF(Datos_cocina!A:A, Datos_sala!K:K, Datos_cocina!H:H)</f>
        <v>3.5416666666666666E-2</v>
      </c>
      <c r="T618" s="8">
        <f>MAX(0, Datos_sala[[#This Row],[Tiempo de Permanencia]]-Datos_sala[[#This Row],[Tiempo de Preparación Ordenes en Horas]])</f>
        <v>0.12916666666666665</v>
      </c>
      <c r="U618" s="9" t="str">
        <f>IF(Datos_sala[[#This Row],[Tiempo de Degustación en Horas]] = 0, "No", "Si")</f>
        <v>Si</v>
      </c>
    </row>
    <row r="619" spans="1:21" x14ac:dyDescent="0.3">
      <c r="A619">
        <v>3</v>
      </c>
      <c r="B619" t="s">
        <v>1468</v>
      </c>
      <c r="C619">
        <v>5</v>
      </c>
      <c r="D619" s="1">
        <v>45022.038888888892</v>
      </c>
      <c r="E619" s="1">
        <v>45022.133333333331</v>
      </c>
      <c r="F619" t="s">
        <v>65</v>
      </c>
      <c r="G619" t="s">
        <v>98</v>
      </c>
      <c r="H619" t="s">
        <v>67</v>
      </c>
      <c r="I619" t="s">
        <v>1469</v>
      </c>
      <c r="J619" t="s">
        <v>68</v>
      </c>
      <c r="K619">
        <v>618</v>
      </c>
      <c r="L619" t="s">
        <v>84</v>
      </c>
      <c r="M619" t="s">
        <v>1470</v>
      </c>
      <c r="N619" s="2">
        <f>SUMIF(Datos_cocina!A:A,Datos_sala!K:K,Datos_cocina!J:J)</f>
        <v>319</v>
      </c>
      <c r="O619" s="7" t="str">
        <f>TEXT(Datos_sala[[#This Row],[Hora de Salida]], "aaaa-mm-dd")</f>
        <v>2023-04-06</v>
      </c>
      <c r="P619" t="str">
        <f>TEXT(Datos_sala[[#This Row],[Hora de Llegada]], "hh:mm")</f>
        <v>00:56</v>
      </c>
      <c r="Q619" t="str">
        <f>TEXT(Datos_sala[[#This Row],[Hora de Salida]], "hh:mm")</f>
        <v>03:12</v>
      </c>
      <c r="R619" s="8">
        <f>Datos_sala[[#This Row],[Hora de Salida2]] - Datos_sala[[#This Row],[Hora de Llegada2]] + IF(Datos_sala[[#This Row],[Estado de la Mesa]]="Ocupada", 15/1440, 0)</f>
        <v>9.4444444444444442E-2</v>
      </c>
      <c r="S619" s="8">
        <f>SUMIF(Datos_cocina!A:A, Datos_sala!K:K, Datos_cocina!H:H)</f>
        <v>8.1944444444444445E-2</v>
      </c>
      <c r="T619" s="8">
        <f>MAX(0, Datos_sala[[#This Row],[Tiempo de Permanencia]]-Datos_sala[[#This Row],[Tiempo de Preparación Ordenes en Horas]])</f>
        <v>1.2499999999999997E-2</v>
      </c>
      <c r="U619" s="9" t="str">
        <f>IF(Datos_sala[[#This Row],[Tiempo de Degustación en Horas]] = 0, "No", "Si")</f>
        <v>Si</v>
      </c>
    </row>
    <row r="620" spans="1:21" x14ac:dyDescent="0.3">
      <c r="A620">
        <v>6</v>
      </c>
      <c r="B620" t="s">
        <v>1004</v>
      </c>
      <c r="C620">
        <v>4</v>
      </c>
      <c r="D620" s="1">
        <v>45022.011111111111</v>
      </c>
      <c r="E620" s="1">
        <v>45022.111805555556</v>
      </c>
      <c r="F620" t="s">
        <v>72</v>
      </c>
      <c r="G620" t="s">
        <v>66</v>
      </c>
      <c r="H620" t="s">
        <v>67</v>
      </c>
      <c r="I620" t="s">
        <v>1471</v>
      </c>
      <c r="J620" t="s">
        <v>79</v>
      </c>
      <c r="K620">
        <v>619</v>
      </c>
      <c r="L620" t="s">
        <v>110</v>
      </c>
      <c r="M620" t="s">
        <v>1472</v>
      </c>
      <c r="N620" s="2">
        <f>SUMIF(Datos_cocina!A:A,Datos_sala!K:K,Datos_cocina!J:J)</f>
        <v>132</v>
      </c>
      <c r="O620" s="7" t="str">
        <f>TEXT(Datos_sala[[#This Row],[Hora de Salida]], "aaaa-mm-dd")</f>
        <v>2023-04-06</v>
      </c>
      <c r="P620" t="str">
        <f>TEXT(Datos_sala[[#This Row],[Hora de Llegada]], "hh:mm")</f>
        <v>00:16</v>
      </c>
      <c r="Q620" t="str">
        <f>TEXT(Datos_sala[[#This Row],[Hora de Salida]], "hh:mm")</f>
        <v>02:41</v>
      </c>
      <c r="R620" s="8">
        <f>Datos_sala[[#This Row],[Hora de Salida2]] - Datos_sala[[#This Row],[Hora de Llegada2]] + IF(Datos_sala[[#This Row],[Estado de la Mesa]]="Ocupada", 15/1440, 0)</f>
        <v>0.10069444444444445</v>
      </c>
      <c r="S620" s="8">
        <f>SUMIF(Datos_cocina!A:A, Datos_sala!K:K, Datos_cocina!H:H)</f>
        <v>6.6666666666666666E-2</v>
      </c>
      <c r="T620" s="8">
        <f>MAX(0, Datos_sala[[#This Row],[Tiempo de Permanencia]]-Datos_sala[[#This Row],[Tiempo de Preparación Ordenes en Horas]])</f>
        <v>3.4027777777777782E-2</v>
      </c>
      <c r="U620" s="9" t="str">
        <f>IF(Datos_sala[[#This Row],[Tiempo de Degustación en Horas]] = 0, "No", "Si")</f>
        <v>Si</v>
      </c>
    </row>
    <row r="621" spans="1:21" x14ac:dyDescent="0.3">
      <c r="A621" t="s">
        <v>122</v>
      </c>
      <c r="B621" t="s">
        <v>256</v>
      </c>
      <c r="C621">
        <v>3</v>
      </c>
      <c r="D621" s="1">
        <v>45022.117361111108</v>
      </c>
      <c r="E621" s="1">
        <v>45022.254861111112</v>
      </c>
      <c r="F621" t="s">
        <v>65</v>
      </c>
      <c r="G621" t="s">
        <v>73</v>
      </c>
      <c r="H621" t="s">
        <v>67</v>
      </c>
      <c r="I621">
        <v>2664</v>
      </c>
      <c r="J621" t="s">
        <v>79</v>
      </c>
      <c r="K621">
        <v>620</v>
      </c>
      <c r="L621" t="s">
        <v>119</v>
      </c>
      <c r="M621" t="s">
        <v>28</v>
      </c>
      <c r="N621" s="2">
        <f>SUMIF(Datos_cocina!A:A,Datos_sala!K:K,Datos_cocina!J:J)</f>
        <v>57</v>
      </c>
      <c r="O621" s="7" t="str">
        <f>TEXT(Datos_sala[[#This Row],[Hora de Salida]], "aaaa-mm-dd")</f>
        <v>2023-04-06</v>
      </c>
      <c r="P621" t="str">
        <f>TEXT(Datos_sala[[#This Row],[Hora de Llegada]], "hh:mm")</f>
        <v>02:49</v>
      </c>
      <c r="Q621" t="str">
        <f>TEXT(Datos_sala[[#This Row],[Hora de Salida]], "hh:mm")</f>
        <v>06:07</v>
      </c>
      <c r="R621" s="8">
        <f>Datos_sala[[#This Row],[Hora de Salida2]] - Datos_sala[[#This Row],[Hora de Llegada2]] + IF(Datos_sala[[#This Row],[Estado de la Mesa]]="Ocupada", 15/1440, 0)</f>
        <v>0.13749999999999998</v>
      </c>
      <c r="S621" s="8">
        <f>SUMIF(Datos_cocina!A:A, Datos_sala!K:K, Datos_cocina!H:H)</f>
        <v>2.7777777777777776E-2</v>
      </c>
      <c r="T621" s="8">
        <f>MAX(0, Datos_sala[[#This Row],[Tiempo de Permanencia]]-Datos_sala[[#This Row],[Tiempo de Preparación Ordenes en Horas]])</f>
        <v>0.10972222222222221</v>
      </c>
      <c r="U621" s="9" t="str">
        <f>IF(Datos_sala[[#This Row],[Tiempo de Degustación en Horas]] = 0, "No", "Si")</f>
        <v>Si</v>
      </c>
    </row>
    <row r="622" spans="1:21" x14ac:dyDescent="0.3">
      <c r="A622" t="s">
        <v>89</v>
      </c>
      <c r="B622" t="s">
        <v>257</v>
      </c>
      <c r="C622">
        <v>2</v>
      </c>
      <c r="D622" s="1">
        <v>45022.047222222223</v>
      </c>
      <c r="E622" s="1">
        <v>45022.102083333331</v>
      </c>
      <c r="F622" t="s">
        <v>83</v>
      </c>
      <c r="G622" t="s">
        <v>73</v>
      </c>
      <c r="H622" t="s">
        <v>67</v>
      </c>
      <c r="I622">
        <v>4227</v>
      </c>
      <c r="J622" t="s">
        <v>75</v>
      </c>
      <c r="K622">
        <v>621</v>
      </c>
      <c r="L622" t="s">
        <v>110</v>
      </c>
      <c r="M622" t="s">
        <v>30</v>
      </c>
      <c r="N622" s="2">
        <f>SUMIF(Datos_cocina!A:A,Datos_sala!K:K,Datos_cocina!J:J)</f>
        <v>105</v>
      </c>
      <c r="O622" s="7" t="str">
        <f>TEXT(Datos_sala[[#This Row],[Hora de Salida]], "aaaa-mm-dd")</f>
        <v>2023-04-06</v>
      </c>
      <c r="P622" t="str">
        <f>TEXT(Datos_sala[[#This Row],[Hora de Llegada]], "hh:mm")</f>
        <v>01:08</v>
      </c>
      <c r="Q622" t="str">
        <f>TEXT(Datos_sala[[#This Row],[Hora de Salida]], "hh:mm")</f>
        <v>02:27</v>
      </c>
      <c r="R622" s="8">
        <f>Datos_sala[[#This Row],[Hora de Salida2]] - Datos_sala[[#This Row],[Hora de Llegada2]] + IF(Datos_sala[[#This Row],[Estado de la Mesa]]="Ocupada", 15/1440, 0)</f>
        <v>6.5277777777777782E-2</v>
      </c>
      <c r="S622" s="8">
        <f>SUMIF(Datos_cocina!A:A, Datos_sala!K:K, Datos_cocina!H:H)</f>
        <v>5.5555555555555558E-3</v>
      </c>
      <c r="T622" s="8">
        <f>MAX(0, Datos_sala[[#This Row],[Tiempo de Permanencia]]-Datos_sala[[#This Row],[Tiempo de Preparación Ordenes en Horas]])</f>
        <v>5.9722222222222225E-2</v>
      </c>
      <c r="U622" s="9" t="str">
        <f>IF(Datos_sala[[#This Row],[Tiempo de Degustación en Horas]] = 0, "No", "Si")</f>
        <v>Si</v>
      </c>
    </row>
    <row r="623" spans="1:21" x14ac:dyDescent="0.3">
      <c r="A623">
        <v>7</v>
      </c>
      <c r="B623" t="s">
        <v>281</v>
      </c>
      <c r="C623">
        <v>5</v>
      </c>
      <c r="D623" s="1">
        <v>45022.088194444441</v>
      </c>
      <c r="E623" s="1">
        <v>45022.229861111111</v>
      </c>
      <c r="F623" t="s">
        <v>101</v>
      </c>
      <c r="G623" t="s">
        <v>66</v>
      </c>
      <c r="H623" t="s">
        <v>67</v>
      </c>
      <c r="I623" t="s">
        <v>916</v>
      </c>
      <c r="J623" t="s">
        <v>79</v>
      </c>
      <c r="K623">
        <v>622</v>
      </c>
      <c r="L623" t="s">
        <v>99</v>
      </c>
      <c r="M623" t="s">
        <v>1473</v>
      </c>
      <c r="N623" s="2">
        <f>SUMIF(Datos_cocina!A:A,Datos_sala!K:K,Datos_cocina!J:J)</f>
        <v>121</v>
      </c>
      <c r="O623" s="7" t="str">
        <f>TEXT(Datos_sala[[#This Row],[Hora de Salida]], "aaaa-mm-dd")</f>
        <v>2023-04-06</v>
      </c>
      <c r="P623" t="str">
        <f>TEXT(Datos_sala[[#This Row],[Hora de Llegada]], "hh:mm")</f>
        <v>02:07</v>
      </c>
      <c r="Q623" t="str">
        <f>TEXT(Datos_sala[[#This Row],[Hora de Salida]], "hh:mm")</f>
        <v>05:31</v>
      </c>
      <c r="R623" s="8">
        <f>Datos_sala[[#This Row],[Hora de Salida2]] - Datos_sala[[#This Row],[Hora de Llegada2]] + IF(Datos_sala[[#This Row],[Estado de la Mesa]]="Ocupada", 15/1440, 0)</f>
        <v>0.14166666666666666</v>
      </c>
      <c r="S623" s="8">
        <f>SUMIF(Datos_cocina!A:A, Datos_sala!K:K, Datos_cocina!H:H)</f>
        <v>5.4166666666666669E-2</v>
      </c>
      <c r="T623" s="8">
        <f>MAX(0, Datos_sala[[#This Row],[Tiempo de Permanencia]]-Datos_sala[[#This Row],[Tiempo de Preparación Ordenes en Horas]])</f>
        <v>8.7499999999999994E-2</v>
      </c>
      <c r="U623" s="9" t="str">
        <f>IF(Datos_sala[[#This Row],[Tiempo de Degustación en Horas]] = 0, "No", "Si")</f>
        <v>Si</v>
      </c>
    </row>
    <row r="624" spans="1:21" x14ac:dyDescent="0.3">
      <c r="A624">
        <v>13</v>
      </c>
      <c r="B624" t="s">
        <v>1112</v>
      </c>
      <c r="C624">
        <v>1</v>
      </c>
      <c r="D624" s="1">
        <v>45022.03125</v>
      </c>
      <c r="E624" s="1">
        <v>45022.131944444445</v>
      </c>
      <c r="F624" t="s">
        <v>101</v>
      </c>
      <c r="G624" t="s">
        <v>73</v>
      </c>
      <c r="H624" t="s">
        <v>74</v>
      </c>
      <c r="I624" t="s">
        <v>904</v>
      </c>
      <c r="J624" t="s">
        <v>68</v>
      </c>
      <c r="K624">
        <v>623</v>
      </c>
      <c r="L624" t="s">
        <v>103</v>
      </c>
      <c r="M624" t="s">
        <v>1474</v>
      </c>
      <c r="N624" s="2">
        <f>SUMIF(Datos_cocina!A:A,Datos_sala!K:K,Datos_cocina!J:J)</f>
        <v>235</v>
      </c>
      <c r="O624" s="7" t="str">
        <f>TEXT(Datos_sala[[#This Row],[Hora de Salida]], "aaaa-mm-dd")</f>
        <v>2023-04-06</v>
      </c>
      <c r="P624" t="str">
        <f>TEXT(Datos_sala[[#This Row],[Hora de Llegada]], "hh:mm")</f>
        <v>00:45</v>
      </c>
      <c r="Q624" t="str">
        <f>TEXT(Datos_sala[[#This Row],[Hora de Salida]], "hh:mm")</f>
        <v>03:10</v>
      </c>
      <c r="R624" s="8">
        <f>Datos_sala[[#This Row],[Hora de Salida2]] - Datos_sala[[#This Row],[Hora de Llegada2]] + IF(Datos_sala[[#This Row],[Estado de la Mesa]]="Ocupada", 15/1440, 0)</f>
        <v>0.10069444444444445</v>
      </c>
      <c r="S624" s="8">
        <f>SUMIF(Datos_cocina!A:A, Datos_sala!K:K, Datos_cocina!H:H)</f>
        <v>0.10069444444444445</v>
      </c>
      <c r="T624" s="8">
        <f>MAX(0, Datos_sala[[#This Row],[Tiempo de Permanencia]]-Datos_sala[[#This Row],[Tiempo de Preparación Ordenes en Horas]])</f>
        <v>0</v>
      </c>
      <c r="U624" s="9" t="str">
        <f>IF(Datos_sala[[#This Row],[Tiempo de Degustación en Horas]] = 0, "No", "Si")</f>
        <v>No</v>
      </c>
    </row>
    <row r="625" spans="1:21" x14ac:dyDescent="0.3">
      <c r="A625">
        <v>1</v>
      </c>
      <c r="B625" t="s">
        <v>1006</v>
      </c>
      <c r="C625">
        <v>4</v>
      </c>
      <c r="D625" s="1">
        <v>45022.080555555556</v>
      </c>
      <c r="E625" s="1">
        <v>45022.143055555556</v>
      </c>
      <c r="F625" t="s">
        <v>121</v>
      </c>
      <c r="G625" t="s">
        <v>66</v>
      </c>
      <c r="H625" t="s">
        <v>67</v>
      </c>
      <c r="I625" t="s">
        <v>1475</v>
      </c>
      <c r="J625" t="s">
        <v>79</v>
      </c>
      <c r="K625">
        <v>624</v>
      </c>
      <c r="L625" t="s">
        <v>99</v>
      </c>
      <c r="M625" t="s">
        <v>1476</v>
      </c>
      <c r="N625" s="2">
        <f>SUMIF(Datos_cocina!A:A,Datos_sala!K:K,Datos_cocina!J:J)</f>
        <v>102</v>
      </c>
      <c r="O625" s="7" t="str">
        <f>TEXT(Datos_sala[[#This Row],[Hora de Salida]], "aaaa-mm-dd")</f>
        <v>2023-04-06</v>
      </c>
      <c r="P625" t="str">
        <f>TEXT(Datos_sala[[#This Row],[Hora de Llegada]], "hh:mm")</f>
        <v>01:56</v>
      </c>
      <c r="Q625" t="str">
        <f>TEXT(Datos_sala[[#This Row],[Hora de Salida]], "hh:mm")</f>
        <v>03:26</v>
      </c>
      <c r="R625" s="8">
        <f>Datos_sala[[#This Row],[Hora de Salida2]] - Datos_sala[[#This Row],[Hora de Llegada2]] + IF(Datos_sala[[#This Row],[Estado de la Mesa]]="Ocupada", 15/1440, 0)</f>
        <v>6.2499999999999986E-2</v>
      </c>
      <c r="S625" s="8">
        <f>SUMIF(Datos_cocina!A:A, Datos_sala!K:K, Datos_cocina!H:H)</f>
        <v>5.486111111111111E-2</v>
      </c>
      <c r="T625" s="8">
        <f>MAX(0, Datos_sala[[#This Row],[Tiempo de Permanencia]]-Datos_sala[[#This Row],[Tiempo de Preparación Ordenes en Horas]])</f>
        <v>7.6388888888888756E-3</v>
      </c>
      <c r="U625" s="9" t="str">
        <f>IF(Datos_sala[[#This Row],[Tiempo de Degustación en Horas]] = 0, "No", "Si")</f>
        <v>Si</v>
      </c>
    </row>
    <row r="626" spans="1:21" x14ac:dyDescent="0.3">
      <c r="A626">
        <v>5</v>
      </c>
      <c r="B626" t="s">
        <v>1477</v>
      </c>
      <c r="C626">
        <v>4</v>
      </c>
      <c r="D626" s="1">
        <v>45022.006249999999</v>
      </c>
      <c r="E626" s="1">
        <v>45022.140277777777</v>
      </c>
      <c r="F626" t="s">
        <v>65</v>
      </c>
      <c r="G626" t="s">
        <v>66</v>
      </c>
      <c r="H626" t="s">
        <v>67</v>
      </c>
      <c r="I626" t="s">
        <v>1022</v>
      </c>
      <c r="J626" t="s">
        <v>75</v>
      </c>
      <c r="K626">
        <v>625</v>
      </c>
      <c r="L626" t="s">
        <v>84</v>
      </c>
      <c r="M626" t="s">
        <v>1478</v>
      </c>
      <c r="N626" s="2">
        <f>SUMIF(Datos_cocina!A:A,Datos_sala!K:K,Datos_cocina!J:J)</f>
        <v>139</v>
      </c>
      <c r="O626" s="7" t="str">
        <f>TEXT(Datos_sala[[#This Row],[Hora de Salida]], "aaaa-mm-dd")</f>
        <v>2023-04-06</v>
      </c>
      <c r="P626" t="str">
        <f>TEXT(Datos_sala[[#This Row],[Hora de Llegada]], "hh:mm")</f>
        <v>00:09</v>
      </c>
      <c r="Q626" t="str">
        <f>TEXT(Datos_sala[[#This Row],[Hora de Salida]], "hh:mm")</f>
        <v>03:22</v>
      </c>
      <c r="R626" s="8">
        <f>Datos_sala[[#This Row],[Hora de Salida2]] - Datos_sala[[#This Row],[Hora de Llegada2]] + IF(Datos_sala[[#This Row],[Estado de la Mesa]]="Ocupada", 15/1440, 0)</f>
        <v>0.14444444444444443</v>
      </c>
      <c r="S626" s="8">
        <f>SUMIF(Datos_cocina!A:A, Datos_sala!K:K, Datos_cocina!H:H)</f>
        <v>6.7361111111111108E-2</v>
      </c>
      <c r="T626" s="8">
        <f>MAX(0, Datos_sala[[#This Row],[Tiempo de Permanencia]]-Datos_sala[[#This Row],[Tiempo de Preparación Ordenes en Horas]])</f>
        <v>7.7083333333333323E-2</v>
      </c>
      <c r="U626" s="9" t="str">
        <f>IF(Datos_sala[[#This Row],[Tiempo de Degustación en Horas]] = 0, "No", "Si")</f>
        <v>Si</v>
      </c>
    </row>
    <row r="627" spans="1:21" x14ac:dyDescent="0.3">
      <c r="A627">
        <v>14</v>
      </c>
      <c r="B627" t="s">
        <v>1479</v>
      </c>
      <c r="C627">
        <v>4</v>
      </c>
      <c r="D627" s="1">
        <v>45022.114583333336</v>
      </c>
      <c r="E627" s="1">
        <v>45022.173611111109</v>
      </c>
      <c r="F627" t="s">
        <v>65</v>
      </c>
      <c r="G627" t="s">
        <v>98</v>
      </c>
      <c r="H627" t="s">
        <v>67</v>
      </c>
      <c r="I627" t="s">
        <v>1480</v>
      </c>
      <c r="J627" t="s">
        <v>68</v>
      </c>
      <c r="K627">
        <v>626</v>
      </c>
      <c r="L627" t="s">
        <v>99</v>
      </c>
      <c r="M627" t="s">
        <v>1481</v>
      </c>
      <c r="N627" s="2">
        <f>SUMIF(Datos_cocina!A:A,Datos_sala!K:K,Datos_cocina!J:J)</f>
        <v>137</v>
      </c>
      <c r="O627" s="7" t="str">
        <f>TEXT(Datos_sala[[#This Row],[Hora de Salida]], "aaaa-mm-dd")</f>
        <v>2023-04-06</v>
      </c>
      <c r="P627" t="str">
        <f>TEXT(Datos_sala[[#This Row],[Hora de Llegada]], "hh:mm")</f>
        <v>02:45</v>
      </c>
      <c r="Q627" t="str">
        <f>TEXT(Datos_sala[[#This Row],[Hora de Salida]], "hh:mm")</f>
        <v>04:10</v>
      </c>
      <c r="R627" s="8">
        <f>Datos_sala[[#This Row],[Hora de Salida2]] - Datos_sala[[#This Row],[Hora de Llegada2]] + IF(Datos_sala[[#This Row],[Estado de la Mesa]]="Ocupada", 15/1440, 0)</f>
        <v>5.9027777777777776E-2</v>
      </c>
      <c r="S627" s="8">
        <f>SUMIF(Datos_cocina!A:A, Datos_sala!K:K, Datos_cocina!H:H)</f>
        <v>4.027777777777778E-2</v>
      </c>
      <c r="T627" s="8">
        <f>MAX(0, Datos_sala[[#This Row],[Tiempo de Permanencia]]-Datos_sala[[#This Row],[Tiempo de Preparación Ordenes en Horas]])</f>
        <v>1.8749999999999996E-2</v>
      </c>
      <c r="U627" s="9" t="str">
        <f>IF(Datos_sala[[#This Row],[Tiempo de Degustación en Horas]] = 0, "No", "Si")</f>
        <v>Si</v>
      </c>
    </row>
    <row r="628" spans="1:21" x14ac:dyDescent="0.3">
      <c r="A628" t="s">
        <v>114</v>
      </c>
      <c r="B628" t="s">
        <v>258</v>
      </c>
      <c r="C628">
        <v>3</v>
      </c>
      <c r="D628" s="1">
        <v>45022.099305555559</v>
      </c>
      <c r="E628" s="1">
        <v>45022.175694444442</v>
      </c>
      <c r="F628" t="s">
        <v>101</v>
      </c>
      <c r="G628" t="s">
        <v>73</v>
      </c>
      <c r="H628" t="s">
        <v>67</v>
      </c>
      <c r="I628">
        <v>4424</v>
      </c>
      <c r="J628" t="s">
        <v>75</v>
      </c>
      <c r="K628">
        <v>627</v>
      </c>
      <c r="L628" t="s">
        <v>110</v>
      </c>
      <c r="M628" t="s">
        <v>42</v>
      </c>
      <c r="N628" s="2">
        <f>SUMIF(Datos_cocina!A:A,Datos_sala!K:K,Datos_cocina!J:J)</f>
        <v>21</v>
      </c>
      <c r="O628" s="7" t="str">
        <f>TEXT(Datos_sala[[#This Row],[Hora de Salida]], "aaaa-mm-dd")</f>
        <v>2023-04-06</v>
      </c>
      <c r="P628" t="str">
        <f>TEXT(Datos_sala[[#This Row],[Hora de Llegada]], "hh:mm")</f>
        <v>02:23</v>
      </c>
      <c r="Q628" t="str">
        <f>TEXT(Datos_sala[[#This Row],[Hora de Salida]], "hh:mm")</f>
        <v>04:13</v>
      </c>
      <c r="R628" s="8">
        <f>Datos_sala[[#This Row],[Hora de Salida2]] - Datos_sala[[#This Row],[Hora de Llegada2]] + IF(Datos_sala[[#This Row],[Estado de la Mesa]]="Ocupada", 15/1440, 0)</f>
        <v>8.6805555555555552E-2</v>
      </c>
      <c r="S628" s="8">
        <f>SUMIF(Datos_cocina!A:A, Datos_sala!K:K, Datos_cocina!H:H)</f>
        <v>2.5694444444444443E-2</v>
      </c>
      <c r="T628" s="8">
        <f>MAX(0, Datos_sala[[#This Row],[Tiempo de Permanencia]]-Datos_sala[[#This Row],[Tiempo de Preparación Ordenes en Horas]])</f>
        <v>6.1111111111111109E-2</v>
      </c>
      <c r="U628" s="9" t="str">
        <f>IF(Datos_sala[[#This Row],[Tiempo de Degustación en Horas]] = 0, "No", "Si")</f>
        <v>Si</v>
      </c>
    </row>
    <row r="629" spans="1:21" x14ac:dyDescent="0.3">
      <c r="A629">
        <v>2</v>
      </c>
      <c r="B629" t="s">
        <v>144</v>
      </c>
      <c r="C629">
        <v>1</v>
      </c>
      <c r="D629" s="1">
        <v>45022.006249999999</v>
      </c>
      <c r="E629" s="1">
        <v>45022.067361111112</v>
      </c>
      <c r="F629" t="s">
        <v>101</v>
      </c>
      <c r="G629" t="s">
        <v>98</v>
      </c>
      <c r="H629" t="s">
        <v>67</v>
      </c>
      <c r="I629" t="s">
        <v>1482</v>
      </c>
      <c r="J629" t="s">
        <v>79</v>
      </c>
      <c r="K629">
        <v>628</v>
      </c>
      <c r="L629" t="s">
        <v>84</v>
      </c>
      <c r="M629" t="s">
        <v>1483</v>
      </c>
      <c r="N629" s="2">
        <f>SUMIF(Datos_cocina!A:A,Datos_sala!K:K,Datos_cocina!J:J)</f>
        <v>168</v>
      </c>
      <c r="O629" s="7" t="str">
        <f>TEXT(Datos_sala[[#This Row],[Hora de Salida]], "aaaa-mm-dd")</f>
        <v>2023-04-06</v>
      </c>
      <c r="P629" t="str">
        <f>TEXT(Datos_sala[[#This Row],[Hora de Llegada]], "hh:mm")</f>
        <v>00:09</v>
      </c>
      <c r="Q629" t="str">
        <f>TEXT(Datos_sala[[#This Row],[Hora de Salida]], "hh:mm")</f>
        <v>01:37</v>
      </c>
      <c r="R629" s="8">
        <f>Datos_sala[[#This Row],[Hora de Salida2]] - Datos_sala[[#This Row],[Hora de Llegada2]] + IF(Datos_sala[[#This Row],[Estado de la Mesa]]="Ocupada", 15/1440, 0)</f>
        <v>6.1111111111111109E-2</v>
      </c>
      <c r="S629" s="8">
        <f>SUMIF(Datos_cocina!A:A, Datos_sala!K:K, Datos_cocina!H:H)</f>
        <v>2.9861111111111109E-2</v>
      </c>
      <c r="T629" s="8">
        <f>MAX(0, Datos_sala[[#This Row],[Tiempo de Permanencia]]-Datos_sala[[#This Row],[Tiempo de Preparación Ordenes en Horas]])</f>
        <v>3.125E-2</v>
      </c>
      <c r="U629" s="9" t="str">
        <f>IF(Datos_sala[[#This Row],[Tiempo de Degustación en Horas]] = 0, "No", "Si")</f>
        <v>Si</v>
      </c>
    </row>
    <row r="630" spans="1:21" x14ac:dyDescent="0.3">
      <c r="A630">
        <v>17</v>
      </c>
      <c r="B630" t="s">
        <v>366</v>
      </c>
      <c r="C630">
        <v>2</v>
      </c>
      <c r="D630" s="1">
        <v>45022.088194444441</v>
      </c>
      <c r="E630" s="1">
        <v>45022.246527777781</v>
      </c>
      <c r="F630" t="s">
        <v>65</v>
      </c>
      <c r="G630" t="s">
        <v>66</v>
      </c>
      <c r="H630" t="s">
        <v>87</v>
      </c>
      <c r="I630" t="s">
        <v>1484</v>
      </c>
      <c r="J630" t="s">
        <v>75</v>
      </c>
      <c r="K630">
        <v>629</v>
      </c>
      <c r="L630" t="s">
        <v>99</v>
      </c>
      <c r="M630" t="s">
        <v>1485</v>
      </c>
      <c r="N630" s="2">
        <f>SUMIF(Datos_cocina!A:A,Datos_sala!K:K,Datos_cocina!J:J)</f>
        <v>130</v>
      </c>
      <c r="O630" s="7" t="str">
        <f>TEXT(Datos_sala[[#This Row],[Hora de Salida]], "aaaa-mm-dd")</f>
        <v>2023-04-06</v>
      </c>
      <c r="P630" t="str">
        <f>TEXT(Datos_sala[[#This Row],[Hora de Llegada]], "hh:mm")</f>
        <v>02:07</v>
      </c>
      <c r="Q630" t="str">
        <f>TEXT(Datos_sala[[#This Row],[Hora de Salida]], "hh:mm")</f>
        <v>05:55</v>
      </c>
      <c r="R630" s="8">
        <f>Datos_sala[[#This Row],[Hora de Salida2]] - Datos_sala[[#This Row],[Hora de Llegada2]] + IF(Datos_sala[[#This Row],[Estado de la Mesa]]="Ocupada", 15/1440, 0)</f>
        <v>0.16874999999999998</v>
      </c>
      <c r="S630" s="8">
        <f>SUMIF(Datos_cocina!A:A, Datos_sala!K:K, Datos_cocina!H:H)</f>
        <v>5.8333333333333334E-2</v>
      </c>
      <c r="T630" s="8">
        <f>MAX(0, Datos_sala[[#This Row],[Tiempo de Permanencia]]-Datos_sala[[#This Row],[Tiempo de Preparación Ordenes en Horas]])</f>
        <v>0.11041666666666665</v>
      </c>
      <c r="U630" s="9" t="str">
        <f>IF(Datos_sala[[#This Row],[Tiempo de Degustación en Horas]] = 0, "No", "Si")</f>
        <v>Si</v>
      </c>
    </row>
    <row r="631" spans="1:21" x14ac:dyDescent="0.3">
      <c r="A631">
        <v>2</v>
      </c>
      <c r="B631" t="s">
        <v>897</v>
      </c>
      <c r="C631">
        <v>2</v>
      </c>
      <c r="D631" s="1">
        <v>45022.001388888886</v>
      </c>
      <c r="E631" s="1">
        <v>45022.117361111108</v>
      </c>
      <c r="F631" t="s">
        <v>72</v>
      </c>
      <c r="G631" t="s">
        <v>73</v>
      </c>
      <c r="H631" t="s">
        <v>87</v>
      </c>
      <c r="I631" t="s">
        <v>1486</v>
      </c>
      <c r="J631" t="s">
        <v>68</v>
      </c>
      <c r="K631">
        <v>630</v>
      </c>
      <c r="L631" t="s">
        <v>80</v>
      </c>
      <c r="M631" t="s">
        <v>1487</v>
      </c>
      <c r="N631" s="2">
        <f>SUMIF(Datos_cocina!A:A,Datos_sala!K:K,Datos_cocina!J:J)</f>
        <v>182</v>
      </c>
      <c r="O631" s="7" t="str">
        <f>TEXT(Datos_sala[[#This Row],[Hora de Salida]], "aaaa-mm-dd")</f>
        <v>2023-04-06</v>
      </c>
      <c r="P631" t="str">
        <f>TEXT(Datos_sala[[#This Row],[Hora de Llegada]], "hh:mm")</f>
        <v>00:02</v>
      </c>
      <c r="Q631" t="str">
        <f>TEXT(Datos_sala[[#This Row],[Hora de Salida]], "hh:mm")</f>
        <v>02:49</v>
      </c>
      <c r="R631" s="8">
        <f>Datos_sala[[#This Row],[Hora de Salida2]] - Datos_sala[[#This Row],[Hora de Llegada2]] + IF(Datos_sala[[#This Row],[Estado de la Mesa]]="Ocupada", 15/1440, 0)</f>
        <v>0.11597222222222223</v>
      </c>
      <c r="S631" s="8">
        <f>SUMIF(Datos_cocina!A:A, Datos_sala!K:K, Datos_cocina!H:H)</f>
        <v>5.2083333333333336E-2</v>
      </c>
      <c r="T631" s="8">
        <f>MAX(0, Datos_sala[[#This Row],[Tiempo de Permanencia]]-Datos_sala[[#This Row],[Tiempo de Preparación Ordenes en Horas]])</f>
        <v>6.3888888888888884E-2</v>
      </c>
      <c r="U631" s="9" t="str">
        <f>IF(Datos_sala[[#This Row],[Tiempo de Degustación en Horas]] = 0, "No", "Si")</f>
        <v>Si</v>
      </c>
    </row>
    <row r="632" spans="1:21" x14ac:dyDescent="0.3">
      <c r="A632" t="s">
        <v>108</v>
      </c>
      <c r="B632" t="s">
        <v>259</v>
      </c>
      <c r="C632">
        <v>1</v>
      </c>
      <c r="D632" s="1">
        <v>45022.01458333333</v>
      </c>
      <c r="E632" s="1">
        <v>45022.118750000001</v>
      </c>
      <c r="F632" t="s">
        <v>72</v>
      </c>
      <c r="G632" t="s">
        <v>66</v>
      </c>
      <c r="H632" t="s">
        <v>67</v>
      </c>
      <c r="I632">
        <v>3971</v>
      </c>
      <c r="J632" t="s">
        <v>79</v>
      </c>
      <c r="K632">
        <v>631</v>
      </c>
      <c r="L632" t="s">
        <v>88</v>
      </c>
      <c r="M632" t="s">
        <v>34</v>
      </c>
      <c r="N632" s="2">
        <f>SUMIF(Datos_cocina!A:A,Datos_sala!K:K,Datos_cocina!J:J)</f>
        <v>66</v>
      </c>
      <c r="O632" s="7" t="str">
        <f>TEXT(Datos_sala[[#This Row],[Hora de Salida]], "aaaa-mm-dd")</f>
        <v>2023-04-06</v>
      </c>
      <c r="P632" t="str">
        <f>TEXT(Datos_sala[[#This Row],[Hora de Llegada]], "hh:mm")</f>
        <v>00:21</v>
      </c>
      <c r="Q632" t="str">
        <f>TEXT(Datos_sala[[#This Row],[Hora de Salida]], "hh:mm")</f>
        <v>02:51</v>
      </c>
      <c r="R632" s="8">
        <f>Datos_sala[[#This Row],[Hora de Salida2]] - Datos_sala[[#This Row],[Hora de Llegada2]] + IF(Datos_sala[[#This Row],[Estado de la Mesa]]="Ocupada", 15/1440, 0)</f>
        <v>0.10416666666666666</v>
      </c>
      <c r="S632" s="8">
        <f>SUMIF(Datos_cocina!A:A, Datos_sala!K:K, Datos_cocina!H:H)</f>
        <v>3.1944444444444442E-2</v>
      </c>
      <c r="T632" s="8">
        <f>MAX(0, Datos_sala[[#This Row],[Tiempo de Permanencia]]-Datos_sala[[#This Row],[Tiempo de Preparación Ordenes en Horas]])</f>
        <v>7.2222222222222215E-2</v>
      </c>
      <c r="U632" s="9" t="str">
        <f>IF(Datos_sala[[#This Row],[Tiempo de Degustación en Horas]] = 0, "No", "Si")</f>
        <v>Si</v>
      </c>
    </row>
    <row r="633" spans="1:21" x14ac:dyDescent="0.3">
      <c r="A633">
        <v>16</v>
      </c>
      <c r="B633" t="s">
        <v>1488</v>
      </c>
      <c r="C633">
        <v>2</v>
      </c>
      <c r="D633" s="1">
        <v>45022.010416666664</v>
      </c>
      <c r="E633" s="1">
        <v>45022.121527777781</v>
      </c>
      <c r="F633" t="s">
        <v>101</v>
      </c>
      <c r="G633" t="s">
        <v>98</v>
      </c>
      <c r="H633" t="s">
        <v>67</v>
      </c>
      <c r="I633" t="s">
        <v>1489</v>
      </c>
      <c r="J633" t="s">
        <v>68</v>
      </c>
      <c r="K633">
        <v>632</v>
      </c>
      <c r="L633" t="s">
        <v>110</v>
      </c>
      <c r="M633" t="s">
        <v>1490</v>
      </c>
      <c r="N633" s="2">
        <f>SUMIF(Datos_cocina!A:A,Datos_sala!K:K,Datos_cocina!J:J)</f>
        <v>129</v>
      </c>
      <c r="O633" s="7" t="str">
        <f>TEXT(Datos_sala[[#This Row],[Hora de Salida]], "aaaa-mm-dd")</f>
        <v>2023-04-06</v>
      </c>
      <c r="P633" t="str">
        <f>TEXT(Datos_sala[[#This Row],[Hora de Llegada]], "hh:mm")</f>
        <v>00:15</v>
      </c>
      <c r="Q633" t="str">
        <f>TEXT(Datos_sala[[#This Row],[Hora de Salida]], "hh:mm")</f>
        <v>02:55</v>
      </c>
      <c r="R633" s="8">
        <f>Datos_sala[[#This Row],[Hora de Salida2]] - Datos_sala[[#This Row],[Hora de Llegada2]] + IF(Datos_sala[[#This Row],[Estado de la Mesa]]="Ocupada", 15/1440, 0)</f>
        <v>0.1111111111111111</v>
      </c>
      <c r="S633" s="8">
        <f>SUMIF(Datos_cocina!A:A, Datos_sala!K:K, Datos_cocina!H:H)</f>
        <v>6.1111111111111116E-2</v>
      </c>
      <c r="T633" s="8">
        <f>MAX(0, Datos_sala[[#This Row],[Tiempo de Permanencia]]-Datos_sala[[#This Row],[Tiempo de Preparación Ordenes en Horas]])</f>
        <v>4.9999999999999989E-2</v>
      </c>
      <c r="U633" s="9" t="str">
        <f>IF(Datos_sala[[#This Row],[Tiempo de Degustación en Horas]] = 0, "No", "Si")</f>
        <v>Si</v>
      </c>
    </row>
    <row r="634" spans="1:21" x14ac:dyDescent="0.3">
      <c r="A634">
        <v>16</v>
      </c>
      <c r="B634" t="s">
        <v>1491</v>
      </c>
      <c r="C634">
        <v>5</v>
      </c>
      <c r="D634" s="1">
        <v>45022.154861111114</v>
      </c>
      <c r="E634" s="1">
        <v>45022.227777777778</v>
      </c>
      <c r="F634" t="s">
        <v>101</v>
      </c>
      <c r="G634" t="s">
        <v>73</v>
      </c>
      <c r="H634" t="s">
        <v>67</v>
      </c>
      <c r="I634" t="s">
        <v>1492</v>
      </c>
      <c r="J634" t="s">
        <v>79</v>
      </c>
      <c r="K634">
        <v>633</v>
      </c>
      <c r="L634" t="s">
        <v>80</v>
      </c>
      <c r="M634" t="s">
        <v>1493</v>
      </c>
      <c r="N634" s="2">
        <f>SUMIF(Datos_cocina!A:A,Datos_sala!K:K,Datos_cocina!J:J)</f>
        <v>236</v>
      </c>
      <c r="O634" s="7" t="str">
        <f>TEXT(Datos_sala[[#This Row],[Hora de Salida]], "aaaa-mm-dd")</f>
        <v>2023-04-06</v>
      </c>
      <c r="P634" t="str">
        <f>TEXT(Datos_sala[[#This Row],[Hora de Llegada]], "hh:mm")</f>
        <v>03:43</v>
      </c>
      <c r="Q634" t="str">
        <f>TEXT(Datos_sala[[#This Row],[Hora de Salida]], "hh:mm")</f>
        <v>05:28</v>
      </c>
      <c r="R634" s="8">
        <f>Datos_sala[[#This Row],[Hora de Salida2]] - Datos_sala[[#This Row],[Hora de Llegada2]] + IF(Datos_sala[[#This Row],[Estado de la Mesa]]="Ocupada", 15/1440, 0)</f>
        <v>7.2916666666666657E-2</v>
      </c>
      <c r="S634" s="8">
        <f>SUMIF(Datos_cocina!A:A, Datos_sala!K:K, Datos_cocina!H:H)</f>
        <v>0.10347222222222222</v>
      </c>
      <c r="T634" s="8">
        <f>MAX(0, Datos_sala[[#This Row],[Tiempo de Permanencia]]-Datos_sala[[#This Row],[Tiempo de Preparación Ordenes en Horas]])</f>
        <v>0</v>
      </c>
      <c r="U634" s="9" t="str">
        <f>IF(Datos_sala[[#This Row],[Tiempo de Degustación en Horas]] = 0, "No", "Si")</f>
        <v>No</v>
      </c>
    </row>
    <row r="635" spans="1:21" x14ac:dyDescent="0.3">
      <c r="A635">
        <v>2</v>
      </c>
      <c r="B635" t="s">
        <v>1083</v>
      </c>
      <c r="C635">
        <v>1</v>
      </c>
      <c r="D635" s="1">
        <v>45022.002083333333</v>
      </c>
      <c r="E635" s="1">
        <v>45022.15</v>
      </c>
      <c r="F635" t="s">
        <v>121</v>
      </c>
      <c r="G635" t="s">
        <v>98</v>
      </c>
      <c r="H635" t="s">
        <v>67</v>
      </c>
      <c r="I635" t="s">
        <v>1494</v>
      </c>
      <c r="J635" t="s">
        <v>79</v>
      </c>
      <c r="K635">
        <v>634</v>
      </c>
      <c r="L635" t="s">
        <v>142</v>
      </c>
      <c r="M635" t="s">
        <v>1495</v>
      </c>
      <c r="N635" s="2">
        <f>SUMIF(Datos_cocina!A:A,Datos_sala!K:K,Datos_cocina!J:J)</f>
        <v>344</v>
      </c>
      <c r="O635" s="7" t="str">
        <f>TEXT(Datos_sala[[#This Row],[Hora de Salida]], "aaaa-mm-dd")</f>
        <v>2023-04-06</v>
      </c>
      <c r="P635" t="str">
        <f>TEXT(Datos_sala[[#This Row],[Hora de Llegada]], "hh:mm")</f>
        <v>00:03</v>
      </c>
      <c r="Q635" t="str">
        <f>TEXT(Datos_sala[[#This Row],[Hora de Salida]], "hh:mm")</f>
        <v>03:36</v>
      </c>
      <c r="R635" s="8">
        <f>Datos_sala[[#This Row],[Hora de Salida2]] - Datos_sala[[#This Row],[Hora de Llegada2]] + IF(Datos_sala[[#This Row],[Estado de la Mesa]]="Ocupada", 15/1440, 0)</f>
        <v>0.14791666666666667</v>
      </c>
      <c r="S635" s="8">
        <f>SUMIF(Datos_cocina!A:A, Datos_sala!K:K, Datos_cocina!H:H)</f>
        <v>0.10902777777777778</v>
      </c>
      <c r="T635" s="8">
        <f>MAX(0, Datos_sala[[#This Row],[Tiempo de Permanencia]]-Datos_sala[[#This Row],[Tiempo de Preparación Ordenes en Horas]])</f>
        <v>3.888888888888889E-2</v>
      </c>
      <c r="U635" s="9" t="str">
        <f>IF(Datos_sala[[#This Row],[Tiempo de Degustación en Horas]] = 0, "No", "Si")</f>
        <v>Si</v>
      </c>
    </row>
    <row r="636" spans="1:21" x14ac:dyDescent="0.3">
      <c r="A636" t="s">
        <v>89</v>
      </c>
      <c r="B636" t="s">
        <v>260</v>
      </c>
      <c r="C636">
        <v>2</v>
      </c>
      <c r="D636" s="1">
        <v>45022.011805555558</v>
      </c>
      <c r="E636" s="1">
        <v>45022.12777777778</v>
      </c>
      <c r="F636" t="s">
        <v>83</v>
      </c>
      <c r="G636" t="s">
        <v>73</v>
      </c>
      <c r="H636" t="s">
        <v>67</v>
      </c>
      <c r="I636">
        <v>2215</v>
      </c>
      <c r="J636" t="s">
        <v>68</v>
      </c>
      <c r="K636">
        <v>635</v>
      </c>
      <c r="L636" t="s">
        <v>69</v>
      </c>
      <c r="M636" t="s">
        <v>22</v>
      </c>
      <c r="N636" s="2">
        <f>SUMIF(Datos_cocina!A:A,Datos_sala!K:K,Datos_cocina!J:J)</f>
        <v>58</v>
      </c>
      <c r="O636" s="7" t="str">
        <f>TEXT(Datos_sala[[#This Row],[Hora de Salida]], "aaaa-mm-dd")</f>
        <v>2023-04-06</v>
      </c>
      <c r="P636" t="str">
        <f>TEXT(Datos_sala[[#This Row],[Hora de Llegada]], "hh:mm")</f>
        <v>00:17</v>
      </c>
      <c r="Q636" t="str">
        <f>TEXT(Datos_sala[[#This Row],[Hora de Salida]], "hh:mm")</f>
        <v>03:04</v>
      </c>
      <c r="R636" s="8">
        <f>Datos_sala[[#This Row],[Hora de Salida2]] - Datos_sala[[#This Row],[Hora de Llegada2]] + IF(Datos_sala[[#This Row],[Estado de la Mesa]]="Ocupada", 15/1440, 0)</f>
        <v>0.11597222222222221</v>
      </c>
      <c r="S636" s="8">
        <f>SUMIF(Datos_cocina!A:A, Datos_sala!K:K, Datos_cocina!H:H)</f>
        <v>1.7361111111111112E-2</v>
      </c>
      <c r="T636" s="8">
        <f>MAX(0, Datos_sala[[#This Row],[Tiempo de Permanencia]]-Datos_sala[[#This Row],[Tiempo de Preparación Ordenes en Horas]])</f>
        <v>9.8611111111111094E-2</v>
      </c>
      <c r="U636" s="9" t="str">
        <f>IF(Datos_sala[[#This Row],[Tiempo de Degustación en Horas]] = 0, "No", "Si")</f>
        <v>Si</v>
      </c>
    </row>
    <row r="637" spans="1:21" x14ac:dyDescent="0.3">
      <c r="A637">
        <v>14</v>
      </c>
      <c r="B637" t="s">
        <v>1496</v>
      </c>
      <c r="C637">
        <v>3</v>
      </c>
      <c r="D637" s="1">
        <v>45022.149305555555</v>
      </c>
      <c r="E637" s="1">
        <v>45022.241666666669</v>
      </c>
      <c r="F637" t="s">
        <v>72</v>
      </c>
      <c r="G637" t="s">
        <v>66</v>
      </c>
      <c r="H637" t="s">
        <v>87</v>
      </c>
      <c r="I637" t="s">
        <v>1497</v>
      </c>
      <c r="J637" t="s">
        <v>68</v>
      </c>
      <c r="K637">
        <v>636</v>
      </c>
      <c r="L637" t="s">
        <v>110</v>
      </c>
      <c r="M637" t="s">
        <v>1498</v>
      </c>
      <c r="N637" s="2">
        <f>SUMIF(Datos_cocina!A:A,Datos_sala!K:K,Datos_cocina!J:J)</f>
        <v>126</v>
      </c>
      <c r="O637" s="7" t="str">
        <f>TEXT(Datos_sala[[#This Row],[Hora de Salida]], "aaaa-mm-dd")</f>
        <v>2023-04-06</v>
      </c>
      <c r="P637" t="str">
        <f>TEXT(Datos_sala[[#This Row],[Hora de Llegada]], "hh:mm")</f>
        <v>03:35</v>
      </c>
      <c r="Q637" t="str">
        <f>TEXT(Datos_sala[[#This Row],[Hora de Salida]], "hh:mm")</f>
        <v>05:48</v>
      </c>
      <c r="R637" s="8">
        <f>Datos_sala[[#This Row],[Hora de Salida2]] - Datos_sala[[#This Row],[Hora de Llegada2]] + IF(Datos_sala[[#This Row],[Estado de la Mesa]]="Ocupada", 15/1440, 0)</f>
        <v>9.2361111111111116E-2</v>
      </c>
      <c r="S637" s="8">
        <f>SUMIF(Datos_cocina!A:A, Datos_sala!K:K, Datos_cocina!H:H)</f>
        <v>0.10486111111111111</v>
      </c>
      <c r="T637" s="8">
        <f>MAX(0, Datos_sala[[#This Row],[Tiempo de Permanencia]]-Datos_sala[[#This Row],[Tiempo de Preparación Ordenes en Horas]])</f>
        <v>0</v>
      </c>
      <c r="U637" s="9" t="str">
        <f>IF(Datos_sala[[#This Row],[Tiempo de Degustación en Horas]] = 0, "No", "Si")</f>
        <v>No</v>
      </c>
    </row>
    <row r="638" spans="1:21" x14ac:dyDescent="0.3">
      <c r="A638">
        <v>6</v>
      </c>
      <c r="B638" t="s">
        <v>1499</v>
      </c>
      <c r="C638">
        <v>3</v>
      </c>
      <c r="D638" s="1">
        <v>45022.079861111109</v>
      </c>
      <c r="E638" s="1">
        <v>45022.188888888886</v>
      </c>
      <c r="F638" t="s">
        <v>65</v>
      </c>
      <c r="G638" t="s">
        <v>73</v>
      </c>
      <c r="H638" t="s">
        <v>67</v>
      </c>
      <c r="I638" t="s">
        <v>1500</v>
      </c>
      <c r="J638" t="s">
        <v>79</v>
      </c>
      <c r="K638">
        <v>637</v>
      </c>
      <c r="L638" t="s">
        <v>110</v>
      </c>
      <c r="M638" t="s">
        <v>1501</v>
      </c>
      <c r="N638" s="2">
        <f>SUMIF(Datos_cocina!A:A,Datos_sala!K:K,Datos_cocina!J:J)</f>
        <v>117</v>
      </c>
      <c r="O638" s="7" t="str">
        <f>TEXT(Datos_sala[[#This Row],[Hora de Salida]], "aaaa-mm-dd")</f>
        <v>2023-04-06</v>
      </c>
      <c r="P638" t="str">
        <f>TEXT(Datos_sala[[#This Row],[Hora de Llegada]], "hh:mm")</f>
        <v>01:55</v>
      </c>
      <c r="Q638" t="str">
        <f>TEXT(Datos_sala[[#This Row],[Hora de Salida]], "hh:mm")</f>
        <v>04:32</v>
      </c>
      <c r="R638" s="8">
        <f>Datos_sala[[#This Row],[Hora de Salida2]] - Datos_sala[[#This Row],[Hora de Llegada2]] + IF(Datos_sala[[#This Row],[Estado de la Mesa]]="Ocupada", 15/1440, 0)</f>
        <v>0.10902777777777778</v>
      </c>
      <c r="S638" s="8">
        <f>SUMIF(Datos_cocina!A:A, Datos_sala!K:K, Datos_cocina!H:H)</f>
        <v>4.2361111111111113E-2</v>
      </c>
      <c r="T638" s="8">
        <f>MAX(0, Datos_sala[[#This Row],[Tiempo de Permanencia]]-Datos_sala[[#This Row],[Tiempo de Preparación Ordenes en Horas]])</f>
        <v>6.6666666666666666E-2</v>
      </c>
      <c r="U638" s="9" t="str">
        <f>IF(Datos_sala[[#This Row],[Tiempo de Degustación en Horas]] = 0, "No", "Si")</f>
        <v>Si</v>
      </c>
    </row>
    <row r="639" spans="1:21" x14ac:dyDescent="0.3">
      <c r="A639" t="s">
        <v>122</v>
      </c>
      <c r="B639" t="s">
        <v>139</v>
      </c>
      <c r="C639">
        <v>6</v>
      </c>
      <c r="D639" s="1">
        <v>45022.037499999999</v>
      </c>
      <c r="E639" s="1">
        <v>45022.094444444447</v>
      </c>
      <c r="F639" t="s">
        <v>101</v>
      </c>
      <c r="G639" t="s">
        <v>66</v>
      </c>
      <c r="H639" t="s">
        <v>67</v>
      </c>
      <c r="I639">
        <v>3071</v>
      </c>
      <c r="J639" t="s">
        <v>75</v>
      </c>
      <c r="K639">
        <v>638</v>
      </c>
      <c r="L639" t="s">
        <v>99</v>
      </c>
      <c r="M639" t="s">
        <v>11</v>
      </c>
      <c r="N639" s="2">
        <f>SUMIF(Datos_cocina!A:A,Datos_sala!K:K,Datos_cocina!J:J)</f>
        <v>90</v>
      </c>
      <c r="O639" s="7" t="str">
        <f>TEXT(Datos_sala[[#This Row],[Hora de Salida]], "aaaa-mm-dd")</f>
        <v>2023-04-06</v>
      </c>
      <c r="P639" t="str">
        <f>TEXT(Datos_sala[[#This Row],[Hora de Llegada]], "hh:mm")</f>
        <v>00:54</v>
      </c>
      <c r="Q639" t="str">
        <f>TEXT(Datos_sala[[#This Row],[Hora de Salida]], "hh:mm")</f>
        <v>02:16</v>
      </c>
      <c r="R639" s="8">
        <f>Datos_sala[[#This Row],[Hora de Salida2]] - Datos_sala[[#This Row],[Hora de Llegada2]] + IF(Datos_sala[[#This Row],[Estado de la Mesa]]="Ocupada", 15/1440, 0)</f>
        <v>6.7361111111111108E-2</v>
      </c>
      <c r="S639" s="8">
        <f>SUMIF(Datos_cocina!A:A, Datos_sala!K:K, Datos_cocina!H:H)</f>
        <v>3.0555555555555555E-2</v>
      </c>
      <c r="T639" s="8">
        <f>MAX(0, Datos_sala[[#This Row],[Tiempo de Permanencia]]-Datos_sala[[#This Row],[Tiempo de Preparación Ordenes en Horas]])</f>
        <v>3.680555555555555E-2</v>
      </c>
      <c r="U639" s="9" t="str">
        <f>IF(Datos_sala[[#This Row],[Tiempo de Degustación en Horas]] = 0, "No", "Si")</f>
        <v>Si</v>
      </c>
    </row>
    <row r="640" spans="1:21" x14ac:dyDescent="0.3">
      <c r="A640">
        <v>8</v>
      </c>
      <c r="B640" t="s">
        <v>1502</v>
      </c>
      <c r="C640">
        <v>4</v>
      </c>
      <c r="D640" s="1">
        <v>45022.095138888886</v>
      </c>
      <c r="E640" s="1">
        <v>45022.22152777778</v>
      </c>
      <c r="F640" t="s">
        <v>83</v>
      </c>
      <c r="G640" t="s">
        <v>66</v>
      </c>
      <c r="H640" t="s">
        <v>67</v>
      </c>
      <c r="I640" t="s">
        <v>1503</v>
      </c>
      <c r="J640" t="s">
        <v>79</v>
      </c>
      <c r="K640">
        <v>639</v>
      </c>
      <c r="L640" t="s">
        <v>107</v>
      </c>
      <c r="M640" t="s">
        <v>1504</v>
      </c>
      <c r="N640" s="2">
        <f>SUMIF(Datos_cocina!A:A,Datos_sala!K:K,Datos_cocina!J:J)</f>
        <v>152</v>
      </c>
      <c r="O640" s="7" t="str">
        <f>TEXT(Datos_sala[[#This Row],[Hora de Salida]], "aaaa-mm-dd")</f>
        <v>2023-04-06</v>
      </c>
      <c r="P640" t="str">
        <f>TEXT(Datos_sala[[#This Row],[Hora de Llegada]], "hh:mm")</f>
        <v>02:17</v>
      </c>
      <c r="Q640" t="str">
        <f>TEXT(Datos_sala[[#This Row],[Hora de Salida]], "hh:mm")</f>
        <v>05:19</v>
      </c>
      <c r="R640" s="8">
        <f>Datos_sala[[#This Row],[Hora de Salida2]] - Datos_sala[[#This Row],[Hora de Llegada2]] + IF(Datos_sala[[#This Row],[Estado de la Mesa]]="Ocupada", 15/1440, 0)</f>
        <v>0.12638888888888888</v>
      </c>
      <c r="S640" s="8">
        <f>SUMIF(Datos_cocina!A:A, Datos_sala!K:K, Datos_cocina!H:H)</f>
        <v>9.4444444444444442E-2</v>
      </c>
      <c r="T640" s="8">
        <f>MAX(0, Datos_sala[[#This Row],[Tiempo de Permanencia]]-Datos_sala[[#This Row],[Tiempo de Preparación Ordenes en Horas]])</f>
        <v>3.1944444444444442E-2</v>
      </c>
      <c r="U640" s="9" t="str">
        <f>IF(Datos_sala[[#This Row],[Tiempo de Degustación en Horas]] = 0, "No", "Si")</f>
        <v>Si</v>
      </c>
    </row>
    <row r="641" spans="1:21" x14ac:dyDescent="0.3">
      <c r="A641">
        <v>14</v>
      </c>
      <c r="B641" t="s">
        <v>1505</v>
      </c>
      <c r="C641">
        <v>3</v>
      </c>
      <c r="D641" s="1">
        <v>45022.02847222222</v>
      </c>
      <c r="E641" s="1">
        <v>45022.076388888891</v>
      </c>
      <c r="F641" t="s">
        <v>101</v>
      </c>
      <c r="G641" t="s">
        <v>73</v>
      </c>
      <c r="H641" t="s">
        <v>87</v>
      </c>
      <c r="I641" t="s">
        <v>1506</v>
      </c>
      <c r="J641" t="s">
        <v>68</v>
      </c>
      <c r="K641">
        <v>640</v>
      </c>
      <c r="L641" t="s">
        <v>142</v>
      </c>
      <c r="M641" t="s">
        <v>1507</v>
      </c>
      <c r="N641" s="2">
        <f>SUMIF(Datos_cocina!A:A,Datos_sala!K:K,Datos_cocina!J:J)</f>
        <v>219</v>
      </c>
      <c r="O641" s="7" t="str">
        <f>TEXT(Datos_sala[[#This Row],[Hora de Salida]], "aaaa-mm-dd")</f>
        <v>2023-04-06</v>
      </c>
      <c r="P641" t="str">
        <f>TEXT(Datos_sala[[#This Row],[Hora de Llegada]], "hh:mm")</f>
        <v>00:41</v>
      </c>
      <c r="Q641" t="str">
        <f>TEXT(Datos_sala[[#This Row],[Hora de Salida]], "hh:mm")</f>
        <v>01:50</v>
      </c>
      <c r="R641" s="8">
        <f>Datos_sala[[#This Row],[Hora de Salida2]] - Datos_sala[[#This Row],[Hora de Llegada2]] + IF(Datos_sala[[#This Row],[Estado de la Mesa]]="Ocupada", 15/1440, 0)</f>
        <v>4.7916666666666677E-2</v>
      </c>
      <c r="S641" s="8">
        <f>SUMIF(Datos_cocina!A:A, Datos_sala!K:K, Datos_cocina!H:H)</f>
        <v>5.2083333333333336E-2</v>
      </c>
      <c r="T641" s="8">
        <f>MAX(0, Datos_sala[[#This Row],[Tiempo de Permanencia]]-Datos_sala[[#This Row],[Tiempo de Preparación Ordenes en Horas]])</f>
        <v>0</v>
      </c>
      <c r="U641" s="9" t="str">
        <f>IF(Datos_sala[[#This Row],[Tiempo de Degustación en Horas]] = 0, "No", "Si")</f>
        <v>No</v>
      </c>
    </row>
    <row r="642" spans="1:21" x14ac:dyDescent="0.3">
      <c r="A642">
        <v>2</v>
      </c>
      <c r="B642" t="s">
        <v>1508</v>
      </c>
      <c r="C642">
        <v>4</v>
      </c>
      <c r="D642" s="1">
        <v>45022.047222222223</v>
      </c>
      <c r="E642" s="1">
        <v>45022.161111111112</v>
      </c>
      <c r="F642" t="s">
        <v>121</v>
      </c>
      <c r="G642" t="s">
        <v>73</v>
      </c>
      <c r="H642" t="s">
        <v>87</v>
      </c>
      <c r="I642" t="s">
        <v>1509</v>
      </c>
      <c r="J642" t="s">
        <v>79</v>
      </c>
      <c r="K642">
        <v>641</v>
      </c>
      <c r="L642" t="s">
        <v>110</v>
      </c>
      <c r="M642" t="s">
        <v>1510</v>
      </c>
      <c r="N642" s="2">
        <f>SUMIF(Datos_cocina!A:A,Datos_sala!K:K,Datos_cocina!J:J)</f>
        <v>208</v>
      </c>
      <c r="O642" s="7" t="str">
        <f>TEXT(Datos_sala[[#This Row],[Hora de Salida]], "aaaa-mm-dd")</f>
        <v>2023-04-06</v>
      </c>
      <c r="P642" t="str">
        <f>TEXT(Datos_sala[[#This Row],[Hora de Llegada]], "hh:mm")</f>
        <v>01:08</v>
      </c>
      <c r="Q642" t="str">
        <f>TEXT(Datos_sala[[#This Row],[Hora de Salida]], "hh:mm")</f>
        <v>03:52</v>
      </c>
      <c r="R642" s="8">
        <f>Datos_sala[[#This Row],[Hora de Salida2]] - Datos_sala[[#This Row],[Hora de Llegada2]] + IF(Datos_sala[[#This Row],[Estado de la Mesa]]="Ocupada", 15/1440, 0)</f>
        <v>0.1138888888888889</v>
      </c>
      <c r="S642" s="8">
        <f>SUMIF(Datos_cocina!A:A, Datos_sala!K:K, Datos_cocina!H:H)</f>
        <v>5.1388888888888887E-2</v>
      </c>
      <c r="T642" s="8">
        <f>MAX(0, Datos_sala[[#This Row],[Tiempo de Permanencia]]-Datos_sala[[#This Row],[Tiempo de Preparación Ordenes en Horas]])</f>
        <v>6.2500000000000014E-2</v>
      </c>
      <c r="U642" s="9" t="str">
        <f>IF(Datos_sala[[#This Row],[Tiempo de Degustación en Horas]] = 0, "No", "Si")</f>
        <v>Si</v>
      </c>
    </row>
    <row r="643" spans="1:21" x14ac:dyDescent="0.3">
      <c r="A643">
        <v>15</v>
      </c>
      <c r="B643" t="s">
        <v>1511</v>
      </c>
      <c r="C643">
        <v>1</v>
      </c>
      <c r="D643" s="1">
        <v>45022.10833333333</v>
      </c>
      <c r="E643" s="1">
        <v>45022.224999999999</v>
      </c>
      <c r="F643" t="s">
        <v>83</v>
      </c>
      <c r="G643" t="s">
        <v>73</v>
      </c>
      <c r="H643" t="s">
        <v>67</v>
      </c>
      <c r="I643" t="s">
        <v>1512</v>
      </c>
      <c r="J643" t="s">
        <v>75</v>
      </c>
      <c r="K643">
        <v>642</v>
      </c>
      <c r="L643" t="s">
        <v>99</v>
      </c>
      <c r="M643" t="s">
        <v>1513</v>
      </c>
      <c r="N643" s="2">
        <f>SUMIF(Datos_cocina!A:A,Datos_sala!K:K,Datos_cocina!J:J)</f>
        <v>176</v>
      </c>
      <c r="O643" s="7" t="str">
        <f>TEXT(Datos_sala[[#This Row],[Hora de Salida]], "aaaa-mm-dd")</f>
        <v>2023-04-06</v>
      </c>
      <c r="P643" t="str">
        <f>TEXT(Datos_sala[[#This Row],[Hora de Llegada]], "hh:mm")</f>
        <v>02:36</v>
      </c>
      <c r="Q643" t="str">
        <f>TEXT(Datos_sala[[#This Row],[Hora de Salida]], "hh:mm")</f>
        <v>05:24</v>
      </c>
      <c r="R643" s="8">
        <f>Datos_sala[[#This Row],[Hora de Salida2]] - Datos_sala[[#This Row],[Hora de Llegada2]] + IF(Datos_sala[[#This Row],[Estado de la Mesa]]="Ocupada", 15/1440, 0)</f>
        <v>0.12708333333333333</v>
      </c>
      <c r="S643" s="8">
        <f>SUMIF(Datos_cocina!A:A, Datos_sala!K:K, Datos_cocina!H:H)</f>
        <v>5.6249999999999994E-2</v>
      </c>
      <c r="T643" s="8">
        <f>MAX(0, Datos_sala[[#This Row],[Tiempo de Permanencia]]-Datos_sala[[#This Row],[Tiempo de Preparación Ordenes en Horas]])</f>
        <v>7.0833333333333331E-2</v>
      </c>
      <c r="U643" s="9" t="str">
        <f>IF(Datos_sala[[#This Row],[Tiempo de Degustación en Horas]] = 0, "No", "Si")</f>
        <v>Si</v>
      </c>
    </row>
    <row r="644" spans="1:21" x14ac:dyDescent="0.3">
      <c r="A644" t="s">
        <v>94</v>
      </c>
      <c r="B644" t="s">
        <v>261</v>
      </c>
      <c r="C644">
        <v>2</v>
      </c>
      <c r="D644" s="1">
        <v>45022.011805555558</v>
      </c>
      <c r="E644" s="1">
        <v>45022.080555555556</v>
      </c>
      <c r="F644" t="s">
        <v>83</v>
      </c>
      <c r="G644" t="s">
        <v>98</v>
      </c>
      <c r="H644" t="s">
        <v>87</v>
      </c>
      <c r="I644">
        <v>2881</v>
      </c>
      <c r="J644" t="s">
        <v>75</v>
      </c>
      <c r="K644">
        <v>643</v>
      </c>
      <c r="L644" t="s">
        <v>103</v>
      </c>
      <c r="M644" t="s">
        <v>24</v>
      </c>
      <c r="N644" s="2">
        <f>SUMIF(Datos_cocina!A:A,Datos_sala!K:K,Datos_cocina!J:J)</f>
        <v>33</v>
      </c>
      <c r="O644" s="7" t="str">
        <f>TEXT(Datos_sala[[#This Row],[Hora de Salida]], "aaaa-mm-dd")</f>
        <v>2023-04-06</v>
      </c>
      <c r="P644" t="str">
        <f>TEXT(Datos_sala[[#This Row],[Hora de Llegada]], "hh:mm")</f>
        <v>00:17</v>
      </c>
      <c r="Q644" t="str">
        <f>TEXT(Datos_sala[[#This Row],[Hora de Salida]], "hh:mm")</f>
        <v>01:56</v>
      </c>
      <c r="R644" s="8">
        <f>Datos_sala[[#This Row],[Hora de Salida2]] - Datos_sala[[#This Row],[Hora de Llegada2]] + IF(Datos_sala[[#This Row],[Estado de la Mesa]]="Ocupada", 15/1440, 0)</f>
        <v>7.9166666666666677E-2</v>
      </c>
      <c r="S644" s="8">
        <f>SUMIF(Datos_cocina!A:A, Datos_sala!K:K, Datos_cocina!H:H)</f>
        <v>1.2500000000000001E-2</v>
      </c>
      <c r="T644" s="8">
        <f>MAX(0, Datos_sala[[#This Row],[Tiempo de Permanencia]]-Datos_sala[[#This Row],[Tiempo de Preparación Ordenes en Horas]])</f>
        <v>6.666666666666668E-2</v>
      </c>
      <c r="U644" s="9" t="str">
        <f>IF(Datos_sala[[#This Row],[Tiempo de Degustación en Horas]] = 0, "No", "Si")</f>
        <v>Si</v>
      </c>
    </row>
    <row r="645" spans="1:21" x14ac:dyDescent="0.3">
      <c r="A645" t="s">
        <v>132</v>
      </c>
      <c r="B645" t="s">
        <v>262</v>
      </c>
      <c r="C645">
        <v>6</v>
      </c>
      <c r="D645" s="1">
        <v>45022.155555555553</v>
      </c>
      <c r="E645" s="1">
        <v>45022.298611111109</v>
      </c>
      <c r="F645" t="s">
        <v>121</v>
      </c>
      <c r="G645" t="s">
        <v>73</v>
      </c>
      <c r="H645" t="s">
        <v>87</v>
      </c>
      <c r="I645">
        <v>1386</v>
      </c>
      <c r="J645" t="s">
        <v>79</v>
      </c>
      <c r="K645">
        <v>644</v>
      </c>
      <c r="L645" t="s">
        <v>110</v>
      </c>
      <c r="M645" t="s">
        <v>14</v>
      </c>
      <c r="N645" s="2">
        <f>SUMIF(Datos_cocina!A:A,Datos_sala!K:K,Datos_cocina!J:J)</f>
        <v>93</v>
      </c>
      <c r="O645" s="7" t="str">
        <f>TEXT(Datos_sala[[#This Row],[Hora de Salida]], "aaaa-mm-dd")</f>
        <v>2023-04-06</v>
      </c>
      <c r="P645" t="str">
        <f>TEXT(Datos_sala[[#This Row],[Hora de Llegada]], "hh:mm")</f>
        <v>03:44</v>
      </c>
      <c r="Q645" t="str">
        <f>TEXT(Datos_sala[[#This Row],[Hora de Salida]], "hh:mm")</f>
        <v>07:10</v>
      </c>
      <c r="R645" s="8">
        <f>Datos_sala[[#This Row],[Hora de Salida2]] - Datos_sala[[#This Row],[Hora de Llegada2]] + IF(Datos_sala[[#This Row],[Estado de la Mesa]]="Ocupada", 15/1440, 0)</f>
        <v>0.14305555555555555</v>
      </c>
      <c r="S645" s="8">
        <f>SUMIF(Datos_cocina!A:A, Datos_sala!K:K, Datos_cocina!H:H)</f>
        <v>3.5416666666666666E-2</v>
      </c>
      <c r="T645" s="8">
        <f>MAX(0, Datos_sala[[#This Row],[Tiempo de Permanencia]]-Datos_sala[[#This Row],[Tiempo de Preparación Ordenes en Horas]])</f>
        <v>0.10763888888888888</v>
      </c>
      <c r="U645" s="9" t="str">
        <f>IF(Datos_sala[[#This Row],[Tiempo de Degustación en Horas]] = 0, "No", "Si")</f>
        <v>Si</v>
      </c>
    </row>
    <row r="646" spans="1:21" x14ac:dyDescent="0.3">
      <c r="A646">
        <v>6</v>
      </c>
      <c r="B646" t="s">
        <v>1068</v>
      </c>
      <c r="C646">
        <v>6</v>
      </c>
      <c r="D646" s="1">
        <v>45022.118055555555</v>
      </c>
      <c r="E646" s="1">
        <v>45022.267361111109</v>
      </c>
      <c r="F646" t="s">
        <v>101</v>
      </c>
      <c r="G646" t="s">
        <v>66</v>
      </c>
      <c r="H646" t="s">
        <v>74</v>
      </c>
      <c r="I646" t="s">
        <v>1514</v>
      </c>
      <c r="J646" t="s">
        <v>68</v>
      </c>
      <c r="K646">
        <v>645</v>
      </c>
      <c r="L646" t="s">
        <v>80</v>
      </c>
      <c r="M646" t="s">
        <v>1515</v>
      </c>
      <c r="N646" s="2">
        <f>SUMIF(Datos_cocina!A:A,Datos_sala!K:K,Datos_cocina!J:J)</f>
        <v>180</v>
      </c>
      <c r="O646" s="7" t="str">
        <f>TEXT(Datos_sala[[#This Row],[Hora de Salida]], "aaaa-mm-dd")</f>
        <v>2023-04-06</v>
      </c>
      <c r="P646" t="str">
        <f>TEXT(Datos_sala[[#This Row],[Hora de Llegada]], "hh:mm")</f>
        <v>02:50</v>
      </c>
      <c r="Q646" t="str">
        <f>TEXT(Datos_sala[[#This Row],[Hora de Salida]], "hh:mm")</f>
        <v>06:25</v>
      </c>
      <c r="R646" s="8">
        <f>Datos_sala[[#This Row],[Hora de Salida2]] - Datos_sala[[#This Row],[Hora de Llegada2]] + IF(Datos_sala[[#This Row],[Estado de la Mesa]]="Ocupada", 15/1440, 0)</f>
        <v>0.14930555555555555</v>
      </c>
      <c r="S646" s="8">
        <f>SUMIF(Datos_cocina!A:A, Datos_sala!K:K, Datos_cocina!H:H)</f>
        <v>6.7361111111111108E-2</v>
      </c>
      <c r="T646" s="8">
        <f>MAX(0, Datos_sala[[#This Row],[Tiempo de Permanencia]]-Datos_sala[[#This Row],[Tiempo de Preparación Ordenes en Horas]])</f>
        <v>8.1944444444444445E-2</v>
      </c>
      <c r="U646" s="9" t="str">
        <f>IF(Datos_sala[[#This Row],[Tiempo de Degustación en Horas]] = 0, "No", "Si")</f>
        <v>Si</v>
      </c>
    </row>
    <row r="647" spans="1:21" x14ac:dyDescent="0.3">
      <c r="A647" t="s">
        <v>85</v>
      </c>
      <c r="B647" t="s">
        <v>263</v>
      </c>
      <c r="C647">
        <v>2</v>
      </c>
      <c r="D647" s="1">
        <v>45022.165972222225</v>
      </c>
      <c r="E647" s="1">
        <v>45022.276388888888</v>
      </c>
      <c r="F647" t="s">
        <v>83</v>
      </c>
      <c r="G647" t="s">
        <v>73</v>
      </c>
      <c r="H647" t="s">
        <v>87</v>
      </c>
      <c r="I647">
        <v>1259</v>
      </c>
      <c r="J647" t="s">
        <v>68</v>
      </c>
      <c r="K647">
        <v>646</v>
      </c>
      <c r="L647" t="s">
        <v>80</v>
      </c>
      <c r="M647" t="s">
        <v>30</v>
      </c>
      <c r="N647" s="2">
        <f>SUMIF(Datos_cocina!A:A,Datos_sala!K:K,Datos_cocina!J:J)</f>
        <v>70</v>
      </c>
      <c r="O647" s="7" t="str">
        <f>TEXT(Datos_sala[[#This Row],[Hora de Salida]], "aaaa-mm-dd")</f>
        <v>2023-04-06</v>
      </c>
      <c r="P647" t="str">
        <f>TEXT(Datos_sala[[#This Row],[Hora de Llegada]], "hh:mm")</f>
        <v>03:59</v>
      </c>
      <c r="Q647" t="str">
        <f>TEXT(Datos_sala[[#This Row],[Hora de Salida]], "hh:mm")</f>
        <v>06:38</v>
      </c>
      <c r="R647" s="8">
        <f>Datos_sala[[#This Row],[Hora de Salida2]] - Datos_sala[[#This Row],[Hora de Llegada2]] + IF(Datos_sala[[#This Row],[Estado de la Mesa]]="Ocupada", 15/1440, 0)</f>
        <v>0.11041666666666669</v>
      </c>
      <c r="S647" s="8">
        <f>SUMIF(Datos_cocina!A:A, Datos_sala!K:K, Datos_cocina!H:H)</f>
        <v>2.5000000000000001E-2</v>
      </c>
      <c r="T647" s="8">
        <f>MAX(0, Datos_sala[[#This Row],[Tiempo de Permanencia]]-Datos_sala[[#This Row],[Tiempo de Preparación Ordenes en Horas]])</f>
        <v>8.5416666666666696E-2</v>
      </c>
      <c r="U647" s="9" t="str">
        <f>IF(Datos_sala[[#This Row],[Tiempo de Degustación en Horas]] = 0, "No", "Si")</f>
        <v>Si</v>
      </c>
    </row>
    <row r="648" spans="1:21" x14ac:dyDescent="0.3">
      <c r="A648">
        <v>12</v>
      </c>
      <c r="B648" t="s">
        <v>1516</v>
      </c>
      <c r="C648">
        <v>2</v>
      </c>
      <c r="D648" s="1">
        <v>45022.121527777781</v>
      </c>
      <c r="E648" s="1">
        <v>45022.267361111109</v>
      </c>
      <c r="F648" t="s">
        <v>83</v>
      </c>
      <c r="G648" t="s">
        <v>73</v>
      </c>
      <c r="H648" t="s">
        <v>67</v>
      </c>
      <c r="I648" t="s">
        <v>1517</v>
      </c>
      <c r="J648" t="s">
        <v>79</v>
      </c>
      <c r="K648">
        <v>647</v>
      </c>
      <c r="L648" t="s">
        <v>80</v>
      </c>
      <c r="M648" t="s">
        <v>1518</v>
      </c>
      <c r="N648" s="2">
        <f>SUMIF(Datos_cocina!A:A,Datos_sala!K:K,Datos_cocina!J:J)</f>
        <v>98</v>
      </c>
      <c r="O648" s="7" t="str">
        <f>TEXT(Datos_sala[[#This Row],[Hora de Salida]], "aaaa-mm-dd")</f>
        <v>2023-04-06</v>
      </c>
      <c r="P648" t="str">
        <f>TEXT(Datos_sala[[#This Row],[Hora de Llegada]], "hh:mm")</f>
        <v>02:55</v>
      </c>
      <c r="Q648" t="str">
        <f>TEXT(Datos_sala[[#This Row],[Hora de Salida]], "hh:mm")</f>
        <v>06:25</v>
      </c>
      <c r="R648" s="8">
        <f>Datos_sala[[#This Row],[Hora de Salida2]] - Datos_sala[[#This Row],[Hora de Llegada2]] + IF(Datos_sala[[#This Row],[Estado de la Mesa]]="Ocupada", 15/1440, 0)</f>
        <v>0.14583333333333331</v>
      </c>
      <c r="S648" s="8">
        <f>SUMIF(Datos_cocina!A:A, Datos_sala!K:K, Datos_cocina!H:H)</f>
        <v>2.7083333333333331E-2</v>
      </c>
      <c r="T648" s="8">
        <f>MAX(0, Datos_sala[[#This Row],[Tiempo de Permanencia]]-Datos_sala[[#This Row],[Tiempo de Preparación Ordenes en Horas]])</f>
        <v>0.11874999999999998</v>
      </c>
      <c r="U648" s="9" t="str">
        <f>IF(Datos_sala[[#This Row],[Tiempo de Degustación en Horas]] = 0, "No", "Si")</f>
        <v>Si</v>
      </c>
    </row>
    <row r="649" spans="1:21" x14ac:dyDescent="0.3">
      <c r="A649" t="s">
        <v>132</v>
      </c>
      <c r="B649" t="s">
        <v>264</v>
      </c>
      <c r="C649">
        <v>1</v>
      </c>
      <c r="D649" s="1">
        <v>45022.124305555553</v>
      </c>
      <c r="E649" s="1">
        <v>45022.204861111109</v>
      </c>
      <c r="F649" t="s">
        <v>83</v>
      </c>
      <c r="G649" t="s">
        <v>66</v>
      </c>
      <c r="H649" t="s">
        <v>67</v>
      </c>
      <c r="I649">
        <v>1743</v>
      </c>
      <c r="J649" t="s">
        <v>68</v>
      </c>
      <c r="K649">
        <v>648</v>
      </c>
      <c r="L649" t="s">
        <v>76</v>
      </c>
      <c r="M649" t="s">
        <v>26</v>
      </c>
      <c r="N649" s="2">
        <f>SUMIF(Datos_cocina!A:A,Datos_sala!K:K,Datos_cocina!J:J)</f>
        <v>56</v>
      </c>
      <c r="O649" s="7" t="str">
        <f>TEXT(Datos_sala[[#This Row],[Hora de Salida]], "aaaa-mm-dd")</f>
        <v>2023-04-06</v>
      </c>
      <c r="P649" t="str">
        <f>TEXT(Datos_sala[[#This Row],[Hora de Llegada]], "hh:mm")</f>
        <v>02:59</v>
      </c>
      <c r="Q649" t="str">
        <f>TEXT(Datos_sala[[#This Row],[Hora de Salida]], "hh:mm")</f>
        <v>04:55</v>
      </c>
      <c r="R649" s="8">
        <f>Datos_sala[[#This Row],[Hora de Salida2]] - Datos_sala[[#This Row],[Hora de Llegada2]] + IF(Datos_sala[[#This Row],[Estado de la Mesa]]="Ocupada", 15/1440, 0)</f>
        <v>8.0555555555555547E-2</v>
      </c>
      <c r="S649" s="8">
        <f>SUMIF(Datos_cocina!A:A, Datos_sala!K:K, Datos_cocina!H:H)</f>
        <v>3.2638888888888891E-2</v>
      </c>
      <c r="T649" s="8">
        <f>MAX(0, Datos_sala[[#This Row],[Tiempo de Permanencia]]-Datos_sala[[#This Row],[Tiempo de Preparación Ordenes en Horas]])</f>
        <v>4.7916666666666656E-2</v>
      </c>
      <c r="U649" s="9" t="str">
        <f>IF(Datos_sala[[#This Row],[Tiempo de Degustación en Horas]] = 0, "No", "Si")</f>
        <v>Si</v>
      </c>
    </row>
    <row r="650" spans="1:21" x14ac:dyDescent="0.3">
      <c r="A650">
        <v>9</v>
      </c>
      <c r="B650" t="s">
        <v>1519</v>
      </c>
      <c r="C650">
        <v>1</v>
      </c>
      <c r="D650" s="1">
        <v>45022.038194444445</v>
      </c>
      <c r="E650" s="1">
        <v>45022.15625</v>
      </c>
      <c r="F650" t="s">
        <v>72</v>
      </c>
      <c r="G650" t="s">
        <v>73</v>
      </c>
      <c r="H650" t="s">
        <v>74</v>
      </c>
      <c r="I650" t="s">
        <v>1520</v>
      </c>
      <c r="J650" t="s">
        <v>75</v>
      </c>
      <c r="K650">
        <v>649</v>
      </c>
      <c r="L650" t="s">
        <v>119</v>
      </c>
      <c r="M650" t="s">
        <v>1521</v>
      </c>
      <c r="N650" s="2">
        <f>SUMIF(Datos_cocina!A:A,Datos_sala!K:K,Datos_cocina!J:J)</f>
        <v>256</v>
      </c>
      <c r="O650" s="7" t="str">
        <f>TEXT(Datos_sala[[#This Row],[Hora de Salida]], "aaaa-mm-dd")</f>
        <v>2023-04-06</v>
      </c>
      <c r="P650" t="str">
        <f>TEXT(Datos_sala[[#This Row],[Hora de Llegada]], "hh:mm")</f>
        <v>00:55</v>
      </c>
      <c r="Q650" t="str">
        <f>TEXT(Datos_sala[[#This Row],[Hora de Salida]], "hh:mm")</f>
        <v>03:45</v>
      </c>
      <c r="R650" s="8">
        <f>Datos_sala[[#This Row],[Hora de Salida2]] - Datos_sala[[#This Row],[Hora de Llegada2]] + IF(Datos_sala[[#This Row],[Estado de la Mesa]]="Ocupada", 15/1440, 0)</f>
        <v>0.12847222222222221</v>
      </c>
      <c r="S650" s="8">
        <f>SUMIF(Datos_cocina!A:A, Datos_sala!K:K, Datos_cocina!H:H)</f>
        <v>7.5694444444444453E-2</v>
      </c>
      <c r="T650" s="8">
        <f>MAX(0, Datos_sala[[#This Row],[Tiempo de Permanencia]]-Datos_sala[[#This Row],[Tiempo de Preparación Ordenes en Horas]])</f>
        <v>5.2777777777777757E-2</v>
      </c>
      <c r="U650" s="9" t="str">
        <f>IF(Datos_sala[[#This Row],[Tiempo de Degustación en Horas]] = 0, "No", "Si")</f>
        <v>Si</v>
      </c>
    </row>
    <row r="651" spans="1:21" x14ac:dyDescent="0.3">
      <c r="A651">
        <v>11</v>
      </c>
      <c r="B651" t="s">
        <v>1310</v>
      </c>
      <c r="C651">
        <v>3</v>
      </c>
      <c r="D651" s="1">
        <v>45023.147916666669</v>
      </c>
      <c r="E651" s="1">
        <v>45023.209722222222</v>
      </c>
      <c r="F651" t="s">
        <v>101</v>
      </c>
      <c r="G651" t="s">
        <v>73</v>
      </c>
      <c r="H651" t="s">
        <v>87</v>
      </c>
      <c r="I651" t="s">
        <v>1522</v>
      </c>
      <c r="J651" t="s">
        <v>68</v>
      </c>
      <c r="K651">
        <v>650</v>
      </c>
      <c r="L651" t="s">
        <v>99</v>
      </c>
      <c r="M651" t="s">
        <v>1523</v>
      </c>
      <c r="N651" s="2">
        <f>SUMIF(Datos_cocina!A:A,Datos_sala!K:K,Datos_cocina!J:J)</f>
        <v>237</v>
      </c>
      <c r="O651" s="7" t="str">
        <f>TEXT(Datos_sala[[#This Row],[Hora de Salida]], "aaaa-mm-dd")</f>
        <v>2023-04-07</v>
      </c>
      <c r="P651" t="str">
        <f>TEXT(Datos_sala[[#This Row],[Hora de Llegada]], "hh:mm")</f>
        <v>03:33</v>
      </c>
      <c r="Q651" t="str">
        <f>TEXT(Datos_sala[[#This Row],[Hora de Salida]], "hh:mm")</f>
        <v>05:02</v>
      </c>
      <c r="R651" s="8">
        <f>Datos_sala[[#This Row],[Hora de Salida2]] - Datos_sala[[#This Row],[Hora de Llegada2]] + IF(Datos_sala[[#This Row],[Estado de la Mesa]]="Ocupada", 15/1440, 0)</f>
        <v>6.1805555555555558E-2</v>
      </c>
      <c r="S651" s="8">
        <f>SUMIF(Datos_cocina!A:A, Datos_sala!K:K, Datos_cocina!H:H)</f>
        <v>5.2777777777777778E-2</v>
      </c>
      <c r="T651" s="8">
        <f>MAX(0, Datos_sala[[#This Row],[Tiempo de Permanencia]]-Datos_sala[[#This Row],[Tiempo de Preparación Ordenes en Horas]])</f>
        <v>9.0277777777777804E-3</v>
      </c>
      <c r="U651" s="9" t="str">
        <f>IF(Datos_sala[[#This Row],[Tiempo de Degustación en Horas]] = 0, "No", "Si")</f>
        <v>Si</v>
      </c>
    </row>
    <row r="652" spans="1:21" x14ac:dyDescent="0.3">
      <c r="A652">
        <v>16</v>
      </c>
      <c r="B652" t="s">
        <v>1524</v>
      </c>
      <c r="C652">
        <v>4</v>
      </c>
      <c r="D652" s="1">
        <v>45023.086111111108</v>
      </c>
      <c r="E652" s="1">
        <v>45023.238888888889</v>
      </c>
      <c r="F652" t="s">
        <v>65</v>
      </c>
      <c r="G652" t="s">
        <v>66</v>
      </c>
      <c r="H652" t="s">
        <v>67</v>
      </c>
      <c r="I652" t="s">
        <v>1525</v>
      </c>
      <c r="J652" t="s">
        <v>68</v>
      </c>
      <c r="K652">
        <v>651</v>
      </c>
      <c r="L652" t="s">
        <v>99</v>
      </c>
      <c r="M652" t="s">
        <v>1526</v>
      </c>
      <c r="N652" s="2">
        <f>SUMIF(Datos_cocina!A:A,Datos_sala!K:K,Datos_cocina!J:J)</f>
        <v>209</v>
      </c>
      <c r="O652" s="7" t="str">
        <f>TEXT(Datos_sala[[#This Row],[Hora de Salida]], "aaaa-mm-dd")</f>
        <v>2023-04-07</v>
      </c>
      <c r="P652" t="str">
        <f>TEXT(Datos_sala[[#This Row],[Hora de Llegada]], "hh:mm")</f>
        <v>02:04</v>
      </c>
      <c r="Q652" t="str">
        <f>TEXT(Datos_sala[[#This Row],[Hora de Salida]], "hh:mm")</f>
        <v>05:44</v>
      </c>
      <c r="R652" s="8">
        <f>Datos_sala[[#This Row],[Hora de Salida2]] - Datos_sala[[#This Row],[Hora de Llegada2]] + IF(Datos_sala[[#This Row],[Estado de la Mesa]]="Ocupada", 15/1440, 0)</f>
        <v>0.15277777777777779</v>
      </c>
      <c r="S652" s="8">
        <f>SUMIF(Datos_cocina!A:A, Datos_sala!K:K, Datos_cocina!H:H)</f>
        <v>6.1111111111111116E-2</v>
      </c>
      <c r="T652" s="8">
        <f>MAX(0, Datos_sala[[#This Row],[Tiempo de Permanencia]]-Datos_sala[[#This Row],[Tiempo de Preparación Ordenes en Horas]])</f>
        <v>9.1666666666666674E-2</v>
      </c>
      <c r="U652" s="9" t="str">
        <f>IF(Datos_sala[[#This Row],[Tiempo de Degustación en Horas]] = 0, "No", "Si")</f>
        <v>Si</v>
      </c>
    </row>
    <row r="653" spans="1:21" x14ac:dyDescent="0.3">
      <c r="A653">
        <v>14</v>
      </c>
      <c r="B653" t="s">
        <v>1343</v>
      </c>
      <c r="C653">
        <v>5</v>
      </c>
      <c r="D653" s="1">
        <v>45023.004166666666</v>
      </c>
      <c r="E653" s="1">
        <v>45023.101388888892</v>
      </c>
      <c r="F653" t="s">
        <v>83</v>
      </c>
      <c r="G653" t="s">
        <v>73</v>
      </c>
      <c r="H653" t="s">
        <v>87</v>
      </c>
      <c r="I653" t="s">
        <v>533</v>
      </c>
      <c r="J653" t="s">
        <v>75</v>
      </c>
      <c r="K653">
        <v>652</v>
      </c>
      <c r="L653" t="s">
        <v>103</v>
      </c>
      <c r="M653" t="s">
        <v>1527</v>
      </c>
      <c r="N653" s="2">
        <f>SUMIF(Datos_cocina!A:A,Datos_sala!K:K,Datos_cocina!J:J)</f>
        <v>170</v>
      </c>
      <c r="O653" s="7" t="str">
        <f>TEXT(Datos_sala[[#This Row],[Hora de Salida]], "aaaa-mm-dd")</f>
        <v>2023-04-07</v>
      </c>
      <c r="P653" t="str">
        <f>TEXT(Datos_sala[[#This Row],[Hora de Llegada]], "hh:mm")</f>
        <v>00:06</v>
      </c>
      <c r="Q653" t="str">
        <f>TEXT(Datos_sala[[#This Row],[Hora de Salida]], "hh:mm")</f>
        <v>02:26</v>
      </c>
      <c r="R653" s="8">
        <f>Datos_sala[[#This Row],[Hora de Salida2]] - Datos_sala[[#This Row],[Hora de Llegada2]] + IF(Datos_sala[[#This Row],[Estado de la Mesa]]="Ocupada", 15/1440, 0)</f>
        <v>0.1076388888888889</v>
      </c>
      <c r="S653" s="8">
        <f>SUMIF(Datos_cocina!A:A, Datos_sala!K:K, Datos_cocina!H:H)</f>
        <v>3.4722222222222224E-2</v>
      </c>
      <c r="T653" s="8">
        <f>MAX(0, Datos_sala[[#This Row],[Tiempo de Permanencia]]-Datos_sala[[#This Row],[Tiempo de Preparación Ordenes en Horas]])</f>
        <v>7.2916666666666671E-2</v>
      </c>
      <c r="U653" s="9" t="str">
        <f>IF(Datos_sala[[#This Row],[Tiempo de Degustación en Horas]] = 0, "No", "Si")</f>
        <v>Si</v>
      </c>
    </row>
    <row r="654" spans="1:21" x14ac:dyDescent="0.3">
      <c r="A654">
        <v>13</v>
      </c>
      <c r="B654" t="s">
        <v>1528</v>
      </c>
      <c r="C654">
        <v>5</v>
      </c>
      <c r="D654" s="1">
        <v>45023.104861111111</v>
      </c>
      <c r="E654" s="1">
        <v>45023.180555555555</v>
      </c>
      <c r="F654" t="s">
        <v>121</v>
      </c>
      <c r="G654" t="s">
        <v>73</v>
      </c>
      <c r="H654" t="s">
        <v>67</v>
      </c>
      <c r="I654" t="s">
        <v>1529</v>
      </c>
      <c r="J654" t="s">
        <v>68</v>
      </c>
      <c r="K654">
        <v>653</v>
      </c>
      <c r="L654" t="s">
        <v>142</v>
      </c>
      <c r="M654" t="s">
        <v>1530</v>
      </c>
      <c r="N654" s="2">
        <f>SUMIF(Datos_cocina!A:A,Datos_sala!K:K,Datos_cocina!J:J)</f>
        <v>244</v>
      </c>
      <c r="O654" s="7" t="str">
        <f>TEXT(Datos_sala[[#This Row],[Hora de Salida]], "aaaa-mm-dd")</f>
        <v>2023-04-07</v>
      </c>
      <c r="P654" t="str">
        <f>TEXT(Datos_sala[[#This Row],[Hora de Llegada]], "hh:mm")</f>
        <v>02:31</v>
      </c>
      <c r="Q654" t="str">
        <f>TEXT(Datos_sala[[#This Row],[Hora de Salida]], "hh:mm")</f>
        <v>04:20</v>
      </c>
      <c r="R654" s="8">
        <f>Datos_sala[[#This Row],[Hora de Salida2]] - Datos_sala[[#This Row],[Hora de Llegada2]] + IF(Datos_sala[[#This Row],[Estado de la Mesa]]="Ocupada", 15/1440, 0)</f>
        <v>7.5694444444444439E-2</v>
      </c>
      <c r="S654" s="8">
        <f>SUMIF(Datos_cocina!A:A, Datos_sala!K:K, Datos_cocina!H:H)</f>
        <v>0.10416666666666666</v>
      </c>
      <c r="T654" s="8">
        <f>MAX(0, Datos_sala[[#This Row],[Tiempo de Permanencia]]-Datos_sala[[#This Row],[Tiempo de Preparación Ordenes en Horas]])</f>
        <v>0</v>
      </c>
      <c r="U654" s="9" t="str">
        <f>IF(Datos_sala[[#This Row],[Tiempo de Degustación en Horas]] = 0, "No", "Si")</f>
        <v>No</v>
      </c>
    </row>
    <row r="655" spans="1:21" x14ac:dyDescent="0.3">
      <c r="A655">
        <v>12</v>
      </c>
      <c r="B655" t="s">
        <v>1531</v>
      </c>
      <c r="C655">
        <v>5</v>
      </c>
      <c r="D655" s="1">
        <v>45023.001388888886</v>
      </c>
      <c r="E655" s="1">
        <v>45023.072222222225</v>
      </c>
      <c r="F655" t="s">
        <v>72</v>
      </c>
      <c r="G655" t="s">
        <v>66</v>
      </c>
      <c r="H655" t="s">
        <v>67</v>
      </c>
      <c r="I655" t="s">
        <v>1532</v>
      </c>
      <c r="J655" t="s">
        <v>75</v>
      </c>
      <c r="K655">
        <v>654</v>
      </c>
      <c r="L655" t="s">
        <v>103</v>
      </c>
      <c r="M655" t="s">
        <v>418</v>
      </c>
      <c r="N655" s="2">
        <f>SUMIF(Datos_cocina!A:A,Datos_sala!K:K,Datos_cocina!J:J)</f>
        <v>42</v>
      </c>
      <c r="O655" s="7" t="str">
        <f>TEXT(Datos_sala[[#This Row],[Hora de Salida]], "aaaa-mm-dd")</f>
        <v>2023-04-07</v>
      </c>
      <c r="P655" t="str">
        <f>TEXT(Datos_sala[[#This Row],[Hora de Llegada]], "hh:mm")</f>
        <v>00:02</v>
      </c>
      <c r="Q655" t="str">
        <f>TEXT(Datos_sala[[#This Row],[Hora de Salida]], "hh:mm")</f>
        <v>01:44</v>
      </c>
      <c r="R655" s="8">
        <f>Datos_sala[[#This Row],[Hora de Salida2]] - Datos_sala[[#This Row],[Hora de Llegada2]] + IF(Datos_sala[[#This Row],[Estado de la Mesa]]="Ocupada", 15/1440, 0)</f>
        <v>8.1250000000000003E-2</v>
      </c>
      <c r="S655" s="8">
        <f>SUMIF(Datos_cocina!A:A, Datos_sala!K:K, Datos_cocina!H:H)</f>
        <v>3.0555555555555555E-2</v>
      </c>
      <c r="T655" s="8">
        <f>MAX(0, Datos_sala[[#This Row],[Tiempo de Permanencia]]-Datos_sala[[#This Row],[Tiempo de Preparación Ordenes en Horas]])</f>
        <v>5.0694444444444445E-2</v>
      </c>
      <c r="U655" s="9" t="str">
        <f>IF(Datos_sala[[#This Row],[Tiempo de Degustación en Horas]] = 0, "No", "Si")</f>
        <v>Si</v>
      </c>
    </row>
    <row r="656" spans="1:21" x14ac:dyDescent="0.3">
      <c r="A656" t="s">
        <v>89</v>
      </c>
      <c r="B656" t="s">
        <v>265</v>
      </c>
      <c r="C656">
        <v>4</v>
      </c>
      <c r="D656" s="1">
        <v>45023.052083333336</v>
      </c>
      <c r="E656" s="1">
        <v>45023.200694444444</v>
      </c>
      <c r="F656" t="s">
        <v>72</v>
      </c>
      <c r="G656" t="s">
        <v>73</v>
      </c>
      <c r="H656" t="s">
        <v>74</v>
      </c>
      <c r="I656">
        <v>217</v>
      </c>
      <c r="J656" t="s">
        <v>79</v>
      </c>
      <c r="K656">
        <v>655</v>
      </c>
      <c r="L656" t="s">
        <v>76</v>
      </c>
      <c r="M656" t="s">
        <v>14</v>
      </c>
      <c r="N656" s="2">
        <f>SUMIF(Datos_cocina!A:A,Datos_sala!K:K,Datos_cocina!J:J)</f>
        <v>93</v>
      </c>
      <c r="O656" s="7" t="str">
        <f>TEXT(Datos_sala[[#This Row],[Hora de Salida]], "aaaa-mm-dd")</f>
        <v>2023-04-07</v>
      </c>
      <c r="P656" t="str">
        <f>TEXT(Datos_sala[[#This Row],[Hora de Llegada]], "hh:mm")</f>
        <v>01:15</v>
      </c>
      <c r="Q656" t="str">
        <f>TEXT(Datos_sala[[#This Row],[Hora de Salida]], "hh:mm")</f>
        <v>04:49</v>
      </c>
      <c r="R656" s="8">
        <f>Datos_sala[[#This Row],[Hora de Salida2]] - Datos_sala[[#This Row],[Hora de Llegada2]] + IF(Datos_sala[[#This Row],[Estado de la Mesa]]="Ocupada", 15/1440, 0)</f>
        <v>0.14861111111111111</v>
      </c>
      <c r="S656" s="8">
        <f>SUMIF(Datos_cocina!A:A, Datos_sala!K:K, Datos_cocina!H:H)</f>
        <v>2.5000000000000001E-2</v>
      </c>
      <c r="T656" s="8">
        <f>MAX(0, Datos_sala[[#This Row],[Tiempo de Permanencia]]-Datos_sala[[#This Row],[Tiempo de Preparación Ordenes en Horas]])</f>
        <v>0.12361111111111112</v>
      </c>
      <c r="U656" s="9" t="str">
        <f>IF(Datos_sala[[#This Row],[Tiempo de Degustación en Horas]] = 0, "No", "Si")</f>
        <v>Si</v>
      </c>
    </row>
    <row r="657" spans="1:21" x14ac:dyDescent="0.3">
      <c r="A657">
        <v>19</v>
      </c>
      <c r="B657" t="s">
        <v>1533</v>
      </c>
      <c r="C657">
        <v>6</v>
      </c>
      <c r="D657" s="1">
        <v>45023.15</v>
      </c>
      <c r="E657" s="1">
        <v>45023.277777777781</v>
      </c>
      <c r="F657" t="s">
        <v>121</v>
      </c>
      <c r="G657" t="s">
        <v>66</v>
      </c>
      <c r="H657" t="s">
        <v>67</v>
      </c>
      <c r="I657" t="s">
        <v>1534</v>
      </c>
      <c r="J657" t="s">
        <v>79</v>
      </c>
      <c r="K657">
        <v>656</v>
      </c>
      <c r="L657" t="s">
        <v>99</v>
      </c>
      <c r="M657" t="s">
        <v>1535</v>
      </c>
      <c r="N657" s="2">
        <f>SUMIF(Datos_cocina!A:A,Datos_sala!K:K,Datos_cocina!J:J)</f>
        <v>157</v>
      </c>
      <c r="O657" s="7" t="str">
        <f>TEXT(Datos_sala[[#This Row],[Hora de Salida]], "aaaa-mm-dd")</f>
        <v>2023-04-07</v>
      </c>
      <c r="P657" t="str">
        <f>TEXT(Datos_sala[[#This Row],[Hora de Llegada]], "hh:mm")</f>
        <v>03:36</v>
      </c>
      <c r="Q657" t="str">
        <f>TEXT(Datos_sala[[#This Row],[Hora de Salida]], "hh:mm")</f>
        <v>06:40</v>
      </c>
      <c r="R657" s="8">
        <f>Datos_sala[[#This Row],[Hora de Salida2]] - Datos_sala[[#This Row],[Hora de Llegada2]] + IF(Datos_sala[[#This Row],[Estado de la Mesa]]="Ocupada", 15/1440, 0)</f>
        <v>0.1277777777777778</v>
      </c>
      <c r="S657" s="8">
        <f>SUMIF(Datos_cocina!A:A, Datos_sala!K:K, Datos_cocina!H:H)</f>
        <v>7.6388888888888895E-2</v>
      </c>
      <c r="T657" s="8">
        <f>MAX(0, Datos_sala[[#This Row],[Tiempo de Permanencia]]-Datos_sala[[#This Row],[Tiempo de Preparación Ordenes en Horas]])</f>
        <v>5.1388888888888901E-2</v>
      </c>
      <c r="U657" s="9" t="str">
        <f>IF(Datos_sala[[#This Row],[Tiempo de Degustación en Horas]] = 0, "No", "Si")</f>
        <v>Si</v>
      </c>
    </row>
    <row r="658" spans="1:21" x14ac:dyDescent="0.3">
      <c r="A658">
        <v>1</v>
      </c>
      <c r="B658" t="s">
        <v>1536</v>
      </c>
      <c r="C658">
        <v>2</v>
      </c>
      <c r="D658" s="1">
        <v>45023.035416666666</v>
      </c>
      <c r="E658" s="1">
        <v>45023.171527777777</v>
      </c>
      <c r="F658" t="s">
        <v>121</v>
      </c>
      <c r="G658" t="s">
        <v>73</v>
      </c>
      <c r="H658" t="s">
        <v>74</v>
      </c>
      <c r="I658" t="s">
        <v>1537</v>
      </c>
      <c r="J658" t="s">
        <v>79</v>
      </c>
      <c r="K658">
        <v>657</v>
      </c>
      <c r="L658" t="s">
        <v>84</v>
      </c>
      <c r="M658" t="s">
        <v>1538</v>
      </c>
      <c r="N658" s="2">
        <f>SUMIF(Datos_cocina!A:A,Datos_sala!K:K,Datos_cocina!J:J)</f>
        <v>196</v>
      </c>
      <c r="O658" s="7" t="str">
        <f>TEXT(Datos_sala[[#This Row],[Hora de Salida]], "aaaa-mm-dd")</f>
        <v>2023-04-07</v>
      </c>
      <c r="P658" t="str">
        <f>TEXT(Datos_sala[[#This Row],[Hora de Llegada]], "hh:mm")</f>
        <v>00:51</v>
      </c>
      <c r="Q658" t="str">
        <f>TEXT(Datos_sala[[#This Row],[Hora de Salida]], "hh:mm")</f>
        <v>04:07</v>
      </c>
      <c r="R658" s="8">
        <f>Datos_sala[[#This Row],[Hora de Salida2]] - Datos_sala[[#This Row],[Hora de Llegada2]] + IF(Datos_sala[[#This Row],[Estado de la Mesa]]="Ocupada", 15/1440, 0)</f>
        <v>0.13611111111111113</v>
      </c>
      <c r="S658" s="8">
        <f>SUMIF(Datos_cocina!A:A, Datos_sala!K:K, Datos_cocina!H:H)</f>
        <v>9.3055555555555558E-2</v>
      </c>
      <c r="T658" s="8">
        <f>MAX(0, Datos_sala[[#This Row],[Tiempo de Permanencia]]-Datos_sala[[#This Row],[Tiempo de Preparación Ordenes en Horas]])</f>
        <v>4.3055555555555569E-2</v>
      </c>
      <c r="U658" s="9" t="str">
        <f>IF(Datos_sala[[#This Row],[Tiempo de Degustación en Horas]] = 0, "No", "Si")</f>
        <v>Si</v>
      </c>
    </row>
    <row r="659" spans="1:21" x14ac:dyDescent="0.3">
      <c r="A659">
        <v>19</v>
      </c>
      <c r="B659" t="s">
        <v>1539</v>
      </c>
      <c r="C659">
        <v>5</v>
      </c>
      <c r="D659" s="1">
        <v>45023.071527777778</v>
      </c>
      <c r="E659" s="1">
        <v>45023.209722222222</v>
      </c>
      <c r="F659" t="s">
        <v>72</v>
      </c>
      <c r="G659" t="s">
        <v>98</v>
      </c>
      <c r="H659" t="s">
        <v>74</v>
      </c>
      <c r="I659" t="s">
        <v>1540</v>
      </c>
      <c r="J659" t="s">
        <v>79</v>
      </c>
      <c r="K659">
        <v>658</v>
      </c>
      <c r="L659" t="s">
        <v>76</v>
      </c>
      <c r="M659" t="s">
        <v>1541</v>
      </c>
      <c r="N659" s="2">
        <f>SUMIF(Datos_cocina!A:A,Datos_sala!K:K,Datos_cocina!J:J)</f>
        <v>86</v>
      </c>
      <c r="O659" s="7" t="str">
        <f>TEXT(Datos_sala[[#This Row],[Hora de Salida]], "aaaa-mm-dd")</f>
        <v>2023-04-07</v>
      </c>
      <c r="P659" t="str">
        <f>TEXT(Datos_sala[[#This Row],[Hora de Llegada]], "hh:mm")</f>
        <v>01:43</v>
      </c>
      <c r="Q659" t="str">
        <f>TEXT(Datos_sala[[#This Row],[Hora de Salida]], "hh:mm")</f>
        <v>05:02</v>
      </c>
      <c r="R659" s="8">
        <f>Datos_sala[[#This Row],[Hora de Salida2]] - Datos_sala[[#This Row],[Hora de Llegada2]] + IF(Datos_sala[[#This Row],[Estado de la Mesa]]="Ocupada", 15/1440, 0)</f>
        <v>0.13819444444444445</v>
      </c>
      <c r="S659" s="8">
        <f>SUMIF(Datos_cocina!A:A, Datos_sala!K:K, Datos_cocina!H:H)</f>
        <v>3.3333333333333333E-2</v>
      </c>
      <c r="T659" s="8">
        <f>MAX(0, Datos_sala[[#This Row],[Tiempo de Permanencia]]-Datos_sala[[#This Row],[Tiempo de Preparación Ordenes en Horas]])</f>
        <v>0.10486111111111113</v>
      </c>
      <c r="U659" s="9" t="str">
        <f>IF(Datos_sala[[#This Row],[Tiempo de Degustación en Horas]] = 0, "No", "Si")</f>
        <v>Si</v>
      </c>
    </row>
    <row r="660" spans="1:21" x14ac:dyDescent="0.3">
      <c r="A660" t="s">
        <v>132</v>
      </c>
      <c r="B660" t="s">
        <v>167</v>
      </c>
      <c r="C660">
        <v>4</v>
      </c>
      <c r="D660" s="1">
        <v>45023.118055555555</v>
      </c>
      <c r="E660" s="1">
        <v>45023.168749999997</v>
      </c>
      <c r="F660" t="s">
        <v>65</v>
      </c>
      <c r="G660" t="s">
        <v>73</v>
      </c>
      <c r="H660" t="s">
        <v>67</v>
      </c>
      <c r="I660">
        <v>3524</v>
      </c>
      <c r="J660" t="s">
        <v>75</v>
      </c>
      <c r="K660">
        <v>659</v>
      </c>
      <c r="L660" t="s">
        <v>69</v>
      </c>
      <c r="M660" t="s">
        <v>22</v>
      </c>
      <c r="N660" s="2">
        <f>SUMIF(Datos_cocina!A:A,Datos_sala!K:K,Datos_cocina!J:J)</f>
        <v>87</v>
      </c>
      <c r="O660" s="7" t="str">
        <f>TEXT(Datos_sala[[#This Row],[Hora de Salida]], "aaaa-mm-dd")</f>
        <v>2023-04-07</v>
      </c>
      <c r="P660" t="str">
        <f>TEXT(Datos_sala[[#This Row],[Hora de Llegada]], "hh:mm")</f>
        <v>02:50</v>
      </c>
      <c r="Q660" t="str">
        <f>TEXT(Datos_sala[[#This Row],[Hora de Salida]], "hh:mm")</f>
        <v>04:03</v>
      </c>
      <c r="R660" s="8">
        <f>Datos_sala[[#This Row],[Hora de Salida2]] - Datos_sala[[#This Row],[Hora de Llegada2]] + IF(Datos_sala[[#This Row],[Estado de la Mesa]]="Ocupada", 15/1440, 0)</f>
        <v>6.1111111111111123E-2</v>
      </c>
      <c r="S660" s="8">
        <f>SUMIF(Datos_cocina!A:A, Datos_sala!K:K, Datos_cocina!H:H)</f>
        <v>2.1527777777777778E-2</v>
      </c>
      <c r="T660" s="8">
        <f>MAX(0, Datos_sala[[#This Row],[Tiempo de Permanencia]]-Datos_sala[[#This Row],[Tiempo de Preparación Ordenes en Horas]])</f>
        <v>3.9583333333333345E-2</v>
      </c>
      <c r="U660" s="9" t="str">
        <f>IF(Datos_sala[[#This Row],[Tiempo de Degustación en Horas]] = 0, "No", "Si")</f>
        <v>Si</v>
      </c>
    </row>
    <row r="661" spans="1:21" x14ac:dyDescent="0.3">
      <c r="A661">
        <v>19</v>
      </c>
      <c r="B661" t="s">
        <v>1542</v>
      </c>
      <c r="C661">
        <v>4</v>
      </c>
      <c r="D661" s="1">
        <v>45023.080555555556</v>
      </c>
      <c r="E661" s="1">
        <v>45023.243750000001</v>
      </c>
      <c r="F661" t="s">
        <v>83</v>
      </c>
      <c r="G661" t="s">
        <v>98</v>
      </c>
      <c r="H661" t="s">
        <v>67</v>
      </c>
      <c r="I661" t="s">
        <v>1543</v>
      </c>
      <c r="J661" t="s">
        <v>79</v>
      </c>
      <c r="K661">
        <v>660</v>
      </c>
      <c r="L661" t="s">
        <v>76</v>
      </c>
      <c r="M661" t="s">
        <v>1544</v>
      </c>
      <c r="N661" s="2">
        <f>SUMIF(Datos_cocina!A:A,Datos_sala!K:K,Datos_cocina!J:J)</f>
        <v>208</v>
      </c>
      <c r="O661" s="7" t="str">
        <f>TEXT(Datos_sala[[#This Row],[Hora de Salida]], "aaaa-mm-dd")</f>
        <v>2023-04-07</v>
      </c>
      <c r="P661" t="str">
        <f>TEXT(Datos_sala[[#This Row],[Hora de Llegada]], "hh:mm")</f>
        <v>01:56</v>
      </c>
      <c r="Q661" t="str">
        <f>TEXT(Datos_sala[[#This Row],[Hora de Salida]], "hh:mm")</f>
        <v>05:51</v>
      </c>
      <c r="R661" s="8">
        <f>Datos_sala[[#This Row],[Hora de Salida2]] - Datos_sala[[#This Row],[Hora de Llegada2]] + IF(Datos_sala[[#This Row],[Estado de la Mesa]]="Ocupada", 15/1440, 0)</f>
        <v>0.16319444444444442</v>
      </c>
      <c r="S661" s="8">
        <f>SUMIF(Datos_cocina!A:A, Datos_sala!K:K, Datos_cocina!H:H)</f>
        <v>3.125E-2</v>
      </c>
      <c r="T661" s="8">
        <f>MAX(0, Datos_sala[[#This Row],[Tiempo de Permanencia]]-Datos_sala[[#This Row],[Tiempo de Preparación Ordenes en Horas]])</f>
        <v>0.13194444444444442</v>
      </c>
      <c r="U661" s="9" t="str">
        <f>IF(Datos_sala[[#This Row],[Tiempo de Degustación en Horas]] = 0, "No", "Si")</f>
        <v>Si</v>
      </c>
    </row>
    <row r="662" spans="1:21" x14ac:dyDescent="0.3">
      <c r="A662">
        <v>16</v>
      </c>
      <c r="B662" t="s">
        <v>549</v>
      </c>
      <c r="C662">
        <v>4</v>
      </c>
      <c r="D662" s="1">
        <v>45023.140277777777</v>
      </c>
      <c r="E662" s="1">
        <v>45023.286111111112</v>
      </c>
      <c r="F662" t="s">
        <v>65</v>
      </c>
      <c r="G662" t="s">
        <v>66</v>
      </c>
      <c r="H662" t="s">
        <v>67</v>
      </c>
      <c r="I662" t="s">
        <v>1545</v>
      </c>
      <c r="J662" t="s">
        <v>75</v>
      </c>
      <c r="K662">
        <v>661</v>
      </c>
      <c r="L662" t="s">
        <v>99</v>
      </c>
      <c r="M662" t="s">
        <v>1546</v>
      </c>
      <c r="N662" s="2">
        <f>SUMIF(Datos_cocina!A:A,Datos_sala!K:K,Datos_cocina!J:J)</f>
        <v>206</v>
      </c>
      <c r="O662" s="7" t="str">
        <f>TEXT(Datos_sala[[#This Row],[Hora de Salida]], "aaaa-mm-dd")</f>
        <v>2023-04-07</v>
      </c>
      <c r="P662" t="str">
        <f>TEXT(Datos_sala[[#This Row],[Hora de Llegada]], "hh:mm")</f>
        <v>03:22</v>
      </c>
      <c r="Q662" t="str">
        <f>TEXT(Datos_sala[[#This Row],[Hora de Salida]], "hh:mm")</f>
        <v>06:52</v>
      </c>
      <c r="R662" s="8">
        <f>Datos_sala[[#This Row],[Hora de Salida2]] - Datos_sala[[#This Row],[Hora de Llegada2]] + IF(Datos_sala[[#This Row],[Estado de la Mesa]]="Ocupada", 15/1440, 0)</f>
        <v>0.15624999999999997</v>
      </c>
      <c r="S662" s="8">
        <f>SUMIF(Datos_cocina!A:A, Datos_sala!K:K, Datos_cocina!H:H)</f>
        <v>9.375E-2</v>
      </c>
      <c r="T662" s="8">
        <f>MAX(0, Datos_sala[[#This Row],[Tiempo de Permanencia]]-Datos_sala[[#This Row],[Tiempo de Preparación Ordenes en Horas]])</f>
        <v>6.2499999999999972E-2</v>
      </c>
      <c r="U662" s="9" t="str">
        <f>IF(Datos_sala[[#This Row],[Tiempo de Degustación en Horas]] = 0, "No", "Si")</f>
        <v>Si</v>
      </c>
    </row>
    <row r="663" spans="1:21" x14ac:dyDescent="0.3">
      <c r="A663">
        <v>15</v>
      </c>
      <c r="B663" t="s">
        <v>1547</v>
      </c>
      <c r="C663">
        <v>4</v>
      </c>
      <c r="D663" s="1">
        <v>45023.084027777775</v>
      </c>
      <c r="E663" s="1">
        <v>45023.209722222222</v>
      </c>
      <c r="F663" t="s">
        <v>121</v>
      </c>
      <c r="G663" t="s">
        <v>73</v>
      </c>
      <c r="H663" t="s">
        <v>67</v>
      </c>
      <c r="I663" t="s">
        <v>1548</v>
      </c>
      <c r="J663" t="s">
        <v>68</v>
      </c>
      <c r="K663">
        <v>662</v>
      </c>
      <c r="L663" t="s">
        <v>80</v>
      </c>
      <c r="M663" t="s">
        <v>1549</v>
      </c>
      <c r="N663" s="2">
        <f>SUMIF(Datos_cocina!A:A,Datos_sala!K:K,Datos_cocina!J:J)</f>
        <v>133</v>
      </c>
      <c r="O663" s="7" t="str">
        <f>TEXT(Datos_sala[[#This Row],[Hora de Salida]], "aaaa-mm-dd")</f>
        <v>2023-04-07</v>
      </c>
      <c r="P663" t="str">
        <f>TEXT(Datos_sala[[#This Row],[Hora de Llegada]], "hh:mm")</f>
        <v>02:01</v>
      </c>
      <c r="Q663" t="str">
        <f>TEXT(Datos_sala[[#This Row],[Hora de Salida]], "hh:mm")</f>
        <v>05:02</v>
      </c>
      <c r="R663" s="8">
        <f>Datos_sala[[#This Row],[Hora de Salida2]] - Datos_sala[[#This Row],[Hora de Llegada2]] + IF(Datos_sala[[#This Row],[Estado de la Mesa]]="Ocupada", 15/1440, 0)</f>
        <v>0.12569444444444444</v>
      </c>
      <c r="S663" s="8">
        <f>SUMIF(Datos_cocina!A:A, Datos_sala!K:K, Datos_cocina!H:H)</f>
        <v>5.9027777777777776E-2</v>
      </c>
      <c r="T663" s="8">
        <f>MAX(0, Datos_sala[[#This Row],[Tiempo de Permanencia]]-Datos_sala[[#This Row],[Tiempo de Preparación Ordenes en Horas]])</f>
        <v>6.6666666666666666E-2</v>
      </c>
      <c r="U663" s="9" t="str">
        <f>IF(Datos_sala[[#This Row],[Tiempo de Degustación en Horas]] = 0, "No", "Si")</f>
        <v>Si</v>
      </c>
    </row>
    <row r="664" spans="1:21" x14ac:dyDescent="0.3">
      <c r="A664">
        <v>3</v>
      </c>
      <c r="B664" t="s">
        <v>1550</v>
      </c>
      <c r="C664">
        <v>1</v>
      </c>
      <c r="D664" s="1">
        <v>45023.04791666667</v>
      </c>
      <c r="E664" s="1">
        <v>45023.157638888886</v>
      </c>
      <c r="F664" t="s">
        <v>121</v>
      </c>
      <c r="G664" t="s">
        <v>73</v>
      </c>
      <c r="H664" t="s">
        <v>74</v>
      </c>
      <c r="I664" t="s">
        <v>1551</v>
      </c>
      <c r="J664" t="s">
        <v>75</v>
      </c>
      <c r="K664">
        <v>663</v>
      </c>
      <c r="L664" t="s">
        <v>107</v>
      </c>
      <c r="M664" t="s">
        <v>1552</v>
      </c>
      <c r="N664" s="2">
        <f>SUMIF(Datos_cocina!A:A,Datos_sala!K:K,Datos_cocina!J:J)</f>
        <v>114</v>
      </c>
      <c r="O664" s="7" t="str">
        <f>TEXT(Datos_sala[[#This Row],[Hora de Salida]], "aaaa-mm-dd")</f>
        <v>2023-04-07</v>
      </c>
      <c r="P664" t="str">
        <f>TEXT(Datos_sala[[#This Row],[Hora de Llegada]], "hh:mm")</f>
        <v>01:09</v>
      </c>
      <c r="Q664" t="str">
        <f>TEXT(Datos_sala[[#This Row],[Hora de Salida]], "hh:mm")</f>
        <v>03:47</v>
      </c>
      <c r="R664" s="8">
        <f>Datos_sala[[#This Row],[Hora de Salida2]] - Datos_sala[[#This Row],[Hora de Llegada2]] + IF(Datos_sala[[#This Row],[Estado de la Mesa]]="Ocupada", 15/1440, 0)</f>
        <v>0.12013888888888889</v>
      </c>
      <c r="S664" s="8">
        <f>SUMIF(Datos_cocina!A:A, Datos_sala!K:K, Datos_cocina!H:H)</f>
        <v>6.0416666666666667E-2</v>
      </c>
      <c r="T664" s="8">
        <f>MAX(0, Datos_sala[[#This Row],[Tiempo de Permanencia]]-Datos_sala[[#This Row],[Tiempo de Preparación Ordenes en Horas]])</f>
        <v>5.9722222222222225E-2</v>
      </c>
      <c r="U664" s="9" t="str">
        <f>IF(Datos_sala[[#This Row],[Tiempo de Degustación en Horas]] = 0, "No", "Si")</f>
        <v>Si</v>
      </c>
    </row>
    <row r="665" spans="1:21" x14ac:dyDescent="0.3">
      <c r="A665">
        <v>20</v>
      </c>
      <c r="B665" t="s">
        <v>1553</v>
      </c>
      <c r="C665">
        <v>6</v>
      </c>
      <c r="D665" s="1">
        <v>45023.065972222219</v>
      </c>
      <c r="E665" s="1">
        <v>45023.161805555559</v>
      </c>
      <c r="F665" t="s">
        <v>65</v>
      </c>
      <c r="G665" t="s">
        <v>98</v>
      </c>
      <c r="H665" t="s">
        <v>87</v>
      </c>
      <c r="I665" t="s">
        <v>1540</v>
      </c>
      <c r="J665" t="s">
        <v>79</v>
      </c>
      <c r="K665">
        <v>664</v>
      </c>
      <c r="L665" t="s">
        <v>88</v>
      </c>
      <c r="M665" t="s">
        <v>1554</v>
      </c>
      <c r="N665" s="2">
        <f>SUMIF(Datos_cocina!A:A,Datos_sala!K:K,Datos_cocina!J:J)</f>
        <v>122</v>
      </c>
      <c r="O665" s="7" t="str">
        <f>TEXT(Datos_sala[[#This Row],[Hora de Salida]], "aaaa-mm-dd")</f>
        <v>2023-04-07</v>
      </c>
      <c r="P665" t="str">
        <f>TEXT(Datos_sala[[#This Row],[Hora de Llegada]], "hh:mm")</f>
        <v>01:35</v>
      </c>
      <c r="Q665" t="str">
        <f>TEXT(Datos_sala[[#This Row],[Hora de Salida]], "hh:mm")</f>
        <v>03:53</v>
      </c>
      <c r="R665" s="8">
        <f>Datos_sala[[#This Row],[Hora de Salida2]] - Datos_sala[[#This Row],[Hora de Llegada2]] + IF(Datos_sala[[#This Row],[Estado de la Mesa]]="Ocupada", 15/1440, 0)</f>
        <v>9.583333333333334E-2</v>
      </c>
      <c r="S665" s="8">
        <f>SUMIF(Datos_cocina!A:A, Datos_sala!K:K, Datos_cocina!H:H)</f>
        <v>6.8750000000000006E-2</v>
      </c>
      <c r="T665" s="8">
        <f>MAX(0, Datos_sala[[#This Row],[Tiempo de Permanencia]]-Datos_sala[[#This Row],[Tiempo de Preparación Ordenes en Horas]])</f>
        <v>2.7083333333333334E-2</v>
      </c>
      <c r="U665" s="9" t="str">
        <f>IF(Datos_sala[[#This Row],[Tiempo de Degustación en Horas]] = 0, "No", "Si")</f>
        <v>Si</v>
      </c>
    </row>
    <row r="666" spans="1:21" x14ac:dyDescent="0.3">
      <c r="A666">
        <v>6</v>
      </c>
      <c r="B666" t="s">
        <v>803</v>
      </c>
      <c r="C666">
        <v>1</v>
      </c>
      <c r="D666" s="1">
        <v>45023.086805555555</v>
      </c>
      <c r="E666" s="1">
        <v>45023.24722222222</v>
      </c>
      <c r="F666" t="s">
        <v>72</v>
      </c>
      <c r="G666" t="s">
        <v>73</v>
      </c>
      <c r="H666" t="s">
        <v>67</v>
      </c>
      <c r="I666" t="s">
        <v>1555</v>
      </c>
      <c r="J666" t="s">
        <v>75</v>
      </c>
      <c r="K666">
        <v>665</v>
      </c>
      <c r="L666" t="s">
        <v>80</v>
      </c>
      <c r="M666" t="s">
        <v>1556</v>
      </c>
      <c r="N666" s="2">
        <f>SUMIF(Datos_cocina!A:A,Datos_sala!K:K,Datos_cocina!J:J)</f>
        <v>129</v>
      </c>
      <c r="O666" s="7" t="str">
        <f>TEXT(Datos_sala[[#This Row],[Hora de Salida]], "aaaa-mm-dd")</f>
        <v>2023-04-07</v>
      </c>
      <c r="P666" t="str">
        <f>TEXT(Datos_sala[[#This Row],[Hora de Llegada]], "hh:mm")</f>
        <v>02:05</v>
      </c>
      <c r="Q666" t="str">
        <f>TEXT(Datos_sala[[#This Row],[Hora de Salida]], "hh:mm")</f>
        <v>05:56</v>
      </c>
      <c r="R666" s="8">
        <f>Datos_sala[[#This Row],[Hora de Salida2]] - Datos_sala[[#This Row],[Hora de Llegada2]] + IF(Datos_sala[[#This Row],[Estado de la Mesa]]="Ocupada", 15/1440, 0)</f>
        <v>0.17083333333333334</v>
      </c>
      <c r="S666" s="8">
        <f>SUMIF(Datos_cocina!A:A, Datos_sala!K:K, Datos_cocina!H:H)</f>
        <v>2.7777777777777776E-2</v>
      </c>
      <c r="T666" s="8">
        <f>MAX(0, Datos_sala[[#This Row],[Tiempo de Permanencia]]-Datos_sala[[#This Row],[Tiempo de Preparación Ordenes en Horas]])</f>
        <v>0.14305555555555555</v>
      </c>
      <c r="U666" s="9" t="str">
        <f>IF(Datos_sala[[#This Row],[Tiempo de Degustación en Horas]] = 0, "No", "Si")</f>
        <v>Si</v>
      </c>
    </row>
    <row r="667" spans="1:21" x14ac:dyDescent="0.3">
      <c r="A667" t="s">
        <v>116</v>
      </c>
      <c r="B667" t="s">
        <v>266</v>
      </c>
      <c r="C667">
        <v>4</v>
      </c>
      <c r="D667" s="1">
        <v>45023.044444444444</v>
      </c>
      <c r="E667" s="1">
        <v>45023.206250000003</v>
      </c>
      <c r="F667" t="s">
        <v>83</v>
      </c>
      <c r="G667" t="s">
        <v>73</v>
      </c>
      <c r="H667" t="s">
        <v>67</v>
      </c>
      <c r="I667">
        <v>1186</v>
      </c>
      <c r="J667" t="s">
        <v>68</v>
      </c>
      <c r="K667">
        <v>666</v>
      </c>
      <c r="L667" t="s">
        <v>119</v>
      </c>
      <c r="M667" t="s">
        <v>38</v>
      </c>
      <c r="N667" s="2">
        <f>SUMIF(Datos_cocina!A:A,Datos_sala!K:K,Datos_cocina!J:J)</f>
        <v>40</v>
      </c>
      <c r="O667" s="7" t="str">
        <f>TEXT(Datos_sala[[#This Row],[Hora de Salida]], "aaaa-mm-dd")</f>
        <v>2023-04-07</v>
      </c>
      <c r="P667" t="str">
        <f>TEXT(Datos_sala[[#This Row],[Hora de Llegada]], "hh:mm")</f>
        <v>01:04</v>
      </c>
      <c r="Q667" t="str">
        <f>TEXT(Datos_sala[[#This Row],[Hora de Salida]], "hh:mm")</f>
        <v>04:57</v>
      </c>
      <c r="R667" s="8">
        <f>Datos_sala[[#This Row],[Hora de Salida2]] - Datos_sala[[#This Row],[Hora de Llegada2]] + IF(Datos_sala[[#This Row],[Estado de la Mesa]]="Ocupada", 15/1440, 0)</f>
        <v>0.16180555555555554</v>
      </c>
      <c r="S667" s="8">
        <f>SUMIF(Datos_cocina!A:A, Datos_sala!K:K, Datos_cocina!H:H)</f>
        <v>1.8749999999999999E-2</v>
      </c>
      <c r="T667" s="8">
        <f>MAX(0, Datos_sala[[#This Row],[Tiempo de Permanencia]]-Datos_sala[[#This Row],[Tiempo de Preparación Ordenes en Horas]])</f>
        <v>0.14305555555555555</v>
      </c>
      <c r="U667" s="9" t="str">
        <f>IF(Datos_sala[[#This Row],[Tiempo de Degustación en Horas]] = 0, "No", "Si")</f>
        <v>Si</v>
      </c>
    </row>
    <row r="668" spans="1:21" x14ac:dyDescent="0.3">
      <c r="A668" t="s">
        <v>108</v>
      </c>
      <c r="B668" t="s">
        <v>267</v>
      </c>
      <c r="C668">
        <v>5</v>
      </c>
      <c r="D668" s="1">
        <v>45023.152083333334</v>
      </c>
      <c r="E668" s="1">
        <v>45023.296527777777</v>
      </c>
      <c r="F668" t="s">
        <v>101</v>
      </c>
      <c r="G668" t="s">
        <v>73</v>
      </c>
      <c r="H668" t="s">
        <v>67</v>
      </c>
      <c r="I668">
        <v>2049</v>
      </c>
      <c r="J668" t="s">
        <v>79</v>
      </c>
      <c r="K668">
        <v>667</v>
      </c>
      <c r="L668" t="s">
        <v>69</v>
      </c>
      <c r="M668" t="s">
        <v>20</v>
      </c>
      <c r="N668" s="2">
        <f>SUMIF(Datos_cocina!A:A,Datos_sala!K:K,Datos_cocina!J:J)</f>
        <v>36</v>
      </c>
      <c r="O668" s="7" t="str">
        <f>TEXT(Datos_sala[[#This Row],[Hora de Salida]], "aaaa-mm-dd")</f>
        <v>2023-04-07</v>
      </c>
      <c r="P668" t="str">
        <f>TEXT(Datos_sala[[#This Row],[Hora de Llegada]], "hh:mm")</f>
        <v>03:39</v>
      </c>
      <c r="Q668" t="str">
        <f>TEXT(Datos_sala[[#This Row],[Hora de Salida]], "hh:mm")</f>
        <v>07:07</v>
      </c>
      <c r="R668" s="8">
        <f>Datos_sala[[#This Row],[Hora de Salida2]] - Datos_sala[[#This Row],[Hora de Llegada2]] + IF(Datos_sala[[#This Row],[Estado de la Mesa]]="Ocupada", 15/1440, 0)</f>
        <v>0.14444444444444446</v>
      </c>
      <c r="S668" s="8">
        <f>SUMIF(Datos_cocina!A:A, Datos_sala!K:K, Datos_cocina!H:H)</f>
        <v>8.3333333333333332E-3</v>
      </c>
      <c r="T668" s="8">
        <f>MAX(0, Datos_sala[[#This Row],[Tiempo de Permanencia]]-Datos_sala[[#This Row],[Tiempo de Preparación Ordenes en Horas]])</f>
        <v>0.13611111111111113</v>
      </c>
      <c r="U668" s="9" t="str">
        <f>IF(Datos_sala[[#This Row],[Tiempo de Degustación en Horas]] = 0, "No", "Si")</f>
        <v>Si</v>
      </c>
    </row>
    <row r="669" spans="1:21" x14ac:dyDescent="0.3">
      <c r="A669">
        <v>12</v>
      </c>
      <c r="B669" t="s">
        <v>827</v>
      </c>
      <c r="C669">
        <v>4</v>
      </c>
      <c r="D669" s="1">
        <v>45023.071527777778</v>
      </c>
      <c r="E669" s="1">
        <v>45023.195138888892</v>
      </c>
      <c r="F669" t="s">
        <v>121</v>
      </c>
      <c r="G669" t="s">
        <v>98</v>
      </c>
      <c r="H669" t="s">
        <v>67</v>
      </c>
      <c r="I669" t="s">
        <v>1557</v>
      </c>
      <c r="J669" t="s">
        <v>79</v>
      </c>
      <c r="K669">
        <v>668</v>
      </c>
      <c r="L669" t="s">
        <v>80</v>
      </c>
      <c r="M669" t="s">
        <v>1558</v>
      </c>
      <c r="N669" s="2">
        <f>SUMIF(Datos_cocina!A:A,Datos_sala!K:K,Datos_cocina!J:J)</f>
        <v>201</v>
      </c>
      <c r="O669" s="7" t="str">
        <f>TEXT(Datos_sala[[#This Row],[Hora de Salida]], "aaaa-mm-dd")</f>
        <v>2023-04-07</v>
      </c>
      <c r="P669" t="str">
        <f>TEXT(Datos_sala[[#This Row],[Hora de Llegada]], "hh:mm")</f>
        <v>01:43</v>
      </c>
      <c r="Q669" t="str">
        <f>TEXT(Datos_sala[[#This Row],[Hora de Salida]], "hh:mm")</f>
        <v>04:41</v>
      </c>
      <c r="R669" s="8">
        <f>Datos_sala[[#This Row],[Hora de Salida2]] - Datos_sala[[#This Row],[Hora de Llegada2]] + IF(Datos_sala[[#This Row],[Estado de la Mesa]]="Ocupada", 15/1440, 0)</f>
        <v>0.12361111111111112</v>
      </c>
      <c r="S669" s="8">
        <f>SUMIF(Datos_cocina!A:A, Datos_sala!K:K, Datos_cocina!H:H)</f>
        <v>7.9861111111111105E-2</v>
      </c>
      <c r="T669" s="8">
        <f>MAX(0, Datos_sala[[#This Row],[Tiempo de Permanencia]]-Datos_sala[[#This Row],[Tiempo de Preparación Ordenes en Horas]])</f>
        <v>4.3750000000000011E-2</v>
      </c>
      <c r="U669" s="9" t="str">
        <f>IF(Datos_sala[[#This Row],[Tiempo de Degustación en Horas]] = 0, "No", "Si")</f>
        <v>Si</v>
      </c>
    </row>
    <row r="670" spans="1:21" x14ac:dyDescent="0.3">
      <c r="A670">
        <v>10</v>
      </c>
      <c r="B670" t="s">
        <v>1559</v>
      </c>
      <c r="C670">
        <v>4</v>
      </c>
      <c r="D670" s="1">
        <v>45023.042361111111</v>
      </c>
      <c r="E670" s="1">
        <v>45023.19027777778</v>
      </c>
      <c r="F670" t="s">
        <v>101</v>
      </c>
      <c r="G670" t="s">
        <v>73</v>
      </c>
      <c r="H670" t="s">
        <v>67</v>
      </c>
      <c r="I670" t="s">
        <v>1560</v>
      </c>
      <c r="J670" t="s">
        <v>68</v>
      </c>
      <c r="K670">
        <v>669</v>
      </c>
      <c r="L670" t="s">
        <v>142</v>
      </c>
      <c r="M670" t="s">
        <v>1561</v>
      </c>
      <c r="N670" s="2">
        <f>SUMIF(Datos_cocina!A:A,Datos_sala!K:K,Datos_cocina!J:J)</f>
        <v>181</v>
      </c>
      <c r="O670" s="7" t="str">
        <f>TEXT(Datos_sala[[#This Row],[Hora de Salida]], "aaaa-mm-dd")</f>
        <v>2023-04-07</v>
      </c>
      <c r="P670" t="str">
        <f>TEXT(Datos_sala[[#This Row],[Hora de Llegada]], "hh:mm")</f>
        <v>01:01</v>
      </c>
      <c r="Q670" t="str">
        <f>TEXT(Datos_sala[[#This Row],[Hora de Salida]], "hh:mm")</f>
        <v>04:34</v>
      </c>
      <c r="R670" s="8">
        <f>Datos_sala[[#This Row],[Hora de Salida2]] - Datos_sala[[#This Row],[Hora de Llegada2]] + IF(Datos_sala[[#This Row],[Estado de la Mesa]]="Ocupada", 15/1440, 0)</f>
        <v>0.14791666666666664</v>
      </c>
      <c r="S670" s="8">
        <f>SUMIF(Datos_cocina!A:A, Datos_sala!K:K, Datos_cocina!H:H)</f>
        <v>4.7916666666666663E-2</v>
      </c>
      <c r="T670" s="8">
        <f>MAX(0, Datos_sala[[#This Row],[Tiempo de Permanencia]]-Datos_sala[[#This Row],[Tiempo de Preparación Ordenes en Horas]])</f>
        <v>9.9999999999999978E-2</v>
      </c>
      <c r="U670" s="9" t="str">
        <f>IF(Datos_sala[[#This Row],[Tiempo de Degustación en Horas]] = 0, "No", "Si")</f>
        <v>Si</v>
      </c>
    </row>
    <row r="671" spans="1:21" x14ac:dyDescent="0.3">
      <c r="A671">
        <v>16</v>
      </c>
      <c r="B671" t="s">
        <v>1562</v>
      </c>
      <c r="C671">
        <v>6</v>
      </c>
      <c r="D671" s="1">
        <v>45023.077777777777</v>
      </c>
      <c r="E671" s="1">
        <v>45023.133333333331</v>
      </c>
      <c r="F671" t="s">
        <v>83</v>
      </c>
      <c r="G671" t="s">
        <v>73</v>
      </c>
      <c r="H671" t="s">
        <v>74</v>
      </c>
      <c r="I671" t="s">
        <v>427</v>
      </c>
      <c r="J671" t="s">
        <v>75</v>
      </c>
      <c r="K671">
        <v>670</v>
      </c>
      <c r="L671" t="s">
        <v>80</v>
      </c>
      <c r="M671" t="s">
        <v>1563</v>
      </c>
      <c r="N671" s="2">
        <f>SUMIF(Datos_cocina!A:A,Datos_sala!K:K,Datos_cocina!J:J)</f>
        <v>94</v>
      </c>
      <c r="O671" s="7" t="str">
        <f>TEXT(Datos_sala[[#This Row],[Hora de Salida]], "aaaa-mm-dd")</f>
        <v>2023-04-07</v>
      </c>
      <c r="P671" t="str">
        <f>TEXT(Datos_sala[[#This Row],[Hora de Llegada]], "hh:mm")</f>
        <v>01:52</v>
      </c>
      <c r="Q671" t="str">
        <f>TEXT(Datos_sala[[#This Row],[Hora de Salida]], "hh:mm")</f>
        <v>03:12</v>
      </c>
      <c r="R671" s="8">
        <f>Datos_sala[[#This Row],[Hora de Salida2]] - Datos_sala[[#This Row],[Hora de Llegada2]] + IF(Datos_sala[[#This Row],[Estado de la Mesa]]="Ocupada", 15/1440, 0)</f>
        <v>6.5972222222222224E-2</v>
      </c>
      <c r="S671" s="8">
        <f>SUMIF(Datos_cocina!A:A, Datos_sala!K:K, Datos_cocina!H:H)</f>
        <v>5.2083333333333329E-2</v>
      </c>
      <c r="T671" s="8">
        <f>MAX(0, Datos_sala[[#This Row],[Tiempo de Permanencia]]-Datos_sala[[#This Row],[Tiempo de Preparación Ordenes en Horas]])</f>
        <v>1.3888888888888895E-2</v>
      </c>
      <c r="U671" s="9" t="str">
        <f>IF(Datos_sala[[#This Row],[Tiempo de Degustación en Horas]] = 0, "No", "Si")</f>
        <v>Si</v>
      </c>
    </row>
    <row r="672" spans="1:21" x14ac:dyDescent="0.3">
      <c r="A672">
        <v>17</v>
      </c>
      <c r="B672" t="s">
        <v>741</v>
      </c>
      <c r="C672">
        <v>3</v>
      </c>
      <c r="D672" s="1">
        <v>45023.095833333333</v>
      </c>
      <c r="E672" s="1">
        <v>45023.145833333336</v>
      </c>
      <c r="F672" t="s">
        <v>101</v>
      </c>
      <c r="G672" t="s">
        <v>73</v>
      </c>
      <c r="H672" t="s">
        <v>74</v>
      </c>
      <c r="I672" t="s">
        <v>1564</v>
      </c>
      <c r="J672" t="s">
        <v>79</v>
      </c>
      <c r="K672">
        <v>671</v>
      </c>
      <c r="L672" t="s">
        <v>80</v>
      </c>
      <c r="M672" t="s">
        <v>1565</v>
      </c>
      <c r="N672" s="2">
        <f>SUMIF(Datos_cocina!A:A,Datos_sala!K:K,Datos_cocina!J:J)</f>
        <v>184</v>
      </c>
      <c r="O672" s="7" t="str">
        <f>TEXT(Datos_sala[[#This Row],[Hora de Salida]], "aaaa-mm-dd")</f>
        <v>2023-04-07</v>
      </c>
      <c r="P672" t="str">
        <f>TEXT(Datos_sala[[#This Row],[Hora de Llegada]], "hh:mm")</f>
        <v>02:18</v>
      </c>
      <c r="Q672" t="str">
        <f>TEXT(Datos_sala[[#This Row],[Hora de Salida]], "hh:mm")</f>
        <v>03:30</v>
      </c>
      <c r="R672" s="8">
        <f>Datos_sala[[#This Row],[Hora de Salida2]] - Datos_sala[[#This Row],[Hora de Llegada2]] + IF(Datos_sala[[#This Row],[Estado de la Mesa]]="Ocupada", 15/1440, 0)</f>
        <v>0.05</v>
      </c>
      <c r="S672" s="8">
        <f>SUMIF(Datos_cocina!A:A, Datos_sala!K:K, Datos_cocina!H:H)</f>
        <v>6.5972222222222224E-2</v>
      </c>
      <c r="T672" s="8">
        <f>MAX(0, Datos_sala[[#This Row],[Tiempo de Permanencia]]-Datos_sala[[#This Row],[Tiempo de Preparación Ordenes en Horas]])</f>
        <v>0</v>
      </c>
      <c r="U672" s="9" t="str">
        <f>IF(Datos_sala[[#This Row],[Tiempo de Degustación en Horas]] = 0, "No", "Si")</f>
        <v>No</v>
      </c>
    </row>
    <row r="673" spans="1:21" x14ac:dyDescent="0.3">
      <c r="A673">
        <v>12</v>
      </c>
      <c r="B673" t="s">
        <v>526</v>
      </c>
      <c r="C673">
        <v>6</v>
      </c>
      <c r="D673" s="1">
        <v>45023.058333333334</v>
      </c>
      <c r="E673" s="1">
        <v>45023.160416666666</v>
      </c>
      <c r="F673" t="s">
        <v>65</v>
      </c>
      <c r="G673" t="s">
        <v>66</v>
      </c>
      <c r="H673" t="s">
        <v>67</v>
      </c>
      <c r="I673" t="s">
        <v>1566</v>
      </c>
      <c r="J673" t="s">
        <v>79</v>
      </c>
      <c r="K673">
        <v>672</v>
      </c>
      <c r="L673" t="s">
        <v>84</v>
      </c>
      <c r="M673" t="s">
        <v>1567</v>
      </c>
      <c r="N673" s="2">
        <f>SUMIF(Datos_cocina!A:A,Datos_sala!K:K,Datos_cocina!J:J)</f>
        <v>157</v>
      </c>
      <c r="O673" s="7" t="str">
        <f>TEXT(Datos_sala[[#This Row],[Hora de Salida]], "aaaa-mm-dd")</f>
        <v>2023-04-07</v>
      </c>
      <c r="P673" t="str">
        <f>TEXT(Datos_sala[[#This Row],[Hora de Llegada]], "hh:mm")</f>
        <v>01:24</v>
      </c>
      <c r="Q673" t="str">
        <f>TEXT(Datos_sala[[#This Row],[Hora de Salida]], "hh:mm")</f>
        <v>03:51</v>
      </c>
      <c r="R673" s="8">
        <f>Datos_sala[[#This Row],[Hora de Salida2]] - Datos_sala[[#This Row],[Hora de Llegada2]] + IF(Datos_sala[[#This Row],[Estado de la Mesa]]="Ocupada", 15/1440, 0)</f>
        <v>0.10208333333333335</v>
      </c>
      <c r="S673" s="8">
        <f>SUMIF(Datos_cocina!A:A, Datos_sala!K:K, Datos_cocina!H:H)</f>
        <v>5.4166666666666669E-2</v>
      </c>
      <c r="T673" s="8">
        <f>MAX(0, Datos_sala[[#This Row],[Tiempo de Permanencia]]-Datos_sala[[#This Row],[Tiempo de Preparación Ordenes en Horas]])</f>
        <v>4.7916666666666677E-2</v>
      </c>
      <c r="U673" s="9" t="str">
        <f>IF(Datos_sala[[#This Row],[Tiempo de Degustación en Horas]] = 0, "No", "Si")</f>
        <v>Si</v>
      </c>
    </row>
    <row r="674" spans="1:21" x14ac:dyDescent="0.3">
      <c r="A674">
        <v>20</v>
      </c>
      <c r="B674" t="s">
        <v>269</v>
      </c>
      <c r="C674">
        <v>6</v>
      </c>
      <c r="D674" s="1">
        <v>45023.025694444441</v>
      </c>
      <c r="E674" s="1">
        <v>45023.119444444441</v>
      </c>
      <c r="F674" t="s">
        <v>72</v>
      </c>
      <c r="G674" t="s">
        <v>73</v>
      </c>
      <c r="H674" t="s">
        <v>67</v>
      </c>
      <c r="I674" t="s">
        <v>1568</v>
      </c>
      <c r="J674" t="s">
        <v>79</v>
      </c>
      <c r="K674">
        <v>673</v>
      </c>
      <c r="L674" t="s">
        <v>142</v>
      </c>
      <c r="M674" t="s">
        <v>1569</v>
      </c>
      <c r="N674" s="2">
        <f>SUMIF(Datos_cocina!A:A,Datos_sala!K:K,Datos_cocina!J:J)</f>
        <v>265</v>
      </c>
      <c r="O674" s="7" t="str">
        <f>TEXT(Datos_sala[[#This Row],[Hora de Salida]], "aaaa-mm-dd")</f>
        <v>2023-04-07</v>
      </c>
      <c r="P674" t="str">
        <f>TEXT(Datos_sala[[#This Row],[Hora de Llegada]], "hh:mm")</f>
        <v>00:37</v>
      </c>
      <c r="Q674" t="str">
        <f>TEXT(Datos_sala[[#This Row],[Hora de Salida]], "hh:mm")</f>
        <v>02:52</v>
      </c>
      <c r="R674" s="8">
        <f>Datos_sala[[#This Row],[Hora de Salida2]] - Datos_sala[[#This Row],[Hora de Llegada2]] + IF(Datos_sala[[#This Row],[Estado de la Mesa]]="Ocupada", 15/1440, 0)</f>
        <v>9.375E-2</v>
      </c>
      <c r="S674" s="8">
        <f>SUMIF(Datos_cocina!A:A, Datos_sala!K:K, Datos_cocina!H:H)</f>
        <v>6.4583333333333326E-2</v>
      </c>
      <c r="T674" s="8">
        <f>MAX(0, Datos_sala[[#This Row],[Tiempo de Permanencia]]-Datos_sala[[#This Row],[Tiempo de Preparación Ordenes en Horas]])</f>
        <v>2.9166666666666674E-2</v>
      </c>
      <c r="U674" s="9" t="str">
        <f>IF(Datos_sala[[#This Row],[Tiempo de Degustación en Horas]] = 0, "No", "Si")</f>
        <v>Si</v>
      </c>
    </row>
    <row r="675" spans="1:21" x14ac:dyDescent="0.3">
      <c r="A675">
        <v>1</v>
      </c>
      <c r="B675" t="s">
        <v>1570</v>
      </c>
      <c r="C675">
        <v>3</v>
      </c>
      <c r="D675" s="1">
        <v>45023.002083333333</v>
      </c>
      <c r="E675" s="1">
        <v>45023.0625</v>
      </c>
      <c r="F675" t="s">
        <v>72</v>
      </c>
      <c r="G675" t="s">
        <v>66</v>
      </c>
      <c r="H675" t="s">
        <v>67</v>
      </c>
      <c r="I675" t="s">
        <v>1571</v>
      </c>
      <c r="J675" t="s">
        <v>68</v>
      </c>
      <c r="K675">
        <v>674</v>
      </c>
      <c r="L675" t="s">
        <v>119</v>
      </c>
      <c r="M675" t="s">
        <v>1572</v>
      </c>
      <c r="N675" s="2">
        <f>SUMIF(Datos_cocina!A:A,Datos_sala!K:K,Datos_cocina!J:J)</f>
        <v>207</v>
      </c>
      <c r="O675" s="7" t="str">
        <f>TEXT(Datos_sala[[#This Row],[Hora de Salida]], "aaaa-mm-dd")</f>
        <v>2023-04-07</v>
      </c>
      <c r="P675" t="str">
        <f>TEXT(Datos_sala[[#This Row],[Hora de Llegada]], "hh:mm")</f>
        <v>00:03</v>
      </c>
      <c r="Q675" t="str">
        <f>TEXT(Datos_sala[[#This Row],[Hora de Salida]], "hh:mm")</f>
        <v>01:30</v>
      </c>
      <c r="R675" s="8">
        <f>Datos_sala[[#This Row],[Hora de Salida2]] - Datos_sala[[#This Row],[Hora de Llegada2]] + IF(Datos_sala[[#This Row],[Estado de la Mesa]]="Ocupada", 15/1440, 0)</f>
        <v>6.0416666666666667E-2</v>
      </c>
      <c r="S675" s="8">
        <f>SUMIF(Datos_cocina!A:A, Datos_sala!K:K, Datos_cocina!H:H)</f>
        <v>4.5138888888888888E-2</v>
      </c>
      <c r="T675" s="8">
        <f>MAX(0, Datos_sala[[#This Row],[Tiempo de Permanencia]]-Datos_sala[[#This Row],[Tiempo de Preparación Ordenes en Horas]])</f>
        <v>1.5277777777777779E-2</v>
      </c>
      <c r="U675" s="9" t="str">
        <f>IF(Datos_sala[[#This Row],[Tiempo de Degustación en Horas]] = 0, "No", "Si")</f>
        <v>Si</v>
      </c>
    </row>
    <row r="676" spans="1:21" x14ac:dyDescent="0.3">
      <c r="A676">
        <v>5</v>
      </c>
      <c r="B676" t="s">
        <v>1573</v>
      </c>
      <c r="C676">
        <v>2</v>
      </c>
      <c r="D676" s="1">
        <v>45023.037499999999</v>
      </c>
      <c r="E676" s="1">
        <v>45023.189583333333</v>
      </c>
      <c r="F676" t="s">
        <v>83</v>
      </c>
      <c r="G676" t="s">
        <v>66</v>
      </c>
      <c r="H676" t="s">
        <v>74</v>
      </c>
      <c r="I676" t="s">
        <v>1574</v>
      </c>
      <c r="J676" t="s">
        <v>79</v>
      </c>
      <c r="K676">
        <v>675</v>
      </c>
      <c r="L676" t="s">
        <v>110</v>
      </c>
      <c r="M676" t="s">
        <v>1575</v>
      </c>
      <c r="N676" s="2">
        <f>SUMIF(Datos_cocina!A:A,Datos_sala!K:K,Datos_cocina!J:J)</f>
        <v>193</v>
      </c>
      <c r="O676" s="7" t="str">
        <f>TEXT(Datos_sala[[#This Row],[Hora de Salida]], "aaaa-mm-dd")</f>
        <v>2023-04-07</v>
      </c>
      <c r="P676" t="str">
        <f>TEXT(Datos_sala[[#This Row],[Hora de Llegada]], "hh:mm")</f>
        <v>00:54</v>
      </c>
      <c r="Q676" t="str">
        <f>TEXT(Datos_sala[[#This Row],[Hora de Salida]], "hh:mm")</f>
        <v>04:33</v>
      </c>
      <c r="R676" s="8">
        <f>Datos_sala[[#This Row],[Hora de Salida2]] - Datos_sala[[#This Row],[Hora de Llegada2]] + IF(Datos_sala[[#This Row],[Estado de la Mesa]]="Ocupada", 15/1440, 0)</f>
        <v>0.15208333333333332</v>
      </c>
      <c r="S676" s="8">
        <f>SUMIF(Datos_cocina!A:A, Datos_sala!K:K, Datos_cocina!H:H)</f>
        <v>8.4027777777777785E-2</v>
      </c>
      <c r="T676" s="8">
        <f>MAX(0, Datos_sala[[#This Row],[Tiempo de Permanencia]]-Datos_sala[[#This Row],[Tiempo de Preparación Ordenes en Horas]])</f>
        <v>6.8055555555555536E-2</v>
      </c>
      <c r="U676" s="9" t="str">
        <f>IF(Datos_sala[[#This Row],[Tiempo de Degustación en Horas]] = 0, "No", "Si")</f>
        <v>Si</v>
      </c>
    </row>
    <row r="677" spans="1:21" x14ac:dyDescent="0.3">
      <c r="A677">
        <v>7</v>
      </c>
      <c r="B677" t="s">
        <v>767</v>
      </c>
      <c r="C677">
        <v>6</v>
      </c>
      <c r="D677" s="1">
        <v>45023.019444444442</v>
      </c>
      <c r="E677" s="1">
        <v>45023.15625</v>
      </c>
      <c r="F677" t="s">
        <v>101</v>
      </c>
      <c r="G677" t="s">
        <v>73</v>
      </c>
      <c r="H677" t="s">
        <v>67</v>
      </c>
      <c r="I677" t="s">
        <v>1576</v>
      </c>
      <c r="J677" t="s">
        <v>75</v>
      </c>
      <c r="K677">
        <v>676</v>
      </c>
      <c r="L677" t="s">
        <v>110</v>
      </c>
      <c r="M677" t="s">
        <v>1577</v>
      </c>
      <c r="N677" s="2">
        <f>SUMIF(Datos_cocina!A:A,Datos_sala!K:K,Datos_cocina!J:J)</f>
        <v>124</v>
      </c>
      <c r="O677" s="7" t="str">
        <f>TEXT(Datos_sala[[#This Row],[Hora de Salida]], "aaaa-mm-dd")</f>
        <v>2023-04-07</v>
      </c>
      <c r="P677" t="str">
        <f>TEXT(Datos_sala[[#This Row],[Hora de Llegada]], "hh:mm")</f>
        <v>00:28</v>
      </c>
      <c r="Q677" t="str">
        <f>TEXT(Datos_sala[[#This Row],[Hora de Salida]], "hh:mm")</f>
        <v>03:45</v>
      </c>
      <c r="R677" s="8">
        <f>Datos_sala[[#This Row],[Hora de Salida2]] - Datos_sala[[#This Row],[Hora de Llegada2]] + IF(Datos_sala[[#This Row],[Estado de la Mesa]]="Ocupada", 15/1440, 0)</f>
        <v>0.14722222222222223</v>
      </c>
      <c r="S677" s="8">
        <f>SUMIF(Datos_cocina!A:A, Datos_sala!K:K, Datos_cocina!H:H)</f>
        <v>8.4027777777777771E-2</v>
      </c>
      <c r="T677" s="8">
        <f>MAX(0, Datos_sala[[#This Row],[Tiempo de Permanencia]]-Datos_sala[[#This Row],[Tiempo de Preparación Ordenes en Horas]])</f>
        <v>6.3194444444444456E-2</v>
      </c>
      <c r="U677" s="9" t="str">
        <f>IF(Datos_sala[[#This Row],[Tiempo de Degustación en Horas]] = 0, "No", "Si")</f>
        <v>Si</v>
      </c>
    </row>
    <row r="678" spans="1:21" x14ac:dyDescent="0.3">
      <c r="A678">
        <v>14</v>
      </c>
      <c r="B678" t="s">
        <v>154</v>
      </c>
      <c r="C678">
        <v>6</v>
      </c>
      <c r="D678" s="1">
        <v>45023.023611111108</v>
      </c>
      <c r="E678" s="1">
        <v>45023.109027777777</v>
      </c>
      <c r="F678" t="s">
        <v>83</v>
      </c>
      <c r="G678" t="s">
        <v>73</v>
      </c>
      <c r="H678" t="s">
        <v>67</v>
      </c>
      <c r="I678" t="s">
        <v>1578</v>
      </c>
      <c r="J678" t="s">
        <v>75</v>
      </c>
      <c r="K678">
        <v>677</v>
      </c>
      <c r="L678" t="s">
        <v>80</v>
      </c>
      <c r="M678" t="s">
        <v>1579</v>
      </c>
      <c r="N678" s="2">
        <f>SUMIF(Datos_cocina!A:A,Datos_sala!K:K,Datos_cocina!J:J)</f>
        <v>144</v>
      </c>
      <c r="O678" s="7" t="str">
        <f>TEXT(Datos_sala[[#This Row],[Hora de Salida]], "aaaa-mm-dd")</f>
        <v>2023-04-07</v>
      </c>
      <c r="P678" t="str">
        <f>TEXT(Datos_sala[[#This Row],[Hora de Llegada]], "hh:mm")</f>
        <v>00:34</v>
      </c>
      <c r="Q678" t="str">
        <f>TEXT(Datos_sala[[#This Row],[Hora de Salida]], "hh:mm")</f>
        <v>02:37</v>
      </c>
      <c r="R678" s="8">
        <f>Datos_sala[[#This Row],[Hora de Salida2]] - Datos_sala[[#This Row],[Hora de Llegada2]] + IF(Datos_sala[[#This Row],[Estado de la Mesa]]="Ocupada", 15/1440, 0)</f>
        <v>9.583333333333334E-2</v>
      </c>
      <c r="S678" s="8">
        <f>SUMIF(Datos_cocina!A:A, Datos_sala!K:K, Datos_cocina!H:H)</f>
        <v>0.10277777777777777</v>
      </c>
      <c r="T678" s="8">
        <f>MAX(0, Datos_sala[[#This Row],[Tiempo de Permanencia]]-Datos_sala[[#This Row],[Tiempo de Preparación Ordenes en Horas]])</f>
        <v>0</v>
      </c>
      <c r="U678" s="9" t="str">
        <f>IF(Datos_sala[[#This Row],[Tiempo de Degustación en Horas]] = 0, "No", "Si")</f>
        <v>No</v>
      </c>
    </row>
    <row r="679" spans="1:21" x14ac:dyDescent="0.3">
      <c r="A679">
        <v>19</v>
      </c>
      <c r="B679" t="s">
        <v>1542</v>
      </c>
      <c r="C679">
        <v>1</v>
      </c>
      <c r="D679" s="1">
        <v>45023.125694444447</v>
      </c>
      <c r="E679" s="1">
        <v>45023.223611111112</v>
      </c>
      <c r="F679" t="s">
        <v>101</v>
      </c>
      <c r="G679" t="s">
        <v>73</v>
      </c>
      <c r="H679" t="s">
        <v>67</v>
      </c>
      <c r="I679" t="s">
        <v>1580</v>
      </c>
      <c r="J679" t="s">
        <v>75</v>
      </c>
      <c r="K679">
        <v>678</v>
      </c>
      <c r="L679" t="s">
        <v>84</v>
      </c>
      <c r="M679" t="s">
        <v>1581</v>
      </c>
      <c r="N679" s="2">
        <f>SUMIF(Datos_cocina!A:A,Datos_sala!K:K,Datos_cocina!J:J)</f>
        <v>204</v>
      </c>
      <c r="O679" s="7" t="str">
        <f>TEXT(Datos_sala[[#This Row],[Hora de Salida]], "aaaa-mm-dd")</f>
        <v>2023-04-07</v>
      </c>
      <c r="P679" t="str">
        <f>TEXT(Datos_sala[[#This Row],[Hora de Llegada]], "hh:mm")</f>
        <v>03:01</v>
      </c>
      <c r="Q679" t="str">
        <f>TEXT(Datos_sala[[#This Row],[Hora de Salida]], "hh:mm")</f>
        <v>05:22</v>
      </c>
      <c r="R679" s="8">
        <f>Datos_sala[[#This Row],[Hora de Salida2]] - Datos_sala[[#This Row],[Hora de Llegada2]] + IF(Datos_sala[[#This Row],[Estado de la Mesa]]="Ocupada", 15/1440, 0)</f>
        <v>0.10833333333333335</v>
      </c>
      <c r="S679" s="8">
        <f>SUMIF(Datos_cocina!A:A, Datos_sala!K:K, Datos_cocina!H:H)</f>
        <v>8.4027777777777785E-2</v>
      </c>
      <c r="T679" s="8">
        <f>MAX(0, Datos_sala[[#This Row],[Tiempo de Permanencia]]-Datos_sala[[#This Row],[Tiempo de Preparación Ordenes en Horas]])</f>
        <v>2.4305555555555566E-2</v>
      </c>
      <c r="U679" s="9" t="str">
        <f>IF(Datos_sala[[#This Row],[Tiempo de Degustación en Horas]] = 0, "No", "Si")</f>
        <v>Si</v>
      </c>
    </row>
    <row r="680" spans="1:21" x14ac:dyDescent="0.3">
      <c r="A680">
        <v>9</v>
      </c>
      <c r="B680" t="s">
        <v>180</v>
      </c>
      <c r="C680">
        <v>4</v>
      </c>
      <c r="D680" s="1">
        <v>45023.001388888886</v>
      </c>
      <c r="E680" s="1">
        <v>45023.127083333333</v>
      </c>
      <c r="F680" t="s">
        <v>83</v>
      </c>
      <c r="G680" t="s">
        <v>73</v>
      </c>
      <c r="H680" t="s">
        <v>67</v>
      </c>
      <c r="I680" t="s">
        <v>809</v>
      </c>
      <c r="J680" t="s">
        <v>75</v>
      </c>
      <c r="K680">
        <v>679</v>
      </c>
      <c r="L680" t="s">
        <v>84</v>
      </c>
      <c r="M680" t="s">
        <v>1582</v>
      </c>
      <c r="N680" s="2">
        <f>SUMIF(Datos_cocina!A:A,Datos_sala!K:K,Datos_cocina!J:J)</f>
        <v>199</v>
      </c>
      <c r="O680" s="7" t="str">
        <f>TEXT(Datos_sala[[#This Row],[Hora de Salida]], "aaaa-mm-dd")</f>
        <v>2023-04-07</v>
      </c>
      <c r="P680" t="str">
        <f>TEXT(Datos_sala[[#This Row],[Hora de Llegada]], "hh:mm")</f>
        <v>00:02</v>
      </c>
      <c r="Q680" t="str">
        <f>TEXT(Datos_sala[[#This Row],[Hora de Salida]], "hh:mm")</f>
        <v>03:03</v>
      </c>
      <c r="R680" s="8">
        <f>Datos_sala[[#This Row],[Hora de Salida2]] - Datos_sala[[#This Row],[Hora de Llegada2]] + IF(Datos_sala[[#This Row],[Estado de la Mesa]]="Ocupada", 15/1440, 0)</f>
        <v>0.1361111111111111</v>
      </c>
      <c r="S680" s="8">
        <f>SUMIF(Datos_cocina!A:A, Datos_sala!K:K, Datos_cocina!H:H)</f>
        <v>7.3611111111111099E-2</v>
      </c>
      <c r="T680" s="8">
        <f>MAX(0, Datos_sala[[#This Row],[Tiempo de Permanencia]]-Datos_sala[[#This Row],[Tiempo de Preparación Ordenes en Horas]])</f>
        <v>6.25E-2</v>
      </c>
      <c r="U680" s="9" t="str">
        <f>IF(Datos_sala[[#This Row],[Tiempo de Degustación en Horas]] = 0, "No", "Si")</f>
        <v>Si</v>
      </c>
    </row>
    <row r="681" spans="1:21" x14ac:dyDescent="0.3">
      <c r="A681">
        <v>5</v>
      </c>
      <c r="B681" t="s">
        <v>1583</v>
      </c>
      <c r="C681">
        <v>4</v>
      </c>
      <c r="D681" s="1">
        <v>45023.057638888888</v>
      </c>
      <c r="E681" s="1">
        <v>45023.222222222219</v>
      </c>
      <c r="F681" t="s">
        <v>101</v>
      </c>
      <c r="G681" t="s">
        <v>73</v>
      </c>
      <c r="H681" t="s">
        <v>74</v>
      </c>
      <c r="I681" t="s">
        <v>1584</v>
      </c>
      <c r="J681" t="s">
        <v>79</v>
      </c>
      <c r="K681">
        <v>680</v>
      </c>
      <c r="L681" t="s">
        <v>119</v>
      </c>
      <c r="M681" t="s">
        <v>1585</v>
      </c>
      <c r="N681" s="2">
        <f>SUMIF(Datos_cocina!A:A,Datos_sala!K:K,Datos_cocina!J:J)</f>
        <v>162</v>
      </c>
      <c r="O681" s="7" t="str">
        <f>TEXT(Datos_sala[[#This Row],[Hora de Salida]], "aaaa-mm-dd")</f>
        <v>2023-04-07</v>
      </c>
      <c r="P681" t="str">
        <f>TEXT(Datos_sala[[#This Row],[Hora de Llegada]], "hh:mm")</f>
        <v>01:23</v>
      </c>
      <c r="Q681" t="str">
        <f>TEXT(Datos_sala[[#This Row],[Hora de Salida]], "hh:mm")</f>
        <v>05:20</v>
      </c>
      <c r="R681" s="8">
        <f>Datos_sala[[#This Row],[Hora de Salida2]] - Datos_sala[[#This Row],[Hora de Llegada2]] + IF(Datos_sala[[#This Row],[Estado de la Mesa]]="Ocupada", 15/1440, 0)</f>
        <v>0.1645833333333333</v>
      </c>
      <c r="S681" s="8">
        <f>SUMIF(Datos_cocina!A:A, Datos_sala!K:K, Datos_cocina!H:H)</f>
        <v>7.7083333333333337E-2</v>
      </c>
      <c r="T681" s="8">
        <f>MAX(0, Datos_sala[[#This Row],[Tiempo de Permanencia]]-Datos_sala[[#This Row],[Tiempo de Preparación Ordenes en Horas]])</f>
        <v>8.7499999999999967E-2</v>
      </c>
      <c r="U681" s="9" t="str">
        <f>IF(Datos_sala[[#This Row],[Tiempo de Degustación en Horas]] = 0, "No", "Si")</f>
        <v>Si</v>
      </c>
    </row>
    <row r="682" spans="1:21" x14ac:dyDescent="0.3">
      <c r="A682">
        <v>2</v>
      </c>
      <c r="B682" t="s">
        <v>501</v>
      </c>
      <c r="C682">
        <v>4</v>
      </c>
      <c r="D682" s="1">
        <v>45023.12222222222</v>
      </c>
      <c r="E682" s="1">
        <v>45023.284722222219</v>
      </c>
      <c r="F682" t="s">
        <v>65</v>
      </c>
      <c r="G682" t="s">
        <v>73</v>
      </c>
      <c r="H682" t="s">
        <v>87</v>
      </c>
      <c r="I682" t="s">
        <v>1586</v>
      </c>
      <c r="J682" t="s">
        <v>68</v>
      </c>
      <c r="K682">
        <v>681</v>
      </c>
      <c r="L682" t="s">
        <v>119</v>
      </c>
      <c r="M682" t="s">
        <v>1587</v>
      </c>
      <c r="N682" s="2">
        <f>SUMIF(Datos_cocina!A:A,Datos_sala!K:K,Datos_cocina!J:J)</f>
        <v>75</v>
      </c>
      <c r="O682" s="7" t="str">
        <f>TEXT(Datos_sala[[#This Row],[Hora de Salida]], "aaaa-mm-dd")</f>
        <v>2023-04-07</v>
      </c>
      <c r="P682" t="str">
        <f>TEXT(Datos_sala[[#This Row],[Hora de Llegada]], "hh:mm")</f>
        <v>02:56</v>
      </c>
      <c r="Q682" t="str">
        <f>TEXT(Datos_sala[[#This Row],[Hora de Salida]], "hh:mm")</f>
        <v>06:50</v>
      </c>
      <c r="R682" s="8">
        <f>Datos_sala[[#This Row],[Hora de Salida2]] - Datos_sala[[#This Row],[Hora de Llegada2]] + IF(Datos_sala[[#This Row],[Estado de la Mesa]]="Ocupada", 15/1440, 0)</f>
        <v>0.16249999999999998</v>
      </c>
      <c r="S682" s="8">
        <f>SUMIF(Datos_cocina!A:A, Datos_sala!K:K, Datos_cocina!H:H)</f>
        <v>4.5138888888888888E-2</v>
      </c>
      <c r="T682" s="8">
        <f>MAX(0, Datos_sala[[#This Row],[Tiempo de Permanencia]]-Datos_sala[[#This Row],[Tiempo de Preparación Ordenes en Horas]])</f>
        <v>0.11736111111111108</v>
      </c>
      <c r="U682" s="9" t="str">
        <f>IF(Datos_sala[[#This Row],[Tiempo de Degustación en Horas]] = 0, "No", "Si")</f>
        <v>Si</v>
      </c>
    </row>
    <row r="683" spans="1:21" x14ac:dyDescent="0.3">
      <c r="A683" t="s">
        <v>96</v>
      </c>
      <c r="B683" t="s">
        <v>268</v>
      </c>
      <c r="C683">
        <v>5</v>
      </c>
      <c r="D683" s="1">
        <v>45023.05972222222</v>
      </c>
      <c r="E683" s="1">
        <v>45023.170138888891</v>
      </c>
      <c r="F683" t="s">
        <v>72</v>
      </c>
      <c r="G683" t="s">
        <v>98</v>
      </c>
      <c r="H683" t="s">
        <v>67</v>
      </c>
      <c r="I683">
        <v>2104</v>
      </c>
      <c r="J683" t="s">
        <v>75</v>
      </c>
      <c r="K683">
        <v>682</v>
      </c>
      <c r="L683" t="s">
        <v>142</v>
      </c>
      <c r="M683" t="s">
        <v>40</v>
      </c>
      <c r="N683" s="2">
        <f>SUMIF(Datos_cocina!A:A,Datos_sala!K:K,Datos_cocina!J:J)</f>
        <v>23</v>
      </c>
      <c r="O683" s="7" t="str">
        <f>TEXT(Datos_sala[[#This Row],[Hora de Salida]], "aaaa-mm-dd")</f>
        <v>2023-04-07</v>
      </c>
      <c r="P683" t="str">
        <f>TEXT(Datos_sala[[#This Row],[Hora de Llegada]], "hh:mm")</f>
        <v>01:26</v>
      </c>
      <c r="Q683" t="str">
        <f>TEXT(Datos_sala[[#This Row],[Hora de Salida]], "hh:mm")</f>
        <v>04:05</v>
      </c>
      <c r="R683" s="8">
        <f>Datos_sala[[#This Row],[Hora de Salida2]] - Datos_sala[[#This Row],[Hora de Llegada2]] + IF(Datos_sala[[#This Row],[Estado de la Mesa]]="Ocupada", 15/1440, 0)</f>
        <v>0.12083333333333333</v>
      </c>
      <c r="S683" s="8">
        <f>SUMIF(Datos_cocina!A:A, Datos_sala!K:K, Datos_cocina!H:H)</f>
        <v>2.9861111111111113E-2</v>
      </c>
      <c r="T683" s="8">
        <f>MAX(0, Datos_sala[[#This Row],[Tiempo de Permanencia]]-Datos_sala[[#This Row],[Tiempo de Preparación Ordenes en Horas]])</f>
        <v>9.0972222222222218E-2</v>
      </c>
      <c r="U683" s="9" t="str">
        <f>IF(Datos_sala[[#This Row],[Tiempo de Degustación en Horas]] = 0, "No", "Si")</f>
        <v>Si</v>
      </c>
    </row>
    <row r="684" spans="1:21" x14ac:dyDescent="0.3">
      <c r="A684">
        <v>2</v>
      </c>
      <c r="B684" t="s">
        <v>1588</v>
      </c>
      <c r="C684">
        <v>6</v>
      </c>
      <c r="D684" s="1">
        <v>45023.163888888892</v>
      </c>
      <c r="E684" s="1">
        <v>45023.265277777777</v>
      </c>
      <c r="F684" t="s">
        <v>72</v>
      </c>
      <c r="G684" t="s">
        <v>73</v>
      </c>
      <c r="H684" t="s">
        <v>67</v>
      </c>
      <c r="I684" t="s">
        <v>1589</v>
      </c>
      <c r="J684" t="s">
        <v>75</v>
      </c>
      <c r="K684">
        <v>683</v>
      </c>
      <c r="L684" t="s">
        <v>88</v>
      </c>
      <c r="M684" t="s">
        <v>1590</v>
      </c>
      <c r="N684" s="2">
        <f>SUMIF(Datos_cocina!A:A,Datos_sala!K:K,Datos_cocina!J:J)</f>
        <v>164</v>
      </c>
      <c r="O684" s="7" t="str">
        <f>TEXT(Datos_sala[[#This Row],[Hora de Salida]], "aaaa-mm-dd")</f>
        <v>2023-04-07</v>
      </c>
      <c r="P684" t="str">
        <f>TEXT(Datos_sala[[#This Row],[Hora de Llegada]], "hh:mm")</f>
        <v>03:56</v>
      </c>
      <c r="Q684" t="str">
        <f>TEXT(Datos_sala[[#This Row],[Hora de Salida]], "hh:mm")</f>
        <v>06:22</v>
      </c>
      <c r="R684" s="8">
        <f>Datos_sala[[#This Row],[Hora de Salida2]] - Datos_sala[[#This Row],[Hora de Llegada2]] + IF(Datos_sala[[#This Row],[Estado de la Mesa]]="Ocupada", 15/1440, 0)</f>
        <v>0.11180555555555556</v>
      </c>
      <c r="S684" s="8">
        <f>SUMIF(Datos_cocina!A:A, Datos_sala!K:K, Datos_cocina!H:H)</f>
        <v>5.694444444444445E-2</v>
      </c>
      <c r="T684" s="8">
        <f>MAX(0, Datos_sala[[#This Row],[Tiempo de Permanencia]]-Datos_sala[[#This Row],[Tiempo de Preparación Ordenes en Horas]])</f>
        <v>5.486111111111111E-2</v>
      </c>
      <c r="U684" s="9" t="str">
        <f>IF(Datos_sala[[#This Row],[Tiempo de Degustación en Horas]] = 0, "No", "Si")</f>
        <v>Si</v>
      </c>
    </row>
    <row r="685" spans="1:21" x14ac:dyDescent="0.3">
      <c r="A685">
        <v>10</v>
      </c>
      <c r="B685" t="s">
        <v>1591</v>
      </c>
      <c r="C685">
        <v>6</v>
      </c>
      <c r="D685" s="1">
        <v>45023.145138888889</v>
      </c>
      <c r="E685" s="1">
        <v>45023.194444444445</v>
      </c>
      <c r="F685" t="s">
        <v>65</v>
      </c>
      <c r="G685" t="s">
        <v>66</v>
      </c>
      <c r="H685" t="s">
        <v>67</v>
      </c>
      <c r="I685" t="s">
        <v>1592</v>
      </c>
      <c r="J685" t="s">
        <v>75</v>
      </c>
      <c r="K685">
        <v>684</v>
      </c>
      <c r="L685" t="s">
        <v>84</v>
      </c>
      <c r="M685" t="s">
        <v>1593</v>
      </c>
      <c r="N685" s="2">
        <f>SUMIF(Datos_cocina!A:A,Datos_sala!K:K,Datos_cocina!J:J)</f>
        <v>180</v>
      </c>
      <c r="O685" s="7" t="str">
        <f>TEXT(Datos_sala[[#This Row],[Hora de Salida]], "aaaa-mm-dd")</f>
        <v>2023-04-07</v>
      </c>
      <c r="P685" t="str">
        <f>TEXT(Datos_sala[[#This Row],[Hora de Llegada]], "hh:mm")</f>
        <v>03:29</v>
      </c>
      <c r="Q685" t="str">
        <f>TEXT(Datos_sala[[#This Row],[Hora de Salida]], "hh:mm")</f>
        <v>04:40</v>
      </c>
      <c r="R685" s="8">
        <f>Datos_sala[[#This Row],[Hora de Salida2]] - Datos_sala[[#This Row],[Hora de Llegada2]] + IF(Datos_sala[[#This Row],[Estado de la Mesa]]="Ocupada", 15/1440, 0)</f>
        <v>5.9722222222222211E-2</v>
      </c>
      <c r="S685" s="8">
        <f>SUMIF(Datos_cocina!A:A, Datos_sala!K:K, Datos_cocina!H:H)</f>
        <v>7.6388888888888895E-2</v>
      </c>
      <c r="T685" s="8">
        <f>MAX(0, Datos_sala[[#This Row],[Tiempo de Permanencia]]-Datos_sala[[#This Row],[Tiempo de Preparación Ordenes en Horas]])</f>
        <v>0</v>
      </c>
      <c r="U685" s="9" t="str">
        <f>IF(Datos_sala[[#This Row],[Tiempo de Degustación en Horas]] = 0, "No", "Si")</f>
        <v>No</v>
      </c>
    </row>
    <row r="686" spans="1:21" x14ac:dyDescent="0.3">
      <c r="A686" t="s">
        <v>89</v>
      </c>
      <c r="B686" t="s">
        <v>269</v>
      </c>
      <c r="C686">
        <v>5</v>
      </c>
      <c r="D686" s="1">
        <v>45023.019444444442</v>
      </c>
      <c r="E686" s="1">
        <v>45023.071527777778</v>
      </c>
      <c r="F686" t="s">
        <v>83</v>
      </c>
      <c r="G686" t="s">
        <v>73</v>
      </c>
      <c r="H686" t="s">
        <v>87</v>
      </c>
      <c r="I686">
        <v>1989</v>
      </c>
      <c r="J686" t="s">
        <v>68</v>
      </c>
      <c r="K686">
        <v>685</v>
      </c>
      <c r="L686" t="s">
        <v>107</v>
      </c>
      <c r="M686" t="s">
        <v>16</v>
      </c>
      <c r="N686" s="2">
        <f>SUMIF(Datos_cocina!A:A,Datos_sala!K:K,Datos_cocina!J:J)</f>
        <v>54</v>
      </c>
      <c r="O686" s="7" t="str">
        <f>TEXT(Datos_sala[[#This Row],[Hora de Salida]], "aaaa-mm-dd")</f>
        <v>2023-04-07</v>
      </c>
      <c r="P686" t="str">
        <f>TEXT(Datos_sala[[#This Row],[Hora de Llegada]], "hh:mm")</f>
        <v>00:28</v>
      </c>
      <c r="Q686" t="str">
        <f>TEXT(Datos_sala[[#This Row],[Hora de Salida]], "hh:mm")</f>
        <v>01:43</v>
      </c>
      <c r="R686" s="8">
        <f>Datos_sala[[#This Row],[Hora de Salida2]] - Datos_sala[[#This Row],[Hora de Llegada2]] + IF(Datos_sala[[#This Row],[Estado de la Mesa]]="Ocupada", 15/1440, 0)</f>
        <v>5.2083333333333329E-2</v>
      </c>
      <c r="S686" s="8">
        <f>SUMIF(Datos_cocina!A:A, Datos_sala!K:K, Datos_cocina!H:H)</f>
        <v>1.1805555555555555E-2</v>
      </c>
      <c r="T686" s="8">
        <f>MAX(0, Datos_sala[[#This Row],[Tiempo de Permanencia]]-Datos_sala[[#This Row],[Tiempo de Preparación Ordenes en Horas]])</f>
        <v>4.0277777777777773E-2</v>
      </c>
      <c r="U686" s="9" t="str">
        <f>IF(Datos_sala[[#This Row],[Tiempo de Degustación en Horas]] = 0, "No", "Si")</f>
        <v>Si</v>
      </c>
    </row>
    <row r="687" spans="1:21" x14ac:dyDescent="0.3">
      <c r="A687">
        <v>10</v>
      </c>
      <c r="B687" t="s">
        <v>1423</v>
      </c>
      <c r="C687">
        <v>6</v>
      </c>
      <c r="D687" s="1">
        <v>45023.05</v>
      </c>
      <c r="E687" s="1">
        <v>45023.152083333334</v>
      </c>
      <c r="F687" t="s">
        <v>121</v>
      </c>
      <c r="G687" t="s">
        <v>73</v>
      </c>
      <c r="H687" t="s">
        <v>74</v>
      </c>
      <c r="I687" t="s">
        <v>1594</v>
      </c>
      <c r="J687" t="s">
        <v>79</v>
      </c>
      <c r="K687">
        <v>686</v>
      </c>
      <c r="L687" t="s">
        <v>119</v>
      </c>
      <c r="M687" t="s">
        <v>1595</v>
      </c>
      <c r="N687" s="2">
        <f>SUMIF(Datos_cocina!A:A,Datos_sala!K:K,Datos_cocina!J:J)</f>
        <v>102</v>
      </c>
      <c r="O687" s="7" t="str">
        <f>TEXT(Datos_sala[[#This Row],[Hora de Salida]], "aaaa-mm-dd")</f>
        <v>2023-04-07</v>
      </c>
      <c r="P687" t="str">
        <f>TEXT(Datos_sala[[#This Row],[Hora de Llegada]], "hh:mm")</f>
        <v>01:12</v>
      </c>
      <c r="Q687" t="str">
        <f>TEXT(Datos_sala[[#This Row],[Hora de Salida]], "hh:mm")</f>
        <v>03:39</v>
      </c>
      <c r="R687" s="8">
        <f>Datos_sala[[#This Row],[Hora de Salida2]] - Datos_sala[[#This Row],[Hora de Llegada2]] + IF(Datos_sala[[#This Row],[Estado de la Mesa]]="Ocupada", 15/1440, 0)</f>
        <v>0.10208333333333332</v>
      </c>
      <c r="S687" s="8">
        <f>SUMIF(Datos_cocina!A:A, Datos_sala!K:K, Datos_cocina!H:H)</f>
        <v>4.0277777777777773E-2</v>
      </c>
      <c r="T687" s="8">
        <f>MAX(0, Datos_sala[[#This Row],[Tiempo de Permanencia]]-Datos_sala[[#This Row],[Tiempo de Preparación Ordenes en Horas]])</f>
        <v>6.1805555555555544E-2</v>
      </c>
      <c r="U687" s="9" t="str">
        <f>IF(Datos_sala[[#This Row],[Tiempo de Degustación en Horas]] = 0, "No", "Si")</f>
        <v>Si</v>
      </c>
    </row>
    <row r="688" spans="1:21" x14ac:dyDescent="0.3">
      <c r="A688" t="s">
        <v>70</v>
      </c>
      <c r="B688" t="s">
        <v>270</v>
      </c>
      <c r="C688">
        <v>6</v>
      </c>
      <c r="D688" s="1">
        <v>45023.07916666667</v>
      </c>
      <c r="E688" s="1">
        <v>45023.23541666667</v>
      </c>
      <c r="F688" t="s">
        <v>65</v>
      </c>
      <c r="G688" t="s">
        <v>73</v>
      </c>
      <c r="H688" t="s">
        <v>74</v>
      </c>
      <c r="I688">
        <v>1053</v>
      </c>
      <c r="J688" t="s">
        <v>68</v>
      </c>
      <c r="K688">
        <v>687</v>
      </c>
      <c r="L688" t="s">
        <v>107</v>
      </c>
      <c r="M688" t="s">
        <v>20</v>
      </c>
      <c r="N688" s="2">
        <f>SUMIF(Datos_cocina!A:A,Datos_sala!K:K,Datos_cocina!J:J)</f>
        <v>72</v>
      </c>
      <c r="O688" s="7" t="str">
        <f>TEXT(Datos_sala[[#This Row],[Hora de Salida]], "aaaa-mm-dd")</f>
        <v>2023-04-07</v>
      </c>
      <c r="P688" t="str">
        <f>TEXT(Datos_sala[[#This Row],[Hora de Llegada]], "hh:mm")</f>
        <v>01:54</v>
      </c>
      <c r="Q688" t="str">
        <f>TEXT(Datos_sala[[#This Row],[Hora de Salida]], "hh:mm")</f>
        <v>05:39</v>
      </c>
      <c r="R688" s="8">
        <f>Datos_sala[[#This Row],[Hora de Salida2]] - Datos_sala[[#This Row],[Hora de Llegada2]] + IF(Datos_sala[[#This Row],[Estado de la Mesa]]="Ocupada", 15/1440, 0)</f>
        <v>0.15625</v>
      </c>
      <c r="S688" s="8">
        <f>SUMIF(Datos_cocina!A:A, Datos_sala!K:K, Datos_cocina!H:H)</f>
        <v>2.013888888888889E-2</v>
      </c>
      <c r="T688" s="8">
        <f>MAX(0, Datos_sala[[#This Row],[Tiempo de Permanencia]]-Datos_sala[[#This Row],[Tiempo de Preparación Ordenes en Horas]])</f>
        <v>0.1361111111111111</v>
      </c>
      <c r="U688" s="9" t="str">
        <f>IF(Datos_sala[[#This Row],[Tiempo de Degustación en Horas]] = 0, "No", "Si")</f>
        <v>Si</v>
      </c>
    </row>
    <row r="689" spans="1:21" x14ac:dyDescent="0.3">
      <c r="A689" t="s">
        <v>152</v>
      </c>
      <c r="B689" t="s">
        <v>271</v>
      </c>
      <c r="C689">
        <v>1</v>
      </c>
      <c r="D689" s="1">
        <v>45023.143055555556</v>
      </c>
      <c r="E689" s="1">
        <v>45023.210416666669</v>
      </c>
      <c r="F689" t="s">
        <v>121</v>
      </c>
      <c r="G689" t="s">
        <v>73</v>
      </c>
      <c r="H689" t="s">
        <v>67</v>
      </c>
      <c r="I689">
        <v>487</v>
      </c>
      <c r="J689" t="s">
        <v>75</v>
      </c>
      <c r="K689">
        <v>688</v>
      </c>
      <c r="L689" t="s">
        <v>99</v>
      </c>
      <c r="M689" t="s">
        <v>22</v>
      </c>
      <c r="N689" s="2">
        <f>SUMIF(Datos_cocina!A:A,Datos_sala!K:K,Datos_cocina!J:J)</f>
        <v>29</v>
      </c>
      <c r="O689" s="7" t="str">
        <f>TEXT(Datos_sala[[#This Row],[Hora de Salida]], "aaaa-mm-dd")</f>
        <v>2023-04-07</v>
      </c>
      <c r="P689" t="str">
        <f>TEXT(Datos_sala[[#This Row],[Hora de Llegada]], "hh:mm")</f>
        <v>03:26</v>
      </c>
      <c r="Q689" t="str">
        <f>TEXT(Datos_sala[[#This Row],[Hora de Salida]], "hh:mm")</f>
        <v>05:03</v>
      </c>
      <c r="R689" s="8">
        <f>Datos_sala[[#This Row],[Hora de Salida2]] - Datos_sala[[#This Row],[Hora de Llegada2]] + IF(Datos_sala[[#This Row],[Estado de la Mesa]]="Ocupada", 15/1440, 0)</f>
        <v>7.7777777777777793E-2</v>
      </c>
      <c r="S689" s="8">
        <f>SUMIF(Datos_cocina!A:A, Datos_sala!K:K, Datos_cocina!H:H)</f>
        <v>9.7222222222222224E-3</v>
      </c>
      <c r="T689" s="8">
        <f>MAX(0, Datos_sala[[#This Row],[Tiempo de Permanencia]]-Datos_sala[[#This Row],[Tiempo de Preparación Ordenes en Horas]])</f>
        <v>6.8055555555555564E-2</v>
      </c>
      <c r="U689" s="9" t="str">
        <f>IF(Datos_sala[[#This Row],[Tiempo de Degustación en Horas]] = 0, "No", "Si")</f>
        <v>Si</v>
      </c>
    </row>
    <row r="690" spans="1:21" x14ac:dyDescent="0.3">
      <c r="A690">
        <v>14</v>
      </c>
      <c r="B690" t="s">
        <v>1596</v>
      </c>
      <c r="C690">
        <v>1</v>
      </c>
      <c r="D690" s="1">
        <v>45023.025000000001</v>
      </c>
      <c r="E690" s="1">
        <v>45023.098611111112</v>
      </c>
      <c r="F690" t="s">
        <v>121</v>
      </c>
      <c r="G690" t="s">
        <v>73</v>
      </c>
      <c r="H690" t="s">
        <v>67</v>
      </c>
      <c r="I690" t="s">
        <v>1597</v>
      </c>
      <c r="J690" t="s">
        <v>75</v>
      </c>
      <c r="K690">
        <v>689</v>
      </c>
      <c r="L690" t="s">
        <v>119</v>
      </c>
      <c r="M690" t="s">
        <v>1598</v>
      </c>
      <c r="N690" s="2">
        <f>SUMIF(Datos_cocina!A:A,Datos_sala!K:K,Datos_cocina!J:J)</f>
        <v>165</v>
      </c>
      <c r="O690" s="7" t="str">
        <f>TEXT(Datos_sala[[#This Row],[Hora de Salida]], "aaaa-mm-dd")</f>
        <v>2023-04-07</v>
      </c>
      <c r="P690" t="str">
        <f>TEXT(Datos_sala[[#This Row],[Hora de Llegada]], "hh:mm")</f>
        <v>00:36</v>
      </c>
      <c r="Q690" t="str">
        <f>TEXT(Datos_sala[[#This Row],[Hora de Salida]], "hh:mm")</f>
        <v>02:22</v>
      </c>
      <c r="R690" s="8">
        <f>Datos_sala[[#This Row],[Hora de Salida2]] - Datos_sala[[#This Row],[Hora de Llegada2]] + IF(Datos_sala[[#This Row],[Estado de la Mesa]]="Ocupada", 15/1440, 0)</f>
        <v>8.4027777777777771E-2</v>
      </c>
      <c r="S690" s="8">
        <f>SUMIF(Datos_cocina!A:A, Datos_sala!K:K, Datos_cocina!H:H)</f>
        <v>2.0138888888888887E-2</v>
      </c>
      <c r="T690" s="8">
        <f>MAX(0, Datos_sala[[#This Row],[Tiempo de Permanencia]]-Datos_sala[[#This Row],[Tiempo de Preparación Ordenes en Horas]])</f>
        <v>6.3888888888888884E-2</v>
      </c>
      <c r="U690" s="9" t="str">
        <f>IF(Datos_sala[[#This Row],[Tiempo de Degustación en Horas]] = 0, "No", "Si")</f>
        <v>Si</v>
      </c>
    </row>
    <row r="691" spans="1:21" x14ac:dyDescent="0.3">
      <c r="A691">
        <v>15</v>
      </c>
      <c r="B691" t="s">
        <v>1304</v>
      </c>
      <c r="C691">
        <v>4</v>
      </c>
      <c r="D691" s="1">
        <v>45023.113194444442</v>
      </c>
      <c r="E691" s="1">
        <v>45023.238194444442</v>
      </c>
      <c r="F691" t="s">
        <v>72</v>
      </c>
      <c r="G691" t="s">
        <v>66</v>
      </c>
      <c r="H691" t="s">
        <v>87</v>
      </c>
      <c r="I691" t="s">
        <v>1599</v>
      </c>
      <c r="J691" t="s">
        <v>79</v>
      </c>
      <c r="K691">
        <v>690</v>
      </c>
      <c r="L691" t="s">
        <v>107</v>
      </c>
      <c r="M691" t="s">
        <v>1600</v>
      </c>
      <c r="N691" s="2">
        <f>SUMIF(Datos_cocina!A:A,Datos_sala!K:K,Datos_cocina!J:J)</f>
        <v>191</v>
      </c>
      <c r="O691" s="7" t="str">
        <f>TEXT(Datos_sala[[#This Row],[Hora de Salida]], "aaaa-mm-dd")</f>
        <v>2023-04-07</v>
      </c>
      <c r="P691" t="str">
        <f>TEXT(Datos_sala[[#This Row],[Hora de Llegada]], "hh:mm")</f>
        <v>02:43</v>
      </c>
      <c r="Q691" t="str">
        <f>TEXT(Datos_sala[[#This Row],[Hora de Salida]], "hh:mm")</f>
        <v>05:43</v>
      </c>
      <c r="R691" s="8">
        <f>Datos_sala[[#This Row],[Hora de Salida2]] - Datos_sala[[#This Row],[Hora de Llegada2]] + IF(Datos_sala[[#This Row],[Estado de la Mesa]]="Ocupada", 15/1440, 0)</f>
        <v>0.12499999999999999</v>
      </c>
      <c r="S691" s="8">
        <f>SUMIF(Datos_cocina!A:A, Datos_sala!K:K, Datos_cocina!H:H)</f>
        <v>9.930555555555555E-2</v>
      </c>
      <c r="T691" s="8">
        <f>MAX(0, Datos_sala[[#This Row],[Tiempo de Permanencia]]-Datos_sala[[#This Row],[Tiempo de Preparación Ordenes en Horas]])</f>
        <v>2.5694444444444436E-2</v>
      </c>
      <c r="U691" s="9" t="str">
        <f>IF(Datos_sala[[#This Row],[Tiempo de Degustación en Horas]] = 0, "No", "Si")</f>
        <v>Si</v>
      </c>
    </row>
    <row r="692" spans="1:21" x14ac:dyDescent="0.3">
      <c r="A692" t="s">
        <v>104</v>
      </c>
      <c r="B692" t="s">
        <v>272</v>
      </c>
      <c r="C692">
        <v>4</v>
      </c>
      <c r="D692" s="1">
        <v>45023.071527777778</v>
      </c>
      <c r="E692" s="1">
        <v>45023.220138888886</v>
      </c>
      <c r="F692" t="s">
        <v>101</v>
      </c>
      <c r="G692" t="s">
        <v>66</v>
      </c>
      <c r="H692" t="s">
        <v>87</v>
      </c>
      <c r="I692">
        <v>139</v>
      </c>
      <c r="J692" t="s">
        <v>75</v>
      </c>
      <c r="K692">
        <v>691</v>
      </c>
      <c r="L692" t="s">
        <v>88</v>
      </c>
      <c r="M692" t="s">
        <v>34</v>
      </c>
      <c r="N692" s="2">
        <f>SUMIF(Datos_cocina!A:A,Datos_sala!K:K,Datos_cocina!J:J)</f>
        <v>66</v>
      </c>
      <c r="O692" s="7" t="str">
        <f>TEXT(Datos_sala[[#This Row],[Hora de Salida]], "aaaa-mm-dd")</f>
        <v>2023-04-07</v>
      </c>
      <c r="P692" t="str">
        <f>TEXT(Datos_sala[[#This Row],[Hora de Llegada]], "hh:mm")</f>
        <v>01:43</v>
      </c>
      <c r="Q692" t="str">
        <f>TEXT(Datos_sala[[#This Row],[Hora de Salida]], "hh:mm")</f>
        <v>05:17</v>
      </c>
      <c r="R692" s="8">
        <f>Datos_sala[[#This Row],[Hora de Salida2]] - Datos_sala[[#This Row],[Hora de Llegada2]] + IF(Datos_sala[[#This Row],[Estado de la Mesa]]="Ocupada", 15/1440, 0)</f>
        <v>0.15902777777777777</v>
      </c>
      <c r="S692" s="8">
        <f>SUMIF(Datos_cocina!A:A, Datos_sala!K:K, Datos_cocina!H:H)</f>
        <v>2.361111111111111E-2</v>
      </c>
      <c r="T692" s="8">
        <f>MAX(0, Datos_sala[[#This Row],[Tiempo de Permanencia]]-Datos_sala[[#This Row],[Tiempo de Preparación Ordenes en Horas]])</f>
        <v>0.13541666666666666</v>
      </c>
      <c r="U692" s="9" t="str">
        <f>IF(Datos_sala[[#This Row],[Tiempo de Degustación en Horas]] = 0, "No", "Si")</f>
        <v>Si</v>
      </c>
    </row>
    <row r="693" spans="1:21" x14ac:dyDescent="0.3">
      <c r="A693">
        <v>9</v>
      </c>
      <c r="B693" t="s">
        <v>687</v>
      </c>
      <c r="C693">
        <v>2</v>
      </c>
      <c r="D693" s="1">
        <v>45023.036805555559</v>
      </c>
      <c r="E693" s="1">
        <v>45023.18472222222</v>
      </c>
      <c r="F693" t="s">
        <v>121</v>
      </c>
      <c r="G693" t="s">
        <v>66</v>
      </c>
      <c r="H693" t="s">
        <v>67</v>
      </c>
      <c r="I693" t="s">
        <v>1601</v>
      </c>
      <c r="J693" t="s">
        <v>79</v>
      </c>
      <c r="K693">
        <v>692</v>
      </c>
      <c r="L693" t="s">
        <v>99</v>
      </c>
      <c r="M693" t="s">
        <v>1602</v>
      </c>
      <c r="N693" s="2">
        <f>SUMIF(Datos_cocina!A:A,Datos_sala!K:K,Datos_cocina!J:J)</f>
        <v>173</v>
      </c>
      <c r="O693" s="7" t="str">
        <f>TEXT(Datos_sala[[#This Row],[Hora de Salida]], "aaaa-mm-dd")</f>
        <v>2023-04-07</v>
      </c>
      <c r="P693" t="str">
        <f>TEXT(Datos_sala[[#This Row],[Hora de Llegada]], "hh:mm")</f>
        <v>00:53</v>
      </c>
      <c r="Q693" t="str">
        <f>TEXT(Datos_sala[[#This Row],[Hora de Salida]], "hh:mm")</f>
        <v>04:26</v>
      </c>
      <c r="R693" s="8">
        <f>Datos_sala[[#This Row],[Hora de Salida2]] - Datos_sala[[#This Row],[Hora de Llegada2]] + IF(Datos_sala[[#This Row],[Estado de la Mesa]]="Ocupada", 15/1440, 0)</f>
        <v>0.14791666666666667</v>
      </c>
      <c r="S693" s="8">
        <f>SUMIF(Datos_cocina!A:A, Datos_sala!K:K, Datos_cocina!H:H)</f>
        <v>6.9444444444444434E-2</v>
      </c>
      <c r="T693" s="8">
        <f>MAX(0, Datos_sala[[#This Row],[Tiempo de Permanencia]]-Datos_sala[[#This Row],[Tiempo de Preparación Ordenes en Horas]])</f>
        <v>7.8472222222222235E-2</v>
      </c>
      <c r="U693" s="9" t="str">
        <f>IF(Datos_sala[[#This Row],[Tiempo de Degustación en Horas]] = 0, "No", "Si")</f>
        <v>Si</v>
      </c>
    </row>
    <row r="694" spans="1:21" x14ac:dyDescent="0.3">
      <c r="A694">
        <v>15</v>
      </c>
      <c r="B694" t="s">
        <v>1077</v>
      </c>
      <c r="C694">
        <v>4</v>
      </c>
      <c r="D694" s="1">
        <v>45023.155555555553</v>
      </c>
      <c r="E694" s="1">
        <v>45023.313194444447</v>
      </c>
      <c r="F694" t="s">
        <v>101</v>
      </c>
      <c r="G694" t="s">
        <v>73</v>
      </c>
      <c r="H694" t="s">
        <v>67</v>
      </c>
      <c r="I694" t="s">
        <v>1603</v>
      </c>
      <c r="J694" t="s">
        <v>68</v>
      </c>
      <c r="K694">
        <v>693</v>
      </c>
      <c r="L694" t="s">
        <v>110</v>
      </c>
      <c r="M694" t="s">
        <v>1604</v>
      </c>
      <c r="N694" s="2">
        <f>SUMIF(Datos_cocina!A:A,Datos_sala!K:K,Datos_cocina!J:J)</f>
        <v>78</v>
      </c>
      <c r="O694" s="7" t="str">
        <f>TEXT(Datos_sala[[#This Row],[Hora de Salida]], "aaaa-mm-dd")</f>
        <v>2023-04-07</v>
      </c>
      <c r="P694" t="str">
        <f>TEXT(Datos_sala[[#This Row],[Hora de Llegada]], "hh:mm")</f>
        <v>03:44</v>
      </c>
      <c r="Q694" t="str">
        <f>TEXT(Datos_sala[[#This Row],[Hora de Salida]], "hh:mm")</f>
        <v>07:31</v>
      </c>
      <c r="R694" s="8">
        <f>Datos_sala[[#This Row],[Hora de Salida2]] - Datos_sala[[#This Row],[Hora de Llegada2]] + IF(Datos_sala[[#This Row],[Estado de la Mesa]]="Ocupada", 15/1440, 0)</f>
        <v>0.15763888888888888</v>
      </c>
      <c r="S694" s="8">
        <f>SUMIF(Datos_cocina!A:A, Datos_sala!K:K, Datos_cocina!H:H)</f>
        <v>3.0555555555555555E-2</v>
      </c>
      <c r="T694" s="8">
        <f>MAX(0, Datos_sala[[#This Row],[Tiempo de Permanencia]]-Datos_sala[[#This Row],[Tiempo de Preparación Ordenes en Horas]])</f>
        <v>0.12708333333333333</v>
      </c>
      <c r="U694" s="9" t="str">
        <f>IF(Datos_sala[[#This Row],[Tiempo de Degustación en Horas]] = 0, "No", "Si")</f>
        <v>Si</v>
      </c>
    </row>
    <row r="695" spans="1:21" x14ac:dyDescent="0.3">
      <c r="A695">
        <v>5</v>
      </c>
      <c r="B695" t="s">
        <v>245</v>
      </c>
      <c r="C695">
        <v>4</v>
      </c>
      <c r="D695" s="1">
        <v>45023.07708333333</v>
      </c>
      <c r="E695" s="1">
        <v>45023.217361111114</v>
      </c>
      <c r="F695" t="s">
        <v>83</v>
      </c>
      <c r="G695" t="s">
        <v>73</v>
      </c>
      <c r="H695" t="s">
        <v>67</v>
      </c>
      <c r="I695" t="s">
        <v>1605</v>
      </c>
      <c r="J695" t="s">
        <v>68</v>
      </c>
      <c r="K695">
        <v>694</v>
      </c>
      <c r="L695" t="s">
        <v>142</v>
      </c>
      <c r="M695" t="s">
        <v>1606</v>
      </c>
      <c r="N695" s="2">
        <f>SUMIF(Datos_cocina!A:A,Datos_sala!K:K,Datos_cocina!J:J)</f>
        <v>157</v>
      </c>
      <c r="O695" s="7" t="str">
        <f>TEXT(Datos_sala[[#This Row],[Hora de Salida]], "aaaa-mm-dd")</f>
        <v>2023-04-07</v>
      </c>
      <c r="P695" t="str">
        <f>TEXT(Datos_sala[[#This Row],[Hora de Llegada]], "hh:mm")</f>
        <v>01:51</v>
      </c>
      <c r="Q695" t="str">
        <f>TEXT(Datos_sala[[#This Row],[Hora de Salida]], "hh:mm")</f>
        <v>05:13</v>
      </c>
      <c r="R695" s="8">
        <f>Datos_sala[[#This Row],[Hora de Salida2]] - Datos_sala[[#This Row],[Hora de Llegada2]] + IF(Datos_sala[[#This Row],[Estado de la Mesa]]="Ocupada", 15/1440, 0)</f>
        <v>0.14027777777777778</v>
      </c>
      <c r="S695" s="8">
        <f>SUMIF(Datos_cocina!A:A, Datos_sala!K:K, Datos_cocina!H:H)</f>
        <v>8.8888888888888878E-2</v>
      </c>
      <c r="T695" s="8">
        <f>MAX(0, Datos_sala[[#This Row],[Tiempo de Permanencia]]-Datos_sala[[#This Row],[Tiempo de Preparación Ordenes en Horas]])</f>
        <v>5.1388888888888901E-2</v>
      </c>
      <c r="U695" s="9" t="str">
        <f>IF(Datos_sala[[#This Row],[Tiempo de Degustación en Horas]] = 0, "No", "Si")</f>
        <v>Si</v>
      </c>
    </row>
    <row r="696" spans="1:21" x14ac:dyDescent="0.3">
      <c r="A696">
        <v>9</v>
      </c>
      <c r="B696" t="s">
        <v>892</v>
      </c>
      <c r="C696">
        <v>1</v>
      </c>
      <c r="D696" s="1">
        <v>45023.084722222222</v>
      </c>
      <c r="E696" s="1">
        <v>45023.230555555558</v>
      </c>
      <c r="F696" t="s">
        <v>101</v>
      </c>
      <c r="G696" t="s">
        <v>73</v>
      </c>
      <c r="H696" t="s">
        <v>67</v>
      </c>
      <c r="I696" t="s">
        <v>1607</v>
      </c>
      <c r="J696" t="s">
        <v>75</v>
      </c>
      <c r="K696">
        <v>695</v>
      </c>
      <c r="L696" t="s">
        <v>142</v>
      </c>
      <c r="M696" t="s">
        <v>314</v>
      </c>
      <c r="N696" s="2">
        <f>SUMIF(Datos_cocina!A:A,Datos_sala!K:K,Datos_cocina!J:J)</f>
        <v>116</v>
      </c>
      <c r="O696" s="7" t="str">
        <f>TEXT(Datos_sala[[#This Row],[Hora de Salida]], "aaaa-mm-dd")</f>
        <v>2023-04-07</v>
      </c>
      <c r="P696" t="str">
        <f>TEXT(Datos_sala[[#This Row],[Hora de Llegada]], "hh:mm")</f>
        <v>02:02</v>
      </c>
      <c r="Q696" t="str">
        <f>TEXT(Datos_sala[[#This Row],[Hora de Salida]], "hh:mm")</f>
        <v>05:32</v>
      </c>
      <c r="R696" s="8">
        <f>Datos_sala[[#This Row],[Hora de Salida2]] - Datos_sala[[#This Row],[Hora de Llegada2]] + IF(Datos_sala[[#This Row],[Estado de la Mesa]]="Ocupada", 15/1440, 0)</f>
        <v>0.15625</v>
      </c>
      <c r="S696" s="8">
        <f>SUMIF(Datos_cocina!A:A, Datos_sala!K:K, Datos_cocina!H:H)</f>
        <v>2.5694444444444443E-2</v>
      </c>
      <c r="T696" s="8">
        <f>MAX(0, Datos_sala[[#This Row],[Tiempo de Permanencia]]-Datos_sala[[#This Row],[Tiempo de Preparación Ordenes en Horas]])</f>
        <v>0.13055555555555556</v>
      </c>
      <c r="U696" s="9" t="str">
        <f>IF(Datos_sala[[#This Row],[Tiempo de Degustación en Horas]] = 0, "No", "Si")</f>
        <v>Si</v>
      </c>
    </row>
    <row r="697" spans="1:21" x14ac:dyDescent="0.3">
      <c r="A697" t="s">
        <v>70</v>
      </c>
      <c r="B697" t="s">
        <v>273</v>
      </c>
      <c r="C697">
        <v>6</v>
      </c>
      <c r="D697" s="1">
        <v>45023.094444444447</v>
      </c>
      <c r="E697" s="1">
        <v>45023.257638888892</v>
      </c>
      <c r="F697" t="s">
        <v>121</v>
      </c>
      <c r="G697" t="s">
        <v>66</v>
      </c>
      <c r="H697" t="s">
        <v>67</v>
      </c>
      <c r="I697">
        <v>1876</v>
      </c>
      <c r="J697" t="s">
        <v>75</v>
      </c>
      <c r="K697">
        <v>696</v>
      </c>
      <c r="L697" t="s">
        <v>69</v>
      </c>
      <c r="M697" t="s">
        <v>40</v>
      </c>
      <c r="N697" s="2">
        <f>SUMIF(Datos_cocina!A:A,Datos_sala!K:K,Datos_cocina!J:J)</f>
        <v>46</v>
      </c>
      <c r="O697" s="7" t="str">
        <f>TEXT(Datos_sala[[#This Row],[Hora de Salida]], "aaaa-mm-dd")</f>
        <v>2023-04-07</v>
      </c>
      <c r="P697" t="str">
        <f>TEXT(Datos_sala[[#This Row],[Hora de Llegada]], "hh:mm")</f>
        <v>02:16</v>
      </c>
      <c r="Q697" t="str">
        <f>TEXT(Datos_sala[[#This Row],[Hora de Salida]], "hh:mm")</f>
        <v>06:11</v>
      </c>
      <c r="R697" s="8">
        <f>Datos_sala[[#This Row],[Hora de Salida2]] - Datos_sala[[#This Row],[Hora de Llegada2]] + IF(Datos_sala[[#This Row],[Estado de la Mesa]]="Ocupada", 15/1440, 0)</f>
        <v>0.17361111111111108</v>
      </c>
      <c r="S697" s="8">
        <f>SUMIF(Datos_cocina!A:A, Datos_sala!K:K, Datos_cocina!H:H)</f>
        <v>1.5972222222222221E-2</v>
      </c>
      <c r="T697" s="8">
        <f>MAX(0, Datos_sala[[#This Row],[Tiempo de Permanencia]]-Datos_sala[[#This Row],[Tiempo de Preparación Ordenes en Horas]])</f>
        <v>0.15763888888888886</v>
      </c>
      <c r="U697" s="9" t="str">
        <f>IF(Datos_sala[[#This Row],[Tiempo de Degustación en Horas]] = 0, "No", "Si")</f>
        <v>Si</v>
      </c>
    </row>
    <row r="698" spans="1:21" x14ac:dyDescent="0.3">
      <c r="A698">
        <v>4</v>
      </c>
      <c r="B698" t="s">
        <v>1608</v>
      </c>
      <c r="C698">
        <v>1</v>
      </c>
      <c r="D698" s="1">
        <v>45023.158333333333</v>
      </c>
      <c r="E698" s="1">
        <v>45023.279166666667</v>
      </c>
      <c r="F698" t="s">
        <v>83</v>
      </c>
      <c r="G698" t="s">
        <v>73</v>
      </c>
      <c r="H698" t="s">
        <v>67</v>
      </c>
      <c r="I698" t="s">
        <v>1609</v>
      </c>
      <c r="J698" t="s">
        <v>79</v>
      </c>
      <c r="K698">
        <v>697</v>
      </c>
      <c r="L698" t="s">
        <v>103</v>
      </c>
      <c r="M698" t="s">
        <v>1610</v>
      </c>
      <c r="N698" s="2">
        <f>SUMIF(Datos_cocina!A:A,Datos_sala!K:K,Datos_cocina!J:J)</f>
        <v>199</v>
      </c>
      <c r="O698" s="7" t="str">
        <f>TEXT(Datos_sala[[#This Row],[Hora de Salida]], "aaaa-mm-dd")</f>
        <v>2023-04-07</v>
      </c>
      <c r="P698" t="str">
        <f>TEXT(Datos_sala[[#This Row],[Hora de Llegada]], "hh:mm")</f>
        <v>03:48</v>
      </c>
      <c r="Q698" t="str">
        <f>TEXT(Datos_sala[[#This Row],[Hora de Salida]], "hh:mm")</f>
        <v>06:42</v>
      </c>
      <c r="R698" s="8">
        <f>Datos_sala[[#This Row],[Hora de Salida2]] - Datos_sala[[#This Row],[Hora de Llegada2]] + IF(Datos_sala[[#This Row],[Estado de la Mesa]]="Ocupada", 15/1440, 0)</f>
        <v>0.12083333333333335</v>
      </c>
      <c r="S698" s="8">
        <f>SUMIF(Datos_cocina!A:A, Datos_sala!K:K, Datos_cocina!H:H)</f>
        <v>7.4305555555555555E-2</v>
      </c>
      <c r="T698" s="8">
        <f>MAX(0, Datos_sala[[#This Row],[Tiempo de Permanencia]]-Datos_sala[[#This Row],[Tiempo de Preparación Ordenes en Horas]])</f>
        <v>4.6527777777777793E-2</v>
      </c>
      <c r="U698" s="9" t="str">
        <f>IF(Datos_sala[[#This Row],[Tiempo de Degustación en Horas]] = 0, "No", "Si")</f>
        <v>Si</v>
      </c>
    </row>
    <row r="699" spans="1:21" x14ac:dyDescent="0.3">
      <c r="A699">
        <v>19</v>
      </c>
      <c r="B699" t="s">
        <v>227</v>
      </c>
      <c r="C699">
        <v>4</v>
      </c>
      <c r="D699" s="1">
        <v>45023.104166666664</v>
      </c>
      <c r="E699" s="1">
        <v>45023.267361111109</v>
      </c>
      <c r="F699" t="s">
        <v>121</v>
      </c>
      <c r="G699" t="s">
        <v>66</v>
      </c>
      <c r="H699" t="s">
        <v>67</v>
      </c>
      <c r="I699" t="s">
        <v>1611</v>
      </c>
      <c r="J699" t="s">
        <v>68</v>
      </c>
      <c r="K699">
        <v>698</v>
      </c>
      <c r="L699" t="s">
        <v>80</v>
      </c>
      <c r="M699" t="s">
        <v>1612</v>
      </c>
      <c r="N699" s="2">
        <f>SUMIF(Datos_cocina!A:A,Datos_sala!K:K,Datos_cocina!J:J)</f>
        <v>185</v>
      </c>
      <c r="O699" s="7" t="str">
        <f>TEXT(Datos_sala[[#This Row],[Hora de Salida]], "aaaa-mm-dd")</f>
        <v>2023-04-07</v>
      </c>
      <c r="P699" t="str">
        <f>TEXT(Datos_sala[[#This Row],[Hora de Llegada]], "hh:mm")</f>
        <v>02:30</v>
      </c>
      <c r="Q699" t="str">
        <f>TEXT(Datos_sala[[#This Row],[Hora de Salida]], "hh:mm")</f>
        <v>06:25</v>
      </c>
      <c r="R699" s="8">
        <f>Datos_sala[[#This Row],[Hora de Salida2]] - Datos_sala[[#This Row],[Hora de Llegada2]] + IF(Datos_sala[[#This Row],[Estado de la Mesa]]="Ocupada", 15/1440, 0)</f>
        <v>0.16319444444444442</v>
      </c>
      <c r="S699" s="8">
        <f>SUMIF(Datos_cocina!A:A, Datos_sala!K:K, Datos_cocina!H:H)</f>
        <v>7.013888888888889E-2</v>
      </c>
      <c r="T699" s="8">
        <f>MAX(0, Datos_sala[[#This Row],[Tiempo de Permanencia]]-Datos_sala[[#This Row],[Tiempo de Preparación Ordenes en Horas]])</f>
        <v>9.305555555555553E-2</v>
      </c>
      <c r="U699" s="9" t="str">
        <f>IF(Datos_sala[[#This Row],[Tiempo de Degustación en Horas]] = 0, "No", "Si")</f>
        <v>Si</v>
      </c>
    </row>
    <row r="700" spans="1:21" x14ac:dyDescent="0.3">
      <c r="A700" t="s">
        <v>116</v>
      </c>
      <c r="B700" t="s">
        <v>274</v>
      </c>
      <c r="C700">
        <v>6</v>
      </c>
      <c r="D700" s="1">
        <v>45023.065972222219</v>
      </c>
      <c r="E700" s="1">
        <v>45023.12222222222</v>
      </c>
      <c r="F700" t="s">
        <v>83</v>
      </c>
      <c r="G700" t="s">
        <v>73</v>
      </c>
      <c r="H700" t="s">
        <v>67</v>
      </c>
      <c r="I700">
        <v>3844</v>
      </c>
      <c r="J700" t="s">
        <v>79</v>
      </c>
      <c r="K700">
        <v>699</v>
      </c>
      <c r="L700" t="s">
        <v>107</v>
      </c>
      <c r="M700" t="s">
        <v>22</v>
      </c>
      <c r="N700" s="2">
        <f>SUMIF(Datos_cocina!A:A,Datos_sala!K:K,Datos_cocina!J:J)</f>
        <v>58</v>
      </c>
      <c r="O700" s="7" t="str">
        <f>TEXT(Datos_sala[[#This Row],[Hora de Salida]], "aaaa-mm-dd")</f>
        <v>2023-04-07</v>
      </c>
      <c r="P700" t="str">
        <f>TEXT(Datos_sala[[#This Row],[Hora de Llegada]], "hh:mm")</f>
        <v>01:35</v>
      </c>
      <c r="Q700" t="str">
        <f>TEXT(Datos_sala[[#This Row],[Hora de Salida]], "hh:mm")</f>
        <v>02:56</v>
      </c>
      <c r="R700" s="8">
        <f>Datos_sala[[#This Row],[Hora de Salida2]] - Datos_sala[[#This Row],[Hora de Llegada2]] + IF(Datos_sala[[#This Row],[Estado de la Mesa]]="Ocupada", 15/1440, 0)</f>
        <v>5.6249999999999994E-2</v>
      </c>
      <c r="S700" s="8">
        <f>SUMIF(Datos_cocina!A:A, Datos_sala!K:K, Datos_cocina!H:H)</f>
        <v>7.6388888888888886E-3</v>
      </c>
      <c r="T700" s="8">
        <f>MAX(0, Datos_sala[[#This Row],[Tiempo de Permanencia]]-Datos_sala[[#This Row],[Tiempo de Preparación Ordenes en Horas]])</f>
        <v>4.8611111111111105E-2</v>
      </c>
      <c r="U700" s="9" t="str">
        <f>IF(Datos_sala[[#This Row],[Tiempo de Degustación en Horas]] = 0, "No", "Si")</f>
        <v>Si</v>
      </c>
    </row>
    <row r="701" spans="1:21" x14ac:dyDescent="0.3">
      <c r="A701">
        <v>8</v>
      </c>
      <c r="B701" t="s">
        <v>1613</v>
      </c>
      <c r="C701">
        <v>2</v>
      </c>
      <c r="D701" s="1">
        <v>45023.015972222223</v>
      </c>
      <c r="E701" s="1">
        <v>45023.118055555555</v>
      </c>
      <c r="F701" t="s">
        <v>83</v>
      </c>
      <c r="G701" t="s">
        <v>73</v>
      </c>
      <c r="H701" t="s">
        <v>67</v>
      </c>
      <c r="I701" t="s">
        <v>1222</v>
      </c>
      <c r="J701" t="s">
        <v>79</v>
      </c>
      <c r="K701">
        <v>700</v>
      </c>
      <c r="L701" t="s">
        <v>99</v>
      </c>
      <c r="M701" t="s">
        <v>1336</v>
      </c>
      <c r="N701" s="2">
        <f>SUMIF(Datos_cocina!A:A,Datos_sala!K:K,Datos_cocina!J:J)</f>
        <v>234</v>
      </c>
      <c r="O701" s="7" t="str">
        <f>TEXT(Datos_sala[[#This Row],[Hora de Salida]], "aaaa-mm-dd")</f>
        <v>2023-04-07</v>
      </c>
      <c r="P701" t="str">
        <f>TEXT(Datos_sala[[#This Row],[Hora de Llegada]], "hh:mm")</f>
        <v>00:23</v>
      </c>
      <c r="Q701" t="str">
        <f>TEXT(Datos_sala[[#This Row],[Hora de Salida]], "hh:mm")</f>
        <v>02:50</v>
      </c>
      <c r="R701" s="8">
        <f>Datos_sala[[#This Row],[Hora de Salida2]] - Datos_sala[[#This Row],[Hora de Llegada2]] + IF(Datos_sala[[#This Row],[Estado de la Mesa]]="Ocupada", 15/1440, 0)</f>
        <v>0.10208333333333333</v>
      </c>
      <c r="S701" s="8">
        <f>SUMIF(Datos_cocina!A:A, Datos_sala!K:K, Datos_cocina!H:H)</f>
        <v>5.9722222222222225E-2</v>
      </c>
      <c r="T701" s="8">
        <f>MAX(0, Datos_sala[[#This Row],[Tiempo de Permanencia]]-Datos_sala[[#This Row],[Tiempo de Preparación Ordenes en Horas]])</f>
        <v>4.2361111111111106E-2</v>
      </c>
      <c r="U701" s="9" t="str">
        <f>IF(Datos_sala[[#This Row],[Tiempo de Degustación en Horas]] = 0, "No", "Si")</f>
        <v>Si</v>
      </c>
    </row>
    <row r="702" spans="1:21" x14ac:dyDescent="0.3">
      <c r="A702">
        <v>19</v>
      </c>
      <c r="B702" t="s">
        <v>1614</v>
      </c>
      <c r="C702">
        <v>5</v>
      </c>
      <c r="D702" s="1">
        <v>45023.138888888891</v>
      </c>
      <c r="E702" s="1">
        <v>45023.239583333336</v>
      </c>
      <c r="F702" t="s">
        <v>65</v>
      </c>
      <c r="G702" t="s">
        <v>73</v>
      </c>
      <c r="H702" t="s">
        <v>67</v>
      </c>
      <c r="I702" t="s">
        <v>1615</v>
      </c>
      <c r="J702" t="s">
        <v>68</v>
      </c>
      <c r="K702">
        <v>701</v>
      </c>
      <c r="L702" t="s">
        <v>80</v>
      </c>
      <c r="M702" t="s">
        <v>1616</v>
      </c>
      <c r="N702" s="2">
        <f>SUMIF(Datos_cocina!A:A,Datos_sala!K:K,Datos_cocina!J:J)</f>
        <v>102</v>
      </c>
      <c r="O702" s="7" t="str">
        <f>TEXT(Datos_sala[[#This Row],[Hora de Salida]], "aaaa-mm-dd")</f>
        <v>2023-04-07</v>
      </c>
      <c r="P702" t="str">
        <f>TEXT(Datos_sala[[#This Row],[Hora de Llegada]], "hh:mm")</f>
        <v>03:20</v>
      </c>
      <c r="Q702" t="str">
        <f>TEXT(Datos_sala[[#This Row],[Hora de Salida]], "hh:mm")</f>
        <v>05:45</v>
      </c>
      <c r="R702" s="8">
        <f>Datos_sala[[#This Row],[Hora de Salida2]] - Datos_sala[[#This Row],[Hora de Llegada2]] + IF(Datos_sala[[#This Row],[Estado de la Mesa]]="Ocupada", 15/1440, 0)</f>
        <v>0.10069444444444445</v>
      </c>
      <c r="S702" s="8">
        <f>SUMIF(Datos_cocina!A:A, Datos_sala!K:K, Datos_cocina!H:H)</f>
        <v>6.7361111111111122E-2</v>
      </c>
      <c r="T702" s="8">
        <f>MAX(0, Datos_sala[[#This Row],[Tiempo de Permanencia]]-Datos_sala[[#This Row],[Tiempo de Preparación Ordenes en Horas]])</f>
        <v>3.3333333333333326E-2</v>
      </c>
      <c r="U702" s="9" t="str">
        <f>IF(Datos_sala[[#This Row],[Tiempo de Degustación en Horas]] = 0, "No", "Si")</f>
        <v>Si</v>
      </c>
    </row>
    <row r="703" spans="1:21" x14ac:dyDescent="0.3">
      <c r="A703">
        <v>13</v>
      </c>
      <c r="B703" t="s">
        <v>1617</v>
      </c>
      <c r="C703">
        <v>2</v>
      </c>
      <c r="D703" s="1">
        <v>45023.104166666664</v>
      </c>
      <c r="E703" s="1">
        <v>45023.21875</v>
      </c>
      <c r="F703" t="s">
        <v>101</v>
      </c>
      <c r="G703" t="s">
        <v>66</v>
      </c>
      <c r="H703" t="s">
        <v>67</v>
      </c>
      <c r="I703" t="s">
        <v>1618</v>
      </c>
      <c r="J703" t="s">
        <v>68</v>
      </c>
      <c r="K703">
        <v>702</v>
      </c>
      <c r="L703" t="s">
        <v>76</v>
      </c>
      <c r="M703" t="s">
        <v>1619</v>
      </c>
      <c r="N703" s="2">
        <f>SUMIF(Datos_cocina!A:A,Datos_sala!K:K,Datos_cocina!J:J)</f>
        <v>195</v>
      </c>
      <c r="O703" s="7" t="str">
        <f>TEXT(Datos_sala[[#This Row],[Hora de Salida]], "aaaa-mm-dd")</f>
        <v>2023-04-07</v>
      </c>
      <c r="P703" t="str">
        <f>TEXT(Datos_sala[[#This Row],[Hora de Llegada]], "hh:mm")</f>
        <v>02:30</v>
      </c>
      <c r="Q703" t="str">
        <f>TEXT(Datos_sala[[#This Row],[Hora de Salida]], "hh:mm")</f>
        <v>05:15</v>
      </c>
      <c r="R703" s="8">
        <f>Datos_sala[[#This Row],[Hora de Salida2]] - Datos_sala[[#This Row],[Hora de Llegada2]] + IF(Datos_sala[[#This Row],[Estado de la Mesa]]="Ocupada", 15/1440, 0)</f>
        <v>0.11458333333333333</v>
      </c>
      <c r="S703" s="8">
        <f>SUMIF(Datos_cocina!A:A, Datos_sala!K:K, Datos_cocina!H:H)</f>
        <v>0.1076388888888889</v>
      </c>
      <c r="T703" s="8">
        <f>MAX(0, Datos_sala[[#This Row],[Tiempo de Permanencia]]-Datos_sala[[#This Row],[Tiempo de Preparación Ordenes en Horas]])</f>
        <v>6.9444444444444337E-3</v>
      </c>
      <c r="U703" s="9" t="str">
        <f>IF(Datos_sala[[#This Row],[Tiempo de Degustación en Horas]] = 0, "No", "Si")</f>
        <v>Si</v>
      </c>
    </row>
    <row r="704" spans="1:21" x14ac:dyDescent="0.3">
      <c r="A704" t="s">
        <v>132</v>
      </c>
      <c r="B704" t="s">
        <v>275</v>
      </c>
      <c r="C704">
        <v>5</v>
      </c>
      <c r="D704" s="1">
        <v>45023.011805555558</v>
      </c>
      <c r="E704" s="1">
        <v>45023.09652777778</v>
      </c>
      <c r="F704" t="s">
        <v>121</v>
      </c>
      <c r="G704" t="s">
        <v>73</v>
      </c>
      <c r="H704" t="s">
        <v>67</v>
      </c>
      <c r="I704">
        <v>2224</v>
      </c>
      <c r="J704" t="s">
        <v>75</v>
      </c>
      <c r="K704">
        <v>703</v>
      </c>
      <c r="L704" t="s">
        <v>142</v>
      </c>
      <c r="M704" t="s">
        <v>42</v>
      </c>
      <c r="N704" s="2">
        <f>SUMIF(Datos_cocina!A:A,Datos_sala!K:K,Datos_cocina!J:J)</f>
        <v>63</v>
      </c>
      <c r="O704" s="7" t="str">
        <f>TEXT(Datos_sala[[#This Row],[Hora de Salida]], "aaaa-mm-dd")</f>
        <v>2023-04-07</v>
      </c>
      <c r="P704" t="str">
        <f>TEXT(Datos_sala[[#This Row],[Hora de Llegada]], "hh:mm")</f>
        <v>00:17</v>
      </c>
      <c r="Q704" t="str">
        <f>TEXT(Datos_sala[[#This Row],[Hora de Salida]], "hh:mm")</f>
        <v>02:19</v>
      </c>
      <c r="R704" s="8">
        <f>Datos_sala[[#This Row],[Hora de Salida2]] - Datos_sala[[#This Row],[Hora de Llegada2]] + IF(Datos_sala[[#This Row],[Estado de la Mesa]]="Ocupada", 15/1440, 0)</f>
        <v>9.5138888888888898E-2</v>
      </c>
      <c r="S704" s="8">
        <f>SUMIF(Datos_cocina!A:A, Datos_sala!K:K, Datos_cocina!H:H)</f>
        <v>2.013888888888889E-2</v>
      </c>
      <c r="T704" s="8">
        <f>MAX(0, Datos_sala[[#This Row],[Tiempo de Permanencia]]-Datos_sala[[#This Row],[Tiempo de Preparación Ordenes en Horas]])</f>
        <v>7.5000000000000011E-2</v>
      </c>
      <c r="U704" s="9" t="str">
        <f>IF(Datos_sala[[#This Row],[Tiempo de Degustación en Horas]] = 0, "No", "Si")</f>
        <v>Si</v>
      </c>
    </row>
    <row r="705" spans="1:21" x14ac:dyDescent="0.3">
      <c r="A705" t="s">
        <v>128</v>
      </c>
      <c r="B705" t="s">
        <v>276</v>
      </c>
      <c r="C705">
        <v>6</v>
      </c>
      <c r="D705" s="1">
        <v>45023.069444444445</v>
      </c>
      <c r="E705" s="1">
        <v>45023.186805555553</v>
      </c>
      <c r="F705" t="s">
        <v>83</v>
      </c>
      <c r="G705" t="s">
        <v>66</v>
      </c>
      <c r="H705" t="s">
        <v>67</v>
      </c>
      <c r="I705">
        <v>3329</v>
      </c>
      <c r="J705" t="s">
        <v>79</v>
      </c>
      <c r="K705">
        <v>704</v>
      </c>
      <c r="L705" t="s">
        <v>80</v>
      </c>
      <c r="M705" t="s">
        <v>44</v>
      </c>
      <c r="N705" s="2">
        <f>SUMIF(Datos_cocina!A:A,Datos_sala!K:K,Datos_cocina!J:J)</f>
        <v>18</v>
      </c>
      <c r="O705" s="7" t="str">
        <f>TEXT(Datos_sala[[#This Row],[Hora de Salida]], "aaaa-mm-dd")</f>
        <v>2023-04-07</v>
      </c>
      <c r="P705" t="str">
        <f>TEXT(Datos_sala[[#This Row],[Hora de Llegada]], "hh:mm")</f>
        <v>01:40</v>
      </c>
      <c r="Q705" t="str">
        <f>TEXT(Datos_sala[[#This Row],[Hora de Salida]], "hh:mm")</f>
        <v>04:29</v>
      </c>
      <c r="R705" s="8">
        <f>Datos_sala[[#This Row],[Hora de Salida2]] - Datos_sala[[#This Row],[Hora de Llegada2]] + IF(Datos_sala[[#This Row],[Estado de la Mesa]]="Ocupada", 15/1440, 0)</f>
        <v>0.11736111111111111</v>
      </c>
      <c r="S705" s="8">
        <f>SUMIF(Datos_cocina!A:A, Datos_sala!K:K, Datos_cocina!H:H)</f>
        <v>2.6388888888888889E-2</v>
      </c>
      <c r="T705" s="8">
        <f>MAX(0, Datos_sala[[#This Row],[Tiempo de Permanencia]]-Datos_sala[[#This Row],[Tiempo de Preparación Ordenes en Horas]])</f>
        <v>9.0972222222222218E-2</v>
      </c>
      <c r="U705" s="9" t="str">
        <f>IF(Datos_sala[[#This Row],[Tiempo de Degustación en Horas]] = 0, "No", "Si")</f>
        <v>Si</v>
      </c>
    </row>
    <row r="706" spans="1:21" x14ac:dyDescent="0.3">
      <c r="A706">
        <v>12</v>
      </c>
      <c r="B706" t="s">
        <v>250</v>
      </c>
      <c r="C706">
        <v>3</v>
      </c>
      <c r="D706" s="1">
        <v>45023.074999999997</v>
      </c>
      <c r="E706" s="1">
        <v>45023.120138888888</v>
      </c>
      <c r="F706" t="s">
        <v>83</v>
      </c>
      <c r="G706" t="s">
        <v>73</v>
      </c>
      <c r="H706" t="s">
        <v>67</v>
      </c>
      <c r="I706" t="s">
        <v>1620</v>
      </c>
      <c r="J706" t="s">
        <v>68</v>
      </c>
      <c r="K706">
        <v>705</v>
      </c>
      <c r="L706" t="s">
        <v>142</v>
      </c>
      <c r="M706" t="s">
        <v>872</v>
      </c>
      <c r="N706" s="2">
        <f>SUMIF(Datos_cocina!A:A,Datos_sala!K:K,Datos_cocina!J:J)</f>
        <v>112</v>
      </c>
      <c r="O706" s="7" t="str">
        <f>TEXT(Datos_sala[[#This Row],[Hora de Salida]], "aaaa-mm-dd")</f>
        <v>2023-04-07</v>
      </c>
      <c r="P706" t="str">
        <f>TEXT(Datos_sala[[#This Row],[Hora de Llegada]], "hh:mm")</f>
        <v>01:48</v>
      </c>
      <c r="Q706" t="str">
        <f>TEXT(Datos_sala[[#This Row],[Hora de Salida]], "hh:mm")</f>
        <v>02:53</v>
      </c>
      <c r="R706" s="8">
        <f>Datos_sala[[#This Row],[Hora de Salida2]] - Datos_sala[[#This Row],[Hora de Llegada2]] + IF(Datos_sala[[#This Row],[Estado de la Mesa]]="Ocupada", 15/1440, 0)</f>
        <v>4.5138888888888895E-2</v>
      </c>
      <c r="S706" s="8">
        <f>SUMIF(Datos_cocina!A:A, Datos_sala!K:K, Datos_cocina!H:H)</f>
        <v>2.2916666666666669E-2</v>
      </c>
      <c r="T706" s="8">
        <f>MAX(0, Datos_sala[[#This Row],[Tiempo de Permanencia]]-Datos_sala[[#This Row],[Tiempo de Preparación Ordenes en Horas]])</f>
        <v>2.2222222222222227E-2</v>
      </c>
      <c r="U706" s="9" t="str">
        <f>IF(Datos_sala[[#This Row],[Tiempo de Degustación en Horas]] = 0, "No", "Si")</f>
        <v>Si</v>
      </c>
    </row>
    <row r="707" spans="1:21" x14ac:dyDescent="0.3">
      <c r="A707" t="s">
        <v>77</v>
      </c>
      <c r="B707" t="s">
        <v>277</v>
      </c>
      <c r="C707">
        <v>6</v>
      </c>
      <c r="D707" s="1">
        <v>45023.051388888889</v>
      </c>
      <c r="E707" s="1">
        <v>45023.20416666667</v>
      </c>
      <c r="F707" t="s">
        <v>121</v>
      </c>
      <c r="G707" t="s">
        <v>73</v>
      </c>
      <c r="H707" t="s">
        <v>67</v>
      </c>
      <c r="I707">
        <v>4445</v>
      </c>
      <c r="J707" t="s">
        <v>75</v>
      </c>
      <c r="K707">
        <v>706</v>
      </c>
      <c r="L707" t="s">
        <v>99</v>
      </c>
      <c r="M707" t="s">
        <v>44</v>
      </c>
      <c r="N707" s="2">
        <f>SUMIF(Datos_cocina!A:A,Datos_sala!K:K,Datos_cocina!J:J)</f>
        <v>54</v>
      </c>
      <c r="O707" s="7" t="str">
        <f>TEXT(Datos_sala[[#This Row],[Hora de Salida]], "aaaa-mm-dd")</f>
        <v>2023-04-07</v>
      </c>
      <c r="P707" t="str">
        <f>TEXT(Datos_sala[[#This Row],[Hora de Llegada]], "hh:mm")</f>
        <v>01:14</v>
      </c>
      <c r="Q707" t="str">
        <f>TEXT(Datos_sala[[#This Row],[Hora de Salida]], "hh:mm")</f>
        <v>04:54</v>
      </c>
      <c r="R707" s="8">
        <f>Datos_sala[[#This Row],[Hora de Salida2]] - Datos_sala[[#This Row],[Hora de Llegada2]] + IF(Datos_sala[[#This Row],[Estado de la Mesa]]="Ocupada", 15/1440, 0)</f>
        <v>0.16319444444444445</v>
      </c>
      <c r="S707" s="8">
        <f>SUMIF(Datos_cocina!A:A, Datos_sala!K:K, Datos_cocina!H:H)</f>
        <v>2.2916666666666665E-2</v>
      </c>
      <c r="T707" s="8">
        <f>MAX(0, Datos_sala[[#This Row],[Tiempo de Permanencia]]-Datos_sala[[#This Row],[Tiempo de Preparación Ordenes en Horas]])</f>
        <v>0.14027777777777778</v>
      </c>
      <c r="U707" s="9" t="str">
        <f>IF(Datos_sala[[#This Row],[Tiempo de Degustación en Horas]] = 0, "No", "Si")</f>
        <v>Si</v>
      </c>
    </row>
    <row r="708" spans="1:21" x14ac:dyDescent="0.3">
      <c r="A708">
        <v>15</v>
      </c>
      <c r="B708" t="s">
        <v>1621</v>
      </c>
      <c r="C708">
        <v>1</v>
      </c>
      <c r="D708" s="1">
        <v>45023.128472222219</v>
      </c>
      <c r="E708" s="1">
        <v>45023.224305555559</v>
      </c>
      <c r="F708" t="s">
        <v>83</v>
      </c>
      <c r="G708" t="s">
        <v>98</v>
      </c>
      <c r="H708" t="s">
        <v>67</v>
      </c>
      <c r="I708" t="s">
        <v>1622</v>
      </c>
      <c r="J708" t="s">
        <v>79</v>
      </c>
      <c r="K708">
        <v>707</v>
      </c>
      <c r="L708" t="s">
        <v>103</v>
      </c>
      <c r="M708" t="s">
        <v>1623</v>
      </c>
      <c r="N708" s="2">
        <f>SUMIF(Datos_cocina!A:A,Datos_sala!K:K,Datos_cocina!J:J)</f>
        <v>185</v>
      </c>
      <c r="O708" s="7" t="str">
        <f>TEXT(Datos_sala[[#This Row],[Hora de Salida]], "aaaa-mm-dd")</f>
        <v>2023-04-07</v>
      </c>
      <c r="P708" t="str">
        <f>TEXT(Datos_sala[[#This Row],[Hora de Llegada]], "hh:mm")</f>
        <v>03:05</v>
      </c>
      <c r="Q708" t="str">
        <f>TEXT(Datos_sala[[#This Row],[Hora de Salida]], "hh:mm")</f>
        <v>05:23</v>
      </c>
      <c r="R708" s="8">
        <f>Datos_sala[[#This Row],[Hora de Salida2]] - Datos_sala[[#This Row],[Hora de Llegada2]] + IF(Datos_sala[[#This Row],[Estado de la Mesa]]="Ocupada", 15/1440, 0)</f>
        <v>9.5833333333333354E-2</v>
      </c>
      <c r="S708" s="8">
        <f>SUMIF(Datos_cocina!A:A, Datos_sala!K:K, Datos_cocina!H:H)</f>
        <v>9.5138888888888884E-2</v>
      </c>
      <c r="T708" s="8">
        <f>MAX(0, Datos_sala[[#This Row],[Tiempo de Permanencia]]-Datos_sala[[#This Row],[Tiempo de Preparación Ordenes en Horas]])</f>
        <v>6.9444444444446973E-4</v>
      </c>
      <c r="U708" s="9" t="str">
        <f>IF(Datos_sala[[#This Row],[Tiempo de Degustación en Horas]] = 0, "No", "Si")</f>
        <v>Si</v>
      </c>
    </row>
    <row r="709" spans="1:21" x14ac:dyDescent="0.3">
      <c r="A709" t="s">
        <v>89</v>
      </c>
      <c r="B709" t="s">
        <v>278</v>
      </c>
      <c r="C709">
        <v>2</v>
      </c>
      <c r="D709" s="1">
        <v>45023.15</v>
      </c>
      <c r="E709" s="1">
        <v>45023.308333333334</v>
      </c>
      <c r="F709" t="s">
        <v>101</v>
      </c>
      <c r="G709" t="s">
        <v>66</v>
      </c>
      <c r="H709" t="s">
        <v>67</v>
      </c>
      <c r="I709">
        <v>418</v>
      </c>
      <c r="J709" t="s">
        <v>75</v>
      </c>
      <c r="K709">
        <v>708</v>
      </c>
      <c r="L709" t="s">
        <v>107</v>
      </c>
      <c r="M709" t="s">
        <v>16</v>
      </c>
      <c r="N709" s="2">
        <f>SUMIF(Datos_cocina!A:A,Datos_sala!K:K,Datos_cocina!J:J)</f>
        <v>54</v>
      </c>
      <c r="O709" s="7" t="str">
        <f>TEXT(Datos_sala[[#This Row],[Hora de Salida]], "aaaa-mm-dd")</f>
        <v>2023-04-07</v>
      </c>
      <c r="P709" t="str">
        <f>TEXT(Datos_sala[[#This Row],[Hora de Llegada]], "hh:mm")</f>
        <v>03:36</v>
      </c>
      <c r="Q709" t="str">
        <f>TEXT(Datos_sala[[#This Row],[Hora de Salida]], "hh:mm")</f>
        <v>07:24</v>
      </c>
      <c r="R709" s="8">
        <f>Datos_sala[[#This Row],[Hora de Salida2]] - Datos_sala[[#This Row],[Hora de Llegada2]] + IF(Datos_sala[[#This Row],[Estado de la Mesa]]="Ocupada", 15/1440, 0)</f>
        <v>0.16875000000000001</v>
      </c>
      <c r="S709" s="8">
        <f>SUMIF(Datos_cocina!A:A, Datos_sala!K:K, Datos_cocina!H:H)</f>
        <v>1.6666666666666666E-2</v>
      </c>
      <c r="T709" s="8">
        <f>MAX(0, Datos_sala[[#This Row],[Tiempo de Permanencia]]-Datos_sala[[#This Row],[Tiempo de Preparación Ordenes en Horas]])</f>
        <v>0.15208333333333335</v>
      </c>
      <c r="U709" s="9" t="str">
        <f>IF(Datos_sala[[#This Row],[Tiempo de Degustación en Horas]] = 0, "No", "Si")</f>
        <v>Si</v>
      </c>
    </row>
    <row r="710" spans="1:21" x14ac:dyDescent="0.3">
      <c r="A710">
        <v>8</v>
      </c>
      <c r="B710" t="s">
        <v>251</v>
      </c>
      <c r="C710">
        <v>4</v>
      </c>
      <c r="D710" s="1">
        <v>45023.079861111109</v>
      </c>
      <c r="E710" s="1">
        <v>45023.152777777781</v>
      </c>
      <c r="F710" t="s">
        <v>83</v>
      </c>
      <c r="G710" t="s">
        <v>73</v>
      </c>
      <c r="H710" t="s">
        <v>74</v>
      </c>
      <c r="I710" t="s">
        <v>1624</v>
      </c>
      <c r="J710" t="s">
        <v>75</v>
      </c>
      <c r="K710">
        <v>709</v>
      </c>
      <c r="L710" t="s">
        <v>110</v>
      </c>
      <c r="M710" t="s">
        <v>1625</v>
      </c>
      <c r="N710" s="2">
        <f>SUMIF(Datos_cocina!A:A,Datos_sala!K:K,Datos_cocina!J:J)</f>
        <v>193</v>
      </c>
      <c r="O710" s="7" t="str">
        <f>TEXT(Datos_sala[[#This Row],[Hora de Salida]], "aaaa-mm-dd")</f>
        <v>2023-04-07</v>
      </c>
      <c r="P710" t="str">
        <f>TEXT(Datos_sala[[#This Row],[Hora de Llegada]], "hh:mm")</f>
        <v>01:55</v>
      </c>
      <c r="Q710" t="str">
        <f>TEXT(Datos_sala[[#This Row],[Hora de Salida]], "hh:mm")</f>
        <v>03:40</v>
      </c>
      <c r="R710" s="8">
        <f>Datos_sala[[#This Row],[Hora de Salida2]] - Datos_sala[[#This Row],[Hora de Llegada2]] + IF(Datos_sala[[#This Row],[Estado de la Mesa]]="Ocupada", 15/1440, 0)</f>
        <v>8.3333333333333356E-2</v>
      </c>
      <c r="S710" s="8">
        <f>SUMIF(Datos_cocina!A:A, Datos_sala!K:K, Datos_cocina!H:H)</f>
        <v>6.8055555555555564E-2</v>
      </c>
      <c r="T710" s="8">
        <f>MAX(0, Datos_sala[[#This Row],[Tiempo de Permanencia]]-Datos_sala[[#This Row],[Tiempo de Preparación Ordenes en Horas]])</f>
        <v>1.5277777777777793E-2</v>
      </c>
      <c r="U710" s="9" t="str">
        <f>IF(Datos_sala[[#This Row],[Tiempo de Degustación en Horas]] = 0, "No", "Si")</f>
        <v>Si</v>
      </c>
    </row>
    <row r="711" spans="1:21" x14ac:dyDescent="0.3">
      <c r="A711">
        <v>18</v>
      </c>
      <c r="B711" t="s">
        <v>1626</v>
      </c>
      <c r="C711">
        <v>1</v>
      </c>
      <c r="D711" s="1">
        <v>45023.102777777778</v>
      </c>
      <c r="E711" s="1">
        <v>45023.151388888888</v>
      </c>
      <c r="F711" t="s">
        <v>72</v>
      </c>
      <c r="G711" t="s">
        <v>73</v>
      </c>
      <c r="H711" t="s">
        <v>67</v>
      </c>
      <c r="I711" t="s">
        <v>1627</v>
      </c>
      <c r="J711" t="s">
        <v>75</v>
      </c>
      <c r="K711">
        <v>710</v>
      </c>
      <c r="L711" t="s">
        <v>107</v>
      </c>
      <c r="M711" t="s">
        <v>1628</v>
      </c>
      <c r="N711" s="2">
        <f>SUMIF(Datos_cocina!A:A,Datos_sala!K:K,Datos_cocina!J:J)</f>
        <v>138</v>
      </c>
      <c r="O711" s="7" t="str">
        <f>TEXT(Datos_sala[[#This Row],[Hora de Salida]], "aaaa-mm-dd")</f>
        <v>2023-04-07</v>
      </c>
      <c r="P711" t="str">
        <f>TEXT(Datos_sala[[#This Row],[Hora de Llegada]], "hh:mm")</f>
        <v>02:28</v>
      </c>
      <c r="Q711" t="str">
        <f>TEXT(Datos_sala[[#This Row],[Hora de Salida]], "hh:mm")</f>
        <v>03:38</v>
      </c>
      <c r="R711" s="8">
        <f>Datos_sala[[#This Row],[Hora de Salida2]] - Datos_sala[[#This Row],[Hora de Llegada2]] + IF(Datos_sala[[#This Row],[Estado de la Mesa]]="Ocupada", 15/1440, 0)</f>
        <v>5.9027777777777769E-2</v>
      </c>
      <c r="S711" s="8">
        <f>SUMIF(Datos_cocina!A:A, Datos_sala!K:K, Datos_cocina!H:H)</f>
        <v>9.7222222222222238E-2</v>
      </c>
      <c r="T711" s="8">
        <f>MAX(0, Datos_sala[[#This Row],[Tiempo de Permanencia]]-Datos_sala[[#This Row],[Tiempo de Preparación Ordenes en Horas]])</f>
        <v>0</v>
      </c>
      <c r="U711" s="9" t="str">
        <f>IF(Datos_sala[[#This Row],[Tiempo de Degustación en Horas]] = 0, "No", "Si")</f>
        <v>No</v>
      </c>
    </row>
    <row r="712" spans="1:21" x14ac:dyDescent="0.3">
      <c r="A712">
        <v>20</v>
      </c>
      <c r="B712" t="s">
        <v>223</v>
      </c>
      <c r="C712">
        <v>6</v>
      </c>
      <c r="D712" s="1">
        <v>45023.07708333333</v>
      </c>
      <c r="E712" s="1">
        <v>45023.220833333333</v>
      </c>
      <c r="F712" t="s">
        <v>121</v>
      </c>
      <c r="G712" t="s">
        <v>73</v>
      </c>
      <c r="H712" t="s">
        <v>87</v>
      </c>
      <c r="I712" t="s">
        <v>1629</v>
      </c>
      <c r="J712" t="s">
        <v>75</v>
      </c>
      <c r="K712">
        <v>711</v>
      </c>
      <c r="L712" t="s">
        <v>103</v>
      </c>
      <c r="M712" t="s">
        <v>1050</v>
      </c>
      <c r="N712" s="2">
        <f>SUMIF(Datos_cocina!A:A,Datos_sala!K:K,Datos_cocina!J:J)</f>
        <v>166</v>
      </c>
      <c r="O712" s="7" t="str">
        <f>TEXT(Datos_sala[[#This Row],[Hora de Salida]], "aaaa-mm-dd")</f>
        <v>2023-04-07</v>
      </c>
      <c r="P712" t="str">
        <f>TEXT(Datos_sala[[#This Row],[Hora de Llegada]], "hh:mm")</f>
        <v>01:51</v>
      </c>
      <c r="Q712" t="str">
        <f>TEXT(Datos_sala[[#This Row],[Hora de Salida]], "hh:mm")</f>
        <v>05:18</v>
      </c>
      <c r="R712" s="8">
        <f>Datos_sala[[#This Row],[Hora de Salida2]] - Datos_sala[[#This Row],[Hora de Llegada2]] + IF(Datos_sala[[#This Row],[Estado de la Mesa]]="Ocupada", 15/1440, 0)</f>
        <v>0.15416666666666665</v>
      </c>
      <c r="S712" s="8">
        <f>SUMIF(Datos_cocina!A:A, Datos_sala!K:K, Datos_cocina!H:H)</f>
        <v>4.0972222222222222E-2</v>
      </c>
      <c r="T712" s="8">
        <f>MAX(0, Datos_sala[[#This Row],[Tiempo de Permanencia]]-Datos_sala[[#This Row],[Tiempo de Preparación Ordenes en Horas]])</f>
        <v>0.11319444444444443</v>
      </c>
      <c r="U712" s="9" t="str">
        <f>IF(Datos_sala[[#This Row],[Tiempo de Degustación en Horas]] = 0, "No", "Si")</f>
        <v>Si</v>
      </c>
    </row>
    <row r="713" spans="1:21" x14ac:dyDescent="0.3">
      <c r="A713" t="s">
        <v>125</v>
      </c>
      <c r="B713" t="s">
        <v>279</v>
      </c>
      <c r="C713">
        <v>5</v>
      </c>
      <c r="D713" s="1">
        <v>45023.004166666666</v>
      </c>
      <c r="E713" s="1">
        <v>45023.102083333331</v>
      </c>
      <c r="F713" t="s">
        <v>83</v>
      </c>
      <c r="G713" t="s">
        <v>98</v>
      </c>
      <c r="H713" t="s">
        <v>74</v>
      </c>
      <c r="I713">
        <v>4221</v>
      </c>
      <c r="J713" t="s">
        <v>79</v>
      </c>
      <c r="K713">
        <v>712</v>
      </c>
      <c r="L713" t="s">
        <v>69</v>
      </c>
      <c r="M713" t="s">
        <v>8</v>
      </c>
      <c r="N713" s="2">
        <f>SUMIF(Datos_cocina!A:A,Datos_sala!K:K,Datos_cocina!J:J)</f>
        <v>48</v>
      </c>
      <c r="O713" s="7" t="str">
        <f>TEXT(Datos_sala[[#This Row],[Hora de Salida]], "aaaa-mm-dd")</f>
        <v>2023-04-07</v>
      </c>
      <c r="P713" t="str">
        <f>TEXT(Datos_sala[[#This Row],[Hora de Llegada]], "hh:mm")</f>
        <v>00:06</v>
      </c>
      <c r="Q713" t="str">
        <f>TEXT(Datos_sala[[#This Row],[Hora de Salida]], "hh:mm")</f>
        <v>02:27</v>
      </c>
      <c r="R713" s="8">
        <f>Datos_sala[[#This Row],[Hora de Salida2]] - Datos_sala[[#This Row],[Hora de Llegada2]] + IF(Datos_sala[[#This Row],[Estado de la Mesa]]="Ocupada", 15/1440, 0)</f>
        <v>9.7916666666666666E-2</v>
      </c>
      <c r="S713" s="8">
        <f>SUMIF(Datos_cocina!A:A, Datos_sala!K:K, Datos_cocina!H:H)</f>
        <v>3.4027777777777775E-2</v>
      </c>
      <c r="T713" s="8">
        <f>MAX(0, Datos_sala[[#This Row],[Tiempo de Permanencia]]-Datos_sala[[#This Row],[Tiempo de Preparación Ordenes en Horas]])</f>
        <v>6.3888888888888884E-2</v>
      </c>
      <c r="U713" s="9" t="str">
        <f>IF(Datos_sala[[#This Row],[Tiempo de Degustación en Horas]] = 0, "No", "Si")</f>
        <v>Si</v>
      </c>
    </row>
    <row r="714" spans="1:21" x14ac:dyDescent="0.3">
      <c r="A714">
        <v>6</v>
      </c>
      <c r="B714" t="s">
        <v>1630</v>
      </c>
      <c r="C714">
        <v>4</v>
      </c>
      <c r="D714" s="1">
        <v>45023.010416666664</v>
      </c>
      <c r="E714" s="1">
        <v>45023.119444444441</v>
      </c>
      <c r="F714" t="s">
        <v>121</v>
      </c>
      <c r="G714" t="s">
        <v>66</v>
      </c>
      <c r="H714" t="s">
        <v>67</v>
      </c>
      <c r="I714" t="s">
        <v>1631</v>
      </c>
      <c r="J714" t="s">
        <v>68</v>
      </c>
      <c r="K714">
        <v>713</v>
      </c>
      <c r="L714" t="s">
        <v>103</v>
      </c>
      <c r="M714" t="s">
        <v>1632</v>
      </c>
      <c r="N714" s="2">
        <f>SUMIF(Datos_cocina!A:A,Datos_sala!K:K,Datos_cocina!J:J)</f>
        <v>360</v>
      </c>
      <c r="O714" s="7" t="str">
        <f>TEXT(Datos_sala[[#This Row],[Hora de Salida]], "aaaa-mm-dd")</f>
        <v>2023-04-07</v>
      </c>
      <c r="P714" t="str">
        <f>TEXT(Datos_sala[[#This Row],[Hora de Llegada]], "hh:mm")</f>
        <v>00:15</v>
      </c>
      <c r="Q714" t="str">
        <f>TEXT(Datos_sala[[#This Row],[Hora de Salida]], "hh:mm")</f>
        <v>02:52</v>
      </c>
      <c r="R714" s="8">
        <f>Datos_sala[[#This Row],[Hora de Salida2]] - Datos_sala[[#This Row],[Hora de Llegada2]] + IF(Datos_sala[[#This Row],[Estado de la Mesa]]="Ocupada", 15/1440, 0)</f>
        <v>0.10902777777777778</v>
      </c>
      <c r="S714" s="8">
        <f>SUMIF(Datos_cocina!A:A, Datos_sala!K:K, Datos_cocina!H:H)</f>
        <v>8.6805555555555552E-2</v>
      </c>
      <c r="T714" s="8">
        <f>MAX(0, Datos_sala[[#This Row],[Tiempo de Permanencia]]-Datos_sala[[#This Row],[Tiempo de Preparación Ordenes en Horas]])</f>
        <v>2.2222222222222227E-2</v>
      </c>
      <c r="U714" s="9" t="str">
        <f>IF(Datos_sala[[#This Row],[Tiempo de Degustación en Horas]] = 0, "No", "Si")</f>
        <v>Si</v>
      </c>
    </row>
    <row r="715" spans="1:21" x14ac:dyDescent="0.3">
      <c r="A715">
        <v>19</v>
      </c>
      <c r="B715" t="s">
        <v>821</v>
      </c>
      <c r="C715">
        <v>2</v>
      </c>
      <c r="D715" s="1">
        <v>45023.097916666666</v>
      </c>
      <c r="E715" s="1">
        <v>45023.170138888891</v>
      </c>
      <c r="F715" t="s">
        <v>72</v>
      </c>
      <c r="G715" t="s">
        <v>73</v>
      </c>
      <c r="H715" t="s">
        <v>67</v>
      </c>
      <c r="I715" t="s">
        <v>1633</v>
      </c>
      <c r="J715" t="s">
        <v>68</v>
      </c>
      <c r="K715">
        <v>714</v>
      </c>
      <c r="L715" t="s">
        <v>88</v>
      </c>
      <c r="M715" t="s">
        <v>1634</v>
      </c>
      <c r="N715" s="2">
        <f>SUMIF(Datos_cocina!A:A,Datos_sala!K:K,Datos_cocina!J:J)</f>
        <v>225</v>
      </c>
      <c r="O715" s="7" t="str">
        <f>TEXT(Datos_sala[[#This Row],[Hora de Salida]], "aaaa-mm-dd")</f>
        <v>2023-04-07</v>
      </c>
      <c r="P715" t="str">
        <f>TEXT(Datos_sala[[#This Row],[Hora de Llegada]], "hh:mm")</f>
        <v>02:21</v>
      </c>
      <c r="Q715" t="str">
        <f>TEXT(Datos_sala[[#This Row],[Hora de Salida]], "hh:mm")</f>
        <v>04:05</v>
      </c>
      <c r="R715" s="8">
        <f>Datos_sala[[#This Row],[Hora de Salida2]] - Datos_sala[[#This Row],[Hora de Llegada2]] + IF(Datos_sala[[#This Row],[Estado de la Mesa]]="Ocupada", 15/1440, 0)</f>
        <v>7.2222222222222229E-2</v>
      </c>
      <c r="S715" s="8">
        <f>SUMIF(Datos_cocina!A:A, Datos_sala!K:K, Datos_cocina!H:H)</f>
        <v>4.3749999999999997E-2</v>
      </c>
      <c r="T715" s="8">
        <f>MAX(0, Datos_sala[[#This Row],[Tiempo de Permanencia]]-Datos_sala[[#This Row],[Tiempo de Preparación Ordenes en Horas]])</f>
        <v>2.8472222222222232E-2</v>
      </c>
      <c r="U715" s="9" t="str">
        <f>IF(Datos_sala[[#This Row],[Tiempo de Degustación en Horas]] = 0, "No", "Si")</f>
        <v>Si</v>
      </c>
    </row>
    <row r="716" spans="1:21" x14ac:dyDescent="0.3">
      <c r="A716">
        <v>12</v>
      </c>
      <c r="B716" t="s">
        <v>1635</v>
      </c>
      <c r="C716">
        <v>6</v>
      </c>
      <c r="D716" s="1">
        <v>45023.072916666664</v>
      </c>
      <c r="E716" s="1">
        <v>45023.177083333336</v>
      </c>
      <c r="F716" t="s">
        <v>101</v>
      </c>
      <c r="G716" t="s">
        <v>73</v>
      </c>
      <c r="H716" t="s">
        <v>87</v>
      </c>
      <c r="I716" t="s">
        <v>1636</v>
      </c>
      <c r="J716" t="s">
        <v>75</v>
      </c>
      <c r="K716">
        <v>715</v>
      </c>
      <c r="L716" t="s">
        <v>69</v>
      </c>
      <c r="M716" t="s">
        <v>1637</v>
      </c>
      <c r="N716" s="2">
        <f>SUMIF(Datos_cocina!A:A,Datos_sala!K:K,Datos_cocina!J:J)</f>
        <v>246</v>
      </c>
      <c r="O716" s="7" t="str">
        <f>TEXT(Datos_sala[[#This Row],[Hora de Salida]], "aaaa-mm-dd")</f>
        <v>2023-04-07</v>
      </c>
      <c r="P716" t="str">
        <f>TEXT(Datos_sala[[#This Row],[Hora de Llegada]], "hh:mm")</f>
        <v>01:45</v>
      </c>
      <c r="Q716" t="str">
        <f>TEXT(Datos_sala[[#This Row],[Hora de Salida]], "hh:mm")</f>
        <v>04:15</v>
      </c>
      <c r="R716" s="8">
        <f>Datos_sala[[#This Row],[Hora de Salida2]] - Datos_sala[[#This Row],[Hora de Llegada2]] + IF(Datos_sala[[#This Row],[Estado de la Mesa]]="Ocupada", 15/1440, 0)</f>
        <v>0.11458333333333334</v>
      </c>
      <c r="S716" s="8">
        <f>SUMIF(Datos_cocina!A:A, Datos_sala!K:K, Datos_cocina!H:H)</f>
        <v>9.4444444444444442E-2</v>
      </c>
      <c r="T716" s="8">
        <f>MAX(0, Datos_sala[[#This Row],[Tiempo de Permanencia]]-Datos_sala[[#This Row],[Tiempo de Preparación Ordenes en Horas]])</f>
        <v>2.0138888888888901E-2</v>
      </c>
      <c r="U716" s="9" t="str">
        <f>IF(Datos_sala[[#This Row],[Tiempo de Degustación en Horas]] = 0, "No", "Si")</f>
        <v>Si</v>
      </c>
    </row>
    <row r="717" spans="1:21" x14ac:dyDescent="0.3">
      <c r="A717">
        <v>12</v>
      </c>
      <c r="B717" t="s">
        <v>999</v>
      </c>
      <c r="C717">
        <v>4</v>
      </c>
      <c r="D717" s="1">
        <v>45023.074305555558</v>
      </c>
      <c r="E717" s="1">
        <v>45023.197222222225</v>
      </c>
      <c r="F717" t="s">
        <v>83</v>
      </c>
      <c r="G717" t="s">
        <v>66</v>
      </c>
      <c r="H717" t="s">
        <v>67</v>
      </c>
      <c r="I717" t="s">
        <v>1638</v>
      </c>
      <c r="J717" t="s">
        <v>75</v>
      </c>
      <c r="K717">
        <v>716</v>
      </c>
      <c r="L717" t="s">
        <v>76</v>
      </c>
      <c r="M717" t="s">
        <v>1639</v>
      </c>
      <c r="N717" s="2">
        <f>SUMIF(Datos_cocina!A:A,Datos_sala!K:K,Datos_cocina!J:J)</f>
        <v>231</v>
      </c>
      <c r="O717" s="7" t="str">
        <f>TEXT(Datos_sala[[#This Row],[Hora de Salida]], "aaaa-mm-dd")</f>
        <v>2023-04-07</v>
      </c>
      <c r="P717" t="str">
        <f>TEXT(Datos_sala[[#This Row],[Hora de Llegada]], "hh:mm")</f>
        <v>01:47</v>
      </c>
      <c r="Q717" t="str">
        <f>TEXT(Datos_sala[[#This Row],[Hora de Salida]], "hh:mm")</f>
        <v>04:44</v>
      </c>
      <c r="R717" s="8">
        <f>Datos_sala[[#This Row],[Hora de Salida2]] - Datos_sala[[#This Row],[Hora de Llegada2]] + IF(Datos_sala[[#This Row],[Estado de la Mesa]]="Ocupada", 15/1440, 0)</f>
        <v>0.13333333333333333</v>
      </c>
      <c r="S717" s="8">
        <f>SUMIF(Datos_cocina!A:A, Datos_sala!K:K, Datos_cocina!H:H)</f>
        <v>6.25E-2</v>
      </c>
      <c r="T717" s="8">
        <f>MAX(0, Datos_sala[[#This Row],[Tiempo de Permanencia]]-Datos_sala[[#This Row],[Tiempo de Preparación Ordenes en Horas]])</f>
        <v>7.0833333333333331E-2</v>
      </c>
      <c r="U717" s="9" t="str">
        <f>IF(Datos_sala[[#This Row],[Tiempo de Degustación en Horas]] = 0, "No", "Si")</f>
        <v>Si</v>
      </c>
    </row>
    <row r="718" spans="1:21" x14ac:dyDescent="0.3">
      <c r="A718">
        <v>8</v>
      </c>
      <c r="B718" t="s">
        <v>241</v>
      </c>
      <c r="C718">
        <v>5</v>
      </c>
      <c r="D718" s="1">
        <v>45023.163888888892</v>
      </c>
      <c r="E718" s="1">
        <v>45023.252083333333</v>
      </c>
      <c r="F718" t="s">
        <v>121</v>
      </c>
      <c r="G718" t="s">
        <v>73</v>
      </c>
      <c r="H718" t="s">
        <v>67</v>
      </c>
      <c r="I718" t="s">
        <v>1640</v>
      </c>
      <c r="J718" t="s">
        <v>68</v>
      </c>
      <c r="K718">
        <v>717</v>
      </c>
      <c r="L718" t="s">
        <v>80</v>
      </c>
      <c r="M718" t="s">
        <v>1641</v>
      </c>
      <c r="N718" s="2">
        <f>SUMIF(Datos_cocina!A:A,Datos_sala!K:K,Datos_cocina!J:J)</f>
        <v>155</v>
      </c>
      <c r="O718" s="7" t="str">
        <f>TEXT(Datos_sala[[#This Row],[Hora de Salida]], "aaaa-mm-dd")</f>
        <v>2023-04-07</v>
      </c>
      <c r="P718" t="str">
        <f>TEXT(Datos_sala[[#This Row],[Hora de Llegada]], "hh:mm")</f>
        <v>03:56</v>
      </c>
      <c r="Q718" t="str">
        <f>TEXT(Datos_sala[[#This Row],[Hora de Salida]], "hh:mm")</f>
        <v>06:03</v>
      </c>
      <c r="R718" s="8">
        <f>Datos_sala[[#This Row],[Hora de Salida2]] - Datos_sala[[#This Row],[Hora de Llegada2]] + IF(Datos_sala[[#This Row],[Estado de la Mesa]]="Ocupada", 15/1440, 0)</f>
        <v>8.8194444444444436E-2</v>
      </c>
      <c r="S718" s="8">
        <f>SUMIF(Datos_cocina!A:A, Datos_sala!K:K, Datos_cocina!H:H)</f>
        <v>0.05</v>
      </c>
      <c r="T718" s="8">
        <f>MAX(0, Datos_sala[[#This Row],[Tiempo de Permanencia]]-Datos_sala[[#This Row],[Tiempo de Preparación Ordenes en Horas]])</f>
        <v>3.8194444444444434E-2</v>
      </c>
      <c r="U718" s="9" t="str">
        <f>IF(Datos_sala[[#This Row],[Tiempo de Degustación en Horas]] = 0, "No", "Si")</f>
        <v>Si</v>
      </c>
    </row>
    <row r="719" spans="1:21" x14ac:dyDescent="0.3">
      <c r="A719" t="s">
        <v>63</v>
      </c>
      <c r="B719" t="s">
        <v>280</v>
      </c>
      <c r="C719">
        <v>6</v>
      </c>
      <c r="D719" s="1">
        <v>45023.137499999997</v>
      </c>
      <c r="E719" s="1">
        <v>45023.29583333333</v>
      </c>
      <c r="F719" t="s">
        <v>83</v>
      </c>
      <c r="G719" t="s">
        <v>98</v>
      </c>
      <c r="H719" t="s">
        <v>67</v>
      </c>
      <c r="I719">
        <v>3721</v>
      </c>
      <c r="J719" t="s">
        <v>68</v>
      </c>
      <c r="K719">
        <v>718</v>
      </c>
      <c r="L719" t="s">
        <v>142</v>
      </c>
      <c r="M719" t="s">
        <v>38</v>
      </c>
      <c r="N719" s="2">
        <f>SUMIF(Datos_cocina!A:A,Datos_sala!K:K,Datos_cocina!J:J)</f>
        <v>20</v>
      </c>
      <c r="O719" s="7" t="str">
        <f>TEXT(Datos_sala[[#This Row],[Hora de Salida]], "aaaa-mm-dd")</f>
        <v>2023-04-07</v>
      </c>
      <c r="P719" t="str">
        <f>TEXT(Datos_sala[[#This Row],[Hora de Llegada]], "hh:mm")</f>
        <v>03:18</v>
      </c>
      <c r="Q719" t="str">
        <f>TEXT(Datos_sala[[#This Row],[Hora de Salida]], "hh:mm")</f>
        <v>07:06</v>
      </c>
      <c r="R719" s="8">
        <f>Datos_sala[[#This Row],[Hora de Salida2]] - Datos_sala[[#This Row],[Hora de Llegada2]] + IF(Datos_sala[[#This Row],[Estado de la Mesa]]="Ocupada", 15/1440, 0)</f>
        <v>0.15833333333333333</v>
      </c>
      <c r="S719" s="8">
        <f>SUMIF(Datos_cocina!A:A, Datos_sala!K:K, Datos_cocina!H:H)</f>
        <v>4.027777777777778E-2</v>
      </c>
      <c r="T719" s="8">
        <f>MAX(0, Datos_sala[[#This Row],[Tiempo de Permanencia]]-Datos_sala[[#This Row],[Tiempo de Preparación Ordenes en Horas]])</f>
        <v>0.11805555555555555</v>
      </c>
      <c r="U719" s="9" t="str">
        <f>IF(Datos_sala[[#This Row],[Tiempo de Degustación en Horas]] = 0, "No", "Si")</f>
        <v>Si</v>
      </c>
    </row>
    <row r="720" spans="1:21" x14ac:dyDescent="0.3">
      <c r="A720">
        <v>16</v>
      </c>
      <c r="B720" t="s">
        <v>1642</v>
      </c>
      <c r="C720">
        <v>3</v>
      </c>
      <c r="D720" s="1">
        <v>45023.054166666669</v>
      </c>
      <c r="E720" s="1">
        <v>45023.117361111108</v>
      </c>
      <c r="F720" t="s">
        <v>121</v>
      </c>
      <c r="G720" t="s">
        <v>73</v>
      </c>
      <c r="H720" t="s">
        <v>87</v>
      </c>
      <c r="I720" t="s">
        <v>1643</v>
      </c>
      <c r="J720" t="s">
        <v>68</v>
      </c>
      <c r="K720">
        <v>719</v>
      </c>
      <c r="L720" t="s">
        <v>88</v>
      </c>
      <c r="M720" t="s">
        <v>1644</v>
      </c>
      <c r="N720" s="2">
        <f>SUMIF(Datos_cocina!A:A,Datos_sala!K:K,Datos_cocina!J:J)</f>
        <v>107</v>
      </c>
      <c r="O720" s="7" t="str">
        <f>TEXT(Datos_sala[[#This Row],[Hora de Salida]], "aaaa-mm-dd")</f>
        <v>2023-04-07</v>
      </c>
      <c r="P720" t="str">
        <f>TEXT(Datos_sala[[#This Row],[Hora de Llegada]], "hh:mm")</f>
        <v>01:18</v>
      </c>
      <c r="Q720" t="str">
        <f>TEXT(Datos_sala[[#This Row],[Hora de Salida]], "hh:mm")</f>
        <v>02:49</v>
      </c>
      <c r="R720" s="8">
        <f>Datos_sala[[#This Row],[Hora de Salida2]] - Datos_sala[[#This Row],[Hora de Llegada2]] + IF(Datos_sala[[#This Row],[Estado de la Mesa]]="Ocupada", 15/1440, 0)</f>
        <v>6.3194444444444442E-2</v>
      </c>
      <c r="S720" s="8">
        <f>SUMIF(Datos_cocina!A:A, Datos_sala!K:K, Datos_cocina!H:H)</f>
        <v>4.8611111111111105E-2</v>
      </c>
      <c r="T720" s="8">
        <f>MAX(0, Datos_sala[[#This Row],[Tiempo de Permanencia]]-Datos_sala[[#This Row],[Tiempo de Preparación Ordenes en Horas]])</f>
        <v>1.4583333333333337E-2</v>
      </c>
      <c r="U720" s="9" t="str">
        <f>IF(Datos_sala[[#This Row],[Tiempo de Degustación en Horas]] = 0, "No", "Si")</f>
        <v>Si</v>
      </c>
    </row>
    <row r="721" spans="1:21" x14ac:dyDescent="0.3">
      <c r="A721">
        <v>4</v>
      </c>
      <c r="B721" t="s">
        <v>1645</v>
      </c>
      <c r="C721">
        <v>5</v>
      </c>
      <c r="D721" s="1">
        <v>45023.092361111114</v>
      </c>
      <c r="E721" s="1">
        <v>45023.240277777775</v>
      </c>
      <c r="F721" t="s">
        <v>101</v>
      </c>
      <c r="G721" t="s">
        <v>73</v>
      </c>
      <c r="H721" t="s">
        <v>67</v>
      </c>
      <c r="I721" t="s">
        <v>1646</v>
      </c>
      <c r="J721" t="s">
        <v>79</v>
      </c>
      <c r="K721">
        <v>720</v>
      </c>
      <c r="L721" t="s">
        <v>119</v>
      </c>
      <c r="M721" t="s">
        <v>1647</v>
      </c>
      <c r="N721" s="2">
        <f>SUMIF(Datos_cocina!A:A,Datos_sala!K:K,Datos_cocina!J:J)</f>
        <v>168</v>
      </c>
      <c r="O721" s="7" t="str">
        <f>TEXT(Datos_sala[[#This Row],[Hora de Salida]], "aaaa-mm-dd")</f>
        <v>2023-04-07</v>
      </c>
      <c r="P721" t="str">
        <f>TEXT(Datos_sala[[#This Row],[Hora de Llegada]], "hh:mm")</f>
        <v>02:13</v>
      </c>
      <c r="Q721" t="str">
        <f>TEXT(Datos_sala[[#This Row],[Hora de Salida]], "hh:mm")</f>
        <v>05:46</v>
      </c>
      <c r="R721" s="8">
        <f>Datos_sala[[#This Row],[Hora de Salida2]] - Datos_sala[[#This Row],[Hora de Llegada2]] + IF(Datos_sala[[#This Row],[Estado de la Mesa]]="Ocupada", 15/1440, 0)</f>
        <v>0.14791666666666667</v>
      </c>
      <c r="S721" s="8">
        <f>SUMIF(Datos_cocina!A:A, Datos_sala!K:K, Datos_cocina!H:H)</f>
        <v>9.2361111111111116E-2</v>
      </c>
      <c r="T721" s="8">
        <f>MAX(0, Datos_sala[[#This Row],[Tiempo de Permanencia]]-Datos_sala[[#This Row],[Tiempo de Preparación Ordenes en Horas]])</f>
        <v>5.5555555555555552E-2</v>
      </c>
      <c r="U721" s="9" t="str">
        <f>IF(Datos_sala[[#This Row],[Tiempo de Degustación en Horas]] = 0, "No", "Si")</f>
        <v>Si</v>
      </c>
    </row>
    <row r="722" spans="1:21" x14ac:dyDescent="0.3">
      <c r="A722">
        <v>6</v>
      </c>
      <c r="B722" t="s">
        <v>483</v>
      </c>
      <c r="C722">
        <v>2</v>
      </c>
      <c r="D722" s="1">
        <v>45023.161805555559</v>
      </c>
      <c r="E722" s="1">
        <v>45023.292361111111</v>
      </c>
      <c r="F722" t="s">
        <v>83</v>
      </c>
      <c r="G722" t="s">
        <v>98</v>
      </c>
      <c r="H722" t="s">
        <v>67</v>
      </c>
      <c r="I722" t="s">
        <v>1648</v>
      </c>
      <c r="J722" t="s">
        <v>68</v>
      </c>
      <c r="K722">
        <v>721</v>
      </c>
      <c r="L722" t="s">
        <v>119</v>
      </c>
      <c r="M722" t="s">
        <v>1649</v>
      </c>
      <c r="N722" s="2">
        <f>SUMIF(Datos_cocina!A:A,Datos_sala!K:K,Datos_cocina!J:J)</f>
        <v>218</v>
      </c>
      <c r="O722" s="7" t="str">
        <f>TEXT(Datos_sala[[#This Row],[Hora de Salida]], "aaaa-mm-dd")</f>
        <v>2023-04-07</v>
      </c>
      <c r="P722" t="str">
        <f>TEXT(Datos_sala[[#This Row],[Hora de Llegada]], "hh:mm")</f>
        <v>03:53</v>
      </c>
      <c r="Q722" t="str">
        <f>TEXT(Datos_sala[[#This Row],[Hora de Salida]], "hh:mm")</f>
        <v>07:01</v>
      </c>
      <c r="R722" s="8">
        <f>Datos_sala[[#This Row],[Hora de Salida2]] - Datos_sala[[#This Row],[Hora de Llegada2]] + IF(Datos_sala[[#This Row],[Estado de la Mesa]]="Ocupada", 15/1440, 0)</f>
        <v>0.13055555555555556</v>
      </c>
      <c r="S722" s="8">
        <f>SUMIF(Datos_cocina!A:A, Datos_sala!K:K, Datos_cocina!H:H)</f>
        <v>9.2361111111111116E-2</v>
      </c>
      <c r="T722" s="8">
        <f>MAX(0, Datos_sala[[#This Row],[Tiempo de Permanencia]]-Datos_sala[[#This Row],[Tiempo de Preparación Ordenes en Horas]])</f>
        <v>3.8194444444444448E-2</v>
      </c>
      <c r="U722" s="9" t="str">
        <f>IF(Datos_sala[[#This Row],[Tiempo de Degustación en Horas]] = 0, "No", "Si")</f>
        <v>Si</v>
      </c>
    </row>
    <row r="723" spans="1:21" x14ac:dyDescent="0.3">
      <c r="A723">
        <v>13</v>
      </c>
      <c r="B723" t="s">
        <v>1650</v>
      </c>
      <c r="C723">
        <v>5</v>
      </c>
      <c r="D723" s="1">
        <v>45023.118750000001</v>
      </c>
      <c r="E723" s="1">
        <v>45023.172222222223</v>
      </c>
      <c r="F723" t="s">
        <v>83</v>
      </c>
      <c r="G723" t="s">
        <v>73</v>
      </c>
      <c r="H723" t="s">
        <v>67</v>
      </c>
      <c r="I723" t="s">
        <v>1651</v>
      </c>
      <c r="J723" t="s">
        <v>68</v>
      </c>
      <c r="K723">
        <v>722</v>
      </c>
      <c r="L723" t="s">
        <v>110</v>
      </c>
      <c r="M723" t="s">
        <v>1652</v>
      </c>
      <c r="N723" s="2">
        <f>SUMIF(Datos_cocina!A:A,Datos_sala!K:K,Datos_cocina!J:J)</f>
        <v>85</v>
      </c>
      <c r="O723" s="7" t="str">
        <f>TEXT(Datos_sala[[#This Row],[Hora de Salida]], "aaaa-mm-dd")</f>
        <v>2023-04-07</v>
      </c>
      <c r="P723" t="str">
        <f>TEXT(Datos_sala[[#This Row],[Hora de Llegada]], "hh:mm")</f>
        <v>02:51</v>
      </c>
      <c r="Q723" t="str">
        <f>TEXT(Datos_sala[[#This Row],[Hora de Salida]], "hh:mm")</f>
        <v>04:08</v>
      </c>
      <c r="R723" s="8">
        <f>Datos_sala[[#This Row],[Hora de Salida2]] - Datos_sala[[#This Row],[Hora de Llegada2]] + IF(Datos_sala[[#This Row],[Estado de la Mesa]]="Ocupada", 15/1440, 0)</f>
        <v>5.3472222222222227E-2</v>
      </c>
      <c r="S723" s="8">
        <f>SUMIF(Datos_cocina!A:A, Datos_sala!K:K, Datos_cocina!H:H)</f>
        <v>4.0972222222222222E-2</v>
      </c>
      <c r="T723" s="8">
        <f>MAX(0, Datos_sala[[#This Row],[Tiempo de Permanencia]]-Datos_sala[[#This Row],[Tiempo de Preparación Ordenes en Horas]])</f>
        <v>1.2500000000000004E-2</v>
      </c>
      <c r="U723" s="9" t="str">
        <f>IF(Datos_sala[[#This Row],[Tiempo de Degustación en Horas]] = 0, "No", "Si")</f>
        <v>Si</v>
      </c>
    </row>
    <row r="724" spans="1:21" x14ac:dyDescent="0.3">
      <c r="A724">
        <v>12</v>
      </c>
      <c r="B724" t="s">
        <v>535</v>
      </c>
      <c r="C724">
        <v>2</v>
      </c>
      <c r="D724" s="1">
        <v>45023.065972222219</v>
      </c>
      <c r="E724" s="1">
        <v>45023.200694444444</v>
      </c>
      <c r="F724" t="s">
        <v>65</v>
      </c>
      <c r="G724" t="s">
        <v>98</v>
      </c>
      <c r="H724" t="s">
        <v>74</v>
      </c>
      <c r="I724" t="s">
        <v>1653</v>
      </c>
      <c r="J724" t="s">
        <v>68</v>
      </c>
      <c r="K724">
        <v>723</v>
      </c>
      <c r="L724" t="s">
        <v>84</v>
      </c>
      <c r="M724" t="s">
        <v>1654</v>
      </c>
      <c r="N724" s="2">
        <f>SUMIF(Datos_cocina!A:A,Datos_sala!K:K,Datos_cocina!J:J)</f>
        <v>126</v>
      </c>
      <c r="O724" s="7" t="str">
        <f>TEXT(Datos_sala[[#This Row],[Hora de Salida]], "aaaa-mm-dd")</f>
        <v>2023-04-07</v>
      </c>
      <c r="P724" t="str">
        <f>TEXT(Datos_sala[[#This Row],[Hora de Llegada]], "hh:mm")</f>
        <v>01:35</v>
      </c>
      <c r="Q724" t="str">
        <f>TEXT(Datos_sala[[#This Row],[Hora de Salida]], "hh:mm")</f>
        <v>04:49</v>
      </c>
      <c r="R724" s="8">
        <f>Datos_sala[[#This Row],[Hora de Salida2]] - Datos_sala[[#This Row],[Hora de Llegada2]] + IF(Datos_sala[[#This Row],[Estado de la Mesa]]="Ocupada", 15/1440, 0)</f>
        <v>0.13472222222222224</v>
      </c>
      <c r="S724" s="8">
        <f>SUMIF(Datos_cocina!A:A, Datos_sala!K:K, Datos_cocina!H:H)</f>
        <v>2.1527777777777778E-2</v>
      </c>
      <c r="T724" s="8">
        <f>MAX(0, Datos_sala[[#This Row],[Tiempo de Permanencia]]-Datos_sala[[#This Row],[Tiempo de Preparación Ordenes en Horas]])</f>
        <v>0.11319444444444446</v>
      </c>
      <c r="U724" s="9" t="str">
        <f>IF(Datos_sala[[#This Row],[Tiempo de Degustación en Horas]] = 0, "No", "Si")</f>
        <v>Si</v>
      </c>
    </row>
    <row r="725" spans="1:21" x14ac:dyDescent="0.3">
      <c r="A725" t="s">
        <v>116</v>
      </c>
      <c r="B725" t="s">
        <v>182</v>
      </c>
      <c r="C725">
        <v>6</v>
      </c>
      <c r="D725" s="1">
        <v>45023.12222222222</v>
      </c>
      <c r="E725" s="1">
        <v>45023.177083333336</v>
      </c>
      <c r="F725" t="s">
        <v>72</v>
      </c>
      <c r="G725" t="s">
        <v>66</v>
      </c>
      <c r="H725" t="s">
        <v>74</v>
      </c>
      <c r="I725">
        <v>1412</v>
      </c>
      <c r="J725" t="s">
        <v>68</v>
      </c>
      <c r="K725">
        <v>724</v>
      </c>
      <c r="L725" t="s">
        <v>142</v>
      </c>
      <c r="M725" t="s">
        <v>34</v>
      </c>
      <c r="N725" s="2">
        <f>SUMIF(Datos_cocina!A:A,Datos_sala!K:K,Datos_cocina!J:J)</f>
        <v>66</v>
      </c>
      <c r="O725" s="7" t="str">
        <f>TEXT(Datos_sala[[#This Row],[Hora de Salida]], "aaaa-mm-dd")</f>
        <v>2023-04-07</v>
      </c>
      <c r="P725" t="str">
        <f>TEXT(Datos_sala[[#This Row],[Hora de Llegada]], "hh:mm")</f>
        <v>02:56</v>
      </c>
      <c r="Q725" t="str">
        <f>TEXT(Datos_sala[[#This Row],[Hora de Salida]], "hh:mm")</f>
        <v>04:15</v>
      </c>
      <c r="R725" s="8">
        <f>Datos_sala[[#This Row],[Hora de Salida2]] - Datos_sala[[#This Row],[Hora de Llegada2]] + IF(Datos_sala[[#This Row],[Estado de la Mesa]]="Ocupada", 15/1440, 0)</f>
        <v>5.4861111111111124E-2</v>
      </c>
      <c r="S725" s="8">
        <f>SUMIF(Datos_cocina!A:A, Datos_sala!K:K, Datos_cocina!H:H)</f>
        <v>3.888888888888889E-2</v>
      </c>
      <c r="T725" s="8">
        <f>MAX(0, Datos_sala[[#This Row],[Tiempo de Permanencia]]-Datos_sala[[#This Row],[Tiempo de Preparación Ordenes en Horas]])</f>
        <v>1.5972222222222235E-2</v>
      </c>
      <c r="U725" s="9" t="str">
        <f>IF(Datos_sala[[#This Row],[Tiempo de Degustación en Horas]] = 0, "No", "Si")</f>
        <v>Si</v>
      </c>
    </row>
    <row r="726" spans="1:21" x14ac:dyDescent="0.3">
      <c r="A726">
        <v>10</v>
      </c>
      <c r="B726" t="s">
        <v>1655</v>
      </c>
      <c r="C726">
        <v>4</v>
      </c>
      <c r="D726" s="1">
        <v>45023.074999999997</v>
      </c>
      <c r="E726" s="1">
        <v>45023.138888888891</v>
      </c>
      <c r="F726" t="s">
        <v>65</v>
      </c>
      <c r="G726" t="s">
        <v>73</v>
      </c>
      <c r="H726" t="s">
        <v>74</v>
      </c>
      <c r="I726" t="s">
        <v>1656</v>
      </c>
      <c r="J726" t="s">
        <v>75</v>
      </c>
      <c r="K726">
        <v>725</v>
      </c>
      <c r="L726" t="s">
        <v>84</v>
      </c>
      <c r="M726" t="s">
        <v>1657</v>
      </c>
      <c r="N726" s="2">
        <f>SUMIF(Datos_cocina!A:A,Datos_sala!K:K,Datos_cocina!J:J)</f>
        <v>168</v>
      </c>
      <c r="O726" s="7" t="str">
        <f>TEXT(Datos_sala[[#This Row],[Hora de Salida]], "aaaa-mm-dd")</f>
        <v>2023-04-07</v>
      </c>
      <c r="P726" t="str">
        <f>TEXT(Datos_sala[[#This Row],[Hora de Llegada]], "hh:mm")</f>
        <v>01:48</v>
      </c>
      <c r="Q726" t="str">
        <f>TEXT(Datos_sala[[#This Row],[Hora de Salida]], "hh:mm")</f>
        <v>03:20</v>
      </c>
      <c r="R726" s="8">
        <f>Datos_sala[[#This Row],[Hora de Salida2]] - Datos_sala[[#This Row],[Hora de Llegada2]] + IF(Datos_sala[[#This Row],[Estado de la Mesa]]="Ocupada", 15/1440, 0)</f>
        <v>7.4305555555555569E-2</v>
      </c>
      <c r="S726" s="8">
        <f>SUMIF(Datos_cocina!A:A, Datos_sala!K:K, Datos_cocina!H:H)</f>
        <v>5.9027777777777776E-2</v>
      </c>
      <c r="T726" s="8">
        <f>MAX(0, Datos_sala[[#This Row],[Tiempo de Permanencia]]-Datos_sala[[#This Row],[Tiempo de Preparación Ordenes en Horas]])</f>
        <v>1.5277777777777793E-2</v>
      </c>
      <c r="U726" s="9" t="str">
        <f>IF(Datos_sala[[#This Row],[Tiempo de Degustación en Horas]] = 0, "No", "Si")</f>
        <v>Si</v>
      </c>
    </row>
    <row r="727" spans="1:21" x14ac:dyDescent="0.3">
      <c r="A727">
        <v>11</v>
      </c>
      <c r="B727" t="s">
        <v>667</v>
      </c>
      <c r="C727">
        <v>2</v>
      </c>
      <c r="D727" s="1">
        <v>45023.102777777778</v>
      </c>
      <c r="E727" s="1">
        <v>45023.238194444442</v>
      </c>
      <c r="F727" t="s">
        <v>72</v>
      </c>
      <c r="G727" t="s">
        <v>98</v>
      </c>
      <c r="H727" t="s">
        <v>67</v>
      </c>
      <c r="I727" t="s">
        <v>1658</v>
      </c>
      <c r="J727" t="s">
        <v>79</v>
      </c>
      <c r="K727">
        <v>726</v>
      </c>
      <c r="L727" t="s">
        <v>107</v>
      </c>
      <c r="M727" t="s">
        <v>1659</v>
      </c>
      <c r="N727" s="2">
        <f>SUMIF(Datos_cocina!A:A,Datos_sala!K:K,Datos_cocina!J:J)</f>
        <v>126</v>
      </c>
      <c r="O727" s="7" t="str">
        <f>TEXT(Datos_sala[[#This Row],[Hora de Salida]], "aaaa-mm-dd")</f>
        <v>2023-04-07</v>
      </c>
      <c r="P727" t="str">
        <f>TEXT(Datos_sala[[#This Row],[Hora de Llegada]], "hh:mm")</f>
        <v>02:28</v>
      </c>
      <c r="Q727" t="str">
        <f>TEXT(Datos_sala[[#This Row],[Hora de Salida]], "hh:mm")</f>
        <v>05:43</v>
      </c>
      <c r="R727" s="8">
        <f>Datos_sala[[#This Row],[Hora de Salida2]] - Datos_sala[[#This Row],[Hora de Llegada2]] + IF(Datos_sala[[#This Row],[Estado de la Mesa]]="Ocupada", 15/1440, 0)</f>
        <v>0.13541666666666666</v>
      </c>
      <c r="S727" s="8">
        <f>SUMIF(Datos_cocina!A:A, Datos_sala!K:K, Datos_cocina!H:H)</f>
        <v>5.1388888888888887E-2</v>
      </c>
      <c r="T727" s="8">
        <f>MAX(0, Datos_sala[[#This Row],[Tiempo de Permanencia]]-Datos_sala[[#This Row],[Tiempo de Preparación Ordenes en Horas]])</f>
        <v>8.4027777777777771E-2</v>
      </c>
      <c r="U727" s="9" t="str">
        <f>IF(Datos_sala[[#This Row],[Tiempo de Degustación en Horas]] = 0, "No", "Si")</f>
        <v>Si</v>
      </c>
    </row>
    <row r="728" spans="1:21" x14ac:dyDescent="0.3">
      <c r="A728" t="s">
        <v>94</v>
      </c>
      <c r="B728" t="s">
        <v>281</v>
      </c>
      <c r="C728">
        <v>6</v>
      </c>
      <c r="D728" s="1">
        <v>45023.021527777775</v>
      </c>
      <c r="E728" s="1">
        <v>45023.126388888886</v>
      </c>
      <c r="F728" t="s">
        <v>83</v>
      </c>
      <c r="G728" t="s">
        <v>66</v>
      </c>
      <c r="H728" t="s">
        <v>87</v>
      </c>
      <c r="I728">
        <v>1324</v>
      </c>
      <c r="J728" t="s">
        <v>79</v>
      </c>
      <c r="K728">
        <v>727</v>
      </c>
      <c r="L728" t="s">
        <v>88</v>
      </c>
      <c r="M728" t="s">
        <v>38</v>
      </c>
      <c r="N728" s="2">
        <f>SUMIF(Datos_cocina!A:A,Datos_sala!K:K,Datos_cocina!J:J)</f>
        <v>40</v>
      </c>
      <c r="O728" s="7" t="str">
        <f>TEXT(Datos_sala[[#This Row],[Hora de Salida]], "aaaa-mm-dd")</f>
        <v>2023-04-07</v>
      </c>
      <c r="P728" t="str">
        <f>TEXT(Datos_sala[[#This Row],[Hora de Llegada]], "hh:mm")</f>
        <v>00:31</v>
      </c>
      <c r="Q728" t="str">
        <f>TEXT(Datos_sala[[#This Row],[Hora de Salida]], "hh:mm")</f>
        <v>03:02</v>
      </c>
      <c r="R728" s="8">
        <f>Datos_sala[[#This Row],[Hora de Salida2]] - Datos_sala[[#This Row],[Hora de Llegada2]] + IF(Datos_sala[[#This Row],[Estado de la Mesa]]="Ocupada", 15/1440, 0)</f>
        <v>0.1048611111111111</v>
      </c>
      <c r="S728" s="8">
        <f>SUMIF(Datos_cocina!A:A, Datos_sala!K:K, Datos_cocina!H:H)</f>
        <v>1.4583333333333334E-2</v>
      </c>
      <c r="T728" s="8">
        <f>MAX(0, Datos_sala[[#This Row],[Tiempo de Permanencia]]-Datos_sala[[#This Row],[Tiempo de Preparación Ordenes en Horas]])</f>
        <v>9.0277777777777762E-2</v>
      </c>
      <c r="U728" s="9" t="str">
        <f>IF(Datos_sala[[#This Row],[Tiempo de Degustación en Horas]] = 0, "No", "Si")</f>
        <v>Si</v>
      </c>
    </row>
    <row r="729" spans="1:21" x14ac:dyDescent="0.3">
      <c r="A729">
        <v>9</v>
      </c>
      <c r="B729" t="s">
        <v>927</v>
      </c>
      <c r="C729">
        <v>6</v>
      </c>
      <c r="D729" s="1">
        <v>45023.087500000001</v>
      </c>
      <c r="E729" s="1">
        <v>45023.186805555553</v>
      </c>
      <c r="F729" t="s">
        <v>121</v>
      </c>
      <c r="G729" t="s">
        <v>98</v>
      </c>
      <c r="H729" t="s">
        <v>87</v>
      </c>
      <c r="I729" t="s">
        <v>1660</v>
      </c>
      <c r="J729" t="s">
        <v>75</v>
      </c>
      <c r="K729">
        <v>728</v>
      </c>
      <c r="L729" t="s">
        <v>99</v>
      </c>
      <c r="M729" t="s">
        <v>1661</v>
      </c>
      <c r="N729" s="2">
        <f>SUMIF(Datos_cocina!A:A,Datos_sala!K:K,Datos_cocina!J:J)</f>
        <v>195</v>
      </c>
      <c r="O729" s="7" t="str">
        <f>TEXT(Datos_sala[[#This Row],[Hora de Salida]], "aaaa-mm-dd")</f>
        <v>2023-04-07</v>
      </c>
      <c r="P729" t="str">
        <f>TEXT(Datos_sala[[#This Row],[Hora de Llegada]], "hh:mm")</f>
        <v>02:06</v>
      </c>
      <c r="Q729" t="str">
        <f>TEXT(Datos_sala[[#This Row],[Hora de Salida]], "hh:mm")</f>
        <v>04:29</v>
      </c>
      <c r="R729" s="8">
        <f>Datos_sala[[#This Row],[Hora de Salida2]] - Datos_sala[[#This Row],[Hora de Llegada2]] + IF(Datos_sala[[#This Row],[Estado de la Mesa]]="Ocupada", 15/1440, 0)</f>
        <v>0.10972222222222223</v>
      </c>
      <c r="S729" s="8">
        <f>SUMIF(Datos_cocina!A:A, Datos_sala!K:K, Datos_cocina!H:H)</f>
        <v>0.05</v>
      </c>
      <c r="T729" s="8">
        <f>MAX(0, Datos_sala[[#This Row],[Tiempo de Permanencia]]-Datos_sala[[#This Row],[Tiempo de Preparación Ordenes en Horas]])</f>
        <v>5.9722222222222232E-2</v>
      </c>
      <c r="U729" s="9" t="str">
        <f>IF(Datos_sala[[#This Row],[Tiempo de Degustación en Horas]] = 0, "No", "Si")</f>
        <v>Si</v>
      </c>
    </row>
    <row r="730" spans="1:21" x14ac:dyDescent="0.3">
      <c r="A730">
        <v>20</v>
      </c>
      <c r="B730" t="s">
        <v>770</v>
      </c>
      <c r="C730">
        <v>2</v>
      </c>
      <c r="D730" s="1">
        <v>45023.117361111108</v>
      </c>
      <c r="E730" s="1">
        <v>45023.253472222219</v>
      </c>
      <c r="F730" t="s">
        <v>72</v>
      </c>
      <c r="G730" t="s">
        <v>98</v>
      </c>
      <c r="H730" t="s">
        <v>67</v>
      </c>
      <c r="I730" t="s">
        <v>1503</v>
      </c>
      <c r="J730" t="s">
        <v>75</v>
      </c>
      <c r="K730">
        <v>729</v>
      </c>
      <c r="L730" t="s">
        <v>103</v>
      </c>
      <c r="M730" t="s">
        <v>1419</v>
      </c>
      <c r="N730" s="2">
        <f>SUMIF(Datos_cocina!A:A,Datos_sala!K:K,Datos_cocina!J:J)</f>
        <v>128</v>
      </c>
      <c r="O730" s="7" t="str">
        <f>TEXT(Datos_sala[[#This Row],[Hora de Salida]], "aaaa-mm-dd")</f>
        <v>2023-04-07</v>
      </c>
      <c r="P730" t="str">
        <f>TEXT(Datos_sala[[#This Row],[Hora de Llegada]], "hh:mm")</f>
        <v>02:49</v>
      </c>
      <c r="Q730" t="str">
        <f>TEXT(Datos_sala[[#This Row],[Hora de Salida]], "hh:mm")</f>
        <v>06:05</v>
      </c>
      <c r="R730" s="8">
        <f>Datos_sala[[#This Row],[Hora de Salida2]] - Datos_sala[[#This Row],[Hora de Llegada2]] + IF(Datos_sala[[#This Row],[Estado de la Mesa]]="Ocupada", 15/1440, 0)</f>
        <v>0.14652777777777776</v>
      </c>
      <c r="S730" s="8">
        <f>SUMIF(Datos_cocina!A:A, Datos_sala!K:K, Datos_cocina!H:H)</f>
        <v>4.5138888888888888E-2</v>
      </c>
      <c r="T730" s="8">
        <f>MAX(0, Datos_sala[[#This Row],[Tiempo de Permanencia]]-Datos_sala[[#This Row],[Tiempo de Preparación Ordenes en Horas]])</f>
        <v>0.10138888888888886</v>
      </c>
      <c r="U730" s="9" t="str">
        <f>IF(Datos_sala[[#This Row],[Tiempo de Degustación en Horas]] = 0, "No", "Si")</f>
        <v>Si</v>
      </c>
    </row>
    <row r="731" spans="1:21" x14ac:dyDescent="0.3">
      <c r="A731">
        <v>8</v>
      </c>
      <c r="B731" t="s">
        <v>1415</v>
      </c>
      <c r="C731">
        <v>3</v>
      </c>
      <c r="D731" s="1">
        <v>45023.020138888889</v>
      </c>
      <c r="E731" s="1">
        <v>45023.106249999997</v>
      </c>
      <c r="F731" t="s">
        <v>101</v>
      </c>
      <c r="G731" t="s">
        <v>73</v>
      </c>
      <c r="H731" t="s">
        <v>67</v>
      </c>
      <c r="I731" t="s">
        <v>1662</v>
      </c>
      <c r="J731" t="s">
        <v>75</v>
      </c>
      <c r="K731">
        <v>730</v>
      </c>
      <c r="L731" t="s">
        <v>107</v>
      </c>
      <c r="M731" t="s">
        <v>1145</v>
      </c>
      <c r="N731" s="2">
        <f>SUMIF(Datos_cocina!A:A,Datos_sala!K:K,Datos_cocina!J:J)</f>
        <v>114</v>
      </c>
      <c r="O731" s="7" t="str">
        <f>TEXT(Datos_sala[[#This Row],[Hora de Salida]], "aaaa-mm-dd")</f>
        <v>2023-04-07</v>
      </c>
      <c r="P731" t="str">
        <f>TEXT(Datos_sala[[#This Row],[Hora de Llegada]], "hh:mm")</f>
        <v>00:29</v>
      </c>
      <c r="Q731" t="str">
        <f>TEXT(Datos_sala[[#This Row],[Hora de Salida]], "hh:mm")</f>
        <v>02:33</v>
      </c>
      <c r="R731" s="8">
        <f>Datos_sala[[#This Row],[Hora de Salida2]] - Datos_sala[[#This Row],[Hora de Llegada2]] + IF(Datos_sala[[#This Row],[Estado de la Mesa]]="Ocupada", 15/1440, 0)</f>
        <v>9.6527777777777782E-2</v>
      </c>
      <c r="S731" s="8">
        <f>SUMIF(Datos_cocina!A:A, Datos_sala!K:K, Datos_cocina!H:H)</f>
        <v>5.486111111111111E-2</v>
      </c>
      <c r="T731" s="8">
        <f>MAX(0, Datos_sala[[#This Row],[Tiempo de Permanencia]]-Datos_sala[[#This Row],[Tiempo de Preparación Ordenes en Horas]])</f>
        <v>4.1666666666666671E-2</v>
      </c>
      <c r="U731" s="9" t="str">
        <f>IF(Datos_sala[[#This Row],[Tiempo de Degustación en Horas]] = 0, "No", "Si")</f>
        <v>Si</v>
      </c>
    </row>
    <row r="732" spans="1:21" x14ac:dyDescent="0.3">
      <c r="A732" t="s">
        <v>94</v>
      </c>
      <c r="B732" t="s">
        <v>282</v>
      </c>
      <c r="C732">
        <v>3</v>
      </c>
      <c r="D732" s="1">
        <v>45023.136111111111</v>
      </c>
      <c r="E732" s="1">
        <v>45023.267361111109</v>
      </c>
      <c r="F732" t="s">
        <v>83</v>
      </c>
      <c r="G732" t="s">
        <v>73</v>
      </c>
      <c r="H732" t="s">
        <v>67</v>
      </c>
      <c r="I732">
        <v>1435</v>
      </c>
      <c r="J732" t="s">
        <v>79</v>
      </c>
      <c r="K732">
        <v>731</v>
      </c>
      <c r="L732" t="s">
        <v>84</v>
      </c>
      <c r="M732" t="s">
        <v>32</v>
      </c>
      <c r="N732" s="2">
        <f>SUMIF(Datos_cocina!A:A,Datos_sala!K:K,Datos_cocina!J:J)</f>
        <v>64</v>
      </c>
      <c r="O732" s="7" t="str">
        <f>TEXT(Datos_sala[[#This Row],[Hora de Salida]], "aaaa-mm-dd")</f>
        <v>2023-04-07</v>
      </c>
      <c r="P732" t="str">
        <f>TEXT(Datos_sala[[#This Row],[Hora de Llegada]], "hh:mm")</f>
        <v>03:16</v>
      </c>
      <c r="Q732" t="str">
        <f>TEXT(Datos_sala[[#This Row],[Hora de Salida]], "hh:mm")</f>
        <v>06:25</v>
      </c>
      <c r="R732" s="8">
        <f>Datos_sala[[#This Row],[Hora de Salida2]] - Datos_sala[[#This Row],[Hora de Llegada2]] + IF(Datos_sala[[#This Row],[Estado de la Mesa]]="Ocupada", 15/1440, 0)</f>
        <v>0.13125000000000001</v>
      </c>
      <c r="S732" s="8">
        <f>SUMIF(Datos_cocina!A:A, Datos_sala!K:K, Datos_cocina!H:H)</f>
        <v>3.2638888888888891E-2</v>
      </c>
      <c r="T732" s="8">
        <f>MAX(0, Datos_sala[[#This Row],[Tiempo de Permanencia]]-Datos_sala[[#This Row],[Tiempo de Preparación Ordenes en Horas]])</f>
        <v>9.8611111111111122E-2</v>
      </c>
      <c r="U732" s="9" t="str">
        <f>IF(Datos_sala[[#This Row],[Tiempo de Degustación en Horas]] = 0, "No", "Si")</f>
        <v>Si</v>
      </c>
    </row>
    <row r="733" spans="1:21" x14ac:dyDescent="0.3">
      <c r="A733">
        <v>12</v>
      </c>
      <c r="B733" t="s">
        <v>1663</v>
      </c>
      <c r="C733">
        <v>3</v>
      </c>
      <c r="D733" s="1">
        <v>45023.136805555558</v>
      </c>
      <c r="E733" s="1">
        <v>45023.300694444442</v>
      </c>
      <c r="F733" t="s">
        <v>65</v>
      </c>
      <c r="G733" t="s">
        <v>73</v>
      </c>
      <c r="H733" t="s">
        <v>67</v>
      </c>
      <c r="I733" t="s">
        <v>1664</v>
      </c>
      <c r="J733" t="s">
        <v>79</v>
      </c>
      <c r="K733">
        <v>732</v>
      </c>
      <c r="L733" t="s">
        <v>76</v>
      </c>
      <c r="M733" t="s">
        <v>1665</v>
      </c>
      <c r="N733" s="2">
        <f>SUMIF(Datos_cocina!A:A,Datos_sala!K:K,Datos_cocina!J:J)</f>
        <v>306</v>
      </c>
      <c r="O733" s="7" t="str">
        <f>TEXT(Datos_sala[[#This Row],[Hora de Salida]], "aaaa-mm-dd")</f>
        <v>2023-04-07</v>
      </c>
      <c r="P733" t="str">
        <f>TEXT(Datos_sala[[#This Row],[Hora de Llegada]], "hh:mm")</f>
        <v>03:17</v>
      </c>
      <c r="Q733" t="str">
        <f>TEXT(Datos_sala[[#This Row],[Hora de Salida]], "hh:mm")</f>
        <v>07:13</v>
      </c>
      <c r="R733" s="8">
        <f>Datos_sala[[#This Row],[Hora de Salida2]] - Datos_sala[[#This Row],[Hora de Llegada2]] + IF(Datos_sala[[#This Row],[Estado de la Mesa]]="Ocupada", 15/1440, 0)</f>
        <v>0.16388888888888886</v>
      </c>
      <c r="S733" s="8">
        <f>SUMIF(Datos_cocina!A:A, Datos_sala!K:K, Datos_cocina!H:H)</f>
        <v>8.4027777777777785E-2</v>
      </c>
      <c r="T733" s="8">
        <f>MAX(0, Datos_sala[[#This Row],[Tiempo de Permanencia]]-Datos_sala[[#This Row],[Tiempo de Preparación Ordenes en Horas]])</f>
        <v>7.9861111111111077E-2</v>
      </c>
      <c r="U733" s="9" t="str">
        <f>IF(Datos_sala[[#This Row],[Tiempo de Degustación en Horas]] = 0, "No", "Si")</f>
        <v>Si</v>
      </c>
    </row>
    <row r="734" spans="1:21" x14ac:dyDescent="0.3">
      <c r="A734">
        <v>14</v>
      </c>
      <c r="B734" t="s">
        <v>643</v>
      </c>
      <c r="C734">
        <v>6</v>
      </c>
      <c r="D734" s="1">
        <v>45023.152777777781</v>
      </c>
      <c r="E734" s="1">
        <v>45023.227777777778</v>
      </c>
      <c r="F734" t="s">
        <v>65</v>
      </c>
      <c r="G734" t="s">
        <v>66</v>
      </c>
      <c r="H734" t="s">
        <v>67</v>
      </c>
      <c r="I734" t="s">
        <v>1666</v>
      </c>
      <c r="J734" t="s">
        <v>68</v>
      </c>
      <c r="K734">
        <v>733</v>
      </c>
      <c r="L734" t="s">
        <v>99</v>
      </c>
      <c r="M734" t="s">
        <v>1667</v>
      </c>
      <c r="N734" s="2">
        <f>SUMIF(Datos_cocina!A:A,Datos_sala!K:K,Datos_cocina!J:J)</f>
        <v>186</v>
      </c>
      <c r="O734" s="7" t="str">
        <f>TEXT(Datos_sala[[#This Row],[Hora de Salida]], "aaaa-mm-dd")</f>
        <v>2023-04-07</v>
      </c>
      <c r="P734" t="str">
        <f>TEXT(Datos_sala[[#This Row],[Hora de Llegada]], "hh:mm")</f>
        <v>03:40</v>
      </c>
      <c r="Q734" t="str">
        <f>TEXT(Datos_sala[[#This Row],[Hora de Salida]], "hh:mm")</f>
        <v>05:28</v>
      </c>
      <c r="R734" s="8">
        <f>Datos_sala[[#This Row],[Hora de Salida2]] - Datos_sala[[#This Row],[Hora de Llegada2]] + IF(Datos_sala[[#This Row],[Estado de la Mesa]]="Ocupada", 15/1440, 0)</f>
        <v>7.4999999999999983E-2</v>
      </c>
      <c r="S734" s="8">
        <f>SUMIF(Datos_cocina!A:A, Datos_sala!K:K, Datos_cocina!H:H)</f>
        <v>5.1388888888888887E-2</v>
      </c>
      <c r="T734" s="8">
        <f>MAX(0, Datos_sala[[#This Row],[Tiempo de Permanencia]]-Datos_sala[[#This Row],[Tiempo de Preparación Ordenes en Horas]])</f>
        <v>2.3611111111111097E-2</v>
      </c>
      <c r="U734" s="9" t="str">
        <f>IF(Datos_sala[[#This Row],[Tiempo de Degustación en Horas]] = 0, "No", "Si")</f>
        <v>Si</v>
      </c>
    </row>
    <row r="735" spans="1:21" x14ac:dyDescent="0.3">
      <c r="A735">
        <v>14</v>
      </c>
      <c r="B735" t="s">
        <v>1668</v>
      </c>
      <c r="C735">
        <v>2</v>
      </c>
      <c r="D735" s="1">
        <v>45023.102083333331</v>
      </c>
      <c r="E735" s="1">
        <v>45023.206250000003</v>
      </c>
      <c r="F735" t="s">
        <v>83</v>
      </c>
      <c r="G735" t="s">
        <v>73</v>
      </c>
      <c r="H735" t="s">
        <v>74</v>
      </c>
      <c r="I735" t="s">
        <v>1669</v>
      </c>
      <c r="J735" t="s">
        <v>68</v>
      </c>
      <c r="K735">
        <v>734</v>
      </c>
      <c r="L735" t="s">
        <v>142</v>
      </c>
      <c r="M735" t="s">
        <v>1670</v>
      </c>
      <c r="N735" s="2">
        <f>SUMIF(Datos_cocina!A:A,Datos_sala!K:K,Datos_cocina!J:J)</f>
        <v>139</v>
      </c>
      <c r="O735" s="7" t="str">
        <f>TEXT(Datos_sala[[#This Row],[Hora de Salida]], "aaaa-mm-dd")</f>
        <v>2023-04-07</v>
      </c>
      <c r="P735" t="str">
        <f>TEXT(Datos_sala[[#This Row],[Hora de Llegada]], "hh:mm")</f>
        <v>02:27</v>
      </c>
      <c r="Q735" t="str">
        <f>TEXT(Datos_sala[[#This Row],[Hora de Salida]], "hh:mm")</f>
        <v>04:57</v>
      </c>
      <c r="R735" s="8">
        <f>Datos_sala[[#This Row],[Hora de Salida2]] - Datos_sala[[#This Row],[Hora de Llegada2]] + IF(Datos_sala[[#This Row],[Estado de la Mesa]]="Ocupada", 15/1440, 0)</f>
        <v>0.10416666666666666</v>
      </c>
      <c r="S735" s="8">
        <f>SUMIF(Datos_cocina!A:A, Datos_sala!K:K, Datos_cocina!H:H)</f>
        <v>3.6111111111111108E-2</v>
      </c>
      <c r="T735" s="8">
        <f>MAX(0, Datos_sala[[#This Row],[Tiempo de Permanencia]]-Datos_sala[[#This Row],[Tiempo de Preparación Ordenes en Horas]])</f>
        <v>6.805555555555555E-2</v>
      </c>
      <c r="U735" s="9" t="str">
        <f>IF(Datos_sala[[#This Row],[Tiempo de Degustación en Horas]] = 0, "No", "Si")</f>
        <v>Si</v>
      </c>
    </row>
    <row r="736" spans="1:21" x14ac:dyDescent="0.3">
      <c r="A736">
        <v>20</v>
      </c>
      <c r="B736" t="s">
        <v>949</v>
      </c>
      <c r="C736">
        <v>4</v>
      </c>
      <c r="D736" s="1">
        <v>45023.077777777777</v>
      </c>
      <c r="E736" s="1">
        <v>45023.157638888886</v>
      </c>
      <c r="F736" t="s">
        <v>101</v>
      </c>
      <c r="G736" t="s">
        <v>98</v>
      </c>
      <c r="H736" t="s">
        <v>67</v>
      </c>
      <c r="I736" t="s">
        <v>1671</v>
      </c>
      <c r="J736" t="s">
        <v>68</v>
      </c>
      <c r="K736">
        <v>735</v>
      </c>
      <c r="L736" t="s">
        <v>107</v>
      </c>
      <c r="M736" t="s">
        <v>1672</v>
      </c>
      <c r="N736" s="2">
        <f>SUMIF(Datos_cocina!A:A,Datos_sala!K:K,Datos_cocina!J:J)</f>
        <v>142</v>
      </c>
      <c r="O736" s="7" t="str">
        <f>TEXT(Datos_sala[[#This Row],[Hora de Salida]], "aaaa-mm-dd")</f>
        <v>2023-04-07</v>
      </c>
      <c r="P736" t="str">
        <f>TEXT(Datos_sala[[#This Row],[Hora de Llegada]], "hh:mm")</f>
        <v>01:52</v>
      </c>
      <c r="Q736" t="str">
        <f>TEXT(Datos_sala[[#This Row],[Hora de Salida]], "hh:mm")</f>
        <v>03:47</v>
      </c>
      <c r="R736" s="8">
        <f>Datos_sala[[#This Row],[Hora de Salida2]] - Datos_sala[[#This Row],[Hora de Llegada2]] + IF(Datos_sala[[#This Row],[Estado de la Mesa]]="Ocupada", 15/1440, 0)</f>
        <v>7.9861111111111105E-2</v>
      </c>
      <c r="S736" s="8">
        <f>SUMIF(Datos_cocina!A:A, Datos_sala!K:K, Datos_cocina!H:H)</f>
        <v>6.041666666666666E-2</v>
      </c>
      <c r="T736" s="8">
        <f>MAX(0, Datos_sala[[#This Row],[Tiempo de Permanencia]]-Datos_sala[[#This Row],[Tiempo de Preparación Ordenes en Horas]])</f>
        <v>1.9444444444444445E-2</v>
      </c>
      <c r="U736" s="9" t="str">
        <f>IF(Datos_sala[[#This Row],[Tiempo de Degustación en Horas]] = 0, "No", "Si")</f>
        <v>Si</v>
      </c>
    </row>
    <row r="737" spans="1:21" x14ac:dyDescent="0.3">
      <c r="A737">
        <v>17</v>
      </c>
      <c r="B737" t="s">
        <v>653</v>
      </c>
      <c r="C737">
        <v>2</v>
      </c>
      <c r="D737" s="1">
        <v>45023.047222222223</v>
      </c>
      <c r="E737" s="1">
        <v>45023.14166666667</v>
      </c>
      <c r="F737" t="s">
        <v>65</v>
      </c>
      <c r="G737" t="s">
        <v>98</v>
      </c>
      <c r="H737" t="s">
        <v>67</v>
      </c>
      <c r="I737" t="s">
        <v>1308</v>
      </c>
      <c r="J737" t="s">
        <v>75</v>
      </c>
      <c r="K737">
        <v>736</v>
      </c>
      <c r="L737" t="s">
        <v>107</v>
      </c>
      <c r="M737" t="s">
        <v>1673</v>
      </c>
      <c r="N737" s="2">
        <f>SUMIF(Datos_cocina!A:A,Datos_sala!K:K,Datos_cocina!J:J)</f>
        <v>215</v>
      </c>
      <c r="O737" s="7" t="str">
        <f>TEXT(Datos_sala[[#This Row],[Hora de Salida]], "aaaa-mm-dd")</f>
        <v>2023-04-07</v>
      </c>
      <c r="P737" t="str">
        <f>TEXT(Datos_sala[[#This Row],[Hora de Llegada]], "hh:mm")</f>
        <v>01:08</v>
      </c>
      <c r="Q737" t="str">
        <f>TEXT(Datos_sala[[#This Row],[Hora de Salida]], "hh:mm")</f>
        <v>03:24</v>
      </c>
      <c r="R737" s="8">
        <f>Datos_sala[[#This Row],[Hora de Salida2]] - Datos_sala[[#This Row],[Hora de Llegada2]] + IF(Datos_sala[[#This Row],[Estado de la Mesa]]="Ocupada", 15/1440, 0)</f>
        <v>0.10486111111111111</v>
      </c>
      <c r="S737" s="8">
        <f>SUMIF(Datos_cocina!A:A, Datos_sala!K:K, Datos_cocina!H:H)</f>
        <v>6.3888888888888884E-2</v>
      </c>
      <c r="T737" s="8">
        <f>MAX(0, Datos_sala[[#This Row],[Tiempo de Permanencia]]-Datos_sala[[#This Row],[Tiempo de Preparación Ordenes en Horas]])</f>
        <v>4.0972222222222229E-2</v>
      </c>
      <c r="U737" s="9" t="str">
        <f>IF(Datos_sala[[#This Row],[Tiempo de Degustación en Horas]] = 0, "No", "Si")</f>
        <v>Si</v>
      </c>
    </row>
    <row r="738" spans="1:21" x14ac:dyDescent="0.3">
      <c r="A738">
        <v>6</v>
      </c>
      <c r="B738" t="s">
        <v>1674</v>
      </c>
      <c r="C738">
        <v>1</v>
      </c>
      <c r="D738" s="1">
        <v>45023.027083333334</v>
      </c>
      <c r="E738" s="1">
        <v>45023.129166666666</v>
      </c>
      <c r="F738" t="s">
        <v>83</v>
      </c>
      <c r="G738" t="s">
        <v>98</v>
      </c>
      <c r="H738" t="s">
        <v>87</v>
      </c>
      <c r="I738" t="s">
        <v>1675</v>
      </c>
      <c r="J738" t="s">
        <v>79</v>
      </c>
      <c r="K738">
        <v>737</v>
      </c>
      <c r="L738" t="s">
        <v>119</v>
      </c>
      <c r="M738" t="s">
        <v>1252</v>
      </c>
      <c r="N738" s="2">
        <f>SUMIF(Datos_cocina!A:A,Datos_sala!K:K,Datos_cocina!J:J)</f>
        <v>118</v>
      </c>
      <c r="O738" s="7" t="str">
        <f>TEXT(Datos_sala[[#This Row],[Hora de Salida]], "aaaa-mm-dd")</f>
        <v>2023-04-07</v>
      </c>
      <c r="P738" t="str">
        <f>TEXT(Datos_sala[[#This Row],[Hora de Llegada]], "hh:mm")</f>
        <v>00:39</v>
      </c>
      <c r="Q738" t="str">
        <f>TEXT(Datos_sala[[#This Row],[Hora de Salida]], "hh:mm")</f>
        <v>03:06</v>
      </c>
      <c r="R738" s="8">
        <f>Datos_sala[[#This Row],[Hora de Salida2]] - Datos_sala[[#This Row],[Hora de Llegada2]] + IF(Datos_sala[[#This Row],[Estado de la Mesa]]="Ocupada", 15/1440, 0)</f>
        <v>0.10208333333333335</v>
      </c>
      <c r="S738" s="8">
        <f>SUMIF(Datos_cocina!A:A, Datos_sala!K:K, Datos_cocina!H:H)</f>
        <v>1.5277777777777777E-2</v>
      </c>
      <c r="T738" s="8">
        <f>MAX(0, Datos_sala[[#This Row],[Tiempo de Permanencia]]-Datos_sala[[#This Row],[Tiempo de Preparación Ordenes en Horas]])</f>
        <v>8.6805555555555566E-2</v>
      </c>
      <c r="U738" s="9" t="str">
        <f>IF(Datos_sala[[#This Row],[Tiempo de Degustación en Horas]] = 0, "No", "Si")</f>
        <v>Si</v>
      </c>
    </row>
    <row r="739" spans="1:21" x14ac:dyDescent="0.3">
      <c r="A739">
        <v>15</v>
      </c>
      <c r="B739" t="s">
        <v>1273</v>
      </c>
      <c r="C739">
        <v>1</v>
      </c>
      <c r="D739" s="1">
        <v>45023.035416666666</v>
      </c>
      <c r="E739" s="1">
        <v>45023.086111111108</v>
      </c>
      <c r="F739" t="s">
        <v>101</v>
      </c>
      <c r="G739" t="s">
        <v>73</v>
      </c>
      <c r="H739" t="s">
        <v>67</v>
      </c>
      <c r="I739" t="s">
        <v>1676</v>
      </c>
      <c r="J739" t="s">
        <v>75</v>
      </c>
      <c r="K739">
        <v>738</v>
      </c>
      <c r="L739" t="s">
        <v>107</v>
      </c>
      <c r="M739" t="s">
        <v>1677</v>
      </c>
      <c r="N739" s="2">
        <f>SUMIF(Datos_cocina!A:A,Datos_sala!K:K,Datos_cocina!J:J)</f>
        <v>134</v>
      </c>
      <c r="O739" s="7" t="str">
        <f>TEXT(Datos_sala[[#This Row],[Hora de Salida]], "aaaa-mm-dd")</f>
        <v>2023-04-07</v>
      </c>
      <c r="P739" t="str">
        <f>TEXT(Datos_sala[[#This Row],[Hora de Llegada]], "hh:mm")</f>
        <v>00:51</v>
      </c>
      <c r="Q739" t="str">
        <f>TEXT(Datos_sala[[#This Row],[Hora de Salida]], "hh:mm")</f>
        <v>02:04</v>
      </c>
      <c r="R739" s="8">
        <f>Datos_sala[[#This Row],[Hora de Salida2]] - Datos_sala[[#This Row],[Hora de Llegada2]] + IF(Datos_sala[[#This Row],[Estado de la Mesa]]="Ocupada", 15/1440, 0)</f>
        <v>6.1111111111111109E-2</v>
      </c>
      <c r="S739" s="8">
        <f>SUMIF(Datos_cocina!A:A, Datos_sala!K:K, Datos_cocina!H:H)</f>
        <v>6.5277777777777768E-2</v>
      </c>
      <c r="T739" s="8">
        <f>MAX(0, Datos_sala[[#This Row],[Tiempo de Permanencia]]-Datos_sala[[#This Row],[Tiempo de Preparación Ordenes en Horas]])</f>
        <v>0</v>
      </c>
      <c r="U739" s="9" t="str">
        <f>IF(Datos_sala[[#This Row],[Tiempo de Degustación en Horas]] = 0, "No", "Si")</f>
        <v>No</v>
      </c>
    </row>
    <row r="740" spans="1:21" x14ac:dyDescent="0.3">
      <c r="A740" t="s">
        <v>125</v>
      </c>
      <c r="B740" t="s">
        <v>283</v>
      </c>
      <c r="C740">
        <v>5</v>
      </c>
      <c r="D740" s="1">
        <v>45023.161805555559</v>
      </c>
      <c r="E740" s="1">
        <v>45023.256944444445</v>
      </c>
      <c r="F740" t="s">
        <v>83</v>
      </c>
      <c r="G740" t="s">
        <v>73</v>
      </c>
      <c r="H740" t="s">
        <v>87</v>
      </c>
      <c r="I740">
        <v>3369</v>
      </c>
      <c r="J740" t="s">
        <v>79</v>
      </c>
      <c r="K740">
        <v>739</v>
      </c>
      <c r="L740" t="s">
        <v>88</v>
      </c>
      <c r="M740" t="s">
        <v>40</v>
      </c>
      <c r="N740" s="2">
        <f>SUMIF(Datos_cocina!A:A,Datos_sala!K:K,Datos_cocina!J:J)</f>
        <v>46</v>
      </c>
      <c r="O740" s="7" t="str">
        <f>TEXT(Datos_sala[[#This Row],[Hora de Salida]], "aaaa-mm-dd")</f>
        <v>2023-04-07</v>
      </c>
      <c r="P740" t="str">
        <f>TEXT(Datos_sala[[#This Row],[Hora de Llegada]], "hh:mm")</f>
        <v>03:53</v>
      </c>
      <c r="Q740" t="str">
        <f>TEXT(Datos_sala[[#This Row],[Hora de Salida]], "hh:mm")</f>
        <v>06:10</v>
      </c>
      <c r="R740" s="8">
        <f>Datos_sala[[#This Row],[Hora de Salida2]] - Datos_sala[[#This Row],[Hora de Llegada2]] + IF(Datos_sala[[#This Row],[Estado de la Mesa]]="Ocupada", 15/1440, 0)</f>
        <v>9.5138888888888856E-2</v>
      </c>
      <c r="S740" s="8">
        <f>SUMIF(Datos_cocina!A:A, Datos_sala!K:K, Datos_cocina!H:H)</f>
        <v>3.7499999999999999E-2</v>
      </c>
      <c r="T740" s="8">
        <f>MAX(0, Datos_sala[[#This Row],[Tiempo de Permanencia]]-Datos_sala[[#This Row],[Tiempo de Preparación Ordenes en Horas]])</f>
        <v>5.7638888888888858E-2</v>
      </c>
      <c r="U740" s="9" t="str">
        <f>IF(Datos_sala[[#This Row],[Tiempo de Degustación en Horas]] = 0, "No", "Si")</f>
        <v>Si</v>
      </c>
    </row>
    <row r="741" spans="1:21" x14ac:dyDescent="0.3">
      <c r="A741">
        <v>16</v>
      </c>
      <c r="B741" t="s">
        <v>1678</v>
      </c>
      <c r="C741">
        <v>6</v>
      </c>
      <c r="D741" s="1">
        <v>45023.15902777778</v>
      </c>
      <c r="E741" s="1">
        <v>45023.26666666667</v>
      </c>
      <c r="F741" t="s">
        <v>121</v>
      </c>
      <c r="G741" t="s">
        <v>73</v>
      </c>
      <c r="H741" t="s">
        <v>87</v>
      </c>
      <c r="I741" t="s">
        <v>1679</v>
      </c>
      <c r="J741" t="s">
        <v>79</v>
      </c>
      <c r="K741">
        <v>740</v>
      </c>
      <c r="L741" t="s">
        <v>110</v>
      </c>
      <c r="M741" t="s">
        <v>1680</v>
      </c>
      <c r="N741" s="2">
        <f>SUMIF(Datos_cocina!A:A,Datos_sala!K:K,Datos_cocina!J:J)</f>
        <v>293</v>
      </c>
      <c r="O741" s="7" t="str">
        <f>TEXT(Datos_sala[[#This Row],[Hora de Salida]], "aaaa-mm-dd")</f>
        <v>2023-04-07</v>
      </c>
      <c r="P741" t="str">
        <f>TEXT(Datos_sala[[#This Row],[Hora de Llegada]], "hh:mm")</f>
        <v>03:49</v>
      </c>
      <c r="Q741" t="str">
        <f>TEXT(Datos_sala[[#This Row],[Hora de Salida]], "hh:mm")</f>
        <v>06:24</v>
      </c>
      <c r="R741" s="8">
        <f>Datos_sala[[#This Row],[Hora de Salida2]] - Datos_sala[[#This Row],[Hora de Llegada2]] + IF(Datos_sala[[#This Row],[Estado de la Mesa]]="Ocupada", 15/1440, 0)</f>
        <v>0.1076388888888889</v>
      </c>
      <c r="S741" s="8">
        <f>SUMIF(Datos_cocina!A:A, Datos_sala!K:K, Datos_cocina!H:H)</f>
        <v>7.8472222222222221E-2</v>
      </c>
      <c r="T741" s="8">
        <f>MAX(0, Datos_sala[[#This Row],[Tiempo de Permanencia]]-Datos_sala[[#This Row],[Tiempo de Preparación Ordenes en Horas]])</f>
        <v>2.9166666666666674E-2</v>
      </c>
      <c r="U741" s="9" t="str">
        <f>IF(Datos_sala[[#This Row],[Tiempo de Degustación en Horas]] = 0, "No", "Si")</f>
        <v>Si</v>
      </c>
    </row>
    <row r="742" spans="1:21" x14ac:dyDescent="0.3">
      <c r="A742">
        <v>14</v>
      </c>
      <c r="B742" t="s">
        <v>1068</v>
      </c>
      <c r="C742">
        <v>4</v>
      </c>
      <c r="D742" s="1">
        <v>45023.020138888889</v>
      </c>
      <c r="E742" s="1">
        <v>45023.182638888888</v>
      </c>
      <c r="F742" t="s">
        <v>83</v>
      </c>
      <c r="G742" t="s">
        <v>73</v>
      </c>
      <c r="H742" t="s">
        <v>87</v>
      </c>
      <c r="I742" t="s">
        <v>1052</v>
      </c>
      <c r="J742" t="s">
        <v>75</v>
      </c>
      <c r="K742">
        <v>741</v>
      </c>
      <c r="L742" t="s">
        <v>103</v>
      </c>
      <c r="M742" t="s">
        <v>1681</v>
      </c>
      <c r="N742" s="2">
        <f>SUMIF(Datos_cocina!A:A,Datos_sala!K:K,Datos_cocina!J:J)</f>
        <v>285</v>
      </c>
      <c r="O742" s="7" t="str">
        <f>TEXT(Datos_sala[[#This Row],[Hora de Salida]], "aaaa-mm-dd")</f>
        <v>2023-04-07</v>
      </c>
      <c r="P742" t="str">
        <f>TEXT(Datos_sala[[#This Row],[Hora de Llegada]], "hh:mm")</f>
        <v>00:29</v>
      </c>
      <c r="Q742" t="str">
        <f>TEXT(Datos_sala[[#This Row],[Hora de Salida]], "hh:mm")</f>
        <v>04:23</v>
      </c>
      <c r="R742" s="8">
        <f>Datos_sala[[#This Row],[Hora de Salida2]] - Datos_sala[[#This Row],[Hora de Llegada2]] + IF(Datos_sala[[#This Row],[Estado de la Mesa]]="Ocupada", 15/1440, 0)</f>
        <v>0.17291666666666664</v>
      </c>
      <c r="S742" s="8">
        <f>SUMIF(Datos_cocina!A:A, Datos_sala!K:K, Datos_cocina!H:H)</f>
        <v>0.11458333333333333</v>
      </c>
      <c r="T742" s="8">
        <f>MAX(0, Datos_sala[[#This Row],[Tiempo de Permanencia]]-Datos_sala[[#This Row],[Tiempo de Preparación Ordenes en Horas]])</f>
        <v>5.8333333333333307E-2</v>
      </c>
      <c r="U742" s="9" t="str">
        <f>IF(Datos_sala[[#This Row],[Tiempo de Degustación en Horas]] = 0, "No", "Si")</f>
        <v>Si</v>
      </c>
    </row>
    <row r="743" spans="1:21" x14ac:dyDescent="0.3">
      <c r="A743">
        <v>20</v>
      </c>
      <c r="B743" t="s">
        <v>1330</v>
      </c>
      <c r="C743">
        <v>4</v>
      </c>
      <c r="D743" s="1">
        <v>45023.025000000001</v>
      </c>
      <c r="E743" s="1">
        <v>45023.098611111112</v>
      </c>
      <c r="F743" t="s">
        <v>83</v>
      </c>
      <c r="G743" t="s">
        <v>98</v>
      </c>
      <c r="H743" t="s">
        <v>67</v>
      </c>
      <c r="I743" t="s">
        <v>1682</v>
      </c>
      <c r="J743" t="s">
        <v>79</v>
      </c>
      <c r="K743">
        <v>742</v>
      </c>
      <c r="L743" t="s">
        <v>88</v>
      </c>
      <c r="M743" t="s">
        <v>1683</v>
      </c>
      <c r="N743" s="2">
        <f>SUMIF(Datos_cocina!A:A,Datos_sala!K:K,Datos_cocina!J:J)</f>
        <v>166</v>
      </c>
      <c r="O743" s="7" t="str">
        <f>TEXT(Datos_sala[[#This Row],[Hora de Salida]], "aaaa-mm-dd")</f>
        <v>2023-04-07</v>
      </c>
      <c r="P743" t="str">
        <f>TEXT(Datos_sala[[#This Row],[Hora de Llegada]], "hh:mm")</f>
        <v>00:36</v>
      </c>
      <c r="Q743" t="str">
        <f>TEXT(Datos_sala[[#This Row],[Hora de Salida]], "hh:mm")</f>
        <v>02:22</v>
      </c>
      <c r="R743" s="8">
        <f>Datos_sala[[#This Row],[Hora de Salida2]] - Datos_sala[[#This Row],[Hora de Llegada2]] + IF(Datos_sala[[#This Row],[Estado de la Mesa]]="Ocupada", 15/1440, 0)</f>
        <v>7.3611111111111099E-2</v>
      </c>
      <c r="S743" s="8">
        <f>SUMIF(Datos_cocina!A:A, Datos_sala!K:K, Datos_cocina!H:H)</f>
        <v>0.10069444444444445</v>
      </c>
      <c r="T743" s="8">
        <f>MAX(0, Datos_sala[[#This Row],[Tiempo de Permanencia]]-Datos_sala[[#This Row],[Tiempo de Preparación Ordenes en Horas]])</f>
        <v>0</v>
      </c>
      <c r="U743" s="9" t="str">
        <f>IF(Datos_sala[[#This Row],[Tiempo de Degustación en Horas]] = 0, "No", "Si")</f>
        <v>No</v>
      </c>
    </row>
    <row r="744" spans="1:21" x14ac:dyDescent="0.3">
      <c r="A744">
        <v>19</v>
      </c>
      <c r="B744" t="s">
        <v>961</v>
      </c>
      <c r="C744">
        <v>2</v>
      </c>
      <c r="D744" s="1">
        <v>45023.157638888886</v>
      </c>
      <c r="E744" s="1">
        <v>45023.322222222225</v>
      </c>
      <c r="F744" t="s">
        <v>101</v>
      </c>
      <c r="G744" t="s">
        <v>73</v>
      </c>
      <c r="H744" t="s">
        <v>87</v>
      </c>
      <c r="I744" t="s">
        <v>1684</v>
      </c>
      <c r="J744" t="s">
        <v>75</v>
      </c>
      <c r="K744">
        <v>743</v>
      </c>
      <c r="L744" t="s">
        <v>76</v>
      </c>
      <c r="M744" t="s">
        <v>1685</v>
      </c>
      <c r="N744" s="2">
        <f>SUMIF(Datos_cocina!A:A,Datos_sala!K:K,Datos_cocina!J:J)</f>
        <v>134</v>
      </c>
      <c r="O744" s="7" t="str">
        <f>TEXT(Datos_sala[[#This Row],[Hora de Salida]], "aaaa-mm-dd")</f>
        <v>2023-04-07</v>
      </c>
      <c r="P744" t="str">
        <f>TEXT(Datos_sala[[#This Row],[Hora de Llegada]], "hh:mm")</f>
        <v>03:47</v>
      </c>
      <c r="Q744" t="str">
        <f>TEXT(Datos_sala[[#This Row],[Hora de Salida]], "hh:mm")</f>
        <v>07:44</v>
      </c>
      <c r="R744" s="8">
        <f>Datos_sala[[#This Row],[Hora de Salida2]] - Datos_sala[[#This Row],[Hora de Llegada2]] + IF(Datos_sala[[#This Row],[Estado de la Mesa]]="Ocupada", 15/1440, 0)</f>
        <v>0.17500000000000002</v>
      </c>
      <c r="S744" s="8">
        <f>SUMIF(Datos_cocina!A:A, Datos_sala!K:K, Datos_cocina!H:H)</f>
        <v>9.9305555555555564E-2</v>
      </c>
      <c r="T744" s="8">
        <f>MAX(0, Datos_sala[[#This Row],[Tiempo de Permanencia]]-Datos_sala[[#This Row],[Tiempo de Preparación Ordenes en Horas]])</f>
        <v>7.5694444444444453E-2</v>
      </c>
      <c r="U744" s="9" t="str">
        <f>IF(Datos_sala[[#This Row],[Tiempo de Degustación en Horas]] = 0, "No", "Si")</f>
        <v>Si</v>
      </c>
    </row>
    <row r="745" spans="1:21" x14ac:dyDescent="0.3">
      <c r="A745">
        <v>11</v>
      </c>
      <c r="B745" t="s">
        <v>305</v>
      </c>
      <c r="C745">
        <v>1</v>
      </c>
      <c r="D745" s="1">
        <v>45023.082638888889</v>
      </c>
      <c r="E745" s="1">
        <v>45023.242361111108</v>
      </c>
      <c r="F745" t="s">
        <v>121</v>
      </c>
      <c r="G745" t="s">
        <v>73</v>
      </c>
      <c r="H745" t="s">
        <v>67</v>
      </c>
      <c r="I745" t="s">
        <v>1686</v>
      </c>
      <c r="J745" t="s">
        <v>68</v>
      </c>
      <c r="K745">
        <v>744</v>
      </c>
      <c r="L745" t="s">
        <v>107</v>
      </c>
      <c r="M745" t="s">
        <v>349</v>
      </c>
      <c r="N745" s="2">
        <f>SUMIF(Datos_cocina!A:A,Datos_sala!K:K,Datos_cocina!J:J)</f>
        <v>76</v>
      </c>
      <c r="O745" s="7" t="str">
        <f>TEXT(Datos_sala[[#This Row],[Hora de Salida]], "aaaa-mm-dd")</f>
        <v>2023-04-07</v>
      </c>
      <c r="P745" t="str">
        <f>TEXT(Datos_sala[[#This Row],[Hora de Llegada]], "hh:mm")</f>
        <v>01:59</v>
      </c>
      <c r="Q745" t="str">
        <f>TEXT(Datos_sala[[#This Row],[Hora de Salida]], "hh:mm")</f>
        <v>05:49</v>
      </c>
      <c r="R745" s="8">
        <f>Datos_sala[[#This Row],[Hora de Salida2]] - Datos_sala[[#This Row],[Hora de Llegada2]] + IF(Datos_sala[[#This Row],[Estado de la Mesa]]="Ocupada", 15/1440, 0)</f>
        <v>0.15972222222222221</v>
      </c>
      <c r="S745" s="8">
        <f>SUMIF(Datos_cocina!A:A, Datos_sala!K:K, Datos_cocina!H:H)</f>
        <v>4.6527777777777779E-2</v>
      </c>
      <c r="T745" s="8">
        <f>MAX(0, Datos_sala[[#This Row],[Tiempo de Permanencia]]-Datos_sala[[#This Row],[Tiempo de Preparación Ordenes en Horas]])</f>
        <v>0.11319444444444443</v>
      </c>
      <c r="U745" s="9" t="str">
        <f>IF(Datos_sala[[#This Row],[Tiempo de Degustación en Horas]] = 0, "No", "Si")</f>
        <v>Si</v>
      </c>
    </row>
    <row r="746" spans="1:21" x14ac:dyDescent="0.3">
      <c r="A746">
        <v>3</v>
      </c>
      <c r="B746" t="s">
        <v>1608</v>
      </c>
      <c r="C746">
        <v>1</v>
      </c>
      <c r="D746" s="1">
        <v>45023.106944444444</v>
      </c>
      <c r="E746" s="1">
        <v>45023.202777777777</v>
      </c>
      <c r="F746" t="s">
        <v>72</v>
      </c>
      <c r="G746" t="s">
        <v>73</v>
      </c>
      <c r="H746" t="s">
        <v>74</v>
      </c>
      <c r="I746" t="s">
        <v>1687</v>
      </c>
      <c r="J746" t="s">
        <v>68</v>
      </c>
      <c r="K746">
        <v>745</v>
      </c>
      <c r="L746" t="s">
        <v>80</v>
      </c>
      <c r="M746" t="s">
        <v>1688</v>
      </c>
      <c r="N746" s="2">
        <f>SUMIF(Datos_cocina!A:A,Datos_sala!K:K,Datos_cocina!J:J)</f>
        <v>284</v>
      </c>
      <c r="O746" s="7" t="str">
        <f>TEXT(Datos_sala[[#This Row],[Hora de Salida]], "aaaa-mm-dd")</f>
        <v>2023-04-07</v>
      </c>
      <c r="P746" t="str">
        <f>TEXT(Datos_sala[[#This Row],[Hora de Llegada]], "hh:mm")</f>
        <v>02:34</v>
      </c>
      <c r="Q746" t="str">
        <f>TEXT(Datos_sala[[#This Row],[Hora de Salida]], "hh:mm")</f>
        <v>04:52</v>
      </c>
      <c r="R746" s="8">
        <f>Datos_sala[[#This Row],[Hora de Salida2]] - Datos_sala[[#This Row],[Hora de Llegada2]] + IF(Datos_sala[[#This Row],[Estado de la Mesa]]="Ocupada", 15/1440, 0)</f>
        <v>9.583333333333334E-2</v>
      </c>
      <c r="S746" s="8">
        <f>SUMIF(Datos_cocina!A:A, Datos_sala!K:K, Datos_cocina!H:H)</f>
        <v>5.0694444444444445E-2</v>
      </c>
      <c r="T746" s="8">
        <f>MAX(0, Datos_sala[[#This Row],[Tiempo de Permanencia]]-Datos_sala[[#This Row],[Tiempo de Preparación Ordenes en Horas]])</f>
        <v>4.5138888888888895E-2</v>
      </c>
      <c r="U746" s="9" t="str">
        <f>IF(Datos_sala[[#This Row],[Tiempo de Degustación en Horas]] = 0, "No", "Si")</f>
        <v>Si</v>
      </c>
    </row>
    <row r="747" spans="1:21" x14ac:dyDescent="0.3">
      <c r="A747">
        <v>13</v>
      </c>
      <c r="B747" t="s">
        <v>276</v>
      </c>
      <c r="C747">
        <v>2</v>
      </c>
      <c r="D747" s="1">
        <v>45023.131944444445</v>
      </c>
      <c r="E747" s="1">
        <v>45023.268750000003</v>
      </c>
      <c r="F747" t="s">
        <v>121</v>
      </c>
      <c r="G747" t="s">
        <v>73</v>
      </c>
      <c r="H747" t="s">
        <v>67</v>
      </c>
      <c r="I747" t="s">
        <v>1199</v>
      </c>
      <c r="J747" t="s">
        <v>75</v>
      </c>
      <c r="K747">
        <v>746</v>
      </c>
      <c r="L747" t="s">
        <v>84</v>
      </c>
      <c r="M747" t="s">
        <v>1211</v>
      </c>
      <c r="N747" s="2">
        <f>SUMIF(Datos_cocina!A:A,Datos_sala!K:K,Datos_cocina!J:J)</f>
        <v>201</v>
      </c>
      <c r="O747" s="7" t="str">
        <f>TEXT(Datos_sala[[#This Row],[Hora de Salida]], "aaaa-mm-dd")</f>
        <v>2023-04-07</v>
      </c>
      <c r="P747" t="str">
        <f>TEXT(Datos_sala[[#This Row],[Hora de Llegada]], "hh:mm")</f>
        <v>03:10</v>
      </c>
      <c r="Q747" t="str">
        <f>TEXT(Datos_sala[[#This Row],[Hora de Salida]], "hh:mm")</f>
        <v>06:27</v>
      </c>
      <c r="R747" s="8">
        <f>Datos_sala[[#This Row],[Hora de Salida2]] - Datos_sala[[#This Row],[Hora de Llegada2]] + IF(Datos_sala[[#This Row],[Estado de la Mesa]]="Ocupada", 15/1440, 0)</f>
        <v>0.1472222222222222</v>
      </c>
      <c r="S747" s="8">
        <f>SUMIF(Datos_cocina!A:A, Datos_sala!K:K, Datos_cocina!H:H)</f>
        <v>5.3472222222222227E-2</v>
      </c>
      <c r="T747" s="8">
        <f>MAX(0, Datos_sala[[#This Row],[Tiempo de Permanencia]]-Datos_sala[[#This Row],[Tiempo de Preparación Ordenes en Horas]])</f>
        <v>9.3749999999999972E-2</v>
      </c>
      <c r="U747" s="9" t="str">
        <f>IF(Datos_sala[[#This Row],[Tiempo de Degustación en Horas]] = 0, "No", "Si")</f>
        <v>Si</v>
      </c>
    </row>
    <row r="748" spans="1:21" x14ac:dyDescent="0.3">
      <c r="A748" t="s">
        <v>122</v>
      </c>
      <c r="B748" t="s">
        <v>284</v>
      </c>
      <c r="C748">
        <v>3</v>
      </c>
      <c r="D748" s="1">
        <v>45023.120138888888</v>
      </c>
      <c r="E748" s="1">
        <v>45023.200694444444</v>
      </c>
      <c r="F748" t="s">
        <v>121</v>
      </c>
      <c r="G748" t="s">
        <v>98</v>
      </c>
      <c r="H748" t="s">
        <v>87</v>
      </c>
      <c r="I748">
        <v>3723</v>
      </c>
      <c r="J748" t="s">
        <v>79</v>
      </c>
      <c r="K748">
        <v>747</v>
      </c>
      <c r="L748" t="s">
        <v>103</v>
      </c>
      <c r="M748" t="s">
        <v>48</v>
      </c>
      <c r="N748" s="2">
        <f>SUMIF(Datos_cocina!A:A,Datos_sala!K:K,Datos_cocina!J:J)</f>
        <v>25</v>
      </c>
      <c r="O748" s="7" t="str">
        <f>TEXT(Datos_sala[[#This Row],[Hora de Salida]], "aaaa-mm-dd")</f>
        <v>2023-04-07</v>
      </c>
      <c r="P748" t="str">
        <f>TEXT(Datos_sala[[#This Row],[Hora de Llegada]], "hh:mm")</f>
        <v>02:53</v>
      </c>
      <c r="Q748" t="str">
        <f>TEXT(Datos_sala[[#This Row],[Hora de Salida]], "hh:mm")</f>
        <v>04:49</v>
      </c>
      <c r="R748" s="8">
        <f>Datos_sala[[#This Row],[Hora de Salida2]] - Datos_sala[[#This Row],[Hora de Llegada2]] + IF(Datos_sala[[#This Row],[Estado de la Mesa]]="Ocupada", 15/1440, 0)</f>
        <v>8.0555555555555561E-2</v>
      </c>
      <c r="S748" s="8">
        <f>SUMIF(Datos_cocina!A:A, Datos_sala!K:K, Datos_cocina!H:H)</f>
        <v>1.9444444444444445E-2</v>
      </c>
      <c r="T748" s="8">
        <f>MAX(0, Datos_sala[[#This Row],[Tiempo de Permanencia]]-Datos_sala[[#This Row],[Tiempo de Preparación Ordenes en Horas]])</f>
        <v>6.1111111111111116E-2</v>
      </c>
      <c r="U748" s="9" t="str">
        <f>IF(Datos_sala[[#This Row],[Tiempo de Degustación en Horas]] = 0, "No", "Si")</f>
        <v>Si</v>
      </c>
    </row>
    <row r="749" spans="1:21" x14ac:dyDescent="0.3">
      <c r="A749">
        <v>2</v>
      </c>
      <c r="B749" t="s">
        <v>1689</v>
      </c>
      <c r="C749">
        <v>4</v>
      </c>
      <c r="D749" s="1">
        <v>45023.105555555558</v>
      </c>
      <c r="E749" s="1">
        <v>45023.248611111114</v>
      </c>
      <c r="F749" t="s">
        <v>83</v>
      </c>
      <c r="G749" t="s">
        <v>73</v>
      </c>
      <c r="H749" t="s">
        <v>67</v>
      </c>
      <c r="I749" t="s">
        <v>1690</v>
      </c>
      <c r="J749" t="s">
        <v>79</v>
      </c>
      <c r="K749">
        <v>748</v>
      </c>
      <c r="L749" t="s">
        <v>142</v>
      </c>
      <c r="M749" t="s">
        <v>1691</v>
      </c>
      <c r="N749" s="2">
        <f>SUMIF(Datos_cocina!A:A,Datos_sala!K:K,Datos_cocina!J:J)</f>
        <v>110</v>
      </c>
      <c r="O749" s="7" t="str">
        <f>TEXT(Datos_sala[[#This Row],[Hora de Salida]], "aaaa-mm-dd")</f>
        <v>2023-04-07</v>
      </c>
      <c r="P749" t="str">
        <f>TEXT(Datos_sala[[#This Row],[Hora de Llegada]], "hh:mm")</f>
        <v>02:32</v>
      </c>
      <c r="Q749" t="str">
        <f>TEXT(Datos_sala[[#This Row],[Hora de Salida]], "hh:mm")</f>
        <v>05:58</v>
      </c>
      <c r="R749" s="8">
        <f>Datos_sala[[#This Row],[Hora de Salida2]] - Datos_sala[[#This Row],[Hora de Llegada2]] + IF(Datos_sala[[#This Row],[Estado de la Mesa]]="Ocupada", 15/1440, 0)</f>
        <v>0.14305555555555555</v>
      </c>
      <c r="S749" s="8">
        <f>SUMIF(Datos_cocina!A:A, Datos_sala!K:K, Datos_cocina!H:H)</f>
        <v>2.5694444444444443E-2</v>
      </c>
      <c r="T749" s="8">
        <f>MAX(0, Datos_sala[[#This Row],[Tiempo de Permanencia]]-Datos_sala[[#This Row],[Tiempo de Preparación Ordenes en Horas]])</f>
        <v>0.11736111111111111</v>
      </c>
      <c r="U749" s="9" t="str">
        <f>IF(Datos_sala[[#This Row],[Tiempo de Degustación en Horas]] = 0, "No", "Si")</f>
        <v>Si</v>
      </c>
    </row>
    <row r="750" spans="1:21" x14ac:dyDescent="0.3">
      <c r="A750" t="s">
        <v>96</v>
      </c>
      <c r="B750" t="s">
        <v>284</v>
      </c>
      <c r="C750">
        <v>2</v>
      </c>
      <c r="D750" s="1">
        <v>45023.056250000001</v>
      </c>
      <c r="E750" s="1">
        <v>45023.119444444441</v>
      </c>
      <c r="F750" t="s">
        <v>65</v>
      </c>
      <c r="G750" t="s">
        <v>73</v>
      </c>
      <c r="H750" t="s">
        <v>87</v>
      </c>
      <c r="I750">
        <v>2412</v>
      </c>
      <c r="J750" t="s">
        <v>75</v>
      </c>
      <c r="K750">
        <v>749</v>
      </c>
      <c r="L750" t="s">
        <v>69</v>
      </c>
      <c r="M750" t="s">
        <v>30</v>
      </c>
      <c r="N750" s="2">
        <f>SUMIF(Datos_cocina!A:A,Datos_sala!K:K,Datos_cocina!J:J)</f>
        <v>70</v>
      </c>
      <c r="O750" s="7" t="str">
        <f>TEXT(Datos_sala[[#This Row],[Hora de Salida]], "aaaa-mm-dd")</f>
        <v>2023-04-07</v>
      </c>
      <c r="P750" t="str">
        <f>TEXT(Datos_sala[[#This Row],[Hora de Llegada]], "hh:mm")</f>
        <v>01:21</v>
      </c>
      <c r="Q750" t="str">
        <f>TEXT(Datos_sala[[#This Row],[Hora de Salida]], "hh:mm")</f>
        <v>02:52</v>
      </c>
      <c r="R750" s="8">
        <f>Datos_sala[[#This Row],[Hora de Salida2]] - Datos_sala[[#This Row],[Hora de Llegada2]] + IF(Datos_sala[[#This Row],[Estado de la Mesa]]="Ocupada", 15/1440, 0)</f>
        <v>7.3611111111111113E-2</v>
      </c>
      <c r="S750" s="8">
        <f>SUMIF(Datos_cocina!A:A, Datos_sala!K:K, Datos_cocina!H:H)</f>
        <v>5.5555555555555558E-3</v>
      </c>
      <c r="T750" s="8">
        <f>MAX(0, Datos_sala[[#This Row],[Tiempo de Permanencia]]-Datos_sala[[#This Row],[Tiempo de Preparación Ordenes en Horas]])</f>
        <v>6.8055555555555564E-2</v>
      </c>
      <c r="U750" s="9" t="str">
        <f>IF(Datos_sala[[#This Row],[Tiempo de Degustación en Horas]] = 0, "No", "Si")</f>
        <v>Si</v>
      </c>
    </row>
    <row r="751" spans="1:21" x14ac:dyDescent="0.3">
      <c r="A751">
        <v>6</v>
      </c>
      <c r="B751" t="s">
        <v>1692</v>
      </c>
      <c r="C751">
        <v>4</v>
      </c>
      <c r="D751" s="1">
        <v>45023.073611111111</v>
      </c>
      <c r="E751" s="1">
        <v>45023.125</v>
      </c>
      <c r="F751" t="s">
        <v>121</v>
      </c>
      <c r="G751" t="s">
        <v>73</v>
      </c>
      <c r="H751" t="s">
        <v>67</v>
      </c>
      <c r="I751" t="s">
        <v>1693</v>
      </c>
      <c r="J751" t="s">
        <v>68</v>
      </c>
      <c r="K751">
        <v>750</v>
      </c>
      <c r="L751" t="s">
        <v>80</v>
      </c>
      <c r="M751" t="s">
        <v>558</v>
      </c>
      <c r="N751" s="2">
        <f>SUMIF(Datos_cocina!A:A,Datos_sala!K:K,Datos_cocina!J:J)</f>
        <v>119</v>
      </c>
      <c r="O751" s="7" t="str">
        <f>TEXT(Datos_sala[[#This Row],[Hora de Salida]], "aaaa-mm-dd")</f>
        <v>2023-04-07</v>
      </c>
      <c r="P751" t="str">
        <f>TEXT(Datos_sala[[#This Row],[Hora de Llegada]], "hh:mm")</f>
        <v>01:46</v>
      </c>
      <c r="Q751" t="str">
        <f>TEXT(Datos_sala[[#This Row],[Hora de Salida]], "hh:mm")</f>
        <v>03:00</v>
      </c>
      <c r="R751" s="8">
        <f>Datos_sala[[#This Row],[Hora de Salida2]] - Datos_sala[[#This Row],[Hora de Llegada2]] + IF(Datos_sala[[#This Row],[Estado de la Mesa]]="Ocupada", 15/1440, 0)</f>
        <v>5.1388888888888887E-2</v>
      </c>
      <c r="S751" s="8">
        <f>SUMIF(Datos_cocina!A:A, Datos_sala!K:K, Datos_cocina!H:H)</f>
        <v>5.9722222222222225E-2</v>
      </c>
      <c r="T751" s="8">
        <f>MAX(0, Datos_sala[[#This Row],[Tiempo de Permanencia]]-Datos_sala[[#This Row],[Tiempo de Preparación Ordenes en Horas]])</f>
        <v>0</v>
      </c>
      <c r="U751" s="9" t="str">
        <f>IF(Datos_sala[[#This Row],[Tiempo de Degustación en Horas]] = 0, "No", "Si")</f>
        <v>No</v>
      </c>
    </row>
    <row r="752" spans="1:21" x14ac:dyDescent="0.3">
      <c r="A752">
        <v>17</v>
      </c>
      <c r="B752" t="s">
        <v>1104</v>
      </c>
      <c r="C752">
        <v>6</v>
      </c>
      <c r="D752" s="1">
        <v>45023.063888888886</v>
      </c>
      <c r="E752" s="1">
        <v>45023.131944444445</v>
      </c>
      <c r="F752" t="s">
        <v>83</v>
      </c>
      <c r="G752" t="s">
        <v>98</v>
      </c>
      <c r="H752" t="s">
        <v>67</v>
      </c>
      <c r="I752" t="s">
        <v>1694</v>
      </c>
      <c r="J752" t="s">
        <v>68</v>
      </c>
      <c r="K752">
        <v>751</v>
      </c>
      <c r="L752" t="s">
        <v>76</v>
      </c>
      <c r="M752" t="s">
        <v>1695</v>
      </c>
      <c r="N752" s="2">
        <f>SUMIF(Datos_cocina!A:A,Datos_sala!K:K,Datos_cocina!J:J)</f>
        <v>170</v>
      </c>
      <c r="O752" s="7" t="str">
        <f>TEXT(Datos_sala[[#This Row],[Hora de Salida]], "aaaa-mm-dd")</f>
        <v>2023-04-07</v>
      </c>
      <c r="P752" t="str">
        <f>TEXT(Datos_sala[[#This Row],[Hora de Llegada]], "hh:mm")</f>
        <v>01:32</v>
      </c>
      <c r="Q752" t="str">
        <f>TEXT(Datos_sala[[#This Row],[Hora de Salida]], "hh:mm")</f>
        <v>03:10</v>
      </c>
      <c r="R752" s="8">
        <f>Datos_sala[[#This Row],[Hora de Salida2]] - Datos_sala[[#This Row],[Hora de Llegada2]] + IF(Datos_sala[[#This Row],[Estado de la Mesa]]="Ocupada", 15/1440, 0)</f>
        <v>6.8055555555555564E-2</v>
      </c>
      <c r="S752" s="8">
        <f>SUMIF(Datos_cocina!A:A, Datos_sala!K:K, Datos_cocina!H:H)</f>
        <v>6.0416666666666667E-2</v>
      </c>
      <c r="T752" s="8">
        <f>MAX(0, Datos_sala[[#This Row],[Tiempo de Permanencia]]-Datos_sala[[#This Row],[Tiempo de Preparación Ordenes en Horas]])</f>
        <v>7.6388888888888964E-3</v>
      </c>
      <c r="U752" s="9" t="str">
        <f>IF(Datos_sala[[#This Row],[Tiempo de Degustación en Horas]] = 0, "No", "Si")</f>
        <v>Si</v>
      </c>
    </row>
    <row r="753" spans="1:21" x14ac:dyDescent="0.3">
      <c r="A753" t="s">
        <v>152</v>
      </c>
      <c r="B753" t="s">
        <v>210</v>
      </c>
      <c r="C753">
        <v>5</v>
      </c>
      <c r="D753" s="1">
        <v>45023.086805555555</v>
      </c>
      <c r="E753" s="1">
        <v>45023.182638888888</v>
      </c>
      <c r="F753" t="s">
        <v>101</v>
      </c>
      <c r="G753" t="s">
        <v>73</v>
      </c>
      <c r="H753" t="s">
        <v>67</v>
      </c>
      <c r="I753">
        <v>4627</v>
      </c>
      <c r="J753" t="s">
        <v>68</v>
      </c>
      <c r="K753">
        <v>752</v>
      </c>
      <c r="L753" t="s">
        <v>69</v>
      </c>
      <c r="M753" t="s">
        <v>11</v>
      </c>
      <c r="N753" s="2">
        <f>SUMIF(Datos_cocina!A:A,Datos_sala!K:K,Datos_cocina!J:J)</f>
        <v>60</v>
      </c>
      <c r="O753" s="7" t="str">
        <f>TEXT(Datos_sala[[#This Row],[Hora de Salida]], "aaaa-mm-dd")</f>
        <v>2023-04-07</v>
      </c>
      <c r="P753" t="str">
        <f>TEXT(Datos_sala[[#This Row],[Hora de Llegada]], "hh:mm")</f>
        <v>02:05</v>
      </c>
      <c r="Q753" t="str">
        <f>TEXT(Datos_sala[[#This Row],[Hora de Salida]], "hh:mm")</f>
        <v>04:23</v>
      </c>
      <c r="R753" s="8">
        <f>Datos_sala[[#This Row],[Hora de Salida2]] - Datos_sala[[#This Row],[Hora de Llegada2]] + IF(Datos_sala[[#This Row],[Estado de la Mesa]]="Ocupada", 15/1440, 0)</f>
        <v>9.5833333333333326E-2</v>
      </c>
      <c r="S753" s="8">
        <f>SUMIF(Datos_cocina!A:A, Datos_sala!K:K, Datos_cocina!H:H)</f>
        <v>2.0833333333333332E-2</v>
      </c>
      <c r="T753" s="8">
        <f>MAX(0, Datos_sala[[#This Row],[Tiempo de Permanencia]]-Datos_sala[[#This Row],[Tiempo de Preparación Ordenes en Horas]])</f>
        <v>7.4999999999999997E-2</v>
      </c>
      <c r="U753" s="9" t="str">
        <f>IF(Datos_sala[[#This Row],[Tiempo de Degustación en Horas]] = 0, "No", "Si")</f>
        <v>Si</v>
      </c>
    </row>
    <row r="754" spans="1:21" x14ac:dyDescent="0.3">
      <c r="A754">
        <v>11</v>
      </c>
      <c r="B754" t="s">
        <v>859</v>
      </c>
      <c r="C754">
        <v>4</v>
      </c>
      <c r="D754" s="1">
        <v>45023.102083333331</v>
      </c>
      <c r="E754" s="1">
        <v>45023.193055555559</v>
      </c>
      <c r="F754" t="s">
        <v>65</v>
      </c>
      <c r="G754" t="s">
        <v>73</v>
      </c>
      <c r="H754" t="s">
        <v>87</v>
      </c>
      <c r="I754" t="s">
        <v>1696</v>
      </c>
      <c r="J754" t="s">
        <v>68</v>
      </c>
      <c r="K754">
        <v>753</v>
      </c>
      <c r="L754" t="s">
        <v>84</v>
      </c>
      <c r="M754" t="s">
        <v>1697</v>
      </c>
      <c r="N754" s="2">
        <f>SUMIF(Datos_cocina!A:A,Datos_sala!K:K,Datos_cocina!J:J)</f>
        <v>163</v>
      </c>
      <c r="O754" s="7" t="str">
        <f>TEXT(Datos_sala[[#This Row],[Hora de Salida]], "aaaa-mm-dd")</f>
        <v>2023-04-07</v>
      </c>
      <c r="P754" t="str">
        <f>TEXT(Datos_sala[[#This Row],[Hora de Llegada]], "hh:mm")</f>
        <v>02:27</v>
      </c>
      <c r="Q754" t="str">
        <f>TEXT(Datos_sala[[#This Row],[Hora de Salida]], "hh:mm")</f>
        <v>04:38</v>
      </c>
      <c r="R754" s="8">
        <f>Datos_sala[[#This Row],[Hora de Salida2]] - Datos_sala[[#This Row],[Hora de Llegada2]] + IF(Datos_sala[[#This Row],[Estado de la Mesa]]="Ocupada", 15/1440, 0)</f>
        <v>9.0972222222222232E-2</v>
      </c>
      <c r="S754" s="8">
        <f>SUMIF(Datos_cocina!A:A, Datos_sala!K:K, Datos_cocina!H:H)</f>
        <v>8.8888888888888878E-2</v>
      </c>
      <c r="T754" s="8">
        <f>MAX(0, Datos_sala[[#This Row],[Tiempo de Permanencia]]-Datos_sala[[#This Row],[Tiempo de Preparación Ordenes en Horas]])</f>
        <v>2.0833333333333537E-3</v>
      </c>
      <c r="U754" s="9" t="str">
        <f>IF(Datos_sala[[#This Row],[Tiempo de Degustación en Horas]] = 0, "No", "Si")</f>
        <v>Si</v>
      </c>
    </row>
    <row r="755" spans="1:21" x14ac:dyDescent="0.3">
      <c r="A755">
        <v>8</v>
      </c>
      <c r="B755" t="s">
        <v>198</v>
      </c>
      <c r="C755">
        <v>3</v>
      </c>
      <c r="D755" s="1">
        <v>45023.13958333333</v>
      </c>
      <c r="E755" s="1">
        <v>45023.191666666666</v>
      </c>
      <c r="F755" t="s">
        <v>101</v>
      </c>
      <c r="G755" t="s">
        <v>73</v>
      </c>
      <c r="H755" t="s">
        <v>67</v>
      </c>
      <c r="I755" t="s">
        <v>644</v>
      </c>
      <c r="J755" t="s">
        <v>79</v>
      </c>
      <c r="K755">
        <v>754</v>
      </c>
      <c r="L755" t="s">
        <v>107</v>
      </c>
      <c r="M755" t="s">
        <v>1698</v>
      </c>
      <c r="N755" s="2">
        <f>SUMIF(Datos_cocina!A:A,Datos_sala!K:K,Datos_cocina!J:J)</f>
        <v>237</v>
      </c>
      <c r="O755" s="7" t="str">
        <f>TEXT(Datos_sala[[#This Row],[Hora de Salida]], "aaaa-mm-dd")</f>
        <v>2023-04-07</v>
      </c>
      <c r="P755" t="str">
        <f>TEXT(Datos_sala[[#This Row],[Hora de Llegada]], "hh:mm")</f>
        <v>03:21</v>
      </c>
      <c r="Q755" t="str">
        <f>TEXT(Datos_sala[[#This Row],[Hora de Salida]], "hh:mm")</f>
        <v>04:36</v>
      </c>
      <c r="R755" s="8">
        <f>Datos_sala[[#This Row],[Hora de Salida2]] - Datos_sala[[#This Row],[Hora de Llegada2]] + IF(Datos_sala[[#This Row],[Estado de la Mesa]]="Ocupada", 15/1440, 0)</f>
        <v>5.2083333333333343E-2</v>
      </c>
      <c r="S755" s="8">
        <f>SUMIF(Datos_cocina!A:A, Datos_sala!K:K, Datos_cocina!H:H)</f>
        <v>6.1805555555555551E-2</v>
      </c>
      <c r="T755" s="8">
        <f>MAX(0, Datos_sala[[#This Row],[Tiempo de Permanencia]]-Datos_sala[[#This Row],[Tiempo de Preparación Ordenes en Horas]])</f>
        <v>0</v>
      </c>
      <c r="U755" s="9" t="str">
        <f>IF(Datos_sala[[#This Row],[Tiempo de Degustación en Horas]] = 0, "No", "Si")</f>
        <v>No</v>
      </c>
    </row>
    <row r="756" spans="1:21" x14ac:dyDescent="0.3">
      <c r="A756">
        <v>12</v>
      </c>
      <c r="B756" t="s">
        <v>1699</v>
      </c>
      <c r="C756">
        <v>3</v>
      </c>
      <c r="D756" s="1">
        <v>45023.084027777775</v>
      </c>
      <c r="E756" s="1">
        <v>45023.185416666667</v>
      </c>
      <c r="F756" t="s">
        <v>83</v>
      </c>
      <c r="G756" t="s">
        <v>73</v>
      </c>
      <c r="H756" t="s">
        <v>67</v>
      </c>
      <c r="I756" t="s">
        <v>1700</v>
      </c>
      <c r="J756" t="s">
        <v>75</v>
      </c>
      <c r="K756">
        <v>755</v>
      </c>
      <c r="L756" t="s">
        <v>76</v>
      </c>
      <c r="M756" t="s">
        <v>1701</v>
      </c>
      <c r="N756" s="2">
        <f>SUMIF(Datos_cocina!A:A,Datos_sala!K:K,Datos_cocina!J:J)</f>
        <v>211</v>
      </c>
      <c r="O756" s="7" t="str">
        <f>TEXT(Datos_sala[[#This Row],[Hora de Salida]], "aaaa-mm-dd")</f>
        <v>2023-04-07</v>
      </c>
      <c r="P756" t="str">
        <f>TEXT(Datos_sala[[#This Row],[Hora de Llegada]], "hh:mm")</f>
        <v>02:01</v>
      </c>
      <c r="Q756" t="str">
        <f>TEXT(Datos_sala[[#This Row],[Hora de Salida]], "hh:mm")</f>
        <v>04:27</v>
      </c>
      <c r="R756" s="8">
        <f>Datos_sala[[#This Row],[Hora de Salida2]] - Datos_sala[[#This Row],[Hora de Llegada2]] + IF(Datos_sala[[#This Row],[Estado de la Mesa]]="Ocupada", 15/1440, 0)</f>
        <v>0.11180555555555556</v>
      </c>
      <c r="S756" s="8">
        <f>SUMIF(Datos_cocina!A:A, Datos_sala!K:K, Datos_cocina!H:H)</f>
        <v>7.5694444444444439E-2</v>
      </c>
      <c r="T756" s="8">
        <f>MAX(0, Datos_sala[[#This Row],[Tiempo de Permanencia]]-Datos_sala[[#This Row],[Tiempo de Preparación Ordenes en Horas]])</f>
        <v>3.6111111111111122E-2</v>
      </c>
      <c r="U756" s="9" t="str">
        <f>IF(Datos_sala[[#This Row],[Tiempo de Degustación en Horas]] = 0, "No", "Si")</f>
        <v>Si</v>
      </c>
    </row>
    <row r="757" spans="1:21" x14ac:dyDescent="0.3">
      <c r="A757">
        <v>11</v>
      </c>
      <c r="B757" t="s">
        <v>1702</v>
      </c>
      <c r="C757">
        <v>1</v>
      </c>
      <c r="D757" s="1">
        <v>45023.161805555559</v>
      </c>
      <c r="E757" s="1">
        <v>45023.32708333333</v>
      </c>
      <c r="F757" t="s">
        <v>121</v>
      </c>
      <c r="G757" t="s">
        <v>66</v>
      </c>
      <c r="H757" t="s">
        <v>67</v>
      </c>
      <c r="I757" t="s">
        <v>1703</v>
      </c>
      <c r="J757" t="s">
        <v>68</v>
      </c>
      <c r="K757">
        <v>756</v>
      </c>
      <c r="L757" t="s">
        <v>69</v>
      </c>
      <c r="M757" t="s">
        <v>1704</v>
      </c>
      <c r="N757" s="2">
        <f>SUMIF(Datos_cocina!A:A,Datos_sala!K:K,Datos_cocina!J:J)</f>
        <v>50</v>
      </c>
      <c r="O757" s="7" t="str">
        <f>TEXT(Datos_sala[[#This Row],[Hora de Salida]], "aaaa-mm-dd")</f>
        <v>2023-04-07</v>
      </c>
      <c r="P757" t="str">
        <f>TEXT(Datos_sala[[#This Row],[Hora de Llegada]], "hh:mm")</f>
        <v>03:53</v>
      </c>
      <c r="Q757" t="str">
        <f>TEXT(Datos_sala[[#This Row],[Hora de Salida]], "hh:mm")</f>
        <v>07:51</v>
      </c>
      <c r="R757" s="8">
        <f>Datos_sala[[#This Row],[Hora de Salida2]] - Datos_sala[[#This Row],[Hora de Llegada2]] + IF(Datos_sala[[#This Row],[Estado de la Mesa]]="Ocupada", 15/1440, 0)</f>
        <v>0.16527777777777777</v>
      </c>
      <c r="S757" s="8">
        <f>SUMIF(Datos_cocina!A:A, Datos_sala!K:K, Datos_cocina!H:H)</f>
        <v>2.361111111111111E-2</v>
      </c>
      <c r="T757" s="8">
        <f>MAX(0, Datos_sala[[#This Row],[Tiempo de Permanencia]]-Datos_sala[[#This Row],[Tiempo de Preparación Ordenes en Horas]])</f>
        <v>0.14166666666666666</v>
      </c>
      <c r="U757" s="9" t="str">
        <f>IF(Datos_sala[[#This Row],[Tiempo de Degustación en Horas]] = 0, "No", "Si")</f>
        <v>Si</v>
      </c>
    </row>
    <row r="758" spans="1:21" x14ac:dyDescent="0.3">
      <c r="A758" t="s">
        <v>152</v>
      </c>
      <c r="B758" t="s">
        <v>285</v>
      </c>
      <c r="C758">
        <v>6</v>
      </c>
      <c r="D758" s="1">
        <v>45023.074305555558</v>
      </c>
      <c r="E758" s="1">
        <v>45023.195833333331</v>
      </c>
      <c r="F758" t="s">
        <v>83</v>
      </c>
      <c r="G758" t="s">
        <v>73</v>
      </c>
      <c r="H758" t="s">
        <v>87</v>
      </c>
      <c r="I758">
        <v>1003</v>
      </c>
      <c r="J758" t="s">
        <v>79</v>
      </c>
      <c r="K758">
        <v>757</v>
      </c>
      <c r="L758" t="s">
        <v>76</v>
      </c>
      <c r="M758" t="s">
        <v>11</v>
      </c>
      <c r="N758" s="2">
        <f>SUMIF(Datos_cocina!A:A,Datos_sala!K:K,Datos_cocina!J:J)</f>
        <v>60</v>
      </c>
      <c r="O758" s="7" t="str">
        <f>TEXT(Datos_sala[[#This Row],[Hora de Salida]], "aaaa-mm-dd")</f>
        <v>2023-04-07</v>
      </c>
      <c r="P758" t="str">
        <f>TEXT(Datos_sala[[#This Row],[Hora de Llegada]], "hh:mm")</f>
        <v>01:47</v>
      </c>
      <c r="Q758" t="str">
        <f>TEXT(Datos_sala[[#This Row],[Hora de Salida]], "hh:mm")</f>
        <v>04:42</v>
      </c>
      <c r="R758" s="8">
        <f>Datos_sala[[#This Row],[Hora de Salida2]] - Datos_sala[[#This Row],[Hora de Llegada2]] + IF(Datos_sala[[#This Row],[Estado de la Mesa]]="Ocupada", 15/1440, 0)</f>
        <v>0.12152777777777778</v>
      </c>
      <c r="S758" s="8">
        <f>SUMIF(Datos_cocina!A:A, Datos_sala!K:K, Datos_cocina!H:H)</f>
        <v>2.7777777777777776E-2</v>
      </c>
      <c r="T758" s="8">
        <f>MAX(0, Datos_sala[[#This Row],[Tiempo de Permanencia]]-Datos_sala[[#This Row],[Tiempo de Preparación Ordenes en Horas]])</f>
        <v>9.375E-2</v>
      </c>
      <c r="U758" s="9" t="str">
        <f>IF(Datos_sala[[#This Row],[Tiempo de Degustación en Horas]] = 0, "No", "Si")</f>
        <v>Si</v>
      </c>
    </row>
    <row r="759" spans="1:21" x14ac:dyDescent="0.3">
      <c r="A759">
        <v>18</v>
      </c>
      <c r="B759" t="s">
        <v>1705</v>
      </c>
      <c r="C759">
        <v>4</v>
      </c>
      <c r="D759" s="1">
        <v>45023.011805555558</v>
      </c>
      <c r="E759" s="1">
        <v>45023.090277777781</v>
      </c>
      <c r="F759" t="s">
        <v>101</v>
      </c>
      <c r="G759" t="s">
        <v>98</v>
      </c>
      <c r="H759" t="s">
        <v>74</v>
      </c>
      <c r="I759" t="s">
        <v>1706</v>
      </c>
      <c r="J759" t="s">
        <v>79</v>
      </c>
      <c r="K759">
        <v>758</v>
      </c>
      <c r="L759" t="s">
        <v>69</v>
      </c>
      <c r="M759" t="s">
        <v>1392</v>
      </c>
      <c r="N759" s="2">
        <f>SUMIF(Datos_cocina!A:A,Datos_sala!K:K,Datos_cocina!J:J)</f>
        <v>52</v>
      </c>
      <c r="O759" s="7" t="str">
        <f>TEXT(Datos_sala[[#This Row],[Hora de Salida]], "aaaa-mm-dd")</f>
        <v>2023-04-07</v>
      </c>
      <c r="P759" t="str">
        <f>TEXT(Datos_sala[[#This Row],[Hora de Llegada]], "hh:mm")</f>
        <v>00:17</v>
      </c>
      <c r="Q759" t="str">
        <f>TEXT(Datos_sala[[#This Row],[Hora de Salida]], "hh:mm")</f>
        <v>02:10</v>
      </c>
      <c r="R759" s="8">
        <f>Datos_sala[[#This Row],[Hora de Salida2]] - Datos_sala[[#This Row],[Hora de Llegada2]] + IF(Datos_sala[[#This Row],[Estado de la Mesa]]="Ocupada", 15/1440, 0)</f>
        <v>7.8472222222222221E-2</v>
      </c>
      <c r="S759" s="8">
        <f>SUMIF(Datos_cocina!A:A, Datos_sala!K:K, Datos_cocina!H:H)</f>
        <v>2.8472222222222225E-2</v>
      </c>
      <c r="T759" s="8">
        <f>MAX(0, Datos_sala[[#This Row],[Tiempo de Permanencia]]-Datos_sala[[#This Row],[Tiempo de Preparación Ordenes en Horas]])</f>
        <v>4.9999999999999996E-2</v>
      </c>
      <c r="U759" s="9" t="str">
        <f>IF(Datos_sala[[#This Row],[Tiempo de Degustación en Horas]] = 0, "No", "Si")</f>
        <v>Si</v>
      </c>
    </row>
    <row r="760" spans="1:21" x14ac:dyDescent="0.3">
      <c r="A760">
        <v>20</v>
      </c>
      <c r="B760" t="s">
        <v>1707</v>
      </c>
      <c r="C760">
        <v>5</v>
      </c>
      <c r="D760" s="1">
        <v>45023.027777777781</v>
      </c>
      <c r="E760" s="1">
        <v>45023.15625</v>
      </c>
      <c r="F760" t="s">
        <v>121</v>
      </c>
      <c r="G760" t="s">
        <v>73</v>
      </c>
      <c r="H760" t="s">
        <v>67</v>
      </c>
      <c r="I760" t="s">
        <v>1708</v>
      </c>
      <c r="J760" t="s">
        <v>79</v>
      </c>
      <c r="K760">
        <v>759</v>
      </c>
      <c r="L760" t="s">
        <v>99</v>
      </c>
      <c r="M760" t="s">
        <v>1709</v>
      </c>
      <c r="N760" s="2">
        <f>SUMIF(Datos_cocina!A:A,Datos_sala!K:K,Datos_cocina!J:J)</f>
        <v>342</v>
      </c>
      <c r="O760" s="7" t="str">
        <f>TEXT(Datos_sala[[#This Row],[Hora de Salida]], "aaaa-mm-dd")</f>
        <v>2023-04-07</v>
      </c>
      <c r="P760" t="str">
        <f>TEXT(Datos_sala[[#This Row],[Hora de Llegada]], "hh:mm")</f>
        <v>00:40</v>
      </c>
      <c r="Q760" t="str">
        <f>TEXT(Datos_sala[[#This Row],[Hora de Salida]], "hh:mm")</f>
        <v>03:45</v>
      </c>
      <c r="R760" s="8">
        <f>Datos_sala[[#This Row],[Hora de Salida2]] - Datos_sala[[#This Row],[Hora de Llegada2]] + IF(Datos_sala[[#This Row],[Estado de la Mesa]]="Ocupada", 15/1440, 0)</f>
        <v>0.12847222222222221</v>
      </c>
      <c r="S760" s="8">
        <f>SUMIF(Datos_cocina!A:A, Datos_sala!K:K, Datos_cocina!H:H)</f>
        <v>0.13611111111111113</v>
      </c>
      <c r="T760" s="8">
        <f>MAX(0, Datos_sala[[#This Row],[Tiempo de Permanencia]]-Datos_sala[[#This Row],[Tiempo de Preparación Ordenes en Horas]])</f>
        <v>0</v>
      </c>
      <c r="U760" s="9" t="str">
        <f>IF(Datos_sala[[#This Row],[Tiempo de Degustación en Horas]] = 0, "No", "Si")</f>
        <v>No</v>
      </c>
    </row>
    <row r="761" spans="1:21" x14ac:dyDescent="0.3">
      <c r="A761" t="s">
        <v>89</v>
      </c>
      <c r="B761" t="s">
        <v>286</v>
      </c>
      <c r="C761">
        <v>6</v>
      </c>
      <c r="D761" s="1">
        <v>45023.017361111109</v>
      </c>
      <c r="E761" s="1">
        <v>45023.069444444445</v>
      </c>
      <c r="F761" t="s">
        <v>65</v>
      </c>
      <c r="G761" t="s">
        <v>73</v>
      </c>
      <c r="H761" t="s">
        <v>67</v>
      </c>
      <c r="I761">
        <v>3942</v>
      </c>
      <c r="J761" t="s">
        <v>68</v>
      </c>
      <c r="K761">
        <v>760</v>
      </c>
      <c r="L761" t="s">
        <v>99</v>
      </c>
      <c r="M761" t="s">
        <v>30</v>
      </c>
      <c r="N761" s="2">
        <f>SUMIF(Datos_cocina!A:A,Datos_sala!K:K,Datos_cocina!J:J)</f>
        <v>105</v>
      </c>
      <c r="O761" s="7" t="str">
        <f>TEXT(Datos_sala[[#This Row],[Hora de Salida]], "aaaa-mm-dd")</f>
        <v>2023-04-07</v>
      </c>
      <c r="P761" t="str">
        <f>TEXT(Datos_sala[[#This Row],[Hora de Llegada]], "hh:mm")</f>
        <v>00:25</v>
      </c>
      <c r="Q761" t="str">
        <f>TEXT(Datos_sala[[#This Row],[Hora de Salida]], "hh:mm")</f>
        <v>01:40</v>
      </c>
      <c r="R761" s="8">
        <f>Datos_sala[[#This Row],[Hora de Salida2]] - Datos_sala[[#This Row],[Hora de Llegada2]] + IF(Datos_sala[[#This Row],[Estado de la Mesa]]="Ocupada", 15/1440, 0)</f>
        <v>5.2083333333333336E-2</v>
      </c>
      <c r="S761" s="8">
        <f>SUMIF(Datos_cocina!A:A, Datos_sala!K:K, Datos_cocina!H:H)</f>
        <v>1.3888888888888888E-2</v>
      </c>
      <c r="T761" s="8">
        <f>MAX(0, Datos_sala[[#This Row],[Tiempo de Permanencia]]-Datos_sala[[#This Row],[Tiempo de Preparación Ordenes en Horas]])</f>
        <v>3.8194444444444448E-2</v>
      </c>
      <c r="U761" s="9" t="str">
        <f>IF(Datos_sala[[#This Row],[Tiempo de Degustación en Horas]] = 0, "No", "Si")</f>
        <v>Si</v>
      </c>
    </row>
    <row r="762" spans="1:21" x14ac:dyDescent="0.3">
      <c r="A762">
        <v>4</v>
      </c>
      <c r="B762" t="s">
        <v>1442</v>
      </c>
      <c r="C762">
        <v>4</v>
      </c>
      <c r="D762" s="1">
        <v>45023.11041666667</v>
      </c>
      <c r="E762" s="1">
        <v>45023.154166666667</v>
      </c>
      <c r="F762" t="s">
        <v>101</v>
      </c>
      <c r="G762" t="s">
        <v>98</v>
      </c>
      <c r="H762" t="s">
        <v>67</v>
      </c>
      <c r="I762" t="s">
        <v>1710</v>
      </c>
      <c r="J762" t="s">
        <v>68</v>
      </c>
      <c r="K762">
        <v>761</v>
      </c>
      <c r="L762" t="s">
        <v>107</v>
      </c>
      <c r="M762" t="s">
        <v>1711</v>
      </c>
      <c r="N762" s="2">
        <f>SUMIF(Datos_cocina!A:A,Datos_sala!K:K,Datos_cocina!J:J)</f>
        <v>174</v>
      </c>
      <c r="O762" s="7" t="str">
        <f>TEXT(Datos_sala[[#This Row],[Hora de Salida]], "aaaa-mm-dd")</f>
        <v>2023-04-07</v>
      </c>
      <c r="P762" t="str">
        <f>TEXT(Datos_sala[[#This Row],[Hora de Llegada]], "hh:mm")</f>
        <v>02:39</v>
      </c>
      <c r="Q762" t="str">
        <f>TEXT(Datos_sala[[#This Row],[Hora de Salida]], "hh:mm")</f>
        <v>03:42</v>
      </c>
      <c r="R762" s="8">
        <f>Datos_sala[[#This Row],[Hora de Salida2]] - Datos_sala[[#This Row],[Hora de Llegada2]] + IF(Datos_sala[[#This Row],[Estado de la Mesa]]="Ocupada", 15/1440, 0)</f>
        <v>4.3750000000000011E-2</v>
      </c>
      <c r="S762" s="8">
        <f>SUMIF(Datos_cocina!A:A, Datos_sala!K:K, Datos_cocina!H:H)</f>
        <v>7.0833333333333331E-2</v>
      </c>
      <c r="T762" s="8">
        <f>MAX(0, Datos_sala[[#This Row],[Tiempo de Permanencia]]-Datos_sala[[#This Row],[Tiempo de Preparación Ordenes en Horas]])</f>
        <v>0</v>
      </c>
      <c r="U762" s="9" t="str">
        <f>IF(Datos_sala[[#This Row],[Tiempo de Degustación en Horas]] = 0, "No", "Si")</f>
        <v>No</v>
      </c>
    </row>
    <row r="763" spans="1:21" x14ac:dyDescent="0.3">
      <c r="A763">
        <v>4</v>
      </c>
      <c r="B763" t="s">
        <v>881</v>
      </c>
      <c r="C763">
        <v>3</v>
      </c>
      <c r="D763" s="1">
        <v>45023.054166666669</v>
      </c>
      <c r="E763" s="1">
        <v>45023.142361111109</v>
      </c>
      <c r="F763" t="s">
        <v>72</v>
      </c>
      <c r="G763" t="s">
        <v>98</v>
      </c>
      <c r="H763" t="s">
        <v>67</v>
      </c>
      <c r="I763" t="s">
        <v>1712</v>
      </c>
      <c r="J763" t="s">
        <v>79</v>
      </c>
      <c r="K763">
        <v>762</v>
      </c>
      <c r="L763" t="s">
        <v>103</v>
      </c>
      <c r="M763" t="s">
        <v>1713</v>
      </c>
      <c r="N763" s="2">
        <f>SUMIF(Datos_cocina!A:A,Datos_sala!K:K,Datos_cocina!J:J)</f>
        <v>99</v>
      </c>
      <c r="O763" s="7" t="str">
        <f>TEXT(Datos_sala[[#This Row],[Hora de Salida]], "aaaa-mm-dd")</f>
        <v>2023-04-07</v>
      </c>
      <c r="P763" t="str">
        <f>TEXT(Datos_sala[[#This Row],[Hora de Llegada]], "hh:mm")</f>
        <v>01:18</v>
      </c>
      <c r="Q763" t="str">
        <f>TEXT(Datos_sala[[#This Row],[Hora de Salida]], "hh:mm")</f>
        <v>03:25</v>
      </c>
      <c r="R763" s="8">
        <f>Datos_sala[[#This Row],[Hora de Salida2]] - Datos_sala[[#This Row],[Hora de Llegada2]] + IF(Datos_sala[[#This Row],[Estado de la Mesa]]="Ocupada", 15/1440, 0)</f>
        <v>8.8194444444444436E-2</v>
      </c>
      <c r="S763" s="8">
        <f>SUMIF(Datos_cocina!A:A, Datos_sala!K:K, Datos_cocina!H:H)</f>
        <v>2.0138888888888887E-2</v>
      </c>
      <c r="T763" s="8">
        <f>MAX(0, Datos_sala[[#This Row],[Tiempo de Permanencia]]-Datos_sala[[#This Row],[Tiempo de Preparación Ordenes en Horas]])</f>
        <v>6.805555555555555E-2</v>
      </c>
      <c r="U763" s="9" t="str">
        <f>IF(Datos_sala[[#This Row],[Tiempo de Degustación en Horas]] = 0, "No", "Si")</f>
        <v>Si</v>
      </c>
    </row>
    <row r="764" spans="1:21" x14ac:dyDescent="0.3">
      <c r="A764">
        <v>18</v>
      </c>
      <c r="B764" t="s">
        <v>1431</v>
      </c>
      <c r="C764">
        <v>3</v>
      </c>
      <c r="D764" s="1">
        <v>45023.15902777778</v>
      </c>
      <c r="E764" s="1">
        <v>45023.216666666667</v>
      </c>
      <c r="F764" t="s">
        <v>65</v>
      </c>
      <c r="G764" t="s">
        <v>73</v>
      </c>
      <c r="H764" t="s">
        <v>67</v>
      </c>
      <c r="I764" t="s">
        <v>1714</v>
      </c>
      <c r="J764" t="s">
        <v>79</v>
      </c>
      <c r="K764">
        <v>763</v>
      </c>
      <c r="L764" t="s">
        <v>99</v>
      </c>
      <c r="M764" t="s">
        <v>1055</v>
      </c>
      <c r="N764" s="2">
        <f>SUMIF(Datos_cocina!A:A,Datos_sala!K:K,Datos_cocina!J:J)</f>
        <v>104</v>
      </c>
      <c r="O764" s="7" t="str">
        <f>TEXT(Datos_sala[[#This Row],[Hora de Salida]], "aaaa-mm-dd")</f>
        <v>2023-04-07</v>
      </c>
      <c r="P764" t="str">
        <f>TEXT(Datos_sala[[#This Row],[Hora de Llegada]], "hh:mm")</f>
        <v>03:49</v>
      </c>
      <c r="Q764" t="str">
        <f>TEXT(Datos_sala[[#This Row],[Hora de Salida]], "hh:mm")</f>
        <v>05:12</v>
      </c>
      <c r="R764" s="8">
        <f>Datos_sala[[#This Row],[Hora de Salida2]] - Datos_sala[[#This Row],[Hora de Llegada2]] + IF(Datos_sala[[#This Row],[Estado de la Mesa]]="Ocupada", 15/1440, 0)</f>
        <v>5.7638888888888906E-2</v>
      </c>
      <c r="S764" s="8">
        <f>SUMIF(Datos_cocina!A:A, Datos_sala!K:K, Datos_cocina!H:H)</f>
        <v>2.2222222222222223E-2</v>
      </c>
      <c r="T764" s="8">
        <f>MAX(0, Datos_sala[[#This Row],[Tiempo de Permanencia]]-Datos_sala[[#This Row],[Tiempo de Preparación Ordenes en Horas]])</f>
        <v>3.541666666666668E-2</v>
      </c>
      <c r="U764" s="9" t="str">
        <f>IF(Datos_sala[[#This Row],[Tiempo de Degustación en Horas]] = 0, "No", "Si")</f>
        <v>Si</v>
      </c>
    </row>
    <row r="765" spans="1:21" x14ac:dyDescent="0.3">
      <c r="A765">
        <v>20</v>
      </c>
      <c r="B765" t="s">
        <v>1715</v>
      </c>
      <c r="C765">
        <v>1</v>
      </c>
      <c r="D765" s="1">
        <v>45023.145833333336</v>
      </c>
      <c r="E765" s="1">
        <v>45023.240277777775</v>
      </c>
      <c r="F765" t="s">
        <v>65</v>
      </c>
      <c r="G765" t="s">
        <v>66</v>
      </c>
      <c r="H765" t="s">
        <v>67</v>
      </c>
      <c r="I765" t="s">
        <v>1716</v>
      </c>
      <c r="J765" t="s">
        <v>75</v>
      </c>
      <c r="K765">
        <v>764</v>
      </c>
      <c r="L765" t="s">
        <v>88</v>
      </c>
      <c r="M765" t="s">
        <v>1717</v>
      </c>
      <c r="N765" s="2">
        <f>SUMIF(Datos_cocina!A:A,Datos_sala!K:K,Datos_cocina!J:J)</f>
        <v>85</v>
      </c>
      <c r="O765" s="7" t="str">
        <f>TEXT(Datos_sala[[#This Row],[Hora de Salida]], "aaaa-mm-dd")</f>
        <v>2023-04-07</v>
      </c>
      <c r="P765" t="str">
        <f>TEXT(Datos_sala[[#This Row],[Hora de Llegada]], "hh:mm")</f>
        <v>03:30</v>
      </c>
      <c r="Q765" t="str">
        <f>TEXT(Datos_sala[[#This Row],[Hora de Salida]], "hh:mm")</f>
        <v>05:46</v>
      </c>
      <c r="R765" s="8">
        <f>Datos_sala[[#This Row],[Hora de Salida2]] - Datos_sala[[#This Row],[Hora de Llegada2]] + IF(Datos_sala[[#This Row],[Estado de la Mesa]]="Ocupada", 15/1440, 0)</f>
        <v>0.10486111111111111</v>
      </c>
      <c r="S765" s="8">
        <f>SUMIF(Datos_cocina!A:A, Datos_sala!K:K, Datos_cocina!H:H)</f>
        <v>7.7777777777777779E-2</v>
      </c>
      <c r="T765" s="8">
        <f>MAX(0, Datos_sala[[#This Row],[Tiempo de Permanencia]]-Datos_sala[[#This Row],[Tiempo de Preparación Ordenes en Horas]])</f>
        <v>2.7083333333333334E-2</v>
      </c>
      <c r="U765" s="9" t="str">
        <f>IF(Datos_sala[[#This Row],[Tiempo de Degustación en Horas]] = 0, "No", "Si")</f>
        <v>Si</v>
      </c>
    </row>
    <row r="766" spans="1:21" x14ac:dyDescent="0.3">
      <c r="A766">
        <v>20</v>
      </c>
      <c r="B766" t="s">
        <v>1377</v>
      </c>
      <c r="C766">
        <v>4</v>
      </c>
      <c r="D766" s="1">
        <v>45023.01666666667</v>
      </c>
      <c r="E766" s="1">
        <v>45023.067361111112</v>
      </c>
      <c r="F766" t="s">
        <v>101</v>
      </c>
      <c r="G766" t="s">
        <v>66</v>
      </c>
      <c r="H766" t="s">
        <v>67</v>
      </c>
      <c r="I766" t="s">
        <v>1718</v>
      </c>
      <c r="J766" t="s">
        <v>68</v>
      </c>
      <c r="K766">
        <v>765</v>
      </c>
      <c r="L766" t="s">
        <v>84</v>
      </c>
      <c r="M766" t="s">
        <v>1719</v>
      </c>
      <c r="N766" s="2">
        <f>SUMIF(Datos_cocina!A:A,Datos_sala!K:K,Datos_cocina!J:J)</f>
        <v>233</v>
      </c>
      <c r="O766" s="7" t="str">
        <f>TEXT(Datos_sala[[#This Row],[Hora de Salida]], "aaaa-mm-dd")</f>
        <v>2023-04-07</v>
      </c>
      <c r="P766" t="str">
        <f>TEXT(Datos_sala[[#This Row],[Hora de Llegada]], "hh:mm")</f>
        <v>00:24</v>
      </c>
      <c r="Q766" t="str">
        <f>TEXT(Datos_sala[[#This Row],[Hora de Salida]], "hh:mm")</f>
        <v>01:37</v>
      </c>
      <c r="R766" s="8">
        <f>Datos_sala[[#This Row],[Hora de Salida2]] - Datos_sala[[#This Row],[Hora de Llegada2]] + IF(Datos_sala[[#This Row],[Estado de la Mesa]]="Ocupada", 15/1440, 0)</f>
        <v>5.0694444444444445E-2</v>
      </c>
      <c r="S766" s="8">
        <f>SUMIF(Datos_cocina!A:A, Datos_sala!K:K, Datos_cocina!H:H)</f>
        <v>0.1138888888888889</v>
      </c>
      <c r="T766" s="8">
        <f>MAX(0, Datos_sala[[#This Row],[Tiempo de Permanencia]]-Datos_sala[[#This Row],[Tiempo de Preparación Ordenes en Horas]])</f>
        <v>0</v>
      </c>
      <c r="U766" s="9" t="str">
        <f>IF(Datos_sala[[#This Row],[Tiempo de Degustación en Horas]] = 0, "No", "Si")</f>
        <v>No</v>
      </c>
    </row>
    <row r="767" spans="1:21" x14ac:dyDescent="0.3">
      <c r="A767">
        <v>17</v>
      </c>
      <c r="B767" t="s">
        <v>78</v>
      </c>
      <c r="C767">
        <v>6</v>
      </c>
      <c r="D767" s="1">
        <v>45023.06527777778</v>
      </c>
      <c r="E767" s="1">
        <v>45023.201388888891</v>
      </c>
      <c r="F767" t="s">
        <v>83</v>
      </c>
      <c r="G767" t="s">
        <v>66</v>
      </c>
      <c r="H767" t="s">
        <v>67</v>
      </c>
      <c r="I767" t="s">
        <v>1578</v>
      </c>
      <c r="J767" t="s">
        <v>79</v>
      </c>
      <c r="K767">
        <v>766</v>
      </c>
      <c r="L767" t="s">
        <v>99</v>
      </c>
      <c r="M767" t="s">
        <v>1720</v>
      </c>
      <c r="N767" s="2">
        <f>SUMIF(Datos_cocina!A:A,Datos_sala!K:K,Datos_cocina!J:J)</f>
        <v>185</v>
      </c>
      <c r="O767" s="7" t="str">
        <f>TEXT(Datos_sala[[#This Row],[Hora de Salida]], "aaaa-mm-dd")</f>
        <v>2023-04-07</v>
      </c>
      <c r="P767" t="str">
        <f>TEXT(Datos_sala[[#This Row],[Hora de Llegada]], "hh:mm")</f>
        <v>01:34</v>
      </c>
      <c r="Q767" t="str">
        <f>TEXT(Datos_sala[[#This Row],[Hora de Salida]], "hh:mm")</f>
        <v>04:50</v>
      </c>
      <c r="R767" s="8">
        <f>Datos_sala[[#This Row],[Hora de Salida2]] - Datos_sala[[#This Row],[Hora de Llegada2]] + IF(Datos_sala[[#This Row],[Estado de la Mesa]]="Ocupada", 15/1440, 0)</f>
        <v>0.13611111111111113</v>
      </c>
      <c r="S767" s="8">
        <f>SUMIF(Datos_cocina!A:A, Datos_sala!K:K, Datos_cocina!H:H)</f>
        <v>9.3055555555555558E-2</v>
      </c>
      <c r="T767" s="8">
        <f>MAX(0, Datos_sala[[#This Row],[Tiempo de Permanencia]]-Datos_sala[[#This Row],[Tiempo de Preparación Ordenes en Horas]])</f>
        <v>4.3055555555555569E-2</v>
      </c>
      <c r="U767" s="9" t="str">
        <f>IF(Datos_sala[[#This Row],[Tiempo de Degustación en Horas]] = 0, "No", "Si")</f>
        <v>Si</v>
      </c>
    </row>
    <row r="768" spans="1:21" x14ac:dyDescent="0.3">
      <c r="A768">
        <v>10</v>
      </c>
      <c r="B768" t="s">
        <v>1721</v>
      </c>
      <c r="C768">
        <v>3</v>
      </c>
      <c r="D768" s="1">
        <v>45023.047222222223</v>
      </c>
      <c r="E768" s="1">
        <v>45023.164583333331</v>
      </c>
      <c r="F768" t="s">
        <v>83</v>
      </c>
      <c r="G768" t="s">
        <v>98</v>
      </c>
      <c r="H768" t="s">
        <v>67</v>
      </c>
      <c r="I768" t="s">
        <v>1520</v>
      </c>
      <c r="J768" t="s">
        <v>79</v>
      </c>
      <c r="K768">
        <v>767</v>
      </c>
      <c r="L768" t="s">
        <v>110</v>
      </c>
      <c r="M768" t="s">
        <v>1722</v>
      </c>
      <c r="N768" s="2">
        <f>SUMIF(Datos_cocina!A:A,Datos_sala!K:K,Datos_cocina!J:J)</f>
        <v>169</v>
      </c>
      <c r="O768" s="7" t="str">
        <f>TEXT(Datos_sala[[#This Row],[Hora de Salida]], "aaaa-mm-dd")</f>
        <v>2023-04-07</v>
      </c>
      <c r="P768" t="str">
        <f>TEXT(Datos_sala[[#This Row],[Hora de Llegada]], "hh:mm")</f>
        <v>01:08</v>
      </c>
      <c r="Q768" t="str">
        <f>TEXT(Datos_sala[[#This Row],[Hora de Salida]], "hh:mm")</f>
        <v>03:57</v>
      </c>
      <c r="R768" s="8">
        <f>Datos_sala[[#This Row],[Hora de Salida2]] - Datos_sala[[#This Row],[Hora de Llegada2]] + IF(Datos_sala[[#This Row],[Estado de la Mesa]]="Ocupada", 15/1440, 0)</f>
        <v>0.11736111111111111</v>
      </c>
      <c r="S768" s="8">
        <f>SUMIF(Datos_cocina!A:A, Datos_sala!K:K, Datos_cocina!H:H)</f>
        <v>5.9027777777777776E-2</v>
      </c>
      <c r="T768" s="8">
        <f>MAX(0, Datos_sala[[#This Row],[Tiempo de Permanencia]]-Datos_sala[[#This Row],[Tiempo de Preparación Ordenes en Horas]])</f>
        <v>5.8333333333333334E-2</v>
      </c>
      <c r="U768" s="9" t="str">
        <f>IF(Datos_sala[[#This Row],[Tiempo de Degustación en Horas]] = 0, "No", "Si")</f>
        <v>Si</v>
      </c>
    </row>
    <row r="769" spans="1:21" x14ac:dyDescent="0.3">
      <c r="A769" s="10"/>
      <c r="B769" s="10"/>
      <c r="D769" s="1"/>
      <c r="E769" s="1"/>
      <c r="F769" s="10"/>
      <c r="G769" s="10"/>
      <c r="H769" s="10"/>
      <c r="J769" s="10"/>
      <c r="L769" s="10"/>
      <c r="M769" s="10"/>
      <c r="N769" s="2">
        <f>SUM(Datos_sala[Monto Total de la Cuenta])</f>
        <v>106327</v>
      </c>
      <c r="O769" s="7"/>
      <c r="P769" s="10"/>
      <c r="Q769" s="10"/>
      <c r="R769" s="8"/>
      <c r="S769" s="8"/>
      <c r="T769" s="8"/>
      <c r="U769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4E8D-B7AF-4585-8226-5EEB5A319746}">
  <dimension ref="B2:J235"/>
  <sheetViews>
    <sheetView topLeftCell="A64" zoomScale="40" zoomScaleNormal="40" workbookViewId="0">
      <selection activeCell="BW229" sqref="BW229"/>
    </sheetView>
  </sheetViews>
  <sheetFormatPr baseColWidth="10" defaultRowHeight="14.4" x14ac:dyDescent="0.3"/>
  <cols>
    <col min="1" max="1" width="15" bestFit="1" customWidth="1"/>
    <col min="2" max="2" width="27.6640625" bestFit="1" customWidth="1"/>
    <col min="3" max="3" width="19" bestFit="1" customWidth="1"/>
    <col min="4" max="4" width="31.44140625" customWidth="1"/>
    <col min="5" max="5" width="41.6640625" customWidth="1"/>
    <col min="6" max="6" width="27.88671875" bestFit="1" customWidth="1"/>
    <col min="7" max="7" width="19" bestFit="1" customWidth="1"/>
    <col min="8" max="8" width="21" bestFit="1" customWidth="1"/>
    <col min="9" max="9" width="19" bestFit="1" customWidth="1"/>
    <col min="10" max="10" width="20.33203125" bestFit="1" customWidth="1"/>
    <col min="11" max="100" width="2.88671875" bestFit="1" customWidth="1"/>
    <col min="101" max="768" width="3.88671875" bestFit="1" customWidth="1"/>
    <col min="769" max="769" width="12.33203125" bestFit="1" customWidth="1"/>
  </cols>
  <sheetData>
    <row r="2" spans="4:5" ht="6.6" customHeight="1" thickBot="1" x14ac:dyDescent="0.35"/>
    <row r="3" spans="4:5" ht="31.8" customHeight="1" x14ac:dyDescent="0.3">
      <c r="D3" s="43" t="s">
        <v>56</v>
      </c>
      <c r="E3" s="44" t="s">
        <v>1741</v>
      </c>
    </row>
    <row r="4" spans="4:5" ht="21" x14ac:dyDescent="0.3">
      <c r="D4" s="39" t="s">
        <v>73</v>
      </c>
      <c r="E4" s="40">
        <v>62781</v>
      </c>
    </row>
    <row r="5" spans="4:5" ht="21" x14ac:dyDescent="0.3">
      <c r="D5" s="39" t="s">
        <v>66</v>
      </c>
      <c r="E5" s="40">
        <v>22692</v>
      </c>
    </row>
    <row r="6" spans="4:5" ht="21" x14ac:dyDescent="0.3">
      <c r="D6" s="39" t="s">
        <v>98</v>
      </c>
      <c r="E6" s="40">
        <v>20854</v>
      </c>
    </row>
    <row r="7" spans="4:5" ht="21.6" thickBot="1" x14ac:dyDescent="0.35">
      <c r="D7" s="41" t="s">
        <v>1739</v>
      </c>
      <c r="E7" s="42">
        <v>106327</v>
      </c>
    </row>
    <row r="29" spans="4:5" ht="25.8" x14ac:dyDescent="0.5">
      <c r="D29" s="27" t="s">
        <v>57</v>
      </c>
      <c r="E29" s="28" t="s">
        <v>1742</v>
      </c>
    </row>
    <row r="30" spans="4:5" ht="21" x14ac:dyDescent="0.4">
      <c r="D30" s="45" t="s">
        <v>74</v>
      </c>
      <c r="E30" s="46">
        <v>92</v>
      </c>
    </row>
    <row r="31" spans="4:5" ht="21" x14ac:dyDescent="0.4">
      <c r="D31" s="45" t="s">
        <v>67</v>
      </c>
      <c r="E31" s="46">
        <v>525</v>
      </c>
    </row>
    <row r="32" spans="4:5" ht="21" x14ac:dyDescent="0.4">
      <c r="D32" s="45" t="s">
        <v>87</v>
      </c>
      <c r="E32" s="46">
        <v>150</v>
      </c>
    </row>
    <row r="33" spans="4:5" ht="21" x14ac:dyDescent="0.4">
      <c r="D33" s="45" t="s">
        <v>1739</v>
      </c>
      <c r="E33" s="46">
        <v>767</v>
      </c>
    </row>
    <row r="59" spans="2:10" ht="25.8" x14ac:dyDescent="0.5">
      <c r="B59" s="27" t="s">
        <v>1741</v>
      </c>
      <c r="C59" s="27" t="s">
        <v>1750</v>
      </c>
      <c r="D59" s="28"/>
      <c r="E59" s="28"/>
      <c r="F59" s="28"/>
      <c r="G59" s="28"/>
      <c r="H59" s="28"/>
      <c r="I59" s="28"/>
      <c r="J59" s="28"/>
    </row>
    <row r="60" spans="2:10" ht="25.8" x14ac:dyDescent="0.5">
      <c r="B60" s="27" t="s">
        <v>56</v>
      </c>
      <c r="C60" s="28" t="s">
        <v>1743</v>
      </c>
      <c r="D60" s="28" t="s">
        <v>1744</v>
      </c>
      <c r="E60" s="28" t="s">
        <v>1745</v>
      </c>
      <c r="F60" s="28" t="s">
        <v>1746</v>
      </c>
      <c r="G60" s="28" t="s">
        <v>1747</v>
      </c>
      <c r="H60" s="28" t="s">
        <v>1748</v>
      </c>
      <c r="I60" s="28" t="s">
        <v>1749</v>
      </c>
      <c r="J60" s="28" t="s">
        <v>1739</v>
      </c>
    </row>
    <row r="61" spans="2:10" ht="18" x14ac:dyDescent="0.35">
      <c r="B61" s="23" t="s">
        <v>73</v>
      </c>
      <c r="C61" s="24">
        <v>10839</v>
      </c>
      <c r="D61" s="24">
        <v>12874</v>
      </c>
      <c r="E61" s="24">
        <v>4790</v>
      </c>
      <c r="F61" s="24">
        <v>3480</v>
      </c>
      <c r="G61" s="24">
        <v>7133</v>
      </c>
      <c r="H61" s="24">
        <v>13487</v>
      </c>
      <c r="I61" s="24">
        <v>10178</v>
      </c>
      <c r="J61" s="24">
        <v>62781</v>
      </c>
    </row>
    <row r="62" spans="2:10" ht="18" x14ac:dyDescent="0.35">
      <c r="B62" s="23" t="s">
        <v>66</v>
      </c>
      <c r="C62" s="24">
        <v>3730</v>
      </c>
      <c r="D62" s="24">
        <v>4137</v>
      </c>
      <c r="E62" s="24">
        <v>1197</v>
      </c>
      <c r="F62" s="24">
        <v>1689</v>
      </c>
      <c r="G62" s="24">
        <v>2369</v>
      </c>
      <c r="H62" s="24">
        <v>5855</v>
      </c>
      <c r="I62" s="24">
        <v>3715</v>
      </c>
      <c r="J62" s="24">
        <v>22692</v>
      </c>
    </row>
    <row r="63" spans="2:10" ht="18" x14ac:dyDescent="0.35">
      <c r="B63" s="23" t="s">
        <v>98</v>
      </c>
      <c r="C63" s="24">
        <v>3118</v>
      </c>
      <c r="D63" s="24">
        <v>3425</v>
      </c>
      <c r="E63" s="24">
        <v>2334</v>
      </c>
      <c r="F63" s="24">
        <v>2477</v>
      </c>
      <c r="G63" s="24">
        <v>1194</v>
      </c>
      <c r="H63" s="24">
        <v>5290</v>
      </c>
      <c r="I63" s="24">
        <v>3016</v>
      </c>
      <c r="J63" s="24">
        <v>20854</v>
      </c>
    </row>
    <row r="64" spans="2:10" ht="18" x14ac:dyDescent="0.35">
      <c r="B64" s="23" t="s">
        <v>1739</v>
      </c>
      <c r="C64" s="24">
        <v>17687</v>
      </c>
      <c r="D64" s="24">
        <v>20436</v>
      </c>
      <c r="E64" s="24">
        <v>8321</v>
      </c>
      <c r="F64" s="24">
        <v>7646</v>
      </c>
      <c r="G64" s="24">
        <v>10696</v>
      </c>
      <c r="H64" s="24">
        <v>24632</v>
      </c>
      <c r="I64" s="24">
        <v>16909</v>
      </c>
      <c r="J64" s="24">
        <v>106327</v>
      </c>
    </row>
    <row r="98" spans="4:5" ht="25.8" x14ac:dyDescent="0.5">
      <c r="D98" s="27" t="s">
        <v>61</v>
      </c>
      <c r="E98" s="28" t="s">
        <v>1741</v>
      </c>
    </row>
    <row r="99" spans="4:5" ht="18" x14ac:dyDescent="0.35">
      <c r="D99" s="23" t="s">
        <v>99</v>
      </c>
      <c r="E99" s="24">
        <v>9734</v>
      </c>
    </row>
    <row r="100" spans="4:5" ht="18" x14ac:dyDescent="0.35">
      <c r="D100" s="23" t="s">
        <v>80</v>
      </c>
      <c r="E100" s="24">
        <v>11304</v>
      </c>
    </row>
    <row r="101" spans="4:5" ht="18" x14ac:dyDescent="0.35">
      <c r="D101" s="23" t="s">
        <v>76</v>
      </c>
      <c r="E101" s="24">
        <v>8566</v>
      </c>
    </row>
    <row r="102" spans="4:5" ht="18" x14ac:dyDescent="0.35">
      <c r="D102" s="23" t="s">
        <v>84</v>
      </c>
      <c r="E102" s="24">
        <v>11600</v>
      </c>
    </row>
    <row r="103" spans="4:5" ht="18" x14ac:dyDescent="0.35">
      <c r="D103" s="23" t="s">
        <v>88</v>
      </c>
      <c r="E103" s="24">
        <v>9874</v>
      </c>
    </row>
    <row r="104" spans="4:5" ht="18" x14ac:dyDescent="0.35">
      <c r="D104" s="23" t="s">
        <v>110</v>
      </c>
      <c r="E104" s="24">
        <v>7444</v>
      </c>
    </row>
    <row r="105" spans="4:5" ht="18" x14ac:dyDescent="0.35">
      <c r="D105" s="23" t="s">
        <v>107</v>
      </c>
      <c r="E105" s="24">
        <v>9483</v>
      </c>
    </row>
    <row r="106" spans="4:5" ht="18" x14ac:dyDescent="0.35">
      <c r="D106" s="23" t="s">
        <v>119</v>
      </c>
      <c r="E106" s="24">
        <v>9468</v>
      </c>
    </row>
    <row r="107" spans="4:5" ht="18" x14ac:dyDescent="0.35">
      <c r="D107" s="23" t="s">
        <v>69</v>
      </c>
      <c r="E107" s="24">
        <v>9768</v>
      </c>
    </row>
    <row r="108" spans="4:5" ht="18" x14ac:dyDescent="0.35">
      <c r="D108" s="23" t="s">
        <v>103</v>
      </c>
      <c r="E108" s="24">
        <v>9811</v>
      </c>
    </row>
    <row r="109" spans="4:5" ht="18" x14ac:dyDescent="0.35">
      <c r="D109" s="23" t="s">
        <v>142</v>
      </c>
      <c r="E109" s="24">
        <v>9275</v>
      </c>
    </row>
    <row r="110" spans="4:5" ht="18" x14ac:dyDescent="0.35">
      <c r="D110" s="23" t="s">
        <v>1739</v>
      </c>
      <c r="E110" s="24">
        <v>106327</v>
      </c>
    </row>
    <row r="146" spans="4:5" ht="25.8" x14ac:dyDescent="0.5">
      <c r="D146" s="27" t="s">
        <v>1738</v>
      </c>
      <c r="E146" s="28" t="s">
        <v>1753</v>
      </c>
    </row>
    <row r="147" spans="4:5" ht="18" x14ac:dyDescent="0.35">
      <c r="D147" s="23" t="s">
        <v>1751</v>
      </c>
      <c r="E147" s="11">
        <v>100</v>
      </c>
    </row>
    <row r="148" spans="4:5" ht="18" x14ac:dyDescent="0.35">
      <c r="D148" s="23" t="s">
        <v>1752</v>
      </c>
      <c r="E148" s="11">
        <v>667</v>
      </c>
    </row>
    <row r="149" spans="4:5" ht="18" x14ac:dyDescent="0.35">
      <c r="D149" s="23" t="s">
        <v>1739</v>
      </c>
      <c r="E149" s="11">
        <v>767</v>
      </c>
    </row>
    <row r="186" spans="4:6" ht="25.8" x14ac:dyDescent="0.5">
      <c r="D186" s="27" t="s">
        <v>57</v>
      </c>
      <c r="E186" s="28" t="s">
        <v>1756</v>
      </c>
      <c r="F186" s="28" t="s">
        <v>1757</v>
      </c>
    </row>
    <row r="187" spans="4:6" ht="18" x14ac:dyDescent="0.35">
      <c r="D187" s="23" t="s">
        <v>74</v>
      </c>
      <c r="E187" s="11">
        <v>92</v>
      </c>
      <c r="F187" s="11">
        <v>79982</v>
      </c>
    </row>
    <row r="188" spans="4:6" ht="18" x14ac:dyDescent="0.35">
      <c r="D188" s="23" t="s">
        <v>67</v>
      </c>
      <c r="E188" s="11">
        <v>525</v>
      </c>
      <c r="F188" s="11">
        <v>330194</v>
      </c>
    </row>
    <row r="189" spans="4:6" ht="18" x14ac:dyDescent="0.35">
      <c r="D189" s="23" t="s">
        <v>87</v>
      </c>
      <c r="E189" s="11">
        <v>150</v>
      </c>
      <c r="F189" s="11">
        <v>87177</v>
      </c>
    </row>
    <row r="190" spans="4:6" ht="18" x14ac:dyDescent="0.35">
      <c r="D190" s="23" t="s">
        <v>1739</v>
      </c>
      <c r="E190" s="11">
        <v>767</v>
      </c>
      <c r="F190" s="11">
        <v>497353</v>
      </c>
    </row>
    <row r="229" spans="4:5" ht="25.8" x14ac:dyDescent="0.5">
      <c r="D229" s="27" t="s">
        <v>1754</v>
      </c>
      <c r="E229" s="28" t="s">
        <v>1755</v>
      </c>
    </row>
    <row r="230" spans="4:5" ht="18" x14ac:dyDescent="0.35">
      <c r="D230" s="23" t="s">
        <v>121</v>
      </c>
      <c r="E230" s="11">
        <v>138</v>
      </c>
    </row>
    <row r="231" spans="4:5" ht="18" x14ac:dyDescent="0.35">
      <c r="D231" s="23" t="s">
        <v>83</v>
      </c>
      <c r="E231" s="11">
        <v>192</v>
      </c>
    </row>
    <row r="232" spans="4:5" ht="18" x14ac:dyDescent="0.35">
      <c r="D232" s="23" t="s">
        <v>101</v>
      </c>
      <c r="E232" s="11">
        <v>158</v>
      </c>
    </row>
    <row r="233" spans="4:5" ht="18" x14ac:dyDescent="0.35">
      <c r="D233" s="23" t="s">
        <v>65</v>
      </c>
      <c r="E233" s="11">
        <v>149</v>
      </c>
    </row>
    <row r="234" spans="4:5" ht="18" x14ac:dyDescent="0.35">
      <c r="D234" s="23" t="s">
        <v>72</v>
      </c>
      <c r="E234" s="11">
        <v>130</v>
      </c>
    </row>
    <row r="235" spans="4:5" ht="18" x14ac:dyDescent="0.35">
      <c r="D235" s="23" t="s">
        <v>1739</v>
      </c>
      <c r="E235" s="11">
        <v>767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72CD-BB66-478B-A2B6-4C9DA02383D5}">
  <dimension ref="A2:H36"/>
  <sheetViews>
    <sheetView tabSelected="1" topLeftCell="A5" zoomScale="90" zoomScaleNormal="90" workbookViewId="0">
      <selection activeCell="I5" sqref="I5"/>
    </sheetView>
  </sheetViews>
  <sheetFormatPr baseColWidth="10" defaultRowHeight="14.4" x14ac:dyDescent="0.3"/>
  <cols>
    <col min="1" max="1" width="44.44140625" customWidth="1"/>
    <col min="2" max="2" width="58.21875" customWidth="1"/>
    <col min="3" max="3" width="37.5546875" customWidth="1"/>
    <col min="4" max="4" width="52" customWidth="1"/>
    <col min="5" max="5" width="51.77734375" customWidth="1"/>
    <col min="6" max="6" width="60.21875" customWidth="1"/>
    <col min="7" max="10" width="11.88671875" bestFit="1" customWidth="1"/>
    <col min="11" max="11" width="14.6640625" bestFit="1" customWidth="1"/>
    <col min="12" max="226" width="22.88671875" bestFit="1" customWidth="1"/>
    <col min="227" max="227" width="12.5546875" bestFit="1" customWidth="1"/>
  </cols>
  <sheetData>
    <row r="2" spans="1:8" ht="15" thickBot="1" x14ac:dyDescent="0.35"/>
    <row r="3" spans="1:8" ht="25.8" x14ac:dyDescent="0.3">
      <c r="A3" s="13" t="s">
        <v>1759</v>
      </c>
      <c r="B3" s="13" t="s">
        <v>1760</v>
      </c>
      <c r="C3" s="13" t="s">
        <v>1761</v>
      </c>
      <c r="D3" s="13" t="s">
        <v>1762</v>
      </c>
      <c r="E3" s="13" t="s">
        <v>1758</v>
      </c>
      <c r="F3" s="51" t="s">
        <v>1763</v>
      </c>
      <c r="G3" s="38"/>
      <c r="H3" s="38"/>
    </row>
    <row r="4" spans="1:8" ht="24" thickBot="1" x14ac:dyDescent="0.5">
      <c r="A4" s="14">
        <v>767</v>
      </c>
      <c r="B4" s="15">
        <v>3.4823989569752283</v>
      </c>
      <c r="C4" s="16">
        <v>138.62711864406779</v>
      </c>
      <c r="D4" s="16">
        <v>106327</v>
      </c>
      <c r="E4" s="16">
        <v>31418</v>
      </c>
      <c r="F4" s="52">
        <f>Datos_cocina!R2</f>
        <v>0.70451531595925776</v>
      </c>
      <c r="G4" s="38"/>
      <c r="H4" s="38"/>
    </row>
    <row r="5" spans="1:8" ht="26.4" thickBot="1" x14ac:dyDescent="0.55000000000000004">
      <c r="A5" s="29" t="s">
        <v>57</v>
      </c>
      <c r="B5" s="30" t="s">
        <v>1759</v>
      </c>
      <c r="C5" s="31" t="s">
        <v>1738</v>
      </c>
      <c r="D5" s="32" t="s">
        <v>1740</v>
      </c>
      <c r="E5" s="29" t="s">
        <v>56</v>
      </c>
      <c r="F5" s="30" t="s">
        <v>1740</v>
      </c>
    </row>
    <row r="6" spans="1:8" ht="18" x14ac:dyDescent="0.35">
      <c r="A6" s="17" t="s">
        <v>74</v>
      </c>
      <c r="B6" s="18">
        <v>92</v>
      </c>
      <c r="C6" s="12" t="s">
        <v>74</v>
      </c>
      <c r="D6" s="19">
        <v>12175</v>
      </c>
      <c r="E6" s="17" t="s">
        <v>73</v>
      </c>
      <c r="F6" s="19">
        <v>62781</v>
      </c>
    </row>
    <row r="7" spans="1:8" ht="18" x14ac:dyDescent="0.35">
      <c r="A7" s="17" t="s">
        <v>67</v>
      </c>
      <c r="B7" s="18">
        <v>525</v>
      </c>
      <c r="C7" s="12" t="s">
        <v>67</v>
      </c>
      <c r="D7" s="19">
        <v>72981</v>
      </c>
      <c r="E7" s="17" t="s">
        <v>66</v>
      </c>
      <c r="F7" s="19">
        <v>22692</v>
      </c>
    </row>
    <row r="8" spans="1:8" ht="18" x14ac:dyDescent="0.35">
      <c r="A8" s="17" t="s">
        <v>87</v>
      </c>
      <c r="B8" s="18">
        <v>150</v>
      </c>
      <c r="C8" s="12" t="s">
        <v>87</v>
      </c>
      <c r="D8" s="19">
        <v>21171</v>
      </c>
      <c r="E8" s="17" t="s">
        <v>98</v>
      </c>
      <c r="F8" s="19">
        <v>20854</v>
      </c>
    </row>
    <row r="9" spans="1:8" ht="18.600000000000001" thickBot="1" x14ac:dyDescent="0.4">
      <c r="A9" s="20" t="s">
        <v>1739</v>
      </c>
      <c r="B9" s="21">
        <v>767</v>
      </c>
      <c r="C9" s="26" t="s">
        <v>1739</v>
      </c>
      <c r="D9" s="22">
        <v>106327</v>
      </c>
      <c r="E9" s="20" t="s">
        <v>1739</v>
      </c>
      <c r="F9" s="22">
        <v>106327</v>
      </c>
    </row>
    <row r="10" spans="1:8" ht="18" x14ac:dyDescent="0.35">
      <c r="E10" s="11"/>
      <c r="F10" s="11"/>
    </row>
    <row r="24" spans="1:6" ht="25.8" x14ac:dyDescent="0.5">
      <c r="A24" s="34" t="s">
        <v>1765</v>
      </c>
      <c r="B24" s="34" t="s">
        <v>1766</v>
      </c>
      <c r="C24" s="27" t="s">
        <v>1764</v>
      </c>
      <c r="D24" s="28" t="s">
        <v>1759</v>
      </c>
      <c r="E24" s="27" t="s">
        <v>61</v>
      </c>
      <c r="F24" s="28" t="s">
        <v>1757</v>
      </c>
    </row>
    <row r="25" spans="1:6" ht="18" x14ac:dyDescent="0.35">
      <c r="A25" s="35" t="s">
        <v>99</v>
      </c>
      <c r="B25" s="36">
        <v>9734</v>
      </c>
      <c r="C25" s="23" t="s">
        <v>99</v>
      </c>
      <c r="D25" s="25">
        <v>74</v>
      </c>
      <c r="E25" s="23" t="s">
        <v>99</v>
      </c>
      <c r="F25" s="24">
        <v>67463</v>
      </c>
    </row>
    <row r="26" spans="1:6" ht="18" x14ac:dyDescent="0.35">
      <c r="A26" s="35" t="s">
        <v>80</v>
      </c>
      <c r="B26" s="36">
        <v>11304</v>
      </c>
      <c r="C26" s="23" t="s">
        <v>80</v>
      </c>
      <c r="D26" s="25">
        <v>76</v>
      </c>
      <c r="E26" s="23" t="s">
        <v>80</v>
      </c>
      <c r="F26" s="24">
        <v>39950</v>
      </c>
    </row>
    <row r="27" spans="1:6" ht="18" x14ac:dyDescent="0.35">
      <c r="A27" s="35" t="s">
        <v>76</v>
      </c>
      <c r="B27" s="36">
        <v>8566</v>
      </c>
      <c r="C27" s="23" t="s">
        <v>76</v>
      </c>
      <c r="D27" s="25">
        <v>63</v>
      </c>
      <c r="E27" s="23" t="s">
        <v>76</v>
      </c>
      <c r="F27" s="24">
        <v>40924</v>
      </c>
    </row>
    <row r="28" spans="1:6" ht="18" x14ac:dyDescent="0.35">
      <c r="A28" s="35" t="s">
        <v>84</v>
      </c>
      <c r="B28" s="36">
        <v>11600</v>
      </c>
      <c r="C28" s="23" t="s">
        <v>84</v>
      </c>
      <c r="D28" s="25">
        <v>75</v>
      </c>
      <c r="E28" s="23" t="s">
        <v>84</v>
      </c>
      <c r="F28" s="24">
        <v>33616</v>
      </c>
    </row>
    <row r="29" spans="1:6" ht="18" x14ac:dyDescent="0.35">
      <c r="A29" s="35" t="s">
        <v>88</v>
      </c>
      <c r="B29" s="36">
        <v>9874</v>
      </c>
      <c r="C29" s="23" t="s">
        <v>88</v>
      </c>
      <c r="D29" s="25">
        <v>68</v>
      </c>
      <c r="E29" s="23" t="s">
        <v>88</v>
      </c>
      <c r="F29" s="24">
        <v>31721</v>
      </c>
    </row>
    <row r="30" spans="1:6" ht="18" x14ac:dyDescent="0.35">
      <c r="A30" s="35" t="s">
        <v>110</v>
      </c>
      <c r="B30" s="36">
        <v>7444</v>
      </c>
      <c r="C30" s="23" t="s">
        <v>110</v>
      </c>
      <c r="D30" s="25">
        <v>61</v>
      </c>
      <c r="E30" s="23" t="s">
        <v>110</v>
      </c>
      <c r="F30" s="24">
        <v>45856</v>
      </c>
    </row>
    <row r="31" spans="1:6" ht="18" x14ac:dyDescent="0.35">
      <c r="A31" s="35" t="s">
        <v>107</v>
      </c>
      <c r="B31" s="36">
        <v>9483</v>
      </c>
      <c r="C31" s="23" t="s">
        <v>107</v>
      </c>
      <c r="D31" s="25">
        <v>71</v>
      </c>
      <c r="E31" s="23" t="s">
        <v>107</v>
      </c>
      <c r="F31" s="24">
        <v>41049</v>
      </c>
    </row>
    <row r="32" spans="1:6" ht="18" x14ac:dyDescent="0.35">
      <c r="A32" s="35" t="s">
        <v>119</v>
      </c>
      <c r="B32" s="36">
        <v>9468</v>
      </c>
      <c r="C32" s="23" t="s">
        <v>119</v>
      </c>
      <c r="D32" s="25">
        <v>70</v>
      </c>
      <c r="E32" s="23" t="s">
        <v>119</v>
      </c>
      <c r="F32" s="24">
        <v>36770</v>
      </c>
    </row>
    <row r="33" spans="1:6" ht="18" x14ac:dyDescent="0.35">
      <c r="A33" s="35" t="s">
        <v>69</v>
      </c>
      <c r="B33" s="36">
        <v>9768</v>
      </c>
      <c r="C33" s="23" t="s">
        <v>69</v>
      </c>
      <c r="D33" s="25">
        <v>78</v>
      </c>
      <c r="E33" s="23" t="s">
        <v>69</v>
      </c>
      <c r="F33" s="24">
        <v>74926</v>
      </c>
    </row>
    <row r="34" spans="1:6" ht="18" x14ac:dyDescent="0.35">
      <c r="A34" s="35" t="s">
        <v>103</v>
      </c>
      <c r="B34" s="36">
        <v>9811</v>
      </c>
      <c r="C34" s="23" t="s">
        <v>103</v>
      </c>
      <c r="D34" s="25">
        <v>69</v>
      </c>
      <c r="E34" s="23" t="s">
        <v>103</v>
      </c>
      <c r="F34" s="24">
        <v>47653</v>
      </c>
    </row>
    <row r="35" spans="1:6" ht="18" x14ac:dyDescent="0.35">
      <c r="A35" s="35" t="s">
        <v>142</v>
      </c>
      <c r="B35" s="36">
        <v>9275</v>
      </c>
      <c r="C35" s="23" t="s">
        <v>142</v>
      </c>
      <c r="D35" s="25">
        <v>62</v>
      </c>
      <c r="E35" s="23" t="s">
        <v>142</v>
      </c>
      <c r="F35" s="24">
        <v>37425</v>
      </c>
    </row>
    <row r="36" spans="1:6" ht="18" x14ac:dyDescent="0.35">
      <c r="A36" s="33" t="s">
        <v>1739</v>
      </c>
      <c r="B36" s="37">
        <v>106327</v>
      </c>
      <c r="C36" s="23" t="s">
        <v>1739</v>
      </c>
      <c r="D36" s="25">
        <v>767</v>
      </c>
      <c r="E36" s="23" t="s">
        <v>1739</v>
      </c>
      <c r="F36" s="24">
        <v>497353</v>
      </c>
    </row>
  </sheetData>
  <pageMargins left="0.7" right="0.7" top="0.75" bottom="0.75" header="0.3" footer="0.3"/>
  <drawing r:id="rId11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a t o s _ s a l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a t o s _ s a l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 N � m e r o   d e   M e s a < / s t r i n g > < / k e y > < v a l u e > < i n t > 1 8 8 < / i n t > < / v a l u e > < / i t e m > < i t e m > < k e y > < s t r i n g > N o m b r e   d e l   C l i e n t e < / s t r i n g > < / k e y > < v a l u e > < i n t > 2 0 4 < / i n t > < / v a l u e > < / i t e m > < i t e m > < k e y > < s t r i n g > N � m e r o   d e   C o m e n s a l e s < / s t r i n g > < / k e y > < v a l u e > < i n t > 2 4 7 < / i n t > < / v a l u e > < / i t e m > < i t e m > < k e y > < s t r i n g > H o r a   d e   L l e g a d a < / s t r i n g > < / k e y > < v a l u e > < i n t > 1 8 1 < / i n t > < / v a l u e > < / i t e m > < i t e m > < k e y > < s t r i n g > H o r a   d e   S a l i d a < / s t r i n g > < / k e y > < v a l u e > < i n t > 1 6 5 < / i n t > < / v a l u e > < / i t e m > < i t e m > < k e y > < s t r i n g > M e s e r o   A s i g n a d o < / s t r i n g > < / k e y > < v a l u e > < i n t > 1 9 0 < / i n t > < / v a l u e > < / i t e m > < i t e m > < k e y > < s t r i n g > T i p o   d e   S e r v i c i o < / s t r i n g > < / k e y > < v a l u e > < i n t > 1 7 8 < / i n t > < / v a l u e > < / i t e m > < i t e m > < k e y > < s t r i n g > M � t o d o   d e   P a g o < / s t r i n g > < / k e y > < v a l u e > < i n t > 1 8 1 < / i n t > < / v a l u e > < / i t e m > < i t e m > < k e y > < s t r i n g > P r o p i n a < / s t r i n g > < / k e y > < v a l u e > < i n t > 1 0 6 < / i n t > < / v a l u e > < / i t e m > < i t e m > < k e y > < s t r i n g > E s t a d o   d e   l a   M e s a < / s t r i n g > < / k e y > < v a l u e > < i n t > 1 9 6 < / i n t > < / v a l u e > < / i t e m > < i t e m > < k e y > < s t r i n g > N � m e r o   d e   O r d e n < / s t r i n g > < / k e y > < v a l u e > < i n t > 1 9 6 < / i n t > < / v a l u e > < / i t e m > < i t e m > < k e y > < s t r i n g > P a � s   d e   O r i g e n < / s t r i n g > < / k e y > < v a l u e > < i n t > 1 6 6 < / i n t > < / v a l u e > < / i t e m > < i t e m > < k e y > < s t r i n g > P l a t o s   O r d e n a d o s < / s t r i n g > < / k e y > < v a l u e > < i n t > 1 9 1 < / i n t > < / v a l u e > < / i t e m > < i t e m > < k e y > < s t r i n g > M o n t o   T o t a l   d e   l a   C u e n t a < / s t r i n g > < / k e y > < v a l u e > < i n t > 2 5 1 < / i n t > < / v a l u e > < / i t e m > < i t e m > < k e y > < s t r i n g > F e c h a   d e   F a c t u r a < / s t r i n g > < / k e y > < v a l u e > < i n t > 1 9 0 < / i n t > < / v a l u e > < / i t e m > < i t e m > < k e y > < s t r i n g > H o r a   d e   L l e g a d a 2 < / s t r i n g > < / k e y > < v a l u e > < i n t > 1 9 1 < / i n t > < / v a l u e > < / i t e m > < i t e m > < k e y > < s t r i n g > H o r a   d e   S a l i d a 2 < / s t r i n g > < / k e y > < v a l u e > < i n t > 1 7 5 < / i n t > < / v a l u e > < / i t e m > < i t e m > < k e y > < s t r i n g > T i e m p o   d e   P e r m a n e n c i a < / s t r i n g > < / k e y > < v a l u e > < i n t > 2 5 0 < / i n t > < / v a l u e > < / i t e m > < i t e m > < k e y > < s t r i n g > T i e m p o   d e   P r e p a r a c i � n   O r d e n e s   e n   H o r a s < / s t r i n g > < / k e y > < v a l u e > < i n t > 4 0 1 < / i n t > < / v a l u e > < / i t e m > < i t e m > < k e y > < s t r i n g > T i e m p o   d e   D e g u s t a c i � n   e n   H o r a s < / s t r i n g > < / k e y > < v a l u e > < i n t > 3 2 5 < / i n t > < / v a l u e > < / i t e m > < i t e m > < k e y > < s t r i n g > O r d e n   C o b r a d a < / s t r i n g > < / k e y > < v a l u e > < i n t > 1 7 2 < / i n t > < / v a l u e > < / i t e m > < / C o l u m n W i d t h s > < C o l u m n D i s p l a y I n d e x > < i t e m > < k e y > < s t r i n g > N � m e r o   d e   M e s a 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 N � m e r o   d e   C o m e n s a l e s < / s t r i n g > < / k e y > < v a l u e > < i n t > 2 < / i n t > < / v a l u e > < / i t e m > < i t e m > < k e y > < s t r i n g > H o r a   d e   L l e g a d a < / s t r i n g > < / k e y > < v a l u e > < i n t > 3 < / i n t > < / v a l u e > < / i t e m > < i t e m > < k e y > < s t r i n g > H o r a   d e   S a l i d a < / s t r i n g > < / k e y > < v a l u e > < i n t > 4 < / i n t > < / v a l u e > < / i t e m > < i t e m > < k e y > < s t r i n g > M e s e r o   A s i g n a d o < / s t r i n g > < / k e y > < v a l u e > < i n t > 5 < / i n t > < / v a l u e > < / i t e m > < i t e m > < k e y > < s t r i n g > T i p o   d e   S e r v i c i o < / s t r i n g > < / k e y > < v a l u e > < i n t > 6 < / i n t > < / v a l u e > < / i t e m > < i t e m > < k e y > < s t r i n g > M � t o d o   d e   P a g o < / s t r i n g > < / k e y > < v a l u e > < i n t > 7 < / i n t > < / v a l u e > < / i t e m > < i t e m > < k e y > < s t r i n g > P r o p i n a < / s t r i n g > < / k e y > < v a l u e > < i n t > 8 < / i n t > < / v a l u e > < / i t e m > < i t e m > < k e y > < s t r i n g > E s t a d o   d e   l a   M e s a < / s t r i n g > < / k e y > < v a l u e > < i n t > 9 < / i n t > < / v a l u e > < / i t e m > < i t e m > < k e y > < s t r i n g > N � m e r o   d e   O r d e n < / s t r i n g > < / k e y > < v a l u e > < i n t > 1 0 < / i n t > < / v a l u e > < / i t e m > < i t e m > < k e y > < s t r i n g > P a � s   d e   O r i g e n < / s t r i n g > < / k e y > < v a l u e > < i n t > 1 1 < / i n t > < / v a l u e > < / i t e m > < i t e m > < k e y > < s t r i n g > P l a t o s   O r d e n a d o s < / s t r i n g > < / k e y > < v a l u e > < i n t > 1 2 < / i n t > < / v a l u e > < / i t e m > < i t e m > < k e y > < s t r i n g > M o n t o   T o t a l   d e   l a   C u e n t a < / s t r i n g > < / k e y > < v a l u e > < i n t > 1 3 < / i n t > < / v a l u e > < / i t e m > < i t e m > < k e y > < s t r i n g > F e c h a   d e   F a c t u r a < / s t r i n g > < / k e y > < v a l u e > < i n t > 1 4 < / i n t > < / v a l u e > < / i t e m > < i t e m > < k e y > < s t r i n g > H o r a   d e   L l e g a d a 2 < / s t r i n g > < / k e y > < v a l u e > < i n t > 1 5 < / i n t > < / v a l u e > < / i t e m > < i t e m > < k e y > < s t r i n g > H o r a   d e   S a l i d a 2 < / s t r i n g > < / k e y > < v a l u e > < i n t > 1 6 < / i n t > < / v a l u e > < / i t e m > < i t e m > < k e y > < s t r i n g > T i e m p o   d e   P e r m a n e n c i a < / s t r i n g > < / k e y > < v a l u e > < i n t > 1 7 < / i n t > < / v a l u e > < / i t e m > < i t e m > < k e y > < s t r i n g > T i e m p o   d e   P r e p a r a c i � n   O r d e n e s   e n   H o r a s < / s t r i n g > < / k e y > < v a l u e > < i n t > 1 8 < / i n t > < / v a l u e > < / i t e m > < i t e m > < k e y > < s t r i n g > T i e m p o   d e   D e g u s t a c i � n   e n   H o r a s < / s t r i n g > < / k e y > < v a l u e > < i n t > 1 9 < / i n t > < / v a l u e > < / i t e m > < i t e m > < k e y > < s t r i n g > O r d e n   C o b r a d a 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C Y F A A B Q S w M E F A A C A A g A W n t s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F p 7 b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e 2 x Z 7 L 1 L r h 8 C A A A B B g A A E w A c A E Z v c m 1 1 b G F z L 1 N l Y 3 R p b 2 4 x L m 0 g o h g A K K A U A A A A A A A A A A A A A A A A A A A A A A A A A A A A 3 V R N b 9 N A E L 1 H y n 9 Y m U s i W V E j o B I g H y q n K E i 0 T Z X 0 1 C A 0 8 Q 5 h p P W O t b s J l K r 3 8 h e 4 c 0 C I P 8 A 1 / 6 S / h H E M 5 M N J E R I n f L G 9 + / b t m z d v 1 2 M W i K 0 a V u / u s 2 a j 2 f B v w a F W P Q j s X 2 e c k Q W V K I O h 2 V D y n D m a o p W R 1 M 8 7 P c 5 m O d r Q e k 4 G O y n b I D + + F a V P x x c e n R / 3 0 T k c 9 / i d N Q z a j 9 d Z O 5 m f R + 3 4 s o e G c g r o k i i O Y p W y m e X W J 0 9 i d W w z 1 m S n y e H j g 4 N u r M 5 n H H A Y r g w m q 8 / O K V t 8 1 Y 4 r e Q 8 i W Q Q T / A C a v S o c 5 z w n + Y x E 8 Q g m A h + U Y w H 7 C F o U t q p 6 Y n X 5 c / z I m G E G B p x P g p u t E 4 + o Y J V B P i H h X v G N H F j / h l 1 e C R 9 d F e h b e 2 X E 1 9 f R 6 d 3 t p 7 v b r z k 6 V h r F U Y 1 W C n 9 h w + G j T r n + J l Y 1 1 A l 6 2 A H i f O J Q 5 o 0 a G P F W E E H m V M D 3 Y Q n o o c 8 c F R m V b B 8 / 2 3 u g K f v A 6 s J S A E d c 3 2 v g M K P 7 A C n Y Q B p 0 V R H o H X p H h H m x r E f Y C n D w W 1 g d e z a R C M 0 F I f 3 1 G 2 p v 2 s 0 G 2 d 1 9 q W f Y S z f / d Y J L z j / k t / v w / w 3 w 4 v t W L D e T t J b K 1 J A Y i n X I i i J l a Y A Y u m z y V g b 6 7 K D E v D Q 4 r Q K 1 p N E Q M F C + i R m C o T 0 Q U V l u d u R p a s v a t 9 U s n S k p J H C U U R 1 w s v g S W F f B h W l 9 X r w v 5 E q r F 3 D s A 1 T r J I S 7 z V o 5 s e c m G M D i m 6 / m y 1 b X N y + P s / 9 1 6 v g v z s o P U E s B A i 0 A F A A C A A g A W n t s W T y m G p + l A A A A 9 g A A A B I A A A A A A A A A A A A A A A A A A A A A A E N v b m Z p Z y 9 Q Y W N r Y W d l L n h t b F B L A Q I t A B Q A A g A I A F p 7 b F k P y u m r p A A A A O k A A A A T A A A A A A A A A A A A A A A A A P E A A A B b Q 2 9 u d G V u d F 9 U e X B l c 1 0 u e G 1 s U E s B A i 0 A F A A C A A g A W n t s W e y 9 S 6 4 f A g A A A Q Y A A B M A A A A A A A A A A A A A A A A A 4 g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4 A A A A A A A B s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b 3 N f Y 2 9 j a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M y M j Y 4 N W Q t M j J m M S 0 0 Z j l m L W F j Z T I t O D k x N 2 R m Z T Y y Z m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9 z X 2 N v Y 2 l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y V D E x O j Q x O j Q 4 L j Y 2 M j c 5 N z l a I i A v P j x F b n R y e S B U e X B l P S J G a W x s Q 2 9 s d W 1 u V H l w Z X M i I F Z h b H V l P S J z Q X d N R 0 J n T U R B d 0 1 H I i A v P j x F b n R y e S B U e X B l P S J G a W x s Q 2 9 s d W 1 u T m F t Z X M i I F Z h b H V l P S J z W y Z x d W 9 0 O 0 7 i i J r i i K t t Z X J v I G R l I E 9 y Z G V u J n F 1 b 3 Q 7 L C Z x d W 9 0 O 0 7 i i J r i i K t t Z X J v I G R l I E 1 l c 2 E m c X V v d D s s J n F 1 b 3 Q 7 T m 9 t Y n J l I G R l b C B Q b G F 0 b y Z x d W 9 0 O y w m c X V v d D t E Z X N j c m l w Y 2 n i i J r i i a V u I G R l b C B Q b G F 0 b y Z x d W 9 0 O y w m c X V v d D t D b 3 N 0 b y B V b m l 0 Y X J p b y Z x d W 9 0 O y w m c X V v d D t Q c m V j a W 8 g V W 5 p d G F y a W 8 m c X V v d D s s J n F 1 b 3 Q 7 Q 2 F u d G l k Y W Q g T 3 J k Z W 5 h Z G E m c X V v d D s s J n F 1 b 3 Q 7 V G l l b X B v I G R l I F B y Z X B h c m F j a e K I m u K J p W 4 m c X V v d D s s J n F 1 b 3 Q 7 T 2 J z Z X J 2 Y W N p b 2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X 2 N v Y 2 l u Y S 9 B d X R v U m V t b 3 Z l Z E N v b H V t b n M x L n t O 4 o i a 4 o i r b W V y b y B k Z S B P c m R l b i w w f S Z x d W 9 0 O y w m c X V v d D t T Z W N 0 a W 9 u M S 9 E Y X R v c 1 9 j b 2 N p b m E v Q X V 0 b 1 J l b W 9 2 Z W R D b 2 x 1 b W 5 z M S 5 7 T u K I m u K I q 2 1 l c m 8 g Z G U g T W V z Y S w x f S Z x d W 9 0 O y w m c X V v d D t T Z W N 0 a W 9 u M S 9 E Y X R v c 1 9 j b 2 N p b m E v Q X V 0 b 1 J l b W 9 2 Z W R D b 2 x 1 b W 5 z M S 5 7 T m 9 t Y n J l I G R l b C B Q b G F 0 b y w y f S Z x d W 9 0 O y w m c X V v d D t T Z W N 0 a W 9 u M S 9 E Y X R v c 1 9 j b 2 N p b m E v Q X V 0 b 1 J l b W 9 2 Z W R D b 2 x 1 b W 5 z M S 5 7 R G V z Y 3 J p c G N p 4 o i a 4 o m l b i B k Z W w g U G x h d G 8 s M 3 0 m c X V v d D s s J n F 1 b 3 Q 7 U 2 V j d G l v b j E v R G F 0 b 3 N f Y 2 9 j a W 5 h L 0 F 1 d G 9 S Z W 1 v d m V k Q 2 9 s d W 1 u c z E u e 0 N v c 3 R v I F V u a X R h c m l v L D R 9 J n F 1 b 3 Q 7 L C Z x d W 9 0 O 1 N l Y 3 R p b 2 4 x L 0 R h d G 9 z X 2 N v Y 2 l u Y S 9 B d X R v U m V t b 3 Z l Z E N v b H V t b n M x L n t Q c m V j a W 8 g V W 5 p d G F y a W 8 s N X 0 m c X V v d D s s J n F 1 b 3 Q 7 U 2 V j d G l v b j E v R G F 0 b 3 N f Y 2 9 j a W 5 h L 0 F 1 d G 9 S Z W 1 v d m V k Q 2 9 s d W 1 u c z E u e 0 N h b n R p Z G F k I E 9 y Z G V u Y W R h L D Z 9 J n F 1 b 3 Q 7 L C Z x d W 9 0 O 1 N l Y 3 R p b 2 4 x L 0 R h d G 9 z X 2 N v Y 2 l u Y S 9 B d X R v U m V t b 3 Z l Z E N v b H V t b n M x L n t U a W V t c G 8 g Z G U g U H J l c G F y Y W N p 4 o i a 4 o m l b i w 3 f S Z x d W 9 0 O y w m c X V v d D t T Z W N 0 a W 9 u M S 9 E Y X R v c 1 9 j b 2 N p b m E v Q X V 0 b 1 J l b W 9 2 Z W R D b 2 x 1 b W 5 z M S 5 7 T 2 J z Z X J 2 Y W N p b 2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Y X R v c 1 9 j b 2 N p b m E v Q X V 0 b 1 J l b W 9 2 Z W R D b 2 x 1 b W 5 z M S 5 7 T u K I m u K I q 2 1 l c m 8 g Z G U g T 3 J k Z W 4 s M H 0 m c X V v d D s s J n F 1 b 3 Q 7 U 2 V j d G l v b j E v R G F 0 b 3 N f Y 2 9 j a W 5 h L 0 F 1 d G 9 S Z W 1 v d m V k Q 2 9 s d W 1 u c z E u e 0 7 i i J r i i K t t Z X J v I G R l I E 1 l c 2 E s M X 0 m c X V v d D s s J n F 1 b 3 Q 7 U 2 V j d G l v b j E v R G F 0 b 3 N f Y 2 9 j a W 5 h L 0 F 1 d G 9 S Z W 1 v d m V k Q 2 9 s d W 1 u c z E u e 0 5 v b W J y Z S B k Z W w g U G x h d G 8 s M n 0 m c X V v d D s s J n F 1 b 3 Q 7 U 2 V j d G l v b j E v R G F 0 b 3 N f Y 2 9 j a W 5 h L 0 F 1 d G 9 S Z W 1 v d m V k Q 2 9 s d W 1 u c z E u e 0 R l c 2 N y a X B j a e K I m u K J p W 4 g Z G V s I F B s Y X R v L D N 9 J n F 1 b 3 Q 7 L C Z x d W 9 0 O 1 N l Y 3 R p b 2 4 x L 0 R h d G 9 z X 2 N v Y 2 l u Y S 9 B d X R v U m V t b 3 Z l Z E N v b H V t b n M x L n t D b 3 N 0 b y B V b m l 0 Y X J p b y w 0 f S Z x d W 9 0 O y w m c X V v d D t T Z W N 0 a W 9 u M S 9 E Y X R v c 1 9 j b 2 N p b m E v Q X V 0 b 1 J l b W 9 2 Z W R D b 2 x 1 b W 5 z M S 5 7 U H J l Y 2 l v I F V u a X R h c m l v L D V 9 J n F 1 b 3 Q 7 L C Z x d W 9 0 O 1 N l Y 3 R p b 2 4 x L 0 R h d G 9 z X 2 N v Y 2 l u Y S 9 B d X R v U m V t b 3 Z l Z E N v b H V t b n M x L n t D Y W 5 0 a W R h Z C B P c m R l b m F k Y S w 2 f S Z x d W 9 0 O y w m c X V v d D t T Z W N 0 a W 9 u M S 9 E Y X R v c 1 9 j b 2 N p b m E v Q X V 0 b 1 J l b W 9 2 Z W R D b 2 x 1 b W 5 z M S 5 7 V G l l b X B v I G R l I F B y Z X B h c m F j a e K I m u K J p W 4 s N 3 0 m c X V v d D s s J n F 1 b 3 Q 7 U 2 V j d G l v b j E v R G F 0 b 3 N f Y 2 9 j a W 5 h L 0 F 1 d G 9 S Z W 1 v d m V k Q 2 9 s d W 1 u c z E u e 0 9 i c 2 V y d m F j a W 9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X 2 N v Y 2 l u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j b 2 N p b m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Y 2 9 j a W 5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3 N h b G E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W U R C d 2 N H Q m d Z R E J n T U d C Z z 0 9 I i A v P j x F b n R y e S B U e X B l P S J G a W x s T G F z d F V w Z G F 0 Z W Q i I F Z h b H V l P S J k M j A y N C 0 x M S 0 x M l Q x M T o 0 M z o z M y 4 z M j E 4 O T c 5 W i I g L z 4 8 R W 5 0 c n k g V H l w Z T 0 i U X V l c n l J R C I g V m F s d W U 9 I n M 4 Z j A z Z T Q 2 Z i 1 i Z T g z L T Q 5 M G Y t Y j Q 2 Y i 0 y O T Q x M 2 V j M D Q 1 M z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0 R h d G 9 z X 3 N h b G E i I C 8 + P E V u d H J 5 I F R 5 c G U 9 I k Z p b G x F c n J v c k N v Z G U i I F Z h b H V l P S J z V W 5 r b m 9 3 b i I g L z 4 8 R W 5 0 c n k g V H l w Z T 0 i R m l s b E N v d W 5 0 I i B W Y W x 1 Z T 0 i b D c 2 N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O w 7 p t Z X J v I G R l I E 1 l c 2 E m c X V v d D s s J n F 1 b 3 Q 7 T m 9 t Y n J l I G R l b C B D b G l l b n R l J n F 1 b 3 Q 7 L C Z x d W 9 0 O 0 7 D u m 1 l c m 8 g Z G U g Q 2 9 t Z W 5 z Y W x l c y Z x d W 9 0 O y w m c X V v d D t I b 3 J h I G R l I E x s Z W d h Z G E m c X V v d D s s J n F 1 b 3 Q 7 S G 9 y Y S B k Z S B T Y W x p Z G E m c X V v d D s s J n F 1 b 3 Q 7 T W V z Z X J v I E F z a W d u Y W R v J n F 1 b 3 Q 7 L C Z x d W 9 0 O 1 R p c G 8 g Z G U g U 2 V y d m l j a W 8 m c X V v d D s s J n F 1 b 3 Q 7 T c O p d G 9 k b y B k Z S B Q Y W d v J n F 1 b 3 Q 7 L C Z x d W 9 0 O 1 B y b 3 B p b m E m c X V v d D s s J n F 1 b 3 Q 7 R X N 0 Y W R v I G R l I G x h I E 1 l c 2 E m c X V v d D s s J n F 1 b 3 Q 7 T s O 6 b W V y b y B k Z S B P c m R l b i Z x d W 9 0 O y w m c X V v d D t Q Y c O t c y B k Z S B P c m l n Z W 4 m c X V v d D s s J n F 1 b 3 Q 7 U G x h d G 9 z I E 9 y Z G V u Y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1 9 z Y W x h L 0 F 1 d G 9 S Z W 1 v d m V k Q 2 9 s d W 1 u c z E u e 0 7 D u m 1 l c m 8 g Z G U g T W V z Y S w w f S Z x d W 9 0 O y w m c X V v d D t T Z W N 0 a W 9 u M S 9 E Y X R v c 1 9 z Y W x h L 0 F 1 d G 9 S Z W 1 v d m V k Q 2 9 s d W 1 u c z E u e 0 5 v b W J y Z S B k Z W w g Q 2 x p Z W 5 0 Z S w x f S Z x d W 9 0 O y w m c X V v d D t T Z W N 0 a W 9 u M S 9 E Y X R v c 1 9 z Y W x h L 0 F 1 d G 9 S Z W 1 v d m V k Q 2 9 s d W 1 u c z E u e 0 7 D u m 1 l c m 8 g Z G U g Q 2 9 t Z W 5 z Y W x l c y w y f S Z x d W 9 0 O y w m c X V v d D t T Z W N 0 a W 9 u M S 9 E Y X R v c 1 9 z Y W x h L 0 F 1 d G 9 S Z W 1 v d m V k Q 2 9 s d W 1 u c z E u e 0 h v c m E g Z G U g T G x l Z 2 F k Y S w z f S Z x d W 9 0 O y w m c X V v d D t T Z W N 0 a W 9 u M S 9 E Y X R v c 1 9 z Y W x h L 0 F 1 d G 9 S Z W 1 v d m V k Q 2 9 s d W 1 u c z E u e 0 h v c m E g Z G U g U 2 F s a W R h L D R 9 J n F 1 b 3 Q 7 L C Z x d W 9 0 O 1 N l Y 3 R p b 2 4 x L 0 R h d G 9 z X 3 N h b G E v Q X V 0 b 1 J l b W 9 2 Z W R D b 2 x 1 b W 5 z M S 5 7 T W V z Z X J v I E F z a W d u Y W R v L D V 9 J n F 1 b 3 Q 7 L C Z x d W 9 0 O 1 N l Y 3 R p b 2 4 x L 0 R h d G 9 z X 3 N h b G E v Q X V 0 b 1 J l b W 9 2 Z W R D b 2 x 1 b W 5 z M S 5 7 V G l w b y B k Z S B T Z X J 2 a W N p b y w 2 f S Z x d W 9 0 O y w m c X V v d D t T Z W N 0 a W 9 u M S 9 E Y X R v c 1 9 z Y W x h L 0 F 1 d G 9 S Z W 1 v d m V k Q 2 9 s d W 1 u c z E u e 0 3 D q X R v Z G 8 g Z G U g U G F n b y w 3 f S Z x d W 9 0 O y w m c X V v d D t T Z W N 0 a W 9 u M S 9 E Y X R v c 1 9 z Y W x h L 0 F 1 d G 9 S Z W 1 v d m V k Q 2 9 s d W 1 u c z E u e 1 B y b 3 B p b m E s O H 0 m c X V v d D s s J n F 1 b 3 Q 7 U 2 V j d G l v b j E v R G F 0 b 3 N f c 2 F s Y S 9 B d X R v U m V t b 3 Z l Z E N v b H V t b n M x L n t F c 3 R h Z G 8 g Z G U g b G E g T W V z Y S w 5 f S Z x d W 9 0 O y w m c X V v d D t T Z W N 0 a W 9 u M S 9 E Y X R v c 1 9 z Y W x h L 0 F 1 d G 9 S Z W 1 v d m V k Q 2 9 s d W 1 u c z E u e 0 7 D u m 1 l c m 8 g Z G U g T 3 J k Z W 4 s M T B 9 J n F 1 b 3 Q 7 L C Z x d W 9 0 O 1 N l Y 3 R p b 2 4 x L 0 R h d G 9 z X 3 N h b G E v Q X V 0 b 1 J l b W 9 2 Z W R D b 2 x 1 b W 5 z M S 5 7 U G H D r X M g Z G U g T 3 J p Z 2 V u L D E x f S Z x d W 9 0 O y w m c X V v d D t T Z W N 0 a W 9 u M S 9 E Y X R v c 1 9 z Y W x h L 0 F 1 d G 9 S Z W 1 v d m V k Q 2 9 s d W 1 u c z E u e 1 B s Y X R v c y B P c m R l b m F k b 3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Y X R v c 1 9 z Y W x h L 0 F 1 d G 9 S Z W 1 v d m V k Q 2 9 s d W 1 u c z E u e 0 7 D u m 1 l c m 8 g Z G U g T W V z Y S w w f S Z x d W 9 0 O y w m c X V v d D t T Z W N 0 a W 9 u M S 9 E Y X R v c 1 9 z Y W x h L 0 F 1 d G 9 S Z W 1 v d m V k Q 2 9 s d W 1 u c z E u e 0 5 v b W J y Z S B k Z W w g Q 2 x p Z W 5 0 Z S w x f S Z x d W 9 0 O y w m c X V v d D t T Z W N 0 a W 9 u M S 9 E Y X R v c 1 9 z Y W x h L 0 F 1 d G 9 S Z W 1 v d m V k Q 2 9 s d W 1 u c z E u e 0 7 D u m 1 l c m 8 g Z G U g Q 2 9 t Z W 5 z Y W x l c y w y f S Z x d W 9 0 O y w m c X V v d D t T Z W N 0 a W 9 u M S 9 E Y X R v c 1 9 z Y W x h L 0 F 1 d G 9 S Z W 1 v d m V k Q 2 9 s d W 1 u c z E u e 0 h v c m E g Z G U g T G x l Z 2 F k Y S w z f S Z x d W 9 0 O y w m c X V v d D t T Z W N 0 a W 9 u M S 9 E Y X R v c 1 9 z Y W x h L 0 F 1 d G 9 S Z W 1 v d m V k Q 2 9 s d W 1 u c z E u e 0 h v c m E g Z G U g U 2 F s a W R h L D R 9 J n F 1 b 3 Q 7 L C Z x d W 9 0 O 1 N l Y 3 R p b 2 4 x L 0 R h d G 9 z X 3 N h b G E v Q X V 0 b 1 J l b W 9 2 Z W R D b 2 x 1 b W 5 z M S 5 7 T W V z Z X J v I E F z a W d u Y W R v L D V 9 J n F 1 b 3 Q 7 L C Z x d W 9 0 O 1 N l Y 3 R p b 2 4 x L 0 R h d G 9 z X 3 N h b G E v Q X V 0 b 1 J l b W 9 2 Z W R D b 2 x 1 b W 5 z M S 5 7 V G l w b y B k Z S B T Z X J 2 a W N p b y w 2 f S Z x d W 9 0 O y w m c X V v d D t T Z W N 0 a W 9 u M S 9 E Y X R v c 1 9 z Y W x h L 0 F 1 d G 9 S Z W 1 v d m V k Q 2 9 s d W 1 u c z E u e 0 3 D q X R v Z G 8 g Z G U g U G F n b y w 3 f S Z x d W 9 0 O y w m c X V v d D t T Z W N 0 a W 9 u M S 9 E Y X R v c 1 9 z Y W x h L 0 F 1 d G 9 S Z W 1 v d m V k Q 2 9 s d W 1 u c z E u e 1 B y b 3 B p b m E s O H 0 m c X V v d D s s J n F 1 b 3 Q 7 U 2 V j d G l v b j E v R G F 0 b 3 N f c 2 F s Y S 9 B d X R v U m V t b 3 Z l Z E N v b H V t b n M x L n t F c 3 R h Z G 8 g Z G U g b G E g T W V z Y S w 5 f S Z x d W 9 0 O y w m c X V v d D t T Z W N 0 a W 9 u M S 9 E Y X R v c 1 9 z Y W x h L 0 F 1 d G 9 S Z W 1 v d m V k Q 2 9 s d W 1 u c z E u e 0 7 D u m 1 l c m 8 g Z G U g T 3 J k Z W 4 s M T B 9 J n F 1 b 3 Q 7 L C Z x d W 9 0 O 1 N l Y 3 R p b 2 4 x L 0 R h d G 9 z X 3 N h b G E v Q X V 0 b 1 J l b W 9 2 Z W R D b 2 x 1 b W 5 z M S 5 7 U G H D r X M g Z G U g T 3 J p Z 2 V u L D E x f S Z x d W 9 0 O y w m c X V v d D t T Z W N 0 a W 9 u M S 9 E Y X R v c 1 9 z Y W x h L 0 F 1 d G 9 S Z W 1 v d m V k Q 2 9 s d W 1 u c z E u e 1 B s Y X R v c y B P c m R l b m F k b 3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v c 1 9 z Y W x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3 N h b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c 2 F s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A D B D H l l U q x P w r u 8 Y h P H w A A A A A C A A A A A A A Q Z g A A A A E A A C A A A A B x U 1 0 y T W 5 4 1 f z r T L 8 y B W c K N 1 1 z V S g H 8 O e s 4 d z p P J b c 2 w A A A A A O g A A A A A I A A C A A A A C j h Z L W H Q n T S v f p 2 I N a c U g 0 2 p T 0 G a M P z r u z 5 L 2 4 H H 2 K 1 V A A A A D y P T T Y 0 Q x G I b A e Q 8 O h r O p 4 L C / p d Z I P f U u g Q A O H V r 0 d O / r M j J 4 u e T h q w A K I 2 N V 2 5 4 h w I S O C A / o S V G e s O M B Y O C Y 6 h v u k S y + j / w m y f F / u a f j f v 0 A A A A A p c e Y F W I N t s M A k I 9 / 9 I K B / 6 s s y s 8 k p b 8 E 9 7 7 T 2 I 8 y d K c 9 Q z s r P K 1 v h g p o Q P 4 u q U d d W z Z k i O c + P C Z D B G P 3 e E 9 J F < / D a t a M a s h u p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 2 0 2 4 - 1 1 - 1 4 T 0 1 : 1 7 : 4 9 . 6 6 4 0 0 9 8 + 0 1 : 0 0 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D a t o s _ c o c i n a , D a t o s _ s a l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 D a t o s _ c o c i n a 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 D a t o s _ s a l a 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 D a t o s _ c o c i n a 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 D a t o s _ c o c i n a 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 C o l u m n s \ N "+"m e r o 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 C o l u m n s \ N "+"m e r o 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 C o l u m n s \ D e s c r i p c i "e"n 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 d e l 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 C o l u m n s \ G a n a n c i a   N e t a 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 C o l u m n s \ G a n a n c i a   B r u t a 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 C o l u m n s \ P o r c e n t a j e   d e   G a n a n a c i a 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 D a t o s _ s a l a 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 D a t o s _ s a l a 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 C o m e n s a l e s 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 C o l u m n s \ M � t o d o 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 d e   O r i g e n 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  T o t a l   d e   l a   C u e n t a 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 L l e g a d a 2 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 S a l i d a 2 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 P e r m a n e n c i a 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 P r e p a r a c i � n   O r d e n e s   e n   H o r a s 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 D e g u s t a c i � n   e n   H o r a s 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 C o l u m n s \ O r d e n   C o b r a d a 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o s _ c o c i n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 N "+"m e r o   d e   O r d e n < / s t r i n g > < / k e y > < v a l u e > < i n t > 2 0 1 < / i n t > < / v a l u e > < / i t e m > < i t e m > < k e y > < s t r i n g > N "+"m e r o   d e   M e s a < / s t r i n g > < / k e y > < v a l u e > < i n t > 1 9 3 < / i n t > < / v a l u e > < / i t e m > < i t e m > < k e y > < s t r i n g > N o m b r e   d e l   P l a t o < / s t r i n g > < / k e y > < v a l u e > < i n t > 1 8 7 < / i n t > < / v a l u e > < / i t e m > < i t e m > < k e y > < s t r i n g > D e s c r i p c i "e"n   d e l   P l a t o < / s t r i n g > < / k e y > < v a l u e > < i n t > 2 2 8 < / i n t > < / v a l u e > < / i t e m > < i t e m > < k e y > < s t r i n g > C o s t o   U n i t a r i o < / s t r i n g > < / k e y > < v a l u e > < i n t > 1 5 7 < / i n t > < / v a l u e > < / i t e m > < i t e m > < k e y > < s t r i n g > P r e c i o   U n i t a r i o < / s t r i n g > < / k e y > < v a l u e > < i n t > 1 6 3 < / i n t > < / v a l u e > < / i t e m > < i t e m > < k e y > < s t r i n g > C a n t i d a d   O r d e n a d a < / s t r i n g > < / k e y > < v a l u e > < i n t > 2 0 5 < / i n t > < / v a l u e > < / i t e m > < i t e m > < k e y > < s t r i n g > T i e m p o   d e   P r e p a r a c i � n < / s t r i n g > < / k e y > < v a l u e > < i n t > 2 4 0 < / i n t > < / v a l u e > < / i t e m > < i t e m > < k e y > < s t r i n g > O b s e r v a c i o n e s < / s t r i n g > < / k e y > < v a l u e > < i n t > 1 6 8 < / i n t > < / v a l u e > < / i t e m > < i t e m > < k e y > < s t r i n g > T o t a l   d e l   P e d i d o < / s t r i n g > < / k e y > < v a l u e > < i n t > 1 7 8 < / i n t > < / v a l u e > < / i t e m > < i t e m > < k e y > < s t r i n g > G a n a n c i a   N e t a < / s t r i n g > < / k e y > < v a l u e > < i n t > 1 6 5 < / i n t > < / v a l u e > < / i t e m > < i t e m > < k e y > < s t r i n g > G a n a n c i a   B r u t a < / s t r i n g > < / k e y > < v a l u e > < i n t > 1 6 9 < / i n t > < / v a l u e > < / i t e m > < i t e m > < k e y > < s t r i n g > P o r c e n t a j e   d e   G a n a n a c i a < / s t r i n g > < / k e y > < v a l u e > < i n t > 2 5 3 < / i n t > < / v a l u e > < / i t e m > < / C o l u m n W i d t h s > < C o l u m n D i s p l a y I n d e x > < i t e m > < k e y > < s t r i n g > N "+"m e r o   d e   O r d e n < / s t r i n g > < / k e y > < v a l u e > < i n t > 0 < / i n t > < / v a l u e > < / i t e m > < i t e m > < k e y > < s t r i n g > N "+"m e r o   d e   M e s a < / s t r i n g > < / k e y > < v a l u e > < i n t > 1 < / i n t > < / v a l u e > < / i t e m > < i t e m > < k e y > < s t r i n g > N o m b r e   d e l   P l a t o < / s t r i n g > < / k e y > < v a l u e > < i n t > 2 < / i n t > < / v a l u e > < / i t e m > < i t e m > < k e y > < s t r i n g > D e s c r i p c i "e"n   d e l   P l a t o 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  O r d e n a d a < / s t r i n g > < / k e y > < v a l u e > < i n t > 6 < / i n t > < / v a l u e > < / i t e m > < i t e m > < k e y > < s t r i n g > T i e m p o   d e   P r e p a r a c i � n < / s t r i n g > < / k e y > < v a l u e > < i n t > 7 < / i n t > < / v a l u e > < / i t e m > < i t e m > < k e y > < s t r i n g > O b s e r v a c i o n e s < / s t r i n g > < / k e y > < v a l u e > < i n t > 8 < / i n t > < / v a l u e > < / i t e m > < i t e m > < k e y > < s t r i n g > T o t a l   d e l   P e d i d o < / s t r i n g > < / k e y > < v a l u e > < i n t > 9 < / i n t > < / v a l u e > < / i t e m > < i t e m > < k e y > < s t r i n g > G a n a n c i a   N e t a < / s t r i n g > < / k e y > < v a l u e > < i n t > 1 0 < / i n t > < / v a l u e > < / i t e m > < i t e m > < k e y > < s t r i n g > G a n a n c i a   B r u t a < / s t r i n g > < / k e y > < v a l u e > < i n t > 1 1 < / i n t > < / v a l u e > < / i t e m > < i t e m > < k e y > < s t r i n g > P o r c e n t a j e   d e   G a n a n a c i a 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 D a t o s _ c o c i n a 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 D a t o s _ c o c i n a 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 U n i t a r i o < / K e y > < / D i a g r a m O b j e c t K e y > < D i a g r a m O b j e c t K e y > < K e y > M e a s u r e s \ S u m a   d e   C o s t o   U n i t a r i o \ T a g I n f o \ F � r m u l a < / K e y > < / D i a g r a m O b j e c t K e y > < D i a g r a m O b j e c t K e y > < K e y > M e a s u r e s \ S u m a   d e   C o s t o   U n i t a r i o \ T a g I n f o \ V a l o r < / K e y > < / D i a g r a m O b j e c t K e y > < D i a g r a m O b j e c t K e y > < K e y > M e a s u r e s \ S u m a   d e   P o r c e n t a j e   d e   G a n a n a c i a < / K e y > < / D i a g r a m O b j e c t K e y > < D i a g r a m O b j e c t K e y > < K e y > M e a s u r e s \ S u m a   d e   P o r c e n t a j e   d e   G a n a n a c i a \ T a g I n f o \ F � r m u l a < / K e y > < / D i a g r a m O b j e c t K e y > < D i a g r a m O b j e c t K e y > < K e y > M e a s u r e s \ S u m a   d e   P o r c e n t a j e   d e   G a n a n a c i a \ T a g I n f o \ V a l o r < / K e y > < / D i a g r a m O b j e c t K e y > < D i a g r a m O b j e c t K e y > < K e y > M e a s u r e s \ R e c u e n t o   d e   P o r c e n t a j e   d e   G a n a n a c i a < / K e y > < / D i a g r a m O b j e c t K e y > < D i a g r a m O b j e c t K e y > < K e y > M e a s u r e s \ R e c u e n t o   d e   P o r c e n t a j e   d e   G a n a n a c i a \ T a g I n f o \ F � r m u l a < / K e y > < / D i a g r a m O b j e c t K e y > < D i a g r a m O b j e c t K e y > < K e y > M e a s u r e s \ R e c u e n t o   d e   P o r c e n t a j e   d e   G a n a n a c i a \ T a g I n f o \ V a l o r < / K e y > < / D i a g r a m O b j e c t K e y > < D i a g r a m O b j e c t K e y > < K e y > C o l u m n s \ N "+"m e r o   d e   O r d e n < / K e y > < / D i a g r a m O b j e c t K e y > < D i a g r a m O b j e c t K e y > < K e y > C o l u m n s \ N "+"m e r o   d e   M e s a < / K e y > < / D i a g r a m O b j e c t K e y > < D i a g r a m O b j e c t K e y > < K e y > C o l u m n s \ N o m b r e   d e l   P l a t o < / K e y > < / D i a g r a m O b j e c t K e y > < D i a g r a m O b j e c t K e y > < K e y > C o l u m n s \ D e s c r i p c i "e"n   d e l   P l a t o 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 C o l u m n s \ C a n t i d a d   O r d e n a d a < / K e y > < / D i a g r a m O b j e c t K e y > < D i a g r a m O b j e c t K e y > < K e y > C o l u m n s \ T i e m p o   d e   P r e p a r a c i � n < / K e y > < / D i a g r a m O b j e c t K e y > < D i a g r a m O b j e c t K e y > < K e y > C o l u m n s \ O b s e r v a c i o n e s < / K e y > < / D i a g r a m O b j e c t K e y > < D i a g r a m O b j e c t K e y > < K e y > C o l u m n s \ T o t a l   d e l   P e d i d o < / K e y > < / D i a g r a m O b j e c t K e y > < D i a g r a m O b j e c t K e y > < K e y > C o l u m n s \ G a n a n c i a   N e t a < / K e y > < / D i a g r a m O b j e c t K e y > < D i a g r a m O b j e c t K e y > < K e y > C o l u m n s \ G a n a n c i a   B r u t a < / K e y > < / D i a g r a m O b j e c t K e y > < D i a g r a m O b j e c t K e y > < K e y > C o l u m n s \ P o r c e n t a j e   d e   G a n a n a c i a < / K e y > < / D i a g r a m O b j e c t K e y > < D i a g r a m O b j e c t K e y > < K e y > L i n k s \ & l t ; C o l u m n s \ S u m a   d e   C o s t o   U n i t a r i o & g t ; - & l t ; M e a s u r e s \ C o s t o   U n i t a r i o & g t ; < / K e y > < / D i a g r a m O b j e c t K e y > < D i a g r a m O b j e c t K e y > < K e y > L i n k s \ & l t ; C o l u m n s \ S u m a   d e   C o s t o   U n i t a r i o & g t ; - & l t ; M e a s u r e s \ C o s t o   U n i t a r i o & g t ; \ C O L U M N < / K e y > < / D i a g r a m O b j e c t K e y > < D i a g r a m O b j e c t K e y > < K e y > L i n k s \ & l t ; C o l u m n s \ S u m a   d e   C o s t o   U n i t a r i o & g t ; - & l t ; M e a s u r e s \ C o s t o   U n i t a r i o & g t ; \ M E A S U R E < / K e y > < / D i a g r a m O b j e c t K e y > < D i a g r a m O b j e c t K e y > < K e y > L i n k s \ & l t ; C o l u m n s \ S u m a   d e   P o r c e n t a j e   d e   G a n a n a c i a & g t ; - & l t ; M e a s u r e s \ P o r c e n t a j e   d e   G a n a n a c i a & g t ; < / K e y > < / D i a g r a m O b j e c t K e y > < D i a g r a m O b j e c t K e y > < K e y > L i n k s \ & l t ; C o l u m n s \ S u m a   d e   P o r c e n t a j e   d e   G a n a n a c i a & g t ; - & l t ; M e a s u r e s \ P o r c e n t a j e   d e   G a n a n a c i a & g t ; \ C O L U M N < / K e y > < / D i a g r a m O b j e c t K e y > < D i a g r a m O b j e c t K e y > < K e y > L i n k s \ & l t ; C o l u m n s \ S u m a   d e   P o r c e n t a j e   d e   G a n a n a c i a & g t ; - & l t ; M e a s u r e s \ P o r c e n t a j e   d e   G a n a n a c i a & g t ; \ M E A S U R E < / K e y > < / D i a g r a m O b j e c t K e y > < D i a g r a m O b j e c t K e y > < K e y > L i n k s \ & l t ; C o l u m n s \ R e c u e n t o   d e   P o r c e n t a j e   d e   G a n a n a c i a & g t ; - & l t ; M e a s u r e s \ P o r c e n t a j e   d e   G a n a n a c i a & g t ; < / K e y > < / D i a g r a m O b j e c t K e y > < D i a g r a m O b j e c t K e y > < K e y > L i n k s \ & l t ; C o l u m n s \ R e c u e n t o   d e   P o r c e n t a j e   d e   G a n a n a c i a & g t ; - & l t ; M e a s u r e s \ P o r c e n t a j e   d e   G a n a n a c i a & g t ; \ C O L U M N < / K e y > < / D i a g r a m O b j e c t K e y > < D i a g r a m O b j e c t K e y > < K e y > L i n k s \ & l t ; C o l u m n s \ R e c u e n t o   d e   P o r c e n t a j e   d e   G a n a n a c i a & g t ; - & l t ; M e a s u r e s \ P o r c e n t a j e   d e   G a n a n a c i a & g t ; \ M E A S U R E 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 U n i t a r i o 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 P o r c e n t a j e   d e   G a n a n a c i a 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 P o r c e n t a j e   d e   G a n a n a c i a \ T a g I n f o \ F � r m u l a 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 P o r c e n t a j e   d e   G a n a n a c i a \ T a g I n f o \ V a l o r 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 P o r c e n t a j e   d e   G a n a n a c i a 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 P o r c e n t a j e   d e   G a n a n a c i a \ T a g I n f o \ F � r m u l a 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 P o r c e n t a j e   d e   G a n a n a c i a \ T a g I n f o \ V a l o r 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 C o l u m n s \ N "+"m e r o   d e   O r d e n 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 C o l u m n s \ N "+"m e r o   d e   M e s a 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 C o l u m n s \ D e s c r i p c i "e"n   d e l   P l a t o 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 P r e p a r a c i � n 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 d e l   P e d i d o 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 C o l u m n s \ G a n a n c i a   N e t a 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 C o l u m n s \ G a n a n c i a   B r u t a 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 C o l u m n s \ P o r c e n t a j e   d e   G a n a n a c i a 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 P o r c e n t a j e   d e   G a n a n a c i a & g t ; - & l t ; M e a s u r e s \ P o r c e n t a j e   d e   G a n a n a c i a & g t ; 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 P o r c e n t a j e   d e   G a n a n a c i a & g t ; - & l t ; M e a s u r e s \ P o r c e n t a j e   d e   G a n a n a c i a & g t ; \ C O L U M N 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 P o r c e n t a j e   d e   G a n a n a c i a & g t ; - & l t ; M e a s u r e s \ P o r c e n t a j e   d e   G a n a n a c i a & g t ; \ M E A S U R E 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 P o r c e n t a j e   d e   G a n a n a c i a & g t ; - & l t ; M e a s u r e s \ P o r c e n t a j e   d e   G a n a n a c i a & g t ; 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 P o r c e n t a j e   d e   G a n a n a c i a & g t ; - & l t ; M e a s u r e s \ P o r c e n t a j e   d e   G a n a n a c i a & g t ; \ C O L U M N 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 P o r c e n t a j e   d e   G a n a n a c i a & g t ; - & l t ; M e a s u r e s \ P o r c e n t a j e   d e   G a n a n a c i a & g t ; \ M E A S U R E 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 D a t o s _ s a l a 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 D a t o s _ s a l a 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 N � m e r o   d e   O r d e n < / K e y > < / D i a g r a m O b j e c t K e y > < D i a g r a m O b j e c t K e y > < K e y > M e a s u r e s \ S u m a   d e   N � m e r o   d e   O r d e n \ T a g I n f o \ F � r m u l a < / K e y > < / D i a g r a m O b j e c t K e y > < D i a g r a m O b j e c t K e y > < K e y > M e a s u r e s \ S u m a   d e   N � m e r o   d e   O r d e n \ T a g I n f o \ V a l o r < / K e y > < / D i a g r a m O b j e c t K e y > < D i a g r a m O b j e c t K e y > < K e y > M e a s u r e s \ S u m a   d e   N � m e r o   d e   C o m e n s a l e s < / K e y > < / D i a g r a m O b j e c t K e y > < D i a g r a m O b j e c t K e y > < K e y > M e a s u r e s \ S u m a   d e   N � m e r o   d e   C o m e n s a l e s \ T a g I n f o \ F � r m u l a < / K e y > < / D i a g r a m O b j e c t K e y > < D i a g r a m O b j e c t K e y > < K e y > M e a s u r e s \ S u m a   d e   N � m e r o   d e   C o m e n s a l e s \ T a g I n f o \ V a l o r < / K e y > < / D i a g r a m O b j e c t K e y > < D i a g r a m O b j e c t K e y > < K e y > M e a s u r e s \ P r o m e d i o   d e   N � m e r o   d e   C o m e n s a l e s < / K e y > < / D i a g r a m O b j e c t K e y > < D i a g r a m O b j e c t K e y > < K e y > M e a s u r e s \ P r o m e d i o   d e   N � m e r o   d e   C o m e n s a l e s \ T a g I n f o \ F � r m u l a < / K e y > < / D i a g r a m O b j e c t K e y > < D i a g r a m O b j e c t K e y > < K e y > M e a s u r e s \ P r o m e d i o   d e   N � m e r o   d e   C o m e n s a l e s \ T a g I n f o \ V a l o r < / K e y > < / D i a g r a m O b j e c t K e y > < D i a g r a m O b j e c t K e y > < K e y > M e a s u r e s \ S u m a   d e   M o n t o   T o t a l   d e   l a   C u e n t a < / K e y > < / D i a g r a m O b j e c t K e y > < D i a g r a m O b j e c t K e y > < K e y > M e a s u r e s \ S u m a   d e   M o n t o   T o t a l   d e   l a   C u e n t a \ T a g I n f o \ F � r m u l a < / K e y > < / D i a g r a m O b j e c t K e y > < D i a g r a m O b j e c t K e y > < K e y > M e a s u r e s \ S u m a   d e   M o n t o   T o t a l   d e   l a   C u e n t a \ T a g I n f o \ V a l o r < / K e y > < / D i a g r a m O b j e c t K e y > < D i a g r a m O b j e c t K e y > < K e y > M e a s u r e s \ P r o m e d i o   d e   M o n t o   T o t a l   d e   l a   C u e n t a < / K e y > < / D i a g r a m O b j e c t K e y > < D i a g r a m O b j e c t K e y > < K e y > M e a s u r e s \ P r o m e d i o   d e   M o n t o   T o t a l   d e   l a   C u e n t a \ T a g I n f o \ F � r m u l a < / K e y > < / D i a g r a m O b j e c t K e y > < D i a g r a m O b j e c t K e y > < K e y > M e a s u r e s \ P r o m e d i o   d e   M o n t o   T o t a l   d e   l a   C u e n t a \ T a g I n f o \ V a l o r < / K e y > < / D i a g r a m O b j e c t K e y > < D i a g r a m O b j e c t K e y > < K e y > C o l u m n s \ N � m e r o   d e   M e s a < / K e y > < / D i a g r a m O b j e c t K e y > < D i a g r a m O b j e c t K e y > < K e y > C o l u m n s \ N o m b r e   d e l   C l i e n t e < / K e y > < / D i a g r a m O b j e c t K e y > < D i a g r a m O b j e c t K e y > < K e y > C o l u m n s \ N � m e r o   d e   C o m e n s a l e s < / K e y > < / D i a g r a m O b j e c t K e y > < D i a g r a m O b j e c t K e y > < K e y > C o l u m n s \ H o r a   d e   L l e g a d a < / K e y > < / D i a g r a m O b j e c t K e y > < D i a g r a m O b j e c t K e y > < K e y > C o l u m n s \ H o r a   d e   S a l i d a < / K e y > < / D i a g r a m O b j e c t K e y > < D i a g r a m O b j e c t K e y > < K e y > C o l u m n s \ M e s e r o   A s i g n a d o < / K e y > < / D i a g r a m O b j e c t K e y > < D i a g r a m O b j e c t K e y > < K e y > C o l u m n s \ T i p o   d e   S e r v i c i o < / K e y > < / D i a g r a m O b j e c t K e y > < D i a g r a m O b j e c t K e y > < K e y > C o l u m n s \ M � t o d o   d e   P a g o < / K e y > < / D i a g r a m O b j e c t K e y > < D i a g r a m O b j e c t K e y > < K e y > C o l u m n s \ P r o p i n a < / K e y > < / D i a g r a m O b j e c t K e y > < D i a g r a m O b j e c t K e y > < K e y > C o l u m n s \ E s t a d o   d e   l a   M e s a < / K e y > < / D i a g r a m O b j e c t K e y > < D i a g r a m O b j e c t K e y > < K e y > C o l u m n s \ N � m e r o   d e   O r d e n < / K e y > < / D i a g r a m O b j e c t K e y > < D i a g r a m O b j e c t K e y > < K e y > C o l u m n s \ P a � s   d e   O r i g e n < / K e y > < / D i a g r a m O b j e c t K e y > < D i a g r a m O b j e c t K e y > < K e y > C o l u m n s \ P l a t o s   O r d e n a d o s < / K e y > < / D i a g r a m O b j e c t K e y > < D i a g r a m O b j e c t K e y > < K e y > C o l u m n s \ M o n t o   T o t a l   d e   l a   C u e n t a < / K e y > < / D i a g r a m O b j e c t K e y > < D i a g r a m O b j e c t K e y > < K e y > C o l u m n s \ F e c h a   d e   F a c t u r a < / K e y > < / D i a g r a m O b j e c t K e y > < D i a g r a m O b j e c t K e y > < K e y > C o l u m n s \ H o r a   d e   L l e g a d a 2 < / K e y > < / D i a g r a m O b j e c t K e y > < D i a g r a m O b j e c t K e y > < K e y > C o l u m n s \ H o r a   d e   S a l i d a 2 < / K e y > < / D i a g r a m O b j e c t K e y > < D i a g r a m O b j e c t K e y > < K e y > C o l u m n s \ T i e m p o   d e   P e r m a n e n c i a < / K e y > < / D i a g r a m O b j e c t K e y > < D i a g r a m O b j e c t K e y > < K e y > C o l u m n s \ T i e m p o   d e   P r e p a r a c i � n   O r d e n e s   e n   H o r a s < / K e y > < / D i a g r a m O b j e c t K e y > < D i a g r a m O b j e c t K e y > < K e y > C o l u m n s \ T i e m p o   d e   D e g u s t a c i � n   e n   H o r a s < / K e y > < / D i a g r a m O b j e c t K e y > < D i a g r a m O b j e c t K e y > < K e y > C o l u m n s \ O r d e n   C o b r a d a < / K e y > < / D i a g r a m O b j e c t K e y > < D i a g r a m O b j e c t K e y > < K e y > L i n k s \ & l t ; C o l u m n s \ S u m a   d e   N � m e r o   d e   O r d e n & g t ; - & l t ; M e a s u r e s \ N � m e r o   d e   O r d e n & g t ; < / K e y > < / D i a g r a m O b j e c t K e y > < D i a g r a m O b j e c t K e y > < K e y > L i n k s \ & l t ; C o l u m n s \ S u m a   d e   N � m e r o   d e   O r d e n & g t ; - & l t ; M e a s u r e s \ N � m e r o   d e   O r d e n & g t ; \ C O L U M N < / K e y > < / D i a g r a m O b j e c t K e y > < D i a g r a m O b j e c t K e y > < K e y > L i n k s \ & l t ; C o l u m n s \ S u m a   d e   N � m e r o   d e   O r d e n & g t ; - & l t ; M e a s u r e s \ N � m e r o   d e   O r d e n & g t ; \ M E A S U R E < / K e y > < / D i a g r a m O b j e c t K e y > < D i a g r a m O b j e c t K e y > < K e y > L i n k s \ & l t ; C o l u m n s \ S u m a   d e   N � m e r o   d e   C o m e n s a l e s & g t ; - & l t ; M e a s u r e s \ N � m e r o   d e   C o m e n s a l e s & g t ; < / K e y > < / D i a g r a m O b j e c t K e y > < D i a g r a m O b j e c t K e y > < K e y > L i n k s \ & l t ; C o l u m n s \ S u m a   d e   N � m e r o   d e   C o m e n s a l e s & g t ; - & l t ; M e a s u r e s \ N � m e r o   d e   C o m e n s a l e s & g t ; \ C O L U M N < / K e y > < / D i a g r a m O b j e c t K e y > < D i a g r a m O b j e c t K e y > < K e y > L i n k s \ & l t ; C o l u m n s \ S u m a   d e   N � m e r o   d e   C o m e n s a l e s & g t ; - & l t ; M e a s u r e s \ N � m e r o   d e   C o m e n s a l e s & g t ; \ M E A S U R E < / K e y > < / D i a g r a m O b j e c t K e y > < D i a g r a m O b j e c t K e y > < K e y > L i n k s \ & l t ; C o l u m n s \ P r o m e d i o   d e   N � m e r o   d e   C o m e n s a l e s & g t ; - & l t ; M e a s u r e s \ N � m e r o   d e   C o m e n s a l e s & g t ; < / K e y > < / D i a g r a m O b j e c t K e y > < D i a g r a m O b j e c t K e y > < K e y > L i n k s \ & l t ; C o l u m n s \ P r o m e d i o   d e   N � m e r o   d e   C o m e n s a l e s & g t ; - & l t ; M e a s u r e s \ N � m e r o   d e   C o m e n s a l e s & g t ; \ C O L U M N < / K e y > < / D i a g r a m O b j e c t K e y > < D i a g r a m O b j e c t K e y > < K e y > L i n k s \ & l t ; C o l u m n s \ P r o m e d i o   d e   N � m e r o   d e   C o m e n s a l e s & g t ; - & l t ; M e a s u r e s \ N � m e r o   d e   C o m e n s a l e s & g t ; \ M E A S U R E < / K e y > < / D i a g r a m O b j e c t K e y > < D i a g r a m O b j e c t K e y > < K e y > L i n k s \ & l t ; C o l u m n s \ S u m a   d e   M o n t o   T o t a l   d e   l a   C u e n t a & g t ; - & l t ; M e a s u r e s \ M o n t o   T o t a l   d e   l a   C u e n t a & g t ; < / K e y > < / D i a g r a m O b j e c t K e y > < D i a g r a m O b j e c t K e y > < K e y > L i n k s \ & l t ; C o l u m n s \ S u m a   d e   M o n t o   T o t a l   d e   l a   C u e n t a & g t ; - & l t ; M e a s u r e s \ M o n t o   T o t a l   d e   l a   C u e n t a & g t ; \ C O L U M N < / K e y > < / D i a g r a m O b j e c t K e y > < D i a g r a m O b j e c t K e y > < K e y > L i n k s \ & l t ; C o l u m n s \ S u m a   d e   M o n t o   T o t a l   d e   l a   C u e n t a & g t ; - & l t ; M e a s u r e s \ M o n t o   T o t a l   d e   l a   C u e n t a & g t ; \ M E A S U R E < / K e y > < / D i a g r a m O b j e c t K e y > < D i a g r a m O b j e c t K e y > < K e y > L i n k s \ & l t ; C o l u m n s \ P r o m e d i o   d e   M o n t o   T o t a l   d e   l a   C u e n t a & g t ; - & l t ; M e a s u r e s \ M o n t o   T o t a l   d e   l a   C u e n t a & g t ; < / K e y > < / D i a g r a m O b j e c t K e y > < D i a g r a m O b j e c t K e y > < K e y > L i n k s \ & l t ; C o l u m n s \ P r o m e d i o   d e   M o n t o   T o t a l   d e   l a   C u e n t a & g t ; - & l t ; M e a s u r e s \ M o n t o   T o t a l   d e   l a   C u e n t a & g t ; \ C O L U M N < / K e y > < / D i a g r a m O b j e c t K e y > < D i a g r a m O b j e c t K e y > < K e y > L i n k s \ & l t ; C o l u m n s \ P r o m e d i o   d e   M o n t o   T o t a l   d e   l a   C u e n t a & g t ; - & l t ; M e a s u r e s \ M o n t o   T o t a l   d e   l a   C u e n t a & g t ; \ M E A S U R E 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 N � m e r o   d e   O r d e n 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 N � m e r o   d e   O r d e n \ T a g I n f o \ F � r m u l a 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 N � m e r o   d e   O r d e n \ T a g I n f o \ V a l o r 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 N � m e r o   d e   C o m e n s a l e s 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 N � m e r o   d e   C o m e n s a l e s \ T a g I n f o \ F � r m u l a 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 N � m e r o   d e   C o m e n s a l e s \ T a g I n f o \ V a l o r 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 N � m e r o   d e   C o m e n s a l e s 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 N � m e r o   d e   C o m e n s a l e s \ T a g I n f o \ F � r m u l a 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 N � m e r o   d e   C o m e n s a l e s \ T a g I n f o \ V a l o r 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  T o t a l   d e   l a   C u e n t a 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 M o n t o   T o t a l   d e   l a   C u e n t a \ T a g I n f o \ F � r m u l a 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  T o t a l   d e   l a   C u e n t a \ T a g I n f o \ V a l o r 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 M o n t o   T o t a l   d e   l a   C u e n t a < / K e y > < / a : K e y > < a : V a l u e   i : t y p e = " M e a s u r e G r i d N o d e V i e w S t a t e " > < C o l u m n > 1 3 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 M o n t o   T o t a l   d e   l a   C u e n t a \ T a g I n f o \ F � r m u l a 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 M o n t o   T o t a l   d e   l a   C u e n t a \ T a g I n f o \ V a l o r 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 C o l u m n s \ N � m e r o   d e   M e s a 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 C o m e n s a l e s 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 C o l u m n s \ M � t o d o   d e   P a g o 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 O r d e n 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 d e   O r i g e n 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  T o t a l   d e   l a   C u e n t a 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 F a c t u r a 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 L l e g a d a 2 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 S a l i d a 2 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 P e r m a n e n c i a 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 P r e p a r a c i � n   O r d e n e s   e n   H o r a s 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 D e g u s t a c i � n   e n   H o r a s 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 C o l u m n s \ O r d e n   C o b r a d a 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 N � m e r o   d e   O r d e n & g t ; - & l t ; M e a s u r e s \ N � m e r o   d e   O r d e n & g t ; 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 N � m e r o   d e   O r d e n & g t ; - & l t ; M e a s u r e s \ N � m e r o   d e   O r d e n & g t ; \ C O L U M N 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 N � m e r o   d e   O r d e n & g t ; - & l t ; M e a s u r e s \ N � m e r o   d e   O r d e n & g t ; \ M E A S U R E 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 N � m e r o   d e   C o m e n s a l e s & g t ; - & l t ; M e a s u r e s \ N � m e r o   d e   C o m e n s a l e s & g t ; 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 N � m e r o   d e   C o m e n s a l e s & g t ; - & l t ; M e a s u r e s \ N � m e r o   d e   C o m e n s a l e s & g t ; \ C O L U M N 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 N � m e r o   d e   C o m e n s a l e s & g t ; - & l t ; M e a s u r e s \ N � m e r o   d e   C o m e n s a l e s & g t ; \ M E A S U R E 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 N � m e r o   d e   C o m e n s a l e s & g t ; - & l t ; M e a s u r e s \ N � m e r o   d e   C o m e n s a l e s & g t ; 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 N � m e r o   d e   C o m e n s a l e s & g t ; - & l t ; M e a s u r e s \ N � m e r o   d e   C o m e n s a l e s & g t ; \ C O L U M N 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 N � m e r o   d e   C o m e n s a l e s & g t ; - & l t ; M e a s u r e s \ N � m e r o   d e   C o m e n s a l e s & g t ; \ M E A S U R E 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  T o t a l   d e   l a   C u e n t a & g t ; - & l t ; M e a s u r e s \ M o n t o   T o t a l   d e   l a   C u e n t a & g t ; 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 M o n t o   T o t a l   d e   l a   C u e n t a & g t ; - & l t ; M e a s u r e s \ M o n t o   T o t a l   d e   l a   C u e n t a & g t ; \ C O L U M N 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  T o t a l   d e   l a   C u e n t a & g t ; - & l t ; M e a s u r e s \ M o n t o   T o t a l   d e   l a   C u e n t a & g t ; \ M E A S U R E 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 M o n t o   T o t a l   d e   l a   C u e n t a & g t ; - & l t ; M e a s u r e s \ M o n t o   T o t a l   d e   l a   C u e n t a & g t ; 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 M o n t o   T o t a l   d e   l a   C u e n t a & g t ; - & l t ; M e a s u r e s \ M o n t o   T o t a l   d e   l a   C u e n t a & g t ; \ C O L U M N 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 M o n t o   T o t a l   d e   l a   C u e n t a & g t ; - & l t ; M e a s u r e s \ M o n t o   T o t a l   d e   l a   C u e n t a & g t ; \ M E A S U R E 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9DC65C9-8212-499B-ADF3-E0DE64707982}">
  <ds:schemaRefs/>
</ds:datastoreItem>
</file>

<file path=customXml/itemProps10.xml><?xml version="1.0" encoding="utf-8"?>
<ds:datastoreItem xmlns:ds="http://schemas.openxmlformats.org/officeDocument/2006/customXml" ds:itemID="{8198BEB9-824C-4069-8735-64B119F9EACE}">
  <ds:schemaRefs/>
</ds:datastoreItem>
</file>

<file path=customXml/itemProps11.xml><?xml version="1.0" encoding="utf-8"?>
<ds:datastoreItem xmlns:ds="http://schemas.openxmlformats.org/officeDocument/2006/customXml" ds:itemID="{FF5C8AC6-C743-442F-8DE4-8C5219A22DA3}">
  <ds:schemaRefs/>
</ds:datastoreItem>
</file>

<file path=customXml/itemProps12.xml><?xml version="1.0" encoding="utf-8"?>
<ds:datastoreItem xmlns:ds="http://schemas.openxmlformats.org/officeDocument/2006/customXml" ds:itemID="{4810CEFF-E4E7-4E99-A34A-D842634F6733}">
  <ds:schemaRefs/>
</ds:datastoreItem>
</file>

<file path=customXml/itemProps13.xml><?xml version="1.0" encoding="utf-8"?>
<ds:datastoreItem xmlns:ds="http://schemas.openxmlformats.org/officeDocument/2006/customXml" ds:itemID="{9CBB2861-0E8A-42B5-A889-4C6FA3428635}">
  <ds:schemaRefs/>
</ds:datastoreItem>
</file>

<file path=customXml/itemProps14.xml><?xml version="1.0" encoding="utf-8"?>
<ds:datastoreItem xmlns:ds="http://schemas.openxmlformats.org/officeDocument/2006/customXml" ds:itemID="{A67C42D8-8864-4349-827F-A381F61C82E6}">
  <ds:schemaRefs/>
</ds:datastoreItem>
</file>

<file path=customXml/itemProps15.xml><?xml version="1.0" encoding="utf-8"?>
<ds:datastoreItem xmlns:ds="http://schemas.openxmlformats.org/officeDocument/2006/customXml" ds:itemID="{98368AE1-5E31-4D3A-A78C-BF661995C33C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6699C922-DB39-4A85-9C81-36E1B95B5EE3}">
  <ds:schemaRefs/>
</ds:datastoreItem>
</file>

<file path=customXml/itemProps17.xml><?xml version="1.0" encoding="utf-8"?>
<ds:datastoreItem xmlns:ds="http://schemas.openxmlformats.org/officeDocument/2006/customXml" ds:itemID="{A366F6AC-3191-49AB-85A2-6AAC796D0F21}">
  <ds:schemaRefs/>
</ds:datastoreItem>
</file>

<file path=customXml/itemProps18.xml><?xml version="1.0" encoding="utf-8"?>
<ds:datastoreItem xmlns:ds="http://schemas.openxmlformats.org/officeDocument/2006/customXml" ds:itemID="{AE709701-03FB-47EF-A5C0-7B49BCE39FA2}">
  <ds:schemaRefs/>
</ds:datastoreItem>
</file>

<file path=customXml/itemProps2.xml><?xml version="1.0" encoding="utf-8"?>
<ds:datastoreItem xmlns:ds="http://schemas.openxmlformats.org/officeDocument/2006/customXml" ds:itemID="{31AA20A8-3F3A-4379-9386-6F0950C07D63}">
  <ds:schemaRefs/>
</ds:datastoreItem>
</file>

<file path=customXml/itemProps3.xml><?xml version="1.0" encoding="utf-8"?>
<ds:datastoreItem xmlns:ds="http://schemas.openxmlformats.org/officeDocument/2006/customXml" ds:itemID="{F699E033-CB1D-4FE4-A8DD-C9D58AFE1E9B}">
  <ds:schemaRefs/>
</ds:datastoreItem>
</file>

<file path=customXml/itemProps4.xml><?xml version="1.0" encoding="utf-8"?>
<ds:datastoreItem xmlns:ds="http://schemas.openxmlformats.org/officeDocument/2006/customXml" ds:itemID="{79EA5396-01EF-4DF8-8582-6CF8B074EF76}">
  <ds:schemaRefs/>
</ds:datastoreItem>
</file>

<file path=customXml/itemProps5.xml><?xml version="1.0" encoding="utf-8"?>
<ds:datastoreItem xmlns:ds="http://schemas.openxmlformats.org/officeDocument/2006/customXml" ds:itemID="{7D2C6DA5-794D-42E8-AD51-375AB89470CD}">
  <ds:schemaRefs/>
</ds:datastoreItem>
</file>

<file path=customXml/itemProps6.xml><?xml version="1.0" encoding="utf-8"?>
<ds:datastoreItem xmlns:ds="http://schemas.openxmlformats.org/officeDocument/2006/customXml" ds:itemID="{75846BF5-8EB2-4769-A099-BE4C2DD25A36}">
  <ds:schemaRefs/>
</ds:datastoreItem>
</file>

<file path=customXml/itemProps7.xml><?xml version="1.0" encoding="utf-8"?>
<ds:datastoreItem xmlns:ds="http://schemas.openxmlformats.org/officeDocument/2006/customXml" ds:itemID="{366B0328-5C15-4298-9ECC-407A76F811DB}">
  <ds:schemaRefs/>
</ds:datastoreItem>
</file>

<file path=customXml/itemProps8.xml><?xml version="1.0" encoding="utf-8"?>
<ds:datastoreItem xmlns:ds="http://schemas.openxmlformats.org/officeDocument/2006/customXml" ds:itemID="{D59F7913-13CC-4607-9F7A-1EBB0476716E}">
  <ds:schemaRefs/>
</ds:datastoreItem>
</file>

<file path=customXml/itemProps9.xml><?xml version="1.0" encoding="utf-8"?>
<ds:datastoreItem xmlns:ds="http://schemas.openxmlformats.org/officeDocument/2006/customXml" ds:itemID="{7D4C47A4-EF20-499D-BEAE-7F97396937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Datos_cocina</vt:lpstr>
      <vt:lpstr>Datos_sala</vt:lpstr>
      <vt:lpstr>Tablas Dinamicas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Arroyo Herrera</dc:creator>
  <cp:lastModifiedBy>Fernando Arroyo Herrera</cp:lastModifiedBy>
  <dcterms:created xsi:type="dcterms:W3CDTF">2024-11-12T10:02:20Z</dcterms:created>
  <dcterms:modified xsi:type="dcterms:W3CDTF">2024-11-14T20:23:18Z</dcterms:modified>
</cp:coreProperties>
</file>