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Code\drogui\control_test\firstxy\"/>
    </mc:Choice>
  </mc:AlternateContent>
  <xr:revisionPtr revIDLastSave="0" documentId="13_ncr:40009_{6453A99F-77CA-478E-A02D-272DB744D4D3}" xr6:coauthVersionLast="46" xr6:coauthVersionMax="46" xr10:uidLastSave="{00000000-0000-0000-0000-000000000000}"/>
  <bookViews>
    <workbookView xWindow="-108" yWindow="-108" windowWidth="23256" windowHeight="12720"/>
  </bookViews>
  <sheets>
    <sheet name="dataTecho" sheetId="1" r:id="rId1"/>
  </sheets>
  <calcPr calcId="0"/>
</workbook>
</file>

<file path=xl/calcChain.xml><?xml version="1.0" encoding="utf-8"?>
<calcChain xmlns="http://schemas.openxmlformats.org/spreadsheetml/2006/main">
  <c r="C22" i="1" l="1" a="1"/>
  <c r="C22" i="1" s="1"/>
  <c r="C21" i="1" a="1"/>
  <c r="C21" i="1" s="1"/>
  <c r="U10" i="1"/>
  <c r="U5" i="1"/>
  <c r="U6" i="1"/>
  <c r="U7" i="1"/>
  <c r="U8" i="1"/>
  <c r="U9" i="1"/>
  <c r="U11" i="1"/>
  <c r="U12" i="1"/>
  <c r="U13" i="1"/>
  <c r="U14" i="1"/>
  <c r="U15" i="1"/>
  <c r="U16" i="1"/>
  <c r="U17" i="1"/>
  <c r="U3" i="1"/>
  <c r="U4" i="1"/>
  <c r="M4" i="1"/>
  <c r="N4" i="1"/>
  <c r="M5" i="1"/>
  <c r="N5" i="1"/>
  <c r="M6" i="1"/>
  <c r="N6" i="1"/>
  <c r="M7" i="1"/>
  <c r="N7" i="1"/>
  <c r="M8" i="1"/>
  <c r="N8" i="1"/>
  <c r="M9" i="1"/>
  <c r="N9" i="1"/>
  <c r="M10" i="1"/>
  <c r="N10" i="1"/>
  <c r="M11" i="1"/>
  <c r="N11" i="1"/>
  <c r="M12" i="1"/>
  <c r="N12" i="1"/>
  <c r="M13" i="1"/>
  <c r="N13" i="1"/>
  <c r="M14" i="1"/>
  <c r="N14" i="1"/>
  <c r="M15" i="1"/>
  <c r="N15" i="1"/>
  <c r="M16" i="1"/>
  <c r="N16" i="1"/>
  <c r="M17" i="1"/>
  <c r="N17" i="1"/>
  <c r="N3" i="1"/>
  <c r="M3" i="1"/>
  <c r="F3" i="1"/>
  <c r="G3" i="1"/>
  <c r="H3" i="1"/>
  <c r="F4" i="1"/>
  <c r="G4" i="1"/>
  <c r="H4" i="1"/>
  <c r="F5" i="1"/>
  <c r="G5" i="1"/>
  <c r="H5" i="1"/>
  <c r="F6" i="1"/>
  <c r="G6" i="1"/>
  <c r="H6" i="1"/>
  <c r="F7" i="1"/>
  <c r="G7" i="1"/>
  <c r="H7" i="1"/>
  <c r="F8" i="1"/>
  <c r="G8" i="1"/>
  <c r="H8" i="1"/>
  <c r="F9" i="1"/>
  <c r="G9" i="1"/>
  <c r="H9" i="1"/>
  <c r="F10" i="1"/>
  <c r="G10" i="1"/>
  <c r="H10" i="1"/>
  <c r="F11" i="1"/>
  <c r="G11" i="1"/>
  <c r="H11" i="1"/>
  <c r="F12" i="1"/>
  <c r="G12" i="1"/>
  <c r="H12" i="1"/>
  <c r="F13" i="1"/>
  <c r="G13" i="1"/>
  <c r="H13" i="1"/>
  <c r="F14" i="1"/>
  <c r="G14" i="1"/>
  <c r="H14" i="1"/>
  <c r="F15" i="1"/>
  <c r="G15" i="1"/>
  <c r="H15" i="1"/>
  <c r="F16" i="1"/>
  <c r="G16" i="1"/>
  <c r="H16" i="1"/>
  <c r="F17" i="1"/>
  <c r="G17" i="1"/>
  <c r="H17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3" i="1"/>
  <c r="U18" i="1" l="1"/>
  <c r="Q12" i="1"/>
  <c r="Q13" i="1"/>
  <c r="Q9" i="1"/>
  <c r="Q14" i="1"/>
  <c r="Q15" i="1"/>
  <c r="Q5" i="1"/>
  <c r="Q10" i="1"/>
  <c r="Q4" i="1"/>
  <c r="Q11" i="1"/>
  <c r="Q8" i="1"/>
  <c r="Q6" i="1"/>
  <c r="Q16" i="1"/>
  <c r="Q7" i="1"/>
  <c r="Q17" i="1"/>
  <c r="Q3" i="1"/>
  <c r="P9" i="1"/>
  <c r="P6" i="1"/>
  <c r="P3" i="1"/>
  <c r="P17" i="1"/>
  <c r="P8" i="1"/>
  <c r="P10" i="1"/>
  <c r="P13" i="1"/>
  <c r="P16" i="1"/>
  <c r="P12" i="1"/>
  <c r="P15" i="1"/>
  <c r="P7" i="1"/>
  <c r="P11" i="1"/>
  <c r="P5" i="1"/>
  <c r="P4" i="1"/>
  <c r="P14" i="1"/>
  <c r="T7" i="1" l="1"/>
  <c r="T14" i="1"/>
  <c r="T3" i="1"/>
  <c r="T12" i="1"/>
  <c r="T13" i="1"/>
  <c r="T17" i="1"/>
  <c r="T10" i="1"/>
  <c r="T9" i="1"/>
  <c r="T16" i="1"/>
  <c r="T8" i="1"/>
  <c r="T4" i="1"/>
  <c r="T5" i="1"/>
  <c r="T6" i="1"/>
  <c r="T11" i="1"/>
  <c r="T15" i="1"/>
  <c r="T18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<sst xmlns="http://schemas.openxmlformats.org/spreadsheetml/2006/main" count="25" uniqueCount="25">
  <si>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x_pred</t>
  </si>
  <si>
    <t>y_pred</t>
  </si>
  <si>
    <t>gps_x</t>
  </si>
  <si>
    <t>gps_y</t>
  </si>
  <si>
    <t>kal_x</t>
  </si>
  <si>
    <t>kal_y</t>
  </si>
  <si>
    <t>Input</t>
  </si>
  <si>
    <t>Output</t>
  </si>
  <si>
    <t>Predict</t>
  </si>
  <si>
    <t>Distance</t>
  </si>
  <si>
    <t>Score</t>
  </si>
  <si>
    <t>gps_x^2</t>
  </si>
  <si>
    <t>gps_y^2</t>
  </si>
  <si>
    <t>kal_x^2</t>
  </si>
  <si>
    <t>kal_y^2</t>
  </si>
  <si>
    <t>m1</t>
  </si>
  <si>
    <t>m0</t>
  </si>
  <si>
    <t>b0</t>
  </si>
  <si>
    <t>x_out (ft)</t>
  </si>
  <si>
    <t>y_out (ft)</t>
  </si>
  <si>
    <t>x_out (m)</t>
  </si>
  <si>
    <t>y_out (m)</t>
  </si>
  <si>
    <t>Constants</t>
  </si>
  <si>
    <t>kalman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</si>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</sst>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34" borderId="0" xfId="0" applyFill="1"/>
    <xf numFmtId="0" fontId="0" fillId="33" borderId="0" xfId="0" applyFill="1" applyAlignment="1">
      <alignment horizontal="center"/>
    </xf>
    <xf numFmtId="0" fontId="17" fillId="35" borderId="0" xfId="0" applyFont="1" applyFill="1" applyAlignment="1">
      <alignment horizontal="center"/>
    </xf>
    <xf numFmtId="0" fontId="17" fillId="35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ont="1" applyFill="1"/>
    <xf numFmtId="0" fontId="17" fillId="36" borderId="0" xfId="0" applyFont="1" applyFill="1" applyAlignment="1">
      <alignment horizontal="center" vertical="center"/>
    </xf>
    <xf numFmtId="0" fontId="0" fillId="37" borderId="0" xfId="0" applyFill="1"/>
    <xf numFmtId="0" fontId="17" fillId="38" borderId="0" xfId="0" applyFont="1" applyFill="1" applyAlignment="1">
      <alignment horizontal="center"/>
    </xf>
    <xf numFmtId="0" fontId="0" fillId="40" borderId="0" xfId="0" applyFill="1"/>
    <xf numFmtId="0" fontId="18" fillId="39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H26" sqref="H26"/>
    </sheetView>
  </sheetViews>
  <sheetFormatPr defaultRowHeight="14.4" x14ac:dyDescent="0.3"/>
  <cols>
    <col min="19" max="21" width="8.88671875" customWidth="1"/>
  </cols>
  <sheetData>
    <row r="1" spans="1:21" x14ac:dyDescent="0.3">
      <c r="A1" s="4" t="s">
        <v>6</v>
      </c>
      <c r="B1" s="4"/>
      <c r="C1" s="4"/>
      <c r="D1" s="4"/>
      <c r="E1" s="4"/>
      <c r="F1" s="4"/>
      <c r="G1" s="4"/>
      <c r="H1" s="4"/>
      <c r="K1" s="5" t="s">
        <v>7</v>
      </c>
      <c r="L1" s="5"/>
      <c r="M1" s="5"/>
      <c r="N1" s="5"/>
      <c r="O1" s="1"/>
      <c r="P1" s="5" t="s">
        <v>8</v>
      </c>
      <c r="Q1" s="5"/>
      <c r="T1" s="5" t="s">
        <v>9</v>
      </c>
      <c r="U1" s="5"/>
    </row>
    <row r="2" spans="1:21" x14ac:dyDescent="0.3">
      <c r="A2" s="3" t="s">
        <v>2</v>
      </c>
      <c r="B2" s="3" t="s">
        <v>3</v>
      </c>
      <c r="C2" s="3" t="s">
        <v>4</v>
      </c>
      <c r="D2" s="3" t="s">
        <v>5</v>
      </c>
      <c r="E2" s="3" t="s">
        <v>11</v>
      </c>
      <c r="F2" s="3" t="s">
        <v>12</v>
      </c>
      <c r="G2" s="3" t="s">
        <v>13</v>
      </c>
      <c r="H2" s="3" t="s">
        <v>14</v>
      </c>
      <c r="K2" s="6" t="s">
        <v>18</v>
      </c>
      <c r="L2" s="6" t="s">
        <v>19</v>
      </c>
      <c r="M2" s="6" t="s">
        <v>20</v>
      </c>
      <c r="N2" s="6" t="s">
        <v>21</v>
      </c>
      <c r="O2" s="1"/>
      <c r="P2" s="6" t="s">
        <v>0</v>
      </c>
      <c r="Q2" s="6" t="s">
        <v>1</v>
      </c>
      <c r="T2" s="13" t="s">
        <v>24</v>
      </c>
      <c r="U2" s="13" t="s">
        <v>23</v>
      </c>
    </row>
    <row r="3" spans="1:21" x14ac:dyDescent="0.3">
      <c r="A3" s="2">
        <v>208</v>
      </c>
      <c r="B3" s="2">
        <v>-9</v>
      </c>
      <c r="C3" s="2">
        <v>2.0820426940000001</v>
      </c>
      <c r="D3" s="2">
        <v>-8.6561552999999999E-2</v>
      </c>
      <c r="E3" s="2">
        <f>A3^2</f>
        <v>43264</v>
      </c>
      <c r="F3" s="2">
        <f t="shared" ref="F3:H17" si="0">B3^2</f>
        <v>81</v>
      </c>
      <c r="G3" s="2">
        <f t="shared" si="0"/>
        <v>4.3349017796387779</v>
      </c>
      <c r="H3" s="2">
        <f t="shared" si="0"/>
        <v>7.4929024577718092E-3</v>
      </c>
      <c r="K3" s="2">
        <v>7</v>
      </c>
      <c r="L3" s="2">
        <v>0</v>
      </c>
      <c r="M3" s="2">
        <f>K3*0.3</f>
        <v>2.1</v>
      </c>
      <c r="N3" s="2">
        <f>L3*0.3</f>
        <v>0</v>
      </c>
      <c r="P3" s="7">
        <f>$C$21*B3+$D$21*A3</f>
        <v>2.6000989413956703</v>
      </c>
      <c r="Q3" s="7">
        <f>$C$22*B3+$D$22*A3</f>
        <v>-1.9288960054282031E-2</v>
      </c>
      <c r="T3" s="2">
        <f>SQRT((M3-P3)^2+(N3-Q3)^2)</f>
        <v>0.50047079351850865</v>
      </c>
      <c r="U3" s="2">
        <f>SQRT((M3-C3)^2+(N3-D3)^2)</f>
        <v>8.8404566039031296E-2</v>
      </c>
    </row>
    <row r="4" spans="1:21" x14ac:dyDescent="0.3">
      <c r="A4" s="2">
        <v>0</v>
      </c>
      <c r="B4" s="2">
        <v>225</v>
      </c>
      <c r="C4" s="2">
        <v>-1.1003165000000001E-2</v>
      </c>
      <c r="D4" s="2">
        <v>2.2422742840000001</v>
      </c>
      <c r="E4" s="2">
        <f t="shared" ref="E4:E17" si="1">A4^2</f>
        <v>0</v>
      </c>
      <c r="F4" s="2">
        <f t="shared" si="0"/>
        <v>50625</v>
      </c>
      <c r="G4" s="2">
        <f t="shared" si="0"/>
        <v>1.2106964001722501E-4</v>
      </c>
      <c r="H4" s="2">
        <f t="shared" si="0"/>
        <v>5.0277939646877128</v>
      </c>
      <c r="K4" s="2">
        <v>0</v>
      </c>
      <c r="L4" s="2">
        <v>10</v>
      </c>
      <c r="M4" s="2">
        <f t="shared" ref="M4:M17" si="2">K4*0.3</f>
        <v>0</v>
      </c>
      <c r="N4" s="2">
        <f t="shared" ref="N4:N17" si="3">L4*0.3</f>
        <v>3</v>
      </c>
      <c r="P4" s="7">
        <f>$C$21*B4+$D$21*A4</f>
        <v>8.4498091052309949E-3</v>
      </c>
      <c r="Q4" s="7">
        <f>$C$22*B4+$D$22*A4</f>
        <v>2.1568471764008748</v>
      </c>
      <c r="T4" s="2">
        <f t="shared" ref="T4:U17" si="4">SQRT((M4-P4)^2+(N4-Q4)^2)</f>
        <v>0.84319516318411858</v>
      </c>
      <c r="U4" s="2">
        <f>SQRT((M4-C4)^2+(N4-D4)^2)</f>
        <v>0.7578056019374162</v>
      </c>
    </row>
    <row r="5" spans="1:21" x14ac:dyDescent="0.3">
      <c r="A5" s="2">
        <v>68</v>
      </c>
      <c r="B5" s="2">
        <v>-234</v>
      </c>
      <c r="C5" s="2">
        <v>0.67177027499999997</v>
      </c>
      <c r="D5" s="2">
        <v>-2.3310601709999998</v>
      </c>
      <c r="E5" s="2">
        <f t="shared" si="1"/>
        <v>4624</v>
      </c>
      <c r="F5" s="2">
        <f t="shared" si="0"/>
        <v>54756</v>
      </c>
      <c r="G5" s="2">
        <f t="shared" si="0"/>
        <v>0.4512753023735756</v>
      </c>
      <c r="H5" s="2">
        <f t="shared" si="0"/>
        <v>5.4338415208225488</v>
      </c>
      <c r="K5" s="2">
        <v>5</v>
      </c>
      <c r="L5" s="2">
        <v>-7.5</v>
      </c>
      <c r="M5" s="2">
        <f t="shared" si="2"/>
        <v>1.5</v>
      </c>
      <c r="N5" s="2">
        <f t="shared" si="3"/>
        <v>-2.25</v>
      </c>
      <c r="P5" s="7">
        <f>$C$21*B5+$D$21*A5</f>
        <v>0.84135504225975111</v>
      </c>
      <c r="Q5" s="7">
        <f>$C$22*B5+$D$22*A5</f>
        <v>-2.2212221450140288</v>
      </c>
      <c r="T5" s="2">
        <f t="shared" si="4"/>
        <v>0.65927334641576996</v>
      </c>
      <c r="U5" s="2">
        <f t="shared" ref="U5:U17" si="5">SQRT((M5-C5)^2+(N5-D5)^2)</f>
        <v>0.83218701545753826</v>
      </c>
    </row>
    <row r="6" spans="1:21" x14ac:dyDescent="0.3">
      <c r="A6" s="2">
        <v>-144</v>
      </c>
      <c r="B6" s="2">
        <v>118</v>
      </c>
      <c r="C6" s="2">
        <v>-1.4495358469999999</v>
      </c>
      <c r="D6" s="2">
        <v>1.1815385819999999</v>
      </c>
      <c r="E6" s="2">
        <f t="shared" si="1"/>
        <v>20736</v>
      </c>
      <c r="F6" s="2">
        <f t="shared" si="0"/>
        <v>13924</v>
      </c>
      <c r="G6" s="2">
        <f t="shared" si="0"/>
        <v>2.1011541717380071</v>
      </c>
      <c r="H6" s="2">
        <f t="shared" si="0"/>
        <v>1.3960334207545706</v>
      </c>
      <c r="K6" s="2">
        <v>-6</v>
      </c>
      <c r="L6" s="2">
        <v>3.5</v>
      </c>
      <c r="M6" s="2">
        <f t="shared" si="2"/>
        <v>-1.7999999999999998</v>
      </c>
      <c r="N6" s="2">
        <f t="shared" si="3"/>
        <v>1.05</v>
      </c>
      <c r="P6" s="7">
        <f>$C$21*B6+$D$21*A6</f>
        <v>-1.795871037161139</v>
      </c>
      <c r="Q6" s="7">
        <f>$C$22*B6+$D$22*A6</f>
        <v>1.0847723389471424</v>
      </c>
      <c r="T6" s="2">
        <f t="shared" si="4"/>
        <v>3.501662305219691E-2</v>
      </c>
      <c r="U6" s="2">
        <f t="shared" si="5"/>
        <v>0.37433610711842646</v>
      </c>
    </row>
    <row r="7" spans="1:21" x14ac:dyDescent="0.3">
      <c r="A7" s="2">
        <v>-91</v>
      </c>
      <c r="B7" s="2">
        <v>-266</v>
      </c>
      <c r="C7" s="2">
        <v>-0.91660863199999998</v>
      </c>
      <c r="D7" s="2">
        <v>-2.6676096920000001</v>
      </c>
      <c r="E7" s="2">
        <f t="shared" si="1"/>
        <v>8281</v>
      </c>
      <c r="F7" s="2">
        <f t="shared" si="0"/>
        <v>70756</v>
      </c>
      <c r="G7" s="2">
        <f t="shared" si="0"/>
        <v>0.8401713842569114</v>
      </c>
      <c r="H7" s="2">
        <f t="shared" si="0"/>
        <v>7.1161414688523354</v>
      </c>
      <c r="K7" s="2">
        <v>-3</v>
      </c>
      <c r="L7" s="2">
        <v>-9</v>
      </c>
      <c r="M7" s="2">
        <f t="shared" si="2"/>
        <v>-0.89999999999999991</v>
      </c>
      <c r="N7" s="2">
        <f t="shared" si="3"/>
        <v>-2.6999999999999997</v>
      </c>
      <c r="P7" s="7">
        <f>$C$21*B7+$D$21*A7</f>
        <v>-1.1476807106176872</v>
      </c>
      <c r="Q7" s="7">
        <f>$C$22*B7+$D$22*A7</f>
        <v>-2.5791785674416343</v>
      </c>
      <c r="T7" s="2">
        <f t="shared" si="4"/>
        <v>0.275578578589734</v>
      </c>
      <c r="U7" s="2">
        <f t="shared" si="5"/>
        <v>3.6400256994233805E-2</v>
      </c>
    </row>
    <row r="8" spans="1:21" x14ac:dyDescent="0.3">
      <c r="A8" s="2">
        <v>228</v>
      </c>
      <c r="B8" s="2">
        <v>112</v>
      </c>
      <c r="C8" s="2">
        <v>2.2950999740000002</v>
      </c>
      <c r="D8" s="2">
        <v>1.11652112</v>
      </c>
      <c r="E8" s="2">
        <f t="shared" si="1"/>
        <v>51984</v>
      </c>
      <c r="F8" s="2">
        <f t="shared" si="0"/>
        <v>12544</v>
      </c>
      <c r="G8" s="2">
        <f t="shared" si="0"/>
        <v>5.2674838906548018</v>
      </c>
      <c r="H8" s="2">
        <f t="shared" si="0"/>
        <v>1.2466194114060545</v>
      </c>
      <c r="K8" s="2">
        <v>8</v>
      </c>
      <c r="L8" s="2">
        <v>4.5</v>
      </c>
      <c r="M8" s="2">
        <f t="shared" si="2"/>
        <v>2.4</v>
      </c>
      <c r="N8" s="2">
        <f t="shared" si="3"/>
        <v>1.3499999999999999</v>
      </c>
      <c r="P8" s="7">
        <f>$C$21*B8+$D$21*A8</f>
        <v>2.8546850738204546</v>
      </c>
      <c r="Q8" s="7">
        <f>$C$22*B8+$D$22*A8</f>
        <v>1.1470563798424083</v>
      </c>
      <c r="T8" s="2">
        <f t="shared" si="4"/>
        <v>0.49792030418309019</v>
      </c>
      <c r="U8" s="2">
        <f t="shared" si="5"/>
        <v>0.25596172147579987</v>
      </c>
    </row>
    <row r="9" spans="1:21" x14ac:dyDescent="0.3">
      <c r="A9" s="2">
        <v>-222</v>
      </c>
      <c r="B9" s="2">
        <v>173</v>
      </c>
      <c r="C9" s="2">
        <v>-2.224927664</v>
      </c>
      <c r="D9" s="2">
        <v>1.7229112390000001</v>
      </c>
      <c r="E9" s="2">
        <f t="shared" si="1"/>
        <v>49284</v>
      </c>
      <c r="F9" s="2">
        <f t="shared" si="0"/>
        <v>29929</v>
      </c>
      <c r="G9" s="2">
        <f t="shared" si="0"/>
        <v>4.9503031100324968</v>
      </c>
      <c r="H9" s="2">
        <f t="shared" si="0"/>
        <v>2.9684231374725156</v>
      </c>
      <c r="K9" s="2">
        <v>-9</v>
      </c>
      <c r="L9" s="2">
        <v>4.5</v>
      </c>
      <c r="M9" s="2">
        <f t="shared" si="2"/>
        <v>-2.6999999999999997</v>
      </c>
      <c r="N9" s="2">
        <f t="shared" si="3"/>
        <v>1.3499999999999999</v>
      </c>
      <c r="P9" s="7">
        <f>$C$21*B9+$D$21*A9</f>
        <v>-2.7689693784287042</v>
      </c>
      <c r="Q9" s="7">
        <f>$C$22*B9+$D$22*A9</f>
        <v>1.5868823011083657</v>
      </c>
      <c r="T9" s="2">
        <f t="shared" si="4"/>
        <v>0.24671846250176807</v>
      </c>
      <c r="U9" s="2">
        <f t="shared" si="5"/>
        <v>0.60395075677161958</v>
      </c>
    </row>
    <row r="10" spans="1:21" x14ac:dyDescent="0.3">
      <c r="A10" s="2">
        <v>-237</v>
      </c>
      <c r="B10" s="2">
        <v>-338</v>
      </c>
      <c r="C10" s="2">
        <v>-2.3835496900000002</v>
      </c>
      <c r="D10" s="2">
        <v>-3.3787112239999999</v>
      </c>
      <c r="E10" s="2">
        <f t="shared" si="1"/>
        <v>56169</v>
      </c>
      <c r="F10" s="2">
        <f t="shared" si="0"/>
        <v>114244</v>
      </c>
      <c r="G10" s="2">
        <f t="shared" si="0"/>
        <v>5.681309124699097</v>
      </c>
      <c r="H10" s="2">
        <f t="shared" si="0"/>
        <v>11.415689535183578</v>
      </c>
      <c r="K10" s="2">
        <v>-15</v>
      </c>
      <c r="L10" s="2">
        <v>-7</v>
      </c>
      <c r="M10" s="2">
        <f t="shared" si="2"/>
        <v>-4.5</v>
      </c>
      <c r="N10" s="2">
        <f t="shared" si="3"/>
        <v>-2.1</v>
      </c>
      <c r="P10" s="7">
        <f>$C$21*B10+$D$21*A10</f>
        <v>-2.9756913434205075</v>
      </c>
      <c r="Q10" s="7">
        <f>$C$22*B10+$D$22*A10</f>
        <v>-3.3163879299584518</v>
      </c>
      <c r="T10" s="2">
        <f t="shared" si="4"/>
        <v>1.9501580645352274</v>
      </c>
      <c r="U10" s="2">
        <f t="shared" si="5"/>
        <v>2.4727442870387288</v>
      </c>
    </row>
    <row r="11" spans="1:21" x14ac:dyDescent="0.3">
      <c r="A11" s="2">
        <v>-279</v>
      </c>
      <c r="B11" s="2">
        <v>43</v>
      </c>
      <c r="C11" s="2">
        <v>-2.799304008</v>
      </c>
      <c r="D11" s="2">
        <v>0.43591761600000001</v>
      </c>
      <c r="E11" s="2">
        <f t="shared" si="1"/>
        <v>77841</v>
      </c>
      <c r="F11" s="2">
        <f t="shared" si="0"/>
        <v>1849</v>
      </c>
      <c r="G11" s="2">
        <f t="shared" si="0"/>
        <v>7.8361029292048645</v>
      </c>
      <c r="H11" s="2">
        <f t="shared" si="0"/>
        <v>0.19002416793912347</v>
      </c>
      <c r="K11" s="2">
        <v>-10.5</v>
      </c>
      <c r="L11" s="2">
        <v>0</v>
      </c>
      <c r="M11" s="2">
        <f t="shared" si="2"/>
        <v>-3.15</v>
      </c>
      <c r="N11" s="2">
        <f t="shared" si="3"/>
        <v>0</v>
      </c>
      <c r="P11" s="7">
        <f>$C$21*B11+$D$21*A11</f>
        <v>-3.4864712270115223</v>
      </c>
      <c r="Q11" s="7">
        <f>$C$22*B11+$D$22*A11</f>
        <v>0.32234748617936715</v>
      </c>
      <c r="T11" s="2">
        <f t="shared" si="4"/>
        <v>0.4659622178383101</v>
      </c>
      <c r="U11" s="2">
        <f t="shared" si="5"/>
        <v>0.55947461671106002</v>
      </c>
    </row>
    <row r="12" spans="1:21" x14ac:dyDescent="0.3">
      <c r="A12" s="2">
        <v>-49</v>
      </c>
      <c r="B12" s="2">
        <v>-259</v>
      </c>
      <c r="C12" s="2">
        <v>-0.49943292099999997</v>
      </c>
      <c r="D12" s="2">
        <v>-2.5853736399999998</v>
      </c>
      <c r="E12" s="2">
        <f t="shared" si="1"/>
        <v>2401</v>
      </c>
      <c r="F12" s="2">
        <f t="shared" si="0"/>
        <v>67081</v>
      </c>
      <c r="G12" s="2">
        <f t="shared" si="0"/>
        <v>0.2494332425785922</v>
      </c>
      <c r="H12" s="2">
        <f t="shared" si="0"/>
        <v>6.6841568584068485</v>
      </c>
      <c r="K12" s="2">
        <v>0</v>
      </c>
      <c r="L12" s="2">
        <v>-9</v>
      </c>
      <c r="M12" s="2">
        <f t="shared" si="2"/>
        <v>0</v>
      </c>
      <c r="N12" s="2">
        <f t="shared" si="3"/>
        <v>-2.6999999999999997</v>
      </c>
      <c r="P12" s="7">
        <f>$C$21*B12+$D$21*A12</f>
        <v>-0.62232960065854004</v>
      </c>
      <c r="Q12" s="7">
        <f>$C$22*B12+$D$22*A12</f>
        <v>-2.4985508527192786</v>
      </c>
      <c r="T12" s="2">
        <f t="shared" si="4"/>
        <v>0.65412222924767471</v>
      </c>
      <c r="U12" s="2">
        <f t="shared" si="5"/>
        <v>0.51241823248733231</v>
      </c>
    </row>
    <row r="13" spans="1:21" x14ac:dyDescent="0.3">
      <c r="A13" s="2">
        <v>140</v>
      </c>
      <c r="B13" s="2">
        <v>-386</v>
      </c>
      <c r="C13" s="2">
        <v>1.3883856530000001</v>
      </c>
      <c r="D13" s="2">
        <v>-3.8601331710000002</v>
      </c>
      <c r="E13" s="2">
        <f t="shared" si="1"/>
        <v>19600</v>
      </c>
      <c r="F13" s="2">
        <f t="shared" si="0"/>
        <v>148996</v>
      </c>
      <c r="G13" s="2">
        <f t="shared" si="0"/>
        <v>1.9276147214562365</v>
      </c>
      <c r="H13" s="2">
        <f t="shared" si="0"/>
        <v>14.900628097854517</v>
      </c>
      <c r="K13" s="2">
        <v>7</v>
      </c>
      <c r="L13" s="2">
        <v>-14</v>
      </c>
      <c r="M13" s="2">
        <f t="shared" si="2"/>
        <v>2.1</v>
      </c>
      <c r="N13" s="2">
        <f t="shared" si="3"/>
        <v>-4.2</v>
      </c>
      <c r="P13" s="7">
        <f>$C$21*B13+$D$21*A13</f>
        <v>1.7357979730768254</v>
      </c>
      <c r="Q13" s="7">
        <f>$C$22*B13+$D$22*A13</f>
        <v>-3.6551051473999614</v>
      </c>
      <c r="T13" s="2">
        <f t="shared" si="4"/>
        <v>0.65540332376710364</v>
      </c>
      <c r="U13" s="2">
        <f t="shared" si="5"/>
        <v>0.78860918097036614</v>
      </c>
    </row>
    <row r="14" spans="1:21" x14ac:dyDescent="0.3">
      <c r="A14" s="2">
        <v>215</v>
      </c>
      <c r="B14" s="2">
        <v>-151</v>
      </c>
      <c r="C14" s="2">
        <v>2.16521287</v>
      </c>
      <c r="D14" s="2">
        <v>-1.5119166369999999</v>
      </c>
      <c r="E14" s="2">
        <f t="shared" si="1"/>
        <v>46225</v>
      </c>
      <c r="F14" s="2">
        <f t="shared" si="0"/>
        <v>22801</v>
      </c>
      <c r="G14" s="2">
        <f t="shared" si="0"/>
        <v>4.6881467724136368</v>
      </c>
      <c r="H14" s="2">
        <f t="shared" si="0"/>
        <v>2.2858919172373895</v>
      </c>
      <c r="K14" s="2">
        <v>8</v>
      </c>
      <c r="L14" s="2">
        <v>-3</v>
      </c>
      <c r="M14" s="2">
        <f t="shared" si="2"/>
        <v>2.4</v>
      </c>
      <c r="N14" s="2">
        <f t="shared" si="3"/>
        <v>-0.89999999999999991</v>
      </c>
      <c r="P14" s="7">
        <f>$C$21*B14+$D$21*A14</f>
        <v>2.6822808774841254</v>
      </c>
      <c r="Q14" s="7">
        <f>$C$22*B14+$D$22*A14</f>
        <v>-1.3782448776215572</v>
      </c>
      <c r="T14" s="2">
        <f t="shared" si="4"/>
        <v>0.55533832639614034</v>
      </c>
      <c r="U14" s="2">
        <f t="shared" si="5"/>
        <v>0.6554135847318292</v>
      </c>
    </row>
    <row r="15" spans="1:21" x14ac:dyDescent="0.3">
      <c r="A15" s="2">
        <v>48</v>
      </c>
      <c r="B15" s="2">
        <v>46</v>
      </c>
      <c r="C15" s="2">
        <v>0.48311546399999999</v>
      </c>
      <c r="D15" s="2">
        <v>0.459395051</v>
      </c>
      <c r="E15" s="2">
        <f t="shared" si="1"/>
        <v>2304</v>
      </c>
      <c r="F15" s="2">
        <f t="shared" si="0"/>
        <v>2116</v>
      </c>
      <c r="G15" s="2">
        <f t="shared" si="0"/>
        <v>0.23340055155593528</v>
      </c>
      <c r="H15" s="2">
        <f t="shared" si="0"/>
        <v>0.2110438128832926</v>
      </c>
      <c r="K15" s="2">
        <v>2</v>
      </c>
      <c r="L15" s="2">
        <v>2.5</v>
      </c>
      <c r="M15" s="2">
        <f t="shared" si="2"/>
        <v>0.6</v>
      </c>
      <c r="N15" s="2">
        <f t="shared" si="3"/>
        <v>0.75</v>
      </c>
      <c r="P15" s="7">
        <f>$C$21*B15+$D$21*A15</f>
        <v>0.60182834739584512</v>
      </c>
      <c r="Q15" s="7">
        <f>$C$22*B15+$D$22*A15</f>
        <v>0.45641348280817307</v>
      </c>
      <c r="T15" s="2">
        <f t="shared" si="4"/>
        <v>0.29359221026966431</v>
      </c>
      <c r="U15" s="2">
        <f t="shared" si="5"/>
        <v>0.31323031644339266</v>
      </c>
    </row>
    <row r="16" spans="1:21" x14ac:dyDescent="0.3">
      <c r="A16" s="2">
        <v>-125</v>
      </c>
      <c r="B16" s="2">
        <v>-64</v>
      </c>
      <c r="C16" s="2">
        <v>-1.253998041</v>
      </c>
      <c r="D16" s="2">
        <v>-0.65370076899999996</v>
      </c>
      <c r="E16" s="2">
        <f t="shared" si="1"/>
        <v>15625</v>
      </c>
      <c r="F16" s="2">
        <f t="shared" si="0"/>
        <v>4096</v>
      </c>
      <c r="G16" s="2">
        <f t="shared" si="0"/>
        <v>1.5725110868318377</v>
      </c>
      <c r="H16" s="2">
        <f t="shared" si="0"/>
        <v>0.42732469539119133</v>
      </c>
      <c r="K16" s="2">
        <v>-4.5</v>
      </c>
      <c r="L16" s="2">
        <v>-3</v>
      </c>
      <c r="M16" s="2">
        <f t="shared" si="2"/>
        <v>-1.3499999999999999</v>
      </c>
      <c r="N16" s="2">
        <f t="shared" si="3"/>
        <v>-0.89999999999999991</v>
      </c>
      <c r="P16" s="7">
        <f>$C$21*B16+$D$21*A16</f>
        <v>-1.5651660816411421</v>
      </c>
      <c r="Q16" s="7">
        <f>$C$22*B16+$D$22*A16</f>
        <v>-0.65375856162762269</v>
      </c>
      <c r="T16" s="2">
        <f t="shared" si="4"/>
        <v>0.32700349946216162</v>
      </c>
      <c r="U16" s="2">
        <f t="shared" si="5"/>
        <v>0.26434766373665758</v>
      </c>
    </row>
    <row r="17" spans="1:21" x14ac:dyDescent="0.3">
      <c r="A17" s="2">
        <v>2</v>
      </c>
      <c r="B17" s="2">
        <v>-8</v>
      </c>
      <c r="C17" s="2">
        <v>3.3005882E-2</v>
      </c>
      <c r="D17" s="2">
        <v>-7.1471288999999993E-2</v>
      </c>
      <c r="E17" s="2">
        <f t="shared" si="1"/>
        <v>4</v>
      </c>
      <c r="F17" s="2">
        <f t="shared" si="0"/>
        <v>64</v>
      </c>
      <c r="G17" s="2">
        <f t="shared" si="0"/>
        <v>1.0893882465979241E-3</v>
      </c>
      <c r="H17" s="2">
        <f t="shared" si="0"/>
        <v>5.1081451513215201E-3</v>
      </c>
      <c r="K17" s="2">
        <v>0</v>
      </c>
      <c r="L17" s="2">
        <v>0</v>
      </c>
      <c r="M17" s="2">
        <f t="shared" si="2"/>
        <v>0</v>
      </c>
      <c r="N17" s="2">
        <f t="shared" si="3"/>
        <v>0</v>
      </c>
      <c r="P17" s="7">
        <f>$C$21*B17+$D$21*A17</f>
        <v>2.4703763629077807E-2</v>
      </c>
      <c r="Q17" s="7">
        <f>$C$22*B17+$D$22*A17</f>
        <v>-7.6043813768809115E-2</v>
      </c>
      <c r="T17" s="2">
        <f t="shared" si="4"/>
        <v>7.9955847503148075E-2</v>
      </c>
      <c r="U17" s="2">
        <f t="shared" si="5"/>
        <v>7.8724414243101504E-2</v>
      </c>
    </row>
    <row r="18" spans="1:21" x14ac:dyDescent="0.3">
      <c r="S18" s="8" t="s">
        <v>10</v>
      </c>
      <c r="T18" s="9">
        <f>AVERAGE(T3:T17)</f>
        <v>0.53598059936430775</v>
      </c>
      <c r="U18" s="9">
        <f>AVERAGE(U3:U17)</f>
        <v>0.57293388814376889</v>
      </c>
    </row>
    <row r="19" spans="1:21" x14ac:dyDescent="0.3">
      <c r="C19" s="10" t="s">
        <v>22</v>
      </c>
      <c r="D19" s="10"/>
      <c r="E19" s="10"/>
    </row>
    <row r="20" spans="1:21" x14ac:dyDescent="0.3">
      <c r="C20" s="12" t="s">
        <v>15</v>
      </c>
      <c r="D20" s="12" t="s">
        <v>16</v>
      </c>
      <c r="E20" s="12" t="s">
        <v>17</v>
      </c>
    </row>
    <row r="21" spans="1:21" x14ac:dyDescent="0.3">
      <c r="C21" s="11" cm="1">
        <f t="array" ref="C21:E21">LINEST(M3:M17,A3:B17,0)</f>
        <v>3.7554707134359978E-5</v>
      </c>
      <c r="D21" s="11">
        <v>1.2502100643076344E-2</v>
      </c>
      <c r="E21" s="11">
        <v>0</v>
      </c>
    </row>
    <row r="22" spans="1:21" x14ac:dyDescent="0.3">
      <c r="C22" s="11" cm="1">
        <f t="array" ref="C22:E22">LINEST(N3:N17,A3:B17,0)</f>
        <v>9.5859874506705536E-3</v>
      </c>
      <c r="D22" s="11">
        <v>3.2204291827765837E-4</v>
      </c>
      <c r="E22" s="11">
        <v>0</v>
      </c>
    </row>
  </sheetData>
  <mergeCells count="5">
    <mergeCell ref="C19:E19"/>
    <mergeCell ref="T1:U1"/>
    <mergeCell ref="P1:Q1"/>
    <mergeCell ref="A1:H1"/>
    <mergeCell ref="K1:N1"/>
  </mergeCells>
  <conditionalFormatting sqref="T3:U1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{7A8CD56D-08C5-415A-90D3-214ADE550F6C}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A8CD56D-08C5-415A-90D3-214ADE550F6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T3:U17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dataTecho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Guillermo</cp:lastModifiedBy>
  <dcterms:created xsi:type="dcterms:W3CDTF">2021-04-14T21:09:54Z</dcterms:created>
  <dcterms:modified xsi:type="dcterms:W3CDTF">2021-04-14T22:49:07Z</dcterms:modified>
</cp:coreProperties>
</file>