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wnloads\"/>
    </mc:Choice>
  </mc:AlternateContent>
  <xr:revisionPtr revIDLastSave="0" documentId="13_ncr:1_{95A3D945-745B-44BD-AF40-80BBF65EE01C}" xr6:coauthVersionLast="45" xr6:coauthVersionMax="45" xr10:uidLastSave="{00000000-0000-0000-0000-000000000000}"/>
  <bookViews>
    <workbookView xWindow="-120" yWindow="-120" windowWidth="20730" windowHeight="11160" activeTab="1" xr2:uid="{92ADDA3C-F59B-4D3E-A0AD-41658EC4BDA6}"/>
  </bookViews>
  <sheets>
    <sheet name="IQA" sheetId="11" r:id="rId1"/>
    <sheet name="graficos" sheetId="12" r:id="rId2"/>
    <sheet name="coliformes" sheetId="2" r:id="rId3"/>
    <sheet name="pH" sheetId="3" r:id="rId4"/>
    <sheet name="DBO" sheetId="4" r:id="rId5"/>
    <sheet name="nitrogênio" sheetId="5" r:id="rId6"/>
    <sheet name="fósforo" sheetId="6" r:id="rId7"/>
    <sheet name="temperatura" sheetId="7" r:id="rId8"/>
    <sheet name="turbidez" sheetId="8" r:id="rId9"/>
    <sheet name="resíduo" sheetId="9" r:id="rId10"/>
    <sheet name="OD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1" l="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3" i="11"/>
  <c r="I2" i="2"/>
  <c r="H2" i="10"/>
  <c r="G2" i="10"/>
  <c r="H2" i="6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Q2" i="7"/>
  <c r="O2" i="7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2" i="2"/>
  <c r="G3" i="10" l="1"/>
  <c r="H3" i="10" s="1"/>
  <c r="G4" i="10"/>
  <c r="H4" i="10" s="1"/>
  <c r="G5" i="10"/>
  <c r="H5" i="10" s="1"/>
  <c r="G6" i="10"/>
  <c r="H6" i="10" s="1"/>
  <c r="G7" i="10"/>
  <c r="H7" i="10" s="1"/>
  <c r="G8" i="10"/>
  <c r="H8" i="10" s="1"/>
  <c r="G9" i="10"/>
  <c r="H9" i="10" s="1"/>
  <c r="G10" i="10"/>
  <c r="H10" i="10" s="1"/>
  <c r="G11" i="10"/>
  <c r="H11" i="10" s="1"/>
  <c r="G12" i="10"/>
  <c r="H12" i="10" s="1"/>
  <c r="G13" i="10"/>
  <c r="H13" i="10" s="1"/>
  <c r="G14" i="10"/>
  <c r="H14" i="10" s="1"/>
  <c r="G15" i="10"/>
  <c r="H15" i="10" s="1"/>
  <c r="G16" i="10"/>
  <c r="H16" i="10" s="1"/>
  <c r="G17" i="10"/>
  <c r="H17" i="10" s="1"/>
  <c r="G18" i="10"/>
  <c r="H18" i="10" s="1"/>
  <c r="G19" i="10"/>
  <c r="H19" i="10" s="1"/>
  <c r="G20" i="10"/>
  <c r="H20" i="10" s="1"/>
  <c r="G21" i="10"/>
  <c r="H21" i="10" s="1"/>
  <c r="G22" i="10"/>
  <c r="H22" i="10" s="1"/>
  <c r="G23" i="10"/>
  <c r="H23" i="10" s="1"/>
  <c r="G24" i="10"/>
  <c r="H24" i="10" s="1"/>
  <c r="G25" i="10"/>
  <c r="H25" i="10" s="1"/>
  <c r="G26" i="10"/>
  <c r="H26" i="10" s="1"/>
  <c r="G27" i="10"/>
  <c r="H27" i="10" s="1"/>
  <c r="G28" i="10"/>
  <c r="H28" i="10" s="1"/>
  <c r="G29" i="10"/>
  <c r="H29" i="10" s="1"/>
  <c r="G30" i="10"/>
  <c r="H30" i="10" s="1"/>
  <c r="G31" i="10"/>
  <c r="H31" i="10" s="1"/>
  <c r="G32" i="10"/>
  <c r="H32" i="10" s="1"/>
  <c r="G33" i="10"/>
  <c r="H33" i="10" s="1"/>
  <c r="G34" i="10"/>
  <c r="H34" i="10" s="1"/>
  <c r="G35" i="10"/>
  <c r="H35" i="10" s="1"/>
  <c r="G36" i="10"/>
  <c r="H36" i="10" s="1"/>
  <c r="G37" i="10"/>
  <c r="H37" i="10" s="1"/>
  <c r="G38" i="10"/>
  <c r="H38" i="10" s="1"/>
  <c r="G39" i="10"/>
  <c r="H39" i="10" s="1"/>
  <c r="G40" i="10"/>
  <c r="H40" i="10" s="1"/>
  <c r="G41" i="10"/>
  <c r="H41" i="10" s="1"/>
  <c r="G42" i="10"/>
  <c r="H42" i="10" s="1"/>
  <c r="G43" i="10"/>
  <c r="H43" i="10" s="1"/>
  <c r="G44" i="10"/>
  <c r="H44" i="10" s="1"/>
  <c r="G45" i="10"/>
  <c r="H45" i="10" s="1"/>
  <c r="G46" i="10"/>
  <c r="H46" i="10" s="1"/>
  <c r="G47" i="10"/>
  <c r="H47" i="10" s="1"/>
  <c r="G48" i="10"/>
  <c r="H48" i="10" s="1"/>
  <c r="G49" i="10"/>
  <c r="H49" i="10" s="1"/>
  <c r="G50" i="10"/>
  <c r="H50" i="10" s="1"/>
  <c r="G51" i="10"/>
  <c r="H51" i="10" s="1"/>
  <c r="G52" i="10"/>
  <c r="H52" i="10" s="1"/>
  <c r="G53" i="10"/>
  <c r="H53" i="10" s="1"/>
  <c r="G54" i="10"/>
  <c r="H54" i="10" s="1"/>
  <c r="G55" i="10"/>
  <c r="H55" i="10" s="1"/>
  <c r="G56" i="10"/>
  <c r="H56" i="10" s="1"/>
  <c r="G57" i="10"/>
  <c r="H57" i="10" s="1"/>
  <c r="G58" i="10"/>
  <c r="H58" i="10" s="1"/>
  <c r="G59" i="10"/>
  <c r="H59" i="10" s="1"/>
  <c r="G60" i="10"/>
  <c r="H60" i="10" s="1"/>
  <c r="G61" i="10"/>
  <c r="H61" i="10" s="1"/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I4" i="11"/>
  <c r="I36" i="11"/>
  <c r="H3" i="9"/>
  <c r="H4" i="9"/>
  <c r="I5" i="11" s="1"/>
  <c r="H5" i="9"/>
  <c r="I6" i="11" s="1"/>
  <c r="H6" i="9"/>
  <c r="I7" i="11" s="1"/>
  <c r="H7" i="9"/>
  <c r="I8" i="11" s="1"/>
  <c r="H8" i="9"/>
  <c r="I9" i="11" s="1"/>
  <c r="H9" i="9"/>
  <c r="I10" i="11" s="1"/>
  <c r="H10" i="9"/>
  <c r="I11" i="11" s="1"/>
  <c r="H11" i="9"/>
  <c r="I12" i="11" s="1"/>
  <c r="H12" i="9"/>
  <c r="I13" i="11" s="1"/>
  <c r="H13" i="9"/>
  <c r="I14" i="11" s="1"/>
  <c r="H14" i="9"/>
  <c r="I15" i="11" s="1"/>
  <c r="H15" i="9"/>
  <c r="I16" i="11" s="1"/>
  <c r="H16" i="9"/>
  <c r="I17" i="11" s="1"/>
  <c r="H17" i="9"/>
  <c r="I18" i="11" s="1"/>
  <c r="H18" i="9"/>
  <c r="I19" i="11" s="1"/>
  <c r="H19" i="9"/>
  <c r="I20" i="11" s="1"/>
  <c r="H20" i="9"/>
  <c r="I21" i="11" s="1"/>
  <c r="H21" i="9"/>
  <c r="I22" i="11" s="1"/>
  <c r="H22" i="9"/>
  <c r="I23" i="11" s="1"/>
  <c r="H23" i="9"/>
  <c r="I24" i="11" s="1"/>
  <c r="H24" i="9"/>
  <c r="I25" i="11" s="1"/>
  <c r="H25" i="9"/>
  <c r="I26" i="11" s="1"/>
  <c r="H26" i="9"/>
  <c r="I27" i="11" s="1"/>
  <c r="H27" i="9"/>
  <c r="I28" i="11" s="1"/>
  <c r="H28" i="9"/>
  <c r="I29" i="11" s="1"/>
  <c r="H29" i="9"/>
  <c r="I30" i="11" s="1"/>
  <c r="H30" i="9"/>
  <c r="I31" i="11" s="1"/>
  <c r="H31" i="9"/>
  <c r="I32" i="11" s="1"/>
  <c r="H32" i="9"/>
  <c r="I33" i="11" s="1"/>
  <c r="H33" i="9"/>
  <c r="I34" i="11" s="1"/>
  <c r="H34" i="9"/>
  <c r="I35" i="11" s="1"/>
  <c r="H35" i="9"/>
  <c r="H36" i="9"/>
  <c r="I37" i="11" s="1"/>
  <c r="H37" i="9"/>
  <c r="I38" i="11" s="1"/>
  <c r="H38" i="9"/>
  <c r="I39" i="11" s="1"/>
  <c r="H39" i="9"/>
  <c r="I40" i="11" s="1"/>
  <c r="H40" i="9"/>
  <c r="I41" i="11" s="1"/>
  <c r="H41" i="9"/>
  <c r="I42" i="11" s="1"/>
  <c r="H42" i="9"/>
  <c r="I43" i="11" s="1"/>
  <c r="H43" i="9"/>
  <c r="I44" i="11" s="1"/>
  <c r="H44" i="9"/>
  <c r="I45" i="11" s="1"/>
  <c r="H45" i="9"/>
  <c r="I46" i="11" s="1"/>
  <c r="H46" i="9"/>
  <c r="I47" i="11" s="1"/>
  <c r="H47" i="9"/>
  <c r="I48" i="11" s="1"/>
  <c r="H48" i="9"/>
  <c r="I49" i="11" s="1"/>
  <c r="H49" i="9"/>
  <c r="I50" i="11" s="1"/>
  <c r="H50" i="9"/>
  <c r="I51" i="11" s="1"/>
  <c r="H51" i="9"/>
  <c r="I52" i="11" s="1"/>
  <c r="H52" i="9"/>
  <c r="I53" i="11" s="1"/>
  <c r="H53" i="9"/>
  <c r="I54" i="11" s="1"/>
  <c r="H54" i="9"/>
  <c r="I55" i="11" s="1"/>
  <c r="H55" i="9"/>
  <c r="I56" i="11" s="1"/>
  <c r="H56" i="9"/>
  <c r="I57" i="11" s="1"/>
  <c r="H57" i="9"/>
  <c r="I58" i="11" s="1"/>
  <c r="H58" i="9"/>
  <c r="I59" i="11" s="1"/>
  <c r="H59" i="9"/>
  <c r="I60" i="11" s="1"/>
  <c r="H60" i="9"/>
  <c r="I61" i="11" s="1"/>
  <c r="H61" i="9"/>
  <c r="I62" i="11" s="1"/>
  <c r="H2" i="9"/>
  <c r="I3" i="11" s="1"/>
  <c r="H3" i="8"/>
  <c r="H4" i="11" s="1"/>
  <c r="H4" i="8"/>
  <c r="H5" i="11" s="1"/>
  <c r="H5" i="8"/>
  <c r="H6" i="11" s="1"/>
  <c r="H6" i="8"/>
  <c r="H7" i="11" s="1"/>
  <c r="H7" i="8"/>
  <c r="H8" i="11" s="1"/>
  <c r="H8" i="8"/>
  <c r="H9" i="11" s="1"/>
  <c r="H9" i="8"/>
  <c r="H10" i="11" s="1"/>
  <c r="H10" i="8"/>
  <c r="H11" i="11" s="1"/>
  <c r="H11" i="8"/>
  <c r="H12" i="11" s="1"/>
  <c r="H12" i="8"/>
  <c r="H13" i="11" s="1"/>
  <c r="H13" i="8"/>
  <c r="H14" i="11" s="1"/>
  <c r="H14" i="8"/>
  <c r="H15" i="11" s="1"/>
  <c r="H15" i="8"/>
  <c r="H16" i="11" s="1"/>
  <c r="H16" i="8"/>
  <c r="H17" i="11" s="1"/>
  <c r="H17" i="8"/>
  <c r="H18" i="11" s="1"/>
  <c r="H18" i="8"/>
  <c r="H19" i="11" s="1"/>
  <c r="H19" i="8"/>
  <c r="H20" i="11" s="1"/>
  <c r="H20" i="8"/>
  <c r="H21" i="11" s="1"/>
  <c r="H21" i="8"/>
  <c r="H22" i="11" s="1"/>
  <c r="H22" i="8"/>
  <c r="H23" i="11" s="1"/>
  <c r="H23" i="8"/>
  <c r="H24" i="11" s="1"/>
  <c r="H24" i="8"/>
  <c r="H25" i="11" s="1"/>
  <c r="H25" i="8"/>
  <c r="H26" i="11" s="1"/>
  <c r="H26" i="8"/>
  <c r="H27" i="11" s="1"/>
  <c r="H27" i="8"/>
  <c r="H28" i="11" s="1"/>
  <c r="H28" i="8"/>
  <c r="H29" i="11" s="1"/>
  <c r="H29" i="8"/>
  <c r="H30" i="11" s="1"/>
  <c r="H30" i="8"/>
  <c r="H31" i="11" s="1"/>
  <c r="H31" i="8"/>
  <c r="H32" i="11" s="1"/>
  <c r="H32" i="8"/>
  <c r="H33" i="11" s="1"/>
  <c r="H33" i="8"/>
  <c r="H34" i="11" s="1"/>
  <c r="H34" i="8"/>
  <c r="H35" i="11" s="1"/>
  <c r="H35" i="8"/>
  <c r="H36" i="11" s="1"/>
  <c r="H36" i="8"/>
  <c r="H37" i="11" s="1"/>
  <c r="H37" i="8"/>
  <c r="H38" i="11" s="1"/>
  <c r="H38" i="8"/>
  <c r="H39" i="11" s="1"/>
  <c r="H39" i="8"/>
  <c r="H40" i="11" s="1"/>
  <c r="H40" i="8"/>
  <c r="H41" i="11" s="1"/>
  <c r="H41" i="8"/>
  <c r="H42" i="11" s="1"/>
  <c r="H42" i="8"/>
  <c r="H43" i="11" s="1"/>
  <c r="H43" i="8"/>
  <c r="H44" i="11" s="1"/>
  <c r="H44" i="8"/>
  <c r="H45" i="11" s="1"/>
  <c r="H45" i="8"/>
  <c r="H46" i="11" s="1"/>
  <c r="H46" i="8"/>
  <c r="H47" i="11" s="1"/>
  <c r="H47" i="8"/>
  <c r="H48" i="11" s="1"/>
  <c r="H48" i="8"/>
  <c r="H49" i="11" s="1"/>
  <c r="H49" i="8"/>
  <c r="H50" i="11" s="1"/>
  <c r="H50" i="8"/>
  <c r="H51" i="11" s="1"/>
  <c r="H51" i="8"/>
  <c r="H52" i="11" s="1"/>
  <c r="H52" i="8"/>
  <c r="H53" i="11" s="1"/>
  <c r="H53" i="8"/>
  <c r="H54" i="11" s="1"/>
  <c r="H54" i="8"/>
  <c r="H55" i="11" s="1"/>
  <c r="H55" i="8"/>
  <c r="H56" i="11" s="1"/>
  <c r="H56" i="8"/>
  <c r="H57" i="11" s="1"/>
  <c r="H57" i="8"/>
  <c r="H58" i="11" s="1"/>
  <c r="H58" i="8"/>
  <c r="H59" i="11" s="1"/>
  <c r="H59" i="8"/>
  <c r="H60" i="11" s="1"/>
  <c r="H60" i="8"/>
  <c r="H61" i="11" s="1"/>
  <c r="H61" i="8"/>
  <c r="H62" i="11" s="1"/>
  <c r="H2" i="8"/>
  <c r="H3" i="11" s="1"/>
  <c r="F3" i="11"/>
  <c r="H4" i="6"/>
  <c r="F5" i="11" s="1"/>
  <c r="H5" i="6"/>
  <c r="F6" i="11" s="1"/>
  <c r="H6" i="6"/>
  <c r="F7" i="11" s="1"/>
  <c r="H7" i="6"/>
  <c r="F8" i="11" s="1"/>
  <c r="H8" i="6"/>
  <c r="F9" i="11" s="1"/>
  <c r="H9" i="6"/>
  <c r="F10" i="11" s="1"/>
  <c r="H10" i="6"/>
  <c r="F11" i="11" s="1"/>
  <c r="H11" i="6"/>
  <c r="F12" i="11" s="1"/>
  <c r="H12" i="6"/>
  <c r="F13" i="11" s="1"/>
  <c r="H13" i="6"/>
  <c r="F14" i="11" s="1"/>
  <c r="H14" i="6"/>
  <c r="F15" i="11" s="1"/>
  <c r="H15" i="6"/>
  <c r="F16" i="11" s="1"/>
  <c r="H16" i="6"/>
  <c r="F17" i="11" s="1"/>
  <c r="H17" i="6"/>
  <c r="F18" i="11" s="1"/>
  <c r="H18" i="6"/>
  <c r="F19" i="11" s="1"/>
  <c r="H19" i="6"/>
  <c r="F20" i="11" s="1"/>
  <c r="H20" i="6"/>
  <c r="F21" i="11" s="1"/>
  <c r="H21" i="6"/>
  <c r="F22" i="11" s="1"/>
  <c r="H22" i="6"/>
  <c r="F23" i="11" s="1"/>
  <c r="H23" i="6"/>
  <c r="F24" i="11" s="1"/>
  <c r="H24" i="6"/>
  <c r="F25" i="11" s="1"/>
  <c r="H25" i="6"/>
  <c r="F26" i="11" s="1"/>
  <c r="H26" i="6"/>
  <c r="F27" i="11" s="1"/>
  <c r="H27" i="6"/>
  <c r="F28" i="11" s="1"/>
  <c r="H28" i="6"/>
  <c r="F29" i="11" s="1"/>
  <c r="H29" i="6"/>
  <c r="F30" i="11" s="1"/>
  <c r="H30" i="6"/>
  <c r="F31" i="11" s="1"/>
  <c r="H31" i="6"/>
  <c r="F32" i="11" s="1"/>
  <c r="H32" i="6"/>
  <c r="F33" i="11" s="1"/>
  <c r="H33" i="6"/>
  <c r="F34" i="11" s="1"/>
  <c r="H34" i="6"/>
  <c r="F35" i="11" s="1"/>
  <c r="H35" i="6"/>
  <c r="F36" i="11" s="1"/>
  <c r="H36" i="6"/>
  <c r="F37" i="11" s="1"/>
  <c r="H37" i="6"/>
  <c r="F38" i="11" s="1"/>
  <c r="H38" i="6"/>
  <c r="F39" i="11" s="1"/>
  <c r="H39" i="6"/>
  <c r="F40" i="11" s="1"/>
  <c r="H40" i="6"/>
  <c r="F41" i="11" s="1"/>
  <c r="H41" i="6"/>
  <c r="F42" i="11" s="1"/>
  <c r="H42" i="6"/>
  <c r="F43" i="11" s="1"/>
  <c r="H43" i="6"/>
  <c r="F44" i="11" s="1"/>
  <c r="H44" i="6"/>
  <c r="F45" i="11" s="1"/>
  <c r="H45" i="6"/>
  <c r="F46" i="11" s="1"/>
  <c r="H46" i="6"/>
  <c r="F47" i="11" s="1"/>
  <c r="H47" i="6"/>
  <c r="F48" i="11" s="1"/>
  <c r="H48" i="6"/>
  <c r="F49" i="11" s="1"/>
  <c r="H49" i="6"/>
  <c r="F50" i="11" s="1"/>
  <c r="H50" i="6"/>
  <c r="F51" i="11" s="1"/>
  <c r="H51" i="6"/>
  <c r="F52" i="11" s="1"/>
  <c r="H52" i="6"/>
  <c r="F53" i="11" s="1"/>
  <c r="H53" i="6"/>
  <c r="F54" i="11" s="1"/>
  <c r="H54" i="6"/>
  <c r="F55" i="11" s="1"/>
  <c r="H55" i="6"/>
  <c r="F56" i="11" s="1"/>
  <c r="H56" i="6"/>
  <c r="F57" i="11" s="1"/>
  <c r="H57" i="6"/>
  <c r="F58" i="11" s="1"/>
  <c r="H58" i="6"/>
  <c r="F59" i="11" s="1"/>
  <c r="H59" i="6"/>
  <c r="F60" i="11" s="1"/>
  <c r="H60" i="6"/>
  <c r="F61" i="11" s="1"/>
  <c r="H61" i="6"/>
  <c r="F62" i="11" s="1"/>
  <c r="H3" i="6"/>
  <c r="F4" i="11" s="1"/>
  <c r="H4" i="4"/>
  <c r="D5" i="11" s="1"/>
  <c r="H5" i="4"/>
  <c r="D6" i="11" s="1"/>
  <c r="H6" i="4"/>
  <c r="D7" i="11" s="1"/>
  <c r="H7" i="4"/>
  <c r="D8" i="11" s="1"/>
  <c r="H8" i="4"/>
  <c r="D9" i="11" s="1"/>
  <c r="H9" i="4"/>
  <c r="D10" i="11" s="1"/>
  <c r="H10" i="4"/>
  <c r="D11" i="11" s="1"/>
  <c r="H11" i="4"/>
  <c r="D12" i="11" s="1"/>
  <c r="H12" i="4"/>
  <c r="D13" i="11" s="1"/>
  <c r="H13" i="4"/>
  <c r="D14" i="11" s="1"/>
  <c r="H14" i="4"/>
  <c r="D15" i="11" s="1"/>
  <c r="H15" i="4"/>
  <c r="D16" i="11" s="1"/>
  <c r="H16" i="4"/>
  <c r="D17" i="11" s="1"/>
  <c r="H17" i="4"/>
  <c r="D18" i="11" s="1"/>
  <c r="H18" i="4"/>
  <c r="D19" i="11" s="1"/>
  <c r="H19" i="4"/>
  <c r="D20" i="11" s="1"/>
  <c r="H20" i="4"/>
  <c r="D21" i="11" s="1"/>
  <c r="H21" i="4"/>
  <c r="D22" i="11" s="1"/>
  <c r="H22" i="4"/>
  <c r="D23" i="11" s="1"/>
  <c r="H23" i="4"/>
  <c r="D24" i="11" s="1"/>
  <c r="H24" i="4"/>
  <c r="D25" i="11" s="1"/>
  <c r="H25" i="4"/>
  <c r="D26" i="11" s="1"/>
  <c r="H26" i="4"/>
  <c r="D27" i="11" s="1"/>
  <c r="H27" i="4"/>
  <c r="D28" i="11" s="1"/>
  <c r="H28" i="4"/>
  <c r="D29" i="11" s="1"/>
  <c r="H29" i="4"/>
  <c r="D30" i="11" s="1"/>
  <c r="H30" i="4"/>
  <c r="D31" i="11" s="1"/>
  <c r="H31" i="4"/>
  <c r="D32" i="11" s="1"/>
  <c r="H32" i="4"/>
  <c r="D33" i="11" s="1"/>
  <c r="H33" i="4"/>
  <c r="D34" i="11" s="1"/>
  <c r="H34" i="4"/>
  <c r="D35" i="11" s="1"/>
  <c r="H35" i="4"/>
  <c r="D36" i="11" s="1"/>
  <c r="H36" i="4"/>
  <c r="D37" i="11" s="1"/>
  <c r="H37" i="4"/>
  <c r="D38" i="11" s="1"/>
  <c r="H38" i="4"/>
  <c r="D39" i="11" s="1"/>
  <c r="H39" i="4"/>
  <c r="D40" i="11" s="1"/>
  <c r="H40" i="4"/>
  <c r="D41" i="11" s="1"/>
  <c r="H41" i="4"/>
  <c r="D42" i="11" s="1"/>
  <c r="H42" i="4"/>
  <c r="D43" i="11" s="1"/>
  <c r="H43" i="4"/>
  <c r="D44" i="11" s="1"/>
  <c r="H44" i="4"/>
  <c r="D45" i="11" s="1"/>
  <c r="H45" i="4"/>
  <c r="D46" i="11" s="1"/>
  <c r="H46" i="4"/>
  <c r="D47" i="11" s="1"/>
  <c r="H47" i="4"/>
  <c r="D48" i="11" s="1"/>
  <c r="H48" i="4"/>
  <c r="D49" i="11" s="1"/>
  <c r="H49" i="4"/>
  <c r="D50" i="11" s="1"/>
  <c r="H50" i="4"/>
  <c r="D51" i="11" s="1"/>
  <c r="H51" i="4"/>
  <c r="D52" i="11" s="1"/>
  <c r="H52" i="4"/>
  <c r="D53" i="11" s="1"/>
  <c r="H53" i="4"/>
  <c r="D54" i="11" s="1"/>
  <c r="H54" i="4"/>
  <c r="D55" i="11" s="1"/>
  <c r="H55" i="4"/>
  <c r="D56" i="11" s="1"/>
  <c r="H56" i="4"/>
  <c r="D57" i="11" s="1"/>
  <c r="H57" i="4"/>
  <c r="D58" i="11" s="1"/>
  <c r="H58" i="4"/>
  <c r="D59" i="11" s="1"/>
  <c r="H59" i="4"/>
  <c r="D60" i="11" s="1"/>
  <c r="H60" i="4"/>
  <c r="D61" i="11" s="1"/>
  <c r="H61" i="4"/>
  <c r="D62" i="11" s="1"/>
  <c r="H62" i="4"/>
  <c r="H63" i="4"/>
  <c r="H64" i="4"/>
  <c r="H65" i="4"/>
  <c r="H66" i="4"/>
  <c r="H67" i="4"/>
  <c r="H3" i="4"/>
  <c r="D4" i="11" s="1"/>
  <c r="H2" i="4"/>
  <c r="D3" i="11" s="1"/>
  <c r="H2" i="3"/>
  <c r="C3" i="11" s="1"/>
  <c r="H10" i="3"/>
  <c r="C11" i="11" s="1"/>
  <c r="H11" i="3"/>
  <c r="C12" i="11" s="1"/>
  <c r="H12" i="3"/>
  <c r="C13" i="11" s="1"/>
  <c r="H13" i="3"/>
  <c r="C14" i="11" s="1"/>
  <c r="H14" i="3"/>
  <c r="C15" i="11" s="1"/>
  <c r="H15" i="3"/>
  <c r="C16" i="11" s="1"/>
  <c r="H16" i="3"/>
  <c r="C17" i="11" s="1"/>
  <c r="H17" i="3"/>
  <c r="C18" i="11" s="1"/>
  <c r="H18" i="3"/>
  <c r="C19" i="11" s="1"/>
  <c r="H19" i="3"/>
  <c r="C20" i="11" s="1"/>
  <c r="H20" i="3"/>
  <c r="C21" i="11" s="1"/>
  <c r="H21" i="3"/>
  <c r="C22" i="11" s="1"/>
  <c r="H22" i="3"/>
  <c r="C23" i="11" s="1"/>
  <c r="H23" i="3"/>
  <c r="C24" i="11" s="1"/>
  <c r="H24" i="3"/>
  <c r="C25" i="11" s="1"/>
  <c r="H25" i="3"/>
  <c r="C26" i="11" s="1"/>
  <c r="H26" i="3"/>
  <c r="C27" i="11" s="1"/>
  <c r="H27" i="3"/>
  <c r="C28" i="11" s="1"/>
  <c r="H28" i="3"/>
  <c r="C29" i="11" s="1"/>
  <c r="H29" i="3"/>
  <c r="C30" i="11" s="1"/>
  <c r="H30" i="3"/>
  <c r="C31" i="11" s="1"/>
  <c r="H31" i="3"/>
  <c r="C32" i="11" s="1"/>
  <c r="H32" i="3"/>
  <c r="C33" i="11" s="1"/>
  <c r="H33" i="3"/>
  <c r="C34" i="11" s="1"/>
  <c r="H34" i="3"/>
  <c r="C35" i="11" s="1"/>
  <c r="H35" i="3"/>
  <c r="C36" i="11" s="1"/>
  <c r="H36" i="3"/>
  <c r="C37" i="11" s="1"/>
  <c r="H37" i="3"/>
  <c r="C38" i="11" s="1"/>
  <c r="H38" i="3"/>
  <c r="C39" i="11" s="1"/>
  <c r="H39" i="3"/>
  <c r="C40" i="11" s="1"/>
  <c r="H40" i="3"/>
  <c r="C41" i="11" s="1"/>
  <c r="H41" i="3"/>
  <c r="C42" i="11" s="1"/>
  <c r="H42" i="3"/>
  <c r="C43" i="11" s="1"/>
  <c r="H43" i="3"/>
  <c r="C44" i="11" s="1"/>
  <c r="H44" i="3"/>
  <c r="C45" i="11" s="1"/>
  <c r="H45" i="3"/>
  <c r="C46" i="11" s="1"/>
  <c r="H46" i="3"/>
  <c r="C47" i="11" s="1"/>
  <c r="H47" i="3"/>
  <c r="C48" i="11" s="1"/>
  <c r="H48" i="3"/>
  <c r="C49" i="11" s="1"/>
  <c r="H49" i="3"/>
  <c r="C50" i="11" s="1"/>
  <c r="H50" i="3"/>
  <c r="C51" i="11" s="1"/>
  <c r="H51" i="3"/>
  <c r="C52" i="11" s="1"/>
  <c r="H52" i="3"/>
  <c r="C53" i="11" s="1"/>
  <c r="H53" i="3"/>
  <c r="C54" i="11" s="1"/>
  <c r="H54" i="3"/>
  <c r="C55" i="11" s="1"/>
  <c r="H55" i="3"/>
  <c r="C56" i="11" s="1"/>
  <c r="H56" i="3"/>
  <c r="C57" i="11" s="1"/>
  <c r="H57" i="3"/>
  <c r="C58" i="11" s="1"/>
  <c r="H58" i="3"/>
  <c r="C59" i="11" s="1"/>
  <c r="H59" i="3"/>
  <c r="C60" i="11" s="1"/>
  <c r="H60" i="3"/>
  <c r="C61" i="11" s="1"/>
  <c r="H61" i="3"/>
  <c r="C62" i="11" s="1"/>
  <c r="H4" i="3"/>
  <c r="C5" i="11" s="1"/>
  <c r="H5" i="3"/>
  <c r="C6" i="11" s="1"/>
  <c r="H6" i="3"/>
  <c r="C7" i="11" s="1"/>
  <c r="H7" i="3"/>
  <c r="C8" i="11" s="1"/>
  <c r="H8" i="3"/>
  <c r="C9" i="11" s="1"/>
  <c r="H9" i="3"/>
  <c r="C10" i="11" s="1"/>
  <c r="H3" i="3"/>
  <c r="C4" i="11" s="1"/>
  <c r="O4" i="7"/>
  <c r="Q4" i="7" s="1"/>
  <c r="G5" i="11" s="1"/>
  <c r="O5" i="7"/>
  <c r="Q5" i="7" s="1"/>
  <c r="G6" i="11" s="1"/>
  <c r="O6" i="7"/>
  <c r="Q6" i="7" s="1"/>
  <c r="G7" i="11" s="1"/>
  <c r="O7" i="7"/>
  <c r="Q7" i="7" s="1"/>
  <c r="G8" i="11" s="1"/>
  <c r="O8" i="7"/>
  <c r="Q8" i="7" s="1"/>
  <c r="G9" i="11" s="1"/>
  <c r="O9" i="7"/>
  <c r="Q9" i="7" s="1"/>
  <c r="G10" i="11" s="1"/>
  <c r="O10" i="7"/>
  <c r="Q10" i="7" s="1"/>
  <c r="G11" i="11" s="1"/>
  <c r="O11" i="7"/>
  <c r="Q11" i="7" s="1"/>
  <c r="G12" i="11" s="1"/>
  <c r="O12" i="7"/>
  <c r="Q12" i="7" s="1"/>
  <c r="G13" i="11" s="1"/>
  <c r="O13" i="7"/>
  <c r="Q13" i="7" s="1"/>
  <c r="G14" i="11" s="1"/>
  <c r="O14" i="7"/>
  <c r="Q14" i="7" s="1"/>
  <c r="G15" i="11" s="1"/>
  <c r="O15" i="7"/>
  <c r="Q15" i="7" s="1"/>
  <c r="G16" i="11" s="1"/>
  <c r="O16" i="7"/>
  <c r="Q16" i="7" s="1"/>
  <c r="G17" i="11" s="1"/>
  <c r="O17" i="7"/>
  <c r="Q17" i="7" s="1"/>
  <c r="G18" i="11" s="1"/>
  <c r="O18" i="7"/>
  <c r="Q18" i="7" s="1"/>
  <c r="G19" i="11" s="1"/>
  <c r="O19" i="7"/>
  <c r="Q19" i="7" s="1"/>
  <c r="G20" i="11" s="1"/>
  <c r="O20" i="7"/>
  <c r="Q20" i="7" s="1"/>
  <c r="G21" i="11" s="1"/>
  <c r="O21" i="7"/>
  <c r="Q21" i="7" s="1"/>
  <c r="G22" i="11" s="1"/>
  <c r="O22" i="7"/>
  <c r="Q22" i="7" s="1"/>
  <c r="G23" i="11" s="1"/>
  <c r="O23" i="7"/>
  <c r="Q23" i="7" s="1"/>
  <c r="G24" i="11" s="1"/>
  <c r="O24" i="7"/>
  <c r="Q24" i="7" s="1"/>
  <c r="G25" i="11" s="1"/>
  <c r="O25" i="7"/>
  <c r="Q25" i="7" s="1"/>
  <c r="G26" i="11" s="1"/>
  <c r="O26" i="7"/>
  <c r="Q26" i="7" s="1"/>
  <c r="G27" i="11" s="1"/>
  <c r="O27" i="7"/>
  <c r="Q27" i="7" s="1"/>
  <c r="G28" i="11" s="1"/>
  <c r="O28" i="7"/>
  <c r="Q28" i="7" s="1"/>
  <c r="G29" i="11" s="1"/>
  <c r="O29" i="7"/>
  <c r="Q29" i="7" s="1"/>
  <c r="G30" i="11" s="1"/>
  <c r="O30" i="7"/>
  <c r="Q30" i="7" s="1"/>
  <c r="G31" i="11" s="1"/>
  <c r="O31" i="7"/>
  <c r="Q31" i="7" s="1"/>
  <c r="G32" i="11" s="1"/>
  <c r="O32" i="7"/>
  <c r="Q32" i="7" s="1"/>
  <c r="G33" i="11" s="1"/>
  <c r="O33" i="7"/>
  <c r="Q33" i="7" s="1"/>
  <c r="G34" i="11" s="1"/>
  <c r="O34" i="7"/>
  <c r="Q34" i="7" s="1"/>
  <c r="G35" i="11" s="1"/>
  <c r="O35" i="7"/>
  <c r="Q35" i="7" s="1"/>
  <c r="G36" i="11" s="1"/>
  <c r="O36" i="7"/>
  <c r="Q36" i="7" s="1"/>
  <c r="G37" i="11" s="1"/>
  <c r="O37" i="7"/>
  <c r="Q37" i="7" s="1"/>
  <c r="G38" i="11" s="1"/>
  <c r="O38" i="7"/>
  <c r="Q38" i="7" s="1"/>
  <c r="G39" i="11" s="1"/>
  <c r="O39" i="7"/>
  <c r="Q39" i="7" s="1"/>
  <c r="G40" i="11" s="1"/>
  <c r="O40" i="7"/>
  <c r="Q40" i="7" s="1"/>
  <c r="G41" i="11" s="1"/>
  <c r="O41" i="7"/>
  <c r="Q41" i="7" s="1"/>
  <c r="G42" i="11" s="1"/>
  <c r="O42" i="7"/>
  <c r="Q42" i="7" s="1"/>
  <c r="G43" i="11" s="1"/>
  <c r="O43" i="7"/>
  <c r="Q43" i="7" s="1"/>
  <c r="G44" i="11" s="1"/>
  <c r="O44" i="7"/>
  <c r="Q44" i="7" s="1"/>
  <c r="G45" i="11" s="1"/>
  <c r="O45" i="7"/>
  <c r="Q45" i="7" s="1"/>
  <c r="G46" i="11" s="1"/>
  <c r="O46" i="7"/>
  <c r="Q46" i="7" s="1"/>
  <c r="G47" i="11" s="1"/>
  <c r="O47" i="7"/>
  <c r="Q47" i="7" s="1"/>
  <c r="G48" i="11" s="1"/>
  <c r="O48" i="7"/>
  <c r="Q48" i="7" s="1"/>
  <c r="G49" i="11" s="1"/>
  <c r="O49" i="7"/>
  <c r="Q49" i="7" s="1"/>
  <c r="G50" i="11" s="1"/>
  <c r="O50" i="7"/>
  <c r="Q50" i="7" s="1"/>
  <c r="G51" i="11" s="1"/>
  <c r="O51" i="7"/>
  <c r="Q51" i="7" s="1"/>
  <c r="G52" i="11" s="1"/>
  <c r="O52" i="7"/>
  <c r="Q52" i="7" s="1"/>
  <c r="G53" i="11" s="1"/>
  <c r="O53" i="7"/>
  <c r="Q53" i="7" s="1"/>
  <c r="G54" i="11" s="1"/>
  <c r="O54" i="7"/>
  <c r="Q54" i="7" s="1"/>
  <c r="G55" i="11" s="1"/>
  <c r="O55" i="7"/>
  <c r="Q55" i="7" s="1"/>
  <c r="G56" i="11" s="1"/>
  <c r="O56" i="7"/>
  <c r="Q56" i="7" s="1"/>
  <c r="G57" i="11" s="1"/>
  <c r="O57" i="7"/>
  <c r="Q57" i="7" s="1"/>
  <c r="G58" i="11" s="1"/>
  <c r="O58" i="7"/>
  <c r="Q58" i="7" s="1"/>
  <c r="G59" i="11" s="1"/>
  <c r="O59" i="7"/>
  <c r="Q59" i="7" s="1"/>
  <c r="G60" i="11" s="1"/>
  <c r="O60" i="7"/>
  <c r="Q60" i="7" s="1"/>
  <c r="G61" i="11" s="1"/>
  <c r="O61" i="7"/>
  <c r="Q61" i="7" s="1"/>
  <c r="G62" i="11" s="1"/>
  <c r="O3" i="7"/>
  <c r="Q3" i="7" s="1"/>
  <c r="G4" i="11" s="1"/>
  <c r="G3" i="11"/>
  <c r="X4" i="5"/>
  <c r="E5" i="11" s="1"/>
  <c r="X5" i="5"/>
  <c r="E6" i="11" s="1"/>
  <c r="X6" i="5"/>
  <c r="E7" i="11" s="1"/>
  <c r="X7" i="5"/>
  <c r="E8" i="11" s="1"/>
  <c r="X8" i="5"/>
  <c r="E9" i="11" s="1"/>
  <c r="X9" i="5"/>
  <c r="E10" i="11" s="1"/>
  <c r="X10" i="5"/>
  <c r="E11" i="11" s="1"/>
  <c r="X11" i="5"/>
  <c r="E12" i="11" s="1"/>
  <c r="X12" i="5"/>
  <c r="E13" i="11" s="1"/>
  <c r="X13" i="5"/>
  <c r="E14" i="11" s="1"/>
  <c r="X14" i="5"/>
  <c r="E15" i="11" s="1"/>
  <c r="X15" i="5"/>
  <c r="E16" i="11" s="1"/>
  <c r="X16" i="5"/>
  <c r="E17" i="11" s="1"/>
  <c r="X17" i="5"/>
  <c r="E18" i="11" s="1"/>
  <c r="X18" i="5"/>
  <c r="E19" i="11" s="1"/>
  <c r="X19" i="5"/>
  <c r="E20" i="11" s="1"/>
  <c r="X20" i="5"/>
  <c r="E21" i="11" s="1"/>
  <c r="X21" i="5"/>
  <c r="E22" i="11" s="1"/>
  <c r="X22" i="5"/>
  <c r="E23" i="11" s="1"/>
  <c r="X23" i="5"/>
  <c r="E24" i="11" s="1"/>
  <c r="X24" i="5"/>
  <c r="E25" i="11" s="1"/>
  <c r="X25" i="5"/>
  <c r="E26" i="11" s="1"/>
  <c r="X26" i="5"/>
  <c r="E27" i="11" s="1"/>
  <c r="X27" i="5"/>
  <c r="E28" i="11" s="1"/>
  <c r="X28" i="5"/>
  <c r="E29" i="11" s="1"/>
  <c r="X29" i="5"/>
  <c r="E30" i="11" s="1"/>
  <c r="X30" i="5"/>
  <c r="E31" i="11" s="1"/>
  <c r="X31" i="5"/>
  <c r="E32" i="11" s="1"/>
  <c r="X32" i="5"/>
  <c r="E33" i="11" s="1"/>
  <c r="X33" i="5"/>
  <c r="E34" i="11" s="1"/>
  <c r="X34" i="5"/>
  <c r="E35" i="11" s="1"/>
  <c r="X35" i="5"/>
  <c r="E36" i="11" s="1"/>
  <c r="X36" i="5"/>
  <c r="E37" i="11" s="1"/>
  <c r="X37" i="5"/>
  <c r="E38" i="11" s="1"/>
  <c r="X38" i="5"/>
  <c r="E39" i="11" s="1"/>
  <c r="X39" i="5"/>
  <c r="E40" i="11" s="1"/>
  <c r="X40" i="5"/>
  <c r="E41" i="11" s="1"/>
  <c r="X41" i="5"/>
  <c r="E42" i="11" s="1"/>
  <c r="X42" i="5"/>
  <c r="E43" i="11" s="1"/>
  <c r="X43" i="5"/>
  <c r="E44" i="11" s="1"/>
  <c r="X44" i="5"/>
  <c r="E45" i="11" s="1"/>
  <c r="X45" i="5"/>
  <c r="E46" i="11" s="1"/>
  <c r="X46" i="5"/>
  <c r="E47" i="11" s="1"/>
  <c r="X47" i="5"/>
  <c r="E48" i="11" s="1"/>
  <c r="X48" i="5"/>
  <c r="E49" i="11" s="1"/>
  <c r="X49" i="5"/>
  <c r="E50" i="11" s="1"/>
  <c r="X50" i="5"/>
  <c r="E51" i="11" s="1"/>
  <c r="X51" i="5"/>
  <c r="E52" i="11" s="1"/>
  <c r="X52" i="5"/>
  <c r="E53" i="11" s="1"/>
  <c r="X53" i="5"/>
  <c r="E54" i="11" s="1"/>
  <c r="X54" i="5"/>
  <c r="E55" i="11" s="1"/>
  <c r="X55" i="5"/>
  <c r="E56" i="11" s="1"/>
  <c r="X56" i="5"/>
  <c r="E57" i="11" s="1"/>
  <c r="X57" i="5"/>
  <c r="E58" i="11" s="1"/>
  <c r="X58" i="5"/>
  <c r="E59" i="11" s="1"/>
  <c r="X59" i="5"/>
  <c r="E60" i="11" s="1"/>
  <c r="X60" i="5"/>
  <c r="E61" i="11" s="1"/>
  <c r="X61" i="5"/>
  <c r="E62" i="11" s="1"/>
  <c r="X3" i="5"/>
  <c r="E4" i="11" s="1"/>
  <c r="V2" i="5"/>
  <c r="X2" i="5" s="1"/>
  <c r="E3" i="11" s="1"/>
  <c r="K62" i="11" l="1"/>
  <c r="L62" i="11" s="1"/>
  <c r="K58" i="11"/>
  <c r="L58" i="11" s="1"/>
  <c r="K54" i="11"/>
  <c r="L54" i="11" s="1"/>
  <c r="K50" i="11"/>
  <c r="L50" i="11" s="1"/>
  <c r="K46" i="11"/>
  <c r="L46" i="11" s="1"/>
  <c r="K42" i="11"/>
  <c r="L42" i="11" s="1"/>
  <c r="K38" i="11"/>
  <c r="L38" i="11" s="1"/>
  <c r="K34" i="11"/>
  <c r="L34" i="11" s="1"/>
  <c r="K30" i="11"/>
  <c r="L30" i="11" s="1"/>
  <c r="K26" i="11"/>
  <c r="L26" i="11" s="1"/>
  <c r="K22" i="11"/>
  <c r="L22" i="11" s="1"/>
  <c r="K18" i="11"/>
  <c r="L18" i="11" s="1"/>
  <c r="K14" i="11"/>
  <c r="L14" i="11" s="1"/>
  <c r="K10" i="11"/>
  <c r="L10" i="11" s="1"/>
  <c r="K6" i="11"/>
  <c r="L6" i="11" s="1"/>
  <c r="K61" i="11"/>
  <c r="L61" i="11" s="1"/>
  <c r="K57" i="11"/>
  <c r="L57" i="11" s="1"/>
  <c r="K53" i="11"/>
  <c r="L53" i="11" s="1"/>
  <c r="K49" i="11"/>
  <c r="L49" i="11" s="1"/>
  <c r="K45" i="11"/>
  <c r="L45" i="11" s="1"/>
  <c r="K41" i="11"/>
  <c r="L41" i="11" s="1"/>
  <c r="K37" i="11"/>
  <c r="L37" i="11" s="1"/>
  <c r="K33" i="11"/>
  <c r="L33" i="11" s="1"/>
  <c r="K29" i="11"/>
  <c r="L29" i="11" s="1"/>
  <c r="K25" i="11"/>
  <c r="L25" i="11" s="1"/>
  <c r="K21" i="11"/>
  <c r="L21" i="11" s="1"/>
  <c r="K17" i="11"/>
  <c r="L17" i="11" s="1"/>
  <c r="K13" i="11"/>
  <c r="L13" i="11" s="1"/>
  <c r="K9" i="11"/>
  <c r="L9" i="11" s="1"/>
  <c r="K5" i="11"/>
  <c r="L5" i="11" s="1"/>
  <c r="K60" i="11"/>
  <c r="L60" i="11" s="1"/>
  <c r="K56" i="11"/>
  <c r="L56" i="11" s="1"/>
  <c r="K52" i="11"/>
  <c r="L52" i="11" s="1"/>
  <c r="K48" i="11"/>
  <c r="L48" i="11" s="1"/>
  <c r="K44" i="11"/>
  <c r="L44" i="11" s="1"/>
  <c r="K40" i="11"/>
  <c r="L40" i="11" s="1"/>
  <c r="K36" i="11"/>
  <c r="L36" i="11" s="1"/>
  <c r="K32" i="11"/>
  <c r="L32" i="11" s="1"/>
  <c r="K28" i="11"/>
  <c r="L28" i="11" s="1"/>
  <c r="K24" i="11"/>
  <c r="L24" i="11" s="1"/>
  <c r="K20" i="11"/>
  <c r="L20" i="11" s="1"/>
  <c r="K16" i="11"/>
  <c r="L16" i="11" s="1"/>
  <c r="K12" i="11"/>
  <c r="L12" i="11" s="1"/>
  <c r="K8" i="11"/>
  <c r="L8" i="11" s="1"/>
  <c r="K4" i="11"/>
  <c r="L4" i="11" s="1"/>
  <c r="K59" i="11"/>
  <c r="L59" i="11" s="1"/>
  <c r="K55" i="11"/>
  <c r="L55" i="11" s="1"/>
  <c r="K51" i="11"/>
  <c r="L51" i="11" s="1"/>
  <c r="K47" i="11"/>
  <c r="L47" i="11" s="1"/>
  <c r="K43" i="11"/>
  <c r="L43" i="11" s="1"/>
  <c r="K39" i="11"/>
  <c r="L39" i="11" s="1"/>
  <c r="K35" i="11"/>
  <c r="L35" i="11" s="1"/>
  <c r="K31" i="11"/>
  <c r="L31" i="11" s="1"/>
  <c r="K27" i="11"/>
  <c r="L27" i="11" s="1"/>
  <c r="K23" i="11"/>
  <c r="L23" i="11" s="1"/>
  <c r="K19" i="11"/>
  <c r="L19" i="11" s="1"/>
  <c r="K15" i="11"/>
  <c r="L15" i="11" s="1"/>
  <c r="K11" i="11"/>
  <c r="L11" i="11" s="1"/>
  <c r="K7" i="11"/>
  <c r="L7" i="11" s="1"/>
  <c r="K3" i="11"/>
  <c r="L3" i="11" s="1"/>
</calcChain>
</file>

<file path=xl/sharedStrings.xml><?xml version="1.0" encoding="utf-8"?>
<sst xmlns="http://schemas.openxmlformats.org/spreadsheetml/2006/main" count="3464" uniqueCount="135">
  <si>
    <t>q</t>
  </si>
  <si>
    <t>w</t>
  </si>
  <si>
    <t>pH</t>
  </si>
  <si>
    <t>DBO</t>
  </si>
  <si>
    <t>temperatura</t>
  </si>
  <si>
    <t>turbidez</t>
  </si>
  <si>
    <t>OD</t>
  </si>
  <si>
    <t>IQA</t>
  </si>
  <si>
    <t>Coliformes Termotolerantes</t>
  </si>
  <si>
    <t/>
  </si>
  <si>
    <t>10:35</t>
  </si>
  <si>
    <t>10:30</t>
  </si>
  <si>
    <t>Data Coleta</t>
  </si>
  <si>
    <t>Hora Coleta</t>
  </si>
  <si>
    <t>Parametro</t>
  </si>
  <si>
    <t>Sinal</t>
  </si>
  <si>
    <t>Valor</t>
  </si>
  <si>
    <t>Unidade</t>
  </si>
  <si>
    <t>23/02/2010</t>
  </si>
  <si>
    <t>10:55</t>
  </si>
  <si>
    <t>10:00</t>
  </si>
  <si>
    <t>11:00</t>
  </si>
  <si>
    <t>09:05</t>
  </si>
  <si>
    <t>11/04/2012</t>
  </si>
  <si>
    <t>13/06/2012</t>
  </si>
  <si>
    <t>11:40</t>
  </si>
  <si>
    <t>17/10/2012</t>
  </si>
  <si>
    <t>10:40</t>
  </si>
  <si>
    <t>11:15</t>
  </si>
  <si>
    <t>11:20</t>
  </si>
  <si>
    <t>Escherichia coli**</t>
  </si>
  <si>
    <t>DBO (5, 20)</t>
  </si>
  <si>
    <t>&lt;</t>
  </si>
  <si>
    <t>mg/L</t>
  </si>
  <si>
    <t>Oxigênio Dissolvido</t>
  </si>
  <si>
    <t>Sólido Total</t>
  </si>
  <si>
    <t>Temperatura da Água</t>
  </si>
  <si>
    <t>ºC</t>
  </si>
  <si>
    <t>Temperatura do Ar</t>
  </si>
  <si>
    <t>Turbidez</t>
  </si>
  <si>
    <t>UNT</t>
  </si>
  <si>
    <t>Fósforo Total</t>
  </si>
  <si>
    <t>Nitrogênio-Nitrato</t>
  </si>
  <si>
    <t>Nitrogênio Kjeldahl</t>
  </si>
  <si>
    <t>Nitrogênio-Nitrito</t>
  </si>
  <si>
    <t>09:40</t>
  </si>
  <si>
    <t>09:35</t>
  </si>
  <si>
    <t>09:45</t>
  </si>
  <si>
    <t>08:00</t>
  </si>
  <si>
    <t>10:10</t>
  </si>
  <si>
    <t>10:50</t>
  </si>
  <si>
    <t>10:25</t>
  </si>
  <si>
    <t>NITROGÊNIO TOTAL</t>
  </si>
  <si>
    <t>∆T</t>
  </si>
  <si>
    <t>COLIFORMES</t>
  </si>
  <si>
    <t>data</t>
  </si>
  <si>
    <t>coliformes</t>
  </si>
  <si>
    <t>nitrogênio</t>
  </si>
  <si>
    <t>fósforo</t>
  </si>
  <si>
    <t>resíduo</t>
  </si>
  <si>
    <t>**como NO3&lt;10, só usa uma fórmula</t>
  </si>
  <si>
    <t>**como PO4&lt;10, só usa uma fórmula</t>
  </si>
  <si>
    <t>**só usa uma equação pois os valores são menores que 100</t>
  </si>
  <si>
    <t>04/02/2015</t>
  </si>
  <si>
    <t>08:50</t>
  </si>
  <si>
    <t>08/04/2015</t>
  </si>
  <si>
    <t>10/06/2015</t>
  </si>
  <si>
    <t>12:00</t>
  </si>
  <si>
    <t>12/08/2015</t>
  </si>
  <si>
    <t>07/10/2015</t>
  </si>
  <si>
    <t>09:25</t>
  </si>
  <si>
    <t>02/12/2015</t>
  </si>
  <si>
    <t>03/02/2016</t>
  </si>
  <si>
    <t>06/04/2016</t>
  </si>
  <si>
    <t>01/06/2016</t>
  </si>
  <si>
    <t>03/08/2016</t>
  </si>
  <si>
    <t>12:20</t>
  </si>
  <si>
    <t>05/10/2016</t>
  </si>
  <si>
    <t>05/12/2016</t>
  </si>
  <si>
    <t>08:30</t>
  </si>
  <si>
    <t>01/02/2017</t>
  </si>
  <si>
    <t>09:00</t>
  </si>
  <si>
    <t>19/04/2017</t>
  </si>
  <si>
    <t>07/06/2017</t>
  </si>
  <si>
    <t>12:25</t>
  </si>
  <si>
    <t>02/08/2017</t>
  </si>
  <si>
    <t>18/10/2017</t>
  </si>
  <si>
    <t>06/12/2017</t>
  </si>
  <si>
    <t>07/02/2018</t>
  </si>
  <si>
    <t>04/04/2018</t>
  </si>
  <si>
    <t>08:10</t>
  </si>
  <si>
    <t>08/08/2018</t>
  </si>
  <si>
    <t>08/10/2018</t>
  </si>
  <si>
    <t>06/06/2018</t>
  </si>
  <si>
    <t>13:35</t>
  </si>
  <si>
    <t>05/12/2018</t>
  </si>
  <si>
    <t>06/02/2019</t>
  </si>
  <si>
    <t>03/04/2019</t>
  </si>
  <si>
    <t>09:20</t>
  </si>
  <si>
    <t>05/06/2019</t>
  </si>
  <si>
    <t>07/08/2019</t>
  </si>
  <si>
    <t>09/10/2019</t>
  </si>
  <si>
    <t>04/12/2019</t>
  </si>
  <si>
    <t>13:55</t>
  </si>
  <si>
    <t>22/04/2010</t>
  </si>
  <si>
    <t>16/06/2010</t>
  </si>
  <si>
    <t>12:40</t>
  </si>
  <si>
    <t>11/08/2010</t>
  </si>
  <si>
    <t>20/10/2010</t>
  </si>
  <si>
    <t>09:50</t>
  </si>
  <si>
    <t>01/12/2010</t>
  </si>
  <si>
    <t>16/02/2011</t>
  </si>
  <si>
    <t>06/04/2011</t>
  </si>
  <si>
    <t>15/06/2011</t>
  </si>
  <si>
    <t>10/08/2011</t>
  </si>
  <si>
    <t>26/10/2011</t>
  </si>
  <si>
    <t>07/12/2011</t>
  </si>
  <si>
    <t>08/02/2012</t>
  </si>
  <si>
    <t>11:05</t>
  </si>
  <si>
    <t>08/08/2012</t>
  </si>
  <si>
    <t>05/12/2012</t>
  </si>
  <si>
    <t>06/02/2013</t>
  </si>
  <si>
    <t>10/04/2013</t>
  </si>
  <si>
    <t>05/06/2013</t>
  </si>
  <si>
    <t>07/08/2013</t>
  </si>
  <si>
    <t>09/10/2013</t>
  </si>
  <si>
    <t>04/12/2013</t>
  </si>
  <si>
    <t>05/02/2014</t>
  </si>
  <si>
    <t>09/04/2014</t>
  </si>
  <si>
    <t>11/06/2014</t>
  </si>
  <si>
    <t>08:05</t>
  </si>
  <si>
    <t>20/08/2014</t>
  </si>
  <si>
    <t>09:30</t>
  </si>
  <si>
    <t>08/10/2014</t>
  </si>
  <si>
    <t>03/12/2014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</si>
</sst>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6" fillId="0" borderId="0" xfId="2" applyNumberFormat="1" applyFont="1" applyAlignment="1">
      <alignment horizontal="center"/>
    </xf>
    <xf numFmtId="0" fontId="5" fillId="0" borderId="0" xfId="2" applyNumberFormat="1" applyFont="1"/>
    <xf numFmtId="0" fontId="6" fillId="0" borderId="0" xfId="2" applyNumberFormat="1" applyFont="1" applyAlignment="1">
      <alignment horizontal="center"/>
    </xf>
    <xf numFmtId="0" fontId="5" fillId="0" borderId="0" xfId="2" applyNumberFormat="1" applyFont="1"/>
    <xf numFmtId="0" fontId="6" fillId="0" borderId="0" xfId="2" applyNumberFormat="1" applyFont="1" applyAlignment="1">
      <alignment horizontal="center"/>
    </xf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6" fillId="0" borderId="0" xfId="2" applyNumberFormat="1" applyFont="1" applyAlignment="1">
      <alignment horizontal="center"/>
    </xf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5" fillId="0" borderId="0" xfId="2" applyNumberFormat="1" applyFont="1"/>
    <xf numFmtId="0" fontId="6" fillId="0" borderId="0" xfId="2" applyNumberFormat="1" applyFont="1" applyAlignment="1">
      <alignment horizontal="center"/>
    </xf>
    <xf numFmtId="0" fontId="6" fillId="0" borderId="0" xfId="2" applyNumberFormat="1" applyFont="1" applyFill="1" applyAlignment="1">
      <alignment horizontal="center"/>
    </xf>
    <xf numFmtId="0" fontId="7" fillId="0" borderId="0" xfId="2" applyNumberFormat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43" fontId="0" fillId="0" borderId="0" xfId="1" applyFont="1"/>
    <xf numFmtId="43" fontId="5" fillId="0" borderId="0" xfId="1" applyFont="1"/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3" fontId="0" fillId="0" borderId="1" xfId="0" applyNumberFormat="1" applyBorder="1" applyAlignment="1">
      <alignment horizontal="center"/>
    </xf>
    <xf numFmtId="0" fontId="5" fillId="3" borderId="2" xfId="2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43" fontId="0" fillId="5" borderId="1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0" fillId="0" borderId="0" xfId="0" applyNumberFormat="1"/>
    <xf numFmtId="0" fontId="0" fillId="6" borderId="0" xfId="0" applyFill="1"/>
    <xf numFmtId="14" fontId="0" fillId="0" borderId="0" xfId="0" applyNumberFormat="1"/>
  </cellXfs>
  <cellStyles count="3">
    <cellStyle name="Normal" xfId="0" builtinId="0"/>
    <cellStyle name="Normal 2" xfId="2" xr:uid="{A5A05EF3-3F0E-440D-9480-5273742AA07F}"/>
    <cellStyle name="Vírgula" xfId="1" builtinId="3"/>
  </cellStyles>
  <dxfs count="0"/>
  <tableStyles count="0" defaultTableStyle="TableStyleMedium2" defaultPivotStyle="PivotStyleLight16"/>
  <colors>
    <mruColors>
      <color rgb="FFFFFF99"/>
      <color rgb="FF66CCFF"/>
      <color rgb="FFFFCC99"/>
      <color rgb="FFCCFF99"/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IQA -</a:t>
            </a:r>
            <a:r>
              <a:rPr lang="pt-BR" baseline="0"/>
              <a:t> RIO CUBATÃO</a:t>
            </a:r>
          </a:p>
          <a:p>
            <a:pPr>
              <a:defRPr/>
            </a:pPr>
            <a:r>
              <a:rPr lang="pt-BR" baseline="0"/>
              <a:t>2010-2019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IQA!$A$3:$A$68</c:f>
              <c:strCache>
                <c:ptCount val="60"/>
                <c:pt idx="0">
                  <c:v>23/02/2010</c:v>
                </c:pt>
                <c:pt idx="1">
                  <c:v>22/04/2010</c:v>
                </c:pt>
                <c:pt idx="2">
                  <c:v>16/06/2010</c:v>
                </c:pt>
                <c:pt idx="3">
                  <c:v>11/08/2010</c:v>
                </c:pt>
                <c:pt idx="4">
                  <c:v>20/10/2010</c:v>
                </c:pt>
                <c:pt idx="5">
                  <c:v>01/12/2010</c:v>
                </c:pt>
                <c:pt idx="6">
                  <c:v>16/02/2011</c:v>
                </c:pt>
                <c:pt idx="7">
                  <c:v>06/04/2011</c:v>
                </c:pt>
                <c:pt idx="8">
                  <c:v>15/06/2011</c:v>
                </c:pt>
                <c:pt idx="9">
                  <c:v>10/08/2011</c:v>
                </c:pt>
                <c:pt idx="10">
                  <c:v>26/10/2011</c:v>
                </c:pt>
                <c:pt idx="11">
                  <c:v>07/12/2011</c:v>
                </c:pt>
                <c:pt idx="12">
                  <c:v>08/02/2012</c:v>
                </c:pt>
                <c:pt idx="13">
                  <c:v>11/04/2012</c:v>
                </c:pt>
                <c:pt idx="14">
                  <c:v>13/06/2012</c:v>
                </c:pt>
                <c:pt idx="15">
                  <c:v>08/08/2012</c:v>
                </c:pt>
                <c:pt idx="16">
                  <c:v>17/10/2012</c:v>
                </c:pt>
                <c:pt idx="17">
                  <c:v>05/12/2012</c:v>
                </c:pt>
                <c:pt idx="18">
                  <c:v>06/02/2013</c:v>
                </c:pt>
                <c:pt idx="19">
                  <c:v>10/04/2013</c:v>
                </c:pt>
                <c:pt idx="20">
                  <c:v>05/06/2013</c:v>
                </c:pt>
                <c:pt idx="21">
                  <c:v>07/08/2013</c:v>
                </c:pt>
                <c:pt idx="22">
                  <c:v>09/10/2013</c:v>
                </c:pt>
                <c:pt idx="23">
                  <c:v>04/12/2013</c:v>
                </c:pt>
                <c:pt idx="24">
                  <c:v>05/02/2014</c:v>
                </c:pt>
                <c:pt idx="25">
                  <c:v>09/04/2014</c:v>
                </c:pt>
                <c:pt idx="26">
                  <c:v>11/06/2014</c:v>
                </c:pt>
                <c:pt idx="27">
                  <c:v>20/08/2014</c:v>
                </c:pt>
                <c:pt idx="28">
                  <c:v>08/10/2014</c:v>
                </c:pt>
                <c:pt idx="29">
                  <c:v>03/12/2014</c:v>
                </c:pt>
                <c:pt idx="30">
                  <c:v>04/02/2015</c:v>
                </c:pt>
                <c:pt idx="31">
                  <c:v>08/04/2015</c:v>
                </c:pt>
                <c:pt idx="32">
                  <c:v>10/06/2015</c:v>
                </c:pt>
                <c:pt idx="33">
                  <c:v>12/08/2015</c:v>
                </c:pt>
                <c:pt idx="34">
                  <c:v>07/10/2015</c:v>
                </c:pt>
                <c:pt idx="35">
                  <c:v>02/12/2015</c:v>
                </c:pt>
                <c:pt idx="36">
                  <c:v>03/02/2016</c:v>
                </c:pt>
                <c:pt idx="37">
                  <c:v>06/04/2016</c:v>
                </c:pt>
                <c:pt idx="38">
                  <c:v>01/06/2016</c:v>
                </c:pt>
                <c:pt idx="39">
                  <c:v>03/08/2016</c:v>
                </c:pt>
                <c:pt idx="40">
                  <c:v>05/10/2016</c:v>
                </c:pt>
                <c:pt idx="41">
                  <c:v>05/12/2016</c:v>
                </c:pt>
                <c:pt idx="42">
                  <c:v>01/02/2017</c:v>
                </c:pt>
                <c:pt idx="43">
                  <c:v>19/04/2017</c:v>
                </c:pt>
                <c:pt idx="44">
                  <c:v>07/06/2017</c:v>
                </c:pt>
                <c:pt idx="45">
                  <c:v>02/08/2017</c:v>
                </c:pt>
                <c:pt idx="46">
                  <c:v>18/10/2017</c:v>
                </c:pt>
                <c:pt idx="47">
                  <c:v>06/12/2017</c:v>
                </c:pt>
                <c:pt idx="48">
                  <c:v>07/02/2018</c:v>
                </c:pt>
                <c:pt idx="49">
                  <c:v>04/04/2018</c:v>
                </c:pt>
                <c:pt idx="50">
                  <c:v>08/08/2018</c:v>
                </c:pt>
                <c:pt idx="51">
                  <c:v>08/10/2018</c:v>
                </c:pt>
                <c:pt idx="52">
                  <c:v>06/06/2018</c:v>
                </c:pt>
                <c:pt idx="53">
                  <c:v>05/12/2018</c:v>
                </c:pt>
                <c:pt idx="54">
                  <c:v>06/02/2019</c:v>
                </c:pt>
                <c:pt idx="55">
                  <c:v>03/04/2019</c:v>
                </c:pt>
                <c:pt idx="56">
                  <c:v>05/06/2019</c:v>
                </c:pt>
                <c:pt idx="57">
                  <c:v>07/08/2019</c:v>
                </c:pt>
                <c:pt idx="58">
                  <c:v>09/10/2019</c:v>
                </c:pt>
                <c:pt idx="59">
                  <c:v>04/12/2019</c:v>
                </c:pt>
              </c:strCache>
            </c:strRef>
          </c:cat>
          <c:val>
            <c:numRef>
              <c:f>IQA!$K$3:$K$68</c:f>
              <c:numCache>
                <c:formatCode>_(* #,##0.00_);_(* \(#,##0.00\);_(* "-"??_);_(@_)</c:formatCode>
                <c:ptCount val="66"/>
                <c:pt idx="0">
                  <c:v>61.81163970070844</c:v>
                </c:pt>
                <c:pt idx="1">
                  <c:v>60.028874507430658</c:v>
                </c:pt>
                <c:pt idx="2">
                  <c:v>67.89450839829226</c:v>
                </c:pt>
                <c:pt idx="3">
                  <c:v>62.054770226949842</c:v>
                </c:pt>
                <c:pt idx="4">
                  <c:v>58.315011806197809</c:v>
                </c:pt>
                <c:pt idx="5">
                  <c:v>61.461965619640338</c:v>
                </c:pt>
                <c:pt idx="6">
                  <c:v>48.423445129302806</c:v>
                </c:pt>
                <c:pt idx="7">
                  <c:v>45.821207264647832</c:v>
                </c:pt>
                <c:pt idx="8">
                  <c:v>62.557472019821148</c:v>
                </c:pt>
                <c:pt idx="9">
                  <c:v>56.762128479356342</c:v>
                </c:pt>
                <c:pt idx="10">
                  <c:v>64.323412407229398</c:v>
                </c:pt>
                <c:pt idx="11">
                  <c:v>55.303505919999203</c:v>
                </c:pt>
                <c:pt idx="12">
                  <c:v>53.378745954282216</c:v>
                </c:pt>
                <c:pt idx="13">
                  <c:v>50.248208450072447</c:v>
                </c:pt>
                <c:pt idx="14">
                  <c:v>54.407443625006714</c:v>
                </c:pt>
                <c:pt idx="15">
                  <c:v>55.159184640119733</c:v>
                </c:pt>
                <c:pt idx="16">
                  <c:v>63.101820606053188</c:v>
                </c:pt>
                <c:pt idx="17">
                  <c:v>55.901650531952079</c:v>
                </c:pt>
                <c:pt idx="18">
                  <c:v>42.918170982148453</c:v>
                </c:pt>
                <c:pt idx="19">
                  <c:v>48.558379125920375</c:v>
                </c:pt>
                <c:pt idx="20">
                  <c:v>57.465834093512136</c:v>
                </c:pt>
                <c:pt idx="21">
                  <c:v>58.786133937319917</c:v>
                </c:pt>
                <c:pt idx="22">
                  <c:v>57.021167973981861</c:v>
                </c:pt>
                <c:pt idx="23">
                  <c:v>63.38003785380846</c:v>
                </c:pt>
                <c:pt idx="24">
                  <c:v>57.203474498521643</c:v>
                </c:pt>
                <c:pt idx="25">
                  <c:v>57.288903146174071</c:v>
                </c:pt>
                <c:pt idx="26">
                  <c:v>58.636856675175963</c:v>
                </c:pt>
                <c:pt idx="27">
                  <c:v>59.246411815895577</c:v>
                </c:pt>
                <c:pt idx="28">
                  <c:v>60.988978928912424</c:v>
                </c:pt>
                <c:pt idx="29">
                  <c:v>64.082111242087123</c:v>
                </c:pt>
                <c:pt idx="30">
                  <c:v>53.782916313624739</c:v>
                </c:pt>
                <c:pt idx="31">
                  <c:v>55.533517869466479</c:v>
                </c:pt>
                <c:pt idx="32">
                  <c:v>54.974067124392128</c:v>
                </c:pt>
                <c:pt idx="33">
                  <c:v>59.343837056999128</c:v>
                </c:pt>
                <c:pt idx="34">
                  <c:v>54.209259044510347</c:v>
                </c:pt>
                <c:pt idx="35">
                  <c:v>50.826060228636585</c:v>
                </c:pt>
                <c:pt idx="36">
                  <c:v>56.196772019712654</c:v>
                </c:pt>
                <c:pt idx="37">
                  <c:v>53.979064879400809</c:v>
                </c:pt>
                <c:pt idx="38">
                  <c:v>56.799798119775808</c:v>
                </c:pt>
                <c:pt idx="39">
                  <c:v>61.831807613455915</c:v>
                </c:pt>
                <c:pt idx="40">
                  <c:v>53.433100674210579</c:v>
                </c:pt>
                <c:pt idx="41">
                  <c:v>53.672280659480514</c:v>
                </c:pt>
                <c:pt idx="42">
                  <c:v>53.701257596968063</c:v>
                </c:pt>
                <c:pt idx="43">
                  <c:v>49.156996190068</c:v>
                </c:pt>
                <c:pt idx="44">
                  <c:v>57.614339383993126</c:v>
                </c:pt>
                <c:pt idx="45">
                  <c:v>66.886499408294824</c:v>
                </c:pt>
                <c:pt idx="46">
                  <c:v>62.363331830069434</c:v>
                </c:pt>
                <c:pt idx="47">
                  <c:v>57.09243888373652</c:v>
                </c:pt>
                <c:pt idx="48">
                  <c:v>55.150982439576488</c:v>
                </c:pt>
                <c:pt idx="49">
                  <c:v>47.658756200685318</c:v>
                </c:pt>
                <c:pt idx="50">
                  <c:v>68.076012149722331</c:v>
                </c:pt>
                <c:pt idx="51">
                  <c:v>60.674640225566648</c:v>
                </c:pt>
                <c:pt idx="52">
                  <c:v>61.291028950214006</c:v>
                </c:pt>
                <c:pt idx="53">
                  <c:v>61.576389883247138</c:v>
                </c:pt>
                <c:pt idx="54">
                  <c:v>50.640044715755892</c:v>
                </c:pt>
                <c:pt idx="55">
                  <c:v>48.898373833278541</c:v>
                </c:pt>
                <c:pt idx="56">
                  <c:v>65.763322667160722</c:v>
                </c:pt>
                <c:pt idx="57">
                  <c:v>62.733322066587981</c:v>
                </c:pt>
                <c:pt idx="58">
                  <c:v>56.503824986813882</c:v>
                </c:pt>
                <c:pt idx="59">
                  <c:v>58.829077805694602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6-4789-8EFC-7C9899371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060464"/>
        <c:axId val="591059152"/>
      </c:lineChart>
      <c:scatterChart>
        <c:scatterStyle val="smoothMarker"/>
        <c:varyColors val="0"/>
        <c:ser>
          <c:idx val="1"/>
          <c:order val="1"/>
          <c:tx>
            <c:v>categoria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IQA!$N$3:$N$68</c:f>
              <c:numCache>
                <c:formatCode>General</c:formatCode>
                <c:ptCount val="66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51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36-4789-8EFC-7C9899371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33608"/>
        <c:axId val="311631968"/>
      </c:scatterChart>
      <c:catAx>
        <c:axId val="5910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059152"/>
        <c:crosses val="autoZero"/>
        <c:auto val="1"/>
        <c:lblAlgn val="ctr"/>
        <c:lblOffset val="100"/>
        <c:noMultiLvlLbl val="0"/>
      </c:catAx>
      <c:valAx>
        <c:axId val="5910591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1060464"/>
        <c:crosses val="autoZero"/>
        <c:crossBetween val="between"/>
      </c:valAx>
      <c:valAx>
        <c:axId val="311631968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bg1"/>
                    </a:solidFill>
                  </a:rPr>
                  <a:t>REGULAR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633608"/>
        <c:crosses val="max"/>
        <c:crossBetween val="midCat"/>
      </c:valAx>
      <c:valAx>
        <c:axId val="311633608"/>
        <c:scaling>
          <c:orientation val="minMax"/>
        </c:scaling>
        <c:delete val="1"/>
        <c:axPos val="t"/>
        <c:majorTickMark val="out"/>
        <c:minorTickMark val="none"/>
        <c:tickLblPos val="nextTo"/>
        <c:crossAx val="31163196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OXIGÊNIO DISSOLVIDO</a:t>
            </a:r>
          </a:p>
          <a:p>
            <a:pPr>
              <a:defRPr/>
            </a:pPr>
            <a:r>
              <a:rPr lang="pt-BR"/>
              <a:t>2009-2019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nota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strRef>
              <c:f>OD!$A$2:$A$67</c:f>
              <c:strCache>
                <c:ptCount val="60"/>
                <c:pt idx="0">
                  <c:v>23/02/2010</c:v>
                </c:pt>
                <c:pt idx="1">
                  <c:v>22/04/2010</c:v>
                </c:pt>
                <c:pt idx="2">
                  <c:v>16/06/2010</c:v>
                </c:pt>
                <c:pt idx="3">
                  <c:v>11/08/2010</c:v>
                </c:pt>
                <c:pt idx="4">
                  <c:v>20/10/2010</c:v>
                </c:pt>
                <c:pt idx="5">
                  <c:v>01/12/2010</c:v>
                </c:pt>
                <c:pt idx="6">
                  <c:v>16/02/2011</c:v>
                </c:pt>
                <c:pt idx="7">
                  <c:v>06/04/2011</c:v>
                </c:pt>
                <c:pt idx="8">
                  <c:v>15/06/2011</c:v>
                </c:pt>
                <c:pt idx="9">
                  <c:v>10/08/2011</c:v>
                </c:pt>
                <c:pt idx="10">
                  <c:v>26/10/2011</c:v>
                </c:pt>
                <c:pt idx="11">
                  <c:v>07/12/2011</c:v>
                </c:pt>
                <c:pt idx="12">
                  <c:v>08/02/2012</c:v>
                </c:pt>
                <c:pt idx="13">
                  <c:v>11/04/2012</c:v>
                </c:pt>
                <c:pt idx="14">
                  <c:v>13/06/2012</c:v>
                </c:pt>
                <c:pt idx="15">
                  <c:v>08/08/2012</c:v>
                </c:pt>
                <c:pt idx="16">
                  <c:v>17/10/2012</c:v>
                </c:pt>
                <c:pt idx="17">
                  <c:v>05/12/2012</c:v>
                </c:pt>
                <c:pt idx="18">
                  <c:v>06/02/2013</c:v>
                </c:pt>
                <c:pt idx="19">
                  <c:v>10/04/2013</c:v>
                </c:pt>
                <c:pt idx="20">
                  <c:v>05/06/2013</c:v>
                </c:pt>
                <c:pt idx="21">
                  <c:v>07/08/2013</c:v>
                </c:pt>
                <c:pt idx="22">
                  <c:v>09/10/2013</c:v>
                </c:pt>
                <c:pt idx="23">
                  <c:v>04/12/2013</c:v>
                </c:pt>
                <c:pt idx="24">
                  <c:v>05/02/2014</c:v>
                </c:pt>
                <c:pt idx="25">
                  <c:v>09/04/2014</c:v>
                </c:pt>
                <c:pt idx="26">
                  <c:v>11/06/2014</c:v>
                </c:pt>
                <c:pt idx="27">
                  <c:v>20/08/2014</c:v>
                </c:pt>
                <c:pt idx="28">
                  <c:v>08/10/2014</c:v>
                </c:pt>
                <c:pt idx="29">
                  <c:v>03/12/2014</c:v>
                </c:pt>
                <c:pt idx="30">
                  <c:v>04/02/2015</c:v>
                </c:pt>
                <c:pt idx="31">
                  <c:v>08/04/2015</c:v>
                </c:pt>
                <c:pt idx="32">
                  <c:v>10/06/2015</c:v>
                </c:pt>
                <c:pt idx="33">
                  <c:v>12/08/2015</c:v>
                </c:pt>
                <c:pt idx="34">
                  <c:v>07/10/2015</c:v>
                </c:pt>
                <c:pt idx="35">
                  <c:v>02/12/2015</c:v>
                </c:pt>
                <c:pt idx="36">
                  <c:v>03/02/2016</c:v>
                </c:pt>
                <c:pt idx="37">
                  <c:v>06/04/2016</c:v>
                </c:pt>
                <c:pt idx="38">
                  <c:v>01/06/2016</c:v>
                </c:pt>
                <c:pt idx="39">
                  <c:v>03/08/2016</c:v>
                </c:pt>
                <c:pt idx="40">
                  <c:v>05/10/2016</c:v>
                </c:pt>
                <c:pt idx="41">
                  <c:v>05/12/2016</c:v>
                </c:pt>
                <c:pt idx="42">
                  <c:v>01/02/2017</c:v>
                </c:pt>
                <c:pt idx="43">
                  <c:v>19/04/2017</c:v>
                </c:pt>
                <c:pt idx="44">
                  <c:v>07/06/2017</c:v>
                </c:pt>
                <c:pt idx="45">
                  <c:v>02/08/2017</c:v>
                </c:pt>
                <c:pt idx="46">
                  <c:v>18/10/2017</c:v>
                </c:pt>
                <c:pt idx="47">
                  <c:v>06/12/2017</c:v>
                </c:pt>
                <c:pt idx="48">
                  <c:v>07/02/2018</c:v>
                </c:pt>
                <c:pt idx="49">
                  <c:v>04/04/2018</c:v>
                </c:pt>
                <c:pt idx="50">
                  <c:v>08/08/2018</c:v>
                </c:pt>
                <c:pt idx="51">
                  <c:v>08/10/2018</c:v>
                </c:pt>
                <c:pt idx="52">
                  <c:v>06/06/2018</c:v>
                </c:pt>
                <c:pt idx="53">
                  <c:v>05/12/2018</c:v>
                </c:pt>
                <c:pt idx="54">
                  <c:v>06/02/2019</c:v>
                </c:pt>
                <c:pt idx="55">
                  <c:v>03/04/2019</c:v>
                </c:pt>
                <c:pt idx="56">
                  <c:v>05/06/2019</c:v>
                </c:pt>
                <c:pt idx="57">
                  <c:v>07/08/2019</c:v>
                </c:pt>
                <c:pt idx="58">
                  <c:v>09/10/2019</c:v>
                </c:pt>
                <c:pt idx="59">
                  <c:v>04/12/2019</c:v>
                </c:pt>
              </c:strCache>
            </c:strRef>
          </c:cat>
          <c:val>
            <c:numRef>
              <c:f>OD!$H$2:$H$67</c:f>
              <c:numCache>
                <c:formatCode>General</c:formatCode>
                <c:ptCount val="66"/>
                <c:pt idx="0">
                  <c:v>67.341865680747148</c:v>
                </c:pt>
                <c:pt idx="1">
                  <c:v>55.869618539153436</c:v>
                </c:pt>
                <c:pt idx="2">
                  <c:v>70.22825392530369</c:v>
                </c:pt>
                <c:pt idx="3">
                  <c:v>71.579783093047155</c:v>
                </c:pt>
                <c:pt idx="4">
                  <c:v>65.81079326485478</c:v>
                </c:pt>
                <c:pt idx="5">
                  <c:v>59.261326968384104</c:v>
                </c:pt>
                <c:pt idx="6">
                  <c:v>42.992606180812245</c:v>
                </c:pt>
                <c:pt idx="7">
                  <c:v>41.522099314254937</c:v>
                </c:pt>
                <c:pt idx="8">
                  <c:v>64.228280126060227</c:v>
                </c:pt>
                <c:pt idx="9">
                  <c:v>60.943423533368289</c:v>
                </c:pt>
                <c:pt idx="10">
                  <c:v>57.566766457135607</c:v>
                </c:pt>
                <c:pt idx="11">
                  <c:v>47.609067952820297</c:v>
                </c:pt>
                <c:pt idx="12">
                  <c:v>44.497691733622545</c:v>
                </c:pt>
                <c:pt idx="13">
                  <c:v>37.317112843397446</c:v>
                </c:pt>
                <c:pt idx="14">
                  <c:v>55.869618539153436</c:v>
                </c:pt>
                <c:pt idx="15">
                  <c:v>60.943423533368289</c:v>
                </c:pt>
                <c:pt idx="16">
                  <c:v>60.943423533368289</c:v>
                </c:pt>
                <c:pt idx="17">
                  <c:v>41.522099314254937</c:v>
                </c:pt>
                <c:pt idx="18">
                  <c:v>40.08623096763381</c:v>
                </c:pt>
                <c:pt idx="19">
                  <c:v>26.400162593298607</c:v>
                </c:pt>
                <c:pt idx="20">
                  <c:v>41.522099314254937</c:v>
                </c:pt>
                <c:pt idx="21">
                  <c:v>57.566766457135607</c:v>
                </c:pt>
                <c:pt idx="22">
                  <c:v>52.501660463233762</c:v>
                </c:pt>
                <c:pt idx="23">
                  <c:v>47.609067952820297</c:v>
                </c:pt>
                <c:pt idx="24">
                  <c:v>52.501660463233762</c:v>
                </c:pt>
                <c:pt idx="25">
                  <c:v>62.602571145795508</c:v>
                </c:pt>
                <c:pt idx="26">
                  <c:v>71.579783093047155</c:v>
                </c:pt>
                <c:pt idx="27">
                  <c:v>71.579783093047155</c:v>
                </c:pt>
                <c:pt idx="28">
                  <c:v>68.815463742033245</c:v>
                </c:pt>
                <c:pt idx="29">
                  <c:v>44.497691733622545</c:v>
                </c:pt>
                <c:pt idx="30">
                  <c:v>38.68473624339633</c:v>
                </c:pt>
                <c:pt idx="31">
                  <c:v>32.170462141863467</c:v>
                </c:pt>
                <c:pt idx="32">
                  <c:v>44.497691733622545</c:v>
                </c:pt>
                <c:pt idx="33">
                  <c:v>68.815463742033245</c:v>
                </c:pt>
                <c:pt idx="34">
                  <c:v>40.08623096763381</c:v>
                </c:pt>
                <c:pt idx="35">
                  <c:v>30.960439753332977</c:v>
                </c:pt>
                <c:pt idx="36">
                  <c:v>27.49996432838412</c:v>
                </c:pt>
                <c:pt idx="37">
                  <c:v>33.410240606087513</c:v>
                </c:pt>
                <c:pt idx="38">
                  <c:v>47.609067952820297</c:v>
                </c:pt>
                <c:pt idx="39">
                  <c:v>54.178726715764228</c:v>
                </c:pt>
                <c:pt idx="40">
                  <c:v>27.49996432838412</c:v>
                </c:pt>
                <c:pt idx="41">
                  <c:v>21.270764314368687</c:v>
                </c:pt>
                <c:pt idx="42">
                  <c:v>29.779268130591181</c:v>
                </c:pt>
                <c:pt idx="43">
                  <c:v>17.578911151158142</c:v>
                </c:pt>
                <c:pt idx="44">
                  <c:v>40.08623096763381</c:v>
                </c:pt>
                <c:pt idx="45">
                  <c:v>68.815463742033245</c:v>
                </c:pt>
                <c:pt idx="46">
                  <c:v>60.943423533368289</c:v>
                </c:pt>
                <c:pt idx="47">
                  <c:v>44.497691733622545</c:v>
                </c:pt>
                <c:pt idx="48">
                  <c:v>40.08623096763381</c:v>
                </c:pt>
                <c:pt idx="49">
                  <c:v>9.8857750819499692</c:v>
                </c:pt>
                <c:pt idx="50">
                  <c:v>65.81079326485478</c:v>
                </c:pt>
                <c:pt idx="51">
                  <c:v>49.212538728344533</c:v>
                </c:pt>
                <c:pt idx="52">
                  <c:v>52.501660463233762</c:v>
                </c:pt>
                <c:pt idx="53">
                  <c:v>24.276432812509189</c:v>
                </c:pt>
                <c:pt idx="54">
                  <c:v>37.317112843397446</c:v>
                </c:pt>
                <c:pt idx="55">
                  <c:v>30.960439753332977</c:v>
                </c:pt>
                <c:pt idx="56">
                  <c:v>52.501660463233762</c:v>
                </c:pt>
                <c:pt idx="57">
                  <c:v>55.869618539153436</c:v>
                </c:pt>
                <c:pt idx="58">
                  <c:v>46.03686368781613</c:v>
                </c:pt>
                <c:pt idx="59">
                  <c:v>55.869618539153436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8-45FA-9D98-D41253CF8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728120"/>
        <c:axId val="629728448"/>
      </c:lineChart>
      <c:lineChart>
        <c:grouping val="standard"/>
        <c:varyColors val="0"/>
        <c:ser>
          <c:idx val="0"/>
          <c:order val="0"/>
          <c:tx>
            <c:v>valores medidos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strRef>
              <c:f>OD!$A$2:$A$67</c:f>
              <c:strCache>
                <c:ptCount val="60"/>
                <c:pt idx="0">
                  <c:v>23/02/2010</c:v>
                </c:pt>
                <c:pt idx="1">
                  <c:v>22/04/2010</c:v>
                </c:pt>
                <c:pt idx="2">
                  <c:v>16/06/2010</c:v>
                </c:pt>
                <c:pt idx="3">
                  <c:v>11/08/2010</c:v>
                </c:pt>
                <c:pt idx="4">
                  <c:v>20/10/2010</c:v>
                </c:pt>
                <c:pt idx="5">
                  <c:v>01/12/2010</c:v>
                </c:pt>
                <c:pt idx="6">
                  <c:v>16/02/2011</c:v>
                </c:pt>
                <c:pt idx="7">
                  <c:v>06/04/2011</c:v>
                </c:pt>
                <c:pt idx="8">
                  <c:v>15/06/2011</c:v>
                </c:pt>
                <c:pt idx="9">
                  <c:v>10/08/2011</c:v>
                </c:pt>
                <c:pt idx="10">
                  <c:v>26/10/2011</c:v>
                </c:pt>
                <c:pt idx="11">
                  <c:v>07/12/2011</c:v>
                </c:pt>
                <c:pt idx="12">
                  <c:v>08/02/2012</c:v>
                </c:pt>
                <c:pt idx="13">
                  <c:v>11/04/2012</c:v>
                </c:pt>
                <c:pt idx="14">
                  <c:v>13/06/2012</c:v>
                </c:pt>
                <c:pt idx="15">
                  <c:v>08/08/2012</c:v>
                </c:pt>
                <c:pt idx="16">
                  <c:v>17/10/2012</c:v>
                </c:pt>
                <c:pt idx="17">
                  <c:v>05/12/2012</c:v>
                </c:pt>
                <c:pt idx="18">
                  <c:v>06/02/2013</c:v>
                </c:pt>
                <c:pt idx="19">
                  <c:v>10/04/2013</c:v>
                </c:pt>
                <c:pt idx="20">
                  <c:v>05/06/2013</c:v>
                </c:pt>
                <c:pt idx="21">
                  <c:v>07/08/2013</c:v>
                </c:pt>
                <c:pt idx="22">
                  <c:v>09/10/2013</c:v>
                </c:pt>
                <c:pt idx="23">
                  <c:v>04/12/2013</c:v>
                </c:pt>
                <c:pt idx="24">
                  <c:v>05/02/2014</c:v>
                </c:pt>
                <c:pt idx="25">
                  <c:v>09/04/2014</c:v>
                </c:pt>
                <c:pt idx="26">
                  <c:v>11/06/2014</c:v>
                </c:pt>
                <c:pt idx="27">
                  <c:v>20/08/2014</c:v>
                </c:pt>
                <c:pt idx="28">
                  <c:v>08/10/2014</c:v>
                </c:pt>
                <c:pt idx="29">
                  <c:v>03/12/2014</c:v>
                </c:pt>
                <c:pt idx="30">
                  <c:v>04/02/2015</c:v>
                </c:pt>
                <c:pt idx="31">
                  <c:v>08/04/2015</c:v>
                </c:pt>
                <c:pt idx="32">
                  <c:v>10/06/2015</c:v>
                </c:pt>
                <c:pt idx="33">
                  <c:v>12/08/2015</c:v>
                </c:pt>
                <c:pt idx="34">
                  <c:v>07/10/2015</c:v>
                </c:pt>
                <c:pt idx="35">
                  <c:v>02/12/2015</c:v>
                </c:pt>
                <c:pt idx="36">
                  <c:v>03/02/2016</c:v>
                </c:pt>
                <c:pt idx="37">
                  <c:v>06/04/2016</c:v>
                </c:pt>
                <c:pt idx="38">
                  <c:v>01/06/2016</c:v>
                </c:pt>
                <c:pt idx="39">
                  <c:v>03/08/2016</c:v>
                </c:pt>
                <c:pt idx="40">
                  <c:v>05/10/2016</c:v>
                </c:pt>
                <c:pt idx="41">
                  <c:v>05/12/2016</c:v>
                </c:pt>
                <c:pt idx="42">
                  <c:v>01/02/2017</c:v>
                </c:pt>
                <c:pt idx="43">
                  <c:v>19/04/2017</c:v>
                </c:pt>
                <c:pt idx="44">
                  <c:v>07/06/2017</c:v>
                </c:pt>
                <c:pt idx="45">
                  <c:v>02/08/2017</c:v>
                </c:pt>
                <c:pt idx="46">
                  <c:v>18/10/2017</c:v>
                </c:pt>
                <c:pt idx="47">
                  <c:v>06/12/2017</c:v>
                </c:pt>
                <c:pt idx="48">
                  <c:v>07/02/2018</c:v>
                </c:pt>
                <c:pt idx="49">
                  <c:v>04/04/2018</c:v>
                </c:pt>
                <c:pt idx="50">
                  <c:v>08/08/2018</c:v>
                </c:pt>
                <c:pt idx="51">
                  <c:v>08/10/2018</c:v>
                </c:pt>
                <c:pt idx="52">
                  <c:v>06/06/2018</c:v>
                </c:pt>
                <c:pt idx="53">
                  <c:v>05/12/2018</c:v>
                </c:pt>
                <c:pt idx="54">
                  <c:v>06/02/2019</c:v>
                </c:pt>
                <c:pt idx="55">
                  <c:v>03/04/2019</c:v>
                </c:pt>
                <c:pt idx="56">
                  <c:v>05/06/2019</c:v>
                </c:pt>
                <c:pt idx="57">
                  <c:v>07/08/2019</c:v>
                </c:pt>
                <c:pt idx="58">
                  <c:v>09/10/2019</c:v>
                </c:pt>
                <c:pt idx="59">
                  <c:v>04/12/2019</c:v>
                </c:pt>
              </c:strCache>
            </c:strRef>
          </c:cat>
          <c:val>
            <c:numRef>
              <c:f>OD!$E$2:$E$67</c:f>
              <c:numCache>
                <c:formatCode>General</c:formatCode>
                <c:ptCount val="66"/>
                <c:pt idx="0">
                  <c:v>6.4</c:v>
                </c:pt>
                <c:pt idx="1">
                  <c:v>5.7</c:v>
                </c:pt>
                <c:pt idx="2">
                  <c:v>6.6</c:v>
                </c:pt>
                <c:pt idx="3">
                  <c:v>6.7</c:v>
                </c:pt>
                <c:pt idx="4">
                  <c:v>6.3</c:v>
                </c:pt>
                <c:pt idx="5">
                  <c:v>5.9</c:v>
                </c:pt>
                <c:pt idx="6">
                  <c:v>4.9000000000000004</c:v>
                </c:pt>
                <c:pt idx="7">
                  <c:v>4.8</c:v>
                </c:pt>
                <c:pt idx="8">
                  <c:v>6.2</c:v>
                </c:pt>
                <c:pt idx="9">
                  <c:v>6</c:v>
                </c:pt>
                <c:pt idx="10">
                  <c:v>5.8</c:v>
                </c:pt>
                <c:pt idx="11">
                  <c:v>5.2</c:v>
                </c:pt>
                <c:pt idx="12">
                  <c:v>5</c:v>
                </c:pt>
                <c:pt idx="13">
                  <c:v>4.5</c:v>
                </c:pt>
                <c:pt idx="14">
                  <c:v>5.7</c:v>
                </c:pt>
                <c:pt idx="15">
                  <c:v>6</c:v>
                </c:pt>
                <c:pt idx="16">
                  <c:v>6</c:v>
                </c:pt>
                <c:pt idx="17">
                  <c:v>4.8</c:v>
                </c:pt>
                <c:pt idx="18">
                  <c:v>4.7</c:v>
                </c:pt>
                <c:pt idx="19">
                  <c:v>3.6</c:v>
                </c:pt>
                <c:pt idx="20">
                  <c:v>4.8</c:v>
                </c:pt>
                <c:pt idx="21">
                  <c:v>5.8</c:v>
                </c:pt>
                <c:pt idx="22">
                  <c:v>5.5</c:v>
                </c:pt>
                <c:pt idx="23">
                  <c:v>5.2</c:v>
                </c:pt>
                <c:pt idx="24">
                  <c:v>5.5</c:v>
                </c:pt>
                <c:pt idx="25">
                  <c:v>6.1</c:v>
                </c:pt>
                <c:pt idx="26">
                  <c:v>6.7</c:v>
                </c:pt>
                <c:pt idx="27">
                  <c:v>6.7</c:v>
                </c:pt>
                <c:pt idx="28">
                  <c:v>6.5</c:v>
                </c:pt>
                <c:pt idx="29">
                  <c:v>5</c:v>
                </c:pt>
                <c:pt idx="30">
                  <c:v>4.5999999999999996</c:v>
                </c:pt>
                <c:pt idx="31">
                  <c:v>4.0999999999999996</c:v>
                </c:pt>
                <c:pt idx="32">
                  <c:v>5</c:v>
                </c:pt>
                <c:pt idx="33">
                  <c:v>6.5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4.2</c:v>
                </c:pt>
                <c:pt idx="38">
                  <c:v>5.2</c:v>
                </c:pt>
                <c:pt idx="39">
                  <c:v>5.6</c:v>
                </c:pt>
                <c:pt idx="40">
                  <c:v>3.7</c:v>
                </c:pt>
                <c:pt idx="41">
                  <c:v>3.1</c:v>
                </c:pt>
                <c:pt idx="42">
                  <c:v>3.9</c:v>
                </c:pt>
                <c:pt idx="43">
                  <c:v>2.7</c:v>
                </c:pt>
                <c:pt idx="44">
                  <c:v>4.7</c:v>
                </c:pt>
                <c:pt idx="45">
                  <c:v>6.5</c:v>
                </c:pt>
                <c:pt idx="46">
                  <c:v>6</c:v>
                </c:pt>
                <c:pt idx="47">
                  <c:v>5</c:v>
                </c:pt>
                <c:pt idx="48">
                  <c:v>4.7</c:v>
                </c:pt>
                <c:pt idx="49">
                  <c:v>1.7</c:v>
                </c:pt>
                <c:pt idx="50">
                  <c:v>6.3</c:v>
                </c:pt>
                <c:pt idx="51">
                  <c:v>5.3</c:v>
                </c:pt>
                <c:pt idx="52">
                  <c:v>5.5</c:v>
                </c:pt>
                <c:pt idx="53">
                  <c:v>3.4</c:v>
                </c:pt>
                <c:pt idx="54">
                  <c:v>4.5</c:v>
                </c:pt>
                <c:pt idx="55">
                  <c:v>4</c:v>
                </c:pt>
                <c:pt idx="56">
                  <c:v>5.5</c:v>
                </c:pt>
                <c:pt idx="57">
                  <c:v>5.7</c:v>
                </c:pt>
                <c:pt idx="58">
                  <c:v>5.0999999999999996</c:v>
                </c:pt>
                <c:pt idx="59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8-45FA-9D98-D41253CF8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380456"/>
        <c:axId val="587380128"/>
      </c:lineChart>
      <c:catAx>
        <c:axId val="6297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2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9728448"/>
        <c:crosses val="autoZero"/>
        <c:auto val="1"/>
        <c:lblAlgn val="ctr"/>
        <c:lblOffset val="100"/>
        <c:noMultiLvlLbl val="0"/>
      </c:catAx>
      <c:valAx>
        <c:axId val="6297284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9728120"/>
        <c:crosses val="autoZero"/>
        <c:crossBetween val="between"/>
      </c:valAx>
      <c:valAx>
        <c:axId val="587380128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Oxigênio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7380456"/>
        <c:crosses val="max"/>
        <c:crossBetween val="between"/>
      </c:valAx>
      <c:catAx>
        <c:axId val="587380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738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COLIFORMES TERMOTOLERANTES</a:t>
            </a:r>
          </a:p>
          <a:p>
            <a:pPr>
              <a:defRPr/>
            </a:pPr>
            <a:r>
              <a:rPr lang="pt-BR"/>
              <a:t>2009-2019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nota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strRef>
              <c:f>(coliformes!$A$2:$A$19,coliformes!$A$21:$A$68)</c:f>
              <c:strCache>
                <c:ptCount val="59"/>
                <c:pt idx="0">
                  <c:v>23/02/2010</c:v>
                </c:pt>
                <c:pt idx="1">
                  <c:v>22/04/2010</c:v>
                </c:pt>
                <c:pt idx="2">
                  <c:v>16/06/2010</c:v>
                </c:pt>
                <c:pt idx="3">
                  <c:v>11/08/2010</c:v>
                </c:pt>
                <c:pt idx="4">
                  <c:v>20/10/2010</c:v>
                </c:pt>
                <c:pt idx="5">
                  <c:v>01/12/2010</c:v>
                </c:pt>
                <c:pt idx="6">
                  <c:v>16/02/2011</c:v>
                </c:pt>
                <c:pt idx="7">
                  <c:v>06/04/2011</c:v>
                </c:pt>
                <c:pt idx="8">
                  <c:v>15/06/2011</c:v>
                </c:pt>
                <c:pt idx="9">
                  <c:v>10/08/2011</c:v>
                </c:pt>
                <c:pt idx="10">
                  <c:v>26/10/2011</c:v>
                </c:pt>
                <c:pt idx="11">
                  <c:v>07/12/2011</c:v>
                </c:pt>
                <c:pt idx="12">
                  <c:v>08/02/2012</c:v>
                </c:pt>
                <c:pt idx="13">
                  <c:v>11/04/2012</c:v>
                </c:pt>
                <c:pt idx="14">
                  <c:v>13/06/2012</c:v>
                </c:pt>
                <c:pt idx="15">
                  <c:v>08/08/2012</c:v>
                </c:pt>
                <c:pt idx="16">
                  <c:v>17/10/2012</c:v>
                </c:pt>
                <c:pt idx="17">
                  <c:v>05/12/2012</c:v>
                </c:pt>
                <c:pt idx="18">
                  <c:v>10/04/2013</c:v>
                </c:pt>
                <c:pt idx="19">
                  <c:v>05/06/2013</c:v>
                </c:pt>
                <c:pt idx="20">
                  <c:v>07/08/2013</c:v>
                </c:pt>
                <c:pt idx="21">
                  <c:v>09/10/2013</c:v>
                </c:pt>
                <c:pt idx="22">
                  <c:v>04/12/2013</c:v>
                </c:pt>
                <c:pt idx="23">
                  <c:v>05/02/2014</c:v>
                </c:pt>
                <c:pt idx="24">
                  <c:v>09/04/2014</c:v>
                </c:pt>
                <c:pt idx="25">
                  <c:v>11/06/2014</c:v>
                </c:pt>
                <c:pt idx="26">
                  <c:v>20/08/2014</c:v>
                </c:pt>
                <c:pt idx="27">
                  <c:v>08/10/2014</c:v>
                </c:pt>
                <c:pt idx="28">
                  <c:v>03/12/2014</c:v>
                </c:pt>
                <c:pt idx="29">
                  <c:v>04/02/2015</c:v>
                </c:pt>
                <c:pt idx="30">
                  <c:v>08/04/2015</c:v>
                </c:pt>
                <c:pt idx="31">
                  <c:v>10/06/2015</c:v>
                </c:pt>
                <c:pt idx="32">
                  <c:v>12/08/2015</c:v>
                </c:pt>
                <c:pt idx="33">
                  <c:v>07/10/2015</c:v>
                </c:pt>
                <c:pt idx="34">
                  <c:v>02/12/2015</c:v>
                </c:pt>
                <c:pt idx="35">
                  <c:v>03/02/2016</c:v>
                </c:pt>
                <c:pt idx="36">
                  <c:v>06/04/2016</c:v>
                </c:pt>
                <c:pt idx="37">
                  <c:v>01/06/2016</c:v>
                </c:pt>
                <c:pt idx="38">
                  <c:v>03/08/2016</c:v>
                </c:pt>
                <c:pt idx="39">
                  <c:v>05/10/2016</c:v>
                </c:pt>
                <c:pt idx="40">
                  <c:v>05/12/2016</c:v>
                </c:pt>
                <c:pt idx="41">
                  <c:v>01/02/2017</c:v>
                </c:pt>
                <c:pt idx="42">
                  <c:v>19/04/2017</c:v>
                </c:pt>
                <c:pt idx="43">
                  <c:v>07/06/2017</c:v>
                </c:pt>
                <c:pt idx="44">
                  <c:v>02/08/2017</c:v>
                </c:pt>
                <c:pt idx="45">
                  <c:v>18/10/2017</c:v>
                </c:pt>
                <c:pt idx="46">
                  <c:v>06/12/2017</c:v>
                </c:pt>
                <c:pt idx="47">
                  <c:v>07/02/2018</c:v>
                </c:pt>
                <c:pt idx="48">
                  <c:v>04/04/2018</c:v>
                </c:pt>
                <c:pt idx="49">
                  <c:v>08/08/2018</c:v>
                </c:pt>
                <c:pt idx="50">
                  <c:v>08/10/2018</c:v>
                </c:pt>
                <c:pt idx="51">
                  <c:v>06/06/2018</c:v>
                </c:pt>
                <c:pt idx="52">
                  <c:v>05/12/2018</c:v>
                </c:pt>
                <c:pt idx="53">
                  <c:v>06/02/2019</c:v>
                </c:pt>
                <c:pt idx="54">
                  <c:v>03/04/2019</c:v>
                </c:pt>
                <c:pt idx="55">
                  <c:v>05/06/2019</c:v>
                </c:pt>
                <c:pt idx="56">
                  <c:v>07/08/2019</c:v>
                </c:pt>
                <c:pt idx="57">
                  <c:v>09/10/2019</c:v>
                </c:pt>
                <c:pt idx="58">
                  <c:v>04/12/2019</c:v>
                </c:pt>
              </c:strCache>
            </c:strRef>
          </c:cat>
          <c:val>
            <c:numRef>
              <c:f>(coliformes!$I$2:$I$19,coliformes!$I$21:$I$68)</c:f>
              <c:numCache>
                <c:formatCode>General</c:formatCode>
                <c:ptCount val="66"/>
                <c:pt idx="0">
                  <c:v>14.47297413666643</c:v>
                </c:pt>
                <c:pt idx="1">
                  <c:v>15.718751073850749</c:v>
                </c:pt>
                <c:pt idx="2">
                  <c:v>22.317202910642173</c:v>
                </c:pt>
                <c:pt idx="3">
                  <c:v>13.323156894780642</c:v>
                </c:pt>
                <c:pt idx="4">
                  <c:v>8.6020175618200714</c:v>
                </c:pt>
                <c:pt idx="5">
                  <c:v>13.323156894780642</c:v>
                </c:pt>
                <c:pt idx="6">
                  <c:v>7.9301549458896661</c:v>
                </c:pt>
                <c:pt idx="7">
                  <c:v>4.8973795994141298</c:v>
                </c:pt>
                <c:pt idx="8">
                  <c:v>13.860705447839717</c:v>
                </c:pt>
                <c:pt idx="9">
                  <c:v>10.368874605492566</c:v>
                </c:pt>
                <c:pt idx="10">
                  <c:v>20.262911784903373</c:v>
                </c:pt>
                <c:pt idx="11">
                  <c:v>10.368874605492566</c:v>
                </c:pt>
                <c:pt idx="12">
                  <c:v>11.999980668905085</c:v>
                </c:pt>
                <c:pt idx="13">
                  <c:v>12.317273975378839</c:v>
                </c:pt>
                <c:pt idx="14">
                  <c:v>8.8589525890105367</c:v>
                </c:pt>
                <c:pt idx="15">
                  <c:v>10.31065096831345</c:v>
                </c:pt>
                <c:pt idx="16">
                  <c:v>13.90863807705578</c:v>
                </c:pt>
                <c:pt idx="17">
                  <c:v>13.239741251801245</c:v>
                </c:pt>
                <c:pt idx="18">
                  <c:v>12.15545165763529</c:v>
                </c:pt>
                <c:pt idx="19">
                  <c:v>16.324410432169692</c:v>
                </c:pt>
                <c:pt idx="20">
                  <c:v>12.661870549618921</c:v>
                </c:pt>
                <c:pt idx="21">
                  <c:v>12.485909593760312</c:v>
                </c:pt>
                <c:pt idx="22">
                  <c:v>33.51671710569007</c:v>
                </c:pt>
                <c:pt idx="23">
                  <c:v>12.661870549618921</c:v>
                </c:pt>
                <c:pt idx="24">
                  <c:v>9.047936705388274</c:v>
                </c:pt>
                <c:pt idx="25">
                  <c:v>10.94176269963188</c:v>
                </c:pt>
                <c:pt idx="26">
                  <c:v>11.999980668905085</c:v>
                </c:pt>
                <c:pt idx="27">
                  <c:v>13.90863807705578</c:v>
                </c:pt>
                <c:pt idx="28">
                  <c:v>30.840799539696906</c:v>
                </c:pt>
                <c:pt idx="29">
                  <c:v>13.239741251801245</c:v>
                </c:pt>
                <c:pt idx="30">
                  <c:v>18.376135540755946</c:v>
                </c:pt>
                <c:pt idx="31">
                  <c:v>15.790492388633005</c:v>
                </c:pt>
                <c:pt idx="32">
                  <c:v>13.239741251801245</c:v>
                </c:pt>
                <c:pt idx="33">
                  <c:v>16.405606052653642</c:v>
                </c:pt>
                <c:pt idx="34">
                  <c:v>17.106899102826702</c:v>
                </c:pt>
                <c:pt idx="35">
                  <c:v>23.118689820443507</c:v>
                </c:pt>
                <c:pt idx="36">
                  <c:v>16.244514668886403</c:v>
                </c:pt>
                <c:pt idx="37">
                  <c:v>15.37520230996375</c:v>
                </c:pt>
                <c:pt idx="38">
                  <c:v>23.97479856713721</c:v>
                </c:pt>
                <c:pt idx="39">
                  <c:v>19.571329337708534</c:v>
                </c:pt>
                <c:pt idx="40">
                  <c:v>25.325161556060277</c:v>
                </c:pt>
                <c:pt idx="41">
                  <c:v>20.897232587377545</c:v>
                </c:pt>
                <c:pt idx="42">
                  <c:v>15.937222005255537</c:v>
                </c:pt>
                <c:pt idx="43">
                  <c:v>16.405606052653642</c:v>
                </c:pt>
                <c:pt idx="44">
                  <c:v>21.907940601454644</c:v>
                </c:pt>
                <c:pt idx="45">
                  <c:v>17.497036335688904</c:v>
                </c:pt>
                <c:pt idx="46">
                  <c:v>14.696967148741468</c:v>
                </c:pt>
                <c:pt idx="47">
                  <c:v>14.156392702749468</c:v>
                </c:pt>
                <c:pt idx="48">
                  <c:v>29.786866227543985</c:v>
                </c:pt>
                <c:pt idx="49">
                  <c:v>24.615570414426166</c:v>
                </c:pt>
                <c:pt idx="50">
                  <c:v>16.744172955723474</c:v>
                </c:pt>
                <c:pt idx="51">
                  <c:v>17.396730583045763</c:v>
                </c:pt>
                <c:pt idx="52">
                  <c:v>39.645859092729665</c:v>
                </c:pt>
                <c:pt idx="53">
                  <c:v>15.117104574537525</c:v>
                </c:pt>
                <c:pt idx="54">
                  <c:v>14.41864951292334</c:v>
                </c:pt>
                <c:pt idx="55">
                  <c:v>31.877330938861768</c:v>
                </c:pt>
                <c:pt idx="56">
                  <c:v>20.536409999999997</c:v>
                </c:pt>
                <c:pt idx="57">
                  <c:v>12.317273975378839</c:v>
                </c:pt>
                <c:pt idx="58">
                  <c:v>15.117104574537525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E-40E7-8824-64C954B2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305392080"/>
        <c:axId val="305392408"/>
      </c:lineChart>
      <c:lineChart>
        <c:grouping val="standard"/>
        <c:varyColors val="0"/>
        <c:ser>
          <c:idx val="0"/>
          <c:order val="0"/>
          <c:tx>
            <c:v>valores medidos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strRef>
              <c:f>(coliformes!$A$2:$A$19,coliformes!$A$21:$A$68)</c:f>
              <c:strCache>
                <c:ptCount val="59"/>
                <c:pt idx="0">
                  <c:v>23/02/2010</c:v>
                </c:pt>
                <c:pt idx="1">
                  <c:v>22/04/2010</c:v>
                </c:pt>
                <c:pt idx="2">
                  <c:v>16/06/2010</c:v>
                </c:pt>
                <c:pt idx="3">
                  <c:v>11/08/2010</c:v>
                </c:pt>
                <c:pt idx="4">
                  <c:v>20/10/2010</c:v>
                </c:pt>
                <c:pt idx="5">
                  <c:v>01/12/2010</c:v>
                </c:pt>
                <c:pt idx="6">
                  <c:v>16/02/2011</c:v>
                </c:pt>
                <c:pt idx="7">
                  <c:v>06/04/2011</c:v>
                </c:pt>
                <c:pt idx="8">
                  <c:v>15/06/2011</c:v>
                </c:pt>
                <c:pt idx="9">
                  <c:v>10/08/2011</c:v>
                </c:pt>
                <c:pt idx="10">
                  <c:v>26/10/2011</c:v>
                </c:pt>
                <c:pt idx="11">
                  <c:v>07/12/2011</c:v>
                </c:pt>
                <c:pt idx="12">
                  <c:v>08/02/2012</c:v>
                </c:pt>
                <c:pt idx="13">
                  <c:v>11/04/2012</c:v>
                </c:pt>
                <c:pt idx="14">
                  <c:v>13/06/2012</c:v>
                </c:pt>
                <c:pt idx="15">
                  <c:v>08/08/2012</c:v>
                </c:pt>
                <c:pt idx="16">
                  <c:v>17/10/2012</c:v>
                </c:pt>
                <c:pt idx="17">
                  <c:v>05/12/2012</c:v>
                </c:pt>
                <c:pt idx="18">
                  <c:v>10/04/2013</c:v>
                </c:pt>
                <c:pt idx="19">
                  <c:v>05/06/2013</c:v>
                </c:pt>
                <c:pt idx="20">
                  <c:v>07/08/2013</c:v>
                </c:pt>
                <c:pt idx="21">
                  <c:v>09/10/2013</c:v>
                </c:pt>
                <c:pt idx="22">
                  <c:v>04/12/2013</c:v>
                </c:pt>
                <c:pt idx="23">
                  <c:v>05/02/2014</c:v>
                </c:pt>
                <c:pt idx="24">
                  <c:v>09/04/2014</c:v>
                </c:pt>
                <c:pt idx="25">
                  <c:v>11/06/2014</c:v>
                </c:pt>
                <c:pt idx="26">
                  <c:v>20/08/2014</c:v>
                </c:pt>
                <c:pt idx="27">
                  <c:v>08/10/2014</c:v>
                </c:pt>
                <c:pt idx="28">
                  <c:v>03/12/2014</c:v>
                </c:pt>
                <c:pt idx="29">
                  <c:v>04/02/2015</c:v>
                </c:pt>
                <c:pt idx="30">
                  <c:v>08/04/2015</c:v>
                </c:pt>
                <c:pt idx="31">
                  <c:v>10/06/2015</c:v>
                </c:pt>
                <c:pt idx="32">
                  <c:v>12/08/2015</c:v>
                </c:pt>
                <c:pt idx="33">
                  <c:v>07/10/2015</c:v>
                </c:pt>
                <c:pt idx="34">
                  <c:v>02/12/2015</c:v>
                </c:pt>
                <c:pt idx="35">
                  <c:v>03/02/2016</c:v>
                </c:pt>
                <c:pt idx="36">
                  <c:v>06/04/2016</c:v>
                </c:pt>
                <c:pt idx="37">
                  <c:v>01/06/2016</c:v>
                </c:pt>
                <c:pt idx="38">
                  <c:v>03/08/2016</c:v>
                </c:pt>
                <c:pt idx="39">
                  <c:v>05/10/2016</c:v>
                </c:pt>
                <c:pt idx="40">
                  <c:v>05/12/2016</c:v>
                </c:pt>
                <c:pt idx="41">
                  <c:v>01/02/2017</c:v>
                </c:pt>
                <c:pt idx="42">
                  <c:v>19/04/2017</c:v>
                </c:pt>
                <c:pt idx="43">
                  <c:v>07/06/2017</c:v>
                </c:pt>
                <c:pt idx="44">
                  <c:v>02/08/2017</c:v>
                </c:pt>
                <c:pt idx="45">
                  <c:v>18/10/2017</c:v>
                </c:pt>
                <c:pt idx="46">
                  <c:v>06/12/2017</c:v>
                </c:pt>
                <c:pt idx="47">
                  <c:v>07/02/2018</c:v>
                </c:pt>
                <c:pt idx="48">
                  <c:v>04/04/2018</c:v>
                </c:pt>
                <c:pt idx="49">
                  <c:v>08/08/2018</c:v>
                </c:pt>
                <c:pt idx="50">
                  <c:v>08/10/2018</c:v>
                </c:pt>
                <c:pt idx="51">
                  <c:v>06/06/2018</c:v>
                </c:pt>
                <c:pt idx="52">
                  <c:v>05/12/2018</c:v>
                </c:pt>
                <c:pt idx="53">
                  <c:v>06/02/2019</c:v>
                </c:pt>
                <c:pt idx="54">
                  <c:v>03/04/2019</c:v>
                </c:pt>
                <c:pt idx="55">
                  <c:v>05/06/2019</c:v>
                </c:pt>
                <c:pt idx="56">
                  <c:v>07/08/2019</c:v>
                </c:pt>
                <c:pt idx="57">
                  <c:v>09/10/2019</c:v>
                </c:pt>
                <c:pt idx="58">
                  <c:v>04/12/2019</c:v>
                </c:pt>
              </c:strCache>
            </c:strRef>
          </c:cat>
          <c:val>
            <c:numRef>
              <c:f>(coliformes!$G$2:$G$19,coliformes!$G$21:$G$68)</c:f>
              <c:numCache>
                <c:formatCode>General</c:formatCode>
                <c:ptCount val="66"/>
                <c:pt idx="0">
                  <c:v>2600</c:v>
                </c:pt>
                <c:pt idx="1">
                  <c:v>2100</c:v>
                </c:pt>
                <c:pt idx="2">
                  <c:v>780</c:v>
                </c:pt>
                <c:pt idx="3">
                  <c:v>3200</c:v>
                </c:pt>
                <c:pt idx="4">
                  <c:v>8800</c:v>
                </c:pt>
                <c:pt idx="5">
                  <c:v>3200</c:v>
                </c:pt>
                <c:pt idx="6">
                  <c:v>10500</c:v>
                </c:pt>
                <c:pt idx="7">
                  <c:v>30000</c:v>
                </c:pt>
                <c:pt idx="8">
                  <c:v>2900</c:v>
                </c:pt>
                <c:pt idx="9">
                  <c:v>5800</c:v>
                </c:pt>
                <c:pt idx="10">
                  <c:v>1040</c:v>
                </c:pt>
                <c:pt idx="11">
                  <c:v>5800</c:v>
                </c:pt>
                <c:pt idx="12">
                  <c:v>4125</c:v>
                </c:pt>
                <c:pt idx="13">
                  <c:v>3875</c:v>
                </c:pt>
                <c:pt idx="14">
                  <c:v>8250</c:v>
                </c:pt>
                <c:pt idx="15">
                  <c:v>5875</c:v>
                </c:pt>
                <c:pt idx="16">
                  <c:v>2875</c:v>
                </c:pt>
                <c:pt idx="17">
                  <c:v>3250</c:v>
                </c:pt>
                <c:pt idx="18">
                  <c:v>4000</c:v>
                </c:pt>
                <c:pt idx="19">
                  <c:v>1900</c:v>
                </c:pt>
                <c:pt idx="20">
                  <c:v>3625</c:v>
                </c:pt>
                <c:pt idx="21">
                  <c:v>3750</c:v>
                </c:pt>
                <c:pt idx="22">
                  <c:v>200</c:v>
                </c:pt>
                <c:pt idx="23">
                  <c:v>3625</c:v>
                </c:pt>
                <c:pt idx="24">
                  <c:v>7875</c:v>
                </c:pt>
                <c:pt idx="25">
                  <c:v>5125</c:v>
                </c:pt>
                <c:pt idx="26">
                  <c:v>4125</c:v>
                </c:pt>
                <c:pt idx="27">
                  <c:v>2875</c:v>
                </c:pt>
                <c:pt idx="28">
                  <c:v>270</c:v>
                </c:pt>
                <c:pt idx="29">
                  <c:v>3250</c:v>
                </c:pt>
                <c:pt idx="30">
                  <c:v>1375</c:v>
                </c:pt>
                <c:pt idx="31">
                  <c:v>2075</c:v>
                </c:pt>
                <c:pt idx="32">
                  <c:v>3250</c:v>
                </c:pt>
                <c:pt idx="33">
                  <c:v>1875</c:v>
                </c:pt>
                <c:pt idx="34">
                  <c:v>1675</c:v>
                </c:pt>
                <c:pt idx="35">
                  <c:v>700</c:v>
                </c:pt>
                <c:pt idx="36">
                  <c:v>1925</c:v>
                </c:pt>
                <c:pt idx="37">
                  <c:v>2225</c:v>
                </c:pt>
                <c:pt idx="38">
                  <c:v>625</c:v>
                </c:pt>
                <c:pt idx="39">
                  <c:v>1150</c:v>
                </c:pt>
                <c:pt idx="40">
                  <c:v>525</c:v>
                </c:pt>
                <c:pt idx="41">
                  <c:v>950</c:v>
                </c:pt>
                <c:pt idx="42">
                  <c:v>2025</c:v>
                </c:pt>
                <c:pt idx="43">
                  <c:v>1875</c:v>
                </c:pt>
                <c:pt idx="44">
                  <c:v>825</c:v>
                </c:pt>
                <c:pt idx="45">
                  <c:v>1575</c:v>
                </c:pt>
                <c:pt idx="46">
                  <c:v>2500</c:v>
                </c:pt>
                <c:pt idx="47">
                  <c:v>2750</c:v>
                </c:pt>
                <c:pt idx="48">
                  <c:v>305</c:v>
                </c:pt>
                <c:pt idx="49">
                  <c:v>575</c:v>
                </c:pt>
                <c:pt idx="50">
                  <c:v>1775</c:v>
                </c:pt>
                <c:pt idx="51">
                  <c:v>1600</c:v>
                </c:pt>
                <c:pt idx="52">
                  <c:v>105</c:v>
                </c:pt>
                <c:pt idx="53">
                  <c:v>2325</c:v>
                </c:pt>
                <c:pt idx="54">
                  <c:v>2625</c:v>
                </c:pt>
                <c:pt idx="55">
                  <c:v>240</c:v>
                </c:pt>
                <c:pt idx="56">
                  <c:v>1000</c:v>
                </c:pt>
                <c:pt idx="57">
                  <c:v>3875</c:v>
                </c:pt>
                <c:pt idx="58">
                  <c:v>2325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E-40E7-8824-64C954B2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073736"/>
        <c:axId val="602071768"/>
      </c:lineChart>
      <c:catAx>
        <c:axId val="30539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2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392408"/>
        <c:crosses val="autoZero"/>
        <c:auto val="1"/>
        <c:lblAlgn val="ctr"/>
        <c:lblOffset val="100"/>
        <c:noMultiLvlLbl val="0"/>
      </c:catAx>
      <c:valAx>
        <c:axId val="305392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</a:t>
                </a:r>
              </a:p>
            </c:rich>
          </c:tx>
          <c:layout>
            <c:manualLayout>
              <c:xMode val="edge"/>
              <c:yMode val="edge"/>
              <c:x val="9.8061731017885182E-3"/>
              <c:y val="0.48739629180916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5392080"/>
        <c:crosses val="autoZero"/>
        <c:crossBetween val="between"/>
      </c:valAx>
      <c:valAx>
        <c:axId val="602071768"/>
        <c:scaling>
          <c:orientation val="minMax"/>
          <c:max val="52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Coliformes (NPM/100mL)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2073736"/>
        <c:crosses val="max"/>
        <c:crossBetween val="between"/>
      </c:valAx>
      <c:catAx>
        <c:axId val="602073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071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pH</a:t>
            </a:r>
          </a:p>
          <a:p>
            <a:pPr>
              <a:defRPr/>
            </a:pPr>
            <a:r>
              <a:rPr lang="pt-BR"/>
              <a:t>2009-2019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nota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strRef>
              <c:f>pH!$A$2:$A$67</c:f>
              <c:strCache>
                <c:ptCount val="60"/>
                <c:pt idx="0">
                  <c:v>23/02/2010</c:v>
                </c:pt>
                <c:pt idx="1">
                  <c:v>22/04/2010</c:v>
                </c:pt>
                <c:pt idx="2">
                  <c:v>16/06/2010</c:v>
                </c:pt>
                <c:pt idx="3">
                  <c:v>11/08/2010</c:v>
                </c:pt>
                <c:pt idx="4">
                  <c:v>20/10/2010</c:v>
                </c:pt>
                <c:pt idx="5">
                  <c:v>01/12/2010</c:v>
                </c:pt>
                <c:pt idx="6">
                  <c:v>16/02/2011</c:v>
                </c:pt>
                <c:pt idx="7">
                  <c:v>06/04/2011</c:v>
                </c:pt>
                <c:pt idx="8">
                  <c:v>15/06/2011</c:v>
                </c:pt>
                <c:pt idx="9">
                  <c:v>10/08/2011</c:v>
                </c:pt>
                <c:pt idx="10">
                  <c:v>26/10/2011</c:v>
                </c:pt>
                <c:pt idx="11">
                  <c:v>07/12/2011</c:v>
                </c:pt>
                <c:pt idx="12">
                  <c:v>08/02/2012</c:v>
                </c:pt>
                <c:pt idx="13">
                  <c:v>11/04/2012</c:v>
                </c:pt>
                <c:pt idx="14">
                  <c:v>13/06/2012</c:v>
                </c:pt>
                <c:pt idx="15">
                  <c:v>08/08/2012</c:v>
                </c:pt>
                <c:pt idx="16">
                  <c:v>17/10/2012</c:v>
                </c:pt>
                <c:pt idx="17">
                  <c:v>05/12/2012</c:v>
                </c:pt>
                <c:pt idx="18">
                  <c:v>06/02/2013</c:v>
                </c:pt>
                <c:pt idx="19">
                  <c:v>10/04/2013</c:v>
                </c:pt>
                <c:pt idx="20">
                  <c:v>05/06/2013</c:v>
                </c:pt>
                <c:pt idx="21">
                  <c:v>07/08/2013</c:v>
                </c:pt>
                <c:pt idx="22">
                  <c:v>09/10/2013</c:v>
                </c:pt>
                <c:pt idx="23">
                  <c:v>04/12/2013</c:v>
                </c:pt>
                <c:pt idx="24">
                  <c:v>05/02/2014</c:v>
                </c:pt>
                <c:pt idx="25">
                  <c:v>09/04/2014</c:v>
                </c:pt>
                <c:pt idx="26">
                  <c:v>11/06/2014</c:v>
                </c:pt>
                <c:pt idx="27">
                  <c:v>20/08/2014</c:v>
                </c:pt>
                <c:pt idx="28">
                  <c:v>08/10/2014</c:v>
                </c:pt>
                <c:pt idx="29">
                  <c:v>03/12/2014</c:v>
                </c:pt>
                <c:pt idx="30">
                  <c:v>04/02/2015</c:v>
                </c:pt>
                <c:pt idx="31">
                  <c:v>08/04/2015</c:v>
                </c:pt>
                <c:pt idx="32">
                  <c:v>10/06/2015</c:v>
                </c:pt>
                <c:pt idx="33">
                  <c:v>12/08/2015</c:v>
                </c:pt>
                <c:pt idx="34">
                  <c:v>07/10/2015</c:v>
                </c:pt>
                <c:pt idx="35">
                  <c:v>02/12/2015</c:v>
                </c:pt>
                <c:pt idx="36">
                  <c:v>03/02/2016</c:v>
                </c:pt>
                <c:pt idx="37">
                  <c:v>06/04/2016</c:v>
                </c:pt>
                <c:pt idx="38">
                  <c:v>01/06/2016</c:v>
                </c:pt>
                <c:pt idx="39">
                  <c:v>03/08/2016</c:v>
                </c:pt>
                <c:pt idx="40">
                  <c:v>05/10/2016</c:v>
                </c:pt>
                <c:pt idx="41">
                  <c:v>05/12/2016</c:v>
                </c:pt>
                <c:pt idx="42">
                  <c:v>01/02/2017</c:v>
                </c:pt>
                <c:pt idx="43">
                  <c:v>19/04/2017</c:v>
                </c:pt>
                <c:pt idx="44">
                  <c:v>07/06/2017</c:v>
                </c:pt>
                <c:pt idx="45">
                  <c:v>02/08/2017</c:v>
                </c:pt>
                <c:pt idx="46">
                  <c:v>18/10/2017</c:v>
                </c:pt>
                <c:pt idx="47">
                  <c:v>06/12/2017</c:v>
                </c:pt>
                <c:pt idx="48">
                  <c:v>07/02/2018</c:v>
                </c:pt>
                <c:pt idx="49">
                  <c:v>04/04/2018</c:v>
                </c:pt>
                <c:pt idx="50">
                  <c:v>08/08/2018</c:v>
                </c:pt>
                <c:pt idx="51">
                  <c:v>08/10/2018</c:v>
                </c:pt>
                <c:pt idx="52">
                  <c:v>06/06/2018</c:v>
                </c:pt>
                <c:pt idx="53">
                  <c:v>05/12/2018</c:v>
                </c:pt>
                <c:pt idx="54">
                  <c:v>06/02/2019</c:v>
                </c:pt>
                <c:pt idx="55">
                  <c:v>03/04/2019</c:v>
                </c:pt>
                <c:pt idx="56">
                  <c:v>05/06/2019</c:v>
                </c:pt>
                <c:pt idx="57">
                  <c:v>07/08/2019</c:v>
                </c:pt>
                <c:pt idx="58">
                  <c:v>09/10/2019</c:v>
                </c:pt>
                <c:pt idx="59">
                  <c:v>04/12/2019</c:v>
                </c:pt>
              </c:strCache>
            </c:strRef>
          </c:cat>
          <c:val>
            <c:numRef>
              <c:f>pH!$H$2:$H$67</c:f>
              <c:numCache>
                <c:formatCode>_(* #,##0.00_);_(* \(#,##0.00\);_(* "-"??_);_(@_)</c:formatCode>
                <c:ptCount val="66"/>
                <c:pt idx="0">
                  <c:v>89.998720613639762</c:v>
                </c:pt>
                <c:pt idx="1">
                  <c:v>91.602385568136469</c:v>
                </c:pt>
                <c:pt idx="2">
                  <c:v>86.757129676799991</c:v>
                </c:pt>
                <c:pt idx="3">
                  <c:v>81.006546650388401</c:v>
                </c:pt>
                <c:pt idx="4">
                  <c:v>92.20720112853769</c:v>
                </c:pt>
                <c:pt idx="5">
                  <c:v>91.731785824799914</c:v>
                </c:pt>
                <c:pt idx="6">
                  <c:v>81.948364468800037</c:v>
                </c:pt>
                <c:pt idx="7">
                  <c:v>92.218439780998324</c:v>
                </c:pt>
                <c:pt idx="8">
                  <c:v>91.731785824799914</c:v>
                </c:pt>
                <c:pt idx="9">
                  <c:v>92.218439780998324</c:v>
                </c:pt>
                <c:pt idx="10">
                  <c:v>72.829399500000022</c:v>
                </c:pt>
                <c:pt idx="11">
                  <c:v>81.948364468800037</c:v>
                </c:pt>
                <c:pt idx="12">
                  <c:v>77.305768108799953</c:v>
                </c:pt>
                <c:pt idx="13">
                  <c:v>64.374486124800029</c:v>
                </c:pt>
                <c:pt idx="14">
                  <c:v>81.948364468800037</c:v>
                </c:pt>
                <c:pt idx="15">
                  <c:v>68.519098540800002</c:v>
                </c:pt>
                <c:pt idx="16">
                  <c:v>92.218439780998324</c:v>
                </c:pt>
                <c:pt idx="17">
                  <c:v>92.218439780998324</c:v>
                </c:pt>
                <c:pt idx="18">
                  <c:v>86.757129676799991</c:v>
                </c:pt>
                <c:pt idx="19">
                  <c:v>72.829399500000022</c:v>
                </c:pt>
                <c:pt idx="20">
                  <c:v>86.757129676799991</c:v>
                </c:pt>
                <c:pt idx="21">
                  <c:v>86.757129676799991</c:v>
                </c:pt>
                <c:pt idx="22">
                  <c:v>91.328597999999602</c:v>
                </c:pt>
                <c:pt idx="23">
                  <c:v>77.305768108799953</c:v>
                </c:pt>
                <c:pt idx="24">
                  <c:v>91.731785824799914</c:v>
                </c:pt>
                <c:pt idx="25">
                  <c:v>86.757129676799991</c:v>
                </c:pt>
                <c:pt idx="26">
                  <c:v>77.305768108799953</c:v>
                </c:pt>
                <c:pt idx="27">
                  <c:v>77.305768108799953</c:v>
                </c:pt>
                <c:pt idx="28">
                  <c:v>91.731785824799914</c:v>
                </c:pt>
                <c:pt idx="29">
                  <c:v>86.757129676799991</c:v>
                </c:pt>
                <c:pt idx="30">
                  <c:v>81.948364468800037</c:v>
                </c:pt>
                <c:pt idx="31">
                  <c:v>91.731785824799914</c:v>
                </c:pt>
                <c:pt idx="32">
                  <c:v>86.757129676799991</c:v>
                </c:pt>
                <c:pt idx="33">
                  <c:v>91.328597999999602</c:v>
                </c:pt>
                <c:pt idx="34">
                  <c:v>86.757129676799991</c:v>
                </c:pt>
                <c:pt idx="35">
                  <c:v>91.309301427197624</c:v>
                </c:pt>
                <c:pt idx="36">
                  <c:v>91.328597999999602</c:v>
                </c:pt>
                <c:pt idx="37">
                  <c:v>86.757129676799991</c:v>
                </c:pt>
                <c:pt idx="38">
                  <c:v>91.328597999999602</c:v>
                </c:pt>
                <c:pt idx="39">
                  <c:v>91.731785824799914</c:v>
                </c:pt>
                <c:pt idx="40">
                  <c:v>68.519098540800002</c:v>
                </c:pt>
                <c:pt idx="41">
                  <c:v>92.218439780998324</c:v>
                </c:pt>
                <c:pt idx="42">
                  <c:v>81.948364468800037</c:v>
                </c:pt>
                <c:pt idx="43">
                  <c:v>91.731785824799914</c:v>
                </c:pt>
                <c:pt idx="44">
                  <c:v>92.218439780998324</c:v>
                </c:pt>
                <c:pt idx="45">
                  <c:v>86.757129676799991</c:v>
                </c:pt>
                <c:pt idx="46">
                  <c:v>81.948364468800037</c:v>
                </c:pt>
                <c:pt idx="47">
                  <c:v>86.757129676799991</c:v>
                </c:pt>
                <c:pt idx="48">
                  <c:v>91.731785824799914</c:v>
                </c:pt>
                <c:pt idx="49">
                  <c:v>92.500243526699705</c:v>
                </c:pt>
                <c:pt idx="50">
                  <c:v>86.757129676799991</c:v>
                </c:pt>
                <c:pt idx="51">
                  <c:v>92.218439780998324</c:v>
                </c:pt>
                <c:pt idx="52">
                  <c:v>91.731785824799914</c:v>
                </c:pt>
                <c:pt idx="53">
                  <c:v>91.731785824799914</c:v>
                </c:pt>
                <c:pt idx="54">
                  <c:v>92.500243526699705</c:v>
                </c:pt>
                <c:pt idx="55">
                  <c:v>91.731785824799914</c:v>
                </c:pt>
                <c:pt idx="56">
                  <c:v>91.328597999999602</c:v>
                </c:pt>
                <c:pt idx="57">
                  <c:v>91.309301427197624</c:v>
                </c:pt>
                <c:pt idx="58">
                  <c:v>81.948364468800037</c:v>
                </c:pt>
                <c:pt idx="59">
                  <c:v>86.757129676799991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1-40F7-B2C6-C69A8C27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04840"/>
        <c:axId val="592705168"/>
      </c:lineChart>
      <c:lineChart>
        <c:grouping val="standard"/>
        <c:varyColors val="0"/>
        <c:ser>
          <c:idx val="0"/>
          <c:order val="0"/>
          <c:tx>
            <c:v>valores medidos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strRef>
              <c:f>pH!$A$2:$A$67</c:f>
              <c:strCache>
                <c:ptCount val="60"/>
                <c:pt idx="0">
                  <c:v>23/02/2010</c:v>
                </c:pt>
                <c:pt idx="1">
                  <c:v>22/04/2010</c:v>
                </c:pt>
                <c:pt idx="2">
                  <c:v>16/06/2010</c:v>
                </c:pt>
                <c:pt idx="3">
                  <c:v>11/08/2010</c:v>
                </c:pt>
                <c:pt idx="4">
                  <c:v>20/10/2010</c:v>
                </c:pt>
                <c:pt idx="5">
                  <c:v>01/12/2010</c:v>
                </c:pt>
                <c:pt idx="6">
                  <c:v>16/02/2011</c:v>
                </c:pt>
                <c:pt idx="7">
                  <c:v>06/04/2011</c:v>
                </c:pt>
                <c:pt idx="8">
                  <c:v>15/06/2011</c:v>
                </c:pt>
                <c:pt idx="9">
                  <c:v>10/08/2011</c:v>
                </c:pt>
                <c:pt idx="10">
                  <c:v>26/10/2011</c:v>
                </c:pt>
                <c:pt idx="11">
                  <c:v>07/12/2011</c:v>
                </c:pt>
                <c:pt idx="12">
                  <c:v>08/02/2012</c:v>
                </c:pt>
                <c:pt idx="13">
                  <c:v>11/04/2012</c:v>
                </c:pt>
                <c:pt idx="14">
                  <c:v>13/06/2012</c:v>
                </c:pt>
                <c:pt idx="15">
                  <c:v>08/08/2012</c:v>
                </c:pt>
                <c:pt idx="16">
                  <c:v>17/10/2012</c:v>
                </c:pt>
                <c:pt idx="17">
                  <c:v>05/12/2012</c:v>
                </c:pt>
                <c:pt idx="18">
                  <c:v>06/02/2013</c:v>
                </c:pt>
                <c:pt idx="19">
                  <c:v>10/04/2013</c:v>
                </c:pt>
                <c:pt idx="20">
                  <c:v>05/06/2013</c:v>
                </c:pt>
                <c:pt idx="21">
                  <c:v>07/08/2013</c:v>
                </c:pt>
                <c:pt idx="22">
                  <c:v>09/10/2013</c:v>
                </c:pt>
                <c:pt idx="23">
                  <c:v>04/12/2013</c:v>
                </c:pt>
                <c:pt idx="24">
                  <c:v>05/02/2014</c:v>
                </c:pt>
                <c:pt idx="25">
                  <c:v>09/04/2014</c:v>
                </c:pt>
                <c:pt idx="26">
                  <c:v>11/06/2014</c:v>
                </c:pt>
                <c:pt idx="27">
                  <c:v>20/08/2014</c:v>
                </c:pt>
                <c:pt idx="28">
                  <c:v>08/10/2014</c:v>
                </c:pt>
                <c:pt idx="29">
                  <c:v>03/12/2014</c:v>
                </c:pt>
                <c:pt idx="30">
                  <c:v>04/02/2015</c:v>
                </c:pt>
                <c:pt idx="31">
                  <c:v>08/04/2015</c:v>
                </c:pt>
                <c:pt idx="32">
                  <c:v>10/06/2015</c:v>
                </c:pt>
                <c:pt idx="33">
                  <c:v>12/08/2015</c:v>
                </c:pt>
                <c:pt idx="34">
                  <c:v>07/10/2015</c:v>
                </c:pt>
                <c:pt idx="35">
                  <c:v>02/12/2015</c:v>
                </c:pt>
                <c:pt idx="36">
                  <c:v>03/02/2016</c:v>
                </c:pt>
                <c:pt idx="37">
                  <c:v>06/04/2016</c:v>
                </c:pt>
                <c:pt idx="38">
                  <c:v>01/06/2016</c:v>
                </c:pt>
                <c:pt idx="39">
                  <c:v>03/08/2016</c:v>
                </c:pt>
                <c:pt idx="40">
                  <c:v>05/10/2016</c:v>
                </c:pt>
                <c:pt idx="41">
                  <c:v>05/12/2016</c:v>
                </c:pt>
                <c:pt idx="42">
                  <c:v>01/02/2017</c:v>
                </c:pt>
                <c:pt idx="43">
                  <c:v>19/04/2017</c:v>
                </c:pt>
                <c:pt idx="44">
                  <c:v>07/06/2017</c:v>
                </c:pt>
                <c:pt idx="45">
                  <c:v>02/08/2017</c:v>
                </c:pt>
                <c:pt idx="46">
                  <c:v>18/10/2017</c:v>
                </c:pt>
                <c:pt idx="47">
                  <c:v>06/12/2017</c:v>
                </c:pt>
                <c:pt idx="48">
                  <c:v>07/02/2018</c:v>
                </c:pt>
                <c:pt idx="49">
                  <c:v>04/04/2018</c:v>
                </c:pt>
                <c:pt idx="50">
                  <c:v>08/08/2018</c:v>
                </c:pt>
                <c:pt idx="51">
                  <c:v>08/10/2018</c:v>
                </c:pt>
                <c:pt idx="52">
                  <c:v>06/06/2018</c:v>
                </c:pt>
                <c:pt idx="53">
                  <c:v>05/12/2018</c:v>
                </c:pt>
                <c:pt idx="54">
                  <c:v>06/02/2019</c:v>
                </c:pt>
                <c:pt idx="55">
                  <c:v>03/04/2019</c:v>
                </c:pt>
                <c:pt idx="56">
                  <c:v>05/06/2019</c:v>
                </c:pt>
                <c:pt idx="57">
                  <c:v>07/08/2019</c:v>
                </c:pt>
                <c:pt idx="58">
                  <c:v>09/10/2019</c:v>
                </c:pt>
                <c:pt idx="59">
                  <c:v>04/12/2019</c:v>
                </c:pt>
              </c:strCache>
            </c:strRef>
          </c:cat>
          <c:val>
            <c:numRef>
              <c:f>pH!$E$2:$E$67</c:f>
              <c:numCache>
                <c:formatCode>General</c:formatCode>
                <c:ptCount val="66"/>
                <c:pt idx="0">
                  <c:v>6.94</c:v>
                </c:pt>
                <c:pt idx="1">
                  <c:v>7.22</c:v>
                </c:pt>
                <c:pt idx="2">
                  <c:v>6.8</c:v>
                </c:pt>
                <c:pt idx="3">
                  <c:v>6.68</c:v>
                </c:pt>
                <c:pt idx="4">
                  <c:v>7.09</c:v>
                </c:pt>
                <c:pt idx="5">
                  <c:v>6.9</c:v>
                </c:pt>
                <c:pt idx="6">
                  <c:v>6.7</c:v>
                </c:pt>
                <c:pt idx="7">
                  <c:v>7.1</c:v>
                </c:pt>
                <c:pt idx="8">
                  <c:v>6.9</c:v>
                </c:pt>
                <c:pt idx="9">
                  <c:v>7.1</c:v>
                </c:pt>
                <c:pt idx="10">
                  <c:v>6.5</c:v>
                </c:pt>
                <c:pt idx="11">
                  <c:v>6.7</c:v>
                </c:pt>
                <c:pt idx="12">
                  <c:v>6.6</c:v>
                </c:pt>
                <c:pt idx="13">
                  <c:v>6.3</c:v>
                </c:pt>
                <c:pt idx="14">
                  <c:v>6.7</c:v>
                </c:pt>
                <c:pt idx="15">
                  <c:v>6.4</c:v>
                </c:pt>
                <c:pt idx="16">
                  <c:v>7.1</c:v>
                </c:pt>
                <c:pt idx="17">
                  <c:v>7.1</c:v>
                </c:pt>
                <c:pt idx="18">
                  <c:v>6.8</c:v>
                </c:pt>
                <c:pt idx="19">
                  <c:v>6.5</c:v>
                </c:pt>
                <c:pt idx="20">
                  <c:v>6.8</c:v>
                </c:pt>
                <c:pt idx="21">
                  <c:v>6.8</c:v>
                </c:pt>
                <c:pt idx="22">
                  <c:v>7</c:v>
                </c:pt>
                <c:pt idx="23">
                  <c:v>6.6</c:v>
                </c:pt>
                <c:pt idx="24">
                  <c:v>6.9</c:v>
                </c:pt>
                <c:pt idx="25">
                  <c:v>6.8</c:v>
                </c:pt>
                <c:pt idx="26">
                  <c:v>6.6</c:v>
                </c:pt>
                <c:pt idx="27">
                  <c:v>6.6</c:v>
                </c:pt>
                <c:pt idx="28">
                  <c:v>6.9</c:v>
                </c:pt>
                <c:pt idx="29">
                  <c:v>6.8</c:v>
                </c:pt>
                <c:pt idx="30">
                  <c:v>6.7</c:v>
                </c:pt>
                <c:pt idx="31">
                  <c:v>6.9</c:v>
                </c:pt>
                <c:pt idx="32">
                  <c:v>6.8</c:v>
                </c:pt>
                <c:pt idx="33">
                  <c:v>7</c:v>
                </c:pt>
                <c:pt idx="34">
                  <c:v>6.8</c:v>
                </c:pt>
                <c:pt idx="35">
                  <c:v>7.2</c:v>
                </c:pt>
                <c:pt idx="36">
                  <c:v>7</c:v>
                </c:pt>
                <c:pt idx="37">
                  <c:v>6.8</c:v>
                </c:pt>
                <c:pt idx="38">
                  <c:v>7</c:v>
                </c:pt>
                <c:pt idx="39">
                  <c:v>6.9</c:v>
                </c:pt>
                <c:pt idx="40">
                  <c:v>6.4</c:v>
                </c:pt>
                <c:pt idx="41">
                  <c:v>7.1</c:v>
                </c:pt>
                <c:pt idx="42">
                  <c:v>6.7</c:v>
                </c:pt>
                <c:pt idx="43">
                  <c:v>6.9</c:v>
                </c:pt>
                <c:pt idx="44">
                  <c:v>7.1</c:v>
                </c:pt>
                <c:pt idx="45">
                  <c:v>6.8</c:v>
                </c:pt>
                <c:pt idx="46">
                  <c:v>6.7</c:v>
                </c:pt>
                <c:pt idx="47">
                  <c:v>6.8</c:v>
                </c:pt>
                <c:pt idx="48">
                  <c:v>6.9</c:v>
                </c:pt>
                <c:pt idx="49">
                  <c:v>7.3</c:v>
                </c:pt>
                <c:pt idx="50">
                  <c:v>6.8</c:v>
                </c:pt>
                <c:pt idx="51">
                  <c:v>7.1</c:v>
                </c:pt>
                <c:pt idx="52">
                  <c:v>6.9</c:v>
                </c:pt>
                <c:pt idx="53">
                  <c:v>6.9</c:v>
                </c:pt>
                <c:pt idx="54">
                  <c:v>7.3</c:v>
                </c:pt>
                <c:pt idx="55">
                  <c:v>6.9</c:v>
                </c:pt>
                <c:pt idx="56">
                  <c:v>7</c:v>
                </c:pt>
                <c:pt idx="57">
                  <c:v>7.2</c:v>
                </c:pt>
                <c:pt idx="58">
                  <c:v>6.7</c:v>
                </c:pt>
                <c:pt idx="59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1-40F7-B2C6-C69A8C27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15336"/>
        <c:axId val="592711400"/>
      </c:lineChart>
      <c:catAx>
        <c:axId val="59270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2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705168"/>
        <c:crosses val="autoZero"/>
        <c:auto val="1"/>
        <c:lblAlgn val="ctr"/>
        <c:lblOffset val="100"/>
        <c:noMultiLvlLbl val="0"/>
      </c:catAx>
      <c:valAx>
        <c:axId val="5927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704840"/>
        <c:crosses val="autoZero"/>
        <c:crossBetween val="between"/>
      </c:valAx>
      <c:valAx>
        <c:axId val="592711400"/>
        <c:scaling>
          <c:orientation val="minMax"/>
          <c:max val="1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715336"/>
        <c:crosses val="max"/>
        <c:crossBetween val="between"/>
      </c:valAx>
      <c:catAx>
        <c:axId val="592715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2711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DEMANDA</a:t>
            </a:r>
            <a:r>
              <a:rPr lang="pt-BR" baseline="0"/>
              <a:t> BIOQUÍMICA DE OXIGÊNIO</a:t>
            </a:r>
            <a:endParaRPr lang="pt-BR"/>
          </a:p>
          <a:p>
            <a:pPr>
              <a:defRPr/>
            </a:pPr>
            <a:r>
              <a:rPr lang="pt-BR"/>
              <a:t>2009-2019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nota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strRef>
              <c:f>DBO!$A$2:$A$67</c:f>
              <c:strCache>
                <c:ptCount val="60"/>
                <c:pt idx="0">
                  <c:v>23/02/2010</c:v>
                </c:pt>
                <c:pt idx="1">
                  <c:v>22/04/2010</c:v>
                </c:pt>
                <c:pt idx="2">
                  <c:v>16/06/2010</c:v>
                </c:pt>
                <c:pt idx="3">
                  <c:v>11/08/2010</c:v>
                </c:pt>
                <c:pt idx="4">
                  <c:v>20/10/2010</c:v>
                </c:pt>
                <c:pt idx="5">
                  <c:v>01/12/2010</c:v>
                </c:pt>
                <c:pt idx="6">
                  <c:v>16/02/2011</c:v>
                </c:pt>
                <c:pt idx="7">
                  <c:v>06/04/2011</c:v>
                </c:pt>
                <c:pt idx="8">
                  <c:v>15/06/2011</c:v>
                </c:pt>
                <c:pt idx="9">
                  <c:v>10/08/2011</c:v>
                </c:pt>
                <c:pt idx="10">
                  <c:v>26/10/2011</c:v>
                </c:pt>
                <c:pt idx="11">
                  <c:v>07/12/2011</c:v>
                </c:pt>
                <c:pt idx="12">
                  <c:v>08/02/2012</c:v>
                </c:pt>
                <c:pt idx="13">
                  <c:v>11/04/2012</c:v>
                </c:pt>
                <c:pt idx="14">
                  <c:v>13/06/2012</c:v>
                </c:pt>
                <c:pt idx="15">
                  <c:v>08/08/2012</c:v>
                </c:pt>
                <c:pt idx="16">
                  <c:v>17/10/2012</c:v>
                </c:pt>
                <c:pt idx="17">
                  <c:v>05/12/2012</c:v>
                </c:pt>
                <c:pt idx="18">
                  <c:v>06/02/2013</c:v>
                </c:pt>
                <c:pt idx="19">
                  <c:v>10/04/2013</c:v>
                </c:pt>
                <c:pt idx="20">
                  <c:v>05/06/2013</c:v>
                </c:pt>
                <c:pt idx="21">
                  <c:v>07/08/2013</c:v>
                </c:pt>
                <c:pt idx="22">
                  <c:v>09/10/2013</c:v>
                </c:pt>
                <c:pt idx="23">
                  <c:v>04/12/2013</c:v>
                </c:pt>
                <c:pt idx="24">
                  <c:v>05/02/2014</c:v>
                </c:pt>
                <c:pt idx="25">
                  <c:v>09/04/2014</c:v>
                </c:pt>
                <c:pt idx="26">
                  <c:v>11/06/2014</c:v>
                </c:pt>
                <c:pt idx="27">
                  <c:v>20/08/2014</c:v>
                </c:pt>
                <c:pt idx="28">
                  <c:v>08/10/2014</c:v>
                </c:pt>
                <c:pt idx="29">
                  <c:v>03/12/2014</c:v>
                </c:pt>
                <c:pt idx="30">
                  <c:v>04/02/2015</c:v>
                </c:pt>
                <c:pt idx="31">
                  <c:v>08/04/2015</c:v>
                </c:pt>
                <c:pt idx="32">
                  <c:v>10/06/2015</c:v>
                </c:pt>
                <c:pt idx="33">
                  <c:v>12/08/2015</c:v>
                </c:pt>
                <c:pt idx="34">
                  <c:v>07/10/2015</c:v>
                </c:pt>
                <c:pt idx="35">
                  <c:v>02/12/2015</c:v>
                </c:pt>
                <c:pt idx="36">
                  <c:v>03/02/2016</c:v>
                </c:pt>
                <c:pt idx="37">
                  <c:v>06/04/2016</c:v>
                </c:pt>
                <c:pt idx="38">
                  <c:v>01/06/2016</c:v>
                </c:pt>
                <c:pt idx="39">
                  <c:v>03/08/2016</c:v>
                </c:pt>
                <c:pt idx="40">
                  <c:v>05/10/2016</c:v>
                </c:pt>
                <c:pt idx="41">
                  <c:v>05/12/2016</c:v>
                </c:pt>
                <c:pt idx="42">
                  <c:v>01/02/2017</c:v>
                </c:pt>
                <c:pt idx="43">
                  <c:v>19/04/2017</c:v>
                </c:pt>
                <c:pt idx="44">
                  <c:v>07/06/2017</c:v>
                </c:pt>
                <c:pt idx="45">
                  <c:v>02/08/2017</c:v>
                </c:pt>
                <c:pt idx="46">
                  <c:v>18/10/2017</c:v>
                </c:pt>
                <c:pt idx="47">
                  <c:v>06/12/2017</c:v>
                </c:pt>
                <c:pt idx="48">
                  <c:v>07/02/2018</c:v>
                </c:pt>
                <c:pt idx="49">
                  <c:v>04/04/2018</c:v>
                </c:pt>
                <c:pt idx="50">
                  <c:v>08/08/2018</c:v>
                </c:pt>
                <c:pt idx="51">
                  <c:v>08/10/2018</c:v>
                </c:pt>
                <c:pt idx="52">
                  <c:v>06/06/2018</c:v>
                </c:pt>
                <c:pt idx="53">
                  <c:v>05/12/2018</c:v>
                </c:pt>
                <c:pt idx="54">
                  <c:v>06/02/2019</c:v>
                </c:pt>
                <c:pt idx="55">
                  <c:v>03/04/2019</c:v>
                </c:pt>
                <c:pt idx="56">
                  <c:v>05/06/2019</c:v>
                </c:pt>
                <c:pt idx="57">
                  <c:v>07/08/2019</c:v>
                </c:pt>
                <c:pt idx="58">
                  <c:v>09/10/2019</c:v>
                </c:pt>
                <c:pt idx="59">
                  <c:v>04/12/2019</c:v>
                </c:pt>
              </c:strCache>
            </c:strRef>
          </c:cat>
          <c:val>
            <c:numRef>
              <c:f>DBO!$H$2:$H$67</c:f>
              <c:numCache>
                <c:formatCode>General</c:formatCode>
                <c:ptCount val="66"/>
                <c:pt idx="0">
                  <c:v>81.426923999999985</c:v>
                </c:pt>
                <c:pt idx="1">
                  <c:v>81.426923999999985</c:v>
                </c:pt>
                <c:pt idx="2">
                  <c:v>81.426923999999985</c:v>
                </c:pt>
                <c:pt idx="3">
                  <c:v>81.426923999999985</c:v>
                </c:pt>
                <c:pt idx="4">
                  <c:v>81.426923999999985</c:v>
                </c:pt>
                <c:pt idx="5">
                  <c:v>81.426923999999985</c:v>
                </c:pt>
                <c:pt idx="6">
                  <c:v>65.346652000000006</c:v>
                </c:pt>
                <c:pt idx="7">
                  <c:v>81.426923999999985</c:v>
                </c:pt>
                <c:pt idx="8">
                  <c:v>81.426923999999985</c:v>
                </c:pt>
                <c:pt idx="9">
                  <c:v>52.237868000000006</c:v>
                </c:pt>
                <c:pt idx="10">
                  <c:v>81.426923999999985</c:v>
                </c:pt>
                <c:pt idx="11">
                  <c:v>81.426923999999985</c:v>
                </c:pt>
                <c:pt idx="12">
                  <c:v>72.986350999999999</c:v>
                </c:pt>
                <c:pt idx="13">
                  <c:v>41.660556</c:v>
                </c:pt>
                <c:pt idx="14">
                  <c:v>65.346652000000006</c:v>
                </c:pt>
                <c:pt idx="15">
                  <c:v>58.449225000000006</c:v>
                </c:pt>
                <c:pt idx="16">
                  <c:v>81.426923999999985</c:v>
                </c:pt>
                <c:pt idx="17">
                  <c:v>65.346652000000006</c:v>
                </c:pt>
                <c:pt idx="18">
                  <c:v>33.213099999999997</c:v>
                </c:pt>
                <c:pt idx="19">
                  <c:v>52.237868000000006</c:v>
                </c:pt>
                <c:pt idx="20">
                  <c:v>72.986350999999999</c:v>
                </c:pt>
                <c:pt idx="21">
                  <c:v>72.986350999999999</c:v>
                </c:pt>
                <c:pt idx="22">
                  <c:v>65.346652000000006</c:v>
                </c:pt>
                <c:pt idx="23">
                  <c:v>72.986350999999999</c:v>
                </c:pt>
                <c:pt idx="24">
                  <c:v>72.986350999999999</c:v>
                </c:pt>
                <c:pt idx="25">
                  <c:v>65.346652000000006</c:v>
                </c:pt>
                <c:pt idx="26">
                  <c:v>72.986350999999999</c:v>
                </c:pt>
                <c:pt idx="27">
                  <c:v>72.986350999999999</c:v>
                </c:pt>
                <c:pt idx="28">
                  <c:v>72.986350999999999</c:v>
                </c:pt>
                <c:pt idx="29">
                  <c:v>72.986350999999999</c:v>
                </c:pt>
                <c:pt idx="30">
                  <c:v>72.986350999999999</c:v>
                </c:pt>
                <c:pt idx="31">
                  <c:v>72.986350999999999</c:v>
                </c:pt>
                <c:pt idx="32">
                  <c:v>72.986350999999999</c:v>
                </c:pt>
                <c:pt idx="33">
                  <c:v>72.986350999999999</c:v>
                </c:pt>
                <c:pt idx="34">
                  <c:v>72.986350999999999</c:v>
                </c:pt>
                <c:pt idx="35">
                  <c:v>65.346652000000006</c:v>
                </c:pt>
                <c:pt idx="36">
                  <c:v>72.986350999999999</c:v>
                </c:pt>
                <c:pt idx="37">
                  <c:v>72.986350999999999</c:v>
                </c:pt>
                <c:pt idx="38">
                  <c:v>72.986350999999999</c:v>
                </c:pt>
                <c:pt idx="39">
                  <c:v>65.346652000000006</c:v>
                </c:pt>
                <c:pt idx="40">
                  <c:v>72.986350999999999</c:v>
                </c:pt>
                <c:pt idx="41">
                  <c:v>72.986350999999999</c:v>
                </c:pt>
                <c:pt idx="42">
                  <c:v>72.986350999999999</c:v>
                </c:pt>
                <c:pt idx="43">
                  <c:v>72.986350999999999</c:v>
                </c:pt>
                <c:pt idx="44">
                  <c:v>72.986350999999999</c:v>
                </c:pt>
                <c:pt idx="45">
                  <c:v>72.986350999999999</c:v>
                </c:pt>
                <c:pt idx="46">
                  <c:v>72.986350999999999</c:v>
                </c:pt>
                <c:pt idx="47">
                  <c:v>72.986350999999999</c:v>
                </c:pt>
                <c:pt idx="48">
                  <c:v>65.346652000000006</c:v>
                </c:pt>
                <c:pt idx="49">
                  <c:v>65.346652000000006</c:v>
                </c:pt>
                <c:pt idx="50">
                  <c:v>72.986350999999999</c:v>
                </c:pt>
                <c:pt idx="51">
                  <c:v>72.986350999999999</c:v>
                </c:pt>
                <c:pt idx="52">
                  <c:v>72.986350999999999</c:v>
                </c:pt>
                <c:pt idx="53">
                  <c:v>72.986350999999999</c:v>
                </c:pt>
                <c:pt idx="54">
                  <c:v>65.346652000000006</c:v>
                </c:pt>
                <c:pt idx="55">
                  <c:v>58.449225000000006</c:v>
                </c:pt>
                <c:pt idx="56">
                  <c:v>72.986350999999999</c:v>
                </c:pt>
                <c:pt idx="57">
                  <c:v>72.986350999999999</c:v>
                </c:pt>
                <c:pt idx="58">
                  <c:v>72.986350999999999</c:v>
                </c:pt>
                <c:pt idx="59">
                  <c:v>72.986350999999999</c:v>
                </c:pt>
                <c:pt idx="60">
                  <c:v>100.9571</c:v>
                </c:pt>
                <c:pt idx="61">
                  <c:v>100.9571</c:v>
                </c:pt>
                <c:pt idx="62">
                  <c:v>100.9571</c:v>
                </c:pt>
                <c:pt idx="63">
                  <c:v>100.9571</c:v>
                </c:pt>
                <c:pt idx="64">
                  <c:v>100.9571</c:v>
                </c:pt>
                <c:pt idx="65">
                  <c:v>100.9571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5-43BE-AFEF-C9C47C285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826728"/>
        <c:axId val="620822464"/>
      </c:lineChart>
      <c:lineChart>
        <c:grouping val="standard"/>
        <c:varyColors val="0"/>
        <c:ser>
          <c:idx val="0"/>
          <c:order val="0"/>
          <c:tx>
            <c:v>valores medidos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strRef>
              <c:f>DBO!$A$2:$A$67</c:f>
              <c:strCache>
                <c:ptCount val="60"/>
                <c:pt idx="0">
                  <c:v>23/02/2010</c:v>
                </c:pt>
                <c:pt idx="1">
                  <c:v>22/04/2010</c:v>
                </c:pt>
                <c:pt idx="2">
                  <c:v>16/06/2010</c:v>
                </c:pt>
                <c:pt idx="3">
                  <c:v>11/08/2010</c:v>
                </c:pt>
                <c:pt idx="4">
                  <c:v>20/10/2010</c:v>
                </c:pt>
                <c:pt idx="5">
                  <c:v>01/12/2010</c:v>
                </c:pt>
                <c:pt idx="6">
                  <c:v>16/02/2011</c:v>
                </c:pt>
                <c:pt idx="7">
                  <c:v>06/04/2011</c:v>
                </c:pt>
                <c:pt idx="8">
                  <c:v>15/06/2011</c:v>
                </c:pt>
                <c:pt idx="9">
                  <c:v>10/08/2011</c:v>
                </c:pt>
                <c:pt idx="10">
                  <c:v>26/10/2011</c:v>
                </c:pt>
                <c:pt idx="11">
                  <c:v>07/12/2011</c:v>
                </c:pt>
                <c:pt idx="12">
                  <c:v>08/02/2012</c:v>
                </c:pt>
                <c:pt idx="13">
                  <c:v>11/04/2012</c:v>
                </c:pt>
                <c:pt idx="14">
                  <c:v>13/06/2012</c:v>
                </c:pt>
                <c:pt idx="15">
                  <c:v>08/08/2012</c:v>
                </c:pt>
                <c:pt idx="16">
                  <c:v>17/10/2012</c:v>
                </c:pt>
                <c:pt idx="17">
                  <c:v>05/12/2012</c:v>
                </c:pt>
                <c:pt idx="18">
                  <c:v>06/02/2013</c:v>
                </c:pt>
                <c:pt idx="19">
                  <c:v>10/04/2013</c:v>
                </c:pt>
                <c:pt idx="20">
                  <c:v>05/06/2013</c:v>
                </c:pt>
                <c:pt idx="21">
                  <c:v>07/08/2013</c:v>
                </c:pt>
                <c:pt idx="22">
                  <c:v>09/10/2013</c:v>
                </c:pt>
                <c:pt idx="23">
                  <c:v>04/12/2013</c:v>
                </c:pt>
                <c:pt idx="24">
                  <c:v>05/02/2014</c:v>
                </c:pt>
                <c:pt idx="25">
                  <c:v>09/04/2014</c:v>
                </c:pt>
                <c:pt idx="26">
                  <c:v>11/06/2014</c:v>
                </c:pt>
                <c:pt idx="27">
                  <c:v>20/08/2014</c:v>
                </c:pt>
                <c:pt idx="28">
                  <c:v>08/10/2014</c:v>
                </c:pt>
                <c:pt idx="29">
                  <c:v>03/12/2014</c:v>
                </c:pt>
                <c:pt idx="30">
                  <c:v>04/02/2015</c:v>
                </c:pt>
                <c:pt idx="31">
                  <c:v>08/04/2015</c:v>
                </c:pt>
                <c:pt idx="32">
                  <c:v>10/06/2015</c:v>
                </c:pt>
                <c:pt idx="33">
                  <c:v>12/08/2015</c:v>
                </c:pt>
                <c:pt idx="34">
                  <c:v>07/10/2015</c:v>
                </c:pt>
                <c:pt idx="35">
                  <c:v>02/12/2015</c:v>
                </c:pt>
                <c:pt idx="36">
                  <c:v>03/02/2016</c:v>
                </c:pt>
                <c:pt idx="37">
                  <c:v>06/04/2016</c:v>
                </c:pt>
                <c:pt idx="38">
                  <c:v>01/06/2016</c:v>
                </c:pt>
                <c:pt idx="39">
                  <c:v>03/08/2016</c:v>
                </c:pt>
                <c:pt idx="40">
                  <c:v>05/10/2016</c:v>
                </c:pt>
                <c:pt idx="41">
                  <c:v>05/12/2016</c:v>
                </c:pt>
                <c:pt idx="42">
                  <c:v>01/02/2017</c:v>
                </c:pt>
                <c:pt idx="43">
                  <c:v>19/04/2017</c:v>
                </c:pt>
                <c:pt idx="44">
                  <c:v>07/06/2017</c:v>
                </c:pt>
                <c:pt idx="45">
                  <c:v>02/08/2017</c:v>
                </c:pt>
                <c:pt idx="46">
                  <c:v>18/10/2017</c:v>
                </c:pt>
                <c:pt idx="47">
                  <c:v>06/12/2017</c:v>
                </c:pt>
                <c:pt idx="48">
                  <c:v>07/02/2018</c:v>
                </c:pt>
                <c:pt idx="49">
                  <c:v>04/04/2018</c:v>
                </c:pt>
                <c:pt idx="50">
                  <c:v>08/08/2018</c:v>
                </c:pt>
                <c:pt idx="51">
                  <c:v>08/10/2018</c:v>
                </c:pt>
                <c:pt idx="52">
                  <c:v>06/06/2018</c:v>
                </c:pt>
                <c:pt idx="53">
                  <c:v>05/12/2018</c:v>
                </c:pt>
                <c:pt idx="54">
                  <c:v>06/02/2019</c:v>
                </c:pt>
                <c:pt idx="55">
                  <c:v>03/04/2019</c:v>
                </c:pt>
                <c:pt idx="56">
                  <c:v>05/06/2019</c:v>
                </c:pt>
                <c:pt idx="57">
                  <c:v>07/08/2019</c:v>
                </c:pt>
                <c:pt idx="58">
                  <c:v>09/10/2019</c:v>
                </c:pt>
                <c:pt idx="59">
                  <c:v>04/12/2019</c:v>
                </c:pt>
              </c:strCache>
            </c:strRef>
          </c:cat>
          <c:val>
            <c:numRef>
              <c:f>DBO!$E$2:$E$67</c:f>
              <c:numCache>
                <c:formatCode>General</c:formatCode>
                <c:ptCount val="6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8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10</c:v>
                </c:pt>
                <c:pt idx="19">
                  <c:v>6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5-43BE-AFEF-C9C47C285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821808"/>
        <c:axId val="620820496"/>
      </c:lineChart>
      <c:catAx>
        <c:axId val="62082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2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0822464"/>
        <c:crosses val="autoZero"/>
        <c:auto val="1"/>
        <c:lblAlgn val="ctr"/>
        <c:lblOffset val="100"/>
        <c:noMultiLvlLbl val="0"/>
      </c:catAx>
      <c:valAx>
        <c:axId val="6208224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0826728"/>
        <c:crosses val="autoZero"/>
        <c:crossBetween val="between"/>
      </c:valAx>
      <c:valAx>
        <c:axId val="6208204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DBO</a:t>
                </a:r>
                <a:r>
                  <a:rPr lang="pt-BR" baseline="0"/>
                  <a:t> (mg/L)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0821808"/>
        <c:crosses val="max"/>
        <c:crossBetween val="between"/>
      </c:valAx>
      <c:catAx>
        <c:axId val="62082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820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NITROGÊNIO</a:t>
            </a:r>
            <a:r>
              <a:rPr lang="pt-BR" baseline="0"/>
              <a:t> TOTAL</a:t>
            </a:r>
          </a:p>
          <a:p>
            <a:pPr>
              <a:defRPr/>
            </a:pPr>
            <a:r>
              <a:rPr lang="pt-BR" baseline="0"/>
              <a:t>2009-2019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nota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strRef>
              <c:f>nitrogênio!$H$2:$H$67</c:f>
              <c:strCache>
                <c:ptCount val="60"/>
                <c:pt idx="0">
                  <c:v>23/02/2010</c:v>
                </c:pt>
                <c:pt idx="1">
                  <c:v>22/04/2010</c:v>
                </c:pt>
                <c:pt idx="2">
                  <c:v>16/06/2010</c:v>
                </c:pt>
                <c:pt idx="3">
                  <c:v>11/08/2010</c:v>
                </c:pt>
                <c:pt idx="4">
                  <c:v>20/10/2010</c:v>
                </c:pt>
                <c:pt idx="5">
                  <c:v>01/12/2010</c:v>
                </c:pt>
                <c:pt idx="6">
                  <c:v>16/02/2011</c:v>
                </c:pt>
                <c:pt idx="7">
                  <c:v>06/04/2011</c:v>
                </c:pt>
                <c:pt idx="8">
                  <c:v>15/06/2011</c:v>
                </c:pt>
                <c:pt idx="9">
                  <c:v>10/08/2011</c:v>
                </c:pt>
                <c:pt idx="10">
                  <c:v>26/10/2011</c:v>
                </c:pt>
                <c:pt idx="11">
                  <c:v>07/12/2011</c:v>
                </c:pt>
                <c:pt idx="12">
                  <c:v>08/02/2012</c:v>
                </c:pt>
                <c:pt idx="13">
                  <c:v>11/04/2012</c:v>
                </c:pt>
                <c:pt idx="14">
                  <c:v>13/06/2012</c:v>
                </c:pt>
                <c:pt idx="15">
                  <c:v>08/08/2012</c:v>
                </c:pt>
                <c:pt idx="16">
                  <c:v>17/10/2012</c:v>
                </c:pt>
                <c:pt idx="17">
                  <c:v>05/12/2012</c:v>
                </c:pt>
                <c:pt idx="18">
                  <c:v>06/02/2013</c:v>
                </c:pt>
                <c:pt idx="19">
                  <c:v>10/04/2013</c:v>
                </c:pt>
                <c:pt idx="20">
                  <c:v>05/06/2013</c:v>
                </c:pt>
                <c:pt idx="21">
                  <c:v>07/08/2013</c:v>
                </c:pt>
                <c:pt idx="22">
                  <c:v>09/10/2013</c:v>
                </c:pt>
                <c:pt idx="23">
                  <c:v>04/12/2013</c:v>
                </c:pt>
                <c:pt idx="24">
                  <c:v>05/02/2014</c:v>
                </c:pt>
                <c:pt idx="25">
                  <c:v>09/04/2014</c:v>
                </c:pt>
                <c:pt idx="26">
                  <c:v>11/06/2014</c:v>
                </c:pt>
                <c:pt idx="27">
                  <c:v>20/08/2014</c:v>
                </c:pt>
                <c:pt idx="28">
                  <c:v>08/10/2014</c:v>
                </c:pt>
                <c:pt idx="29">
                  <c:v>03/12/2014</c:v>
                </c:pt>
                <c:pt idx="30">
                  <c:v>04/02/2015</c:v>
                </c:pt>
                <c:pt idx="31">
                  <c:v>08/04/2015</c:v>
                </c:pt>
                <c:pt idx="32">
                  <c:v>10/06/2015</c:v>
                </c:pt>
                <c:pt idx="33">
                  <c:v>12/08/2015</c:v>
                </c:pt>
                <c:pt idx="34">
                  <c:v>07/10/2015</c:v>
                </c:pt>
                <c:pt idx="35">
                  <c:v>02/12/2015</c:v>
                </c:pt>
                <c:pt idx="36">
                  <c:v>03/02/2016</c:v>
                </c:pt>
                <c:pt idx="37">
                  <c:v>06/04/2016</c:v>
                </c:pt>
                <c:pt idx="38">
                  <c:v>01/06/2016</c:v>
                </c:pt>
                <c:pt idx="39">
                  <c:v>03/08/2016</c:v>
                </c:pt>
                <c:pt idx="40">
                  <c:v>05/10/2016</c:v>
                </c:pt>
                <c:pt idx="41">
                  <c:v>05/12/2016</c:v>
                </c:pt>
                <c:pt idx="42">
                  <c:v>01/02/2017</c:v>
                </c:pt>
                <c:pt idx="43">
                  <c:v>19/04/2017</c:v>
                </c:pt>
                <c:pt idx="44">
                  <c:v>07/06/2017</c:v>
                </c:pt>
                <c:pt idx="45">
                  <c:v>02/08/2017</c:v>
                </c:pt>
                <c:pt idx="46">
                  <c:v>18/10/2017</c:v>
                </c:pt>
                <c:pt idx="47">
                  <c:v>06/12/2017</c:v>
                </c:pt>
                <c:pt idx="48">
                  <c:v>07/02/2018</c:v>
                </c:pt>
                <c:pt idx="49">
                  <c:v>04/04/2018</c:v>
                </c:pt>
                <c:pt idx="50">
                  <c:v>06/06/2018</c:v>
                </c:pt>
                <c:pt idx="51">
                  <c:v>08/08/2018</c:v>
                </c:pt>
                <c:pt idx="52">
                  <c:v>08/10/2018</c:v>
                </c:pt>
                <c:pt idx="53">
                  <c:v>05/12/2018</c:v>
                </c:pt>
                <c:pt idx="54">
                  <c:v>06/02/2019</c:v>
                </c:pt>
                <c:pt idx="55">
                  <c:v>03/04/2019</c:v>
                </c:pt>
                <c:pt idx="56">
                  <c:v>05/06/2019</c:v>
                </c:pt>
                <c:pt idx="57">
                  <c:v>07/08/2019</c:v>
                </c:pt>
                <c:pt idx="58">
                  <c:v>09/10/2019</c:v>
                </c:pt>
                <c:pt idx="59">
                  <c:v>04/12/2019</c:v>
                </c:pt>
              </c:strCache>
            </c:strRef>
          </c:cat>
          <c:val>
            <c:numRef>
              <c:f>nitrogênio!$X$2:$X$67</c:f>
              <c:numCache>
                <c:formatCode>General</c:formatCode>
                <c:ptCount val="66"/>
                <c:pt idx="0">
                  <c:v>96.753</c:v>
                </c:pt>
                <c:pt idx="1">
                  <c:v>96.498000000000005</c:v>
                </c:pt>
                <c:pt idx="2">
                  <c:v>96.600000000000009</c:v>
                </c:pt>
                <c:pt idx="3">
                  <c:v>96.447000000000003</c:v>
                </c:pt>
                <c:pt idx="4">
                  <c:v>96.498000000000005</c:v>
                </c:pt>
                <c:pt idx="5">
                  <c:v>96.498000000000005</c:v>
                </c:pt>
                <c:pt idx="6">
                  <c:v>96.09</c:v>
                </c:pt>
                <c:pt idx="7">
                  <c:v>95.988</c:v>
                </c:pt>
                <c:pt idx="8">
                  <c:v>94.814999999999998</c:v>
                </c:pt>
                <c:pt idx="9">
                  <c:v>94.457999999999998</c:v>
                </c:pt>
                <c:pt idx="10">
                  <c:v>96.600000000000009</c:v>
                </c:pt>
                <c:pt idx="11">
                  <c:v>93.335999999999999</c:v>
                </c:pt>
                <c:pt idx="12">
                  <c:v>95.936999999999998</c:v>
                </c:pt>
                <c:pt idx="13">
                  <c:v>92.673000000000002</c:v>
                </c:pt>
                <c:pt idx="14">
                  <c:v>96.242999999999995</c:v>
                </c:pt>
                <c:pt idx="15">
                  <c:v>95.988</c:v>
                </c:pt>
                <c:pt idx="16">
                  <c:v>96.855000000000004</c:v>
                </c:pt>
                <c:pt idx="17">
                  <c:v>96.09</c:v>
                </c:pt>
                <c:pt idx="18">
                  <c:v>96.855000000000004</c:v>
                </c:pt>
                <c:pt idx="19">
                  <c:v>95.988</c:v>
                </c:pt>
                <c:pt idx="20">
                  <c:v>96.192000000000007</c:v>
                </c:pt>
                <c:pt idx="21">
                  <c:v>96.447000000000003</c:v>
                </c:pt>
                <c:pt idx="22">
                  <c:v>96.6</c:v>
                </c:pt>
                <c:pt idx="23">
                  <c:v>96.293999999999997</c:v>
                </c:pt>
                <c:pt idx="24">
                  <c:v>96.242999999999995</c:v>
                </c:pt>
                <c:pt idx="25">
                  <c:v>95.936999999999998</c:v>
                </c:pt>
                <c:pt idx="26">
                  <c:v>84.411000000000001</c:v>
                </c:pt>
                <c:pt idx="27">
                  <c:v>90.072000000000003</c:v>
                </c:pt>
                <c:pt idx="28">
                  <c:v>95.222999999999999</c:v>
                </c:pt>
                <c:pt idx="29">
                  <c:v>88.44</c:v>
                </c:pt>
                <c:pt idx="30">
                  <c:v>95.070000000000007</c:v>
                </c:pt>
                <c:pt idx="31">
                  <c:v>93.998999999999995</c:v>
                </c:pt>
                <c:pt idx="32">
                  <c:v>89.460000000000008</c:v>
                </c:pt>
                <c:pt idx="33">
                  <c:v>95.070000000000007</c:v>
                </c:pt>
                <c:pt idx="34">
                  <c:v>72.426000000000002</c:v>
                </c:pt>
                <c:pt idx="35">
                  <c:v>91.653000000000006</c:v>
                </c:pt>
                <c:pt idx="36">
                  <c:v>93.335999999999999</c:v>
                </c:pt>
                <c:pt idx="37">
                  <c:v>92.775000000000006</c:v>
                </c:pt>
                <c:pt idx="38">
                  <c:v>89.867999999999995</c:v>
                </c:pt>
                <c:pt idx="39">
                  <c:v>85.992000000000004</c:v>
                </c:pt>
                <c:pt idx="40">
                  <c:v>90.072000000000003</c:v>
                </c:pt>
                <c:pt idx="41">
                  <c:v>94.814999999999998</c:v>
                </c:pt>
                <c:pt idx="42">
                  <c:v>94.814999999999998</c:v>
                </c:pt>
                <c:pt idx="43">
                  <c:v>92.367000000000004</c:v>
                </c:pt>
                <c:pt idx="44">
                  <c:v>93.489000000000004</c:v>
                </c:pt>
                <c:pt idx="45">
                  <c:v>95.631</c:v>
                </c:pt>
                <c:pt idx="46">
                  <c:v>95.885999999999996</c:v>
                </c:pt>
                <c:pt idx="47">
                  <c:v>94.662000000000006</c:v>
                </c:pt>
                <c:pt idx="48">
                  <c:v>92.570999999999998</c:v>
                </c:pt>
                <c:pt idx="49">
                  <c:v>93.948000000000008</c:v>
                </c:pt>
                <c:pt idx="50">
                  <c:v>96.09</c:v>
                </c:pt>
                <c:pt idx="51">
                  <c:v>95.885999999999996</c:v>
                </c:pt>
                <c:pt idx="52">
                  <c:v>94.763999999999996</c:v>
                </c:pt>
                <c:pt idx="53">
                  <c:v>94.56</c:v>
                </c:pt>
                <c:pt idx="54">
                  <c:v>81.555000000000007</c:v>
                </c:pt>
                <c:pt idx="55">
                  <c:v>84.716999999999999</c:v>
                </c:pt>
                <c:pt idx="56">
                  <c:v>94.05</c:v>
                </c:pt>
                <c:pt idx="57">
                  <c:v>95.835000000000008</c:v>
                </c:pt>
                <c:pt idx="58">
                  <c:v>95.733000000000004</c:v>
                </c:pt>
                <c:pt idx="59">
                  <c:v>92.927999999999997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8-41A6-80DC-8C77B847D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601000"/>
        <c:axId val="496601656"/>
      </c:lineChart>
      <c:lineChart>
        <c:grouping val="standard"/>
        <c:varyColors val="0"/>
        <c:ser>
          <c:idx val="0"/>
          <c:order val="0"/>
          <c:tx>
            <c:v>valores medidos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strRef>
              <c:f>nitrogênio!$H$2:$H$67</c:f>
              <c:strCache>
                <c:ptCount val="60"/>
                <c:pt idx="0">
                  <c:v>23/02/2010</c:v>
                </c:pt>
                <c:pt idx="1">
                  <c:v>22/04/2010</c:v>
                </c:pt>
                <c:pt idx="2">
                  <c:v>16/06/2010</c:v>
                </c:pt>
                <c:pt idx="3">
                  <c:v>11/08/2010</c:v>
                </c:pt>
                <c:pt idx="4">
                  <c:v>20/10/2010</c:v>
                </c:pt>
                <c:pt idx="5">
                  <c:v>01/12/2010</c:v>
                </c:pt>
                <c:pt idx="6">
                  <c:v>16/02/2011</c:v>
                </c:pt>
                <c:pt idx="7">
                  <c:v>06/04/2011</c:v>
                </c:pt>
                <c:pt idx="8">
                  <c:v>15/06/2011</c:v>
                </c:pt>
                <c:pt idx="9">
                  <c:v>10/08/2011</c:v>
                </c:pt>
                <c:pt idx="10">
                  <c:v>26/10/2011</c:v>
                </c:pt>
                <c:pt idx="11">
                  <c:v>07/12/2011</c:v>
                </c:pt>
                <c:pt idx="12">
                  <c:v>08/02/2012</c:v>
                </c:pt>
                <c:pt idx="13">
                  <c:v>11/04/2012</c:v>
                </c:pt>
                <c:pt idx="14">
                  <c:v>13/06/2012</c:v>
                </c:pt>
                <c:pt idx="15">
                  <c:v>08/08/2012</c:v>
                </c:pt>
                <c:pt idx="16">
                  <c:v>17/10/2012</c:v>
                </c:pt>
                <c:pt idx="17">
                  <c:v>05/12/2012</c:v>
                </c:pt>
                <c:pt idx="18">
                  <c:v>06/02/2013</c:v>
                </c:pt>
                <c:pt idx="19">
                  <c:v>10/04/2013</c:v>
                </c:pt>
                <c:pt idx="20">
                  <c:v>05/06/2013</c:v>
                </c:pt>
                <c:pt idx="21">
                  <c:v>07/08/2013</c:v>
                </c:pt>
                <c:pt idx="22">
                  <c:v>09/10/2013</c:v>
                </c:pt>
                <c:pt idx="23">
                  <c:v>04/12/2013</c:v>
                </c:pt>
                <c:pt idx="24">
                  <c:v>05/02/2014</c:v>
                </c:pt>
                <c:pt idx="25">
                  <c:v>09/04/2014</c:v>
                </c:pt>
                <c:pt idx="26">
                  <c:v>11/06/2014</c:v>
                </c:pt>
                <c:pt idx="27">
                  <c:v>20/08/2014</c:v>
                </c:pt>
                <c:pt idx="28">
                  <c:v>08/10/2014</c:v>
                </c:pt>
                <c:pt idx="29">
                  <c:v>03/12/2014</c:v>
                </c:pt>
                <c:pt idx="30">
                  <c:v>04/02/2015</c:v>
                </c:pt>
                <c:pt idx="31">
                  <c:v>08/04/2015</c:v>
                </c:pt>
                <c:pt idx="32">
                  <c:v>10/06/2015</c:v>
                </c:pt>
                <c:pt idx="33">
                  <c:v>12/08/2015</c:v>
                </c:pt>
                <c:pt idx="34">
                  <c:v>07/10/2015</c:v>
                </c:pt>
                <c:pt idx="35">
                  <c:v>02/12/2015</c:v>
                </c:pt>
                <c:pt idx="36">
                  <c:v>03/02/2016</c:v>
                </c:pt>
                <c:pt idx="37">
                  <c:v>06/04/2016</c:v>
                </c:pt>
                <c:pt idx="38">
                  <c:v>01/06/2016</c:v>
                </c:pt>
                <c:pt idx="39">
                  <c:v>03/08/2016</c:v>
                </c:pt>
                <c:pt idx="40">
                  <c:v>05/10/2016</c:v>
                </c:pt>
                <c:pt idx="41">
                  <c:v>05/12/2016</c:v>
                </c:pt>
                <c:pt idx="42">
                  <c:v>01/02/2017</c:v>
                </c:pt>
                <c:pt idx="43">
                  <c:v>19/04/2017</c:v>
                </c:pt>
                <c:pt idx="44">
                  <c:v>07/06/2017</c:v>
                </c:pt>
                <c:pt idx="45">
                  <c:v>02/08/2017</c:v>
                </c:pt>
                <c:pt idx="46">
                  <c:v>18/10/2017</c:v>
                </c:pt>
                <c:pt idx="47">
                  <c:v>06/12/2017</c:v>
                </c:pt>
                <c:pt idx="48">
                  <c:v>07/02/2018</c:v>
                </c:pt>
                <c:pt idx="49">
                  <c:v>04/04/2018</c:v>
                </c:pt>
                <c:pt idx="50">
                  <c:v>06/06/2018</c:v>
                </c:pt>
                <c:pt idx="51">
                  <c:v>08/08/2018</c:v>
                </c:pt>
                <c:pt idx="52">
                  <c:v>08/10/2018</c:v>
                </c:pt>
                <c:pt idx="53">
                  <c:v>05/12/2018</c:v>
                </c:pt>
                <c:pt idx="54">
                  <c:v>06/02/2019</c:v>
                </c:pt>
                <c:pt idx="55">
                  <c:v>03/04/2019</c:v>
                </c:pt>
                <c:pt idx="56">
                  <c:v>05/06/2019</c:v>
                </c:pt>
                <c:pt idx="57">
                  <c:v>07/08/2019</c:v>
                </c:pt>
                <c:pt idx="58">
                  <c:v>09/10/2019</c:v>
                </c:pt>
                <c:pt idx="59">
                  <c:v>04/12/2019</c:v>
                </c:pt>
              </c:strCache>
            </c:strRef>
          </c:cat>
          <c:val>
            <c:numRef>
              <c:f>nitrogênio!$V$2:$V$67</c:f>
              <c:numCache>
                <c:formatCode>General</c:formatCode>
                <c:ptCount val="66"/>
                <c:pt idx="0">
                  <c:v>0.67</c:v>
                </c:pt>
                <c:pt idx="1">
                  <c:v>0.72</c:v>
                </c:pt>
                <c:pt idx="2">
                  <c:v>0.7</c:v>
                </c:pt>
                <c:pt idx="3">
                  <c:v>0.73</c:v>
                </c:pt>
                <c:pt idx="4">
                  <c:v>0.72</c:v>
                </c:pt>
                <c:pt idx="5">
                  <c:v>0.72</c:v>
                </c:pt>
                <c:pt idx="6">
                  <c:v>0.8</c:v>
                </c:pt>
                <c:pt idx="7">
                  <c:v>0.82000000000000006</c:v>
                </c:pt>
                <c:pt idx="8">
                  <c:v>1.05</c:v>
                </c:pt>
                <c:pt idx="9">
                  <c:v>1.1199999999999999</c:v>
                </c:pt>
                <c:pt idx="10">
                  <c:v>0.7</c:v>
                </c:pt>
                <c:pt idx="11">
                  <c:v>1.34</c:v>
                </c:pt>
                <c:pt idx="12">
                  <c:v>0.83000000000000007</c:v>
                </c:pt>
                <c:pt idx="13">
                  <c:v>1.47</c:v>
                </c:pt>
                <c:pt idx="14">
                  <c:v>0.77</c:v>
                </c:pt>
                <c:pt idx="15">
                  <c:v>0.82000000000000006</c:v>
                </c:pt>
                <c:pt idx="16">
                  <c:v>0.65</c:v>
                </c:pt>
                <c:pt idx="17">
                  <c:v>0.8</c:v>
                </c:pt>
                <c:pt idx="18">
                  <c:v>0.65</c:v>
                </c:pt>
                <c:pt idx="19">
                  <c:v>0.82000000000000006</c:v>
                </c:pt>
                <c:pt idx="20">
                  <c:v>0.78</c:v>
                </c:pt>
                <c:pt idx="21">
                  <c:v>0.73</c:v>
                </c:pt>
                <c:pt idx="22">
                  <c:v>0.70000000000000007</c:v>
                </c:pt>
                <c:pt idx="23">
                  <c:v>0.76</c:v>
                </c:pt>
                <c:pt idx="24">
                  <c:v>0.77</c:v>
                </c:pt>
                <c:pt idx="25">
                  <c:v>0.83</c:v>
                </c:pt>
                <c:pt idx="26">
                  <c:v>3.0900000000000003</c:v>
                </c:pt>
                <c:pt idx="27">
                  <c:v>1.98</c:v>
                </c:pt>
                <c:pt idx="28">
                  <c:v>0.97</c:v>
                </c:pt>
                <c:pt idx="29">
                  <c:v>2.3000000000000003</c:v>
                </c:pt>
                <c:pt idx="30">
                  <c:v>1</c:v>
                </c:pt>
                <c:pt idx="31">
                  <c:v>1.21</c:v>
                </c:pt>
                <c:pt idx="32">
                  <c:v>2.1</c:v>
                </c:pt>
                <c:pt idx="33">
                  <c:v>1</c:v>
                </c:pt>
                <c:pt idx="34">
                  <c:v>5.44</c:v>
                </c:pt>
                <c:pt idx="35">
                  <c:v>1.67</c:v>
                </c:pt>
                <c:pt idx="36">
                  <c:v>1.34</c:v>
                </c:pt>
                <c:pt idx="37">
                  <c:v>1.4500000000000002</c:v>
                </c:pt>
                <c:pt idx="38">
                  <c:v>2.02</c:v>
                </c:pt>
                <c:pt idx="39">
                  <c:v>2.78</c:v>
                </c:pt>
                <c:pt idx="40">
                  <c:v>1.9800000000000002</c:v>
                </c:pt>
                <c:pt idx="41">
                  <c:v>1.05</c:v>
                </c:pt>
                <c:pt idx="42">
                  <c:v>1.05</c:v>
                </c:pt>
                <c:pt idx="43">
                  <c:v>1.5300000000000002</c:v>
                </c:pt>
                <c:pt idx="44">
                  <c:v>1.31</c:v>
                </c:pt>
                <c:pt idx="45">
                  <c:v>0.89</c:v>
                </c:pt>
                <c:pt idx="46">
                  <c:v>0.84</c:v>
                </c:pt>
                <c:pt idx="47">
                  <c:v>1.08</c:v>
                </c:pt>
                <c:pt idx="48">
                  <c:v>1.4900000000000002</c:v>
                </c:pt>
                <c:pt idx="49">
                  <c:v>1.2200000000000002</c:v>
                </c:pt>
                <c:pt idx="50">
                  <c:v>0.79999999999999993</c:v>
                </c:pt>
                <c:pt idx="51">
                  <c:v>0.84</c:v>
                </c:pt>
                <c:pt idx="52">
                  <c:v>1.06</c:v>
                </c:pt>
                <c:pt idx="53">
                  <c:v>1.1000000000000001</c:v>
                </c:pt>
                <c:pt idx="54">
                  <c:v>3.65</c:v>
                </c:pt>
                <c:pt idx="55">
                  <c:v>3.03</c:v>
                </c:pt>
                <c:pt idx="56">
                  <c:v>1.2000000000000002</c:v>
                </c:pt>
                <c:pt idx="57">
                  <c:v>0.85</c:v>
                </c:pt>
                <c:pt idx="58">
                  <c:v>0.87</c:v>
                </c:pt>
                <c:pt idx="59">
                  <c:v>1.4200000000000002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8-41A6-80DC-8C77B847D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834928"/>
        <c:axId val="620833288"/>
      </c:lineChart>
      <c:catAx>
        <c:axId val="4966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2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601656"/>
        <c:crosses val="autoZero"/>
        <c:auto val="1"/>
        <c:lblAlgn val="ctr"/>
        <c:lblOffset val="100"/>
        <c:noMultiLvlLbl val="0"/>
      </c:catAx>
      <c:valAx>
        <c:axId val="49660165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601000"/>
        <c:crosses val="autoZero"/>
        <c:crossBetween val="between"/>
      </c:valAx>
      <c:valAx>
        <c:axId val="620833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Nitorgênio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0834928"/>
        <c:crosses val="max"/>
        <c:crossBetween val="between"/>
      </c:valAx>
      <c:catAx>
        <c:axId val="62083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833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FÓSFORO TOTAL</a:t>
            </a:r>
          </a:p>
          <a:p>
            <a:pPr>
              <a:defRPr/>
            </a:pPr>
            <a:r>
              <a:rPr lang="pt-BR"/>
              <a:t>2009-2019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nota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strRef>
              <c:f>fósforo!$A$2:$A$67</c:f>
              <c:strCache>
                <c:ptCount val="60"/>
                <c:pt idx="0">
                  <c:v>23/02/2010</c:v>
                </c:pt>
                <c:pt idx="1">
                  <c:v>22/04/2010</c:v>
                </c:pt>
                <c:pt idx="2">
                  <c:v>16/06/2010</c:v>
                </c:pt>
                <c:pt idx="3">
                  <c:v>11/08/2010</c:v>
                </c:pt>
                <c:pt idx="4">
                  <c:v>20/10/2010</c:v>
                </c:pt>
                <c:pt idx="5">
                  <c:v>01/12/2010</c:v>
                </c:pt>
                <c:pt idx="6">
                  <c:v>16/02/2011</c:v>
                </c:pt>
                <c:pt idx="7">
                  <c:v>06/04/2011</c:v>
                </c:pt>
                <c:pt idx="8">
                  <c:v>15/06/2011</c:v>
                </c:pt>
                <c:pt idx="9">
                  <c:v>10/08/2011</c:v>
                </c:pt>
                <c:pt idx="10">
                  <c:v>26/10/2011</c:v>
                </c:pt>
                <c:pt idx="11">
                  <c:v>07/12/2011</c:v>
                </c:pt>
                <c:pt idx="12">
                  <c:v>08/02/2012</c:v>
                </c:pt>
                <c:pt idx="13">
                  <c:v>11/04/2012</c:v>
                </c:pt>
                <c:pt idx="14">
                  <c:v>13/06/2012</c:v>
                </c:pt>
                <c:pt idx="15">
                  <c:v>08/08/2012</c:v>
                </c:pt>
                <c:pt idx="16">
                  <c:v>17/10/2012</c:v>
                </c:pt>
                <c:pt idx="17">
                  <c:v>05/12/2012</c:v>
                </c:pt>
                <c:pt idx="18">
                  <c:v>06/02/2013</c:v>
                </c:pt>
                <c:pt idx="19">
                  <c:v>10/04/2013</c:v>
                </c:pt>
                <c:pt idx="20">
                  <c:v>05/06/2013</c:v>
                </c:pt>
                <c:pt idx="21">
                  <c:v>07/08/2013</c:v>
                </c:pt>
                <c:pt idx="22">
                  <c:v>09/10/2013</c:v>
                </c:pt>
                <c:pt idx="23">
                  <c:v>04/12/2013</c:v>
                </c:pt>
                <c:pt idx="24">
                  <c:v>05/02/2014</c:v>
                </c:pt>
                <c:pt idx="25">
                  <c:v>09/04/2014</c:v>
                </c:pt>
                <c:pt idx="26">
                  <c:v>11/06/2014</c:v>
                </c:pt>
                <c:pt idx="27">
                  <c:v>20/08/2014</c:v>
                </c:pt>
                <c:pt idx="28">
                  <c:v>08/10/2014</c:v>
                </c:pt>
                <c:pt idx="29">
                  <c:v>03/12/2014</c:v>
                </c:pt>
                <c:pt idx="30">
                  <c:v>04/02/2015</c:v>
                </c:pt>
                <c:pt idx="31">
                  <c:v>08/04/2015</c:v>
                </c:pt>
                <c:pt idx="32">
                  <c:v>10/06/2015</c:v>
                </c:pt>
                <c:pt idx="33">
                  <c:v>12/08/2015</c:v>
                </c:pt>
                <c:pt idx="34">
                  <c:v>07/10/2015</c:v>
                </c:pt>
                <c:pt idx="35">
                  <c:v>02/12/2015</c:v>
                </c:pt>
                <c:pt idx="36">
                  <c:v>03/02/2016</c:v>
                </c:pt>
                <c:pt idx="37">
                  <c:v>06/04/2016</c:v>
                </c:pt>
                <c:pt idx="38">
                  <c:v>01/06/2016</c:v>
                </c:pt>
                <c:pt idx="39">
                  <c:v>03/08/2016</c:v>
                </c:pt>
                <c:pt idx="40">
                  <c:v>05/10/2016</c:v>
                </c:pt>
                <c:pt idx="41">
                  <c:v>05/12/2016</c:v>
                </c:pt>
                <c:pt idx="42">
                  <c:v>01/02/2017</c:v>
                </c:pt>
                <c:pt idx="43">
                  <c:v>19/04/2017</c:v>
                </c:pt>
                <c:pt idx="44">
                  <c:v>07/06/2017</c:v>
                </c:pt>
                <c:pt idx="45">
                  <c:v>02/08/2017</c:v>
                </c:pt>
                <c:pt idx="46">
                  <c:v>18/10/2017</c:v>
                </c:pt>
                <c:pt idx="47">
                  <c:v>06/12/2017</c:v>
                </c:pt>
                <c:pt idx="48">
                  <c:v>07/02/2018</c:v>
                </c:pt>
                <c:pt idx="49">
                  <c:v>04/04/2018</c:v>
                </c:pt>
                <c:pt idx="50">
                  <c:v>08/08/2018</c:v>
                </c:pt>
                <c:pt idx="51">
                  <c:v>08/10/2018</c:v>
                </c:pt>
                <c:pt idx="52">
                  <c:v>06/06/2018</c:v>
                </c:pt>
                <c:pt idx="53">
                  <c:v>05/12/2018</c:v>
                </c:pt>
                <c:pt idx="54">
                  <c:v>06/02/2019</c:v>
                </c:pt>
                <c:pt idx="55">
                  <c:v>03/04/2019</c:v>
                </c:pt>
                <c:pt idx="56">
                  <c:v>05/06/2019</c:v>
                </c:pt>
                <c:pt idx="57">
                  <c:v>07/08/2019</c:v>
                </c:pt>
                <c:pt idx="58">
                  <c:v>09/10/2019</c:v>
                </c:pt>
                <c:pt idx="59">
                  <c:v>04/12/2019</c:v>
                </c:pt>
              </c:strCache>
            </c:strRef>
          </c:cat>
          <c:val>
            <c:numRef>
              <c:f>fósforo!$H$2:$H$67</c:f>
              <c:numCache>
                <c:formatCode>General</c:formatCode>
                <c:ptCount val="66"/>
                <c:pt idx="0">
                  <c:v>94.668325907721353</c:v>
                </c:pt>
                <c:pt idx="1">
                  <c:v>97.261939644504281</c:v>
                </c:pt>
                <c:pt idx="2">
                  <c:v>92.201083931374228</c:v>
                </c:pt>
                <c:pt idx="3">
                  <c:v>88.718090920030576</c:v>
                </c:pt>
                <c:pt idx="4">
                  <c:v>93.419479481211724</c:v>
                </c:pt>
                <c:pt idx="5">
                  <c:v>97.261939644504281</c:v>
                </c:pt>
                <c:pt idx="6">
                  <c:v>94.668325907721353</c:v>
                </c:pt>
                <c:pt idx="7">
                  <c:v>94.668325907721353</c:v>
                </c:pt>
                <c:pt idx="8">
                  <c:v>94.668325907721353</c:v>
                </c:pt>
                <c:pt idx="9">
                  <c:v>94.29040856165939</c:v>
                </c:pt>
                <c:pt idx="10">
                  <c:v>95.561238590921576</c:v>
                </c:pt>
                <c:pt idx="11">
                  <c:v>97.395107756339428</c:v>
                </c:pt>
                <c:pt idx="12">
                  <c:v>87.611223767258124</c:v>
                </c:pt>
                <c:pt idx="13">
                  <c:v>99.020116759432682</c:v>
                </c:pt>
                <c:pt idx="14">
                  <c:v>95.176641589665508</c:v>
                </c:pt>
                <c:pt idx="15">
                  <c:v>93.296287785996924</c:v>
                </c:pt>
                <c:pt idx="16">
                  <c:v>99.020116759432682</c:v>
                </c:pt>
                <c:pt idx="17">
                  <c:v>90.777693453782675</c:v>
                </c:pt>
                <c:pt idx="18">
                  <c:v>93.790885779956668</c:v>
                </c:pt>
                <c:pt idx="19">
                  <c:v>88.050856606382212</c:v>
                </c:pt>
                <c:pt idx="20">
                  <c:v>90.660931052463056</c:v>
                </c:pt>
                <c:pt idx="21">
                  <c:v>93.542975641904548</c:v>
                </c:pt>
                <c:pt idx="22">
                  <c:v>92.563470237548131</c:v>
                </c:pt>
                <c:pt idx="23">
                  <c:v>93.790885779956668</c:v>
                </c:pt>
                <c:pt idx="24">
                  <c:v>94.794928310070233</c:v>
                </c:pt>
                <c:pt idx="25">
                  <c:v>97.261939644504281</c:v>
                </c:pt>
                <c:pt idx="26">
                  <c:v>94.416067183132853</c:v>
                </c:pt>
                <c:pt idx="27">
                  <c:v>91.960963381325229</c:v>
                </c:pt>
                <c:pt idx="28">
                  <c:v>90.660931052463056</c:v>
                </c:pt>
                <c:pt idx="29">
                  <c:v>87.611223767258124</c:v>
                </c:pt>
                <c:pt idx="30">
                  <c:v>92.201083931374228</c:v>
                </c:pt>
                <c:pt idx="31">
                  <c:v>86.529897300922585</c:v>
                </c:pt>
                <c:pt idx="32">
                  <c:v>82.443459425496187</c:v>
                </c:pt>
                <c:pt idx="33">
                  <c:v>91.365747298229138</c:v>
                </c:pt>
                <c:pt idx="34">
                  <c:v>85.473257231842609</c:v>
                </c:pt>
                <c:pt idx="35">
                  <c:v>77.817758674633538</c:v>
                </c:pt>
                <c:pt idx="36">
                  <c:v>87.720746721993237</c:v>
                </c:pt>
                <c:pt idx="37">
                  <c:v>85.473257231842609</c:v>
                </c:pt>
                <c:pt idx="38">
                  <c:v>85.473257231842609</c:v>
                </c:pt>
                <c:pt idx="39">
                  <c:v>82.443459425496187</c:v>
                </c:pt>
                <c:pt idx="40">
                  <c:v>84.440486520895561</c:v>
                </c:pt>
                <c:pt idx="41">
                  <c:v>83.430803384360274</c:v>
                </c:pt>
                <c:pt idx="42">
                  <c:v>91.012063624628937</c:v>
                </c:pt>
                <c:pt idx="43">
                  <c:v>82.443459425496187</c:v>
                </c:pt>
                <c:pt idx="44">
                  <c:v>84.440486520895561</c:v>
                </c:pt>
                <c:pt idx="45">
                  <c:v>89.736846412850028</c:v>
                </c:pt>
                <c:pt idx="46">
                  <c:v>91.960963381325229</c:v>
                </c:pt>
                <c:pt idx="47">
                  <c:v>86.529897300922585</c:v>
                </c:pt>
                <c:pt idx="48">
                  <c:v>89.281379926200984</c:v>
                </c:pt>
                <c:pt idx="49">
                  <c:v>86.529897300922585</c:v>
                </c:pt>
                <c:pt idx="50">
                  <c:v>93.419479481211724</c:v>
                </c:pt>
                <c:pt idx="51">
                  <c:v>95.948751344812834</c:v>
                </c:pt>
                <c:pt idx="52">
                  <c:v>94.668325907721353</c:v>
                </c:pt>
                <c:pt idx="53">
                  <c:v>97.261939644504281</c:v>
                </c:pt>
                <c:pt idx="54">
                  <c:v>79.608443425776642</c:v>
                </c:pt>
                <c:pt idx="55">
                  <c:v>85.473257231842609</c:v>
                </c:pt>
                <c:pt idx="56">
                  <c:v>82.443459425496187</c:v>
                </c:pt>
                <c:pt idx="57">
                  <c:v>89.851392429399681</c:v>
                </c:pt>
                <c:pt idx="58">
                  <c:v>92.201083931374228</c:v>
                </c:pt>
                <c:pt idx="59">
                  <c:v>89.851392429399681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7-40B5-AFA7-E4B14255E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920288"/>
        <c:axId val="493919960"/>
      </c:lineChart>
      <c:lineChart>
        <c:grouping val="standard"/>
        <c:varyColors val="0"/>
        <c:ser>
          <c:idx val="0"/>
          <c:order val="0"/>
          <c:tx>
            <c:v>valores medidos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strRef>
              <c:f>fósforo!$A$2:$A$67</c:f>
              <c:strCache>
                <c:ptCount val="60"/>
                <c:pt idx="0">
                  <c:v>23/02/2010</c:v>
                </c:pt>
                <c:pt idx="1">
                  <c:v>22/04/2010</c:v>
                </c:pt>
                <c:pt idx="2">
                  <c:v>16/06/2010</c:v>
                </c:pt>
                <c:pt idx="3">
                  <c:v>11/08/2010</c:v>
                </c:pt>
                <c:pt idx="4">
                  <c:v>20/10/2010</c:v>
                </c:pt>
                <c:pt idx="5">
                  <c:v>01/12/2010</c:v>
                </c:pt>
                <c:pt idx="6">
                  <c:v>16/02/2011</c:v>
                </c:pt>
                <c:pt idx="7">
                  <c:v>06/04/2011</c:v>
                </c:pt>
                <c:pt idx="8">
                  <c:v>15/06/2011</c:v>
                </c:pt>
                <c:pt idx="9">
                  <c:v>10/08/2011</c:v>
                </c:pt>
                <c:pt idx="10">
                  <c:v>26/10/2011</c:v>
                </c:pt>
                <c:pt idx="11">
                  <c:v>07/12/2011</c:v>
                </c:pt>
                <c:pt idx="12">
                  <c:v>08/02/2012</c:v>
                </c:pt>
                <c:pt idx="13">
                  <c:v>11/04/2012</c:v>
                </c:pt>
                <c:pt idx="14">
                  <c:v>13/06/2012</c:v>
                </c:pt>
                <c:pt idx="15">
                  <c:v>08/08/2012</c:v>
                </c:pt>
                <c:pt idx="16">
                  <c:v>17/10/2012</c:v>
                </c:pt>
                <c:pt idx="17">
                  <c:v>05/12/2012</c:v>
                </c:pt>
                <c:pt idx="18">
                  <c:v>06/02/2013</c:v>
                </c:pt>
                <c:pt idx="19">
                  <c:v>10/04/2013</c:v>
                </c:pt>
                <c:pt idx="20">
                  <c:v>05/06/2013</c:v>
                </c:pt>
                <c:pt idx="21">
                  <c:v>07/08/2013</c:v>
                </c:pt>
                <c:pt idx="22">
                  <c:v>09/10/2013</c:v>
                </c:pt>
                <c:pt idx="23">
                  <c:v>04/12/2013</c:v>
                </c:pt>
                <c:pt idx="24">
                  <c:v>05/02/2014</c:v>
                </c:pt>
                <c:pt idx="25">
                  <c:v>09/04/2014</c:v>
                </c:pt>
                <c:pt idx="26">
                  <c:v>11/06/2014</c:v>
                </c:pt>
                <c:pt idx="27">
                  <c:v>20/08/2014</c:v>
                </c:pt>
                <c:pt idx="28">
                  <c:v>08/10/2014</c:v>
                </c:pt>
                <c:pt idx="29">
                  <c:v>03/12/2014</c:v>
                </c:pt>
                <c:pt idx="30">
                  <c:v>04/02/2015</c:v>
                </c:pt>
                <c:pt idx="31">
                  <c:v>08/04/2015</c:v>
                </c:pt>
                <c:pt idx="32">
                  <c:v>10/06/2015</c:v>
                </c:pt>
                <c:pt idx="33">
                  <c:v>12/08/2015</c:v>
                </c:pt>
                <c:pt idx="34">
                  <c:v>07/10/2015</c:v>
                </c:pt>
                <c:pt idx="35">
                  <c:v>02/12/2015</c:v>
                </c:pt>
                <c:pt idx="36">
                  <c:v>03/02/2016</c:v>
                </c:pt>
                <c:pt idx="37">
                  <c:v>06/04/2016</c:v>
                </c:pt>
                <c:pt idx="38">
                  <c:v>01/06/2016</c:v>
                </c:pt>
                <c:pt idx="39">
                  <c:v>03/08/2016</c:v>
                </c:pt>
                <c:pt idx="40">
                  <c:v>05/10/2016</c:v>
                </c:pt>
                <c:pt idx="41">
                  <c:v>05/12/2016</c:v>
                </c:pt>
                <c:pt idx="42">
                  <c:v>01/02/2017</c:v>
                </c:pt>
                <c:pt idx="43">
                  <c:v>19/04/2017</c:v>
                </c:pt>
                <c:pt idx="44">
                  <c:v>07/06/2017</c:v>
                </c:pt>
                <c:pt idx="45">
                  <c:v>02/08/2017</c:v>
                </c:pt>
                <c:pt idx="46">
                  <c:v>18/10/2017</c:v>
                </c:pt>
                <c:pt idx="47">
                  <c:v>06/12/2017</c:v>
                </c:pt>
                <c:pt idx="48">
                  <c:v>07/02/2018</c:v>
                </c:pt>
                <c:pt idx="49">
                  <c:v>04/04/2018</c:v>
                </c:pt>
                <c:pt idx="50">
                  <c:v>08/08/2018</c:v>
                </c:pt>
                <c:pt idx="51">
                  <c:v>08/10/2018</c:v>
                </c:pt>
                <c:pt idx="52">
                  <c:v>06/06/2018</c:v>
                </c:pt>
                <c:pt idx="53">
                  <c:v>05/12/2018</c:v>
                </c:pt>
                <c:pt idx="54">
                  <c:v>06/02/2019</c:v>
                </c:pt>
                <c:pt idx="55">
                  <c:v>03/04/2019</c:v>
                </c:pt>
                <c:pt idx="56">
                  <c:v>05/06/2019</c:v>
                </c:pt>
                <c:pt idx="57">
                  <c:v>07/08/2019</c:v>
                </c:pt>
                <c:pt idx="58">
                  <c:v>09/10/2019</c:v>
                </c:pt>
                <c:pt idx="59">
                  <c:v>04/12/2019</c:v>
                </c:pt>
              </c:strCache>
            </c:strRef>
          </c:cat>
          <c:val>
            <c:numRef>
              <c:f>fósforo!$E$2:$E$67</c:f>
              <c:numCache>
                <c:formatCode>General</c:formatCode>
                <c:ptCount val="66"/>
                <c:pt idx="0">
                  <c:v>0.04</c:v>
                </c:pt>
                <c:pt idx="1">
                  <c:v>0.02</c:v>
                </c:pt>
                <c:pt idx="2">
                  <c:v>0.06</c:v>
                </c:pt>
                <c:pt idx="3">
                  <c:v>0.09</c:v>
                </c:pt>
                <c:pt idx="4">
                  <c:v>0.05</c:v>
                </c:pt>
                <c:pt idx="5">
                  <c:v>0.02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4.2999999999999997E-2</c:v>
                </c:pt>
                <c:pt idx="10">
                  <c:v>3.3000000000000002E-2</c:v>
                </c:pt>
                <c:pt idx="11">
                  <c:v>1.9E-2</c:v>
                </c:pt>
                <c:pt idx="12">
                  <c:v>0.1</c:v>
                </c:pt>
                <c:pt idx="13">
                  <c:v>7.0000000000000001E-3</c:v>
                </c:pt>
                <c:pt idx="14">
                  <c:v>3.5999999999999997E-2</c:v>
                </c:pt>
                <c:pt idx="15">
                  <c:v>5.0999999999999997E-2</c:v>
                </c:pt>
                <c:pt idx="16">
                  <c:v>7.0000000000000001E-3</c:v>
                </c:pt>
                <c:pt idx="17">
                  <c:v>7.1999999999999995E-2</c:v>
                </c:pt>
                <c:pt idx="18">
                  <c:v>4.7E-2</c:v>
                </c:pt>
                <c:pt idx="19">
                  <c:v>9.6000000000000002E-2</c:v>
                </c:pt>
                <c:pt idx="20">
                  <c:v>7.2999999999999995E-2</c:v>
                </c:pt>
                <c:pt idx="21">
                  <c:v>4.9000000000000002E-2</c:v>
                </c:pt>
                <c:pt idx="22">
                  <c:v>5.7000000000000002E-2</c:v>
                </c:pt>
                <c:pt idx="23">
                  <c:v>4.7E-2</c:v>
                </c:pt>
                <c:pt idx="24">
                  <c:v>3.9E-2</c:v>
                </c:pt>
                <c:pt idx="25">
                  <c:v>0.02</c:v>
                </c:pt>
                <c:pt idx="26">
                  <c:v>4.2000000000000003E-2</c:v>
                </c:pt>
                <c:pt idx="27">
                  <c:v>6.2E-2</c:v>
                </c:pt>
                <c:pt idx="28">
                  <c:v>7.2999999999999995E-2</c:v>
                </c:pt>
                <c:pt idx="29">
                  <c:v>0.1</c:v>
                </c:pt>
                <c:pt idx="30">
                  <c:v>0.06</c:v>
                </c:pt>
                <c:pt idx="31">
                  <c:v>0.11</c:v>
                </c:pt>
                <c:pt idx="32">
                  <c:v>0.15</c:v>
                </c:pt>
                <c:pt idx="33">
                  <c:v>6.7000000000000004E-2</c:v>
                </c:pt>
                <c:pt idx="34">
                  <c:v>0.12</c:v>
                </c:pt>
                <c:pt idx="35">
                  <c:v>0.2</c:v>
                </c:pt>
                <c:pt idx="36">
                  <c:v>9.9000000000000005E-2</c:v>
                </c:pt>
                <c:pt idx="37">
                  <c:v>0.12</c:v>
                </c:pt>
                <c:pt idx="38">
                  <c:v>0.12</c:v>
                </c:pt>
                <c:pt idx="39">
                  <c:v>0.15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7.0000000000000007E-2</c:v>
                </c:pt>
                <c:pt idx="43">
                  <c:v>0.15</c:v>
                </c:pt>
                <c:pt idx="44">
                  <c:v>0.13</c:v>
                </c:pt>
                <c:pt idx="45">
                  <c:v>8.1000000000000003E-2</c:v>
                </c:pt>
                <c:pt idx="46">
                  <c:v>6.2E-2</c:v>
                </c:pt>
                <c:pt idx="47">
                  <c:v>0.11</c:v>
                </c:pt>
                <c:pt idx="48">
                  <c:v>8.5000000000000006E-2</c:v>
                </c:pt>
                <c:pt idx="49">
                  <c:v>0.11</c:v>
                </c:pt>
                <c:pt idx="50">
                  <c:v>0.05</c:v>
                </c:pt>
                <c:pt idx="51">
                  <c:v>0.03</c:v>
                </c:pt>
                <c:pt idx="52">
                  <c:v>0.04</c:v>
                </c:pt>
                <c:pt idx="53">
                  <c:v>0.02</c:v>
                </c:pt>
                <c:pt idx="54">
                  <c:v>0.18</c:v>
                </c:pt>
                <c:pt idx="55">
                  <c:v>0.12</c:v>
                </c:pt>
                <c:pt idx="56">
                  <c:v>0.15</c:v>
                </c:pt>
                <c:pt idx="57">
                  <c:v>0.08</c:v>
                </c:pt>
                <c:pt idx="58">
                  <c:v>0.06</c:v>
                </c:pt>
                <c:pt idx="5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7-40B5-AFA7-E4B14255E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846736"/>
        <c:axId val="620837880"/>
      </c:lineChart>
      <c:catAx>
        <c:axId val="49392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2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19960"/>
        <c:crosses val="autoZero"/>
        <c:auto val="1"/>
        <c:lblAlgn val="ctr"/>
        <c:lblOffset val="100"/>
        <c:noMultiLvlLbl val="0"/>
      </c:catAx>
      <c:valAx>
        <c:axId val="493919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20288"/>
        <c:crosses val="autoZero"/>
        <c:crossBetween val="between"/>
      </c:valAx>
      <c:valAx>
        <c:axId val="62083788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Fósforo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0846736"/>
        <c:crosses val="max"/>
        <c:crossBetween val="between"/>
      </c:valAx>
      <c:catAx>
        <c:axId val="62084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837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</a:p>
          <a:p>
            <a:pPr>
              <a:defRPr/>
            </a:pPr>
            <a:r>
              <a:rPr lang="pt-BR"/>
              <a:t>2009-2019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nota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strRef>
              <c:f>temperatura!$A$2:$A$67</c:f>
              <c:strCache>
                <c:ptCount val="60"/>
                <c:pt idx="0">
                  <c:v>23/02/2010</c:v>
                </c:pt>
                <c:pt idx="1">
                  <c:v>22/04/2010</c:v>
                </c:pt>
                <c:pt idx="2">
                  <c:v>16/06/2010</c:v>
                </c:pt>
                <c:pt idx="3">
                  <c:v>11/08/2010</c:v>
                </c:pt>
                <c:pt idx="4">
                  <c:v>20/10/2010</c:v>
                </c:pt>
                <c:pt idx="5">
                  <c:v>01/12/2010</c:v>
                </c:pt>
                <c:pt idx="6">
                  <c:v>16/02/2011</c:v>
                </c:pt>
                <c:pt idx="7">
                  <c:v>06/04/2011</c:v>
                </c:pt>
                <c:pt idx="8">
                  <c:v>15/06/2011</c:v>
                </c:pt>
                <c:pt idx="9">
                  <c:v>10/08/2011</c:v>
                </c:pt>
                <c:pt idx="10">
                  <c:v>26/10/2011</c:v>
                </c:pt>
                <c:pt idx="11">
                  <c:v>07/12/2011</c:v>
                </c:pt>
                <c:pt idx="12">
                  <c:v>08/02/2012</c:v>
                </c:pt>
                <c:pt idx="13">
                  <c:v>11/04/2012</c:v>
                </c:pt>
                <c:pt idx="14">
                  <c:v>13/06/2012</c:v>
                </c:pt>
                <c:pt idx="15">
                  <c:v>08/08/2012</c:v>
                </c:pt>
                <c:pt idx="16">
                  <c:v>17/10/2012</c:v>
                </c:pt>
                <c:pt idx="17">
                  <c:v>05/12/2012</c:v>
                </c:pt>
                <c:pt idx="18">
                  <c:v>06/02/2013</c:v>
                </c:pt>
                <c:pt idx="19">
                  <c:v>10/04/2013</c:v>
                </c:pt>
                <c:pt idx="20">
                  <c:v>05/06/2013</c:v>
                </c:pt>
                <c:pt idx="21">
                  <c:v>07/08/2013</c:v>
                </c:pt>
                <c:pt idx="22">
                  <c:v>09/10/2013</c:v>
                </c:pt>
                <c:pt idx="23">
                  <c:v>04/12/2013</c:v>
                </c:pt>
                <c:pt idx="24">
                  <c:v>05/02/2014</c:v>
                </c:pt>
                <c:pt idx="25">
                  <c:v>09/04/2014</c:v>
                </c:pt>
                <c:pt idx="26">
                  <c:v>11/06/2014</c:v>
                </c:pt>
                <c:pt idx="27">
                  <c:v>20/08/2014</c:v>
                </c:pt>
                <c:pt idx="28">
                  <c:v>08/10/2014</c:v>
                </c:pt>
                <c:pt idx="29">
                  <c:v>03/12/2014</c:v>
                </c:pt>
                <c:pt idx="30">
                  <c:v>04/02/2015</c:v>
                </c:pt>
                <c:pt idx="31">
                  <c:v>08/04/2015</c:v>
                </c:pt>
                <c:pt idx="32">
                  <c:v>10/06/2015</c:v>
                </c:pt>
                <c:pt idx="33">
                  <c:v>12/08/2015</c:v>
                </c:pt>
                <c:pt idx="34">
                  <c:v>07/10/2015</c:v>
                </c:pt>
                <c:pt idx="35">
                  <c:v>02/12/2015</c:v>
                </c:pt>
                <c:pt idx="36">
                  <c:v>03/02/2016</c:v>
                </c:pt>
                <c:pt idx="37">
                  <c:v>06/04/2016</c:v>
                </c:pt>
                <c:pt idx="38">
                  <c:v>01/06/2016</c:v>
                </c:pt>
                <c:pt idx="39">
                  <c:v>03/08/2016</c:v>
                </c:pt>
                <c:pt idx="40">
                  <c:v>05/10/2016</c:v>
                </c:pt>
                <c:pt idx="41">
                  <c:v>05/12/2016</c:v>
                </c:pt>
                <c:pt idx="42">
                  <c:v>01/02/2017</c:v>
                </c:pt>
                <c:pt idx="43">
                  <c:v>19/04/2017</c:v>
                </c:pt>
                <c:pt idx="44">
                  <c:v>07/06/2017</c:v>
                </c:pt>
                <c:pt idx="45">
                  <c:v>02/08/2017</c:v>
                </c:pt>
                <c:pt idx="46">
                  <c:v>18/10/2017</c:v>
                </c:pt>
                <c:pt idx="47">
                  <c:v>06/12/2017</c:v>
                </c:pt>
                <c:pt idx="48">
                  <c:v>07/02/2018</c:v>
                </c:pt>
                <c:pt idx="49">
                  <c:v>04/04/2018</c:v>
                </c:pt>
                <c:pt idx="50">
                  <c:v>08/08/2018</c:v>
                </c:pt>
                <c:pt idx="51">
                  <c:v>08/10/2018</c:v>
                </c:pt>
                <c:pt idx="52">
                  <c:v>06/06/2018</c:v>
                </c:pt>
                <c:pt idx="53">
                  <c:v>05/12/2018</c:v>
                </c:pt>
                <c:pt idx="54">
                  <c:v>06/02/2019</c:v>
                </c:pt>
                <c:pt idx="55">
                  <c:v>03/04/2019</c:v>
                </c:pt>
                <c:pt idx="56">
                  <c:v>05/06/2019</c:v>
                </c:pt>
                <c:pt idx="57">
                  <c:v>07/08/2019</c:v>
                </c:pt>
                <c:pt idx="58">
                  <c:v>09/10/2019</c:v>
                </c:pt>
                <c:pt idx="59">
                  <c:v>04/12/2019</c:v>
                </c:pt>
              </c:strCache>
            </c:strRef>
          </c:cat>
          <c:val>
            <c:numRef>
              <c:f>temperatura!$Q$2:$Q$67</c:f>
              <c:numCache>
                <c:formatCode>General</c:formatCode>
                <c:ptCount val="66"/>
                <c:pt idx="0">
                  <c:v>91.560000000000016</c:v>
                </c:pt>
                <c:pt idx="1">
                  <c:v>88.2</c:v>
                </c:pt>
                <c:pt idx="2">
                  <c:v>90.6</c:v>
                </c:pt>
                <c:pt idx="3">
                  <c:v>88.6</c:v>
                </c:pt>
                <c:pt idx="4">
                  <c:v>88.6</c:v>
                </c:pt>
                <c:pt idx="5">
                  <c:v>80.599999999999994</c:v>
                </c:pt>
                <c:pt idx="6">
                  <c:v>79.800000000000011</c:v>
                </c:pt>
                <c:pt idx="7">
                  <c:v>78.599999999999994</c:v>
                </c:pt>
                <c:pt idx="8">
                  <c:v>91.56</c:v>
                </c:pt>
                <c:pt idx="9">
                  <c:v>89.16</c:v>
                </c:pt>
                <c:pt idx="10">
                  <c:v>92.52</c:v>
                </c:pt>
                <c:pt idx="11">
                  <c:v>91.56</c:v>
                </c:pt>
                <c:pt idx="12">
                  <c:v>73</c:v>
                </c:pt>
                <c:pt idx="13">
                  <c:v>83.800000000000011</c:v>
                </c:pt>
                <c:pt idx="14">
                  <c:v>83.88000000000001</c:v>
                </c:pt>
                <c:pt idx="15">
                  <c:v>88.2</c:v>
                </c:pt>
                <c:pt idx="16">
                  <c:v>88.2</c:v>
                </c:pt>
                <c:pt idx="17">
                  <c:v>88.2</c:v>
                </c:pt>
                <c:pt idx="18">
                  <c:v>88.2</c:v>
                </c:pt>
                <c:pt idx="19">
                  <c:v>88.2</c:v>
                </c:pt>
                <c:pt idx="20">
                  <c:v>83.4</c:v>
                </c:pt>
                <c:pt idx="21">
                  <c:v>83.4</c:v>
                </c:pt>
                <c:pt idx="22">
                  <c:v>70</c:v>
                </c:pt>
                <c:pt idx="23">
                  <c:v>70</c:v>
                </c:pt>
                <c:pt idx="24">
                  <c:v>60</c:v>
                </c:pt>
                <c:pt idx="25">
                  <c:v>88.2</c:v>
                </c:pt>
                <c:pt idx="26">
                  <c:v>88.2</c:v>
                </c:pt>
                <c:pt idx="27">
                  <c:v>88.2</c:v>
                </c:pt>
                <c:pt idx="28">
                  <c:v>70</c:v>
                </c:pt>
                <c:pt idx="29">
                  <c:v>87</c:v>
                </c:pt>
                <c:pt idx="30">
                  <c:v>69</c:v>
                </c:pt>
                <c:pt idx="31">
                  <c:v>87</c:v>
                </c:pt>
                <c:pt idx="32">
                  <c:v>70</c:v>
                </c:pt>
                <c:pt idx="33">
                  <c:v>60</c:v>
                </c:pt>
                <c:pt idx="34">
                  <c:v>79</c:v>
                </c:pt>
                <c:pt idx="35">
                  <c:v>87</c:v>
                </c:pt>
                <c:pt idx="36">
                  <c:v>88.2</c:v>
                </c:pt>
                <c:pt idx="37">
                  <c:v>87</c:v>
                </c:pt>
                <c:pt idx="38">
                  <c:v>70</c:v>
                </c:pt>
                <c:pt idx="39">
                  <c:v>70</c:v>
                </c:pt>
                <c:pt idx="40">
                  <c:v>88.2</c:v>
                </c:pt>
                <c:pt idx="41">
                  <c:v>64.2</c:v>
                </c:pt>
                <c:pt idx="42">
                  <c:v>83.4</c:v>
                </c:pt>
                <c:pt idx="43">
                  <c:v>83.4</c:v>
                </c:pt>
                <c:pt idx="44">
                  <c:v>88.2</c:v>
                </c:pt>
                <c:pt idx="45">
                  <c:v>93</c:v>
                </c:pt>
                <c:pt idx="46">
                  <c:v>79</c:v>
                </c:pt>
                <c:pt idx="47">
                  <c:v>88.2</c:v>
                </c:pt>
                <c:pt idx="48">
                  <c:v>87</c:v>
                </c:pt>
                <c:pt idx="49">
                  <c:v>70</c:v>
                </c:pt>
                <c:pt idx="50">
                  <c:v>87</c:v>
                </c:pt>
                <c:pt idx="51">
                  <c:v>88.2</c:v>
                </c:pt>
                <c:pt idx="52">
                  <c:v>79</c:v>
                </c:pt>
                <c:pt idx="53">
                  <c:v>79</c:v>
                </c:pt>
                <c:pt idx="54">
                  <c:v>88.2</c:v>
                </c:pt>
                <c:pt idx="55">
                  <c:v>88.2</c:v>
                </c:pt>
                <c:pt idx="56">
                  <c:v>88.2</c:v>
                </c:pt>
                <c:pt idx="57">
                  <c:v>79</c:v>
                </c:pt>
                <c:pt idx="58">
                  <c:v>88.2</c:v>
                </c:pt>
                <c:pt idx="5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5-46F9-A1D1-D2FF0A67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14680"/>
        <c:axId val="592711728"/>
      </c:lineChart>
      <c:lineChart>
        <c:grouping val="standard"/>
        <c:varyColors val="0"/>
        <c:ser>
          <c:idx val="0"/>
          <c:order val="0"/>
          <c:tx>
            <c:v>valores medidos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strRef>
              <c:f>temperatura!$A$2:$A$67</c:f>
              <c:strCache>
                <c:ptCount val="60"/>
                <c:pt idx="0">
                  <c:v>23/02/2010</c:v>
                </c:pt>
                <c:pt idx="1">
                  <c:v>22/04/2010</c:v>
                </c:pt>
                <c:pt idx="2">
                  <c:v>16/06/2010</c:v>
                </c:pt>
                <c:pt idx="3">
                  <c:v>11/08/2010</c:v>
                </c:pt>
                <c:pt idx="4">
                  <c:v>20/10/2010</c:v>
                </c:pt>
                <c:pt idx="5">
                  <c:v>01/12/2010</c:v>
                </c:pt>
                <c:pt idx="6">
                  <c:v>16/02/2011</c:v>
                </c:pt>
                <c:pt idx="7">
                  <c:v>06/04/2011</c:v>
                </c:pt>
                <c:pt idx="8">
                  <c:v>15/06/2011</c:v>
                </c:pt>
                <c:pt idx="9">
                  <c:v>10/08/2011</c:v>
                </c:pt>
                <c:pt idx="10">
                  <c:v>26/10/2011</c:v>
                </c:pt>
                <c:pt idx="11">
                  <c:v>07/12/2011</c:v>
                </c:pt>
                <c:pt idx="12">
                  <c:v>08/02/2012</c:v>
                </c:pt>
                <c:pt idx="13">
                  <c:v>11/04/2012</c:v>
                </c:pt>
                <c:pt idx="14">
                  <c:v>13/06/2012</c:v>
                </c:pt>
                <c:pt idx="15">
                  <c:v>08/08/2012</c:v>
                </c:pt>
                <c:pt idx="16">
                  <c:v>17/10/2012</c:v>
                </c:pt>
                <c:pt idx="17">
                  <c:v>05/12/2012</c:v>
                </c:pt>
                <c:pt idx="18">
                  <c:v>06/02/2013</c:v>
                </c:pt>
                <c:pt idx="19">
                  <c:v>10/04/2013</c:v>
                </c:pt>
                <c:pt idx="20">
                  <c:v>05/06/2013</c:v>
                </c:pt>
                <c:pt idx="21">
                  <c:v>07/08/2013</c:v>
                </c:pt>
                <c:pt idx="22">
                  <c:v>09/10/2013</c:v>
                </c:pt>
                <c:pt idx="23">
                  <c:v>04/12/2013</c:v>
                </c:pt>
                <c:pt idx="24">
                  <c:v>05/02/2014</c:v>
                </c:pt>
                <c:pt idx="25">
                  <c:v>09/04/2014</c:v>
                </c:pt>
                <c:pt idx="26">
                  <c:v>11/06/2014</c:v>
                </c:pt>
                <c:pt idx="27">
                  <c:v>20/08/2014</c:v>
                </c:pt>
                <c:pt idx="28">
                  <c:v>08/10/2014</c:v>
                </c:pt>
                <c:pt idx="29">
                  <c:v>03/12/2014</c:v>
                </c:pt>
                <c:pt idx="30">
                  <c:v>04/02/2015</c:v>
                </c:pt>
                <c:pt idx="31">
                  <c:v>08/04/2015</c:v>
                </c:pt>
                <c:pt idx="32">
                  <c:v>10/06/2015</c:v>
                </c:pt>
                <c:pt idx="33">
                  <c:v>12/08/2015</c:v>
                </c:pt>
                <c:pt idx="34">
                  <c:v>07/10/2015</c:v>
                </c:pt>
                <c:pt idx="35">
                  <c:v>02/12/2015</c:v>
                </c:pt>
                <c:pt idx="36">
                  <c:v>03/02/2016</c:v>
                </c:pt>
                <c:pt idx="37">
                  <c:v>06/04/2016</c:v>
                </c:pt>
                <c:pt idx="38">
                  <c:v>01/06/2016</c:v>
                </c:pt>
                <c:pt idx="39">
                  <c:v>03/08/2016</c:v>
                </c:pt>
                <c:pt idx="40">
                  <c:v>05/10/2016</c:v>
                </c:pt>
                <c:pt idx="41">
                  <c:v>05/12/2016</c:v>
                </c:pt>
                <c:pt idx="42">
                  <c:v>01/02/2017</c:v>
                </c:pt>
                <c:pt idx="43">
                  <c:v>19/04/2017</c:v>
                </c:pt>
                <c:pt idx="44">
                  <c:v>07/06/2017</c:v>
                </c:pt>
                <c:pt idx="45">
                  <c:v>02/08/2017</c:v>
                </c:pt>
                <c:pt idx="46">
                  <c:v>18/10/2017</c:v>
                </c:pt>
                <c:pt idx="47">
                  <c:v>06/12/2017</c:v>
                </c:pt>
                <c:pt idx="48">
                  <c:v>07/02/2018</c:v>
                </c:pt>
                <c:pt idx="49">
                  <c:v>04/04/2018</c:v>
                </c:pt>
                <c:pt idx="50">
                  <c:v>08/08/2018</c:v>
                </c:pt>
                <c:pt idx="51">
                  <c:v>08/10/2018</c:v>
                </c:pt>
                <c:pt idx="52">
                  <c:v>06/06/2018</c:v>
                </c:pt>
                <c:pt idx="53">
                  <c:v>05/12/2018</c:v>
                </c:pt>
                <c:pt idx="54">
                  <c:v>06/02/2019</c:v>
                </c:pt>
                <c:pt idx="55">
                  <c:v>03/04/2019</c:v>
                </c:pt>
                <c:pt idx="56">
                  <c:v>05/06/2019</c:v>
                </c:pt>
                <c:pt idx="57">
                  <c:v>07/08/2019</c:v>
                </c:pt>
                <c:pt idx="58">
                  <c:v>09/10/2019</c:v>
                </c:pt>
                <c:pt idx="59">
                  <c:v>04/12/2019</c:v>
                </c:pt>
              </c:strCache>
            </c:strRef>
          </c:cat>
          <c:val>
            <c:numRef>
              <c:f>temperatura!$O$2:$O$67</c:f>
              <c:numCache>
                <c:formatCode>General</c:formatCode>
                <c:ptCount val="66"/>
                <c:pt idx="0">
                  <c:v>0.29999999999999716</c:v>
                </c:pt>
                <c:pt idx="1">
                  <c:v>-1</c:v>
                </c:pt>
                <c:pt idx="2">
                  <c:v>0.5</c:v>
                </c:pt>
                <c:pt idx="3">
                  <c:v>0.80000000000000071</c:v>
                </c:pt>
                <c:pt idx="4">
                  <c:v>0.80000000000000071</c:v>
                </c:pt>
                <c:pt idx="5">
                  <c:v>1.8000000000000007</c:v>
                </c:pt>
                <c:pt idx="6">
                  <c:v>1.8999999999999986</c:v>
                </c:pt>
                <c:pt idx="7">
                  <c:v>-3</c:v>
                </c:pt>
                <c:pt idx="8">
                  <c:v>-0.30000000000000071</c:v>
                </c:pt>
                <c:pt idx="9">
                  <c:v>-0.80000000000000071</c:v>
                </c:pt>
                <c:pt idx="10">
                  <c:v>-0.10000000000000142</c:v>
                </c:pt>
                <c:pt idx="11">
                  <c:v>-0.30000000000000071</c:v>
                </c:pt>
                <c:pt idx="12">
                  <c:v>2.6999999999999993</c:v>
                </c:pt>
                <c:pt idx="13">
                  <c:v>1.3999999999999986</c:v>
                </c:pt>
                <c:pt idx="14">
                  <c:v>-1.8999999999999986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3</c:v>
                </c:pt>
                <c:pt idx="29">
                  <c:v>1</c:v>
                </c:pt>
                <c:pt idx="30">
                  <c:v>-5</c:v>
                </c:pt>
                <c:pt idx="31">
                  <c:v>1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-1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  <c:pt idx="40">
                  <c:v>-1</c:v>
                </c:pt>
                <c:pt idx="41">
                  <c:v>-6</c:v>
                </c:pt>
                <c:pt idx="42">
                  <c:v>-2</c:v>
                </c:pt>
                <c:pt idx="43">
                  <c:v>-2</c:v>
                </c:pt>
                <c:pt idx="44">
                  <c:v>-1</c:v>
                </c:pt>
                <c:pt idx="45">
                  <c:v>0</c:v>
                </c:pt>
                <c:pt idx="46">
                  <c:v>2</c:v>
                </c:pt>
                <c:pt idx="47">
                  <c:v>-1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-1</c:v>
                </c:pt>
                <c:pt idx="52">
                  <c:v>2</c:v>
                </c:pt>
                <c:pt idx="53">
                  <c:v>2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2</c:v>
                </c:pt>
                <c:pt idx="58">
                  <c:v>-1</c:v>
                </c:pt>
                <c:pt idx="5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5-46F9-A1D1-D2FF0A67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833288"/>
        <c:axId val="620835584"/>
      </c:lineChart>
      <c:catAx>
        <c:axId val="59271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2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711728"/>
        <c:crosses val="autoZero"/>
        <c:auto val="1"/>
        <c:lblAlgn val="ctr"/>
        <c:lblOffset val="100"/>
        <c:noMultiLvlLbl val="0"/>
      </c:catAx>
      <c:valAx>
        <c:axId val="5927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2714680"/>
        <c:crosses val="autoZero"/>
        <c:crossBetween val="between"/>
      </c:valAx>
      <c:valAx>
        <c:axId val="620835584"/>
        <c:scaling>
          <c:orientation val="minMax"/>
          <c:max val="17"/>
          <c:min val="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0833288"/>
        <c:crosses val="max"/>
        <c:crossBetween val="between"/>
      </c:valAx>
      <c:catAx>
        <c:axId val="620833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83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TURBIDEZ</a:t>
            </a:r>
          </a:p>
          <a:p>
            <a:pPr>
              <a:defRPr/>
            </a:pPr>
            <a:r>
              <a:rPr lang="pt-BR"/>
              <a:t>2009-2019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nota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strRef>
              <c:f>turbidez!$A$2:$A$67</c:f>
              <c:strCache>
                <c:ptCount val="60"/>
                <c:pt idx="0">
                  <c:v>23/02/2010</c:v>
                </c:pt>
                <c:pt idx="1">
                  <c:v>22/04/2010</c:v>
                </c:pt>
                <c:pt idx="2">
                  <c:v>16/06/2010</c:v>
                </c:pt>
                <c:pt idx="3">
                  <c:v>11/08/2010</c:v>
                </c:pt>
                <c:pt idx="4">
                  <c:v>20/10/2010</c:v>
                </c:pt>
                <c:pt idx="5">
                  <c:v>01/12/2010</c:v>
                </c:pt>
                <c:pt idx="6">
                  <c:v>16/02/2011</c:v>
                </c:pt>
                <c:pt idx="7">
                  <c:v>06/04/2011</c:v>
                </c:pt>
                <c:pt idx="8">
                  <c:v>15/06/2011</c:v>
                </c:pt>
                <c:pt idx="9">
                  <c:v>10/08/2011</c:v>
                </c:pt>
                <c:pt idx="10">
                  <c:v>26/10/2011</c:v>
                </c:pt>
                <c:pt idx="11">
                  <c:v>07/12/2011</c:v>
                </c:pt>
                <c:pt idx="12">
                  <c:v>08/02/2012</c:v>
                </c:pt>
                <c:pt idx="13">
                  <c:v>11/04/2012</c:v>
                </c:pt>
                <c:pt idx="14">
                  <c:v>13/06/2012</c:v>
                </c:pt>
                <c:pt idx="15">
                  <c:v>08/08/2012</c:v>
                </c:pt>
                <c:pt idx="16">
                  <c:v>17/10/2012</c:v>
                </c:pt>
                <c:pt idx="17">
                  <c:v>05/12/2012</c:v>
                </c:pt>
                <c:pt idx="18">
                  <c:v>06/02/2013</c:v>
                </c:pt>
                <c:pt idx="19">
                  <c:v>10/04/2013</c:v>
                </c:pt>
                <c:pt idx="20">
                  <c:v>05/06/2013</c:v>
                </c:pt>
                <c:pt idx="21">
                  <c:v>07/08/2013</c:v>
                </c:pt>
                <c:pt idx="22">
                  <c:v>09/10/2013</c:v>
                </c:pt>
                <c:pt idx="23">
                  <c:v>04/12/2013</c:v>
                </c:pt>
                <c:pt idx="24">
                  <c:v>05/02/2014</c:v>
                </c:pt>
                <c:pt idx="25">
                  <c:v>09/04/2014</c:v>
                </c:pt>
                <c:pt idx="26">
                  <c:v>11/06/2014</c:v>
                </c:pt>
                <c:pt idx="27">
                  <c:v>20/08/2014</c:v>
                </c:pt>
                <c:pt idx="28">
                  <c:v>08/10/2014</c:v>
                </c:pt>
                <c:pt idx="29">
                  <c:v>03/12/2014</c:v>
                </c:pt>
                <c:pt idx="30">
                  <c:v>04/02/2015</c:v>
                </c:pt>
                <c:pt idx="31">
                  <c:v>08/04/2015</c:v>
                </c:pt>
                <c:pt idx="32">
                  <c:v>10/06/2015</c:v>
                </c:pt>
                <c:pt idx="33">
                  <c:v>12/08/2015</c:v>
                </c:pt>
                <c:pt idx="34">
                  <c:v>07/10/2015</c:v>
                </c:pt>
                <c:pt idx="35">
                  <c:v>02/12/2015</c:v>
                </c:pt>
                <c:pt idx="36">
                  <c:v>03/02/2016</c:v>
                </c:pt>
                <c:pt idx="37">
                  <c:v>06/04/2016</c:v>
                </c:pt>
                <c:pt idx="38">
                  <c:v>01/06/2016</c:v>
                </c:pt>
                <c:pt idx="39">
                  <c:v>03/08/2016</c:v>
                </c:pt>
                <c:pt idx="40">
                  <c:v>05/10/2016</c:v>
                </c:pt>
                <c:pt idx="41">
                  <c:v>05/12/2016</c:v>
                </c:pt>
                <c:pt idx="42">
                  <c:v>01/02/2017</c:v>
                </c:pt>
                <c:pt idx="43">
                  <c:v>19/04/2017</c:v>
                </c:pt>
                <c:pt idx="44">
                  <c:v>07/06/2017</c:v>
                </c:pt>
                <c:pt idx="45">
                  <c:v>02/08/2017</c:v>
                </c:pt>
                <c:pt idx="46">
                  <c:v>18/10/2017</c:v>
                </c:pt>
                <c:pt idx="47">
                  <c:v>06/12/2017</c:v>
                </c:pt>
                <c:pt idx="48">
                  <c:v>07/02/2018</c:v>
                </c:pt>
                <c:pt idx="49">
                  <c:v>04/04/2018</c:v>
                </c:pt>
                <c:pt idx="50">
                  <c:v>08/08/2018</c:v>
                </c:pt>
                <c:pt idx="51">
                  <c:v>08/10/2018</c:v>
                </c:pt>
                <c:pt idx="52">
                  <c:v>06/06/2018</c:v>
                </c:pt>
                <c:pt idx="53">
                  <c:v>05/12/2018</c:v>
                </c:pt>
                <c:pt idx="54">
                  <c:v>06/02/2019</c:v>
                </c:pt>
                <c:pt idx="55">
                  <c:v>03/04/2019</c:v>
                </c:pt>
                <c:pt idx="56">
                  <c:v>05/06/2019</c:v>
                </c:pt>
                <c:pt idx="57">
                  <c:v>07/08/2019</c:v>
                </c:pt>
                <c:pt idx="58">
                  <c:v>09/10/2019</c:v>
                </c:pt>
                <c:pt idx="59">
                  <c:v>04/12/2019</c:v>
                </c:pt>
              </c:strCache>
            </c:strRef>
          </c:cat>
          <c:val>
            <c:numRef>
              <c:f>turbidez!$H$2:$H$67</c:f>
              <c:numCache>
                <c:formatCode>General</c:formatCode>
                <c:ptCount val="66"/>
                <c:pt idx="0">
                  <c:v>46.177283306011972</c:v>
                </c:pt>
                <c:pt idx="1">
                  <c:v>41.116531492211848</c:v>
                </c:pt>
                <c:pt idx="2">
                  <c:v>67.366997445482141</c:v>
                </c:pt>
                <c:pt idx="3">
                  <c:v>66.099388759120515</c:v>
                </c:pt>
                <c:pt idx="4">
                  <c:v>63.663087985021548</c:v>
                </c:pt>
                <c:pt idx="5">
                  <c:v>72.84589024000789</c:v>
                </c:pt>
                <c:pt idx="6">
                  <c:v>32.195671377213664</c:v>
                </c:pt>
                <c:pt idx="7">
                  <c:v>28.683096953788443</c:v>
                </c:pt>
                <c:pt idx="8">
                  <c:v>64.865541571514754</c:v>
                </c:pt>
                <c:pt idx="9">
                  <c:v>66.099388759120515</c:v>
                </c:pt>
                <c:pt idx="10">
                  <c:v>75.749241453794014</c:v>
                </c:pt>
                <c:pt idx="11">
                  <c:v>52.139825427429635</c:v>
                </c:pt>
                <c:pt idx="12">
                  <c:v>54.026638594787251</c:v>
                </c:pt>
                <c:pt idx="13">
                  <c:v>70.015983269417347</c:v>
                </c:pt>
                <c:pt idx="14">
                  <c:v>59.133811322890132</c:v>
                </c:pt>
                <c:pt idx="15">
                  <c:v>63.781978304151124</c:v>
                </c:pt>
                <c:pt idx="16">
                  <c:v>75.909054985452144</c:v>
                </c:pt>
                <c:pt idx="17">
                  <c:v>61.345055960531418</c:v>
                </c:pt>
                <c:pt idx="18">
                  <c:v>38.578711019616179</c:v>
                </c:pt>
                <c:pt idx="19">
                  <c:v>63.663087985021548</c:v>
                </c:pt>
                <c:pt idx="20">
                  <c:v>60.226641181880581</c:v>
                </c:pt>
                <c:pt idx="21">
                  <c:v>61.345055960531418</c:v>
                </c:pt>
                <c:pt idx="22">
                  <c:v>70.015983269417347</c:v>
                </c:pt>
                <c:pt idx="23">
                  <c:v>58.065682716057893</c:v>
                </c:pt>
                <c:pt idx="24">
                  <c:v>72.84589024000789</c:v>
                </c:pt>
                <c:pt idx="25">
                  <c:v>72.84589024000789</c:v>
                </c:pt>
                <c:pt idx="26">
                  <c:v>63.663087985021548</c:v>
                </c:pt>
                <c:pt idx="27">
                  <c:v>58.065682716057893</c:v>
                </c:pt>
                <c:pt idx="28">
                  <c:v>74.34403563540279</c:v>
                </c:pt>
                <c:pt idx="29">
                  <c:v>67.366997445482141</c:v>
                </c:pt>
                <c:pt idx="30">
                  <c:v>62.49011235973358</c:v>
                </c:pt>
                <c:pt idx="31">
                  <c:v>51.228073579592071</c:v>
                </c:pt>
                <c:pt idx="32">
                  <c:v>57.021506672618116</c:v>
                </c:pt>
                <c:pt idx="33">
                  <c:v>63.663087985021548</c:v>
                </c:pt>
                <c:pt idx="34">
                  <c:v>54.026638594787251</c:v>
                </c:pt>
                <c:pt idx="35">
                  <c:v>31.273934819495924</c:v>
                </c:pt>
                <c:pt idx="36">
                  <c:v>56.000639230836548</c:v>
                </c:pt>
                <c:pt idx="37">
                  <c:v>51.228073579592071</c:v>
                </c:pt>
                <c:pt idx="38">
                  <c:v>67.366997445482141</c:v>
                </c:pt>
                <c:pt idx="39">
                  <c:v>74.34403563540279</c:v>
                </c:pt>
                <c:pt idx="40">
                  <c:v>70.015983269417347</c:v>
                </c:pt>
                <c:pt idx="41">
                  <c:v>70.015983269417347</c:v>
                </c:pt>
                <c:pt idx="42">
                  <c:v>40.459572489032993</c:v>
                </c:pt>
                <c:pt idx="43">
                  <c:v>60.226641181880581</c:v>
                </c:pt>
                <c:pt idx="44">
                  <c:v>63.663087985021548</c:v>
                </c:pt>
                <c:pt idx="45">
                  <c:v>70.015983269417347</c:v>
                </c:pt>
                <c:pt idx="46">
                  <c:v>74.34403563540279</c:v>
                </c:pt>
                <c:pt idx="47">
                  <c:v>59.133811322890132</c:v>
                </c:pt>
                <c:pt idx="48">
                  <c:v>54.026638594787251</c:v>
                </c:pt>
                <c:pt idx="49">
                  <c:v>56.000639230836548</c:v>
                </c:pt>
                <c:pt idx="50">
                  <c:v>79.287949007924198</c:v>
                </c:pt>
                <c:pt idx="51">
                  <c:v>62.49011235973358</c:v>
                </c:pt>
                <c:pt idx="52">
                  <c:v>68.671307791026692</c:v>
                </c:pt>
                <c:pt idx="53">
                  <c:v>77.552278171468743</c:v>
                </c:pt>
                <c:pt idx="54">
                  <c:v>27.866989021664196</c:v>
                </c:pt>
                <c:pt idx="55">
                  <c:v>28.272513148877543</c:v>
                </c:pt>
                <c:pt idx="56">
                  <c:v>56.000639230836548</c:v>
                </c:pt>
                <c:pt idx="57">
                  <c:v>62.49011235973358</c:v>
                </c:pt>
                <c:pt idx="58">
                  <c:v>66.099388759120515</c:v>
                </c:pt>
                <c:pt idx="59">
                  <c:v>64.865541571514754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0-4445-B919-C5290FB43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923896"/>
        <c:axId val="493928488"/>
      </c:lineChart>
      <c:lineChart>
        <c:grouping val="standard"/>
        <c:varyColors val="0"/>
        <c:ser>
          <c:idx val="0"/>
          <c:order val="0"/>
          <c:tx>
            <c:v>valores medidos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strRef>
              <c:f>turbidez!$A$2:$A$67</c:f>
              <c:strCache>
                <c:ptCount val="60"/>
                <c:pt idx="0">
                  <c:v>23/02/2010</c:v>
                </c:pt>
                <c:pt idx="1">
                  <c:v>22/04/2010</c:v>
                </c:pt>
                <c:pt idx="2">
                  <c:v>16/06/2010</c:v>
                </c:pt>
                <c:pt idx="3">
                  <c:v>11/08/2010</c:v>
                </c:pt>
                <c:pt idx="4">
                  <c:v>20/10/2010</c:v>
                </c:pt>
                <c:pt idx="5">
                  <c:v>01/12/2010</c:v>
                </c:pt>
                <c:pt idx="6">
                  <c:v>16/02/2011</c:v>
                </c:pt>
                <c:pt idx="7">
                  <c:v>06/04/2011</c:v>
                </c:pt>
                <c:pt idx="8">
                  <c:v>15/06/2011</c:v>
                </c:pt>
                <c:pt idx="9">
                  <c:v>10/08/2011</c:v>
                </c:pt>
                <c:pt idx="10">
                  <c:v>26/10/2011</c:v>
                </c:pt>
                <c:pt idx="11">
                  <c:v>07/12/2011</c:v>
                </c:pt>
                <c:pt idx="12">
                  <c:v>08/02/2012</c:v>
                </c:pt>
                <c:pt idx="13">
                  <c:v>11/04/2012</c:v>
                </c:pt>
                <c:pt idx="14">
                  <c:v>13/06/2012</c:v>
                </c:pt>
                <c:pt idx="15">
                  <c:v>08/08/2012</c:v>
                </c:pt>
                <c:pt idx="16">
                  <c:v>17/10/2012</c:v>
                </c:pt>
                <c:pt idx="17">
                  <c:v>05/12/2012</c:v>
                </c:pt>
                <c:pt idx="18">
                  <c:v>06/02/2013</c:v>
                </c:pt>
                <c:pt idx="19">
                  <c:v>10/04/2013</c:v>
                </c:pt>
                <c:pt idx="20">
                  <c:v>05/06/2013</c:v>
                </c:pt>
                <c:pt idx="21">
                  <c:v>07/08/2013</c:v>
                </c:pt>
                <c:pt idx="22">
                  <c:v>09/10/2013</c:v>
                </c:pt>
                <c:pt idx="23">
                  <c:v>04/12/2013</c:v>
                </c:pt>
                <c:pt idx="24">
                  <c:v>05/02/2014</c:v>
                </c:pt>
                <c:pt idx="25">
                  <c:v>09/04/2014</c:v>
                </c:pt>
                <c:pt idx="26">
                  <c:v>11/06/2014</c:v>
                </c:pt>
                <c:pt idx="27">
                  <c:v>20/08/2014</c:v>
                </c:pt>
                <c:pt idx="28">
                  <c:v>08/10/2014</c:v>
                </c:pt>
                <c:pt idx="29">
                  <c:v>03/12/2014</c:v>
                </c:pt>
                <c:pt idx="30">
                  <c:v>04/02/2015</c:v>
                </c:pt>
                <c:pt idx="31">
                  <c:v>08/04/2015</c:v>
                </c:pt>
                <c:pt idx="32">
                  <c:v>10/06/2015</c:v>
                </c:pt>
                <c:pt idx="33">
                  <c:v>12/08/2015</c:v>
                </c:pt>
                <c:pt idx="34">
                  <c:v>07/10/2015</c:v>
                </c:pt>
                <c:pt idx="35">
                  <c:v>02/12/2015</c:v>
                </c:pt>
                <c:pt idx="36">
                  <c:v>03/02/2016</c:v>
                </c:pt>
                <c:pt idx="37">
                  <c:v>06/04/2016</c:v>
                </c:pt>
                <c:pt idx="38">
                  <c:v>01/06/2016</c:v>
                </c:pt>
                <c:pt idx="39">
                  <c:v>03/08/2016</c:v>
                </c:pt>
                <c:pt idx="40">
                  <c:v>05/10/2016</c:v>
                </c:pt>
                <c:pt idx="41">
                  <c:v>05/12/2016</c:v>
                </c:pt>
                <c:pt idx="42">
                  <c:v>01/02/2017</c:v>
                </c:pt>
                <c:pt idx="43">
                  <c:v>19/04/2017</c:v>
                </c:pt>
                <c:pt idx="44">
                  <c:v>07/06/2017</c:v>
                </c:pt>
                <c:pt idx="45">
                  <c:v>02/08/2017</c:v>
                </c:pt>
                <c:pt idx="46">
                  <c:v>18/10/2017</c:v>
                </c:pt>
                <c:pt idx="47">
                  <c:v>06/12/2017</c:v>
                </c:pt>
                <c:pt idx="48">
                  <c:v>07/02/2018</c:v>
                </c:pt>
                <c:pt idx="49">
                  <c:v>04/04/2018</c:v>
                </c:pt>
                <c:pt idx="50">
                  <c:v>08/08/2018</c:v>
                </c:pt>
                <c:pt idx="51">
                  <c:v>08/10/2018</c:v>
                </c:pt>
                <c:pt idx="52">
                  <c:v>06/06/2018</c:v>
                </c:pt>
                <c:pt idx="53">
                  <c:v>05/12/2018</c:v>
                </c:pt>
                <c:pt idx="54">
                  <c:v>06/02/2019</c:v>
                </c:pt>
                <c:pt idx="55">
                  <c:v>03/04/2019</c:v>
                </c:pt>
                <c:pt idx="56">
                  <c:v>05/06/2019</c:v>
                </c:pt>
                <c:pt idx="57">
                  <c:v>07/08/2019</c:v>
                </c:pt>
                <c:pt idx="58">
                  <c:v>09/10/2019</c:v>
                </c:pt>
                <c:pt idx="59">
                  <c:v>04/12/2019</c:v>
                </c:pt>
              </c:strCache>
            </c:strRef>
          </c:cat>
          <c:val>
            <c:numRef>
              <c:f>turbidez!$E$2:$E$67</c:f>
              <c:numCache>
                <c:formatCode>General</c:formatCode>
                <c:ptCount val="66"/>
                <c:pt idx="0">
                  <c:v>37</c:v>
                </c:pt>
                <c:pt idx="1">
                  <c:v>44</c:v>
                </c:pt>
                <c:pt idx="2">
                  <c:v>16</c:v>
                </c:pt>
                <c:pt idx="3">
                  <c:v>17</c:v>
                </c:pt>
                <c:pt idx="4">
                  <c:v>19</c:v>
                </c:pt>
                <c:pt idx="5">
                  <c:v>12</c:v>
                </c:pt>
                <c:pt idx="6">
                  <c:v>60</c:v>
                </c:pt>
                <c:pt idx="7">
                  <c:v>68</c:v>
                </c:pt>
                <c:pt idx="8">
                  <c:v>18</c:v>
                </c:pt>
                <c:pt idx="9">
                  <c:v>17</c:v>
                </c:pt>
                <c:pt idx="10">
                  <c:v>10.1</c:v>
                </c:pt>
                <c:pt idx="11">
                  <c:v>30</c:v>
                </c:pt>
                <c:pt idx="12">
                  <c:v>28</c:v>
                </c:pt>
                <c:pt idx="13">
                  <c:v>14</c:v>
                </c:pt>
                <c:pt idx="14">
                  <c:v>23</c:v>
                </c:pt>
                <c:pt idx="15">
                  <c:v>18.899999999999999</c:v>
                </c:pt>
                <c:pt idx="16">
                  <c:v>10</c:v>
                </c:pt>
                <c:pt idx="17">
                  <c:v>21</c:v>
                </c:pt>
                <c:pt idx="18">
                  <c:v>48</c:v>
                </c:pt>
                <c:pt idx="19">
                  <c:v>19</c:v>
                </c:pt>
                <c:pt idx="20">
                  <c:v>22</c:v>
                </c:pt>
                <c:pt idx="21">
                  <c:v>21</c:v>
                </c:pt>
                <c:pt idx="22">
                  <c:v>14</c:v>
                </c:pt>
                <c:pt idx="23">
                  <c:v>24</c:v>
                </c:pt>
                <c:pt idx="24">
                  <c:v>12</c:v>
                </c:pt>
                <c:pt idx="25">
                  <c:v>12</c:v>
                </c:pt>
                <c:pt idx="26">
                  <c:v>19</c:v>
                </c:pt>
                <c:pt idx="27">
                  <c:v>24</c:v>
                </c:pt>
                <c:pt idx="28">
                  <c:v>11</c:v>
                </c:pt>
                <c:pt idx="29">
                  <c:v>16</c:v>
                </c:pt>
                <c:pt idx="30">
                  <c:v>20</c:v>
                </c:pt>
                <c:pt idx="31">
                  <c:v>31</c:v>
                </c:pt>
                <c:pt idx="32">
                  <c:v>25</c:v>
                </c:pt>
                <c:pt idx="33">
                  <c:v>19</c:v>
                </c:pt>
                <c:pt idx="34">
                  <c:v>28</c:v>
                </c:pt>
                <c:pt idx="35">
                  <c:v>62</c:v>
                </c:pt>
                <c:pt idx="36">
                  <c:v>26</c:v>
                </c:pt>
                <c:pt idx="37">
                  <c:v>31</c:v>
                </c:pt>
                <c:pt idx="38">
                  <c:v>16</c:v>
                </c:pt>
                <c:pt idx="39">
                  <c:v>11</c:v>
                </c:pt>
                <c:pt idx="40">
                  <c:v>14</c:v>
                </c:pt>
                <c:pt idx="41">
                  <c:v>14</c:v>
                </c:pt>
                <c:pt idx="42">
                  <c:v>45</c:v>
                </c:pt>
                <c:pt idx="43">
                  <c:v>22</c:v>
                </c:pt>
                <c:pt idx="44">
                  <c:v>19</c:v>
                </c:pt>
                <c:pt idx="45">
                  <c:v>14</c:v>
                </c:pt>
                <c:pt idx="46">
                  <c:v>11</c:v>
                </c:pt>
                <c:pt idx="47">
                  <c:v>23</c:v>
                </c:pt>
                <c:pt idx="48">
                  <c:v>28</c:v>
                </c:pt>
                <c:pt idx="49">
                  <c:v>26</c:v>
                </c:pt>
                <c:pt idx="50">
                  <c:v>8</c:v>
                </c:pt>
                <c:pt idx="51">
                  <c:v>20</c:v>
                </c:pt>
                <c:pt idx="52">
                  <c:v>15</c:v>
                </c:pt>
                <c:pt idx="53">
                  <c:v>9</c:v>
                </c:pt>
                <c:pt idx="54">
                  <c:v>70</c:v>
                </c:pt>
                <c:pt idx="55">
                  <c:v>69</c:v>
                </c:pt>
                <c:pt idx="56">
                  <c:v>26</c:v>
                </c:pt>
                <c:pt idx="57">
                  <c:v>20</c:v>
                </c:pt>
                <c:pt idx="58">
                  <c:v>17</c:v>
                </c:pt>
                <c:pt idx="5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0-4445-B919-C5290FB43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026528"/>
        <c:axId val="709029808"/>
      </c:lineChart>
      <c:catAx>
        <c:axId val="49392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2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28488"/>
        <c:crosses val="autoZero"/>
        <c:auto val="1"/>
        <c:lblAlgn val="ctr"/>
        <c:lblOffset val="100"/>
        <c:noMultiLvlLbl val="0"/>
      </c:catAx>
      <c:valAx>
        <c:axId val="4939284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923896"/>
        <c:crosses val="autoZero"/>
        <c:crossBetween val="between"/>
      </c:valAx>
      <c:valAx>
        <c:axId val="709029808"/>
        <c:scaling>
          <c:orientation val="minMax"/>
          <c:max val="8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Turbidez (UNT)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026528"/>
        <c:crosses val="max"/>
        <c:crossBetween val="between"/>
      </c:valAx>
      <c:catAx>
        <c:axId val="70902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9029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SÓLIDO</a:t>
            </a:r>
            <a:r>
              <a:rPr lang="pt-BR" baseline="0"/>
              <a:t> TOTAL</a:t>
            </a:r>
          </a:p>
          <a:p>
            <a:pPr>
              <a:defRPr/>
            </a:pPr>
            <a:r>
              <a:rPr lang="pt-BR" baseline="0"/>
              <a:t>2009-2019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nota</c:v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strRef>
              <c:f>resíduo!$A$2:$A$67</c:f>
              <c:strCache>
                <c:ptCount val="60"/>
                <c:pt idx="0">
                  <c:v>23/02/2010</c:v>
                </c:pt>
                <c:pt idx="1">
                  <c:v>22/04/2010</c:v>
                </c:pt>
                <c:pt idx="2">
                  <c:v>16/06/2010</c:v>
                </c:pt>
                <c:pt idx="3">
                  <c:v>11/08/2010</c:v>
                </c:pt>
                <c:pt idx="4">
                  <c:v>20/10/2010</c:v>
                </c:pt>
                <c:pt idx="5">
                  <c:v>01/12/2010</c:v>
                </c:pt>
                <c:pt idx="6">
                  <c:v>16/02/2011</c:v>
                </c:pt>
                <c:pt idx="7">
                  <c:v>06/04/2011</c:v>
                </c:pt>
                <c:pt idx="8">
                  <c:v>15/06/2011</c:v>
                </c:pt>
                <c:pt idx="9">
                  <c:v>10/08/2011</c:v>
                </c:pt>
                <c:pt idx="10">
                  <c:v>26/10/2011</c:v>
                </c:pt>
                <c:pt idx="11">
                  <c:v>07/12/2011</c:v>
                </c:pt>
                <c:pt idx="12">
                  <c:v>08/02/2012</c:v>
                </c:pt>
                <c:pt idx="13">
                  <c:v>11/04/2012</c:v>
                </c:pt>
                <c:pt idx="14">
                  <c:v>13/06/2012</c:v>
                </c:pt>
                <c:pt idx="15">
                  <c:v>08/08/2012</c:v>
                </c:pt>
                <c:pt idx="16">
                  <c:v>17/10/2012</c:v>
                </c:pt>
                <c:pt idx="17">
                  <c:v>05/12/2012</c:v>
                </c:pt>
                <c:pt idx="18">
                  <c:v>06/02/2013</c:v>
                </c:pt>
                <c:pt idx="19">
                  <c:v>10/04/2013</c:v>
                </c:pt>
                <c:pt idx="20">
                  <c:v>05/06/2013</c:v>
                </c:pt>
                <c:pt idx="21">
                  <c:v>07/08/2013</c:v>
                </c:pt>
                <c:pt idx="22">
                  <c:v>09/10/2013</c:v>
                </c:pt>
                <c:pt idx="23">
                  <c:v>04/12/2013</c:v>
                </c:pt>
                <c:pt idx="24">
                  <c:v>05/02/2014</c:v>
                </c:pt>
                <c:pt idx="25">
                  <c:v>09/04/2014</c:v>
                </c:pt>
                <c:pt idx="26">
                  <c:v>11/06/2014</c:v>
                </c:pt>
                <c:pt idx="27">
                  <c:v>20/08/2014</c:v>
                </c:pt>
                <c:pt idx="28">
                  <c:v>08/10/2014</c:v>
                </c:pt>
                <c:pt idx="29">
                  <c:v>03/12/2014</c:v>
                </c:pt>
                <c:pt idx="30">
                  <c:v>04/02/2015</c:v>
                </c:pt>
                <c:pt idx="31">
                  <c:v>08/04/2015</c:v>
                </c:pt>
                <c:pt idx="32">
                  <c:v>10/06/2015</c:v>
                </c:pt>
                <c:pt idx="33">
                  <c:v>12/08/2015</c:v>
                </c:pt>
                <c:pt idx="34">
                  <c:v>07/10/2015</c:v>
                </c:pt>
                <c:pt idx="35">
                  <c:v>02/12/2015</c:v>
                </c:pt>
                <c:pt idx="36">
                  <c:v>03/02/2016</c:v>
                </c:pt>
                <c:pt idx="37">
                  <c:v>06/04/2016</c:v>
                </c:pt>
                <c:pt idx="38">
                  <c:v>01/06/2016</c:v>
                </c:pt>
                <c:pt idx="39">
                  <c:v>03/08/2016</c:v>
                </c:pt>
                <c:pt idx="40">
                  <c:v>05/10/2016</c:v>
                </c:pt>
                <c:pt idx="41">
                  <c:v>05/12/2016</c:v>
                </c:pt>
                <c:pt idx="42">
                  <c:v>01/02/2017</c:v>
                </c:pt>
                <c:pt idx="43">
                  <c:v>19/04/2017</c:v>
                </c:pt>
                <c:pt idx="44">
                  <c:v>07/06/2017</c:v>
                </c:pt>
                <c:pt idx="45">
                  <c:v>02/08/2017</c:v>
                </c:pt>
                <c:pt idx="46">
                  <c:v>18/10/2017</c:v>
                </c:pt>
                <c:pt idx="47">
                  <c:v>06/12/2017</c:v>
                </c:pt>
                <c:pt idx="48">
                  <c:v>07/02/2018</c:v>
                </c:pt>
                <c:pt idx="49">
                  <c:v>04/04/2018</c:v>
                </c:pt>
                <c:pt idx="50">
                  <c:v>08/08/2018</c:v>
                </c:pt>
                <c:pt idx="51">
                  <c:v>08/10/2018</c:v>
                </c:pt>
                <c:pt idx="52">
                  <c:v>06/06/2018</c:v>
                </c:pt>
                <c:pt idx="53">
                  <c:v>05/12/2018</c:v>
                </c:pt>
                <c:pt idx="54">
                  <c:v>06/02/2019</c:v>
                </c:pt>
                <c:pt idx="55">
                  <c:v>03/04/2019</c:v>
                </c:pt>
                <c:pt idx="56">
                  <c:v>05/06/2019</c:v>
                </c:pt>
                <c:pt idx="57">
                  <c:v>07/08/2019</c:v>
                </c:pt>
                <c:pt idx="58">
                  <c:v>09/10/2019</c:v>
                </c:pt>
                <c:pt idx="59">
                  <c:v>04/12/2019</c:v>
                </c:pt>
              </c:strCache>
            </c:strRef>
          </c:cat>
          <c:val>
            <c:numRef>
              <c:f>resíduo!$H$2:$H$67</c:f>
              <c:numCache>
                <c:formatCode>General</c:formatCode>
                <c:ptCount val="66"/>
                <c:pt idx="0">
                  <c:v>86.799046584061514</c:v>
                </c:pt>
                <c:pt idx="1">
                  <c:v>85.255293224852622</c:v>
                </c:pt>
                <c:pt idx="2">
                  <c:v>86.592273626889877</c:v>
                </c:pt>
                <c:pt idx="3">
                  <c:v>86.799206428678175</c:v>
                </c:pt>
                <c:pt idx="4">
                  <c:v>86.799206428678175</c:v>
                </c:pt>
                <c:pt idx="5">
                  <c:v>86.82859934364059</c:v>
                </c:pt>
                <c:pt idx="6">
                  <c:v>85.67158988274403</c:v>
                </c:pt>
                <c:pt idx="7">
                  <c:v>83.212399432880005</c:v>
                </c:pt>
                <c:pt idx="8">
                  <c:v>85.799693047361387</c:v>
                </c:pt>
                <c:pt idx="9">
                  <c:v>86.799206428678175</c:v>
                </c:pt>
                <c:pt idx="10">
                  <c:v>86.799206428678175</c:v>
                </c:pt>
                <c:pt idx="11">
                  <c:v>86.799206428678175</c:v>
                </c:pt>
                <c:pt idx="12">
                  <c:v>86.518726587295617</c:v>
                </c:pt>
                <c:pt idx="13">
                  <c:v>86.82859934364059</c:v>
                </c:pt>
                <c:pt idx="14">
                  <c:v>86.799206428678175</c:v>
                </c:pt>
                <c:pt idx="15">
                  <c:v>86.799206428678175</c:v>
                </c:pt>
                <c:pt idx="16">
                  <c:v>86.850550526931954</c:v>
                </c:pt>
                <c:pt idx="17">
                  <c:v>86.845537499610614</c:v>
                </c:pt>
                <c:pt idx="18">
                  <c:v>85.67158988274403</c:v>
                </c:pt>
                <c:pt idx="19">
                  <c:v>86.713943684828422</c:v>
                </c:pt>
                <c:pt idx="20">
                  <c:v>86.348072445560447</c:v>
                </c:pt>
                <c:pt idx="21">
                  <c:v>86.799206428678175</c:v>
                </c:pt>
                <c:pt idx="22">
                  <c:v>86.799206428678175</c:v>
                </c:pt>
                <c:pt idx="23">
                  <c:v>83.769999826346648</c:v>
                </c:pt>
                <c:pt idx="24">
                  <c:v>86.518726587295617</c:v>
                </c:pt>
                <c:pt idx="25">
                  <c:v>85.399143430223418</c:v>
                </c:pt>
                <c:pt idx="26">
                  <c:v>86.799206428678175</c:v>
                </c:pt>
                <c:pt idx="27">
                  <c:v>86.799206428678175</c:v>
                </c:pt>
                <c:pt idx="28">
                  <c:v>78.749443831963831</c:v>
                </c:pt>
                <c:pt idx="29">
                  <c:v>86.799206428678175</c:v>
                </c:pt>
                <c:pt idx="30">
                  <c:v>85.861601048132783</c:v>
                </c:pt>
                <c:pt idx="31">
                  <c:v>86.799206428678175</c:v>
                </c:pt>
                <c:pt idx="32">
                  <c:v>73.894459320284639</c:v>
                </c:pt>
                <c:pt idx="33">
                  <c:v>86.799206428678175</c:v>
                </c:pt>
                <c:pt idx="34">
                  <c:v>81.40206711689143</c:v>
                </c:pt>
                <c:pt idx="35">
                  <c:v>79.433595986197204</c:v>
                </c:pt>
                <c:pt idx="36">
                  <c:v>82.025704284828763</c:v>
                </c:pt>
                <c:pt idx="37">
                  <c:v>79.433595986197204</c:v>
                </c:pt>
                <c:pt idx="38">
                  <c:v>75.401347002091129</c:v>
                </c:pt>
                <c:pt idx="39">
                  <c:v>82.229392868508853</c:v>
                </c:pt>
                <c:pt idx="40">
                  <c:v>80.543909507035437</c:v>
                </c:pt>
                <c:pt idx="41">
                  <c:v>82.229392868508853</c:v>
                </c:pt>
                <c:pt idx="42">
                  <c:v>77.581931667487865</c:v>
                </c:pt>
                <c:pt idx="43">
                  <c:v>86.799206428678175</c:v>
                </c:pt>
                <c:pt idx="44">
                  <c:v>86.799206428678175</c:v>
                </c:pt>
                <c:pt idx="45">
                  <c:v>86.845537499610614</c:v>
                </c:pt>
                <c:pt idx="46">
                  <c:v>86.845537499610614</c:v>
                </c:pt>
                <c:pt idx="47">
                  <c:v>85.922034736545854</c:v>
                </c:pt>
                <c:pt idx="48">
                  <c:v>86.826823009120289</c:v>
                </c:pt>
                <c:pt idx="49">
                  <c:v>86.738777096879105</c:v>
                </c:pt>
                <c:pt idx="50">
                  <c:v>86.799206428678175</c:v>
                </c:pt>
                <c:pt idx="51">
                  <c:v>86.799206428678175</c:v>
                </c:pt>
                <c:pt idx="52">
                  <c:v>86.799206428678175</c:v>
                </c:pt>
                <c:pt idx="53">
                  <c:v>86.799206428678175</c:v>
                </c:pt>
                <c:pt idx="54">
                  <c:v>78.286404589437268</c:v>
                </c:pt>
                <c:pt idx="55">
                  <c:v>82.229392868508853</c:v>
                </c:pt>
                <c:pt idx="56">
                  <c:v>86.799206428678175</c:v>
                </c:pt>
                <c:pt idx="57">
                  <c:v>86.799206428678175</c:v>
                </c:pt>
                <c:pt idx="58">
                  <c:v>86.799206428678175</c:v>
                </c:pt>
                <c:pt idx="59">
                  <c:v>86.82859934364059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7-436E-B50B-1332D683F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023248"/>
        <c:axId val="709030792"/>
      </c:lineChart>
      <c:lineChart>
        <c:grouping val="standard"/>
        <c:varyColors val="0"/>
        <c:ser>
          <c:idx val="0"/>
          <c:order val="0"/>
          <c:tx>
            <c:v>valores medidos</c:v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strRef>
              <c:f>resíduo!$A$2:$A$67</c:f>
              <c:strCache>
                <c:ptCount val="60"/>
                <c:pt idx="0">
                  <c:v>23/02/2010</c:v>
                </c:pt>
                <c:pt idx="1">
                  <c:v>22/04/2010</c:v>
                </c:pt>
                <c:pt idx="2">
                  <c:v>16/06/2010</c:v>
                </c:pt>
                <c:pt idx="3">
                  <c:v>11/08/2010</c:v>
                </c:pt>
                <c:pt idx="4">
                  <c:v>20/10/2010</c:v>
                </c:pt>
                <c:pt idx="5">
                  <c:v>01/12/2010</c:v>
                </c:pt>
                <c:pt idx="6">
                  <c:v>16/02/2011</c:v>
                </c:pt>
                <c:pt idx="7">
                  <c:v>06/04/2011</c:v>
                </c:pt>
                <c:pt idx="8">
                  <c:v>15/06/2011</c:v>
                </c:pt>
                <c:pt idx="9">
                  <c:v>10/08/2011</c:v>
                </c:pt>
                <c:pt idx="10">
                  <c:v>26/10/2011</c:v>
                </c:pt>
                <c:pt idx="11">
                  <c:v>07/12/2011</c:v>
                </c:pt>
                <c:pt idx="12">
                  <c:v>08/02/2012</c:v>
                </c:pt>
                <c:pt idx="13">
                  <c:v>11/04/2012</c:v>
                </c:pt>
                <c:pt idx="14">
                  <c:v>13/06/2012</c:v>
                </c:pt>
                <c:pt idx="15">
                  <c:v>08/08/2012</c:v>
                </c:pt>
                <c:pt idx="16">
                  <c:v>17/10/2012</c:v>
                </c:pt>
                <c:pt idx="17">
                  <c:v>05/12/2012</c:v>
                </c:pt>
                <c:pt idx="18">
                  <c:v>06/02/2013</c:v>
                </c:pt>
                <c:pt idx="19">
                  <c:v>10/04/2013</c:v>
                </c:pt>
                <c:pt idx="20">
                  <c:v>05/06/2013</c:v>
                </c:pt>
                <c:pt idx="21">
                  <c:v>07/08/2013</c:v>
                </c:pt>
                <c:pt idx="22">
                  <c:v>09/10/2013</c:v>
                </c:pt>
                <c:pt idx="23">
                  <c:v>04/12/2013</c:v>
                </c:pt>
                <c:pt idx="24">
                  <c:v>05/02/2014</c:v>
                </c:pt>
                <c:pt idx="25">
                  <c:v>09/04/2014</c:v>
                </c:pt>
                <c:pt idx="26">
                  <c:v>11/06/2014</c:v>
                </c:pt>
                <c:pt idx="27">
                  <c:v>20/08/2014</c:v>
                </c:pt>
                <c:pt idx="28">
                  <c:v>08/10/2014</c:v>
                </c:pt>
                <c:pt idx="29">
                  <c:v>03/12/2014</c:v>
                </c:pt>
                <c:pt idx="30">
                  <c:v>04/02/2015</c:v>
                </c:pt>
                <c:pt idx="31">
                  <c:v>08/04/2015</c:v>
                </c:pt>
                <c:pt idx="32">
                  <c:v>10/06/2015</c:v>
                </c:pt>
                <c:pt idx="33">
                  <c:v>12/08/2015</c:v>
                </c:pt>
                <c:pt idx="34">
                  <c:v>07/10/2015</c:v>
                </c:pt>
                <c:pt idx="35">
                  <c:v>02/12/2015</c:v>
                </c:pt>
                <c:pt idx="36">
                  <c:v>03/02/2016</c:v>
                </c:pt>
                <c:pt idx="37">
                  <c:v>06/04/2016</c:v>
                </c:pt>
                <c:pt idx="38">
                  <c:v>01/06/2016</c:v>
                </c:pt>
                <c:pt idx="39">
                  <c:v>03/08/2016</c:v>
                </c:pt>
                <c:pt idx="40">
                  <c:v>05/10/2016</c:v>
                </c:pt>
                <c:pt idx="41">
                  <c:v>05/12/2016</c:v>
                </c:pt>
                <c:pt idx="42">
                  <c:v>01/02/2017</c:v>
                </c:pt>
                <c:pt idx="43">
                  <c:v>19/04/2017</c:v>
                </c:pt>
                <c:pt idx="44">
                  <c:v>07/06/2017</c:v>
                </c:pt>
                <c:pt idx="45">
                  <c:v>02/08/2017</c:v>
                </c:pt>
                <c:pt idx="46">
                  <c:v>18/10/2017</c:v>
                </c:pt>
                <c:pt idx="47">
                  <c:v>06/12/2017</c:v>
                </c:pt>
                <c:pt idx="48">
                  <c:v>07/02/2018</c:v>
                </c:pt>
                <c:pt idx="49">
                  <c:v>04/04/2018</c:v>
                </c:pt>
                <c:pt idx="50">
                  <c:v>08/08/2018</c:v>
                </c:pt>
                <c:pt idx="51">
                  <c:v>08/10/2018</c:v>
                </c:pt>
                <c:pt idx="52">
                  <c:v>06/06/2018</c:v>
                </c:pt>
                <c:pt idx="53">
                  <c:v>05/12/2018</c:v>
                </c:pt>
                <c:pt idx="54">
                  <c:v>06/02/2019</c:v>
                </c:pt>
                <c:pt idx="55">
                  <c:v>03/04/2019</c:v>
                </c:pt>
                <c:pt idx="56">
                  <c:v>05/06/2019</c:v>
                </c:pt>
                <c:pt idx="57">
                  <c:v>07/08/2019</c:v>
                </c:pt>
                <c:pt idx="58">
                  <c:v>09/10/2019</c:v>
                </c:pt>
                <c:pt idx="59">
                  <c:v>04/12/2019</c:v>
                </c:pt>
              </c:strCache>
            </c:strRef>
          </c:cat>
          <c:val>
            <c:numRef>
              <c:f>resíduo!$E$2:$E$67</c:f>
              <c:numCache>
                <c:formatCode>General</c:formatCode>
                <c:ptCount val="66"/>
                <c:pt idx="0">
                  <c:v>62</c:v>
                </c:pt>
                <c:pt idx="1">
                  <c:v>94</c:v>
                </c:pt>
                <c:pt idx="2">
                  <c:v>70</c:v>
                </c:pt>
                <c:pt idx="3">
                  <c:v>50</c:v>
                </c:pt>
                <c:pt idx="4">
                  <c:v>50</c:v>
                </c:pt>
                <c:pt idx="5">
                  <c:v>52</c:v>
                </c:pt>
                <c:pt idx="6">
                  <c:v>88</c:v>
                </c:pt>
                <c:pt idx="7">
                  <c:v>118</c:v>
                </c:pt>
                <c:pt idx="8">
                  <c:v>86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72</c:v>
                </c:pt>
                <c:pt idx="13">
                  <c:v>52</c:v>
                </c:pt>
                <c:pt idx="14">
                  <c:v>50</c:v>
                </c:pt>
                <c:pt idx="15">
                  <c:v>50</c:v>
                </c:pt>
                <c:pt idx="16">
                  <c:v>56</c:v>
                </c:pt>
                <c:pt idx="17">
                  <c:v>54</c:v>
                </c:pt>
                <c:pt idx="18">
                  <c:v>88</c:v>
                </c:pt>
                <c:pt idx="19">
                  <c:v>66</c:v>
                </c:pt>
                <c:pt idx="20">
                  <c:v>76</c:v>
                </c:pt>
                <c:pt idx="21">
                  <c:v>50</c:v>
                </c:pt>
                <c:pt idx="22">
                  <c:v>50</c:v>
                </c:pt>
                <c:pt idx="23">
                  <c:v>112</c:v>
                </c:pt>
                <c:pt idx="24">
                  <c:v>72</c:v>
                </c:pt>
                <c:pt idx="25">
                  <c:v>92</c:v>
                </c:pt>
                <c:pt idx="26">
                  <c:v>50</c:v>
                </c:pt>
                <c:pt idx="27">
                  <c:v>50</c:v>
                </c:pt>
                <c:pt idx="28">
                  <c:v>160</c:v>
                </c:pt>
                <c:pt idx="29">
                  <c:v>50</c:v>
                </c:pt>
                <c:pt idx="30">
                  <c:v>85</c:v>
                </c:pt>
                <c:pt idx="31">
                  <c:v>50</c:v>
                </c:pt>
                <c:pt idx="32">
                  <c:v>200</c:v>
                </c:pt>
                <c:pt idx="33">
                  <c:v>50</c:v>
                </c:pt>
                <c:pt idx="34">
                  <c:v>136</c:v>
                </c:pt>
                <c:pt idx="35">
                  <c:v>154</c:v>
                </c:pt>
                <c:pt idx="36">
                  <c:v>130</c:v>
                </c:pt>
                <c:pt idx="37">
                  <c:v>154</c:v>
                </c:pt>
                <c:pt idx="38">
                  <c:v>188</c:v>
                </c:pt>
                <c:pt idx="39">
                  <c:v>128</c:v>
                </c:pt>
                <c:pt idx="40">
                  <c:v>144</c:v>
                </c:pt>
                <c:pt idx="41">
                  <c:v>128</c:v>
                </c:pt>
                <c:pt idx="42">
                  <c:v>170</c:v>
                </c:pt>
                <c:pt idx="43">
                  <c:v>50</c:v>
                </c:pt>
                <c:pt idx="44">
                  <c:v>50</c:v>
                </c:pt>
                <c:pt idx="45">
                  <c:v>54</c:v>
                </c:pt>
                <c:pt idx="46">
                  <c:v>54</c:v>
                </c:pt>
                <c:pt idx="47">
                  <c:v>84</c:v>
                </c:pt>
                <c:pt idx="48">
                  <c:v>60</c:v>
                </c:pt>
                <c:pt idx="49">
                  <c:v>65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164</c:v>
                </c:pt>
                <c:pt idx="55">
                  <c:v>128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7-436E-B50B-1332D683F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019640"/>
        <c:axId val="709018328"/>
      </c:lineChart>
      <c:catAx>
        <c:axId val="70902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2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030792"/>
        <c:crosses val="autoZero"/>
        <c:auto val="1"/>
        <c:lblAlgn val="ctr"/>
        <c:lblOffset val="100"/>
        <c:noMultiLvlLbl val="0"/>
      </c:catAx>
      <c:valAx>
        <c:axId val="70903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023248"/>
        <c:crosses val="autoZero"/>
        <c:crossBetween val="between"/>
      </c:valAx>
      <c:valAx>
        <c:axId val="709018328"/>
        <c:scaling>
          <c:orientation val="minMax"/>
          <c:max val="51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Sólido</a:t>
                </a:r>
                <a:r>
                  <a:rPr lang="pt-BR" baseline="0"/>
                  <a:t> (mg/L)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9019640"/>
        <c:crosses val="max"/>
        <c:crossBetween val="between"/>
      </c:valAx>
      <c:catAx>
        <c:axId val="709019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9018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332301</xdr:colOff>
      <xdr:row>0</xdr:row>
      <xdr:rowOff>136326</xdr:rowOff>
    </xdr:from>
    <xdr:to>
      <xdr:col>29</xdr:col>
      <xdr:colOff>153253</xdr:colOff>
      <xdr:row>24</xdr:row>
      <xdr:rowOff>49575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5370928C-AA25-4EFC-A5CD-2EA776088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0.79606</cdr:x>
      <cdr:y>0.0119</cdr:y>
    </cdr:from>
    <cdr:to>
      <cdr:x>0.94594</cdr:x>
      <cdr:y>0.10435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5AFC185C-AF16-4C17-B823-784ACB3226B6}"/>
            </a:ext>
          </a:extLst>
        </cdr:cNvPr>
        <cdr:cNvSpPr txBox="1"/>
      </cdr:nvSpPr>
      <cdr:spPr>
        <a:xfrm xmlns:a="http://schemas.openxmlformats.org/drawingml/2006/main">
          <a:off x="6686120" y="53060"/>
          <a:ext cx="1258859" cy="412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42334</xdr:colOff>
      <xdr:row>1</xdr:row>
      <xdr:rowOff>52050</xdr:rowOff>
    </xdr:from>
    <xdr:to>
      <xdr:col>13</xdr:col>
      <xdr:colOff>55034</xdr:colOff>
      <xdr:row>20</xdr:row>
      <xdr:rowOff>37484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54B681F-6871-4C54-BB15-5EA791E1A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10410</xdr:colOff>
      <xdr:row>21</xdr:row>
      <xdr:rowOff>76417</xdr:rowOff>
    </xdr:from>
    <xdr:to>
      <xdr:col>13</xdr:col>
      <xdr:colOff>36287</xdr:colOff>
      <xdr:row>40</xdr:row>
      <xdr:rowOff>72571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D2F6CB9A-59A4-4672-92AB-7296A765C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422836</xdr:colOff>
      <xdr:row>1</xdr:row>
      <xdr:rowOff>45920</xdr:rowOff>
    </xdr:from>
    <xdr:to>
      <xdr:col>26</xdr:col>
      <xdr:colOff>399142</xdr:colOff>
      <xdr:row>20</xdr:row>
      <xdr:rowOff>18143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8F9D3A0A-B246-4CD3-A116-58F83A427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435403</xdr:colOff>
      <xdr:row>21</xdr:row>
      <xdr:rowOff>75337</xdr:rowOff>
    </xdr:from>
    <xdr:to>
      <xdr:col>26</xdr:col>
      <xdr:colOff>417285</xdr:colOff>
      <xdr:row>40</xdr:row>
      <xdr:rowOff>54428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ED7F9D6D-7004-4717-91D8-698EC6070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74332</xdr:colOff>
      <xdr:row>1</xdr:row>
      <xdr:rowOff>15697</xdr:rowOff>
    </xdr:from>
    <xdr:to>
      <xdr:col>40</xdr:col>
      <xdr:colOff>72571</xdr:colOff>
      <xdr:row>20</xdr:row>
      <xdr:rowOff>-1</xdr:rowOff>
    </xdr:to>
    <xdr:graphicFrame macro="">
      <xdr:nvGraphicFramePr>
        <xdr:cNvPr id="7" name="Gráfico 1">
          <a:extLst>
            <a:ext uri="{FF2B5EF4-FFF2-40B4-BE49-F238E27FC236}">
              <a16:creationId xmlns:a16="http://schemas.microsoft.com/office/drawing/2014/main" id="{D547AD1C-17D3-4752-A0A3-F81CA4FFB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67964</xdr:colOff>
      <xdr:row>21</xdr:row>
      <xdr:rowOff>47663</xdr:rowOff>
    </xdr:from>
    <xdr:to>
      <xdr:col>40</xdr:col>
      <xdr:colOff>72571</xdr:colOff>
      <xdr:row>40</xdr:row>
      <xdr:rowOff>54428</xdr:rowOff>
    </xdr:to>
    <xdr:graphicFrame macro="">
      <xdr:nvGraphicFramePr>
        <xdr:cNvPr id="8" name="Gráfico 1">
          <a:extLst>
            <a:ext uri="{FF2B5EF4-FFF2-40B4-BE49-F238E27FC236}">
              <a16:creationId xmlns:a16="http://schemas.microsoft.com/office/drawing/2014/main" id="{A0DE401A-7CAE-47A8-803F-6C0013064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310313</xdr:colOff>
      <xdr:row>1</xdr:row>
      <xdr:rowOff>451</xdr:rowOff>
    </xdr:from>
    <xdr:to>
      <xdr:col>53</xdr:col>
      <xdr:colOff>290285</xdr:colOff>
      <xdr:row>19</xdr:row>
      <xdr:rowOff>163284</xdr:rowOff>
    </xdr:to>
    <xdr:graphicFrame macro="">
      <xdr:nvGraphicFramePr>
        <xdr:cNvPr id="9" name="Gráfico 1">
          <a:extLst>
            <a:ext uri="{FF2B5EF4-FFF2-40B4-BE49-F238E27FC236}">
              <a16:creationId xmlns:a16="http://schemas.microsoft.com/office/drawing/2014/main" id="{C60174A2-1615-4B17-BEE5-A087D805C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294283</xdr:colOff>
      <xdr:row>21</xdr:row>
      <xdr:rowOff>50633</xdr:rowOff>
    </xdr:from>
    <xdr:to>
      <xdr:col>53</xdr:col>
      <xdr:colOff>317498</xdr:colOff>
      <xdr:row>40</xdr:row>
      <xdr:rowOff>57727</xdr:rowOff>
    </xdr:to>
    <xdr:graphicFrame macro="">
      <xdr:nvGraphicFramePr>
        <xdr:cNvPr id="10" name="Gráfico 1">
          <a:extLst>
            <a:ext uri="{FF2B5EF4-FFF2-40B4-BE49-F238E27FC236}">
              <a16:creationId xmlns:a16="http://schemas.microsoft.com/office/drawing/2014/main" id="{A53F69C7-023B-4649-9127-6ACA71C08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54</xdr:col>
      <xdr:colOff>13806</xdr:colOff>
      <xdr:row>1</xdr:row>
      <xdr:rowOff>-1</xdr:rowOff>
    </xdr:from>
    <xdr:to>
      <xdr:col>66</xdr:col>
      <xdr:colOff>593587</xdr:colOff>
      <xdr:row>19</xdr:row>
      <xdr:rowOff>165652</xdr:rowOff>
    </xdr:to>
    <xdr:graphicFrame macro="">
      <xdr:nvGraphicFramePr>
        <xdr:cNvPr id="11" name="Gráfico 1">
          <a:extLst>
            <a:ext uri="{FF2B5EF4-FFF2-40B4-BE49-F238E27FC236}">
              <a16:creationId xmlns:a16="http://schemas.microsoft.com/office/drawing/2014/main" id="{DD0E3F10-E000-44E5-9368-AE0B7BE9A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1251C-BC9E-4CD3-A338-CF29C9112826}">
  <dimension ref="A1:N68"/>
  <sheetViews>
    <sheetView topLeftCell="A28" zoomScale="70" zoomScaleNormal="118" workbookViewId="0">
      <selection activeCell="B57" sqref="B57"/>
    </sheetView>
  </sheetViews>
  <sheetFormatPr defaultRowHeight="15" x14ac:dyDescent="0.25"/>
  <cols>
    <col min="1" max="1" width="11.5703125" bestFit="1" customWidth="1"/>
    <col min="2" max="2" width="9.5703125" style="1" bestFit="1" customWidth="1"/>
    <col min="3" max="3" width="8.7109375" style="1"/>
    <col min="5" max="5" width="9.42578125" bestFit="1" customWidth="1"/>
    <col min="7" max="7" width="11.42578125" bestFit="1" customWidth="1"/>
    <col min="8" max="8" width="7.7109375" bestFit="1" customWidth="1"/>
    <col min="9" max="9" width="7.7109375" customWidth="1"/>
    <col min="10" max="10" width="9.85546875" customWidth="1"/>
  </cols>
  <sheetData>
    <row r="1" spans="1:14" x14ac:dyDescent="0.25">
      <c r="A1" s="102" t="s">
        <v>1</v>
      </c>
      <c r="B1" s="101">
        <v>0.15</v>
      </c>
      <c r="C1" s="101">
        <v>0.12</v>
      </c>
      <c r="D1" s="101">
        <v>0.1</v>
      </c>
      <c r="E1" s="101">
        <v>0.1</v>
      </c>
      <c r="F1" s="101">
        <v>0.1</v>
      </c>
      <c r="G1" s="101">
        <v>0.1</v>
      </c>
      <c r="H1" s="101">
        <v>0.08</v>
      </c>
      <c r="I1" s="101">
        <v>0.08</v>
      </c>
      <c r="J1" s="101">
        <v>0.17</v>
      </c>
    </row>
    <row r="2" spans="1:14" x14ac:dyDescent="0.25">
      <c r="A2" s="102" t="s">
        <v>55</v>
      </c>
      <c r="B2" s="103" t="s">
        <v>56</v>
      </c>
      <c r="C2" s="103" t="s">
        <v>2</v>
      </c>
      <c r="D2" s="103" t="s">
        <v>3</v>
      </c>
      <c r="E2" s="103" t="s">
        <v>57</v>
      </c>
      <c r="F2" s="103" t="s">
        <v>58</v>
      </c>
      <c r="G2" s="103" t="s">
        <v>4</v>
      </c>
      <c r="H2" s="103" t="s">
        <v>5</v>
      </c>
      <c r="I2" s="103" t="s">
        <v>59</v>
      </c>
      <c r="J2" s="103" t="s">
        <v>6</v>
      </c>
      <c r="K2" s="106" t="s">
        <v>7</v>
      </c>
      <c r="L2">
        <v>36</v>
      </c>
    </row>
    <row r="3" spans="1:14" x14ac:dyDescent="0.25">
      <c r="A3" t="s">
        <v>18</v>
      </c>
      <c r="B3" s="100">
        <f>coliformes!I2</f>
        <v>14.47297413666643</v>
      </c>
      <c r="C3" s="104">
        <f>pH!H2</f>
        <v>89.998720613639762</v>
      </c>
      <c r="D3" s="101">
        <f>DBO!H2</f>
        <v>81.426923999999985</v>
      </c>
      <c r="E3" s="101">
        <f>nitrogênio!X2</f>
        <v>96.753</v>
      </c>
      <c r="F3" s="101">
        <f>fósforo!H2</f>
        <v>94.668325907721353</v>
      </c>
      <c r="G3" s="100">
        <f>temperatura!Q2</f>
        <v>91.560000000000016</v>
      </c>
      <c r="H3" s="100">
        <f>turbidez!H2</f>
        <v>46.177283306011972</v>
      </c>
      <c r="I3" s="100">
        <f>resíduo!H2</f>
        <v>86.799046584061514</v>
      </c>
      <c r="J3" s="100">
        <f>OD!H2</f>
        <v>67.341865680747148</v>
      </c>
      <c r="K3" s="107">
        <f>B3^B$1*C3^C$1*D3^D$1*E3^E$1*F3^F$1*G3^G$1*H3^H$1*I3^I$1*J3^J$1</f>
        <v>61.81163970070844</v>
      </c>
      <c r="L3" t="str">
        <f>IF(K3&lt;=19,"PÉSSIMA",IF(K3&lt;=36,"RUIM",IF(K3&lt;=51,"REGULAR",IF(K3&lt;=79,"BOA","ÓTIMA"))))</f>
        <v>BOA</v>
      </c>
      <c r="N3">
        <v>51</v>
      </c>
    </row>
    <row r="4" spans="1:14" x14ac:dyDescent="0.25">
      <c r="A4" t="s">
        <v>104</v>
      </c>
      <c r="B4" s="100">
        <f>coliformes!I3</f>
        <v>15.718751073850749</v>
      </c>
      <c r="C4" s="104">
        <f>pH!H3</f>
        <v>91.602385568136469</v>
      </c>
      <c r="D4" s="101">
        <f>DBO!H3</f>
        <v>81.426923999999985</v>
      </c>
      <c r="E4" s="101">
        <f>nitrogênio!X3</f>
        <v>96.498000000000005</v>
      </c>
      <c r="F4" s="101">
        <f>fósforo!H3</f>
        <v>97.261939644504281</v>
      </c>
      <c r="G4" s="100">
        <f>temperatura!Q3</f>
        <v>88.2</v>
      </c>
      <c r="H4" s="100">
        <f>turbidez!H3</f>
        <v>41.116531492211848</v>
      </c>
      <c r="I4" s="100">
        <f>resíduo!H3</f>
        <v>85.255293224852622</v>
      </c>
      <c r="J4" s="100">
        <f>OD!H3</f>
        <v>55.869618539153436</v>
      </c>
      <c r="K4" s="107">
        <f>B4^B$1*C4^C$1*D4^D$1*E4^E$1*F4^F$1*G4^G$1*H4^H$1*I4^I$1*J4^J$1</f>
        <v>60.028874507430658</v>
      </c>
      <c r="L4" t="str">
        <f t="shared" ref="L4:L67" si="0">IF(K4&lt;=19,"PÉSSIMA",IF(K4&lt;=36,"RUIM",IF(K4&lt;=51,"REGULAR",IF(K4&lt;=79,"BOA","ÓTIMA"))))</f>
        <v>BOA</v>
      </c>
      <c r="N4">
        <v>51</v>
      </c>
    </row>
    <row r="5" spans="1:14" x14ac:dyDescent="0.25">
      <c r="A5" t="s">
        <v>105</v>
      </c>
      <c r="B5" s="100">
        <f>coliformes!I4</f>
        <v>22.317202910642173</v>
      </c>
      <c r="C5" s="104">
        <f>pH!H4</f>
        <v>86.757129676799991</v>
      </c>
      <c r="D5" s="101">
        <f>DBO!H4</f>
        <v>81.426923999999985</v>
      </c>
      <c r="E5" s="101">
        <f>nitrogênio!X4</f>
        <v>96.600000000000009</v>
      </c>
      <c r="F5" s="101">
        <f>fósforo!H4</f>
        <v>92.201083931374228</v>
      </c>
      <c r="G5" s="100">
        <f>temperatura!Q4</f>
        <v>90.6</v>
      </c>
      <c r="H5" s="100">
        <f>turbidez!H4</f>
        <v>67.366997445482141</v>
      </c>
      <c r="I5" s="100">
        <f>resíduo!H4</f>
        <v>86.592273626889877</v>
      </c>
      <c r="J5" s="100">
        <f>OD!H4</f>
        <v>70.22825392530369</v>
      </c>
      <c r="K5" s="107">
        <f t="shared" ref="K5:K68" si="1">B5^B$1*C5^C$1*D5^D$1*E5^E$1*F5^F$1*G5^G$1*H5^H$1*I5^I$1*J5^J$1</f>
        <v>67.89450839829226</v>
      </c>
      <c r="L5" t="str">
        <f t="shared" si="0"/>
        <v>BOA</v>
      </c>
      <c r="N5">
        <v>51</v>
      </c>
    </row>
    <row r="6" spans="1:14" x14ac:dyDescent="0.25">
      <c r="A6" t="s">
        <v>107</v>
      </c>
      <c r="B6" s="100">
        <f>coliformes!I5</f>
        <v>13.323156894780642</v>
      </c>
      <c r="C6" s="104">
        <f>pH!H5</f>
        <v>81.006546650388401</v>
      </c>
      <c r="D6" s="101">
        <f>DBO!H5</f>
        <v>81.426923999999985</v>
      </c>
      <c r="E6" s="101">
        <f>nitrogênio!X5</f>
        <v>96.447000000000003</v>
      </c>
      <c r="F6" s="101">
        <f>fósforo!H5</f>
        <v>88.718090920030576</v>
      </c>
      <c r="G6" s="100">
        <f>temperatura!Q5</f>
        <v>88.6</v>
      </c>
      <c r="H6" s="100">
        <f>turbidez!H5</f>
        <v>66.099388759120515</v>
      </c>
      <c r="I6" s="100">
        <f>resíduo!H5</f>
        <v>86.799206428678175</v>
      </c>
      <c r="J6" s="100">
        <f>OD!H5</f>
        <v>71.579783093047155</v>
      </c>
      <c r="K6" s="107">
        <f t="shared" si="1"/>
        <v>62.054770226949842</v>
      </c>
      <c r="L6" t="str">
        <f t="shared" si="0"/>
        <v>BOA</v>
      </c>
      <c r="N6">
        <v>51</v>
      </c>
    </row>
    <row r="7" spans="1:14" x14ac:dyDescent="0.25">
      <c r="A7" t="s">
        <v>108</v>
      </c>
      <c r="B7" s="100">
        <f>coliformes!I6</f>
        <v>8.6020175618200714</v>
      </c>
      <c r="C7" s="104">
        <f>pH!H6</f>
        <v>92.20720112853769</v>
      </c>
      <c r="D7" s="101">
        <f>DBO!H6</f>
        <v>81.426923999999985</v>
      </c>
      <c r="E7" s="101">
        <f>nitrogênio!X6</f>
        <v>96.498000000000005</v>
      </c>
      <c r="F7" s="101">
        <f>fósforo!H6</f>
        <v>93.419479481211724</v>
      </c>
      <c r="G7" s="100">
        <f>temperatura!Q6</f>
        <v>88.6</v>
      </c>
      <c r="H7" s="100">
        <f>turbidez!H6</f>
        <v>63.663087985021548</v>
      </c>
      <c r="I7" s="100">
        <f>resíduo!H6</f>
        <v>86.799206428678175</v>
      </c>
      <c r="J7" s="100">
        <f>OD!H6</f>
        <v>65.81079326485478</v>
      </c>
      <c r="K7" s="107">
        <f t="shared" si="1"/>
        <v>58.315011806197809</v>
      </c>
      <c r="L7" t="str">
        <f t="shared" si="0"/>
        <v>BOA</v>
      </c>
      <c r="N7">
        <v>51</v>
      </c>
    </row>
    <row r="8" spans="1:14" x14ac:dyDescent="0.25">
      <c r="A8" t="s">
        <v>110</v>
      </c>
      <c r="B8" s="100">
        <f>coliformes!I7</f>
        <v>13.323156894780642</v>
      </c>
      <c r="C8" s="104">
        <f>pH!H7</f>
        <v>91.731785824799914</v>
      </c>
      <c r="D8" s="101">
        <f>DBO!H7</f>
        <v>81.426923999999985</v>
      </c>
      <c r="E8" s="101">
        <f>nitrogênio!X7</f>
        <v>96.498000000000005</v>
      </c>
      <c r="F8" s="101">
        <f>fósforo!H7</f>
        <v>97.261939644504281</v>
      </c>
      <c r="G8" s="100">
        <f>temperatura!Q7</f>
        <v>80.599999999999994</v>
      </c>
      <c r="H8" s="100">
        <f>turbidez!H7</f>
        <v>72.84589024000789</v>
      </c>
      <c r="I8" s="100">
        <f>resíduo!H7</f>
        <v>86.82859934364059</v>
      </c>
      <c r="J8" s="100">
        <f>OD!H7</f>
        <v>59.261326968384104</v>
      </c>
      <c r="K8" s="107">
        <f t="shared" si="1"/>
        <v>61.461965619640338</v>
      </c>
      <c r="L8" t="str">
        <f t="shared" si="0"/>
        <v>BOA</v>
      </c>
      <c r="N8">
        <v>51</v>
      </c>
    </row>
    <row r="9" spans="1:14" x14ac:dyDescent="0.25">
      <c r="A9" t="s">
        <v>111</v>
      </c>
      <c r="B9" s="100">
        <f>coliformes!I8</f>
        <v>7.9301549458896661</v>
      </c>
      <c r="C9" s="104">
        <f>pH!H8</f>
        <v>81.948364468800037</v>
      </c>
      <c r="D9" s="101">
        <f>DBO!H8</f>
        <v>65.346652000000006</v>
      </c>
      <c r="E9" s="101">
        <f>nitrogênio!X8</f>
        <v>96.09</v>
      </c>
      <c r="F9" s="101">
        <f>fósforo!H8</f>
        <v>94.668325907721353</v>
      </c>
      <c r="G9" s="100">
        <f>temperatura!Q8</f>
        <v>79.800000000000011</v>
      </c>
      <c r="H9" s="100">
        <f>turbidez!H8</f>
        <v>32.195671377213664</v>
      </c>
      <c r="I9" s="100">
        <f>resíduo!H8</f>
        <v>85.67158988274403</v>
      </c>
      <c r="J9" s="100">
        <f>OD!H8</f>
        <v>42.992606180812245</v>
      </c>
      <c r="K9" s="107">
        <f t="shared" si="1"/>
        <v>48.423445129302806</v>
      </c>
      <c r="L9" t="str">
        <f t="shared" si="0"/>
        <v>REGULAR</v>
      </c>
      <c r="N9">
        <v>51</v>
      </c>
    </row>
    <row r="10" spans="1:14" x14ac:dyDescent="0.25">
      <c r="A10" t="s">
        <v>112</v>
      </c>
      <c r="B10" s="100">
        <f>coliformes!I9</f>
        <v>4.8973795994141298</v>
      </c>
      <c r="C10" s="104">
        <f>pH!H9</f>
        <v>92.218439780998324</v>
      </c>
      <c r="D10" s="101">
        <f>DBO!H9</f>
        <v>81.426923999999985</v>
      </c>
      <c r="E10" s="101">
        <f>nitrogênio!X9</f>
        <v>95.988</v>
      </c>
      <c r="F10" s="101">
        <f>fósforo!H9</f>
        <v>94.668325907721353</v>
      </c>
      <c r="G10" s="100">
        <f>temperatura!Q9</f>
        <v>78.599999999999994</v>
      </c>
      <c r="H10" s="100">
        <f>turbidez!H9</f>
        <v>28.683096953788443</v>
      </c>
      <c r="I10" s="100">
        <f>resíduo!H9</f>
        <v>83.212399432880005</v>
      </c>
      <c r="J10" s="100">
        <f>OD!H9</f>
        <v>41.522099314254937</v>
      </c>
      <c r="K10" s="107">
        <f t="shared" si="1"/>
        <v>45.821207264647832</v>
      </c>
      <c r="L10" t="str">
        <f t="shared" si="0"/>
        <v>REGULAR</v>
      </c>
      <c r="N10">
        <v>51</v>
      </c>
    </row>
    <row r="11" spans="1:14" x14ac:dyDescent="0.25">
      <c r="A11" t="s">
        <v>113</v>
      </c>
      <c r="B11" s="100">
        <f>coliformes!I10</f>
        <v>13.860705447839717</v>
      </c>
      <c r="C11" s="104">
        <f>pH!H10</f>
        <v>91.731785824799914</v>
      </c>
      <c r="D11" s="101">
        <f>DBO!H10</f>
        <v>81.426923999999985</v>
      </c>
      <c r="E11" s="101">
        <f>nitrogênio!X10</f>
        <v>94.814999999999998</v>
      </c>
      <c r="F11" s="101">
        <f>fósforo!H10</f>
        <v>94.668325907721353</v>
      </c>
      <c r="G11" s="100">
        <f>temperatura!Q10</f>
        <v>91.56</v>
      </c>
      <c r="H11" s="100">
        <f>turbidez!H10</f>
        <v>64.865541571514754</v>
      </c>
      <c r="I11" s="100">
        <f>resíduo!H10</f>
        <v>85.799693047361387</v>
      </c>
      <c r="J11" s="100">
        <f>OD!H10</f>
        <v>64.228280126060227</v>
      </c>
      <c r="K11" s="107">
        <f t="shared" si="1"/>
        <v>62.557472019821148</v>
      </c>
      <c r="L11" t="str">
        <f t="shared" si="0"/>
        <v>BOA</v>
      </c>
      <c r="N11">
        <v>51</v>
      </c>
    </row>
    <row r="12" spans="1:14" x14ac:dyDescent="0.25">
      <c r="A12" t="s">
        <v>114</v>
      </c>
      <c r="B12" s="100">
        <f>coliformes!I11</f>
        <v>10.368874605492566</v>
      </c>
      <c r="C12" s="104">
        <f>pH!H11</f>
        <v>92.218439780998324</v>
      </c>
      <c r="D12" s="101">
        <f>DBO!H11</f>
        <v>52.237868000000006</v>
      </c>
      <c r="E12" s="101">
        <f>nitrogênio!X11</f>
        <v>94.457999999999998</v>
      </c>
      <c r="F12" s="101">
        <f>fósforo!H11</f>
        <v>94.29040856165939</v>
      </c>
      <c r="G12" s="100">
        <f>temperatura!Q11</f>
        <v>89.16</v>
      </c>
      <c r="H12" s="100">
        <f>turbidez!H11</f>
        <v>66.099388759120515</v>
      </c>
      <c r="I12" s="100">
        <f>resíduo!H11</f>
        <v>86.799206428678175</v>
      </c>
      <c r="J12" s="100">
        <f>OD!H11</f>
        <v>60.943423533368289</v>
      </c>
      <c r="K12" s="107">
        <f t="shared" si="1"/>
        <v>56.762128479356342</v>
      </c>
      <c r="L12" t="str">
        <f t="shared" si="0"/>
        <v>BOA</v>
      </c>
      <c r="N12">
        <v>51</v>
      </c>
    </row>
    <row r="13" spans="1:14" x14ac:dyDescent="0.25">
      <c r="A13" t="s">
        <v>115</v>
      </c>
      <c r="B13" s="100">
        <f>coliformes!I12</f>
        <v>20.262911784903373</v>
      </c>
      <c r="C13" s="104">
        <f>pH!H12</f>
        <v>72.829399500000022</v>
      </c>
      <c r="D13" s="101">
        <f>DBO!H12</f>
        <v>81.426923999999985</v>
      </c>
      <c r="E13" s="101">
        <f>nitrogênio!X12</f>
        <v>96.600000000000009</v>
      </c>
      <c r="F13" s="101">
        <f>fósforo!H12</f>
        <v>95.561238590921576</v>
      </c>
      <c r="G13" s="100">
        <f>temperatura!Q12</f>
        <v>92.52</v>
      </c>
      <c r="H13" s="100">
        <f>turbidez!H12</f>
        <v>75.749241453794014</v>
      </c>
      <c r="I13" s="100">
        <f>resíduo!H12</f>
        <v>86.799206428678175</v>
      </c>
      <c r="J13" s="100">
        <f>OD!H12</f>
        <v>57.566766457135607</v>
      </c>
      <c r="K13" s="107">
        <f t="shared" si="1"/>
        <v>64.323412407229398</v>
      </c>
      <c r="L13" t="str">
        <f t="shared" si="0"/>
        <v>BOA</v>
      </c>
      <c r="N13">
        <v>51</v>
      </c>
    </row>
    <row r="14" spans="1:14" x14ac:dyDescent="0.25">
      <c r="A14" t="s">
        <v>116</v>
      </c>
      <c r="B14" s="100">
        <f>coliformes!I13</f>
        <v>10.368874605492566</v>
      </c>
      <c r="C14" s="104">
        <f>pH!H13</f>
        <v>81.948364468800037</v>
      </c>
      <c r="D14" s="101">
        <f>DBO!H13</f>
        <v>81.426923999999985</v>
      </c>
      <c r="E14" s="101">
        <f>nitrogênio!X13</f>
        <v>93.335999999999999</v>
      </c>
      <c r="F14" s="101">
        <f>fósforo!H13</f>
        <v>97.395107756339428</v>
      </c>
      <c r="G14" s="100">
        <f>temperatura!Q13</f>
        <v>91.56</v>
      </c>
      <c r="H14" s="100">
        <f>turbidez!H13</f>
        <v>52.139825427429635</v>
      </c>
      <c r="I14" s="100">
        <f>resíduo!H13</f>
        <v>86.799206428678175</v>
      </c>
      <c r="J14" s="100">
        <f>OD!H13</f>
        <v>47.609067952820297</v>
      </c>
      <c r="K14" s="107">
        <f t="shared" si="1"/>
        <v>55.303505919999203</v>
      </c>
      <c r="L14" t="str">
        <f t="shared" si="0"/>
        <v>BOA</v>
      </c>
      <c r="N14">
        <v>51</v>
      </c>
    </row>
    <row r="15" spans="1:14" x14ac:dyDescent="0.25">
      <c r="A15" t="s">
        <v>117</v>
      </c>
      <c r="B15" s="100">
        <f>coliformes!I14</f>
        <v>11.999980668905085</v>
      </c>
      <c r="C15" s="104">
        <f>pH!H14</f>
        <v>77.305768108799953</v>
      </c>
      <c r="D15" s="101">
        <f>DBO!H14</f>
        <v>72.986350999999999</v>
      </c>
      <c r="E15" s="101">
        <f>nitrogênio!X14</f>
        <v>95.936999999999998</v>
      </c>
      <c r="F15" s="101">
        <f>fósforo!H14</f>
        <v>87.611223767258124</v>
      </c>
      <c r="G15" s="100">
        <f>temperatura!Q14</f>
        <v>73</v>
      </c>
      <c r="H15" s="100">
        <f>turbidez!H14</f>
        <v>54.026638594787251</v>
      </c>
      <c r="I15" s="100">
        <f>resíduo!H14</f>
        <v>86.518726587295617</v>
      </c>
      <c r="J15" s="100">
        <f>OD!H14</f>
        <v>44.497691733622545</v>
      </c>
      <c r="K15" s="107">
        <f t="shared" si="1"/>
        <v>53.378745954282216</v>
      </c>
      <c r="L15" t="str">
        <f t="shared" si="0"/>
        <v>BOA</v>
      </c>
      <c r="N15">
        <v>51</v>
      </c>
    </row>
    <row r="16" spans="1:14" x14ac:dyDescent="0.25">
      <c r="A16" t="s">
        <v>23</v>
      </c>
      <c r="B16" s="100">
        <f>coliformes!I15</f>
        <v>12.317273975378839</v>
      </c>
      <c r="C16" s="104">
        <f>pH!H15</f>
        <v>64.374486124800029</v>
      </c>
      <c r="D16" s="101">
        <f>DBO!H15</f>
        <v>41.660556</v>
      </c>
      <c r="E16" s="101">
        <f>nitrogênio!X15</f>
        <v>92.673000000000002</v>
      </c>
      <c r="F16" s="101">
        <f>fósforo!H15</f>
        <v>99.020116759432682</v>
      </c>
      <c r="G16" s="100">
        <f>temperatura!Q15</f>
        <v>83.800000000000011</v>
      </c>
      <c r="H16" s="100">
        <f>turbidez!H15</f>
        <v>70.015983269417347</v>
      </c>
      <c r="I16" s="100">
        <f>resíduo!H15</f>
        <v>86.82859934364059</v>
      </c>
      <c r="J16" s="100">
        <f>OD!H15</f>
        <v>37.317112843397446</v>
      </c>
      <c r="K16" s="107">
        <f t="shared" si="1"/>
        <v>50.248208450072447</v>
      </c>
      <c r="L16" t="str">
        <f t="shared" si="0"/>
        <v>REGULAR</v>
      </c>
      <c r="N16">
        <v>51</v>
      </c>
    </row>
    <row r="17" spans="1:14" x14ac:dyDescent="0.25">
      <c r="A17" t="s">
        <v>24</v>
      </c>
      <c r="B17" s="100">
        <f>coliformes!I16</f>
        <v>8.8589525890105367</v>
      </c>
      <c r="C17" s="104">
        <f>pH!H16</f>
        <v>81.948364468800037</v>
      </c>
      <c r="D17" s="101">
        <f>DBO!H16</f>
        <v>65.346652000000006</v>
      </c>
      <c r="E17" s="101">
        <f>nitrogênio!X16</f>
        <v>96.242999999999995</v>
      </c>
      <c r="F17" s="101">
        <f>fósforo!H16</f>
        <v>95.176641589665508</v>
      </c>
      <c r="G17" s="100">
        <f>temperatura!Q16</f>
        <v>83.88000000000001</v>
      </c>
      <c r="H17" s="100">
        <f>turbidez!H16</f>
        <v>59.133811322890132</v>
      </c>
      <c r="I17" s="100">
        <f>resíduo!H16</f>
        <v>86.799206428678175</v>
      </c>
      <c r="J17" s="100">
        <f>OD!H16</f>
        <v>55.869618539153436</v>
      </c>
      <c r="K17" s="107">
        <f t="shared" si="1"/>
        <v>54.407443625006714</v>
      </c>
      <c r="L17" t="str">
        <f t="shared" si="0"/>
        <v>BOA</v>
      </c>
      <c r="N17">
        <v>51</v>
      </c>
    </row>
    <row r="18" spans="1:14" x14ac:dyDescent="0.25">
      <c r="A18" t="s">
        <v>119</v>
      </c>
      <c r="B18" s="100">
        <f>coliformes!I17</f>
        <v>10.31065096831345</v>
      </c>
      <c r="C18" s="104">
        <f>pH!H17</f>
        <v>68.519098540800002</v>
      </c>
      <c r="D18" s="101">
        <f>DBO!H17</f>
        <v>58.449225000000006</v>
      </c>
      <c r="E18" s="101">
        <f>nitrogênio!X17</f>
        <v>95.988</v>
      </c>
      <c r="F18" s="101">
        <f>fósforo!H17</f>
        <v>93.296287785996924</v>
      </c>
      <c r="G18" s="100">
        <f>temperatura!Q17</f>
        <v>88.2</v>
      </c>
      <c r="H18" s="100">
        <f>turbidez!H17</f>
        <v>63.781978304151124</v>
      </c>
      <c r="I18" s="100">
        <f>resíduo!H17</f>
        <v>86.799206428678175</v>
      </c>
      <c r="J18" s="100">
        <f>OD!H17</f>
        <v>60.943423533368289</v>
      </c>
      <c r="K18" s="107">
        <f t="shared" si="1"/>
        <v>55.159184640119733</v>
      </c>
      <c r="L18" t="str">
        <f t="shared" si="0"/>
        <v>BOA</v>
      </c>
      <c r="N18">
        <v>51</v>
      </c>
    </row>
    <row r="19" spans="1:14" x14ac:dyDescent="0.25">
      <c r="A19" t="s">
        <v>26</v>
      </c>
      <c r="B19" s="100">
        <f>coliformes!I18</f>
        <v>13.90863807705578</v>
      </c>
      <c r="C19" s="104">
        <f>pH!H18</f>
        <v>92.218439780998324</v>
      </c>
      <c r="D19" s="101">
        <f>DBO!H18</f>
        <v>81.426923999999985</v>
      </c>
      <c r="E19" s="101">
        <f>nitrogênio!X18</f>
        <v>96.855000000000004</v>
      </c>
      <c r="F19" s="101">
        <f>fósforo!H18</f>
        <v>99.020116759432682</v>
      </c>
      <c r="G19" s="100">
        <f>temperatura!Q18</f>
        <v>88.2</v>
      </c>
      <c r="H19" s="100">
        <f>turbidez!H18</f>
        <v>75.909054985452144</v>
      </c>
      <c r="I19" s="100">
        <f>resíduo!H18</f>
        <v>86.850550526931954</v>
      </c>
      <c r="J19" s="100">
        <f>OD!H18</f>
        <v>60.943423533368289</v>
      </c>
      <c r="K19" s="107">
        <f t="shared" si="1"/>
        <v>63.101820606053188</v>
      </c>
      <c r="L19" t="str">
        <f t="shared" si="0"/>
        <v>BOA</v>
      </c>
      <c r="N19">
        <v>51</v>
      </c>
    </row>
    <row r="20" spans="1:14" x14ac:dyDescent="0.25">
      <c r="A20" t="s">
        <v>120</v>
      </c>
      <c r="B20" s="100">
        <f>coliformes!I19</f>
        <v>13.239741251801245</v>
      </c>
      <c r="C20" s="104">
        <f>pH!H19</f>
        <v>92.218439780998324</v>
      </c>
      <c r="D20" s="101">
        <f>DBO!H19</f>
        <v>65.346652000000006</v>
      </c>
      <c r="E20" s="101">
        <f>nitrogênio!X19</f>
        <v>96.09</v>
      </c>
      <c r="F20" s="101">
        <f>fósforo!H19</f>
        <v>90.777693453782675</v>
      </c>
      <c r="G20" s="100">
        <f>temperatura!Q19</f>
        <v>88.2</v>
      </c>
      <c r="H20" s="100">
        <f>turbidez!H19</f>
        <v>61.345055960531418</v>
      </c>
      <c r="I20" s="100">
        <f>resíduo!H19</f>
        <v>86.845537499610614</v>
      </c>
      <c r="J20" s="100">
        <f>OD!H19</f>
        <v>41.522099314254937</v>
      </c>
      <c r="K20" s="107">
        <f t="shared" si="1"/>
        <v>55.901650531952079</v>
      </c>
      <c r="L20" t="str">
        <f t="shared" si="0"/>
        <v>BOA</v>
      </c>
      <c r="N20">
        <v>51</v>
      </c>
    </row>
    <row r="21" spans="1:14" x14ac:dyDescent="0.25">
      <c r="A21" t="s">
        <v>121</v>
      </c>
      <c r="B21" s="100">
        <f>coliformes!I20</f>
        <v>4.8973795994141298</v>
      </c>
      <c r="C21" s="104">
        <f>pH!H20</f>
        <v>86.757129676799991</v>
      </c>
      <c r="D21" s="101">
        <f>DBO!H20</f>
        <v>33.213099999999997</v>
      </c>
      <c r="E21" s="101">
        <f>nitrogênio!X20</f>
        <v>96.855000000000004</v>
      </c>
      <c r="F21" s="101">
        <f>fósforo!H20</f>
        <v>93.790885779956668</v>
      </c>
      <c r="G21" s="100">
        <f>temperatura!Q20</f>
        <v>88.2</v>
      </c>
      <c r="H21" s="100">
        <f>turbidez!H20</f>
        <v>38.578711019616179</v>
      </c>
      <c r="I21" s="100">
        <f>resíduo!H20</f>
        <v>85.67158988274403</v>
      </c>
      <c r="J21" s="100">
        <f>OD!H20</f>
        <v>40.08623096763381</v>
      </c>
      <c r="K21" s="107">
        <f t="shared" si="1"/>
        <v>42.918170982148453</v>
      </c>
      <c r="L21" t="str">
        <f t="shared" si="0"/>
        <v>REGULAR</v>
      </c>
      <c r="N21">
        <v>51</v>
      </c>
    </row>
    <row r="22" spans="1:14" x14ac:dyDescent="0.25">
      <c r="A22" t="s">
        <v>122</v>
      </c>
      <c r="B22" s="100">
        <f>coliformes!I21</f>
        <v>12.15545165763529</v>
      </c>
      <c r="C22" s="104">
        <f>pH!H21</f>
        <v>72.829399500000022</v>
      </c>
      <c r="D22" s="101">
        <f>DBO!H21</f>
        <v>52.237868000000006</v>
      </c>
      <c r="E22" s="101">
        <f>nitrogênio!X21</f>
        <v>95.988</v>
      </c>
      <c r="F22" s="101">
        <f>fósforo!H21</f>
        <v>88.050856606382212</v>
      </c>
      <c r="G22" s="100">
        <f>temperatura!Q21</f>
        <v>88.2</v>
      </c>
      <c r="H22" s="100">
        <f>turbidez!H21</f>
        <v>63.663087985021548</v>
      </c>
      <c r="I22" s="100">
        <f>resíduo!H21</f>
        <v>86.713943684828422</v>
      </c>
      <c r="J22" s="100">
        <f>OD!H21</f>
        <v>26.400162593298607</v>
      </c>
      <c r="K22" s="107">
        <f t="shared" si="1"/>
        <v>48.558379125920375</v>
      </c>
      <c r="L22" t="str">
        <f t="shared" si="0"/>
        <v>REGULAR</v>
      </c>
      <c r="N22">
        <v>51</v>
      </c>
    </row>
    <row r="23" spans="1:14" x14ac:dyDescent="0.25">
      <c r="A23" t="s">
        <v>123</v>
      </c>
      <c r="B23" s="100">
        <f>coliformes!I22</f>
        <v>16.324410432169692</v>
      </c>
      <c r="C23" s="104">
        <f>pH!H22</f>
        <v>86.757129676799991</v>
      </c>
      <c r="D23" s="101">
        <f>DBO!H22</f>
        <v>72.986350999999999</v>
      </c>
      <c r="E23" s="101">
        <f>nitrogênio!X22</f>
        <v>96.192000000000007</v>
      </c>
      <c r="F23" s="101">
        <f>fósforo!H22</f>
        <v>90.660931052463056</v>
      </c>
      <c r="G23" s="100">
        <f>temperatura!Q22</f>
        <v>83.4</v>
      </c>
      <c r="H23" s="100">
        <f>turbidez!H22</f>
        <v>60.226641181880581</v>
      </c>
      <c r="I23" s="100">
        <f>resíduo!H22</f>
        <v>86.348072445560447</v>
      </c>
      <c r="J23" s="100">
        <f>OD!H22</f>
        <v>41.522099314254937</v>
      </c>
      <c r="K23" s="107">
        <f t="shared" si="1"/>
        <v>57.465834093512136</v>
      </c>
      <c r="L23" t="str">
        <f t="shared" si="0"/>
        <v>BOA</v>
      </c>
      <c r="N23">
        <v>51</v>
      </c>
    </row>
    <row r="24" spans="1:14" x14ac:dyDescent="0.25">
      <c r="A24" t="s">
        <v>124</v>
      </c>
      <c r="B24" s="100">
        <f>coliformes!I23</f>
        <v>12.661870549618921</v>
      </c>
      <c r="C24" s="104">
        <f>pH!H23</f>
        <v>86.757129676799991</v>
      </c>
      <c r="D24" s="101">
        <f>DBO!H23</f>
        <v>72.986350999999999</v>
      </c>
      <c r="E24" s="101">
        <f>nitrogênio!X23</f>
        <v>96.447000000000003</v>
      </c>
      <c r="F24" s="101">
        <f>fósforo!H23</f>
        <v>93.542975641904548</v>
      </c>
      <c r="G24" s="100">
        <f>temperatura!Q23</f>
        <v>83.4</v>
      </c>
      <c r="H24" s="100">
        <f>turbidez!H23</f>
        <v>61.345055960531418</v>
      </c>
      <c r="I24" s="100">
        <f>resíduo!H23</f>
        <v>86.799206428678175</v>
      </c>
      <c r="J24" s="100">
        <f>OD!H23</f>
        <v>57.566766457135607</v>
      </c>
      <c r="K24" s="107">
        <f t="shared" si="1"/>
        <v>58.786133937319917</v>
      </c>
      <c r="L24" t="str">
        <f t="shared" si="0"/>
        <v>BOA</v>
      </c>
      <c r="N24">
        <v>51</v>
      </c>
    </row>
    <row r="25" spans="1:14" x14ac:dyDescent="0.25">
      <c r="A25" t="s">
        <v>125</v>
      </c>
      <c r="B25" s="100">
        <f>coliformes!I24</f>
        <v>12.485909593760312</v>
      </c>
      <c r="C25" s="104">
        <f>pH!H24</f>
        <v>91.328597999999602</v>
      </c>
      <c r="D25" s="101">
        <f>DBO!H24</f>
        <v>65.346652000000006</v>
      </c>
      <c r="E25" s="101">
        <f>nitrogênio!X24</f>
        <v>96.6</v>
      </c>
      <c r="F25" s="101">
        <f>fósforo!H24</f>
        <v>92.563470237548131</v>
      </c>
      <c r="G25" s="100">
        <f>temperatura!Q24</f>
        <v>70</v>
      </c>
      <c r="H25" s="100">
        <f>turbidez!H24</f>
        <v>70.015983269417347</v>
      </c>
      <c r="I25" s="100">
        <f>resíduo!H24</f>
        <v>86.799206428678175</v>
      </c>
      <c r="J25" s="100">
        <f>OD!H24</f>
        <v>52.501660463233762</v>
      </c>
      <c r="K25" s="107">
        <f t="shared" si="1"/>
        <v>57.021167973981861</v>
      </c>
      <c r="L25" t="str">
        <f t="shared" si="0"/>
        <v>BOA</v>
      </c>
      <c r="N25">
        <v>51</v>
      </c>
    </row>
    <row r="26" spans="1:14" x14ac:dyDescent="0.25">
      <c r="A26" t="s">
        <v>126</v>
      </c>
      <c r="B26" s="100">
        <f>coliformes!I25</f>
        <v>33.51671710569007</v>
      </c>
      <c r="C26" s="104">
        <f>pH!H25</f>
        <v>77.305768108799953</v>
      </c>
      <c r="D26" s="101">
        <f>DBO!H25</f>
        <v>72.986350999999999</v>
      </c>
      <c r="E26" s="101">
        <f>nitrogênio!X25</f>
        <v>96.293999999999997</v>
      </c>
      <c r="F26" s="101">
        <f>fósforo!H25</f>
        <v>93.790885779956668</v>
      </c>
      <c r="G26" s="100">
        <f>temperatura!Q25</f>
        <v>70</v>
      </c>
      <c r="H26" s="100">
        <f>turbidez!H25</f>
        <v>58.065682716057893</v>
      </c>
      <c r="I26" s="100">
        <f>resíduo!H25</f>
        <v>83.769999826346648</v>
      </c>
      <c r="J26" s="100">
        <f>OD!H25</f>
        <v>47.609067952820297</v>
      </c>
      <c r="K26" s="107">
        <f t="shared" si="1"/>
        <v>63.38003785380846</v>
      </c>
      <c r="L26" t="str">
        <f t="shared" si="0"/>
        <v>BOA</v>
      </c>
      <c r="N26">
        <v>51</v>
      </c>
    </row>
    <row r="27" spans="1:14" x14ac:dyDescent="0.25">
      <c r="A27" t="s">
        <v>127</v>
      </c>
      <c r="B27" s="100">
        <f>coliformes!I26</f>
        <v>12.661870549618921</v>
      </c>
      <c r="C27" s="104">
        <f>pH!H26</f>
        <v>91.731785824799914</v>
      </c>
      <c r="D27" s="101">
        <f>DBO!H26</f>
        <v>72.986350999999999</v>
      </c>
      <c r="E27" s="101">
        <f>nitrogênio!X26</f>
        <v>96.242999999999995</v>
      </c>
      <c r="F27" s="101">
        <f>fósforo!H26</f>
        <v>94.794928310070233</v>
      </c>
      <c r="G27" s="100">
        <f>temperatura!Q26</f>
        <v>60</v>
      </c>
      <c r="H27" s="100">
        <f>turbidez!H26</f>
        <v>72.84589024000789</v>
      </c>
      <c r="I27" s="100">
        <f>resíduo!H26</f>
        <v>86.518726587295617</v>
      </c>
      <c r="J27" s="100">
        <f>OD!H26</f>
        <v>52.501660463233762</v>
      </c>
      <c r="K27" s="107">
        <f t="shared" si="1"/>
        <v>57.203474498521643</v>
      </c>
      <c r="L27" t="str">
        <f t="shared" si="0"/>
        <v>BOA</v>
      </c>
      <c r="N27">
        <v>51</v>
      </c>
    </row>
    <row r="28" spans="1:14" x14ac:dyDescent="0.25">
      <c r="A28" t="s">
        <v>128</v>
      </c>
      <c r="B28" s="100">
        <f>coliformes!I27</f>
        <v>9.047936705388274</v>
      </c>
      <c r="C28" s="104">
        <f>pH!H27</f>
        <v>86.757129676799991</v>
      </c>
      <c r="D28" s="101">
        <f>DBO!H27</f>
        <v>65.346652000000006</v>
      </c>
      <c r="E28" s="101">
        <f>nitrogênio!X27</f>
        <v>95.936999999999998</v>
      </c>
      <c r="F28" s="101">
        <f>fósforo!H27</f>
        <v>97.261939644504281</v>
      </c>
      <c r="G28" s="100">
        <f>temperatura!Q27</f>
        <v>88.2</v>
      </c>
      <c r="H28" s="100">
        <f>turbidez!H27</f>
        <v>72.84589024000789</v>
      </c>
      <c r="I28" s="100">
        <f>resíduo!H27</f>
        <v>85.399143430223418</v>
      </c>
      <c r="J28" s="100">
        <f>OD!H27</f>
        <v>62.602571145795508</v>
      </c>
      <c r="K28" s="107">
        <f t="shared" si="1"/>
        <v>57.288903146174071</v>
      </c>
      <c r="L28" t="str">
        <f t="shared" si="0"/>
        <v>BOA</v>
      </c>
      <c r="N28">
        <v>51</v>
      </c>
    </row>
    <row r="29" spans="1:14" x14ac:dyDescent="0.25">
      <c r="A29" t="s">
        <v>129</v>
      </c>
      <c r="B29" s="100">
        <f>coliformes!I28</f>
        <v>10.94176269963188</v>
      </c>
      <c r="C29" s="104">
        <f>pH!H28</f>
        <v>77.305768108799953</v>
      </c>
      <c r="D29" s="101">
        <f>DBO!H28</f>
        <v>72.986350999999999</v>
      </c>
      <c r="E29" s="101">
        <f>nitrogênio!X28</f>
        <v>84.411000000000001</v>
      </c>
      <c r="F29" s="101">
        <f>fósforo!H28</f>
        <v>94.416067183132853</v>
      </c>
      <c r="G29" s="100">
        <f>temperatura!Q28</f>
        <v>88.2</v>
      </c>
      <c r="H29" s="100">
        <f>turbidez!H28</f>
        <v>63.663087985021548</v>
      </c>
      <c r="I29" s="100">
        <f>resíduo!H28</f>
        <v>86.799206428678175</v>
      </c>
      <c r="J29" s="100">
        <f>OD!H28</f>
        <v>71.579783093047155</v>
      </c>
      <c r="K29" s="107">
        <f t="shared" si="1"/>
        <v>58.636856675175963</v>
      </c>
      <c r="L29" t="str">
        <f t="shared" si="0"/>
        <v>BOA</v>
      </c>
      <c r="N29">
        <v>51</v>
      </c>
    </row>
    <row r="30" spans="1:14" x14ac:dyDescent="0.25">
      <c r="A30" t="s">
        <v>131</v>
      </c>
      <c r="B30" s="100">
        <f>coliformes!I29</f>
        <v>11.999980668905085</v>
      </c>
      <c r="C30" s="104">
        <f>pH!H29</f>
        <v>77.305768108799953</v>
      </c>
      <c r="D30" s="101">
        <f>DBO!H29</f>
        <v>72.986350999999999</v>
      </c>
      <c r="E30" s="101">
        <f>nitrogênio!X29</f>
        <v>90.072000000000003</v>
      </c>
      <c r="F30" s="101">
        <f>fósforo!H29</f>
        <v>91.960963381325229</v>
      </c>
      <c r="G30" s="100">
        <f>temperatura!Q29</f>
        <v>88.2</v>
      </c>
      <c r="H30" s="100">
        <f>turbidez!H29</f>
        <v>58.065682716057893</v>
      </c>
      <c r="I30" s="100">
        <f>resíduo!H29</f>
        <v>86.799206428678175</v>
      </c>
      <c r="J30" s="100">
        <f>OD!H29</f>
        <v>71.579783093047155</v>
      </c>
      <c r="K30" s="107">
        <f t="shared" si="1"/>
        <v>59.246411815895577</v>
      </c>
      <c r="L30" t="str">
        <f t="shared" si="0"/>
        <v>BOA</v>
      </c>
      <c r="N30">
        <v>51</v>
      </c>
    </row>
    <row r="31" spans="1:14" x14ac:dyDescent="0.25">
      <c r="A31" t="s">
        <v>133</v>
      </c>
      <c r="B31" s="100">
        <f>coliformes!I30</f>
        <v>13.90863807705578</v>
      </c>
      <c r="C31" s="104">
        <f>pH!H30</f>
        <v>91.731785824799914</v>
      </c>
      <c r="D31" s="101">
        <f>DBO!H30</f>
        <v>72.986350999999999</v>
      </c>
      <c r="E31" s="101">
        <f>nitrogênio!X30</f>
        <v>95.222999999999999</v>
      </c>
      <c r="F31" s="101">
        <f>fósforo!H30</f>
        <v>90.660931052463056</v>
      </c>
      <c r="G31" s="100">
        <f>temperatura!Q30</f>
        <v>70</v>
      </c>
      <c r="H31" s="100">
        <f>turbidez!H30</f>
        <v>74.34403563540279</v>
      </c>
      <c r="I31" s="100">
        <f>resíduo!H30</f>
        <v>78.749443831963831</v>
      </c>
      <c r="J31" s="100">
        <f>OD!H30</f>
        <v>68.815463742033245</v>
      </c>
      <c r="K31" s="107">
        <f t="shared" si="1"/>
        <v>60.988978928912424</v>
      </c>
      <c r="L31" t="str">
        <f t="shared" si="0"/>
        <v>BOA</v>
      </c>
      <c r="N31">
        <v>51</v>
      </c>
    </row>
    <row r="32" spans="1:14" x14ac:dyDescent="0.25">
      <c r="A32" t="s">
        <v>134</v>
      </c>
      <c r="B32" s="100">
        <f>coliformes!I31</f>
        <v>30.840799539696906</v>
      </c>
      <c r="C32" s="104">
        <f>pH!H31</f>
        <v>86.757129676799991</v>
      </c>
      <c r="D32" s="101">
        <f>DBO!H31</f>
        <v>72.986350999999999</v>
      </c>
      <c r="E32" s="101">
        <f>nitrogênio!X31</f>
        <v>88.44</v>
      </c>
      <c r="F32" s="101">
        <f>fósforo!H31</f>
        <v>87.611223767258124</v>
      </c>
      <c r="G32" s="100">
        <f>temperatura!Q31</f>
        <v>87</v>
      </c>
      <c r="H32" s="100">
        <f>turbidez!H31</f>
        <v>67.366997445482141</v>
      </c>
      <c r="I32" s="100">
        <f>resíduo!H31</f>
        <v>86.799206428678175</v>
      </c>
      <c r="J32" s="100">
        <f>OD!H31</f>
        <v>44.497691733622545</v>
      </c>
      <c r="K32" s="107">
        <f t="shared" si="1"/>
        <v>64.082111242087123</v>
      </c>
      <c r="L32" t="str">
        <f t="shared" si="0"/>
        <v>BOA</v>
      </c>
      <c r="N32">
        <v>51</v>
      </c>
    </row>
    <row r="33" spans="1:14" x14ac:dyDescent="0.25">
      <c r="A33" t="s">
        <v>63</v>
      </c>
      <c r="B33" s="100">
        <f>coliformes!I32</f>
        <v>13.239741251801245</v>
      </c>
      <c r="C33" s="104">
        <f>pH!H32</f>
        <v>81.948364468800037</v>
      </c>
      <c r="D33" s="101">
        <f>DBO!H32</f>
        <v>72.986350999999999</v>
      </c>
      <c r="E33" s="101">
        <f>nitrogênio!X32</f>
        <v>95.070000000000007</v>
      </c>
      <c r="F33" s="101">
        <f>fósforo!H32</f>
        <v>92.201083931374228</v>
      </c>
      <c r="G33" s="100">
        <f>temperatura!Q32</f>
        <v>69</v>
      </c>
      <c r="H33" s="100">
        <f>turbidez!H32</f>
        <v>62.49011235973358</v>
      </c>
      <c r="I33" s="100">
        <f>resíduo!H32</f>
        <v>85.861601048132783</v>
      </c>
      <c r="J33" s="100">
        <f>OD!H32</f>
        <v>38.68473624339633</v>
      </c>
      <c r="K33" s="107">
        <f t="shared" si="1"/>
        <v>53.782916313624739</v>
      </c>
      <c r="L33" t="str">
        <f t="shared" si="0"/>
        <v>BOA</v>
      </c>
      <c r="N33">
        <v>51</v>
      </c>
    </row>
    <row r="34" spans="1:14" x14ac:dyDescent="0.25">
      <c r="A34" t="s">
        <v>65</v>
      </c>
      <c r="B34" s="100">
        <f>coliformes!I33</f>
        <v>18.376135540755946</v>
      </c>
      <c r="C34" s="104">
        <f>pH!H33</f>
        <v>91.731785824799914</v>
      </c>
      <c r="D34" s="101">
        <f>DBO!H33</f>
        <v>72.986350999999999</v>
      </c>
      <c r="E34" s="101">
        <f>nitrogênio!X33</f>
        <v>93.998999999999995</v>
      </c>
      <c r="F34" s="101">
        <f>fósforo!H33</f>
        <v>86.529897300922585</v>
      </c>
      <c r="G34" s="100">
        <f>temperatura!Q33</f>
        <v>87</v>
      </c>
      <c r="H34" s="100">
        <f>turbidez!H33</f>
        <v>51.228073579592071</v>
      </c>
      <c r="I34" s="100">
        <f>resíduo!H33</f>
        <v>86.799206428678175</v>
      </c>
      <c r="J34" s="100">
        <f>OD!H33</f>
        <v>32.170462141863467</v>
      </c>
      <c r="K34" s="107">
        <f t="shared" si="1"/>
        <v>55.533517869466479</v>
      </c>
      <c r="L34" t="str">
        <f t="shared" si="0"/>
        <v>BOA</v>
      </c>
      <c r="N34">
        <v>51</v>
      </c>
    </row>
    <row r="35" spans="1:14" x14ac:dyDescent="0.25">
      <c r="A35" t="s">
        <v>66</v>
      </c>
      <c r="B35" s="100">
        <f>coliformes!I34</f>
        <v>15.790492388633005</v>
      </c>
      <c r="C35" s="104">
        <f>pH!H34</f>
        <v>86.757129676799991</v>
      </c>
      <c r="D35" s="101">
        <f>DBO!H34</f>
        <v>72.986350999999999</v>
      </c>
      <c r="E35" s="101">
        <f>nitrogênio!X34</f>
        <v>89.460000000000008</v>
      </c>
      <c r="F35" s="101">
        <f>fósforo!H34</f>
        <v>82.443459425496187</v>
      </c>
      <c r="G35" s="100">
        <f>temperatura!Q34</f>
        <v>70</v>
      </c>
      <c r="H35" s="100">
        <f>turbidez!H34</f>
        <v>57.021506672618116</v>
      </c>
      <c r="I35" s="100">
        <f>resíduo!H34</f>
        <v>73.894459320284639</v>
      </c>
      <c r="J35" s="100">
        <f>OD!H34</f>
        <v>44.497691733622545</v>
      </c>
      <c r="K35" s="107">
        <f t="shared" si="1"/>
        <v>54.974067124392128</v>
      </c>
      <c r="L35" t="str">
        <f t="shared" si="0"/>
        <v>BOA</v>
      </c>
      <c r="N35">
        <v>51</v>
      </c>
    </row>
    <row r="36" spans="1:14" x14ac:dyDescent="0.25">
      <c r="A36" t="s">
        <v>68</v>
      </c>
      <c r="B36" s="100">
        <f>coliformes!I35</f>
        <v>13.239741251801245</v>
      </c>
      <c r="C36" s="104">
        <f>pH!H35</f>
        <v>91.328597999999602</v>
      </c>
      <c r="D36" s="101">
        <f>DBO!H35</f>
        <v>72.986350999999999</v>
      </c>
      <c r="E36" s="101">
        <f>nitrogênio!X35</f>
        <v>95.070000000000007</v>
      </c>
      <c r="F36" s="101">
        <f>fósforo!H35</f>
        <v>91.365747298229138</v>
      </c>
      <c r="G36" s="100">
        <f>temperatura!Q35</f>
        <v>60</v>
      </c>
      <c r="H36" s="100">
        <f>turbidez!H35</f>
        <v>63.663087985021548</v>
      </c>
      <c r="I36" s="100">
        <f>resíduo!H35</f>
        <v>86.799206428678175</v>
      </c>
      <c r="J36" s="100">
        <f>OD!H35</f>
        <v>68.815463742033245</v>
      </c>
      <c r="K36" s="107">
        <f t="shared" si="1"/>
        <v>59.343837056999128</v>
      </c>
      <c r="L36" t="str">
        <f t="shared" si="0"/>
        <v>BOA</v>
      </c>
      <c r="N36">
        <v>51</v>
      </c>
    </row>
    <row r="37" spans="1:14" x14ac:dyDescent="0.25">
      <c r="A37" t="s">
        <v>69</v>
      </c>
      <c r="B37" s="100">
        <f>coliformes!I36</f>
        <v>16.405606052653642</v>
      </c>
      <c r="C37" s="104">
        <f>pH!H36</f>
        <v>86.757129676799991</v>
      </c>
      <c r="D37" s="101">
        <f>DBO!H36</f>
        <v>72.986350999999999</v>
      </c>
      <c r="E37" s="101">
        <f>nitrogênio!X36</f>
        <v>72.426000000000002</v>
      </c>
      <c r="F37" s="101">
        <f>fósforo!H36</f>
        <v>85.473257231842609</v>
      </c>
      <c r="G37" s="100">
        <f>temperatura!Q36</f>
        <v>79</v>
      </c>
      <c r="H37" s="100">
        <f>turbidez!H36</f>
        <v>54.026638594787251</v>
      </c>
      <c r="I37" s="100">
        <f>resíduo!H36</f>
        <v>81.40206711689143</v>
      </c>
      <c r="J37" s="100">
        <f>OD!H36</f>
        <v>40.08623096763381</v>
      </c>
      <c r="K37" s="107">
        <f t="shared" si="1"/>
        <v>54.209259044510347</v>
      </c>
      <c r="L37" t="str">
        <f t="shared" si="0"/>
        <v>BOA</v>
      </c>
      <c r="N37">
        <v>51</v>
      </c>
    </row>
    <row r="38" spans="1:14" x14ac:dyDescent="0.25">
      <c r="A38" t="s">
        <v>71</v>
      </c>
      <c r="B38" s="100">
        <f>coliformes!I37</f>
        <v>17.106899102826702</v>
      </c>
      <c r="C38" s="104">
        <f>pH!H37</f>
        <v>91.309301427197624</v>
      </c>
      <c r="D38" s="101">
        <f>DBO!H37</f>
        <v>65.346652000000006</v>
      </c>
      <c r="E38" s="101">
        <f>nitrogênio!X37</f>
        <v>91.653000000000006</v>
      </c>
      <c r="F38" s="101">
        <f>fósforo!H37</f>
        <v>77.817758674633538</v>
      </c>
      <c r="G38" s="100">
        <f>temperatura!Q37</f>
        <v>87</v>
      </c>
      <c r="H38" s="100">
        <f>turbidez!H37</f>
        <v>31.273934819495924</v>
      </c>
      <c r="I38" s="100">
        <f>resíduo!H37</f>
        <v>79.433595986197204</v>
      </c>
      <c r="J38" s="100">
        <f>OD!H37</f>
        <v>30.960439753332977</v>
      </c>
      <c r="K38" s="107">
        <f t="shared" si="1"/>
        <v>50.826060228636585</v>
      </c>
      <c r="L38" t="str">
        <f t="shared" si="0"/>
        <v>REGULAR</v>
      </c>
      <c r="N38">
        <v>51</v>
      </c>
    </row>
    <row r="39" spans="1:14" x14ac:dyDescent="0.25">
      <c r="A39" t="s">
        <v>72</v>
      </c>
      <c r="B39" s="100">
        <f>coliformes!I38</f>
        <v>23.118689820443507</v>
      </c>
      <c r="C39" s="104">
        <f>pH!H38</f>
        <v>91.328597999999602</v>
      </c>
      <c r="D39" s="101">
        <f>DBO!H38</f>
        <v>72.986350999999999</v>
      </c>
      <c r="E39" s="101">
        <f>nitrogênio!X38</f>
        <v>93.335999999999999</v>
      </c>
      <c r="F39" s="101">
        <f>fósforo!H38</f>
        <v>87.720746721993237</v>
      </c>
      <c r="G39" s="100">
        <f>temperatura!Q38</f>
        <v>88.2</v>
      </c>
      <c r="H39" s="100">
        <f>turbidez!H38</f>
        <v>56.000639230836548</v>
      </c>
      <c r="I39" s="100">
        <f>resíduo!H38</f>
        <v>82.025704284828763</v>
      </c>
      <c r="J39" s="100">
        <f>OD!H38</f>
        <v>27.49996432838412</v>
      </c>
      <c r="K39" s="107">
        <f t="shared" si="1"/>
        <v>56.196772019712654</v>
      </c>
      <c r="L39" t="str">
        <f t="shared" si="0"/>
        <v>BOA</v>
      </c>
      <c r="N39">
        <v>51</v>
      </c>
    </row>
    <row r="40" spans="1:14" x14ac:dyDescent="0.25">
      <c r="A40" t="s">
        <v>73</v>
      </c>
      <c r="B40" s="100">
        <f>coliformes!I39</f>
        <v>16.244514668886403</v>
      </c>
      <c r="C40" s="104">
        <f>pH!H39</f>
        <v>86.757129676799991</v>
      </c>
      <c r="D40" s="101">
        <f>DBO!H39</f>
        <v>72.986350999999999</v>
      </c>
      <c r="E40" s="101">
        <f>nitrogênio!X39</f>
        <v>92.775000000000006</v>
      </c>
      <c r="F40" s="101">
        <f>fósforo!H39</f>
        <v>85.473257231842609</v>
      </c>
      <c r="G40" s="100">
        <f>temperatura!Q39</f>
        <v>87</v>
      </c>
      <c r="H40" s="100">
        <f>turbidez!H39</f>
        <v>51.228073579592071</v>
      </c>
      <c r="I40" s="100">
        <f>resíduo!H39</f>
        <v>79.433595986197204</v>
      </c>
      <c r="J40" s="100">
        <f>OD!H39</f>
        <v>33.410240606087513</v>
      </c>
      <c r="K40" s="107">
        <f t="shared" si="1"/>
        <v>53.979064879400809</v>
      </c>
      <c r="L40" t="str">
        <f t="shared" si="0"/>
        <v>BOA</v>
      </c>
      <c r="N40">
        <v>51</v>
      </c>
    </row>
    <row r="41" spans="1:14" x14ac:dyDescent="0.25">
      <c r="A41" t="s">
        <v>74</v>
      </c>
      <c r="B41" s="100">
        <f>coliformes!I40</f>
        <v>15.37520230996375</v>
      </c>
      <c r="C41" s="104">
        <f>pH!H40</f>
        <v>91.328597999999602</v>
      </c>
      <c r="D41" s="101">
        <f>DBO!H40</f>
        <v>72.986350999999999</v>
      </c>
      <c r="E41" s="101">
        <f>nitrogênio!X40</f>
        <v>89.867999999999995</v>
      </c>
      <c r="F41" s="101">
        <f>fósforo!H40</f>
        <v>85.473257231842609</v>
      </c>
      <c r="G41" s="100">
        <f>temperatura!Q40</f>
        <v>70</v>
      </c>
      <c r="H41" s="100">
        <f>turbidez!H40</f>
        <v>67.366997445482141</v>
      </c>
      <c r="I41" s="100">
        <f>resíduo!H40</f>
        <v>75.401347002091129</v>
      </c>
      <c r="J41" s="100">
        <f>OD!H40</f>
        <v>47.609067952820297</v>
      </c>
      <c r="K41" s="107">
        <f t="shared" si="1"/>
        <v>56.799798119775808</v>
      </c>
      <c r="L41" t="str">
        <f t="shared" si="0"/>
        <v>BOA</v>
      </c>
      <c r="N41">
        <v>51</v>
      </c>
    </row>
    <row r="42" spans="1:14" x14ac:dyDescent="0.25">
      <c r="A42" t="s">
        <v>75</v>
      </c>
      <c r="B42" s="100">
        <f>coliformes!I41</f>
        <v>23.97479856713721</v>
      </c>
      <c r="C42" s="104">
        <f>pH!H41</f>
        <v>91.731785824799914</v>
      </c>
      <c r="D42" s="101">
        <f>DBO!H41</f>
        <v>65.346652000000006</v>
      </c>
      <c r="E42" s="101">
        <f>nitrogênio!X41</f>
        <v>85.992000000000004</v>
      </c>
      <c r="F42" s="101">
        <f>fósforo!H41</f>
        <v>82.443459425496187</v>
      </c>
      <c r="G42" s="100">
        <f>temperatura!Q41</f>
        <v>70</v>
      </c>
      <c r="H42" s="100">
        <f>turbidez!H41</f>
        <v>74.34403563540279</v>
      </c>
      <c r="I42" s="100">
        <f>resíduo!H41</f>
        <v>82.229392868508853</v>
      </c>
      <c r="J42" s="100">
        <f>OD!H41</f>
        <v>54.178726715764228</v>
      </c>
      <c r="K42" s="107">
        <f t="shared" si="1"/>
        <v>61.831807613455915</v>
      </c>
      <c r="L42" t="str">
        <f t="shared" si="0"/>
        <v>BOA</v>
      </c>
      <c r="N42">
        <v>51</v>
      </c>
    </row>
    <row r="43" spans="1:14" x14ac:dyDescent="0.25">
      <c r="A43" t="s">
        <v>77</v>
      </c>
      <c r="B43" s="100">
        <f>coliformes!I42</f>
        <v>19.571329337708534</v>
      </c>
      <c r="C43" s="104">
        <f>pH!H42</f>
        <v>68.519098540800002</v>
      </c>
      <c r="D43" s="101">
        <f>DBO!H42</f>
        <v>72.986350999999999</v>
      </c>
      <c r="E43" s="101">
        <f>nitrogênio!X42</f>
        <v>90.072000000000003</v>
      </c>
      <c r="F43" s="101">
        <f>fósforo!H42</f>
        <v>84.440486520895561</v>
      </c>
      <c r="G43" s="100">
        <f>temperatura!Q42</f>
        <v>88.2</v>
      </c>
      <c r="H43" s="100">
        <f>turbidez!H42</f>
        <v>70.015983269417347</v>
      </c>
      <c r="I43" s="100">
        <f>resíduo!H42</f>
        <v>80.543909507035437</v>
      </c>
      <c r="J43" s="100">
        <f>OD!H42</f>
        <v>27.49996432838412</v>
      </c>
      <c r="K43" s="107">
        <f t="shared" si="1"/>
        <v>53.433100674210579</v>
      </c>
      <c r="L43" t="str">
        <f t="shared" si="0"/>
        <v>BOA</v>
      </c>
      <c r="N43">
        <v>51</v>
      </c>
    </row>
    <row r="44" spans="1:14" x14ac:dyDescent="0.25">
      <c r="A44" t="s">
        <v>78</v>
      </c>
      <c r="B44" s="100">
        <f>coliformes!I43</f>
        <v>25.325161556060277</v>
      </c>
      <c r="C44" s="104">
        <f>pH!H43</f>
        <v>92.218439780998324</v>
      </c>
      <c r="D44" s="101">
        <f>DBO!H43</f>
        <v>72.986350999999999</v>
      </c>
      <c r="E44" s="101">
        <f>nitrogênio!X43</f>
        <v>94.814999999999998</v>
      </c>
      <c r="F44" s="101">
        <f>fósforo!H43</f>
        <v>83.430803384360274</v>
      </c>
      <c r="G44" s="100">
        <f>temperatura!Q43</f>
        <v>64.2</v>
      </c>
      <c r="H44" s="100">
        <f>turbidez!H43</f>
        <v>70.015983269417347</v>
      </c>
      <c r="I44" s="100">
        <f>resíduo!H43</f>
        <v>82.229392868508853</v>
      </c>
      <c r="J44" s="100">
        <f>OD!H43</f>
        <v>21.270764314368687</v>
      </c>
      <c r="K44" s="107">
        <f t="shared" si="1"/>
        <v>53.672280659480514</v>
      </c>
      <c r="L44" t="str">
        <f t="shared" si="0"/>
        <v>BOA</v>
      </c>
      <c r="N44">
        <v>51</v>
      </c>
    </row>
    <row r="45" spans="1:14" x14ac:dyDescent="0.25">
      <c r="A45" t="s">
        <v>80</v>
      </c>
      <c r="B45" s="100">
        <f>coliformes!I44</f>
        <v>20.897232587377545</v>
      </c>
      <c r="C45" s="104">
        <f>pH!H44</f>
        <v>81.948364468800037</v>
      </c>
      <c r="D45" s="101">
        <f>DBO!H44</f>
        <v>72.986350999999999</v>
      </c>
      <c r="E45" s="101">
        <f>nitrogênio!X44</f>
        <v>94.814999999999998</v>
      </c>
      <c r="F45" s="101">
        <f>fósforo!H44</f>
        <v>91.012063624628937</v>
      </c>
      <c r="G45" s="100">
        <f>temperatura!Q44</f>
        <v>83.4</v>
      </c>
      <c r="H45" s="100">
        <f>turbidez!H44</f>
        <v>40.459572489032993</v>
      </c>
      <c r="I45" s="100">
        <f>resíduo!H44</f>
        <v>77.581931667487865</v>
      </c>
      <c r="J45" s="100">
        <f>OD!H44</f>
        <v>29.779268130591181</v>
      </c>
      <c r="K45" s="107">
        <f t="shared" si="1"/>
        <v>53.701257596968063</v>
      </c>
      <c r="L45" t="str">
        <f t="shared" si="0"/>
        <v>BOA</v>
      </c>
      <c r="N45">
        <v>51</v>
      </c>
    </row>
    <row r="46" spans="1:14" x14ac:dyDescent="0.25">
      <c r="A46" t="s">
        <v>82</v>
      </c>
      <c r="B46" s="100">
        <f>coliformes!I45</f>
        <v>15.937222005255537</v>
      </c>
      <c r="C46" s="104">
        <f>pH!H45</f>
        <v>91.731785824799914</v>
      </c>
      <c r="D46" s="101">
        <f>DBO!H45</f>
        <v>72.986350999999999</v>
      </c>
      <c r="E46" s="101">
        <f>nitrogênio!X45</f>
        <v>92.367000000000004</v>
      </c>
      <c r="F46" s="101">
        <f>fósforo!H45</f>
        <v>82.443459425496187</v>
      </c>
      <c r="G46" s="100">
        <f>temperatura!Q45</f>
        <v>83.4</v>
      </c>
      <c r="H46" s="100">
        <f>turbidez!H45</f>
        <v>60.226641181880581</v>
      </c>
      <c r="I46" s="100">
        <f>resíduo!H45</f>
        <v>86.799206428678175</v>
      </c>
      <c r="J46" s="100">
        <f>OD!H45</f>
        <v>17.578911151158142</v>
      </c>
      <c r="K46" s="107">
        <f t="shared" si="1"/>
        <v>49.156996190068</v>
      </c>
      <c r="L46" t="str">
        <f t="shared" si="0"/>
        <v>REGULAR</v>
      </c>
      <c r="N46">
        <v>51</v>
      </c>
    </row>
    <row r="47" spans="1:14" x14ac:dyDescent="0.25">
      <c r="A47" t="s">
        <v>83</v>
      </c>
      <c r="B47" s="100">
        <f>coliformes!I46</f>
        <v>16.405606052653642</v>
      </c>
      <c r="C47" s="104">
        <f>pH!H46</f>
        <v>92.218439780998324</v>
      </c>
      <c r="D47" s="101">
        <f>DBO!H46</f>
        <v>72.986350999999999</v>
      </c>
      <c r="E47" s="101">
        <f>nitrogênio!X46</f>
        <v>93.489000000000004</v>
      </c>
      <c r="F47" s="101">
        <f>fósforo!H46</f>
        <v>84.440486520895561</v>
      </c>
      <c r="G47" s="100">
        <f>temperatura!Q46</f>
        <v>88.2</v>
      </c>
      <c r="H47" s="100">
        <f>turbidez!H46</f>
        <v>63.663087985021548</v>
      </c>
      <c r="I47" s="100">
        <f>resíduo!H46</f>
        <v>86.799206428678175</v>
      </c>
      <c r="J47" s="100">
        <f>OD!H46</f>
        <v>40.08623096763381</v>
      </c>
      <c r="K47" s="107">
        <f t="shared" si="1"/>
        <v>57.614339383993126</v>
      </c>
      <c r="L47" t="str">
        <f t="shared" si="0"/>
        <v>BOA</v>
      </c>
      <c r="N47">
        <v>51</v>
      </c>
    </row>
    <row r="48" spans="1:14" x14ac:dyDescent="0.25">
      <c r="A48" t="s">
        <v>85</v>
      </c>
      <c r="B48" s="100">
        <f>coliformes!I47</f>
        <v>21.907940601454644</v>
      </c>
      <c r="C48" s="104">
        <f>pH!H47</f>
        <v>86.757129676799991</v>
      </c>
      <c r="D48" s="101">
        <f>DBO!H47</f>
        <v>72.986350999999999</v>
      </c>
      <c r="E48" s="101">
        <f>nitrogênio!X47</f>
        <v>95.631</v>
      </c>
      <c r="F48" s="101">
        <f>fósforo!H47</f>
        <v>89.736846412850028</v>
      </c>
      <c r="G48" s="100">
        <f>temperatura!Q47</f>
        <v>93</v>
      </c>
      <c r="H48" s="100">
        <f>turbidez!H47</f>
        <v>70.015983269417347</v>
      </c>
      <c r="I48" s="100">
        <f>resíduo!H47</f>
        <v>86.845537499610614</v>
      </c>
      <c r="J48" s="100">
        <f>OD!H47</f>
        <v>68.815463742033245</v>
      </c>
      <c r="K48" s="107">
        <f t="shared" si="1"/>
        <v>66.886499408294824</v>
      </c>
      <c r="L48" t="str">
        <f t="shared" si="0"/>
        <v>BOA</v>
      </c>
      <c r="N48">
        <v>51</v>
      </c>
    </row>
    <row r="49" spans="1:14" x14ac:dyDescent="0.25">
      <c r="A49" t="s">
        <v>86</v>
      </c>
      <c r="B49" s="100">
        <f>coliformes!I48</f>
        <v>17.497036335688904</v>
      </c>
      <c r="C49" s="104">
        <f>pH!H48</f>
        <v>81.948364468800037</v>
      </c>
      <c r="D49" s="101">
        <f>DBO!H48</f>
        <v>72.986350999999999</v>
      </c>
      <c r="E49" s="101">
        <f>nitrogênio!X48</f>
        <v>95.885999999999996</v>
      </c>
      <c r="F49" s="101">
        <f>fósforo!H48</f>
        <v>91.960963381325229</v>
      </c>
      <c r="G49" s="100">
        <f>temperatura!Q48</f>
        <v>79</v>
      </c>
      <c r="H49" s="100">
        <f>turbidez!H48</f>
        <v>74.34403563540279</v>
      </c>
      <c r="I49" s="100">
        <f>resíduo!H48</f>
        <v>86.845537499610614</v>
      </c>
      <c r="J49" s="100">
        <f>OD!H48</f>
        <v>60.943423533368289</v>
      </c>
      <c r="K49" s="107">
        <f t="shared" si="1"/>
        <v>62.363331830069434</v>
      </c>
      <c r="L49" t="str">
        <f t="shared" si="0"/>
        <v>BOA</v>
      </c>
      <c r="N49">
        <v>51</v>
      </c>
    </row>
    <row r="50" spans="1:14" x14ac:dyDescent="0.25">
      <c r="A50" t="s">
        <v>87</v>
      </c>
      <c r="B50" s="100">
        <f>coliformes!I49</f>
        <v>14.696967148741468</v>
      </c>
      <c r="C50" s="104">
        <f>pH!H49</f>
        <v>86.757129676799991</v>
      </c>
      <c r="D50" s="101">
        <f>DBO!H49</f>
        <v>72.986350999999999</v>
      </c>
      <c r="E50" s="101">
        <f>nitrogênio!X49</f>
        <v>94.662000000000006</v>
      </c>
      <c r="F50" s="101">
        <f>fósforo!H49</f>
        <v>86.529897300922585</v>
      </c>
      <c r="G50" s="100">
        <f>temperatura!Q49</f>
        <v>88.2</v>
      </c>
      <c r="H50" s="100">
        <f>turbidez!H49</f>
        <v>59.133811322890132</v>
      </c>
      <c r="I50" s="100">
        <f>resíduo!H49</f>
        <v>85.922034736545854</v>
      </c>
      <c r="J50" s="100">
        <f>OD!H49</f>
        <v>44.497691733622545</v>
      </c>
      <c r="K50" s="107">
        <f t="shared" si="1"/>
        <v>57.09243888373652</v>
      </c>
      <c r="L50" t="str">
        <f t="shared" si="0"/>
        <v>BOA</v>
      </c>
      <c r="N50">
        <v>51</v>
      </c>
    </row>
    <row r="51" spans="1:14" x14ac:dyDescent="0.25">
      <c r="A51" t="s">
        <v>88</v>
      </c>
      <c r="B51" s="100">
        <f>coliformes!I50</f>
        <v>14.156392702749468</v>
      </c>
      <c r="C51" s="104">
        <f>pH!H50</f>
        <v>91.731785824799914</v>
      </c>
      <c r="D51" s="101">
        <f>DBO!H50</f>
        <v>65.346652000000006</v>
      </c>
      <c r="E51" s="101">
        <f>nitrogênio!X50</f>
        <v>92.570999999999998</v>
      </c>
      <c r="F51" s="101">
        <f>fósforo!H50</f>
        <v>89.281379926200984</v>
      </c>
      <c r="G51" s="100">
        <f>temperatura!Q50</f>
        <v>87</v>
      </c>
      <c r="H51" s="100">
        <f>turbidez!H50</f>
        <v>54.026638594787251</v>
      </c>
      <c r="I51" s="100">
        <f>resíduo!H50</f>
        <v>86.826823009120289</v>
      </c>
      <c r="J51" s="100">
        <f>OD!H50</f>
        <v>40.08623096763381</v>
      </c>
      <c r="K51" s="107">
        <f t="shared" si="1"/>
        <v>55.150982439576488</v>
      </c>
      <c r="L51" t="str">
        <f t="shared" si="0"/>
        <v>BOA</v>
      </c>
      <c r="N51">
        <v>51</v>
      </c>
    </row>
    <row r="52" spans="1:14" x14ac:dyDescent="0.25">
      <c r="A52" t="s">
        <v>89</v>
      </c>
      <c r="B52" s="100">
        <f>coliformes!I51</f>
        <v>29.786866227543985</v>
      </c>
      <c r="C52" s="104">
        <f>pH!H51</f>
        <v>92.500243526699705</v>
      </c>
      <c r="D52" s="101">
        <f>DBO!H51</f>
        <v>65.346652000000006</v>
      </c>
      <c r="E52" s="101">
        <f>nitrogênio!X51</f>
        <v>93.948000000000008</v>
      </c>
      <c r="F52" s="101">
        <f>fósforo!H51</f>
        <v>86.529897300922585</v>
      </c>
      <c r="G52" s="100">
        <f>temperatura!Q51</f>
        <v>70</v>
      </c>
      <c r="H52" s="100">
        <f>turbidez!H51</f>
        <v>56.000639230836548</v>
      </c>
      <c r="I52" s="100">
        <f>resíduo!H51</f>
        <v>86.738777096879105</v>
      </c>
      <c r="J52" s="100">
        <f>OD!H51</f>
        <v>9.8857750819499692</v>
      </c>
      <c r="K52" s="107">
        <f t="shared" si="1"/>
        <v>47.658756200685318</v>
      </c>
      <c r="L52" t="str">
        <f t="shared" si="0"/>
        <v>REGULAR</v>
      </c>
      <c r="N52">
        <v>51</v>
      </c>
    </row>
    <row r="53" spans="1:14" x14ac:dyDescent="0.25">
      <c r="A53" t="s">
        <v>91</v>
      </c>
      <c r="B53" s="100">
        <f>coliformes!I52</f>
        <v>24.615570414426166</v>
      </c>
      <c r="C53" s="104">
        <f>pH!H52</f>
        <v>86.757129676799991</v>
      </c>
      <c r="D53" s="101">
        <f>DBO!H52</f>
        <v>72.986350999999999</v>
      </c>
      <c r="E53" s="101">
        <f>nitrogênio!X52</f>
        <v>96.09</v>
      </c>
      <c r="F53" s="101">
        <f>fósforo!H52</f>
        <v>93.419479481211724</v>
      </c>
      <c r="G53" s="100">
        <f>temperatura!Q52</f>
        <v>87</v>
      </c>
      <c r="H53" s="100">
        <f>turbidez!H52</f>
        <v>79.287949007924198</v>
      </c>
      <c r="I53" s="100">
        <f>resíduo!H52</f>
        <v>86.799206428678175</v>
      </c>
      <c r="J53" s="100">
        <f>OD!H52</f>
        <v>65.81079326485478</v>
      </c>
      <c r="K53" s="107">
        <f t="shared" si="1"/>
        <v>68.076012149722331</v>
      </c>
      <c r="L53" t="str">
        <f t="shared" si="0"/>
        <v>BOA</v>
      </c>
      <c r="N53">
        <v>51</v>
      </c>
    </row>
    <row r="54" spans="1:14" x14ac:dyDescent="0.25">
      <c r="A54" t="s">
        <v>92</v>
      </c>
      <c r="B54" s="100">
        <f>coliformes!I53</f>
        <v>16.744172955723474</v>
      </c>
      <c r="C54" s="104">
        <f>pH!H53</f>
        <v>92.218439780998324</v>
      </c>
      <c r="D54" s="101">
        <f>DBO!H53</f>
        <v>72.986350999999999</v>
      </c>
      <c r="E54" s="101">
        <f>nitrogênio!X53</f>
        <v>95.885999999999996</v>
      </c>
      <c r="F54" s="101">
        <f>fósforo!H53</f>
        <v>95.948751344812834</v>
      </c>
      <c r="G54" s="100">
        <f>temperatura!Q53</f>
        <v>88.2</v>
      </c>
      <c r="H54" s="100">
        <f>turbidez!H53</f>
        <v>62.49011235973358</v>
      </c>
      <c r="I54" s="100">
        <f>resíduo!H53</f>
        <v>86.799206428678175</v>
      </c>
      <c r="J54" s="100">
        <f>OD!H53</f>
        <v>49.212538728344533</v>
      </c>
      <c r="K54" s="107">
        <f t="shared" si="1"/>
        <v>60.674640225566648</v>
      </c>
      <c r="L54" t="str">
        <f t="shared" si="0"/>
        <v>BOA</v>
      </c>
      <c r="N54">
        <v>51</v>
      </c>
    </row>
    <row r="55" spans="1:14" x14ac:dyDescent="0.25">
      <c r="A55" t="s">
        <v>93</v>
      </c>
      <c r="B55" s="100">
        <f>coliformes!I54</f>
        <v>17.396730583045763</v>
      </c>
      <c r="C55" s="104">
        <f>pH!H54</f>
        <v>91.731785824799914</v>
      </c>
      <c r="D55" s="101">
        <f>DBO!H54</f>
        <v>72.986350999999999</v>
      </c>
      <c r="E55" s="101">
        <f>nitrogênio!X54</f>
        <v>94.763999999999996</v>
      </c>
      <c r="F55" s="101">
        <f>fósforo!H54</f>
        <v>94.668325907721353</v>
      </c>
      <c r="G55" s="100">
        <f>temperatura!Q54</f>
        <v>79</v>
      </c>
      <c r="H55" s="100">
        <f>turbidez!H54</f>
        <v>68.671307791026692</v>
      </c>
      <c r="I55" s="100">
        <f>resíduo!H54</f>
        <v>86.799206428678175</v>
      </c>
      <c r="J55" s="100">
        <f>OD!H54</f>
        <v>52.501660463233762</v>
      </c>
      <c r="K55" s="107">
        <f t="shared" si="1"/>
        <v>61.291028950214006</v>
      </c>
      <c r="L55" t="str">
        <f t="shared" si="0"/>
        <v>BOA</v>
      </c>
      <c r="N55">
        <v>51</v>
      </c>
    </row>
    <row r="56" spans="1:14" x14ac:dyDescent="0.25">
      <c r="A56" t="s">
        <v>95</v>
      </c>
      <c r="B56" s="100">
        <f>coliformes!I55</f>
        <v>39.645859092729665</v>
      </c>
      <c r="C56" s="104">
        <f>pH!H55</f>
        <v>91.731785824799914</v>
      </c>
      <c r="D56" s="101">
        <f>DBO!H55</f>
        <v>72.986350999999999</v>
      </c>
      <c r="E56" s="101">
        <f>nitrogênio!X55</f>
        <v>94.56</v>
      </c>
      <c r="F56" s="101">
        <f>fósforo!H55</f>
        <v>97.261939644504281</v>
      </c>
      <c r="G56" s="100">
        <f>temperatura!Q55</f>
        <v>79</v>
      </c>
      <c r="H56" s="100">
        <f>turbidez!H55</f>
        <v>77.552278171468743</v>
      </c>
      <c r="I56" s="100">
        <f>resíduo!H55</f>
        <v>86.799206428678175</v>
      </c>
      <c r="J56" s="100">
        <f>OD!H55</f>
        <v>24.276432812509189</v>
      </c>
      <c r="K56" s="107">
        <f t="shared" si="1"/>
        <v>61.576389883247138</v>
      </c>
      <c r="L56" t="str">
        <f t="shared" si="0"/>
        <v>BOA</v>
      </c>
      <c r="N56">
        <v>51</v>
      </c>
    </row>
    <row r="57" spans="1:14" x14ac:dyDescent="0.25">
      <c r="A57" t="s">
        <v>96</v>
      </c>
      <c r="B57" s="100">
        <f>coliformes!I56</f>
        <v>15.117104574537525</v>
      </c>
      <c r="C57" s="104">
        <f>pH!H56</f>
        <v>92.500243526699705</v>
      </c>
      <c r="D57" s="101">
        <f>DBO!H56</f>
        <v>65.346652000000006</v>
      </c>
      <c r="E57" s="101">
        <f>nitrogênio!X56</f>
        <v>81.555000000000007</v>
      </c>
      <c r="F57" s="101">
        <f>fósforo!H56</f>
        <v>79.608443425776642</v>
      </c>
      <c r="G57" s="100">
        <f>temperatura!Q56</f>
        <v>88.2</v>
      </c>
      <c r="H57" s="100">
        <f>turbidez!H56</f>
        <v>27.866989021664196</v>
      </c>
      <c r="I57" s="100">
        <f>resíduo!H56</f>
        <v>78.286404589437268</v>
      </c>
      <c r="J57" s="100">
        <f>OD!H56</f>
        <v>37.317112843397446</v>
      </c>
      <c r="K57" s="107">
        <f t="shared" si="1"/>
        <v>50.640044715755892</v>
      </c>
      <c r="L57" t="str">
        <f t="shared" si="0"/>
        <v>REGULAR</v>
      </c>
      <c r="N57">
        <v>51</v>
      </c>
    </row>
    <row r="58" spans="1:14" x14ac:dyDescent="0.25">
      <c r="A58" t="s">
        <v>97</v>
      </c>
      <c r="B58" s="100">
        <f>coliformes!I57</f>
        <v>14.41864951292334</v>
      </c>
      <c r="C58" s="104">
        <f>pH!H57</f>
        <v>91.731785824799914</v>
      </c>
      <c r="D58" s="101">
        <f>DBO!H57</f>
        <v>58.449225000000006</v>
      </c>
      <c r="E58" s="101">
        <f>nitrogênio!X57</f>
        <v>84.716999999999999</v>
      </c>
      <c r="F58" s="101">
        <f>fósforo!H57</f>
        <v>85.473257231842609</v>
      </c>
      <c r="G58" s="100">
        <f>temperatura!Q57</f>
        <v>88.2</v>
      </c>
      <c r="H58" s="100">
        <f>turbidez!H57</f>
        <v>28.272513148877543</v>
      </c>
      <c r="I58" s="100">
        <f>resíduo!H57</f>
        <v>82.229392868508853</v>
      </c>
      <c r="J58" s="100">
        <f>OD!H57</f>
        <v>30.960439753332977</v>
      </c>
      <c r="K58" s="107">
        <f t="shared" si="1"/>
        <v>48.898373833278541</v>
      </c>
      <c r="L58" t="str">
        <f t="shared" si="0"/>
        <v>REGULAR</v>
      </c>
      <c r="N58">
        <v>51</v>
      </c>
    </row>
    <row r="59" spans="1:14" x14ac:dyDescent="0.25">
      <c r="A59" t="s">
        <v>99</v>
      </c>
      <c r="B59" s="100">
        <f>coliformes!I58</f>
        <v>31.877330938861768</v>
      </c>
      <c r="C59" s="104">
        <f>pH!H58</f>
        <v>91.328597999999602</v>
      </c>
      <c r="D59" s="101">
        <f>DBO!H58</f>
        <v>72.986350999999999</v>
      </c>
      <c r="E59" s="101">
        <f>nitrogênio!X58</f>
        <v>94.05</v>
      </c>
      <c r="F59" s="101">
        <f>fósforo!H58</f>
        <v>82.443459425496187</v>
      </c>
      <c r="G59" s="100">
        <f>temperatura!Q58</f>
        <v>88.2</v>
      </c>
      <c r="H59" s="100">
        <f>turbidez!H58</f>
        <v>56.000639230836548</v>
      </c>
      <c r="I59" s="100">
        <f>resíduo!H58</f>
        <v>86.799206428678175</v>
      </c>
      <c r="J59" s="100">
        <f>OD!H58</f>
        <v>52.501660463233762</v>
      </c>
      <c r="K59" s="107">
        <f t="shared" si="1"/>
        <v>65.763322667160722</v>
      </c>
      <c r="L59" t="str">
        <f t="shared" si="0"/>
        <v>BOA</v>
      </c>
      <c r="N59">
        <v>51</v>
      </c>
    </row>
    <row r="60" spans="1:14" x14ac:dyDescent="0.25">
      <c r="A60" t="s">
        <v>100</v>
      </c>
      <c r="B60" s="100">
        <f>coliformes!I59</f>
        <v>20.536409999999997</v>
      </c>
      <c r="C60" s="104">
        <f>pH!H59</f>
        <v>91.309301427197624</v>
      </c>
      <c r="D60" s="101">
        <f>DBO!H59</f>
        <v>72.986350999999999</v>
      </c>
      <c r="E60" s="101">
        <f>nitrogênio!X59</f>
        <v>95.835000000000008</v>
      </c>
      <c r="F60" s="101">
        <f>fósforo!H59</f>
        <v>89.851392429399681</v>
      </c>
      <c r="G60" s="100">
        <f>temperatura!Q59</f>
        <v>79</v>
      </c>
      <c r="H60" s="100">
        <f>turbidez!H59</f>
        <v>62.49011235973358</v>
      </c>
      <c r="I60" s="100">
        <f>resíduo!H59</f>
        <v>86.799206428678175</v>
      </c>
      <c r="J60" s="100">
        <f>OD!H59</f>
        <v>55.869618539153436</v>
      </c>
      <c r="K60" s="107">
        <f t="shared" si="1"/>
        <v>62.733322066587981</v>
      </c>
      <c r="L60" t="str">
        <f t="shared" si="0"/>
        <v>BOA</v>
      </c>
      <c r="N60">
        <v>51</v>
      </c>
    </row>
    <row r="61" spans="1:14" x14ac:dyDescent="0.25">
      <c r="A61" t="s">
        <v>101</v>
      </c>
      <c r="B61" s="100">
        <f>coliformes!I60</f>
        <v>12.317273975378839</v>
      </c>
      <c r="C61" s="104">
        <f>pH!H60</f>
        <v>81.948364468800037</v>
      </c>
      <c r="D61" s="101">
        <f>DBO!H60</f>
        <v>72.986350999999999</v>
      </c>
      <c r="E61" s="101">
        <f>nitrogênio!X60</f>
        <v>95.733000000000004</v>
      </c>
      <c r="F61" s="101">
        <f>fósforo!H60</f>
        <v>92.201083931374228</v>
      </c>
      <c r="G61" s="100">
        <f>temperatura!Q60</f>
        <v>88.2</v>
      </c>
      <c r="H61" s="100">
        <f>turbidez!H60</f>
        <v>66.099388759120515</v>
      </c>
      <c r="I61" s="100">
        <f>resíduo!H60</f>
        <v>86.799206428678175</v>
      </c>
      <c r="J61" s="100">
        <f>OD!H60</f>
        <v>46.03686368781613</v>
      </c>
      <c r="K61" s="107">
        <f t="shared" si="1"/>
        <v>56.503824986813882</v>
      </c>
      <c r="L61" t="str">
        <f t="shared" si="0"/>
        <v>BOA</v>
      </c>
      <c r="N61">
        <v>51</v>
      </c>
    </row>
    <row r="62" spans="1:14" x14ac:dyDescent="0.25">
      <c r="A62" t="s">
        <v>102</v>
      </c>
      <c r="B62" s="100">
        <f>coliformes!I61</f>
        <v>15.117104574537525</v>
      </c>
      <c r="C62" s="104">
        <f>pH!H61</f>
        <v>86.757129676799991</v>
      </c>
      <c r="D62" s="101">
        <f>DBO!H61</f>
        <v>72.986350999999999</v>
      </c>
      <c r="E62" s="101">
        <f>nitrogênio!X61</f>
        <v>92.927999999999997</v>
      </c>
      <c r="F62" s="101">
        <f>fósforo!H61</f>
        <v>89.851392429399681</v>
      </c>
      <c r="G62" s="100">
        <f>temperatura!Q61</f>
        <v>70</v>
      </c>
      <c r="H62" s="100">
        <f>turbidez!H61</f>
        <v>64.865541571514754</v>
      </c>
      <c r="I62" s="100">
        <f>resíduo!H61</f>
        <v>86.82859934364059</v>
      </c>
      <c r="J62" s="100">
        <f>OD!H61</f>
        <v>55.869618539153436</v>
      </c>
      <c r="K62" s="107">
        <f t="shared" si="1"/>
        <v>58.829077805694602</v>
      </c>
      <c r="L62" t="str">
        <f t="shared" si="0"/>
        <v>BOA</v>
      </c>
      <c r="N62">
        <v>51</v>
      </c>
    </row>
    <row r="63" spans="1:14" x14ac:dyDescent="0.25">
      <c r="A63" s="105"/>
      <c r="B63" s="100"/>
      <c r="C63" s="104"/>
      <c r="D63" s="101"/>
      <c r="E63" s="101"/>
      <c r="F63" s="101"/>
      <c r="G63" s="100"/>
      <c r="H63" s="100"/>
      <c r="I63" s="100"/>
      <c r="J63" s="100"/>
      <c r="K63" s="107"/>
    </row>
    <row r="64" spans="1:14" x14ac:dyDescent="0.25">
      <c r="A64" s="105"/>
      <c r="B64" s="100"/>
      <c r="C64" s="104"/>
      <c r="D64" s="101"/>
      <c r="E64" s="101"/>
      <c r="F64" s="101"/>
      <c r="G64" s="100"/>
      <c r="H64" s="100"/>
      <c r="I64" s="100"/>
      <c r="J64" s="100"/>
      <c r="K64" s="107"/>
    </row>
    <row r="65" spans="1:11" x14ac:dyDescent="0.25">
      <c r="A65" s="105"/>
      <c r="B65" s="100"/>
      <c r="C65" s="104"/>
      <c r="D65" s="101"/>
      <c r="E65" s="101"/>
      <c r="F65" s="101"/>
      <c r="G65" s="100"/>
      <c r="H65" s="100"/>
      <c r="I65" s="100"/>
      <c r="J65" s="100"/>
      <c r="K65" s="107"/>
    </row>
    <row r="66" spans="1:11" x14ac:dyDescent="0.25">
      <c r="A66" s="105"/>
      <c r="B66" s="100"/>
      <c r="C66" s="104"/>
      <c r="D66" s="101"/>
      <c r="E66" s="101"/>
      <c r="F66" s="101"/>
      <c r="G66" s="100"/>
      <c r="H66" s="100"/>
      <c r="I66" s="100"/>
      <c r="J66" s="100"/>
      <c r="K66" s="107"/>
    </row>
    <row r="67" spans="1:11" x14ac:dyDescent="0.25">
      <c r="A67" s="105"/>
      <c r="B67" s="100"/>
      <c r="C67" s="104"/>
      <c r="D67" s="101"/>
      <c r="E67" s="101"/>
      <c r="F67" s="101"/>
      <c r="G67" s="100"/>
      <c r="H67" s="100"/>
      <c r="I67" s="100"/>
      <c r="J67" s="100"/>
      <c r="K67" s="107"/>
    </row>
    <row r="68" spans="1:11" x14ac:dyDescent="0.25">
      <c r="A68" s="105"/>
      <c r="B68" s="100"/>
      <c r="C68" s="104"/>
      <c r="D68" s="101"/>
      <c r="E68" s="101"/>
      <c r="F68" s="101"/>
      <c r="G68" s="100"/>
      <c r="H68" s="100"/>
      <c r="I68" s="100"/>
      <c r="J68" s="100"/>
      <c r="K68" s="10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F36C-BC3E-4E83-8CDF-8BBC9BD98BCA}">
  <dimension ref="A1:J67"/>
  <sheetViews>
    <sheetView topLeftCell="A49" zoomScale="85" zoomScaleNormal="85" workbookViewId="0">
      <selection activeCell="N70" sqref="M70:N70"/>
    </sheetView>
  </sheetViews>
  <sheetFormatPr defaultRowHeight="15" x14ac:dyDescent="0.25"/>
  <cols>
    <col min="1" max="1" width="10.5703125" bestFit="1" customWidth="1"/>
    <col min="2" max="2" width="10.7109375" bestFit="1" customWidth="1"/>
    <col min="3" max="3" width="10.5703125" bestFit="1" customWidth="1"/>
    <col min="5" max="5" width="12.28515625" bestFit="1" customWidth="1"/>
  </cols>
  <sheetData>
    <row r="1" spans="1:10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H1" s="94" t="s">
        <v>0</v>
      </c>
    </row>
    <row r="2" spans="1:10" x14ac:dyDescent="0.25">
      <c r="A2" t="s">
        <v>18</v>
      </c>
      <c r="B2" t="s">
        <v>103</v>
      </c>
      <c r="C2" t="s">
        <v>35</v>
      </c>
      <c r="D2" t="s">
        <v>9</v>
      </c>
      <c r="E2" s="99">
        <v>62</v>
      </c>
      <c r="F2" s="8" t="s">
        <v>33</v>
      </c>
      <c r="H2">
        <f>IF(E2&lt;=500,133.17*EXP(-0.0027*E2)-53.17*EXP(-0.0141*E2)+((-6.2*EXP(-0.00462*E2))*SIN(0.0146*E2)),30)</f>
        <v>86.799046584061514</v>
      </c>
    </row>
    <row r="3" spans="1:10" x14ac:dyDescent="0.25">
      <c r="A3" t="s">
        <v>104</v>
      </c>
      <c r="B3" t="s">
        <v>47</v>
      </c>
      <c r="C3" t="s">
        <v>35</v>
      </c>
      <c r="D3" t="s">
        <v>9</v>
      </c>
      <c r="E3" s="99">
        <v>94</v>
      </c>
      <c r="F3" s="8" t="s">
        <v>33</v>
      </c>
      <c r="H3">
        <f t="shared" ref="H3:H66" si="0">IF(E3&lt;=500,133.17*EXP(-0.0027*E3)-53.17*EXP(-0.0141*E3)+((-6.2*EXP(-0.00462*E3))*SIN(0.0146*E3)),30)</f>
        <v>85.255293224852622</v>
      </c>
      <c r="J3" s="97"/>
    </row>
    <row r="4" spans="1:10" x14ac:dyDescent="0.25">
      <c r="A4" t="s">
        <v>105</v>
      </c>
      <c r="B4" t="s">
        <v>106</v>
      </c>
      <c r="C4" t="s">
        <v>35</v>
      </c>
      <c r="D4" t="s">
        <v>9</v>
      </c>
      <c r="E4" s="99">
        <v>70</v>
      </c>
      <c r="F4" s="8" t="s">
        <v>33</v>
      </c>
      <c r="H4">
        <f t="shared" si="0"/>
        <v>86.592273626889877</v>
      </c>
    </row>
    <row r="5" spans="1:10" x14ac:dyDescent="0.25">
      <c r="A5" t="s">
        <v>107</v>
      </c>
      <c r="B5" t="s">
        <v>47</v>
      </c>
      <c r="C5" t="s">
        <v>35</v>
      </c>
      <c r="D5" t="s">
        <v>32</v>
      </c>
      <c r="E5" s="99">
        <v>50</v>
      </c>
      <c r="F5" s="8" t="s">
        <v>33</v>
      </c>
      <c r="H5">
        <f t="shared" si="0"/>
        <v>86.799206428678175</v>
      </c>
    </row>
    <row r="6" spans="1:10" x14ac:dyDescent="0.25">
      <c r="A6" t="s">
        <v>108</v>
      </c>
      <c r="B6" t="s">
        <v>109</v>
      </c>
      <c r="C6" t="s">
        <v>35</v>
      </c>
      <c r="D6" t="s">
        <v>32</v>
      </c>
      <c r="E6" s="99">
        <v>50</v>
      </c>
      <c r="F6" s="8" t="s">
        <v>33</v>
      </c>
      <c r="H6">
        <f t="shared" si="0"/>
        <v>86.799206428678175</v>
      </c>
    </row>
    <row r="7" spans="1:10" x14ac:dyDescent="0.25">
      <c r="A7" t="s">
        <v>110</v>
      </c>
      <c r="B7" t="s">
        <v>45</v>
      </c>
      <c r="C7" t="s">
        <v>35</v>
      </c>
      <c r="D7" t="s">
        <v>9</v>
      </c>
      <c r="E7" s="99">
        <v>52</v>
      </c>
      <c r="F7" s="8" t="s">
        <v>33</v>
      </c>
      <c r="H7">
        <f t="shared" si="0"/>
        <v>86.82859934364059</v>
      </c>
    </row>
    <row r="8" spans="1:10" x14ac:dyDescent="0.25">
      <c r="A8" t="s">
        <v>111</v>
      </c>
      <c r="B8" t="s">
        <v>20</v>
      </c>
      <c r="C8" t="s">
        <v>35</v>
      </c>
      <c r="D8" t="s">
        <v>9</v>
      </c>
      <c r="E8" s="99">
        <v>88</v>
      </c>
      <c r="F8" s="8" t="s">
        <v>33</v>
      </c>
      <c r="H8">
        <f t="shared" si="0"/>
        <v>85.67158988274403</v>
      </c>
    </row>
    <row r="9" spans="1:10" x14ac:dyDescent="0.25">
      <c r="A9" t="s">
        <v>112</v>
      </c>
      <c r="B9" t="s">
        <v>27</v>
      </c>
      <c r="C9" t="s">
        <v>35</v>
      </c>
      <c r="D9" t="s">
        <v>9</v>
      </c>
      <c r="E9" s="99">
        <v>118</v>
      </c>
      <c r="F9" s="8" t="s">
        <v>33</v>
      </c>
      <c r="H9">
        <f t="shared" si="0"/>
        <v>83.212399432880005</v>
      </c>
    </row>
    <row r="10" spans="1:10" x14ac:dyDescent="0.25">
      <c r="A10" t="s">
        <v>113</v>
      </c>
      <c r="B10" t="s">
        <v>109</v>
      </c>
      <c r="C10" t="s">
        <v>35</v>
      </c>
      <c r="D10" t="s">
        <v>9</v>
      </c>
      <c r="E10" s="99">
        <v>86</v>
      </c>
      <c r="F10" s="8" t="s">
        <v>33</v>
      </c>
      <c r="H10">
        <f t="shared" si="0"/>
        <v>85.799693047361387</v>
      </c>
    </row>
    <row r="11" spans="1:10" x14ac:dyDescent="0.25">
      <c r="A11" t="s">
        <v>114</v>
      </c>
      <c r="B11" t="s">
        <v>45</v>
      </c>
      <c r="C11" t="s">
        <v>35</v>
      </c>
      <c r="D11" t="s">
        <v>32</v>
      </c>
      <c r="E11" s="99">
        <v>50</v>
      </c>
      <c r="F11" s="8" t="s">
        <v>33</v>
      </c>
      <c r="H11">
        <f t="shared" si="0"/>
        <v>86.799206428678175</v>
      </c>
    </row>
    <row r="12" spans="1:10" x14ac:dyDescent="0.25">
      <c r="A12" t="s">
        <v>115</v>
      </c>
      <c r="B12" t="s">
        <v>49</v>
      </c>
      <c r="C12" t="s">
        <v>35</v>
      </c>
      <c r="D12" t="s">
        <v>32</v>
      </c>
      <c r="E12" s="99">
        <v>50</v>
      </c>
      <c r="F12" s="8" t="s">
        <v>33</v>
      </c>
      <c r="H12">
        <f t="shared" si="0"/>
        <v>86.799206428678175</v>
      </c>
    </row>
    <row r="13" spans="1:10" x14ac:dyDescent="0.25">
      <c r="A13" t="s">
        <v>116</v>
      </c>
      <c r="B13" t="s">
        <v>45</v>
      </c>
      <c r="C13" t="s">
        <v>35</v>
      </c>
      <c r="D13" t="s">
        <v>32</v>
      </c>
      <c r="E13" s="99">
        <v>50</v>
      </c>
      <c r="F13" s="8" t="s">
        <v>33</v>
      </c>
      <c r="H13">
        <f t="shared" si="0"/>
        <v>86.799206428678175</v>
      </c>
    </row>
    <row r="14" spans="1:10" x14ac:dyDescent="0.25">
      <c r="A14" t="s">
        <v>117</v>
      </c>
      <c r="B14" t="s">
        <v>118</v>
      </c>
      <c r="C14" t="s">
        <v>35</v>
      </c>
      <c r="D14" t="s">
        <v>9</v>
      </c>
      <c r="E14" s="99">
        <v>72</v>
      </c>
      <c r="F14" s="8" t="s">
        <v>33</v>
      </c>
      <c r="H14">
        <f t="shared" si="0"/>
        <v>86.518726587295617</v>
      </c>
    </row>
    <row r="15" spans="1:10" x14ac:dyDescent="0.25">
      <c r="A15" t="s">
        <v>23</v>
      </c>
      <c r="B15" t="s">
        <v>20</v>
      </c>
      <c r="C15" t="s">
        <v>35</v>
      </c>
      <c r="D15" t="s">
        <v>9</v>
      </c>
      <c r="E15" s="99">
        <v>52</v>
      </c>
      <c r="F15" s="8" t="s">
        <v>33</v>
      </c>
      <c r="H15">
        <f t="shared" si="0"/>
        <v>86.82859934364059</v>
      </c>
    </row>
    <row r="16" spans="1:10" x14ac:dyDescent="0.25">
      <c r="A16" t="s">
        <v>24</v>
      </c>
      <c r="B16" t="s">
        <v>50</v>
      </c>
      <c r="C16" t="s">
        <v>35</v>
      </c>
      <c r="D16" t="s">
        <v>32</v>
      </c>
      <c r="E16" s="99">
        <v>50</v>
      </c>
      <c r="F16" s="8" t="s">
        <v>33</v>
      </c>
      <c r="H16">
        <f t="shared" si="0"/>
        <v>86.799206428678175</v>
      </c>
    </row>
    <row r="17" spans="1:8" x14ac:dyDescent="0.25">
      <c r="A17" t="s">
        <v>119</v>
      </c>
      <c r="B17" t="s">
        <v>51</v>
      </c>
      <c r="C17" t="s">
        <v>35</v>
      </c>
      <c r="D17" t="s">
        <v>32</v>
      </c>
      <c r="E17" s="99">
        <v>50</v>
      </c>
      <c r="F17" s="8" t="s">
        <v>33</v>
      </c>
      <c r="H17">
        <f t="shared" si="0"/>
        <v>86.799206428678175</v>
      </c>
    </row>
    <row r="18" spans="1:8" x14ac:dyDescent="0.25">
      <c r="A18" t="s">
        <v>26</v>
      </c>
      <c r="B18" t="s">
        <v>118</v>
      </c>
      <c r="C18" t="s">
        <v>35</v>
      </c>
      <c r="D18" t="s">
        <v>9</v>
      </c>
      <c r="E18" s="99">
        <v>56</v>
      </c>
      <c r="F18" s="8" t="s">
        <v>33</v>
      </c>
      <c r="H18">
        <f t="shared" si="0"/>
        <v>86.850550526931954</v>
      </c>
    </row>
    <row r="19" spans="1:8" x14ac:dyDescent="0.25">
      <c r="A19" t="s">
        <v>120</v>
      </c>
      <c r="B19" t="s">
        <v>81</v>
      </c>
      <c r="C19" t="s">
        <v>35</v>
      </c>
      <c r="D19" t="s">
        <v>9</v>
      </c>
      <c r="E19" s="99">
        <v>54</v>
      </c>
      <c r="F19" s="8" t="s">
        <v>33</v>
      </c>
      <c r="H19">
        <f t="shared" si="0"/>
        <v>86.845537499610614</v>
      </c>
    </row>
    <row r="20" spans="1:8" x14ac:dyDescent="0.25">
      <c r="A20" t="s">
        <v>121</v>
      </c>
      <c r="B20" t="s">
        <v>81</v>
      </c>
      <c r="C20" t="s">
        <v>35</v>
      </c>
      <c r="D20" t="s">
        <v>9</v>
      </c>
      <c r="E20" s="99">
        <v>88</v>
      </c>
      <c r="F20" s="8" t="s">
        <v>33</v>
      </c>
      <c r="H20">
        <f t="shared" si="0"/>
        <v>85.67158988274403</v>
      </c>
    </row>
    <row r="21" spans="1:8" x14ac:dyDescent="0.25">
      <c r="A21" t="s">
        <v>122</v>
      </c>
      <c r="B21" t="s">
        <v>49</v>
      </c>
      <c r="C21" t="s">
        <v>35</v>
      </c>
      <c r="D21" t="s">
        <v>9</v>
      </c>
      <c r="E21" s="99">
        <v>66</v>
      </c>
      <c r="F21" s="8" t="s">
        <v>33</v>
      </c>
      <c r="H21">
        <f t="shared" si="0"/>
        <v>86.713943684828422</v>
      </c>
    </row>
    <row r="22" spans="1:8" x14ac:dyDescent="0.25">
      <c r="A22" t="s">
        <v>123</v>
      </c>
      <c r="B22" t="s">
        <v>10</v>
      </c>
      <c r="C22" t="s">
        <v>35</v>
      </c>
      <c r="D22" t="s">
        <v>9</v>
      </c>
      <c r="E22" s="99">
        <v>76</v>
      </c>
      <c r="F22" s="8" t="s">
        <v>33</v>
      </c>
      <c r="H22">
        <f t="shared" si="0"/>
        <v>86.348072445560447</v>
      </c>
    </row>
    <row r="23" spans="1:8" x14ac:dyDescent="0.25">
      <c r="A23" t="s">
        <v>124</v>
      </c>
      <c r="B23" t="s">
        <v>109</v>
      </c>
      <c r="C23" t="s">
        <v>35</v>
      </c>
      <c r="D23" t="s">
        <v>32</v>
      </c>
      <c r="E23" s="99">
        <v>50</v>
      </c>
      <c r="F23" s="8" t="s">
        <v>33</v>
      </c>
      <c r="H23">
        <f t="shared" si="0"/>
        <v>86.799206428678175</v>
      </c>
    </row>
    <row r="24" spans="1:8" x14ac:dyDescent="0.25">
      <c r="A24" t="s">
        <v>125</v>
      </c>
      <c r="B24" t="s">
        <v>20</v>
      </c>
      <c r="C24" t="s">
        <v>35</v>
      </c>
      <c r="D24" t="s">
        <v>32</v>
      </c>
      <c r="E24" s="99">
        <v>50</v>
      </c>
      <c r="F24" s="8" t="s">
        <v>33</v>
      </c>
      <c r="H24">
        <f t="shared" si="0"/>
        <v>86.799206428678175</v>
      </c>
    </row>
    <row r="25" spans="1:8" x14ac:dyDescent="0.25">
      <c r="A25" t="s">
        <v>126</v>
      </c>
      <c r="B25" t="s">
        <v>20</v>
      </c>
      <c r="C25" t="s">
        <v>35</v>
      </c>
      <c r="D25" t="s">
        <v>9</v>
      </c>
      <c r="E25" s="99">
        <v>112</v>
      </c>
      <c r="F25" s="8" t="s">
        <v>33</v>
      </c>
      <c r="H25">
        <f t="shared" si="0"/>
        <v>83.769999826346648</v>
      </c>
    </row>
    <row r="26" spans="1:8" x14ac:dyDescent="0.25">
      <c r="A26" t="s">
        <v>127</v>
      </c>
      <c r="B26" t="s">
        <v>45</v>
      </c>
      <c r="C26" t="s">
        <v>35</v>
      </c>
      <c r="D26" t="s">
        <v>9</v>
      </c>
      <c r="E26" s="99">
        <v>72</v>
      </c>
      <c r="F26" s="8" t="s">
        <v>33</v>
      </c>
      <c r="H26">
        <f t="shared" si="0"/>
        <v>86.518726587295617</v>
      </c>
    </row>
    <row r="27" spans="1:8" x14ac:dyDescent="0.25">
      <c r="A27" t="s">
        <v>128</v>
      </c>
      <c r="B27" t="s">
        <v>22</v>
      </c>
      <c r="C27" t="s">
        <v>35</v>
      </c>
      <c r="D27" t="s">
        <v>9</v>
      </c>
      <c r="E27" s="99">
        <v>92</v>
      </c>
      <c r="F27" s="8" t="s">
        <v>33</v>
      </c>
      <c r="H27">
        <f t="shared" si="0"/>
        <v>85.399143430223418</v>
      </c>
    </row>
    <row r="28" spans="1:8" x14ac:dyDescent="0.25">
      <c r="A28" t="s">
        <v>129</v>
      </c>
      <c r="B28" t="s">
        <v>130</v>
      </c>
      <c r="C28" t="s">
        <v>35</v>
      </c>
      <c r="D28" t="s">
        <v>32</v>
      </c>
      <c r="E28" s="99">
        <v>50</v>
      </c>
      <c r="F28" s="8" t="s">
        <v>33</v>
      </c>
      <c r="H28">
        <f t="shared" si="0"/>
        <v>86.799206428678175</v>
      </c>
    </row>
    <row r="29" spans="1:8" x14ac:dyDescent="0.25">
      <c r="A29" t="s">
        <v>131</v>
      </c>
      <c r="B29" t="s">
        <v>132</v>
      </c>
      <c r="C29" t="s">
        <v>35</v>
      </c>
      <c r="D29" t="s">
        <v>32</v>
      </c>
      <c r="E29" s="99">
        <v>50</v>
      </c>
      <c r="F29" s="8" t="s">
        <v>33</v>
      </c>
      <c r="H29">
        <f t="shared" si="0"/>
        <v>86.799206428678175</v>
      </c>
    </row>
    <row r="30" spans="1:8" x14ac:dyDescent="0.25">
      <c r="A30" t="s">
        <v>133</v>
      </c>
      <c r="B30" t="s">
        <v>29</v>
      </c>
      <c r="C30" t="s">
        <v>35</v>
      </c>
      <c r="D30" t="s">
        <v>9</v>
      </c>
      <c r="E30" s="99">
        <v>160</v>
      </c>
      <c r="F30" s="8" t="s">
        <v>33</v>
      </c>
      <c r="H30">
        <f t="shared" si="0"/>
        <v>78.749443831963831</v>
      </c>
    </row>
    <row r="31" spans="1:8" x14ac:dyDescent="0.25">
      <c r="A31" t="s">
        <v>134</v>
      </c>
      <c r="B31" t="s">
        <v>81</v>
      </c>
      <c r="C31" t="s">
        <v>35</v>
      </c>
      <c r="D31" t="s">
        <v>32</v>
      </c>
      <c r="E31" s="99">
        <v>50</v>
      </c>
      <c r="F31" s="8" t="s">
        <v>33</v>
      </c>
      <c r="H31">
        <f t="shared" si="0"/>
        <v>86.799206428678175</v>
      </c>
    </row>
    <row r="32" spans="1:8" x14ac:dyDescent="0.25">
      <c r="A32" t="s">
        <v>63</v>
      </c>
      <c r="B32" t="s">
        <v>64</v>
      </c>
      <c r="C32" t="s">
        <v>35</v>
      </c>
      <c r="D32" t="s">
        <v>9</v>
      </c>
      <c r="E32" s="99">
        <v>85</v>
      </c>
      <c r="F32" s="17" t="s">
        <v>33</v>
      </c>
      <c r="H32">
        <f t="shared" si="0"/>
        <v>85.861601048132783</v>
      </c>
    </row>
    <row r="33" spans="1:8" x14ac:dyDescent="0.25">
      <c r="A33" t="s">
        <v>65</v>
      </c>
      <c r="B33" t="s">
        <v>25</v>
      </c>
      <c r="C33" t="s">
        <v>35</v>
      </c>
      <c r="D33" t="s">
        <v>32</v>
      </c>
      <c r="E33" s="99">
        <v>50</v>
      </c>
      <c r="F33" s="17" t="s">
        <v>33</v>
      </c>
      <c r="H33">
        <f t="shared" si="0"/>
        <v>86.799206428678175</v>
      </c>
    </row>
    <row r="34" spans="1:8" x14ac:dyDescent="0.25">
      <c r="A34" t="s">
        <v>66</v>
      </c>
      <c r="B34" t="s">
        <v>67</v>
      </c>
      <c r="C34" t="s">
        <v>35</v>
      </c>
      <c r="D34" t="s">
        <v>9</v>
      </c>
      <c r="E34" s="99">
        <v>200</v>
      </c>
      <c r="F34" s="17" t="s">
        <v>33</v>
      </c>
      <c r="H34">
        <f t="shared" si="0"/>
        <v>73.894459320284639</v>
      </c>
    </row>
    <row r="35" spans="1:8" x14ac:dyDescent="0.25">
      <c r="A35" t="s">
        <v>68</v>
      </c>
      <c r="B35" t="s">
        <v>47</v>
      </c>
      <c r="C35" t="s">
        <v>35</v>
      </c>
      <c r="D35" t="s">
        <v>32</v>
      </c>
      <c r="E35" s="99">
        <v>50</v>
      </c>
      <c r="F35" s="17" t="s">
        <v>33</v>
      </c>
      <c r="H35">
        <f t="shared" si="0"/>
        <v>86.799206428678175</v>
      </c>
    </row>
    <row r="36" spans="1:8" x14ac:dyDescent="0.25">
      <c r="A36" t="s">
        <v>69</v>
      </c>
      <c r="B36" t="s">
        <v>70</v>
      </c>
      <c r="C36" t="s">
        <v>35</v>
      </c>
      <c r="D36" t="s">
        <v>9</v>
      </c>
      <c r="E36" s="99">
        <v>136</v>
      </c>
      <c r="F36" s="17" t="s">
        <v>33</v>
      </c>
      <c r="H36">
        <f t="shared" si="0"/>
        <v>81.40206711689143</v>
      </c>
    </row>
    <row r="37" spans="1:8" x14ac:dyDescent="0.25">
      <c r="A37" t="s">
        <v>71</v>
      </c>
      <c r="B37" t="s">
        <v>46</v>
      </c>
      <c r="C37" t="s">
        <v>35</v>
      </c>
      <c r="D37" t="s">
        <v>9</v>
      </c>
      <c r="E37" s="99">
        <v>154</v>
      </c>
      <c r="F37" s="17" t="s">
        <v>33</v>
      </c>
      <c r="H37">
        <f t="shared" si="0"/>
        <v>79.433595986197204</v>
      </c>
    </row>
    <row r="38" spans="1:8" x14ac:dyDescent="0.25">
      <c r="A38" t="s">
        <v>72</v>
      </c>
      <c r="B38" t="s">
        <v>47</v>
      </c>
      <c r="C38" t="s">
        <v>35</v>
      </c>
      <c r="D38" t="s">
        <v>9</v>
      </c>
      <c r="E38" s="99">
        <v>130</v>
      </c>
      <c r="F38" s="17" t="s">
        <v>33</v>
      </c>
      <c r="H38">
        <f t="shared" si="0"/>
        <v>82.025704284828763</v>
      </c>
    </row>
    <row r="39" spans="1:8" x14ac:dyDescent="0.25">
      <c r="A39" t="s">
        <v>73</v>
      </c>
      <c r="B39" t="s">
        <v>29</v>
      </c>
      <c r="C39" t="s">
        <v>35</v>
      </c>
      <c r="D39" t="s">
        <v>9</v>
      </c>
      <c r="E39" s="99">
        <v>154</v>
      </c>
      <c r="F39" s="17" t="s">
        <v>33</v>
      </c>
      <c r="H39">
        <f t="shared" si="0"/>
        <v>79.433595986197204</v>
      </c>
    </row>
    <row r="40" spans="1:8" x14ac:dyDescent="0.25">
      <c r="A40" t="s">
        <v>74</v>
      </c>
      <c r="B40" t="s">
        <v>47</v>
      </c>
      <c r="C40" t="s">
        <v>35</v>
      </c>
      <c r="D40" t="s">
        <v>9</v>
      </c>
      <c r="E40" s="99">
        <v>188</v>
      </c>
      <c r="F40" s="17" t="s">
        <v>33</v>
      </c>
      <c r="H40">
        <f t="shared" si="0"/>
        <v>75.401347002091129</v>
      </c>
    </row>
    <row r="41" spans="1:8" x14ac:dyDescent="0.25">
      <c r="A41" t="s">
        <v>75</v>
      </c>
      <c r="B41" t="s">
        <v>76</v>
      </c>
      <c r="C41" t="s">
        <v>35</v>
      </c>
      <c r="D41" t="s">
        <v>9</v>
      </c>
      <c r="E41" s="99">
        <v>128</v>
      </c>
      <c r="F41" s="17" t="s">
        <v>33</v>
      </c>
      <c r="H41">
        <f t="shared" si="0"/>
        <v>82.229392868508853</v>
      </c>
    </row>
    <row r="42" spans="1:8" x14ac:dyDescent="0.25">
      <c r="A42" t="s">
        <v>77</v>
      </c>
      <c r="B42" t="s">
        <v>48</v>
      </c>
      <c r="C42" t="s">
        <v>35</v>
      </c>
      <c r="D42" t="s">
        <v>9</v>
      </c>
      <c r="E42" s="99">
        <v>144</v>
      </c>
      <c r="F42" s="17" t="s">
        <v>33</v>
      </c>
      <c r="H42">
        <f t="shared" si="0"/>
        <v>80.543909507035437</v>
      </c>
    </row>
    <row r="43" spans="1:8" x14ac:dyDescent="0.25">
      <c r="A43" t="s">
        <v>78</v>
      </c>
      <c r="B43" t="s">
        <v>79</v>
      </c>
      <c r="C43" t="s">
        <v>35</v>
      </c>
      <c r="D43" t="s">
        <v>9</v>
      </c>
      <c r="E43" s="99">
        <v>128</v>
      </c>
      <c r="F43" s="17" t="s">
        <v>33</v>
      </c>
      <c r="H43">
        <f t="shared" si="0"/>
        <v>82.229392868508853</v>
      </c>
    </row>
    <row r="44" spans="1:8" x14ac:dyDescent="0.25">
      <c r="A44" t="s">
        <v>80</v>
      </c>
      <c r="B44" t="s">
        <v>81</v>
      </c>
      <c r="C44" t="s">
        <v>35</v>
      </c>
      <c r="D44" t="s">
        <v>9</v>
      </c>
      <c r="E44" s="99">
        <v>170</v>
      </c>
      <c r="F44" s="17" t="s">
        <v>33</v>
      </c>
      <c r="H44">
        <f t="shared" si="0"/>
        <v>77.581931667487865</v>
      </c>
    </row>
    <row r="45" spans="1:8" x14ac:dyDescent="0.25">
      <c r="A45" t="s">
        <v>82</v>
      </c>
      <c r="B45" t="s">
        <v>20</v>
      </c>
      <c r="C45" t="s">
        <v>35</v>
      </c>
      <c r="D45" t="s">
        <v>32</v>
      </c>
      <c r="E45" s="99">
        <v>50</v>
      </c>
      <c r="F45" s="17" t="s">
        <v>33</v>
      </c>
      <c r="H45">
        <f t="shared" si="0"/>
        <v>86.799206428678175</v>
      </c>
    </row>
    <row r="46" spans="1:8" x14ac:dyDescent="0.25">
      <c r="A46" t="s">
        <v>83</v>
      </c>
      <c r="B46" t="s">
        <v>84</v>
      </c>
      <c r="C46" t="s">
        <v>35</v>
      </c>
      <c r="D46" t="s">
        <v>32</v>
      </c>
      <c r="E46" s="99">
        <v>50</v>
      </c>
      <c r="F46" s="17" t="s">
        <v>33</v>
      </c>
      <c r="H46">
        <f t="shared" si="0"/>
        <v>86.799206428678175</v>
      </c>
    </row>
    <row r="47" spans="1:8" x14ac:dyDescent="0.25">
      <c r="A47" t="s">
        <v>85</v>
      </c>
      <c r="B47" t="s">
        <v>10</v>
      </c>
      <c r="C47" t="s">
        <v>35</v>
      </c>
      <c r="D47" t="s">
        <v>9</v>
      </c>
      <c r="E47" s="99">
        <v>54</v>
      </c>
      <c r="F47" s="17" t="s">
        <v>33</v>
      </c>
      <c r="H47">
        <f t="shared" si="0"/>
        <v>86.845537499610614</v>
      </c>
    </row>
    <row r="48" spans="1:8" x14ac:dyDescent="0.25">
      <c r="A48" t="s">
        <v>86</v>
      </c>
      <c r="B48" t="s">
        <v>27</v>
      </c>
      <c r="C48" t="s">
        <v>35</v>
      </c>
      <c r="D48" t="s">
        <v>9</v>
      </c>
      <c r="E48" s="99">
        <v>54</v>
      </c>
      <c r="F48" s="17" t="s">
        <v>33</v>
      </c>
      <c r="H48">
        <f t="shared" si="0"/>
        <v>86.845537499610614</v>
      </c>
    </row>
    <row r="49" spans="1:8" x14ac:dyDescent="0.25">
      <c r="A49" t="s">
        <v>87</v>
      </c>
      <c r="B49" t="s">
        <v>28</v>
      </c>
      <c r="C49" t="s">
        <v>35</v>
      </c>
      <c r="D49" t="s">
        <v>9</v>
      </c>
      <c r="E49" s="99">
        <v>84</v>
      </c>
      <c r="F49" s="17" t="s">
        <v>33</v>
      </c>
      <c r="H49">
        <f t="shared" si="0"/>
        <v>85.922034736545854</v>
      </c>
    </row>
    <row r="50" spans="1:8" x14ac:dyDescent="0.25">
      <c r="A50" t="s">
        <v>88</v>
      </c>
      <c r="B50" t="s">
        <v>21</v>
      </c>
      <c r="C50" t="s">
        <v>35</v>
      </c>
      <c r="D50" t="s">
        <v>9</v>
      </c>
      <c r="E50" s="99">
        <v>60</v>
      </c>
      <c r="F50" s="17" t="s">
        <v>33</v>
      </c>
      <c r="H50">
        <f t="shared" si="0"/>
        <v>86.826823009120289</v>
      </c>
    </row>
    <row r="51" spans="1:8" x14ac:dyDescent="0.25">
      <c r="A51" t="s">
        <v>89</v>
      </c>
      <c r="B51" t="s">
        <v>90</v>
      </c>
      <c r="C51" t="s">
        <v>35</v>
      </c>
      <c r="D51" t="s">
        <v>9</v>
      </c>
      <c r="E51" s="99">
        <v>65</v>
      </c>
      <c r="F51" s="17" t="s">
        <v>33</v>
      </c>
      <c r="H51">
        <f t="shared" si="0"/>
        <v>86.738777096879105</v>
      </c>
    </row>
    <row r="52" spans="1:8" x14ac:dyDescent="0.25">
      <c r="A52" t="s">
        <v>91</v>
      </c>
      <c r="B52" t="s">
        <v>27</v>
      </c>
      <c r="C52" t="s">
        <v>35</v>
      </c>
      <c r="D52" t="s">
        <v>32</v>
      </c>
      <c r="E52" s="99">
        <v>50</v>
      </c>
      <c r="F52" s="17" t="s">
        <v>33</v>
      </c>
      <c r="H52">
        <f t="shared" si="0"/>
        <v>86.799206428678175</v>
      </c>
    </row>
    <row r="53" spans="1:8" x14ac:dyDescent="0.25">
      <c r="A53" t="s">
        <v>92</v>
      </c>
      <c r="B53" t="s">
        <v>21</v>
      </c>
      <c r="C53" t="s">
        <v>35</v>
      </c>
      <c r="D53" t="s">
        <v>32</v>
      </c>
      <c r="E53" s="99">
        <v>50</v>
      </c>
      <c r="F53" s="17" t="s">
        <v>33</v>
      </c>
      <c r="H53">
        <f t="shared" si="0"/>
        <v>86.799206428678175</v>
      </c>
    </row>
    <row r="54" spans="1:8" x14ac:dyDescent="0.25">
      <c r="A54" t="s">
        <v>93</v>
      </c>
      <c r="B54" t="s">
        <v>94</v>
      </c>
      <c r="C54" t="s">
        <v>35</v>
      </c>
      <c r="D54" t="s">
        <v>32</v>
      </c>
      <c r="E54" s="99">
        <v>50</v>
      </c>
      <c r="F54" s="17" t="s">
        <v>33</v>
      </c>
      <c r="H54">
        <f t="shared" si="0"/>
        <v>86.799206428678175</v>
      </c>
    </row>
    <row r="55" spans="1:8" x14ac:dyDescent="0.25">
      <c r="A55" t="s">
        <v>95</v>
      </c>
      <c r="B55" t="s">
        <v>21</v>
      </c>
      <c r="C55" t="s">
        <v>35</v>
      </c>
      <c r="D55" t="s">
        <v>32</v>
      </c>
      <c r="E55" s="99">
        <v>50</v>
      </c>
      <c r="F55" s="17" t="s">
        <v>33</v>
      </c>
      <c r="H55">
        <f t="shared" si="0"/>
        <v>86.799206428678175</v>
      </c>
    </row>
    <row r="56" spans="1:8" x14ac:dyDescent="0.25">
      <c r="A56" t="s">
        <v>96</v>
      </c>
      <c r="B56" t="s">
        <v>19</v>
      </c>
      <c r="C56" t="s">
        <v>35</v>
      </c>
      <c r="D56" t="s">
        <v>9</v>
      </c>
      <c r="E56" s="99">
        <v>164</v>
      </c>
      <c r="F56" s="17" t="s">
        <v>33</v>
      </c>
      <c r="H56">
        <f t="shared" si="0"/>
        <v>78.286404589437268</v>
      </c>
    </row>
    <row r="57" spans="1:8" x14ac:dyDescent="0.25">
      <c r="A57" t="s">
        <v>97</v>
      </c>
      <c r="B57" t="s">
        <v>98</v>
      </c>
      <c r="C57" t="s">
        <v>35</v>
      </c>
      <c r="D57" t="s">
        <v>9</v>
      </c>
      <c r="E57" s="99">
        <v>128</v>
      </c>
      <c r="F57" s="30" t="s">
        <v>33</v>
      </c>
      <c r="H57">
        <f t="shared" si="0"/>
        <v>82.229392868508853</v>
      </c>
    </row>
    <row r="58" spans="1:8" x14ac:dyDescent="0.25">
      <c r="A58" t="s">
        <v>99</v>
      </c>
      <c r="B58" t="s">
        <v>29</v>
      </c>
      <c r="C58" t="s">
        <v>35</v>
      </c>
      <c r="D58" t="s">
        <v>32</v>
      </c>
      <c r="E58" s="99">
        <v>50</v>
      </c>
      <c r="F58" s="39" t="s">
        <v>33</v>
      </c>
      <c r="H58">
        <f t="shared" si="0"/>
        <v>86.799206428678175</v>
      </c>
    </row>
    <row r="59" spans="1:8" x14ac:dyDescent="0.25">
      <c r="A59" t="s">
        <v>100</v>
      </c>
      <c r="B59" t="s">
        <v>51</v>
      </c>
      <c r="C59" t="s">
        <v>35</v>
      </c>
      <c r="D59" t="s">
        <v>32</v>
      </c>
      <c r="E59" s="99">
        <v>50</v>
      </c>
      <c r="F59" s="45" t="s">
        <v>33</v>
      </c>
      <c r="H59">
        <f t="shared" si="0"/>
        <v>86.799206428678175</v>
      </c>
    </row>
    <row r="60" spans="1:8" x14ac:dyDescent="0.25">
      <c r="A60" t="s">
        <v>101</v>
      </c>
      <c r="B60" t="s">
        <v>11</v>
      </c>
      <c r="C60" t="s">
        <v>35</v>
      </c>
      <c r="D60" t="s">
        <v>32</v>
      </c>
      <c r="E60" s="99">
        <v>50</v>
      </c>
      <c r="F60" s="51" t="s">
        <v>33</v>
      </c>
      <c r="H60">
        <f t="shared" si="0"/>
        <v>86.799206428678175</v>
      </c>
    </row>
    <row r="61" spans="1:8" x14ac:dyDescent="0.25">
      <c r="A61" t="s">
        <v>102</v>
      </c>
      <c r="B61" t="s">
        <v>21</v>
      </c>
      <c r="C61" t="s">
        <v>35</v>
      </c>
      <c r="D61" t="s">
        <v>9</v>
      </c>
      <c r="E61" s="99">
        <v>52</v>
      </c>
      <c r="F61" s="56" t="s">
        <v>33</v>
      </c>
      <c r="H61">
        <f t="shared" si="0"/>
        <v>86.82859934364059</v>
      </c>
    </row>
    <row r="62" spans="1:8" x14ac:dyDescent="0.25">
      <c r="A62" s="63"/>
      <c r="B62" s="63"/>
      <c r="C62" s="63"/>
      <c r="D62" s="63"/>
      <c r="E62" s="92"/>
      <c r="F62" s="63"/>
    </row>
    <row r="63" spans="1:8" x14ac:dyDescent="0.25">
      <c r="A63" s="70"/>
      <c r="B63" s="70"/>
      <c r="C63" s="70"/>
      <c r="D63" s="70"/>
      <c r="E63" s="92"/>
      <c r="F63" s="70"/>
    </row>
    <row r="64" spans="1:8" x14ac:dyDescent="0.25">
      <c r="A64" s="78"/>
      <c r="B64" s="78"/>
      <c r="C64" s="78"/>
      <c r="D64" s="78"/>
      <c r="E64" s="92"/>
      <c r="F64" s="78"/>
    </row>
    <row r="65" spans="1:6" x14ac:dyDescent="0.25">
      <c r="A65" s="78"/>
      <c r="B65" s="78"/>
      <c r="C65" s="78"/>
      <c r="D65" s="78"/>
      <c r="E65" s="92"/>
      <c r="F65" s="78"/>
    </row>
    <row r="66" spans="1:6" x14ac:dyDescent="0.25">
      <c r="A66" s="84"/>
      <c r="B66" s="84"/>
      <c r="C66" s="84"/>
      <c r="D66" s="84"/>
      <c r="E66" s="92"/>
      <c r="F66" s="84"/>
    </row>
    <row r="67" spans="1:6" x14ac:dyDescent="0.25">
      <c r="A67" s="91"/>
      <c r="B67" s="91"/>
      <c r="C67" s="91"/>
      <c r="D67" s="91"/>
      <c r="E67" s="92"/>
      <c r="F67" s="9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439A-8987-4959-99E8-0E9A5307C4B8}">
  <dimension ref="A1:I67"/>
  <sheetViews>
    <sheetView zoomScale="72" workbookViewId="0">
      <selection activeCell="J18" sqref="J18"/>
    </sheetView>
  </sheetViews>
  <sheetFormatPr defaultRowHeight="15" x14ac:dyDescent="0.25"/>
  <cols>
    <col min="1" max="1" width="10.5703125" bestFit="1" customWidth="1"/>
    <col min="2" max="2" width="10.7109375" bestFit="1" customWidth="1"/>
    <col min="3" max="3" width="17.140625" bestFit="1" customWidth="1"/>
    <col min="5" max="5" width="11.28515625" bestFit="1" customWidth="1"/>
  </cols>
  <sheetData>
    <row r="1" spans="1:9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H1" s="94" t="s">
        <v>0</v>
      </c>
      <c r="I1" s="94" t="s">
        <v>62</v>
      </c>
    </row>
    <row r="2" spans="1:9" x14ac:dyDescent="0.25">
      <c r="A2" t="s">
        <v>18</v>
      </c>
      <c r="B2" t="s">
        <v>103</v>
      </c>
      <c r="C2" t="s">
        <v>34</v>
      </c>
      <c r="D2" t="s">
        <v>9</v>
      </c>
      <c r="E2" s="99">
        <v>6.4</v>
      </c>
      <c r="F2" s="7" t="s">
        <v>33</v>
      </c>
      <c r="G2">
        <f>E2*10</f>
        <v>64</v>
      </c>
      <c r="H2">
        <f>100*(SIN(0.01396*G2+0.0873))^2-((2.5*SIN((PI()/56)*(G2-27))-0.018*G2+6.86)*SIN((PI()/85)*(G2-15)))+12/(EXP((G2-65)/10)+EXP((65-G2)/10))</f>
        <v>67.341865680747148</v>
      </c>
    </row>
    <row r="3" spans="1:9" x14ac:dyDescent="0.25">
      <c r="A3" t="s">
        <v>104</v>
      </c>
      <c r="B3" t="s">
        <v>47</v>
      </c>
      <c r="C3" t="s">
        <v>34</v>
      </c>
      <c r="D3" t="s">
        <v>9</v>
      </c>
      <c r="E3" s="99">
        <v>5.7</v>
      </c>
      <c r="F3" s="7" t="s">
        <v>33</v>
      </c>
      <c r="G3">
        <f t="shared" ref="G3:G66" si="0">E3*10</f>
        <v>57</v>
      </c>
      <c r="H3">
        <f t="shared" ref="H3:H66" si="1">100*(SIN(0.01396*G3+0.0873))^2-((2.5*SIN((PI()/56)*(G3-27))-0.018*G3+6.86)*SIN((PI()/85)*(G3-15)))+12/(EXP((G3-65)/10)+EXP((65-G3)/10))</f>
        <v>55.869618539153436</v>
      </c>
    </row>
    <row r="4" spans="1:9" x14ac:dyDescent="0.25">
      <c r="A4" t="s">
        <v>105</v>
      </c>
      <c r="B4" t="s">
        <v>106</v>
      </c>
      <c r="C4" t="s">
        <v>34</v>
      </c>
      <c r="D4" t="s">
        <v>32</v>
      </c>
      <c r="E4" s="99">
        <v>6.6</v>
      </c>
      <c r="F4" s="7" t="s">
        <v>33</v>
      </c>
      <c r="G4">
        <f t="shared" si="0"/>
        <v>66</v>
      </c>
      <c r="H4">
        <f t="shared" si="1"/>
        <v>70.22825392530369</v>
      </c>
    </row>
    <row r="5" spans="1:9" x14ac:dyDescent="0.25">
      <c r="A5" t="s">
        <v>107</v>
      </c>
      <c r="B5" t="s">
        <v>47</v>
      </c>
      <c r="C5" t="s">
        <v>34</v>
      </c>
      <c r="D5" t="s">
        <v>9</v>
      </c>
      <c r="E5" s="99">
        <v>6.7</v>
      </c>
      <c r="F5" s="7" t="s">
        <v>33</v>
      </c>
      <c r="G5">
        <f t="shared" si="0"/>
        <v>67</v>
      </c>
      <c r="H5">
        <f t="shared" si="1"/>
        <v>71.579783093047155</v>
      </c>
    </row>
    <row r="6" spans="1:9" x14ac:dyDescent="0.25">
      <c r="A6" t="s">
        <v>108</v>
      </c>
      <c r="B6" t="s">
        <v>109</v>
      </c>
      <c r="C6" t="s">
        <v>34</v>
      </c>
      <c r="D6" t="s">
        <v>9</v>
      </c>
      <c r="E6" s="99">
        <v>6.3</v>
      </c>
      <c r="F6" s="7" t="s">
        <v>33</v>
      </c>
      <c r="G6">
        <f t="shared" si="0"/>
        <v>63</v>
      </c>
      <c r="H6">
        <f t="shared" si="1"/>
        <v>65.81079326485478</v>
      </c>
    </row>
    <row r="7" spans="1:9" x14ac:dyDescent="0.25">
      <c r="A7" t="s">
        <v>110</v>
      </c>
      <c r="B7" t="s">
        <v>45</v>
      </c>
      <c r="C7" t="s">
        <v>34</v>
      </c>
      <c r="D7" t="s">
        <v>9</v>
      </c>
      <c r="E7" s="99">
        <v>5.9</v>
      </c>
      <c r="F7" s="7" t="s">
        <v>33</v>
      </c>
      <c r="G7">
        <f t="shared" si="0"/>
        <v>59</v>
      </c>
      <c r="H7">
        <f t="shared" si="1"/>
        <v>59.261326968384104</v>
      </c>
    </row>
    <row r="8" spans="1:9" x14ac:dyDescent="0.25">
      <c r="A8" t="s">
        <v>111</v>
      </c>
      <c r="B8" t="s">
        <v>20</v>
      </c>
      <c r="C8" t="s">
        <v>34</v>
      </c>
      <c r="D8" t="s">
        <v>9</v>
      </c>
      <c r="E8" s="99">
        <v>4.9000000000000004</v>
      </c>
      <c r="F8" s="7" t="s">
        <v>33</v>
      </c>
      <c r="G8">
        <f t="shared" si="0"/>
        <v>49</v>
      </c>
      <c r="H8">
        <f t="shared" si="1"/>
        <v>42.992606180812245</v>
      </c>
    </row>
    <row r="9" spans="1:9" x14ac:dyDescent="0.25">
      <c r="A9" t="s">
        <v>112</v>
      </c>
      <c r="B9" t="s">
        <v>27</v>
      </c>
      <c r="C9" t="s">
        <v>34</v>
      </c>
      <c r="D9" t="s">
        <v>9</v>
      </c>
      <c r="E9" s="99">
        <v>4.8</v>
      </c>
      <c r="F9" s="7" t="s">
        <v>33</v>
      </c>
      <c r="G9">
        <f t="shared" si="0"/>
        <v>48</v>
      </c>
      <c r="H9">
        <f t="shared" si="1"/>
        <v>41.522099314254937</v>
      </c>
    </row>
    <row r="10" spans="1:9" x14ac:dyDescent="0.25">
      <c r="A10" t="s">
        <v>113</v>
      </c>
      <c r="B10" t="s">
        <v>109</v>
      </c>
      <c r="C10" t="s">
        <v>34</v>
      </c>
      <c r="D10" t="s">
        <v>9</v>
      </c>
      <c r="E10" s="99">
        <v>6.2</v>
      </c>
      <c r="F10" s="7" t="s">
        <v>33</v>
      </c>
      <c r="G10">
        <f t="shared" si="0"/>
        <v>62</v>
      </c>
      <c r="H10">
        <f t="shared" si="1"/>
        <v>64.228280126060227</v>
      </c>
    </row>
    <row r="11" spans="1:9" x14ac:dyDescent="0.25">
      <c r="A11" t="s">
        <v>114</v>
      </c>
      <c r="B11" t="s">
        <v>45</v>
      </c>
      <c r="C11" t="s">
        <v>34</v>
      </c>
      <c r="D11" t="s">
        <v>9</v>
      </c>
      <c r="E11" s="99">
        <v>6</v>
      </c>
      <c r="F11" s="7" t="s">
        <v>33</v>
      </c>
      <c r="G11">
        <f t="shared" si="0"/>
        <v>60</v>
      </c>
      <c r="H11">
        <f t="shared" si="1"/>
        <v>60.943423533368289</v>
      </c>
    </row>
    <row r="12" spans="1:9" x14ac:dyDescent="0.25">
      <c r="A12" t="s">
        <v>115</v>
      </c>
      <c r="B12" t="s">
        <v>49</v>
      </c>
      <c r="C12" t="s">
        <v>34</v>
      </c>
      <c r="D12" t="s">
        <v>9</v>
      </c>
      <c r="E12" s="99">
        <v>5.8</v>
      </c>
      <c r="F12" s="7" t="s">
        <v>33</v>
      </c>
      <c r="G12">
        <f t="shared" si="0"/>
        <v>58</v>
      </c>
      <c r="H12">
        <f t="shared" si="1"/>
        <v>57.566766457135607</v>
      </c>
    </row>
    <row r="13" spans="1:9" x14ac:dyDescent="0.25">
      <c r="A13" t="s">
        <v>116</v>
      </c>
      <c r="B13" t="s">
        <v>45</v>
      </c>
      <c r="C13" t="s">
        <v>34</v>
      </c>
      <c r="D13" t="s">
        <v>9</v>
      </c>
      <c r="E13" s="99">
        <v>5.2</v>
      </c>
      <c r="F13" s="7" t="s">
        <v>33</v>
      </c>
      <c r="G13">
        <f t="shared" si="0"/>
        <v>52</v>
      </c>
      <c r="H13">
        <f t="shared" si="1"/>
        <v>47.609067952820297</v>
      </c>
    </row>
    <row r="14" spans="1:9" x14ac:dyDescent="0.25">
      <c r="A14" t="s">
        <v>117</v>
      </c>
      <c r="B14" t="s">
        <v>118</v>
      </c>
      <c r="C14" t="s">
        <v>34</v>
      </c>
      <c r="D14" t="s">
        <v>9</v>
      </c>
      <c r="E14" s="99">
        <v>5</v>
      </c>
      <c r="F14" s="7" t="s">
        <v>33</v>
      </c>
      <c r="G14">
        <f t="shared" si="0"/>
        <v>50</v>
      </c>
      <c r="H14">
        <f t="shared" si="1"/>
        <v>44.497691733622545</v>
      </c>
    </row>
    <row r="15" spans="1:9" x14ac:dyDescent="0.25">
      <c r="A15" t="s">
        <v>23</v>
      </c>
      <c r="B15" t="s">
        <v>20</v>
      </c>
      <c r="C15" t="s">
        <v>34</v>
      </c>
      <c r="D15" t="s">
        <v>9</v>
      </c>
      <c r="E15" s="99">
        <v>4.5</v>
      </c>
      <c r="F15" s="7" t="s">
        <v>33</v>
      </c>
      <c r="G15">
        <f t="shared" si="0"/>
        <v>45</v>
      </c>
      <c r="H15">
        <f t="shared" si="1"/>
        <v>37.317112843397446</v>
      </c>
    </row>
    <row r="16" spans="1:9" x14ac:dyDescent="0.25">
      <c r="A16" t="s">
        <v>24</v>
      </c>
      <c r="B16" t="s">
        <v>50</v>
      </c>
      <c r="C16" t="s">
        <v>34</v>
      </c>
      <c r="D16" t="s">
        <v>9</v>
      </c>
      <c r="E16" s="99">
        <v>5.7</v>
      </c>
      <c r="F16" s="7" t="s">
        <v>33</v>
      </c>
      <c r="G16">
        <f t="shared" si="0"/>
        <v>57</v>
      </c>
      <c r="H16">
        <f t="shared" si="1"/>
        <v>55.869618539153436</v>
      </c>
    </row>
    <row r="17" spans="1:8" x14ac:dyDescent="0.25">
      <c r="A17" t="s">
        <v>119</v>
      </c>
      <c r="B17" t="s">
        <v>51</v>
      </c>
      <c r="C17" t="s">
        <v>34</v>
      </c>
      <c r="D17" t="s">
        <v>9</v>
      </c>
      <c r="E17" s="99">
        <v>6</v>
      </c>
      <c r="F17" s="7" t="s">
        <v>33</v>
      </c>
      <c r="G17">
        <f t="shared" si="0"/>
        <v>60</v>
      </c>
      <c r="H17">
        <f t="shared" si="1"/>
        <v>60.943423533368289</v>
      </c>
    </row>
    <row r="18" spans="1:8" x14ac:dyDescent="0.25">
      <c r="A18" t="s">
        <v>26</v>
      </c>
      <c r="B18" t="s">
        <v>118</v>
      </c>
      <c r="C18" t="s">
        <v>34</v>
      </c>
      <c r="D18" t="s">
        <v>9</v>
      </c>
      <c r="E18" s="99">
        <v>6</v>
      </c>
      <c r="F18" s="7" t="s">
        <v>33</v>
      </c>
      <c r="G18">
        <f t="shared" si="0"/>
        <v>60</v>
      </c>
      <c r="H18">
        <f t="shared" si="1"/>
        <v>60.943423533368289</v>
      </c>
    </row>
    <row r="19" spans="1:8" x14ac:dyDescent="0.25">
      <c r="A19" t="s">
        <v>120</v>
      </c>
      <c r="B19" t="s">
        <v>81</v>
      </c>
      <c r="C19" t="s">
        <v>34</v>
      </c>
      <c r="D19" t="s">
        <v>9</v>
      </c>
      <c r="E19" s="99">
        <v>4.8</v>
      </c>
      <c r="F19" s="7" t="s">
        <v>33</v>
      </c>
      <c r="G19">
        <f t="shared" si="0"/>
        <v>48</v>
      </c>
      <c r="H19">
        <f t="shared" si="1"/>
        <v>41.522099314254937</v>
      </c>
    </row>
    <row r="20" spans="1:8" x14ac:dyDescent="0.25">
      <c r="A20" t="s">
        <v>121</v>
      </c>
      <c r="B20" t="s">
        <v>81</v>
      </c>
      <c r="C20" t="s">
        <v>34</v>
      </c>
      <c r="D20" t="s">
        <v>9</v>
      </c>
      <c r="E20" s="99">
        <v>4.7</v>
      </c>
      <c r="F20" s="7" t="s">
        <v>33</v>
      </c>
      <c r="G20">
        <f t="shared" si="0"/>
        <v>47</v>
      </c>
      <c r="H20">
        <f t="shared" si="1"/>
        <v>40.08623096763381</v>
      </c>
    </row>
    <row r="21" spans="1:8" x14ac:dyDescent="0.25">
      <c r="A21" t="s">
        <v>122</v>
      </c>
      <c r="B21" t="s">
        <v>49</v>
      </c>
      <c r="C21" t="s">
        <v>34</v>
      </c>
      <c r="D21" t="s">
        <v>9</v>
      </c>
      <c r="E21" s="99">
        <v>3.6</v>
      </c>
      <c r="F21" s="7" t="s">
        <v>33</v>
      </c>
      <c r="G21">
        <f t="shared" si="0"/>
        <v>36</v>
      </c>
      <c r="H21">
        <f t="shared" si="1"/>
        <v>26.400162593298607</v>
      </c>
    </row>
    <row r="22" spans="1:8" x14ac:dyDescent="0.25">
      <c r="A22" t="s">
        <v>123</v>
      </c>
      <c r="B22" t="s">
        <v>10</v>
      </c>
      <c r="C22" t="s">
        <v>34</v>
      </c>
      <c r="D22" t="s">
        <v>9</v>
      </c>
      <c r="E22" s="99">
        <v>4.8</v>
      </c>
      <c r="F22" s="7" t="s">
        <v>33</v>
      </c>
      <c r="G22">
        <f t="shared" si="0"/>
        <v>48</v>
      </c>
      <c r="H22">
        <f t="shared" si="1"/>
        <v>41.522099314254937</v>
      </c>
    </row>
    <row r="23" spans="1:8" x14ac:dyDescent="0.25">
      <c r="A23" t="s">
        <v>124</v>
      </c>
      <c r="B23" t="s">
        <v>109</v>
      </c>
      <c r="C23" t="s">
        <v>34</v>
      </c>
      <c r="D23" t="s">
        <v>9</v>
      </c>
      <c r="E23" s="99">
        <v>5.8</v>
      </c>
      <c r="F23" s="7" t="s">
        <v>33</v>
      </c>
      <c r="G23">
        <f t="shared" si="0"/>
        <v>58</v>
      </c>
      <c r="H23">
        <f t="shared" si="1"/>
        <v>57.566766457135607</v>
      </c>
    </row>
    <row r="24" spans="1:8" x14ac:dyDescent="0.25">
      <c r="A24" t="s">
        <v>125</v>
      </c>
      <c r="B24" t="s">
        <v>20</v>
      </c>
      <c r="C24" t="s">
        <v>34</v>
      </c>
      <c r="D24" t="s">
        <v>9</v>
      </c>
      <c r="E24" s="99">
        <v>5.5</v>
      </c>
      <c r="F24" s="7" t="s">
        <v>33</v>
      </c>
      <c r="G24">
        <f t="shared" si="0"/>
        <v>55</v>
      </c>
      <c r="H24">
        <f t="shared" si="1"/>
        <v>52.501660463233762</v>
      </c>
    </row>
    <row r="25" spans="1:8" x14ac:dyDescent="0.25">
      <c r="A25" t="s">
        <v>126</v>
      </c>
      <c r="B25" t="s">
        <v>20</v>
      </c>
      <c r="C25" t="s">
        <v>34</v>
      </c>
      <c r="D25" t="s">
        <v>9</v>
      </c>
      <c r="E25" s="99">
        <v>5.2</v>
      </c>
      <c r="F25" s="7" t="s">
        <v>33</v>
      </c>
      <c r="G25">
        <f t="shared" si="0"/>
        <v>52</v>
      </c>
      <c r="H25">
        <f t="shared" si="1"/>
        <v>47.609067952820297</v>
      </c>
    </row>
    <row r="26" spans="1:8" x14ac:dyDescent="0.25">
      <c r="A26" t="s">
        <v>127</v>
      </c>
      <c r="B26" t="s">
        <v>45</v>
      </c>
      <c r="C26" t="s">
        <v>34</v>
      </c>
      <c r="D26" t="s">
        <v>9</v>
      </c>
      <c r="E26" s="99">
        <v>5.5</v>
      </c>
      <c r="F26" s="7" t="s">
        <v>33</v>
      </c>
      <c r="G26">
        <f t="shared" si="0"/>
        <v>55</v>
      </c>
      <c r="H26">
        <f t="shared" si="1"/>
        <v>52.501660463233762</v>
      </c>
    </row>
    <row r="27" spans="1:8" x14ac:dyDescent="0.25">
      <c r="A27" t="s">
        <v>128</v>
      </c>
      <c r="B27" t="s">
        <v>22</v>
      </c>
      <c r="C27" t="s">
        <v>34</v>
      </c>
      <c r="D27" t="s">
        <v>9</v>
      </c>
      <c r="E27" s="99">
        <v>6.1</v>
      </c>
      <c r="F27" s="7" t="s">
        <v>33</v>
      </c>
      <c r="G27">
        <f t="shared" si="0"/>
        <v>61</v>
      </c>
      <c r="H27">
        <f t="shared" si="1"/>
        <v>62.602571145795508</v>
      </c>
    </row>
    <row r="28" spans="1:8" x14ac:dyDescent="0.25">
      <c r="A28" t="s">
        <v>129</v>
      </c>
      <c r="B28" t="s">
        <v>130</v>
      </c>
      <c r="C28" t="s">
        <v>34</v>
      </c>
      <c r="D28" t="s">
        <v>9</v>
      </c>
      <c r="E28" s="99">
        <v>6.7</v>
      </c>
      <c r="F28" s="7" t="s">
        <v>33</v>
      </c>
      <c r="G28">
        <f t="shared" si="0"/>
        <v>67</v>
      </c>
      <c r="H28">
        <f t="shared" si="1"/>
        <v>71.579783093047155</v>
      </c>
    </row>
    <row r="29" spans="1:8" x14ac:dyDescent="0.25">
      <c r="A29" t="s">
        <v>131</v>
      </c>
      <c r="B29" t="s">
        <v>132</v>
      </c>
      <c r="C29" t="s">
        <v>34</v>
      </c>
      <c r="D29" t="s">
        <v>9</v>
      </c>
      <c r="E29" s="99">
        <v>6.7</v>
      </c>
      <c r="F29" s="7" t="s">
        <v>33</v>
      </c>
      <c r="G29">
        <f t="shared" si="0"/>
        <v>67</v>
      </c>
      <c r="H29">
        <f t="shared" si="1"/>
        <v>71.579783093047155</v>
      </c>
    </row>
    <row r="30" spans="1:8" x14ac:dyDescent="0.25">
      <c r="A30" t="s">
        <v>133</v>
      </c>
      <c r="B30" t="s">
        <v>29</v>
      </c>
      <c r="C30" t="s">
        <v>34</v>
      </c>
      <c r="D30" t="s">
        <v>9</v>
      </c>
      <c r="E30" s="99">
        <v>6.5</v>
      </c>
      <c r="F30" s="7" t="s">
        <v>33</v>
      </c>
      <c r="G30">
        <f t="shared" si="0"/>
        <v>65</v>
      </c>
      <c r="H30">
        <f t="shared" si="1"/>
        <v>68.815463742033245</v>
      </c>
    </row>
    <row r="31" spans="1:8" x14ac:dyDescent="0.25">
      <c r="A31" t="s">
        <v>134</v>
      </c>
      <c r="B31" t="s">
        <v>81</v>
      </c>
      <c r="C31" t="s">
        <v>34</v>
      </c>
      <c r="D31" t="s">
        <v>9</v>
      </c>
      <c r="E31" s="99">
        <v>5</v>
      </c>
      <c r="F31" s="7" t="s">
        <v>33</v>
      </c>
      <c r="G31">
        <f t="shared" si="0"/>
        <v>50</v>
      </c>
      <c r="H31">
        <f t="shared" si="1"/>
        <v>44.497691733622545</v>
      </c>
    </row>
    <row r="32" spans="1:8" x14ac:dyDescent="0.25">
      <c r="A32" t="s">
        <v>63</v>
      </c>
      <c r="B32" t="s">
        <v>64</v>
      </c>
      <c r="C32" t="s">
        <v>34</v>
      </c>
      <c r="D32" t="s">
        <v>9</v>
      </c>
      <c r="E32" s="99">
        <v>4.5999999999999996</v>
      </c>
      <c r="F32" s="15" t="s">
        <v>33</v>
      </c>
      <c r="G32">
        <f t="shared" si="0"/>
        <v>46</v>
      </c>
      <c r="H32">
        <f t="shared" si="1"/>
        <v>38.68473624339633</v>
      </c>
    </row>
    <row r="33" spans="1:8" x14ac:dyDescent="0.25">
      <c r="A33" t="s">
        <v>65</v>
      </c>
      <c r="B33" t="s">
        <v>25</v>
      </c>
      <c r="C33" t="s">
        <v>34</v>
      </c>
      <c r="D33" t="s">
        <v>9</v>
      </c>
      <c r="E33" s="99">
        <v>4.0999999999999996</v>
      </c>
      <c r="F33" s="15" t="s">
        <v>33</v>
      </c>
      <c r="G33">
        <f t="shared" si="0"/>
        <v>41</v>
      </c>
      <c r="H33">
        <f t="shared" si="1"/>
        <v>32.170462141863467</v>
      </c>
    </row>
    <row r="34" spans="1:8" x14ac:dyDescent="0.25">
      <c r="A34" t="s">
        <v>66</v>
      </c>
      <c r="B34" t="s">
        <v>67</v>
      </c>
      <c r="C34" t="s">
        <v>34</v>
      </c>
      <c r="D34" t="s">
        <v>9</v>
      </c>
      <c r="E34" s="99">
        <v>5</v>
      </c>
      <c r="F34" s="15" t="s">
        <v>33</v>
      </c>
      <c r="G34">
        <f t="shared" si="0"/>
        <v>50</v>
      </c>
      <c r="H34">
        <f t="shared" si="1"/>
        <v>44.497691733622545</v>
      </c>
    </row>
    <row r="35" spans="1:8" x14ac:dyDescent="0.25">
      <c r="A35" t="s">
        <v>68</v>
      </c>
      <c r="B35" t="s">
        <v>47</v>
      </c>
      <c r="C35" t="s">
        <v>34</v>
      </c>
      <c r="D35" t="s">
        <v>9</v>
      </c>
      <c r="E35" s="99">
        <v>6.5</v>
      </c>
      <c r="F35" s="15" t="s">
        <v>33</v>
      </c>
      <c r="G35">
        <f t="shared" si="0"/>
        <v>65</v>
      </c>
      <c r="H35">
        <f t="shared" si="1"/>
        <v>68.815463742033245</v>
      </c>
    </row>
    <row r="36" spans="1:8" x14ac:dyDescent="0.25">
      <c r="A36" t="s">
        <v>69</v>
      </c>
      <c r="B36" t="s">
        <v>70</v>
      </c>
      <c r="C36" t="s">
        <v>34</v>
      </c>
      <c r="D36" t="s">
        <v>9</v>
      </c>
      <c r="E36" s="99">
        <v>4.7</v>
      </c>
      <c r="F36" s="15" t="s">
        <v>33</v>
      </c>
      <c r="G36">
        <f t="shared" si="0"/>
        <v>47</v>
      </c>
      <c r="H36">
        <f t="shared" si="1"/>
        <v>40.08623096763381</v>
      </c>
    </row>
    <row r="37" spans="1:8" x14ac:dyDescent="0.25">
      <c r="A37" t="s">
        <v>71</v>
      </c>
      <c r="B37" t="s">
        <v>46</v>
      </c>
      <c r="C37" t="s">
        <v>34</v>
      </c>
      <c r="D37" t="s">
        <v>9</v>
      </c>
      <c r="E37" s="99">
        <v>4</v>
      </c>
      <c r="F37" s="15" t="s">
        <v>33</v>
      </c>
      <c r="G37">
        <f t="shared" si="0"/>
        <v>40</v>
      </c>
      <c r="H37">
        <f t="shared" si="1"/>
        <v>30.960439753332977</v>
      </c>
    </row>
    <row r="38" spans="1:8" x14ac:dyDescent="0.25">
      <c r="A38" t="s">
        <v>72</v>
      </c>
      <c r="B38" t="s">
        <v>47</v>
      </c>
      <c r="C38" t="s">
        <v>34</v>
      </c>
      <c r="D38" t="s">
        <v>9</v>
      </c>
      <c r="E38" s="99">
        <v>3.7</v>
      </c>
      <c r="F38" s="15" t="s">
        <v>33</v>
      </c>
      <c r="G38">
        <f t="shared" si="0"/>
        <v>37</v>
      </c>
      <c r="H38">
        <f t="shared" si="1"/>
        <v>27.49996432838412</v>
      </c>
    </row>
    <row r="39" spans="1:8" x14ac:dyDescent="0.25">
      <c r="A39" t="s">
        <v>73</v>
      </c>
      <c r="B39" t="s">
        <v>29</v>
      </c>
      <c r="C39" t="s">
        <v>34</v>
      </c>
      <c r="D39" t="s">
        <v>9</v>
      </c>
      <c r="E39" s="99">
        <v>4.2</v>
      </c>
      <c r="F39" s="15" t="s">
        <v>33</v>
      </c>
      <c r="G39">
        <f t="shared" si="0"/>
        <v>42</v>
      </c>
      <c r="H39">
        <f t="shared" si="1"/>
        <v>33.410240606087513</v>
      </c>
    </row>
    <row r="40" spans="1:8" x14ac:dyDescent="0.25">
      <c r="A40" t="s">
        <v>74</v>
      </c>
      <c r="B40" t="s">
        <v>47</v>
      </c>
      <c r="C40" t="s">
        <v>34</v>
      </c>
      <c r="D40" t="s">
        <v>9</v>
      </c>
      <c r="E40" s="99">
        <v>5.2</v>
      </c>
      <c r="F40" s="15" t="s">
        <v>33</v>
      </c>
      <c r="G40">
        <f t="shared" si="0"/>
        <v>52</v>
      </c>
      <c r="H40">
        <f t="shared" si="1"/>
        <v>47.609067952820297</v>
      </c>
    </row>
    <row r="41" spans="1:8" x14ac:dyDescent="0.25">
      <c r="A41" t="s">
        <v>75</v>
      </c>
      <c r="B41" t="s">
        <v>76</v>
      </c>
      <c r="C41" t="s">
        <v>34</v>
      </c>
      <c r="D41" t="s">
        <v>9</v>
      </c>
      <c r="E41" s="99">
        <v>5.6</v>
      </c>
      <c r="F41" s="15" t="s">
        <v>33</v>
      </c>
      <c r="G41">
        <f t="shared" si="0"/>
        <v>56</v>
      </c>
      <c r="H41">
        <f t="shared" si="1"/>
        <v>54.178726715764228</v>
      </c>
    </row>
    <row r="42" spans="1:8" x14ac:dyDescent="0.25">
      <c r="A42" t="s">
        <v>77</v>
      </c>
      <c r="B42" t="s">
        <v>48</v>
      </c>
      <c r="C42" t="s">
        <v>34</v>
      </c>
      <c r="D42" t="s">
        <v>9</v>
      </c>
      <c r="E42" s="99">
        <v>3.7</v>
      </c>
      <c r="F42" s="15" t="s">
        <v>33</v>
      </c>
      <c r="G42">
        <f t="shared" si="0"/>
        <v>37</v>
      </c>
      <c r="H42">
        <f t="shared" si="1"/>
        <v>27.49996432838412</v>
      </c>
    </row>
    <row r="43" spans="1:8" x14ac:dyDescent="0.25">
      <c r="A43" t="s">
        <v>78</v>
      </c>
      <c r="B43" t="s">
        <v>79</v>
      </c>
      <c r="C43" t="s">
        <v>34</v>
      </c>
      <c r="D43" t="s">
        <v>9</v>
      </c>
      <c r="E43" s="99">
        <v>3.1</v>
      </c>
      <c r="F43" s="15" t="s">
        <v>33</v>
      </c>
      <c r="G43">
        <f t="shared" si="0"/>
        <v>31</v>
      </c>
      <c r="H43">
        <f t="shared" si="1"/>
        <v>21.270764314368687</v>
      </c>
    </row>
    <row r="44" spans="1:8" x14ac:dyDescent="0.25">
      <c r="A44" t="s">
        <v>80</v>
      </c>
      <c r="B44" t="s">
        <v>81</v>
      </c>
      <c r="C44" t="s">
        <v>34</v>
      </c>
      <c r="D44" t="s">
        <v>9</v>
      </c>
      <c r="E44" s="99">
        <v>3.9</v>
      </c>
      <c r="F44" s="15" t="s">
        <v>33</v>
      </c>
      <c r="G44">
        <f t="shared" si="0"/>
        <v>39</v>
      </c>
      <c r="H44">
        <f t="shared" si="1"/>
        <v>29.779268130591181</v>
      </c>
    </row>
    <row r="45" spans="1:8" x14ac:dyDescent="0.25">
      <c r="A45" t="s">
        <v>82</v>
      </c>
      <c r="B45" t="s">
        <v>20</v>
      </c>
      <c r="C45" t="s">
        <v>34</v>
      </c>
      <c r="D45" t="s">
        <v>9</v>
      </c>
      <c r="E45" s="99">
        <v>2.7</v>
      </c>
      <c r="F45" s="15" t="s">
        <v>33</v>
      </c>
      <c r="G45">
        <f t="shared" si="0"/>
        <v>27</v>
      </c>
      <c r="H45">
        <f t="shared" si="1"/>
        <v>17.578911151158142</v>
      </c>
    </row>
    <row r="46" spans="1:8" x14ac:dyDescent="0.25">
      <c r="A46" t="s">
        <v>83</v>
      </c>
      <c r="B46" t="s">
        <v>84</v>
      </c>
      <c r="C46" t="s">
        <v>34</v>
      </c>
      <c r="D46" t="s">
        <v>9</v>
      </c>
      <c r="E46" s="99">
        <v>4.7</v>
      </c>
      <c r="F46" s="15" t="s">
        <v>33</v>
      </c>
      <c r="G46">
        <f t="shared" si="0"/>
        <v>47</v>
      </c>
      <c r="H46">
        <f t="shared" si="1"/>
        <v>40.08623096763381</v>
      </c>
    </row>
    <row r="47" spans="1:8" x14ac:dyDescent="0.25">
      <c r="A47" t="s">
        <v>85</v>
      </c>
      <c r="B47" t="s">
        <v>10</v>
      </c>
      <c r="C47" t="s">
        <v>34</v>
      </c>
      <c r="D47" t="s">
        <v>9</v>
      </c>
      <c r="E47" s="99">
        <v>6.5</v>
      </c>
      <c r="F47" s="15" t="s">
        <v>33</v>
      </c>
      <c r="G47">
        <f t="shared" si="0"/>
        <v>65</v>
      </c>
      <c r="H47">
        <f t="shared" si="1"/>
        <v>68.815463742033245</v>
      </c>
    </row>
    <row r="48" spans="1:8" x14ac:dyDescent="0.25">
      <c r="A48" t="s">
        <v>86</v>
      </c>
      <c r="B48" t="s">
        <v>27</v>
      </c>
      <c r="C48" t="s">
        <v>34</v>
      </c>
      <c r="D48" t="s">
        <v>9</v>
      </c>
      <c r="E48" s="99">
        <v>6</v>
      </c>
      <c r="F48" s="15" t="s">
        <v>33</v>
      </c>
      <c r="G48">
        <f t="shared" si="0"/>
        <v>60</v>
      </c>
      <c r="H48">
        <f t="shared" si="1"/>
        <v>60.943423533368289</v>
      </c>
    </row>
    <row r="49" spans="1:8" x14ac:dyDescent="0.25">
      <c r="A49" t="s">
        <v>87</v>
      </c>
      <c r="B49" t="s">
        <v>28</v>
      </c>
      <c r="C49" t="s">
        <v>34</v>
      </c>
      <c r="D49" t="s">
        <v>9</v>
      </c>
      <c r="E49" s="99">
        <v>5</v>
      </c>
      <c r="F49" s="15" t="s">
        <v>33</v>
      </c>
      <c r="G49">
        <f t="shared" si="0"/>
        <v>50</v>
      </c>
      <c r="H49">
        <f t="shared" si="1"/>
        <v>44.497691733622545</v>
      </c>
    </row>
    <row r="50" spans="1:8" x14ac:dyDescent="0.25">
      <c r="A50" t="s">
        <v>88</v>
      </c>
      <c r="B50" t="s">
        <v>21</v>
      </c>
      <c r="C50" t="s">
        <v>34</v>
      </c>
      <c r="D50" t="s">
        <v>9</v>
      </c>
      <c r="E50" s="99">
        <v>4.7</v>
      </c>
      <c r="F50" s="15" t="s">
        <v>33</v>
      </c>
      <c r="G50">
        <f t="shared" si="0"/>
        <v>47</v>
      </c>
      <c r="H50">
        <f t="shared" si="1"/>
        <v>40.08623096763381</v>
      </c>
    </row>
    <row r="51" spans="1:8" x14ac:dyDescent="0.25">
      <c r="A51" t="s">
        <v>89</v>
      </c>
      <c r="B51" t="s">
        <v>90</v>
      </c>
      <c r="C51" t="s">
        <v>34</v>
      </c>
      <c r="D51" t="s">
        <v>9</v>
      </c>
      <c r="E51" s="99">
        <v>1.7</v>
      </c>
      <c r="F51" s="15" t="s">
        <v>33</v>
      </c>
      <c r="G51">
        <f t="shared" si="0"/>
        <v>17</v>
      </c>
      <c r="H51">
        <f t="shared" si="1"/>
        <v>9.8857750819499692</v>
      </c>
    </row>
    <row r="52" spans="1:8" x14ac:dyDescent="0.25">
      <c r="A52" t="s">
        <v>91</v>
      </c>
      <c r="B52" t="s">
        <v>27</v>
      </c>
      <c r="C52" t="s">
        <v>34</v>
      </c>
      <c r="D52" t="s">
        <v>9</v>
      </c>
      <c r="E52" s="99">
        <v>6.3</v>
      </c>
      <c r="F52" s="15" t="s">
        <v>33</v>
      </c>
      <c r="G52">
        <f t="shared" si="0"/>
        <v>63</v>
      </c>
      <c r="H52">
        <f t="shared" si="1"/>
        <v>65.81079326485478</v>
      </c>
    </row>
    <row r="53" spans="1:8" x14ac:dyDescent="0.25">
      <c r="A53" t="s">
        <v>92</v>
      </c>
      <c r="B53" t="s">
        <v>21</v>
      </c>
      <c r="C53" t="s">
        <v>34</v>
      </c>
      <c r="D53" t="s">
        <v>9</v>
      </c>
      <c r="E53" s="99">
        <v>5.3</v>
      </c>
      <c r="F53" s="15" t="s">
        <v>33</v>
      </c>
      <c r="G53">
        <f t="shared" si="0"/>
        <v>53</v>
      </c>
      <c r="H53">
        <f t="shared" si="1"/>
        <v>49.212538728344533</v>
      </c>
    </row>
    <row r="54" spans="1:8" x14ac:dyDescent="0.25">
      <c r="A54" t="s">
        <v>93</v>
      </c>
      <c r="B54" t="s">
        <v>94</v>
      </c>
      <c r="C54" t="s">
        <v>34</v>
      </c>
      <c r="D54" t="s">
        <v>9</v>
      </c>
      <c r="E54" s="99">
        <v>5.5</v>
      </c>
      <c r="F54" s="15" t="s">
        <v>33</v>
      </c>
      <c r="G54">
        <f t="shared" si="0"/>
        <v>55</v>
      </c>
      <c r="H54">
        <f t="shared" si="1"/>
        <v>52.501660463233762</v>
      </c>
    </row>
    <row r="55" spans="1:8" x14ac:dyDescent="0.25">
      <c r="A55" t="s">
        <v>95</v>
      </c>
      <c r="B55" t="s">
        <v>21</v>
      </c>
      <c r="C55" t="s">
        <v>34</v>
      </c>
      <c r="D55" t="s">
        <v>9</v>
      </c>
      <c r="E55" s="99">
        <v>3.4</v>
      </c>
      <c r="F55" s="15" t="s">
        <v>33</v>
      </c>
      <c r="G55">
        <f t="shared" si="0"/>
        <v>34</v>
      </c>
      <c r="H55">
        <f t="shared" si="1"/>
        <v>24.276432812509189</v>
      </c>
    </row>
    <row r="56" spans="1:8" x14ac:dyDescent="0.25">
      <c r="A56" t="s">
        <v>96</v>
      </c>
      <c r="B56" t="s">
        <v>19</v>
      </c>
      <c r="C56" t="s">
        <v>34</v>
      </c>
      <c r="D56" t="s">
        <v>9</v>
      </c>
      <c r="E56" s="99">
        <v>4.5</v>
      </c>
      <c r="F56" s="15" t="s">
        <v>33</v>
      </c>
      <c r="G56">
        <f t="shared" si="0"/>
        <v>45</v>
      </c>
      <c r="H56">
        <f t="shared" si="1"/>
        <v>37.317112843397446</v>
      </c>
    </row>
    <row r="57" spans="1:8" x14ac:dyDescent="0.25">
      <c r="A57" t="s">
        <v>97</v>
      </c>
      <c r="B57" t="s">
        <v>98</v>
      </c>
      <c r="C57" t="s">
        <v>34</v>
      </c>
      <c r="D57" t="s">
        <v>9</v>
      </c>
      <c r="E57" s="99">
        <v>4</v>
      </c>
      <c r="F57" s="28" t="s">
        <v>33</v>
      </c>
      <c r="G57">
        <f t="shared" si="0"/>
        <v>40</v>
      </c>
      <c r="H57">
        <f t="shared" si="1"/>
        <v>30.960439753332977</v>
      </c>
    </row>
    <row r="58" spans="1:8" x14ac:dyDescent="0.25">
      <c r="A58" t="s">
        <v>99</v>
      </c>
      <c r="B58" t="s">
        <v>29</v>
      </c>
      <c r="C58" t="s">
        <v>34</v>
      </c>
      <c r="D58" t="s">
        <v>9</v>
      </c>
      <c r="E58" s="99">
        <v>5.5</v>
      </c>
      <c r="F58" s="38" t="s">
        <v>33</v>
      </c>
      <c r="G58">
        <f t="shared" si="0"/>
        <v>55</v>
      </c>
      <c r="H58">
        <f t="shared" si="1"/>
        <v>52.501660463233762</v>
      </c>
    </row>
    <row r="59" spans="1:8" x14ac:dyDescent="0.25">
      <c r="A59" t="s">
        <v>100</v>
      </c>
      <c r="B59" t="s">
        <v>51</v>
      </c>
      <c r="C59" t="s">
        <v>34</v>
      </c>
      <c r="D59" t="s">
        <v>9</v>
      </c>
      <c r="E59" s="99">
        <v>5.7</v>
      </c>
      <c r="F59" s="43" t="s">
        <v>33</v>
      </c>
      <c r="G59">
        <f t="shared" si="0"/>
        <v>57</v>
      </c>
      <c r="H59">
        <f t="shared" si="1"/>
        <v>55.869618539153436</v>
      </c>
    </row>
    <row r="60" spans="1:8" x14ac:dyDescent="0.25">
      <c r="A60" t="s">
        <v>101</v>
      </c>
      <c r="B60" t="s">
        <v>11</v>
      </c>
      <c r="C60" t="s">
        <v>34</v>
      </c>
      <c r="D60" t="s">
        <v>9</v>
      </c>
      <c r="E60" s="99">
        <v>5.0999999999999996</v>
      </c>
      <c r="F60" s="50" t="s">
        <v>33</v>
      </c>
      <c r="G60">
        <f t="shared" si="0"/>
        <v>51</v>
      </c>
      <c r="H60">
        <f t="shared" si="1"/>
        <v>46.03686368781613</v>
      </c>
    </row>
    <row r="61" spans="1:8" x14ac:dyDescent="0.25">
      <c r="A61" t="s">
        <v>102</v>
      </c>
      <c r="B61" t="s">
        <v>21</v>
      </c>
      <c r="C61" t="s">
        <v>34</v>
      </c>
      <c r="D61" t="s">
        <v>9</v>
      </c>
      <c r="E61" s="99">
        <v>5.7</v>
      </c>
      <c r="F61" s="55" t="s">
        <v>33</v>
      </c>
      <c r="G61">
        <f t="shared" si="0"/>
        <v>57</v>
      </c>
      <c r="H61">
        <f t="shared" si="1"/>
        <v>55.869618539153436</v>
      </c>
    </row>
    <row r="62" spans="1:8" x14ac:dyDescent="0.25">
      <c r="A62" s="62"/>
      <c r="B62" s="62"/>
      <c r="C62" s="62"/>
      <c r="D62" s="62"/>
      <c r="E62" s="92"/>
      <c r="F62" s="62"/>
    </row>
    <row r="63" spans="1:8" x14ac:dyDescent="0.25">
      <c r="A63" s="69"/>
      <c r="B63" s="69"/>
      <c r="C63" s="69"/>
      <c r="D63" s="69"/>
      <c r="E63" s="92"/>
      <c r="F63" s="69"/>
    </row>
    <row r="64" spans="1:8" x14ac:dyDescent="0.25">
      <c r="A64" s="77"/>
      <c r="B64" s="77"/>
      <c r="C64" s="77"/>
      <c r="D64" s="77"/>
      <c r="E64" s="92"/>
      <c r="F64" s="77"/>
    </row>
    <row r="65" spans="1:6" x14ac:dyDescent="0.25">
      <c r="A65" s="77"/>
      <c r="B65" s="77"/>
      <c r="C65" s="77"/>
      <c r="D65" s="77"/>
      <c r="E65" s="92"/>
      <c r="F65" s="77"/>
    </row>
    <row r="66" spans="1:6" x14ac:dyDescent="0.25">
      <c r="A66" s="83"/>
      <c r="B66" s="83"/>
      <c r="C66" s="83"/>
      <c r="D66" s="83"/>
      <c r="E66" s="92"/>
      <c r="F66" s="83"/>
    </row>
    <row r="67" spans="1:6" x14ac:dyDescent="0.25">
      <c r="A67" s="90"/>
      <c r="B67" s="90"/>
      <c r="C67" s="90"/>
      <c r="D67" s="90"/>
      <c r="E67" s="92"/>
      <c r="F67" s="9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4021-958B-4396-AE5E-619B3BDBBE89}">
  <dimension ref="A1"/>
  <sheetViews>
    <sheetView tabSelected="1" topLeftCell="AO1" zoomScale="70" zoomScaleNormal="70" workbookViewId="0">
      <selection activeCell="N22" sqref="N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0A951-9530-4A14-BEFB-9597E134BFAD}">
  <dimension ref="A1:N61"/>
  <sheetViews>
    <sheetView topLeftCell="B1" zoomScale="96" zoomScaleNormal="96" workbookViewId="0">
      <selection activeCell="G2" sqref="G2"/>
    </sheetView>
  </sheetViews>
  <sheetFormatPr defaultRowHeight="15" x14ac:dyDescent="0.25"/>
  <cols>
    <col min="1" max="1" width="10.5703125" bestFit="1" customWidth="1"/>
    <col min="2" max="2" width="10.7109375" bestFit="1" customWidth="1"/>
    <col min="3" max="3" width="24.42578125" bestFit="1" customWidth="1"/>
    <col min="5" max="5" width="14.42578125" style="110" bestFit="1" customWidth="1"/>
    <col min="7" max="7" width="14.42578125" bestFit="1" customWidth="1"/>
  </cols>
  <sheetData>
    <row r="1" spans="1:14" x14ac:dyDescent="0.25">
      <c r="A1" s="108" t="s">
        <v>12</v>
      </c>
      <c r="B1" s="108" t="s">
        <v>13</v>
      </c>
      <c r="C1" s="108" t="s">
        <v>14</v>
      </c>
      <c r="D1" s="108" t="s">
        <v>15</v>
      </c>
      <c r="E1" s="109" t="s">
        <v>16</v>
      </c>
      <c r="G1" s="96" t="s">
        <v>54</v>
      </c>
      <c r="H1" s="96"/>
      <c r="I1" s="96" t="s">
        <v>0</v>
      </c>
    </row>
    <row r="2" spans="1:14" x14ac:dyDescent="0.25">
      <c r="A2" t="s">
        <v>18</v>
      </c>
      <c r="B2" t="s">
        <v>103</v>
      </c>
      <c r="C2" t="s">
        <v>8</v>
      </c>
      <c r="D2" t="s">
        <v>9</v>
      </c>
      <c r="E2" s="99">
        <v>2600</v>
      </c>
      <c r="G2">
        <f>IF(C2=$N$2,E2*1.25,E2)</f>
        <v>2600</v>
      </c>
      <c r="I2">
        <f>IF(G2&lt;=10^5,98.24034-34.7145*(LOG10(G2))+2.614267*(LOG10(G2))^2+0.107821*(LOG10(G2))^3,3)</f>
        <v>14.47297413666643</v>
      </c>
      <c r="N2" t="s">
        <v>30</v>
      </c>
    </row>
    <row r="3" spans="1:14" x14ac:dyDescent="0.25">
      <c r="A3" t="s">
        <v>104</v>
      </c>
      <c r="B3" t="s">
        <v>47</v>
      </c>
      <c r="C3" t="s">
        <v>8</v>
      </c>
      <c r="D3" t="s">
        <v>9</v>
      </c>
      <c r="E3" s="99">
        <v>2100</v>
      </c>
      <c r="G3">
        <f t="shared" ref="G3:G61" si="0">IF(C3=$N$2,E3*1.25,E3)</f>
        <v>2100</v>
      </c>
      <c r="I3">
        <f t="shared" ref="I3:I61" si="1">IF(G3&lt;=10^5,98.24034-34.7145*(LOG10(G3))+2.614267*(LOG10(G3))^2+0.107821*(LOG10(G3))^3,3)</f>
        <v>15.718751073850749</v>
      </c>
    </row>
    <row r="4" spans="1:14" x14ac:dyDescent="0.25">
      <c r="A4" t="s">
        <v>105</v>
      </c>
      <c r="B4" t="s">
        <v>106</v>
      </c>
      <c r="C4" t="s">
        <v>8</v>
      </c>
      <c r="D4" t="s">
        <v>9</v>
      </c>
      <c r="E4" s="99">
        <v>780</v>
      </c>
      <c r="G4">
        <f t="shared" si="0"/>
        <v>780</v>
      </c>
      <c r="I4">
        <f t="shared" si="1"/>
        <v>22.317202910642173</v>
      </c>
    </row>
    <row r="5" spans="1:14" x14ac:dyDescent="0.25">
      <c r="A5" t="s">
        <v>107</v>
      </c>
      <c r="B5" t="s">
        <v>47</v>
      </c>
      <c r="C5" t="s">
        <v>8</v>
      </c>
      <c r="D5" t="s">
        <v>9</v>
      </c>
      <c r="E5" s="99">
        <v>3200</v>
      </c>
      <c r="G5">
        <f t="shared" si="0"/>
        <v>3200</v>
      </c>
      <c r="I5">
        <f t="shared" si="1"/>
        <v>13.323156894780642</v>
      </c>
    </row>
    <row r="6" spans="1:14" x14ac:dyDescent="0.25">
      <c r="A6" t="s">
        <v>108</v>
      </c>
      <c r="B6" t="s">
        <v>109</v>
      </c>
      <c r="C6" t="s">
        <v>8</v>
      </c>
      <c r="D6" t="s">
        <v>9</v>
      </c>
      <c r="E6" s="99">
        <v>8800</v>
      </c>
      <c r="G6">
        <f t="shared" si="0"/>
        <v>8800</v>
      </c>
      <c r="I6">
        <f t="shared" si="1"/>
        <v>8.6020175618200714</v>
      </c>
    </row>
    <row r="7" spans="1:14" x14ac:dyDescent="0.25">
      <c r="A7" t="s">
        <v>110</v>
      </c>
      <c r="B7" t="s">
        <v>45</v>
      </c>
      <c r="C7" t="s">
        <v>8</v>
      </c>
      <c r="D7" t="s">
        <v>9</v>
      </c>
      <c r="E7" s="99">
        <v>3200</v>
      </c>
      <c r="G7">
        <f t="shared" si="0"/>
        <v>3200</v>
      </c>
      <c r="I7">
        <f t="shared" si="1"/>
        <v>13.323156894780642</v>
      </c>
    </row>
    <row r="8" spans="1:14" x14ac:dyDescent="0.25">
      <c r="A8" t="s">
        <v>111</v>
      </c>
      <c r="B8" t="s">
        <v>20</v>
      </c>
      <c r="C8" t="s">
        <v>8</v>
      </c>
      <c r="D8" t="s">
        <v>9</v>
      </c>
      <c r="E8" s="99">
        <v>10500</v>
      </c>
      <c r="G8">
        <f t="shared" si="0"/>
        <v>10500</v>
      </c>
      <c r="I8">
        <f t="shared" si="1"/>
        <v>7.9301549458896661</v>
      </c>
    </row>
    <row r="9" spans="1:14" x14ac:dyDescent="0.25">
      <c r="A9" t="s">
        <v>112</v>
      </c>
      <c r="B9" t="s">
        <v>27</v>
      </c>
      <c r="C9" t="s">
        <v>8</v>
      </c>
      <c r="D9" t="s">
        <v>9</v>
      </c>
      <c r="E9" s="99">
        <v>30000</v>
      </c>
      <c r="G9">
        <f t="shared" si="0"/>
        <v>30000</v>
      </c>
      <c r="I9">
        <f t="shared" si="1"/>
        <v>4.8973795994141298</v>
      </c>
    </row>
    <row r="10" spans="1:14" x14ac:dyDescent="0.25">
      <c r="A10" t="s">
        <v>113</v>
      </c>
      <c r="B10" t="s">
        <v>109</v>
      </c>
      <c r="C10" t="s">
        <v>8</v>
      </c>
      <c r="D10" t="s">
        <v>9</v>
      </c>
      <c r="E10" s="99">
        <v>2900</v>
      </c>
      <c r="G10">
        <f t="shared" si="0"/>
        <v>2900</v>
      </c>
      <c r="I10">
        <f t="shared" si="1"/>
        <v>13.860705447839717</v>
      </c>
    </row>
    <row r="11" spans="1:14" x14ac:dyDescent="0.25">
      <c r="A11" t="s">
        <v>114</v>
      </c>
      <c r="B11" t="s">
        <v>45</v>
      </c>
      <c r="C11" t="s">
        <v>8</v>
      </c>
      <c r="D11" t="s">
        <v>9</v>
      </c>
      <c r="E11" s="99">
        <v>5800</v>
      </c>
      <c r="G11">
        <f t="shared" si="0"/>
        <v>5800</v>
      </c>
      <c r="I11">
        <f t="shared" si="1"/>
        <v>10.368874605492566</v>
      </c>
    </row>
    <row r="12" spans="1:14" x14ac:dyDescent="0.25">
      <c r="A12" t="s">
        <v>115</v>
      </c>
      <c r="B12" t="s">
        <v>49</v>
      </c>
      <c r="C12" t="s">
        <v>8</v>
      </c>
      <c r="D12" t="s">
        <v>9</v>
      </c>
      <c r="E12" s="99">
        <v>1040</v>
      </c>
      <c r="G12">
        <f t="shared" si="0"/>
        <v>1040</v>
      </c>
      <c r="I12">
        <f t="shared" si="1"/>
        <v>20.262911784903373</v>
      </c>
    </row>
    <row r="13" spans="1:14" x14ac:dyDescent="0.25">
      <c r="A13" t="s">
        <v>116</v>
      </c>
      <c r="B13" t="s">
        <v>45</v>
      </c>
      <c r="C13" t="s">
        <v>8</v>
      </c>
      <c r="D13" t="s">
        <v>9</v>
      </c>
      <c r="E13" s="99">
        <v>5800</v>
      </c>
      <c r="G13">
        <f t="shared" si="0"/>
        <v>5800</v>
      </c>
      <c r="I13">
        <f t="shared" si="1"/>
        <v>10.368874605492566</v>
      </c>
    </row>
    <row r="14" spans="1:14" x14ac:dyDescent="0.25">
      <c r="A14" t="s">
        <v>117</v>
      </c>
      <c r="B14" t="s">
        <v>118</v>
      </c>
      <c r="C14" t="s">
        <v>30</v>
      </c>
      <c r="D14" t="s">
        <v>9</v>
      </c>
      <c r="E14" s="99">
        <v>3300</v>
      </c>
      <c r="G14">
        <f t="shared" si="0"/>
        <v>4125</v>
      </c>
      <c r="I14">
        <f t="shared" si="1"/>
        <v>11.999980668905085</v>
      </c>
    </row>
    <row r="15" spans="1:14" x14ac:dyDescent="0.25">
      <c r="A15" t="s">
        <v>23</v>
      </c>
      <c r="B15" t="s">
        <v>20</v>
      </c>
      <c r="C15" t="s">
        <v>30</v>
      </c>
      <c r="D15" t="s">
        <v>9</v>
      </c>
      <c r="E15" s="99">
        <v>3100</v>
      </c>
      <c r="G15">
        <f t="shared" si="0"/>
        <v>3875</v>
      </c>
      <c r="I15">
        <f t="shared" si="1"/>
        <v>12.317273975378839</v>
      </c>
    </row>
    <row r="16" spans="1:14" x14ac:dyDescent="0.25">
      <c r="A16" t="s">
        <v>24</v>
      </c>
      <c r="B16" t="s">
        <v>50</v>
      </c>
      <c r="C16" t="s">
        <v>30</v>
      </c>
      <c r="D16" t="s">
        <v>9</v>
      </c>
      <c r="E16" s="99">
        <v>6600</v>
      </c>
      <c r="G16">
        <f t="shared" si="0"/>
        <v>8250</v>
      </c>
      <c r="I16">
        <f t="shared" si="1"/>
        <v>8.8589525890105367</v>
      </c>
    </row>
    <row r="17" spans="1:9" x14ac:dyDescent="0.25">
      <c r="A17" t="s">
        <v>119</v>
      </c>
      <c r="B17" t="s">
        <v>51</v>
      </c>
      <c r="C17" t="s">
        <v>30</v>
      </c>
      <c r="D17" t="s">
        <v>9</v>
      </c>
      <c r="E17" s="99">
        <v>4700</v>
      </c>
      <c r="G17">
        <f t="shared" si="0"/>
        <v>5875</v>
      </c>
      <c r="I17">
        <f t="shared" si="1"/>
        <v>10.31065096831345</v>
      </c>
    </row>
    <row r="18" spans="1:9" x14ac:dyDescent="0.25">
      <c r="A18" t="s">
        <v>26</v>
      </c>
      <c r="B18" t="s">
        <v>118</v>
      </c>
      <c r="C18" t="s">
        <v>30</v>
      </c>
      <c r="D18" t="s">
        <v>9</v>
      </c>
      <c r="E18" s="99">
        <v>2300</v>
      </c>
      <c r="G18">
        <f t="shared" si="0"/>
        <v>2875</v>
      </c>
      <c r="I18">
        <f t="shared" si="1"/>
        <v>13.90863807705578</v>
      </c>
    </row>
    <row r="19" spans="1:9" x14ac:dyDescent="0.25">
      <c r="A19" t="s">
        <v>120</v>
      </c>
      <c r="B19" t="s">
        <v>81</v>
      </c>
      <c r="C19" t="s">
        <v>30</v>
      </c>
      <c r="D19" t="s">
        <v>9</v>
      </c>
      <c r="E19" s="99">
        <v>2600</v>
      </c>
      <c r="G19">
        <f t="shared" si="0"/>
        <v>3250</v>
      </c>
      <c r="I19">
        <f t="shared" si="1"/>
        <v>13.239741251801245</v>
      </c>
    </row>
    <row r="20" spans="1:9" x14ac:dyDescent="0.25">
      <c r="A20" t="s">
        <v>121</v>
      </c>
      <c r="B20" t="s">
        <v>81</v>
      </c>
      <c r="C20" t="s">
        <v>30</v>
      </c>
      <c r="D20" t="s">
        <v>9</v>
      </c>
      <c r="E20" s="99">
        <v>24000</v>
      </c>
      <c r="G20">
        <f t="shared" si="0"/>
        <v>30000</v>
      </c>
      <c r="I20">
        <f t="shared" si="1"/>
        <v>4.8973795994141298</v>
      </c>
    </row>
    <row r="21" spans="1:9" x14ac:dyDescent="0.25">
      <c r="A21" t="s">
        <v>122</v>
      </c>
      <c r="B21" t="s">
        <v>49</v>
      </c>
      <c r="C21" t="s">
        <v>30</v>
      </c>
      <c r="D21" t="s">
        <v>9</v>
      </c>
      <c r="E21" s="99">
        <v>3200</v>
      </c>
      <c r="G21">
        <f t="shared" si="0"/>
        <v>4000</v>
      </c>
      <c r="I21">
        <f t="shared" si="1"/>
        <v>12.15545165763529</v>
      </c>
    </row>
    <row r="22" spans="1:9" x14ac:dyDescent="0.25">
      <c r="A22" t="s">
        <v>123</v>
      </c>
      <c r="B22" t="s">
        <v>10</v>
      </c>
      <c r="C22" t="s">
        <v>30</v>
      </c>
      <c r="D22" t="s">
        <v>9</v>
      </c>
      <c r="E22" s="99">
        <v>1520</v>
      </c>
      <c r="G22">
        <f t="shared" si="0"/>
        <v>1900</v>
      </c>
      <c r="I22">
        <f t="shared" si="1"/>
        <v>16.324410432169692</v>
      </c>
    </row>
    <row r="23" spans="1:9" x14ac:dyDescent="0.25">
      <c r="A23" t="s">
        <v>124</v>
      </c>
      <c r="B23" t="s">
        <v>109</v>
      </c>
      <c r="C23" t="s">
        <v>30</v>
      </c>
      <c r="D23" t="s">
        <v>9</v>
      </c>
      <c r="E23" s="99">
        <v>2900</v>
      </c>
      <c r="G23">
        <f t="shared" si="0"/>
        <v>3625</v>
      </c>
      <c r="I23">
        <f t="shared" si="1"/>
        <v>12.661870549618921</v>
      </c>
    </row>
    <row r="24" spans="1:9" x14ac:dyDescent="0.25">
      <c r="A24" t="s">
        <v>125</v>
      </c>
      <c r="B24" t="s">
        <v>20</v>
      </c>
      <c r="C24" t="s">
        <v>30</v>
      </c>
      <c r="D24" t="s">
        <v>9</v>
      </c>
      <c r="E24" s="99">
        <v>3000</v>
      </c>
      <c r="G24">
        <f t="shared" si="0"/>
        <v>3750</v>
      </c>
      <c r="I24">
        <f t="shared" si="1"/>
        <v>12.485909593760312</v>
      </c>
    </row>
    <row r="25" spans="1:9" x14ac:dyDescent="0.25">
      <c r="A25" t="s">
        <v>126</v>
      </c>
      <c r="B25" t="s">
        <v>20</v>
      </c>
      <c r="C25" t="s">
        <v>30</v>
      </c>
      <c r="D25" t="s">
        <v>9</v>
      </c>
      <c r="E25" s="99">
        <v>160</v>
      </c>
      <c r="G25">
        <f t="shared" si="0"/>
        <v>200</v>
      </c>
      <c r="I25">
        <f t="shared" si="1"/>
        <v>33.51671710569007</v>
      </c>
    </row>
    <row r="26" spans="1:9" x14ac:dyDescent="0.25">
      <c r="A26" t="s">
        <v>127</v>
      </c>
      <c r="B26" t="s">
        <v>45</v>
      </c>
      <c r="C26" t="s">
        <v>30</v>
      </c>
      <c r="D26" t="s">
        <v>9</v>
      </c>
      <c r="E26" s="99">
        <v>2900</v>
      </c>
      <c r="G26">
        <f t="shared" si="0"/>
        <v>3625</v>
      </c>
      <c r="I26">
        <f t="shared" si="1"/>
        <v>12.661870549618921</v>
      </c>
    </row>
    <row r="27" spans="1:9" x14ac:dyDescent="0.25">
      <c r="A27" t="s">
        <v>128</v>
      </c>
      <c r="B27" t="s">
        <v>22</v>
      </c>
      <c r="C27" t="s">
        <v>30</v>
      </c>
      <c r="D27" t="s">
        <v>9</v>
      </c>
      <c r="E27" s="99">
        <v>6300</v>
      </c>
      <c r="G27">
        <f t="shared" si="0"/>
        <v>7875</v>
      </c>
      <c r="I27">
        <f t="shared" si="1"/>
        <v>9.047936705388274</v>
      </c>
    </row>
    <row r="28" spans="1:9" x14ac:dyDescent="0.25">
      <c r="A28" t="s">
        <v>129</v>
      </c>
      <c r="B28" t="s">
        <v>130</v>
      </c>
      <c r="C28" t="s">
        <v>30</v>
      </c>
      <c r="D28" t="s">
        <v>9</v>
      </c>
      <c r="E28" s="99">
        <v>4100</v>
      </c>
      <c r="G28">
        <f t="shared" si="0"/>
        <v>5125</v>
      </c>
      <c r="I28">
        <f t="shared" si="1"/>
        <v>10.94176269963188</v>
      </c>
    </row>
    <row r="29" spans="1:9" x14ac:dyDescent="0.25">
      <c r="A29" t="s">
        <v>131</v>
      </c>
      <c r="B29" t="s">
        <v>132</v>
      </c>
      <c r="C29" t="s">
        <v>30</v>
      </c>
      <c r="D29" t="s">
        <v>9</v>
      </c>
      <c r="E29" s="99">
        <v>3300</v>
      </c>
      <c r="G29">
        <f t="shared" si="0"/>
        <v>4125</v>
      </c>
      <c r="I29">
        <f t="shared" si="1"/>
        <v>11.999980668905085</v>
      </c>
    </row>
    <row r="30" spans="1:9" x14ac:dyDescent="0.25">
      <c r="A30" t="s">
        <v>133</v>
      </c>
      <c r="B30" t="s">
        <v>29</v>
      </c>
      <c r="C30" t="s">
        <v>30</v>
      </c>
      <c r="D30" t="s">
        <v>9</v>
      </c>
      <c r="E30" s="99">
        <v>2300</v>
      </c>
      <c r="G30">
        <f t="shared" si="0"/>
        <v>2875</v>
      </c>
      <c r="I30">
        <f t="shared" si="1"/>
        <v>13.90863807705578</v>
      </c>
    </row>
    <row r="31" spans="1:9" x14ac:dyDescent="0.25">
      <c r="A31" t="s">
        <v>134</v>
      </c>
      <c r="B31" t="s">
        <v>81</v>
      </c>
      <c r="C31" t="s">
        <v>30</v>
      </c>
      <c r="D31" t="s">
        <v>9</v>
      </c>
      <c r="E31" s="99">
        <v>216</v>
      </c>
      <c r="G31">
        <f t="shared" si="0"/>
        <v>270</v>
      </c>
      <c r="I31">
        <f t="shared" si="1"/>
        <v>30.840799539696906</v>
      </c>
    </row>
    <row r="32" spans="1:9" x14ac:dyDescent="0.25">
      <c r="A32" t="s">
        <v>63</v>
      </c>
      <c r="B32" t="s">
        <v>64</v>
      </c>
      <c r="C32" t="s">
        <v>30</v>
      </c>
      <c r="D32" t="s">
        <v>9</v>
      </c>
      <c r="E32" s="99">
        <v>2600</v>
      </c>
      <c r="G32">
        <f t="shared" si="0"/>
        <v>3250</v>
      </c>
      <c r="I32">
        <f t="shared" si="1"/>
        <v>13.239741251801245</v>
      </c>
    </row>
    <row r="33" spans="1:9" x14ac:dyDescent="0.25">
      <c r="A33" t="s">
        <v>65</v>
      </c>
      <c r="B33" t="s">
        <v>25</v>
      </c>
      <c r="C33" t="s">
        <v>30</v>
      </c>
      <c r="D33" t="s">
        <v>9</v>
      </c>
      <c r="E33" s="99">
        <v>1100</v>
      </c>
      <c r="G33">
        <f t="shared" si="0"/>
        <v>1375</v>
      </c>
      <c r="I33">
        <f t="shared" si="1"/>
        <v>18.376135540755946</v>
      </c>
    </row>
    <row r="34" spans="1:9" x14ac:dyDescent="0.25">
      <c r="A34" t="s">
        <v>66</v>
      </c>
      <c r="B34" t="s">
        <v>67</v>
      </c>
      <c r="C34" t="s">
        <v>30</v>
      </c>
      <c r="D34" t="s">
        <v>9</v>
      </c>
      <c r="E34" s="99">
        <v>1660</v>
      </c>
      <c r="G34">
        <f t="shared" si="0"/>
        <v>2075</v>
      </c>
      <c r="I34">
        <f t="shared" si="1"/>
        <v>15.790492388633005</v>
      </c>
    </row>
    <row r="35" spans="1:9" x14ac:dyDescent="0.25">
      <c r="A35" t="s">
        <v>68</v>
      </c>
      <c r="B35" t="s">
        <v>47</v>
      </c>
      <c r="C35" t="s">
        <v>30</v>
      </c>
      <c r="D35" t="s">
        <v>9</v>
      </c>
      <c r="E35" s="99">
        <v>2600</v>
      </c>
      <c r="G35">
        <f t="shared" si="0"/>
        <v>3250</v>
      </c>
      <c r="I35">
        <f t="shared" si="1"/>
        <v>13.239741251801245</v>
      </c>
    </row>
    <row r="36" spans="1:9" x14ac:dyDescent="0.25">
      <c r="A36" t="s">
        <v>69</v>
      </c>
      <c r="B36" t="s">
        <v>70</v>
      </c>
      <c r="C36" t="s">
        <v>30</v>
      </c>
      <c r="D36" t="s">
        <v>9</v>
      </c>
      <c r="E36" s="99">
        <v>1500</v>
      </c>
      <c r="G36">
        <f t="shared" si="0"/>
        <v>1875</v>
      </c>
      <c r="I36">
        <f t="shared" si="1"/>
        <v>16.405606052653642</v>
      </c>
    </row>
    <row r="37" spans="1:9" x14ac:dyDescent="0.25">
      <c r="A37" t="s">
        <v>71</v>
      </c>
      <c r="B37" t="s">
        <v>46</v>
      </c>
      <c r="C37" t="s">
        <v>30</v>
      </c>
      <c r="D37" t="s">
        <v>9</v>
      </c>
      <c r="E37" s="99">
        <v>1340</v>
      </c>
      <c r="G37">
        <f t="shared" si="0"/>
        <v>1675</v>
      </c>
      <c r="I37">
        <f t="shared" si="1"/>
        <v>17.106899102826702</v>
      </c>
    </row>
    <row r="38" spans="1:9" x14ac:dyDescent="0.25">
      <c r="A38" t="s">
        <v>72</v>
      </c>
      <c r="B38" t="s">
        <v>47</v>
      </c>
      <c r="C38" t="s">
        <v>30</v>
      </c>
      <c r="D38" t="s">
        <v>9</v>
      </c>
      <c r="E38" s="99">
        <v>560</v>
      </c>
      <c r="G38">
        <f t="shared" si="0"/>
        <v>700</v>
      </c>
      <c r="I38">
        <f t="shared" si="1"/>
        <v>23.118689820443507</v>
      </c>
    </row>
    <row r="39" spans="1:9" x14ac:dyDescent="0.25">
      <c r="A39" t="s">
        <v>73</v>
      </c>
      <c r="B39" t="s">
        <v>29</v>
      </c>
      <c r="C39" t="s">
        <v>30</v>
      </c>
      <c r="D39" t="s">
        <v>9</v>
      </c>
      <c r="E39" s="99">
        <v>1540</v>
      </c>
      <c r="G39">
        <f t="shared" si="0"/>
        <v>1925</v>
      </c>
      <c r="I39">
        <f t="shared" si="1"/>
        <v>16.244514668886403</v>
      </c>
    </row>
    <row r="40" spans="1:9" x14ac:dyDescent="0.25">
      <c r="A40" t="s">
        <v>74</v>
      </c>
      <c r="B40" t="s">
        <v>47</v>
      </c>
      <c r="C40" t="s">
        <v>30</v>
      </c>
      <c r="D40" t="s">
        <v>9</v>
      </c>
      <c r="E40" s="99">
        <v>1780</v>
      </c>
      <c r="G40">
        <f t="shared" si="0"/>
        <v>2225</v>
      </c>
      <c r="I40">
        <f t="shared" si="1"/>
        <v>15.37520230996375</v>
      </c>
    </row>
    <row r="41" spans="1:9" x14ac:dyDescent="0.25">
      <c r="A41" t="s">
        <v>75</v>
      </c>
      <c r="B41" t="s">
        <v>76</v>
      </c>
      <c r="C41" t="s">
        <v>30</v>
      </c>
      <c r="D41" t="s">
        <v>9</v>
      </c>
      <c r="E41" s="99">
        <v>500</v>
      </c>
      <c r="G41">
        <f t="shared" si="0"/>
        <v>625</v>
      </c>
      <c r="I41">
        <f t="shared" si="1"/>
        <v>23.97479856713721</v>
      </c>
    </row>
    <row r="42" spans="1:9" x14ac:dyDescent="0.25">
      <c r="A42" t="s">
        <v>77</v>
      </c>
      <c r="B42" t="s">
        <v>48</v>
      </c>
      <c r="C42" t="s">
        <v>30</v>
      </c>
      <c r="D42" t="s">
        <v>9</v>
      </c>
      <c r="E42" s="99">
        <v>920</v>
      </c>
      <c r="G42">
        <f t="shared" si="0"/>
        <v>1150</v>
      </c>
      <c r="I42">
        <f t="shared" si="1"/>
        <v>19.571329337708534</v>
      </c>
    </row>
    <row r="43" spans="1:9" x14ac:dyDescent="0.25">
      <c r="A43" t="s">
        <v>78</v>
      </c>
      <c r="B43" t="s">
        <v>79</v>
      </c>
      <c r="C43" t="s">
        <v>30</v>
      </c>
      <c r="D43" t="s">
        <v>9</v>
      </c>
      <c r="E43" s="99">
        <v>420</v>
      </c>
      <c r="G43">
        <f t="shared" si="0"/>
        <v>525</v>
      </c>
      <c r="I43">
        <f t="shared" si="1"/>
        <v>25.325161556060277</v>
      </c>
    </row>
    <row r="44" spans="1:9" x14ac:dyDescent="0.25">
      <c r="A44" t="s">
        <v>80</v>
      </c>
      <c r="B44" t="s">
        <v>81</v>
      </c>
      <c r="C44" t="s">
        <v>30</v>
      </c>
      <c r="D44" t="s">
        <v>9</v>
      </c>
      <c r="E44" s="99">
        <v>760</v>
      </c>
      <c r="G44">
        <f t="shared" si="0"/>
        <v>950</v>
      </c>
      <c r="I44">
        <f t="shared" si="1"/>
        <v>20.897232587377545</v>
      </c>
    </row>
    <row r="45" spans="1:9" x14ac:dyDescent="0.25">
      <c r="A45" t="s">
        <v>82</v>
      </c>
      <c r="B45" t="s">
        <v>20</v>
      </c>
      <c r="C45" t="s">
        <v>30</v>
      </c>
      <c r="D45" t="s">
        <v>9</v>
      </c>
      <c r="E45" s="99">
        <v>1620</v>
      </c>
      <c r="G45">
        <f t="shared" si="0"/>
        <v>2025</v>
      </c>
      <c r="I45">
        <f t="shared" si="1"/>
        <v>15.937222005255537</v>
      </c>
    </row>
    <row r="46" spans="1:9" x14ac:dyDescent="0.25">
      <c r="A46" t="s">
        <v>83</v>
      </c>
      <c r="B46" t="s">
        <v>84</v>
      </c>
      <c r="C46" t="s">
        <v>30</v>
      </c>
      <c r="D46" t="s">
        <v>9</v>
      </c>
      <c r="E46" s="99">
        <v>1500</v>
      </c>
      <c r="G46">
        <f t="shared" si="0"/>
        <v>1875</v>
      </c>
      <c r="I46">
        <f t="shared" si="1"/>
        <v>16.405606052653642</v>
      </c>
    </row>
    <row r="47" spans="1:9" x14ac:dyDescent="0.25">
      <c r="A47" t="s">
        <v>85</v>
      </c>
      <c r="B47" t="s">
        <v>10</v>
      </c>
      <c r="C47" t="s">
        <v>30</v>
      </c>
      <c r="D47" t="s">
        <v>9</v>
      </c>
      <c r="E47" s="99">
        <v>660</v>
      </c>
      <c r="G47">
        <f t="shared" si="0"/>
        <v>825</v>
      </c>
      <c r="I47">
        <f t="shared" si="1"/>
        <v>21.907940601454644</v>
      </c>
    </row>
    <row r="48" spans="1:9" x14ac:dyDescent="0.25">
      <c r="A48" t="s">
        <v>86</v>
      </c>
      <c r="B48" t="s">
        <v>27</v>
      </c>
      <c r="C48" t="s">
        <v>30</v>
      </c>
      <c r="D48" t="s">
        <v>9</v>
      </c>
      <c r="E48" s="99">
        <v>1260</v>
      </c>
      <c r="G48">
        <f t="shared" si="0"/>
        <v>1575</v>
      </c>
      <c r="I48">
        <f t="shared" si="1"/>
        <v>17.497036335688904</v>
      </c>
    </row>
    <row r="49" spans="1:9" x14ac:dyDescent="0.25">
      <c r="A49" t="s">
        <v>87</v>
      </c>
      <c r="B49" t="s">
        <v>28</v>
      </c>
      <c r="C49" t="s">
        <v>30</v>
      </c>
      <c r="D49" t="s">
        <v>9</v>
      </c>
      <c r="E49" s="99">
        <v>2000</v>
      </c>
      <c r="G49">
        <f t="shared" si="0"/>
        <v>2500</v>
      </c>
      <c r="I49">
        <f t="shared" si="1"/>
        <v>14.696967148741468</v>
      </c>
    </row>
    <row r="50" spans="1:9" x14ac:dyDescent="0.25">
      <c r="A50" t="s">
        <v>88</v>
      </c>
      <c r="B50" t="s">
        <v>21</v>
      </c>
      <c r="C50" t="s">
        <v>30</v>
      </c>
      <c r="D50" t="s">
        <v>9</v>
      </c>
      <c r="E50" s="99">
        <v>2200</v>
      </c>
      <c r="G50">
        <f t="shared" si="0"/>
        <v>2750</v>
      </c>
      <c r="I50">
        <f t="shared" si="1"/>
        <v>14.156392702749468</v>
      </c>
    </row>
    <row r="51" spans="1:9" x14ac:dyDescent="0.25">
      <c r="A51" t="s">
        <v>89</v>
      </c>
      <c r="B51" t="s">
        <v>90</v>
      </c>
      <c r="C51" t="s">
        <v>30</v>
      </c>
      <c r="D51" t="s">
        <v>9</v>
      </c>
      <c r="E51" s="99">
        <v>244</v>
      </c>
      <c r="G51">
        <f t="shared" si="0"/>
        <v>305</v>
      </c>
      <c r="I51">
        <f t="shared" si="1"/>
        <v>29.786866227543985</v>
      </c>
    </row>
    <row r="52" spans="1:9" x14ac:dyDescent="0.25">
      <c r="A52" t="s">
        <v>91</v>
      </c>
      <c r="B52" t="s">
        <v>27</v>
      </c>
      <c r="C52" t="s">
        <v>30</v>
      </c>
      <c r="D52" t="s">
        <v>9</v>
      </c>
      <c r="E52" s="99">
        <v>460</v>
      </c>
      <c r="G52">
        <f t="shared" si="0"/>
        <v>575</v>
      </c>
      <c r="I52">
        <f t="shared" si="1"/>
        <v>24.615570414426166</v>
      </c>
    </row>
    <row r="53" spans="1:9" x14ac:dyDescent="0.25">
      <c r="A53" t="s">
        <v>92</v>
      </c>
      <c r="B53" t="s">
        <v>21</v>
      </c>
      <c r="C53" t="s">
        <v>30</v>
      </c>
      <c r="D53" t="s">
        <v>9</v>
      </c>
      <c r="E53" s="99">
        <v>1420</v>
      </c>
      <c r="G53">
        <f t="shared" si="0"/>
        <v>1775</v>
      </c>
      <c r="I53">
        <f t="shared" si="1"/>
        <v>16.744172955723474</v>
      </c>
    </row>
    <row r="54" spans="1:9" x14ac:dyDescent="0.25">
      <c r="A54" t="s">
        <v>93</v>
      </c>
      <c r="B54" t="s">
        <v>94</v>
      </c>
      <c r="C54" t="s">
        <v>30</v>
      </c>
      <c r="D54" t="s">
        <v>9</v>
      </c>
      <c r="E54" s="99">
        <v>1280</v>
      </c>
      <c r="G54">
        <f t="shared" si="0"/>
        <v>1600</v>
      </c>
      <c r="I54">
        <f t="shared" si="1"/>
        <v>17.396730583045763</v>
      </c>
    </row>
    <row r="55" spans="1:9" x14ac:dyDescent="0.25">
      <c r="A55" t="s">
        <v>95</v>
      </c>
      <c r="B55" t="s">
        <v>21</v>
      </c>
      <c r="C55" t="s">
        <v>30</v>
      </c>
      <c r="D55" t="s">
        <v>9</v>
      </c>
      <c r="E55" s="99">
        <v>84</v>
      </c>
      <c r="G55">
        <f t="shared" si="0"/>
        <v>105</v>
      </c>
      <c r="I55">
        <f t="shared" si="1"/>
        <v>39.645859092729665</v>
      </c>
    </row>
    <row r="56" spans="1:9" x14ac:dyDescent="0.25">
      <c r="A56" t="s">
        <v>96</v>
      </c>
      <c r="B56" t="s">
        <v>19</v>
      </c>
      <c r="C56" t="s">
        <v>30</v>
      </c>
      <c r="D56" t="s">
        <v>9</v>
      </c>
      <c r="E56" s="99">
        <v>1860</v>
      </c>
      <c r="G56">
        <f t="shared" si="0"/>
        <v>2325</v>
      </c>
      <c r="I56">
        <f t="shared" si="1"/>
        <v>15.117104574537525</v>
      </c>
    </row>
    <row r="57" spans="1:9" x14ac:dyDescent="0.25">
      <c r="A57" t="s">
        <v>97</v>
      </c>
      <c r="B57" t="s">
        <v>98</v>
      </c>
      <c r="C57" t="s">
        <v>30</v>
      </c>
      <c r="D57" t="s">
        <v>9</v>
      </c>
      <c r="E57" s="99">
        <v>2100</v>
      </c>
      <c r="G57">
        <f t="shared" si="0"/>
        <v>2625</v>
      </c>
      <c r="I57">
        <f t="shared" si="1"/>
        <v>14.41864951292334</v>
      </c>
    </row>
    <row r="58" spans="1:9" x14ac:dyDescent="0.25">
      <c r="A58" t="s">
        <v>99</v>
      </c>
      <c r="B58" t="s">
        <v>29</v>
      </c>
      <c r="C58" t="s">
        <v>30</v>
      </c>
      <c r="D58" t="s">
        <v>9</v>
      </c>
      <c r="E58" s="99">
        <v>192</v>
      </c>
      <c r="G58">
        <f t="shared" si="0"/>
        <v>240</v>
      </c>
      <c r="I58">
        <f t="shared" si="1"/>
        <v>31.877330938861768</v>
      </c>
    </row>
    <row r="59" spans="1:9" x14ac:dyDescent="0.25">
      <c r="A59" t="s">
        <v>100</v>
      </c>
      <c r="B59" t="s">
        <v>51</v>
      </c>
      <c r="C59" t="s">
        <v>30</v>
      </c>
      <c r="D59" t="s">
        <v>9</v>
      </c>
      <c r="E59" s="99">
        <v>800</v>
      </c>
      <c r="G59">
        <f t="shared" si="0"/>
        <v>1000</v>
      </c>
      <c r="I59">
        <f t="shared" si="1"/>
        <v>20.536409999999997</v>
      </c>
    </row>
    <row r="60" spans="1:9" x14ac:dyDescent="0.25">
      <c r="A60" t="s">
        <v>101</v>
      </c>
      <c r="B60" t="s">
        <v>11</v>
      </c>
      <c r="C60" t="s">
        <v>30</v>
      </c>
      <c r="D60" t="s">
        <v>9</v>
      </c>
      <c r="E60" s="99">
        <v>3100</v>
      </c>
      <c r="G60">
        <f t="shared" si="0"/>
        <v>3875</v>
      </c>
      <c r="I60">
        <f t="shared" si="1"/>
        <v>12.317273975378839</v>
      </c>
    </row>
    <row r="61" spans="1:9" x14ac:dyDescent="0.25">
      <c r="A61" t="s">
        <v>102</v>
      </c>
      <c r="B61" t="s">
        <v>21</v>
      </c>
      <c r="C61" t="s">
        <v>30</v>
      </c>
      <c r="D61" t="s">
        <v>9</v>
      </c>
      <c r="E61" s="99">
        <v>1860</v>
      </c>
      <c r="G61">
        <f t="shared" si="0"/>
        <v>2325</v>
      </c>
      <c r="I61">
        <f t="shared" si="1"/>
        <v>15.117104574537525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C2FF-5E0A-484E-9E2B-A30FE65EE173}">
  <dimension ref="A1:I67"/>
  <sheetViews>
    <sheetView topLeftCell="A52" zoomScaleNormal="100" workbookViewId="0">
      <selection activeCell="H62" sqref="H62:H67"/>
    </sheetView>
  </sheetViews>
  <sheetFormatPr defaultRowHeight="15" x14ac:dyDescent="0.25"/>
  <cols>
    <col min="1" max="1" width="10.5703125" bestFit="1" customWidth="1"/>
    <col min="2" max="2" width="10.7109375" bestFit="1" customWidth="1"/>
    <col min="3" max="3" width="9.85546875" bestFit="1" customWidth="1"/>
    <col min="5" max="5" width="10.28515625" bestFit="1" customWidth="1"/>
    <col min="6" max="6" width="7.85546875" bestFit="1" customWidth="1"/>
    <col min="8" max="8" width="15.5703125" customWidth="1"/>
  </cols>
  <sheetData>
    <row r="1" spans="1:9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H1" s="95" t="s">
        <v>0</v>
      </c>
      <c r="I1" s="95"/>
    </row>
    <row r="2" spans="1:9" x14ac:dyDescent="0.25">
      <c r="A2" t="s">
        <v>18</v>
      </c>
      <c r="B2" t="s">
        <v>103</v>
      </c>
      <c r="C2" t="s">
        <v>2</v>
      </c>
      <c r="D2" t="s">
        <v>9</v>
      </c>
      <c r="E2" s="99">
        <v>6.94</v>
      </c>
      <c r="F2" s="3"/>
      <c r="H2" s="97">
        <f>IF(E2&lt;=2,2,IF(E2&lt;=6.9,-37.1085+41.91277*E2-15.7043*(E2^2)+2.417486*(E2^3)-0.091252*(E2^4),IF(E2&lt;=7.1,-4.69365-21.4593*E2-68.4561*(E2^2)+21.638886*(E2^3)-1.59165*(E2^4),IF(E2&lt;=12,-7698.19+3262.031*E2-499.494*(E2^2)+33.1551*(E2^3)-0.810613*(E2^4),3))))</f>
        <v>89.998720613639762</v>
      </c>
    </row>
    <row r="3" spans="1:9" x14ac:dyDescent="0.25">
      <c r="A3" t="s">
        <v>104</v>
      </c>
      <c r="B3" t="s">
        <v>47</v>
      </c>
      <c r="C3" t="s">
        <v>2</v>
      </c>
      <c r="D3" t="s">
        <v>9</v>
      </c>
      <c r="E3" s="99">
        <v>7.22</v>
      </c>
      <c r="F3" s="3"/>
      <c r="H3" s="97">
        <f>IF(E3&lt;=2,2,IF(E3&lt;=6.9,-37.1085+41.91277*E3-15.7043*(E3^2)+2.417486*(E3^3)-0.091252*(E3^4),IF(E3&lt;=7.1,-4.69365-21.4593*E3-68.4561*(E3^2)+21.638886*(E3^3)-1.59165*(E3^4),IF(E3&lt;=12,-7698.19+3262.031*E3-499.494*(E3^2)+33.1551*(E3^3)-0.810613*(E3^4),3))))</f>
        <v>91.602385568136469</v>
      </c>
    </row>
    <row r="4" spans="1:9" x14ac:dyDescent="0.25">
      <c r="A4" t="s">
        <v>105</v>
      </c>
      <c r="B4" t="s">
        <v>106</v>
      </c>
      <c r="C4" t="s">
        <v>2</v>
      </c>
      <c r="D4" t="s">
        <v>9</v>
      </c>
      <c r="E4" s="99">
        <v>6.8</v>
      </c>
      <c r="F4" s="3"/>
      <c r="H4" s="97">
        <f t="shared" ref="H4:H67" si="0">IF(E4&lt;=2,2,IF(E4&lt;=6.9,-37.1085+41.91277*E4-15.7043*(E4^2)+2.417486*(E4^3)-0.091252*(E4^4),IF(E4&lt;=7.1,-4.69365-21.4593*E4-68.4561*(E4^2)+21.638886*(E4^3)-1.59165*(E4^4),IF(E4&lt;=12,-7698.19+3262.031*E4-499.494*(E4^2)+33.1551*(E4^3)-0.810613*(E4^4),3))))</f>
        <v>86.757129676799991</v>
      </c>
    </row>
    <row r="5" spans="1:9" x14ac:dyDescent="0.25">
      <c r="A5" t="s">
        <v>107</v>
      </c>
      <c r="B5" t="s">
        <v>47</v>
      </c>
      <c r="C5" t="s">
        <v>2</v>
      </c>
      <c r="D5" t="s">
        <v>9</v>
      </c>
      <c r="E5" s="99">
        <v>6.68</v>
      </c>
      <c r="F5" s="3"/>
      <c r="H5" s="97">
        <f t="shared" si="0"/>
        <v>81.006546650388401</v>
      </c>
    </row>
    <row r="6" spans="1:9" x14ac:dyDescent="0.25">
      <c r="A6" t="s">
        <v>108</v>
      </c>
      <c r="B6" t="s">
        <v>109</v>
      </c>
      <c r="C6" t="s">
        <v>2</v>
      </c>
      <c r="D6" t="s">
        <v>9</v>
      </c>
      <c r="E6" s="99">
        <v>7.09</v>
      </c>
      <c r="F6" s="3"/>
      <c r="H6" s="97">
        <f t="shared" si="0"/>
        <v>92.20720112853769</v>
      </c>
    </row>
    <row r="7" spans="1:9" x14ac:dyDescent="0.25">
      <c r="A7" t="s">
        <v>110</v>
      </c>
      <c r="B7" t="s">
        <v>45</v>
      </c>
      <c r="C7" t="s">
        <v>2</v>
      </c>
      <c r="D7" t="s">
        <v>9</v>
      </c>
      <c r="E7" s="99">
        <v>6.9</v>
      </c>
      <c r="F7" s="3"/>
      <c r="H7" s="97">
        <f t="shared" si="0"/>
        <v>91.731785824799914</v>
      </c>
    </row>
    <row r="8" spans="1:9" x14ac:dyDescent="0.25">
      <c r="A8" t="s">
        <v>111</v>
      </c>
      <c r="B8" t="s">
        <v>20</v>
      </c>
      <c r="C8" t="s">
        <v>2</v>
      </c>
      <c r="D8" t="s">
        <v>9</v>
      </c>
      <c r="E8" s="99">
        <v>6.7</v>
      </c>
      <c r="F8" s="3"/>
      <c r="H8" s="97">
        <f t="shared" si="0"/>
        <v>81.948364468800037</v>
      </c>
    </row>
    <row r="9" spans="1:9" x14ac:dyDescent="0.25">
      <c r="A9" t="s">
        <v>112</v>
      </c>
      <c r="B9" t="s">
        <v>27</v>
      </c>
      <c r="C9" t="s">
        <v>2</v>
      </c>
      <c r="D9" t="s">
        <v>9</v>
      </c>
      <c r="E9" s="99">
        <v>7.1</v>
      </c>
      <c r="F9" s="3"/>
      <c r="H9" s="97">
        <f t="shared" si="0"/>
        <v>92.218439780998324</v>
      </c>
    </row>
    <row r="10" spans="1:9" x14ac:dyDescent="0.25">
      <c r="A10" t="s">
        <v>113</v>
      </c>
      <c r="B10" t="s">
        <v>109</v>
      </c>
      <c r="C10" t="s">
        <v>2</v>
      </c>
      <c r="D10" t="s">
        <v>9</v>
      </c>
      <c r="E10" s="99">
        <v>6.9</v>
      </c>
      <c r="F10" s="3"/>
      <c r="H10" s="97">
        <f t="shared" si="0"/>
        <v>91.731785824799914</v>
      </c>
    </row>
    <row r="11" spans="1:9" x14ac:dyDescent="0.25">
      <c r="A11" t="s">
        <v>114</v>
      </c>
      <c r="B11" t="s">
        <v>45</v>
      </c>
      <c r="C11" t="s">
        <v>2</v>
      </c>
      <c r="D11" t="s">
        <v>9</v>
      </c>
      <c r="E11" s="99">
        <v>7.1</v>
      </c>
      <c r="F11" s="3"/>
      <c r="H11" s="97">
        <f t="shared" si="0"/>
        <v>92.218439780998324</v>
      </c>
    </row>
    <row r="12" spans="1:9" x14ac:dyDescent="0.25">
      <c r="A12" t="s">
        <v>115</v>
      </c>
      <c r="B12" t="s">
        <v>49</v>
      </c>
      <c r="C12" t="s">
        <v>2</v>
      </c>
      <c r="D12" t="s">
        <v>9</v>
      </c>
      <c r="E12" s="99">
        <v>6.5</v>
      </c>
      <c r="F12" s="3"/>
      <c r="H12" s="97">
        <f t="shared" si="0"/>
        <v>72.829399500000022</v>
      </c>
    </row>
    <row r="13" spans="1:9" x14ac:dyDescent="0.25">
      <c r="A13" t="s">
        <v>116</v>
      </c>
      <c r="B13" t="s">
        <v>45</v>
      </c>
      <c r="C13" t="s">
        <v>2</v>
      </c>
      <c r="D13" t="s">
        <v>9</v>
      </c>
      <c r="E13" s="99">
        <v>6.7</v>
      </c>
      <c r="F13" s="3"/>
      <c r="H13" s="97">
        <f t="shared" si="0"/>
        <v>81.948364468800037</v>
      </c>
    </row>
    <row r="14" spans="1:9" x14ac:dyDescent="0.25">
      <c r="A14" t="s">
        <v>117</v>
      </c>
      <c r="B14" t="s">
        <v>118</v>
      </c>
      <c r="C14" t="s">
        <v>2</v>
      </c>
      <c r="D14" t="s">
        <v>9</v>
      </c>
      <c r="E14" s="99">
        <v>6.6</v>
      </c>
      <c r="F14" s="3"/>
      <c r="H14" s="97">
        <f t="shared" si="0"/>
        <v>77.305768108799953</v>
      </c>
    </row>
    <row r="15" spans="1:9" x14ac:dyDescent="0.25">
      <c r="A15" t="s">
        <v>23</v>
      </c>
      <c r="B15" t="s">
        <v>20</v>
      </c>
      <c r="C15" t="s">
        <v>2</v>
      </c>
      <c r="D15" t="s">
        <v>9</v>
      </c>
      <c r="E15" s="99">
        <v>6.3</v>
      </c>
      <c r="F15" s="3"/>
      <c r="H15" s="97">
        <f t="shared" si="0"/>
        <v>64.374486124800029</v>
      </c>
    </row>
    <row r="16" spans="1:9" x14ac:dyDescent="0.25">
      <c r="A16" t="s">
        <v>24</v>
      </c>
      <c r="B16" t="s">
        <v>50</v>
      </c>
      <c r="C16" t="s">
        <v>2</v>
      </c>
      <c r="D16" t="s">
        <v>9</v>
      </c>
      <c r="E16" s="99">
        <v>6.7</v>
      </c>
      <c r="F16" s="3"/>
      <c r="H16" s="97">
        <f t="shared" si="0"/>
        <v>81.948364468800037</v>
      </c>
    </row>
    <row r="17" spans="1:8" x14ac:dyDescent="0.25">
      <c r="A17" t="s">
        <v>119</v>
      </c>
      <c r="B17" t="s">
        <v>51</v>
      </c>
      <c r="C17" t="s">
        <v>2</v>
      </c>
      <c r="D17" t="s">
        <v>9</v>
      </c>
      <c r="E17" s="99">
        <v>6.4</v>
      </c>
      <c r="F17" s="3"/>
      <c r="H17" s="97">
        <f t="shared" si="0"/>
        <v>68.519098540800002</v>
      </c>
    </row>
    <row r="18" spans="1:8" x14ac:dyDescent="0.25">
      <c r="A18" t="s">
        <v>26</v>
      </c>
      <c r="B18" t="s">
        <v>118</v>
      </c>
      <c r="C18" t="s">
        <v>2</v>
      </c>
      <c r="D18" t="s">
        <v>9</v>
      </c>
      <c r="E18" s="99">
        <v>7.1</v>
      </c>
      <c r="F18" s="3"/>
      <c r="H18" s="97">
        <f t="shared" si="0"/>
        <v>92.218439780998324</v>
      </c>
    </row>
    <row r="19" spans="1:8" x14ac:dyDescent="0.25">
      <c r="A19" t="s">
        <v>120</v>
      </c>
      <c r="B19" t="s">
        <v>81</v>
      </c>
      <c r="C19" t="s">
        <v>2</v>
      </c>
      <c r="D19" t="s">
        <v>9</v>
      </c>
      <c r="E19" s="99">
        <v>7.1</v>
      </c>
      <c r="F19" s="3"/>
      <c r="H19" s="97">
        <f t="shared" si="0"/>
        <v>92.218439780998324</v>
      </c>
    </row>
    <row r="20" spans="1:8" x14ac:dyDescent="0.25">
      <c r="A20" t="s">
        <v>121</v>
      </c>
      <c r="B20" t="s">
        <v>81</v>
      </c>
      <c r="C20" t="s">
        <v>2</v>
      </c>
      <c r="D20" t="s">
        <v>9</v>
      </c>
      <c r="E20" s="99">
        <v>6.8</v>
      </c>
      <c r="F20" s="3"/>
      <c r="H20" s="97">
        <f t="shared" si="0"/>
        <v>86.757129676799991</v>
      </c>
    </row>
    <row r="21" spans="1:8" x14ac:dyDescent="0.25">
      <c r="A21" t="s">
        <v>122</v>
      </c>
      <c r="B21" t="s">
        <v>49</v>
      </c>
      <c r="C21" t="s">
        <v>2</v>
      </c>
      <c r="D21" t="s">
        <v>9</v>
      </c>
      <c r="E21" s="99">
        <v>6.5</v>
      </c>
      <c r="F21" s="3"/>
      <c r="H21" s="97">
        <f t="shared" si="0"/>
        <v>72.829399500000022</v>
      </c>
    </row>
    <row r="22" spans="1:8" x14ac:dyDescent="0.25">
      <c r="A22" t="s">
        <v>123</v>
      </c>
      <c r="B22" t="s">
        <v>10</v>
      </c>
      <c r="C22" t="s">
        <v>2</v>
      </c>
      <c r="D22" t="s">
        <v>9</v>
      </c>
      <c r="E22" s="99">
        <v>6.8</v>
      </c>
      <c r="F22" s="3"/>
      <c r="H22" s="97">
        <f t="shared" si="0"/>
        <v>86.757129676799991</v>
      </c>
    </row>
    <row r="23" spans="1:8" x14ac:dyDescent="0.25">
      <c r="A23" t="s">
        <v>124</v>
      </c>
      <c r="B23" t="s">
        <v>109</v>
      </c>
      <c r="C23" t="s">
        <v>2</v>
      </c>
      <c r="D23" t="s">
        <v>9</v>
      </c>
      <c r="E23" s="99">
        <v>6.8</v>
      </c>
      <c r="F23" s="3"/>
      <c r="H23" s="97">
        <f t="shared" si="0"/>
        <v>86.757129676799991</v>
      </c>
    </row>
    <row r="24" spans="1:8" x14ac:dyDescent="0.25">
      <c r="A24" t="s">
        <v>125</v>
      </c>
      <c r="B24" t="s">
        <v>20</v>
      </c>
      <c r="C24" t="s">
        <v>2</v>
      </c>
      <c r="D24" t="s">
        <v>9</v>
      </c>
      <c r="E24" s="99">
        <v>7</v>
      </c>
      <c r="F24" s="3"/>
      <c r="H24" s="97">
        <f t="shared" si="0"/>
        <v>91.328597999999602</v>
      </c>
    </row>
    <row r="25" spans="1:8" x14ac:dyDescent="0.25">
      <c r="A25" t="s">
        <v>126</v>
      </c>
      <c r="B25" t="s">
        <v>20</v>
      </c>
      <c r="C25" t="s">
        <v>2</v>
      </c>
      <c r="D25" t="s">
        <v>9</v>
      </c>
      <c r="E25" s="99">
        <v>6.6</v>
      </c>
      <c r="F25" s="3"/>
      <c r="H25" s="97">
        <f t="shared" si="0"/>
        <v>77.305768108799953</v>
      </c>
    </row>
    <row r="26" spans="1:8" x14ac:dyDescent="0.25">
      <c r="A26" t="s">
        <v>127</v>
      </c>
      <c r="B26" t="s">
        <v>45</v>
      </c>
      <c r="C26" t="s">
        <v>2</v>
      </c>
      <c r="D26" t="s">
        <v>9</v>
      </c>
      <c r="E26" s="99">
        <v>6.9</v>
      </c>
      <c r="F26" s="3"/>
      <c r="H26" s="97">
        <f t="shared" si="0"/>
        <v>91.731785824799914</v>
      </c>
    </row>
    <row r="27" spans="1:8" x14ac:dyDescent="0.25">
      <c r="A27" t="s">
        <v>128</v>
      </c>
      <c r="B27" t="s">
        <v>22</v>
      </c>
      <c r="C27" t="s">
        <v>2</v>
      </c>
      <c r="D27" t="s">
        <v>9</v>
      </c>
      <c r="E27" s="99">
        <v>6.8</v>
      </c>
      <c r="F27" s="3"/>
      <c r="H27" s="97">
        <f t="shared" si="0"/>
        <v>86.757129676799991</v>
      </c>
    </row>
    <row r="28" spans="1:8" x14ac:dyDescent="0.25">
      <c r="A28" t="s">
        <v>129</v>
      </c>
      <c r="B28" t="s">
        <v>130</v>
      </c>
      <c r="C28" t="s">
        <v>2</v>
      </c>
      <c r="D28" t="s">
        <v>9</v>
      </c>
      <c r="E28" s="99">
        <v>6.6</v>
      </c>
      <c r="F28" s="3"/>
      <c r="H28" s="97">
        <f t="shared" si="0"/>
        <v>77.305768108799953</v>
      </c>
    </row>
    <row r="29" spans="1:8" x14ac:dyDescent="0.25">
      <c r="A29" t="s">
        <v>131</v>
      </c>
      <c r="B29" t="s">
        <v>132</v>
      </c>
      <c r="C29" t="s">
        <v>2</v>
      </c>
      <c r="D29" t="s">
        <v>9</v>
      </c>
      <c r="E29" s="99">
        <v>6.6</v>
      </c>
      <c r="F29" s="3"/>
      <c r="H29" s="97">
        <f t="shared" si="0"/>
        <v>77.305768108799953</v>
      </c>
    </row>
    <row r="30" spans="1:8" x14ac:dyDescent="0.25">
      <c r="A30" t="s">
        <v>133</v>
      </c>
      <c r="B30" t="s">
        <v>29</v>
      </c>
      <c r="C30" t="s">
        <v>2</v>
      </c>
      <c r="D30" t="s">
        <v>9</v>
      </c>
      <c r="E30" s="99">
        <v>6.9</v>
      </c>
      <c r="F30" s="3"/>
      <c r="H30" s="97">
        <f t="shared" si="0"/>
        <v>91.731785824799914</v>
      </c>
    </row>
    <row r="31" spans="1:8" x14ac:dyDescent="0.25">
      <c r="A31" t="s">
        <v>134</v>
      </c>
      <c r="B31" t="s">
        <v>81</v>
      </c>
      <c r="C31" t="s">
        <v>2</v>
      </c>
      <c r="D31" t="s">
        <v>9</v>
      </c>
      <c r="E31" s="99">
        <v>6.8</v>
      </c>
      <c r="F31" s="3"/>
      <c r="H31" s="97">
        <f t="shared" si="0"/>
        <v>86.757129676799991</v>
      </c>
    </row>
    <row r="32" spans="1:8" x14ac:dyDescent="0.25">
      <c r="A32" t="s">
        <v>63</v>
      </c>
      <c r="B32" t="s">
        <v>64</v>
      </c>
      <c r="C32" t="s">
        <v>2</v>
      </c>
      <c r="D32" t="s">
        <v>9</v>
      </c>
      <c r="E32" s="99">
        <v>6.7</v>
      </c>
      <c r="F32" s="11"/>
      <c r="H32" s="97">
        <f t="shared" si="0"/>
        <v>81.948364468800037</v>
      </c>
    </row>
    <row r="33" spans="1:8" x14ac:dyDescent="0.25">
      <c r="A33" t="s">
        <v>65</v>
      </c>
      <c r="B33" t="s">
        <v>25</v>
      </c>
      <c r="C33" t="s">
        <v>2</v>
      </c>
      <c r="D33" t="s">
        <v>9</v>
      </c>
      <c r="E33" s="99">
        <v>6.9</v>
      </c>
      <c r="F33" s="11"/>
      <c r="H33" s="97">
        <f t="shared" si="0"/>
        <v>91.731785824799914</v>
      </c>
    </row>
    <row r="34" spans="1:8" x14ac:dyDescent="0.25">
      <c r="A34" t="s">
        <v>66</v>
      </c>
      <c r="B34" t="s">
        <v>67</v>
      </c>
      <c r="C34" t="s">
        <v>2</v>
      </c>
      <c r="D34" t="s">
        <v>9</v>
      </c>
      <c r="E34" s="99">
        <v>6.8</v>
      </c>
      <c r="F34" s="11"/>
      <c r="H34" s="97">
        <f t="shared" si="0"/>
        <v>86.757129676799991</v>
      </c>
    </row>
    <row r="35" spans="1:8" x14ac:dyDescent="0.25">
      <c r="A35" t="s">
        <v>68</v>
      </c>
      <c r="B35" t="s">
        <v>47</v>
      </c>
      <c r="C35" t="s">
        <v>2</v>
      </c>
      <c r="D35" t="s">
        <v>9</v>
      </c>
      <c r="E35" s="99">
        <v>7</v>
      </c>
      <c r="F35" s="11"/>
      <c r="H35" s="97">
        <f t="shared" si="0"/>
        <v>91.328597999999602</v>
      </c>
    </row>
    <row r="36" spans="1:8" x14ac:dyDescent="0.25">
      <c r="A36" t="s">
        <v>69</v>
      </c>
      <c r="B36" t="s">
        <v>70</v>
      </c>
      <c r="C36" t="s">
        <v>2</v>
      </c>
      <c r="D36" t="s">
        <v>9</v>
      </c>
      <c r="E36" s="99">
        <v>6.8</v>
      </c>
      <c r="F36" s="11"/>
      <c r="H36" s="97">
        <f t="shared" si="0"/>
        <v>86.757129676799991</v>
      </c>
    </row>
    <row r="37" spans="1:8" x14ac:dyDescent="0.25">
      <c r="A37" t="s">
        <v>71</v>
      </c>
      <c r="B37" t="s">
        <v>46</v>
      </c>
      <c r="C37" t="s">
        <v>2</v>
      </c>
      <c r="D37" t="s">
        <v>9</v>
      </c>
      <c r="E37" s="99">
        <v>7.2</v>
      </c>
      <c r="F37" s="11"/>
      <c r="H37" s="97">
        <f t="shared" si="0"/>
        <v>91.309301427197624</v>
      </c>
    </row>
    <row r="38" spans="1:8" x14ac:dyDescent="0.25">
      <c r="A38" t="s">
        <v>72</v>
      </c>
      <c r="B38" t="s">
        <v>47</v>
      </c>
      <c r="C38" t="s">
        <v>2</v>
      </c>
      <c r="D38" t="s">
        <v>9</v>
      </c>
      <c r="E38" s="99">
        <v>7</v>
      </c>
      <c r="F38" s="11"/>
      <c r="H38" s="97">
        <f t="shared" si="0"/>
        <v>91.328597999999602</v>
      </c>
    </row>
    <row r="39" spans="1:8" x14ac:dyDescent="0.25">
      <c r="A39" t="s">
        <v>73</v>
      </c>
      <c r="B39" t="s">
        <v>29</v>
      </c>
      <c r="C39" t="s">
        <v>2</v>
      </c>
      <c r="D39" t="s">
        <v>9</v>
      </c>
      <c r="E39" s="99">
        <v>6.8</v>
      </c>
      <c r="F39" s="11"/>
      <c r="H39" s="97">
        <f t="shared" si="0"/>
        <v>86.757129676799991</v>
      </c>
    </row>
    <row r="40" spans="1:8" x14ac:dyDescent="0.25">
      <c r="A40" t="s">
        <v>74</v>
      </c>
      <c r="B40" t="s">
        <v>47</v>
      </c>
      <c r="C40" t="s">
        <v>2</v>
      </c>
      <c r="D40" t="s">
        <v>9</v>
      </c>
      <c r="E40" s="99">
        <v>7</v>
      </c>
      <c r="F40" s="11"/>
      <c r="H40" s="97">
        <f t="shared" si="0"/>
        <v>91.328597999999602</v>
      </c>
    </row>
    <row r="41" spans="1:8" x14ac:dyDescent="0.25">
      <c r="A41" t="s">
        <v>75</v>
      </c>
      <c r="B41" t="s">
        <v>76</v>
      </c>
      <c r="C41" t="s">
        <v>2</v>
      </c>
      <c r="D41" t="s">
        <v>9</v>
      </c>
      <c r="E41" s="99">
        <v>6.9</v>
      </c>
      <c r="F41" s="11"/>
      <c r="H41" s="97">
        <f t="shared" si="0"/>
        <v>91.731785824799914</v>
      </c>
    </row>
    <row r="42" spans="1:8" x14ac:dyDescent="0.25">
      <c r="A42" t="s">
        <v>77</v>
      </c>
      <c r="B42" t="s">
        <v>48</v>
      </c>
      <c r="C42" t="s">
        <v>2</v>
      </c>
      <c r="D42" t="s">
        <v>9</v>
      </c>
      <c r="E42" s="99">
        <v>6.4</v>
      </c>
      <c r="F42" s="11"/>
      <c r="H42" s="97">
        <f t="shared" si="0"/>
        <v>68.519098540800002</v>
      </c>
    </row>
    <row r="43" spans="1:8" x14ac:dyDescent="0.25">
      <c r="A43" t="s">
        <v>78</v>
      </c>
      <c r="B43" t="s">
        <v>79</v>
      </c>
      <c r="C43" t="s">
        <v>2</v>
      </c>
      <c r="D43" t="s">
        <v>9</v>
      </c>
      <c r="E43" s="99">
        <v>7.1</v>
      </c>
      <c r="F43" s="11"/>
      <c r="H43" s="97">
        <f t="shared" si="0"/>
        <v>92.218439780998324</v>
      </c>
    </row>
    <row r="44" spans="1:8" x14ac:dyDescent="0.25">
      <c r="A44" t="s">
        <v>80</v>
      </c>
      <c r="B44" t="s">
        <v>81</v>
      </c>
      <c r="C44" t="s">
        <v>2</v>
      </c>
      <c r="D44" t="s">
        <v>9</v>
      </c>
      <c r="E44" s="99">
        <v>6.7</v>
      </c>
      <c r="F44" s="11"/>
      <c r="H44" s="97">
        <f t="shared" si="0"/>
        <v>81.948364468800037</v>
      </c>
    </row>
    <row r="45" spans="1:8" x14ac:dyDescent="0.25">
      <c r="A45" t="s">
        <v>82</v>
      </c>
      <c r="B45" t="s">
        <v>20</v>
      </c>
      <c r="C45" t="s">
        <v>2</v>
      </c>
      <c r="D45" t="s">
        <v>9</v>
      </c>
      <c r="E45" s="99">
        <v>6.9</v>
      </c>
      <c r="F45" s="11"/>
      <c r="H45" s="97">
        <f t="shared" si="0"/>
        <v>91.731785824799914</v>
      </c>
    </row>
    <row r="46" spans="1:8" x14ac:dyDescent="0.25">
      <c r="A46" t="s">
        <v>83</v>
      </c>
      <c r="B46" t="s">
        <v>84</v>
      </c>
      <c r="C46" t="s">
        <v>2</v>
      </c>
      <c r="D46" t="s">
        <v>9</v>
      </c>
      <c r="E46" s="99">
        <v>7.1</v>
      </c>
      <c r="F46" s="11"/>
      <c r="H46" s="97">
        <f t="shared" si="0"/>
        <v>92.218439780998324</v>
      </c>
    </row>
    <row r="47" spans="1:8" x14ac:dyDescent="0.25">
      <c r="A47" t="s">
        <v>85</v>
      </c>
      <c r="B47" t="s">
        <v>10</v>
      </c>
      <c r="C47" t="s">
        <v>2</v>
      </c>
      <c r="D47" t="s">
        <v>9</v>
      </c>
      <c r="E47" s="99">
        <v>6.8</v>
      </c>
      <c r="F47" s="11"/>
      <c r="H47" s="97">
        <f t="shared" si="0"/>
        <v>86.757129676799991</v>
      </c>
    </row>
    <row r="48" spans="1:8" x14ac:dyDescent="0.25">
      <c r="A48" t="s">
        <v>86</v>
      </c>
      <c r="B48" t="s">
        <v>27</v>
      </c>
      <c r="C48" t="s">
        <v>2</v>
      </c>
      <c r="D48" t="s">
        <v>9</v>
      </c>
      <c r="E48" s="99">
        <v>6.7</v>
      </c>
      <c r="F48" s="11"/>
      <c r="H48" s="97">
        <f t="shared" si="0"/>
        <v>81.948364468800037</v>
      </c>
    </row>
    <row r="49" spans="1:8" x14ac:dyDescent="0.25">
      <c r="A49" t="s">
        <v>87</v>
      </c>
      <c r="B49" t="s">
        <v>28</v>
      </c>
      <c r="C49" t="s">
        <v>2</v>
      </c>
      <c r="D49" t="s">
        <v>9</v>
      </c>
      <c r="E49" s="99">
        <v>6.8</v>
      </c>
      <c r="F49" s="11"/>
      <c r="H49" s="97">
        <f t="shared" si="0"/>
        <v>86.757129676799991</v>
      </c>
    </row>
    <row r="50" spans="1:8" x14ac:dyDescent="0.25">
      <c r="A50" t="s">
        <v>88</v>
      </c>
      <c r="B50" t="s">
        <v>21</v>
      </c>
      <c r="C50" t="s">
        <v>2</v>
      </c>
      <c r="D50" t="s">
        <v>9</v>
      </c>
      <c r="E50" s="99">
        <v>6.9</v>
      </c>
      <c r="F50" s="11"/>
      <c r="H50" s="97">
        <f t="shared" si="0"/>
        <v>91.731785824799914</v>
      </c>
    </row>
    <row r="51" spans="1:8" x14ac:dyDescent="0.25">
      <c r="A51" t="s">
        <v>89</v>
      </c>
      <c r="B51" t="s">
        <v>90</v>
      </c>
      <c r="C51" t="s">
        <v>2</v>
      </c>
      <c r="D51" t="s">
        <v>9</v>
      </c>
      <c r="E51" s="99">
        <v>7.3</v>
      </c>
      <c r="F51" s="11"/>
      <c r="H51" s="97">
        <f t="shared" si="0"/>
        <v>92.500243526699705</v>
      </c>
    </row>
    <row r="52" spans="1:8" x14ac:dyDescent="0.25">
      <c r="A52" t="s">
        <v>91</v>
      </c>
      <c r="B52" t="s">
        <v>27</v>
      </c>
      <c r="C52" t="s">
        <v>2</v>
      </c>
      <c r="D52" t="s">
        <v>9</v>
      </c>
      <c r="E52" s="99">
        <v>6.8</v>
      </c>
      <c r="F52" s="11"/>
      <c r="H52" s="97">
        <f t="shared" si="0"/>
        <v>86.757129676799991</v>
      </c>
    </row>
    <row r="53" spans="1:8" x14ac:dyDescent="0.25">
      <c r="A53" t="s">
        <v>92</v>
      </c>
      <c r="B53" t="s">
        <v>21</v>
      </c>
      <c r="C53" t="s">
        <v>2</v>
      </c>
      <c r="D53" t="s">
        <v>9</v>
      </c>
      <c r="E53" s="99">
        <v>7.1</v>
      </c>
      <c r="F53" s="11"/>
      <c r="H53" s="97">
        <f t="shared" si="0"/>
        <v>92.218439780998324</v>
      </c>
    </row>
    <row r="54" spans="1:8" x14ac:dyDescent="0.25">
      <c r="A54" t="s">
        <v>93</v>
      </c>
      <c r="B54" t="s">
        <v>94</v>
      </c>
      <c r="C54" t="s">
        <v>2</v>
      </c>
      <c r="D54" t="s">
        <v>9</v>
      </c>
      <c r="E54" s="99">
        <v>6.9</v>
      </c>
      <c r="F54" s="11"/>
      <c r="H54" s="97">
        <f t="shared" si="0"/>
        <v>91.731785824799914</v>
      </c>
    </row>
    <row r="55" spans="1:8" x14ac:dyDescent="0.25">
      <c r="A55" t="s">
        <v>95</v>
      </c>
      <c r="B55" t="s">
        <v>21</v>
      </c>
      <c r="C55" t="s">
        <v>2</v>
      </c>
      <c r="D55" t="s">
        <v>9</v>
      </c>
      <c r="E55" s="99">
        <v>6.9</v>
      </c>
      <c r="F55" s="11"/>
      <c r="H55" s="97">
        <f t="shared" si="0"/>
        <v>91.731785824799914</v>
      </c>
    </row>
    <row r="56" spans="1:8" x14ac:dyDescent="0.25">
      <c r="A56" t="s">
        <v>96</v>
      </c>
      <c r="B56" t="s">
        <v>19</v>
      </c>
      <c r="C56" t="s">
        <v>2</v>
      </c>
      <c r="D56" t="s">
        <v>9</v>
      </c>
      <c r="E56" s="99">
        <v>7.3</v>
      </c>
      <c r="F56" s="11"/>
      <c r="H56" s="97">
        <f t="shared" si="0"/>
        <v>92.500243526699705</v>
      </c>
    </row>
    <row r="57" spans="1:8" x14ac:dyDescent="0.25">
      <c r="A57" t="s">
        <v>97</v>
      </c>
      <c r="B57" t="s">
        <v>98</v>
      </c>
      <c r="C57" t="s">
        <v>2</v>
      </c>
      <c r="D57" t="s">
        <v>9</v>
      </c>
      <c r="E57" s="99">
        <v>6.9</v>
      </c>
      <c r="F57" s="23"/>
      <c r="H57" s="97">
        <f t="shared" si="0"/>
        <v>91.731785824799914</v>
      </c>
    </row>
    <row r="58" spans="1:8" x14ac:dyDescent="0.25">
      <c r="A58" t="s">
        <v>99</v>
      </c>
      <c r="B58" t="s">
        <v>29</v>
      </c>
      <c r="C58" t="s">
        <v>2</v>
      </c>
      <c r="D58" t="s">
        <v>9</v>
      </c>
      <c r="E58" s="99">
        <v>7</v>
      </c>
      <c r="F58" s="32"/>
      <c r="H58" s="97">
        <f t="shared" si="0"/>
        <v>91.328597999999602</v>
      </c>
    </row>
    <row r="59" spans="1:8" x14ac:dyDescent="0.25">
      <c r="A59" t="s">
        <v>100</v>
      </c>
      <c r="B59" t="s">
        <v>51</v>
      </c>
      <c r="C59" t="s">
        <v>2</v>
      </c>
      <c r="D59" t="s">
        <v>9</v>
      </c>
      <c r="E59" s="99">
        <v>7.2</v>
      </c>
      <c r="F59" s="33"/>
      <c r="H59" s="97">
        <f t="shared" si="0"/>
        <v>91.309301427197624</v>
      </c>
    </row>
    <row r="60" spans="1:8" x14ac:dyDescent="0.25">
      <c r="A60" t="s">
        <v>101</v>
      </c>
      <c r="B60" t="s">
        <v>11</v>
      </c>
      <c r="C60" t="s">
        <v>2</v>
      </c>
      <c r="D60" t="s">
        <v>9</v>
      </c>
      <c r="E60" s="99">
        <v>6.7</v>
      </c>
      <c r="F60" s="33"/>
      <c r="H60" s="97">
        <f t="shared" si="0"/>
        <v>81.948364468800037</v>
      </c>
    </row>
    <row r="61" spans="1:8" x14ac:dyDescent="0.25">
      <c r="A61" t="s">
        <v>102</v>
      </c>
      <c r="B61" t="s">
        <v>21</v>
      </c>
      <c r="C61" t="s">
        <v>2</v>
      </c>
      <c r="D61" t="s">
        <v>9</v>
      </c>
      <c r="E61" s="99">
        <v>6.8</v>
      </c>
      <c r="F61" s="33"/>
      <c r="H61" s="97">
        <f t="shared" si="0"/>
        <v>86.757129676799991</v>
      </c>
    </row>
    <row r="62" spans="1:8" x14ac:dyDescent="0.25">
      <c r="A62" s="58"/>
      <c r="B62" s="58"/>
      <c r="C62" s="58"/>
      <c r="D62" s="58"/>
      <c r="E62" s="92"/>
      <c r="F62" s="58"/>
      <c r="H62" s="97"/>
    </row>
    <row r="63" spans="1:8" x14ac:dyDescent="0.25">
      <c r="A63" s="65"/>
      <c r="B63" s="65"/>
      <c r="C63" s="65"/>
      <c r="D63" s="65"/>
      <c r="E63" s="92"/>
      <c r="F63" s="65"/>
      <c r="H63" s="97"/>
    </row>
    <row r="64" spans="1:8" x14ac:dyDescent="0.25">
      <c r="A64" s="73"/>
      <c r="B64" s="73"/>
      <c r="C64" s="73"/>
      <c r="D64" s="73"/>
      <c r="E64" s="92"/>
      <c r="F64" s="73"/>
      <c r="H64" s="97"/>
    </row>
    <row r="65" spans="1:8" x14ac:dyDescent="0.25">
      <c r="A65" s="73"/>
      <c r="B65" s="73"/>
      <c r="C65" s="73"/>
      <c r="D65" s="73"/>
      <c r="E65" s="92"/>
      <c r="F65" s="73"/>
      <c r="H65" s="97"/>
    </row>
    <row r="66" spans="1:8" x14ac:dyDescent="0.25">
      <c r="A66" s="79"/>
      <c r="B66" s="79"/>
      <c r="C66" s="79"/>
      <c r="D66" s="79"/>
      <c r="E66" s="92"/>
      <c r="F66" s="79"/>
      <c r="H66" s="97"/>
    </row>
    <row r="67" spans="1:8" x14ac:dyDescent="0.25">
      <c r="A67" s="86"/>
      <c r="B67" s="86"/>
      <c r="C67" s="86"/>
      <c r="D67" s="86"/>
      <c r="E67" s="92"/>
      <c r="F67" s="86"/>
      <c r="H67" s="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C81E-71C8-4721-A74D-F2912C059349}">
  <dimension ref="A1:H67"/>
  <sheetViews>
    <sheetView topLeftCell="A46" zoomScale="73" workbookViewId="0">
      <selection activeCell="E2" sqref="E2:E61"/>
    </sheetView>
  </sheetViews>
  <sheetFormatPr defaultRowHeight="15" x14ac:dyDescent="0.25"/>
  <cols>
    <col min="1" max="1" width="10.5703125" bestFit="1" customWidth="1"/>
    <col min="2" max="2" width="10.7109375" bestFit="1" customWidth="1"/>
    <col min="3" max="3" width="9.85546875" bestFit="1" customWidth="1"/>
    <col min="5" max="5" width="11.28515625" bestFit="1" customWidth="1"/>
  </cols>
  <sheetData>
    <row r="1" spans="1:8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H1" s="95" t="s">
        <v>0</v>
      </c>
    </row>
    <row r="2" spans="1:8" x14ac:dyDescent="0.25">
      <c r="A2" t="s">
        <v>18</v>
      </c>
      <c r="B2" t="s">
        <v>103</v>
      </c>
      <c r="C2" t="s">
        <v>31</v>
      </c>
      <c r="D2" t="s">
        <v>32</v>
      </c>
      <c r="E2" s="99">
        <v>2</v>
      </c>
      <c r="F2" s="5" t="s">
        <v>33</v>
      </c>
      <c r="H2">
        <f>IF(E2&lt;=30,100.9571-10.7121*E2+0.49544*(E2^2)-0.011167*(E2^3)+0.0001*(E2^4),2)</f>
        <v>81.426923999999985</v>
      </c>
    </row>
    <row r="3" spans="1:8" x14ac:dyDescent="0.25">
      <c r="A3" t="s">
        <v>104</v>
      </c>
      <c r="B3" t="s">
        <v>47</v>
      </c>
      <c r="C3" t="s">
        <v>31</v>
      </c>
      <c r="D3" t="s">
        <v>32</v>
      </c>
      <c r="E3" s="99">
        <v>2</v>
      </c>
      <c r="F3" s="5" t="s">
        <v>33</v>
      </c>
      <c r="H3">
        <f>IF(E3&lt;=30,100.9571-10.7121*E3+0.49544*(E3^2)-0.011167*(E3^3)+0.0001*(E3^4),2)</f>
        <v>81.426923999999985</v>
      </c>
    </row>
    <row r="4" spans="1:8" x14ac:dyDescent="0.25">
      <c r="A4" t="s">
        <v>105</v>
      </c>
      <c r="B4" t="s">
        <v>106</v>
      </c>
      <c r="C4" t="s">
        <v>31</v>
      </c>
      <c r="D4" t="s">
        <v>32</v>
      </c>
      <c r="E4" s="99">
        <v>2</v>
      </c>
      <c r="F4" s="5" t="s">
        <v>33</v>
      </c>
      <c r="H4">
        <f t="shared" ref="H4:H67" si="0">IF(E4&lt;=30,100.9571-10.7121*E4+0.49544*(E4^2)-0.011167*(E4^3)+0.0001*(E4^4),2)</f>
        <v>81.426923999999985</v>
      </c>
    </row>
    <row r="5" spans="1:8" x14ac:dyDescent="0.25">
      <c r="A5" t="s">
        <v>107</v>
      </c>
      <c r="B5" t="s">
        <v>47</v>
      </c>
      <c r="C5" t="s">
        <v>31</v>
      </c>
      <c r="D5" t="s">
        <v>32</v>
      </c>
      <c r="E5" s="99">
        <v>2</v>
      </c>
      <c r="F5" s="5" t="s">
        <v>33</v>
      </c>
      <c r="H5">
        <f t="shared" si="0"/>
        <v>81.426923999999985</v>
      </c>
    </row>
    <row r="6" spans="1:8" x14ac:dyDescent="0.25">
      <c r="A6" t="s">
        <v>108</v>
      </c>
      <c r="B6" t="s">
        <v>109</v>
      </c>
      <c r="C6" t="s">
        <v>31</v>
      </c>
      <c r="D6" t="s">
        <v>32</v>
      </c>
      <c r="E6" s="99">
        <v>2</v>
      </c>
      <c r="F6" s="5" t="s">
        <v>33</v>
      </c>
      <c r="H6">
        <f t="shared" si="0"/>
        <v>81.426923999999985</v>
      </c>
    </row>
    <row r="7" spans="1:8" x14ac:dyDescent="0.25">
      <c r="A7" t="s">
        <v>110</v>
      </c>
      <c r="B7" t="s">
        <v>45</v>
      </c>
      <c r="C7" t="s">
        <v>31</v>
      </c>
      <c r="D7" t="s">
        <v>32</v>
      </c>
      <c r="E7" s="99">
        <v>2</v>
      </c>
      <c r="F7" s="5" t="s">
        <v>33</v>
      </c>
      <c r="H7">
        <f t="shared" si="0"/>
        <v>81.426923999999985</v>
      </c>
    </row>
    <row r="8" spans="1:8" x14ac:dyDescent="0.25">
      <c r="A8" t="s">
        <v>111</v>
      </c>
      <c r="B8" t="s">
        <v>20</v>
      </c>
      <c r="C8" t="s">
        <v>31</v>
      </c>
      <c r="D8" t="s">
        <v>9</v>
      </c>
      <c r="E8" s="99">
        <v>4</v>
      </c>
      <c r="F8" s="5" t="s">
        <v>33</v>
      </c>
      <c r="H8">
        <f t="shared" si="0"/>
        <v>65.346652000000006</v>
      </c>
    </row>
    <row r="9" spans="1:8" x14ac:dyDescent="0.25">
      <c r="A9" t="s">
        <v>112</v>
      </c>
      <c r="B9" t="s">
        <v>27</v>
      </c>
      <c r="C9" t="s">
        <v>31</v>
      </c>
      <c r="D9" t="s">
        <v>32</v>
      </c>
      <c r="E9" s="99">
        <v>2</v>
      </c>
      <c r="F9" s="5" t="s">
        <v>33</v>
      </c>
      <c r="H9">
        <f t="shared" si="0"/>
        <v>81.426923999999985</v>
      </c>
    </row>
    <row r="10" spans="1:8" x14ac:dyDescent="0.25">
      <c r="A10" t="s">
        <v>113</v>
      </c>
      <c r="B10" t="s">
        <v>109</v>
      </c>
      <c r="C10" t="s">
        <v>31</v>
      </c>
      <c r="D10" t="s">
        <v>32</v>
      </c>
      <c r="E10" s="99">
        <v>2</v>
      </c>
      <c r="F10" s="5" t="s">
        <v>33</v>
      </c>
      <c r="H10">
        <f t="shared" si="0"/>
        <v>81.426923999999985</v>
      </c>
    </row>
    <row r="11" spans="1:8" x14ac:dyDescent="0.25">
      <c r="A11" t="s">
        <v>114</v>
      </c>
      <c r="B11" t="s">
        <v>45</v>
      </c>
      <c r="C11" t="s">
        <v>31</v>
      </c>
      <c r="D11" t="s">
        <v>9</v>
      </c>
      <c r="E11" s="99">
        <v>6</v>
      </c>
      <c r="F11" s="5" t="s">
        <v>33</v>
      </c>
      <c r="H11">
        <f t="shared" si="0"/>
        <v>52.237868000000006</v>
      </c>
    </row>
    <row r="12" spans="1:8" x14ac:dyDescent="0.25">
      <c r="A12" t="s">
        <v>115</v>
      </c>
      <c r="B12" t="s">
        <v>49</v>
      </c>
      <c r="C12" t="s">
        <v>31</v>
      </c>
      <c r="D12" t="s">
        <v>32</v>
      </c>
      <c r="E12" s="99">
        <v>2</v>
      </c>
      <c r="F12" s="5" t="s">
        <v>33</v>
      </c>
      <c r="H12">
        <f t="shared" si="0"/>
        <v>81.426923999999985</v>
      </c>
    </row>
    <row r="13" spans="1:8" x14ac:dyDescent="0.25">
      <c r="A13" t="s">
        <v>116</v>
      </c>
      <c r="B13" t="s">
        <v>45</v>
      </c>
      <c r="C13" t="s">
        <v>31</v>
      </c>
      <c r="D13" t="s">
        <v>32</v>
      </c>
      <c r="E13" s="99">
        <v>2</v>
      </c>
      <c r="F13" s="5" t="s">
        <v>33</v>
      </c>
      <c r="H13">
        <f t="shared" si="0"/>
        <v>81.426923999999985</v>
      </c>
    </row>
    <row r="14" spans="1:8" x14ac:dyDescent="0.25">
      <c r="A14" t="s">
        <v>117</v>
      </c>
      <c r="B14" t="s">
        <v>118</v>
      </c>
      <c r="C14" t="s">
        <v>31</v>
      </c>
      <c r="D14" t="s">
        <v>9</v>
      </c>
      <c r="E14" s="99">
        <v>3</v>
      </c>
      <c r="F14" s="5" t="s">
        <v>33</v>
      </c>
      <c r="H14">
        <f t="shared" si="0"/>
        <v>72.986350999999999</v>
      </c>
    </row>
    <row r="15" spans="1:8" x14ac:dyDescent="0.25">
      <c r="A15" t="s">
        <v>23</v>
      </c>
      <c r="B15" t="s">
        <v>20</v>
      </c>
      <c r="C15" t="s">
        <v>31</v>
      </c>
      <c r="D15" t="s">
        <v>9</v>
      </c>
      <c r="E15" s="99">
        <v>8</v>
      </c>
      <c r="F15" s="5" t="s">
        <v>33</v>
      </c>
      <c r="H15">
        <f t="shared" si="0"/>
        <v>41.660556</v>
      </c>
    </row>
    <row r="16" spans="1:8" x14ac:dyDescent="0.25">
      <c r="A16" t="s">
        <v>24</v>
      </c>
      <c r="B16" t="s">
        <v>50</v>
      </c>
      <c r="C16" t="s">
        <v>31</v>
      </c>
      <c r="D16" t="s">
        <v>9</v>
      </c>
      <c r="E16" s="99">
        <v>4</v>
      </c>
      <c r="F16" s="5" t="s">
        <v>33</v>
      </c>
      <c r="H16">
        <f t="shared" si="0"/>
        <v>65.346652000000006</v>
      </c>
    </row>
    <row r="17" spans="1:8" x14ac:dyDescent="0.25">
      <c r="A17" t="s">
        <v>119</v>
      </c>
      <c r="B17" t="s">
        <v>51</v>
      </c>
      <c r="C17" t="s">
        <v>31</v>
      </c>
      <c r="D17" t="s">
        <v>9</v>
      </c>
      <c r="E17" s="99">
        <v>5</v>
      </c>
      <c r="F17" s="5" t="s">
        <v>33</v>
      </c>
      <c r="H17">
        <f t="shared" si="0"/>
        <v>58.449225000000006</v>
      </c>
    </row>
    <row r="18" spans="1:8" x14ac:dyDescent="0.25">
      <c r="A18" t="s">
        <v>26</v>
      </c>
      <c r="B18" t="s">
        <v>118</v>
      </c>
      <c r="C18" t="s">
        <v>31</v>
      </c>
      <c r="D18" t="s">
        <v>9</v>
      </c>
      <c r="E18" s="99">
        <v>2</v>
      </c>
      <c r="F18" s="5" t="s">
        <v>33</v>
      </c>
      <c r="H18">
        <f t="shared" si="0"/>
        <v>81.426923999999985</v>
      </c>
    </row>
    <row r="19" spans="1:8" x14ac:dyDescent="0.25">
      <c r="A19" t="s">
        <v>120</v>
      </c>
      <c r="B19" t="s">
        <v>81</v>
      </c>
      <c r="C19" t="s">
        <v>31</v>
      </c>
      <c r="D19" t="s">
        <v>9</v>
      </c>
      <c r="E19" s="99">
        <v>4</v>
      </c>
      <c r="F19" s="5" t="s">
        <v>33</v>
      </c>
      <c r="H19">
        <f t="shared" si="0"/>
        <v>65.346652000000006</v>
      </c>
    </row>
    <row r="20" spans="1:8" x14ac:dyDescent="0.25">
      <c r="A20" t="s">
        <v>121</v>
      </c>
      <c r="B20" t="s">
        <v>81</v>
      </c>
      <c r="C20" t="s">
        <v>31</v>
      </c>
      <c r="D20" t="s">
        <v>9</v>
      </c>
      <c r="E20" s="99">
        <v>10</v>
      </c>
      <c r="F20" s="5" t="s">
        <v>33</v>
      </c>
      <c r="H20">
        <f t="shared" si="0"/>
        <v>33.213099999999997</v>
      </c>
    </row>
    <row r="21" spans="1:8" x14ac:dyDescent="0.25">
      <c r="A21" t="s">
        <v>122</v>
      </c>
      <c r="B21" t="s">
        <v>49</v>
      </c>
      <c r="C21" t="s">
        <v>31</v>
      </c>
      <c r="D21" t="s">
        <v>9</v>
      </c>
      <c r="E21" s="99">
        <v>6</v>
      </c>
      <c r="F21" s="5" t="s">
        <v>33</v>
      </c>
      <c r="H21">
        <f t="shared" si="0"/>
        <v>52.237868000000006</v>
      </c>
    </row>
    <row r="22" spans="1:8" x14ac:dyDescent="0.25">
      <c r="A22" t="s">
        <v>123</v>
      </c>
      <c r="B22" t="s">
        <v>10</v>
      </c>
      <c r="C22" t="s">
        <v>31</v>
      </c>
      <c r="D22" t="s">
        <v>32</v>
      </c>
      <c r="E22" s="99">
        <v>3</v>
      </c>
      <c r="F22" s="5" t="s">
        <v>33</v>
      </c>
      <c r="H22">
        <f t="shared" si="0"/>
        <v>72.986350999999999</v>
      </c>
    </row>
    <row r="23" spans="1:8" x14ac:dyDescent="0.25">
      <c r="A23" t="s">
        <v>124</v>
      </c>
      <c r="B23" t="s">
        <v>109</v>
      </c>
      <c r="C23" t="s">
        <v>31</v>
      </c>
      <c r="D23" t="s">
        <v>9</v>
      </c>
      <c r="E23" s="99">
        <v>3</v>
      </c>
      <c r="F23" s="5" t="s">
        <v>33</v>
      </c>
      <c r="H23">
        <f t="shared" si="0"/>
        <v>72.986350999999999</v>
      </c>
    </row>
    <row r="24" spans="1:8" x14ac:dyDescent="0.25">
      <c r="A24" t="s">
        <v>125</v>
      </c>
      <c r="B24" t="s">
        <v>20</v>
      </c>
      <c r="C24" t="s">
        <v>31</v>
      </c>
      <c r="D24" t="s">
        <v>9</v>
      </c>
      <c r="E24" s="99">
        <v>4</v>
      </c>
      <c r="F24" s="5" t="s">
        <v>33</v>
      </c>
      <c r="H24">
        <f t="shared" si="0"/>
        <v>65.346652000000006</v>
      </c>
    </row>
    <row r="25" spans="1:8" x14ac:dyDescent="0.25">
      <c r="A25" t="s">
        <v>126</v>
      </c>
      <c r="B25" t="s">
        <v>20</v>
      </c>
      <c r="C25" t="s">
        <v>31</v>
      </c>
      <c r="D25" t="s">
        <v>9</v>
      </c>
      <c r="E25" s="99">
        <v>3</v>
      </c>
      <c r="F25" s="5" t="s">
        <v>33</v>
      </c>
      <c r="H25">
        <f t="shared" si="0"/>
        <v>72.986350999999999</v>
      </c>
    </row>
    <row r="26" spans="1:8" x14ac:dyDescent="0.25">
      <c r="A26" t="s">
        <v>127</v>
      </c>
      <c r="B26" t="s">
        <v>45</v>
      </c>
      <c r="C26" t="s">
        <v>31</v>
      </c>
      <c r="D26" t="s">
        <v>9</v>
      </c>
      <c r="E26" s="99">
        <v>3</v>
      </c>
      <c r="F26" s="5" t="s">
        <v>33</v>
      </c>
      <c r="H26">
        <f t="shared" si="0"/>
        <v>72.986350999999999</v>
      </c>
    </row>
    <row r="27" spans="1:8" x14ac:dyDescent="0.25">
      <c r="A27" t="s">
        <v>128</v>
      </c>
      <c r="B27" t="s">
        <v>22</v>
      </c>
      <c r="C27" t="s">
        <v>31</v>
      </c>
      <c r="D27" t="s">
        <v>9</v>
      </c>
      <c r="E27" s="99">
        <v>4</v>
      </c>
      <c r="F27" s="5" t="s">
        <v>33</v>
      </c>
      <c r="H27">
        <f t="shared" si="0"/>
        <v>65.346652000000006</v>
      </c>
    </row>
    <row r="28" spans="1:8" x14ac:dyDescent="0.25">
      <c r="A28" t="s">
        <v>129</v>
      </c>
      <c r="B28" t="s">
        <v>130</v>
      </c>
      <c r="C28" t="s">
        <v>31</v>
      </c>
      <c r="D28" t="s">
        <v>9</v>
      </c>
      <c r="E28" s="99">
        <v>3</v>
      </c>
      <c r="F28" s="5" t="s">
        <v>33</v>
      </c>
      <c r="H28">
        <f t="shared" si="0"/>
        <v>72.986350999999999</v>
      </c>
    </row>
    <row r="29" spans="1:8" x14ac:dyDescent="0.25">
      <c r="A29" t="s">
        <v>131</v>
      </c>
      <c r="B29" t="s">
        <v>132</v>
      </c>
      <c r="C29" t="s">
        <v>31</v>
      </c>
      <c r="D29" t="s">
        <v>9</v>
      </c>
      <c r="E29" s="99">
        <v>3</v>
      </c>
      <c r="F29" s="5" t="s">
        <v>33</v>
      </c>
      <c r="H29">
        <f t="shared" si="0"/>
        <v>72.986350999999999</v>
      </c>
    </row>
    <row r="30" spans="1:8" x14ac:dyDescent="0.25">
      <c r="A30" t="s">
        <v>133</v>
      </c>
      <c r="B30" t="s">
        <v>29</v>
      </c>
      <c r="C30" t="s">
        <v>31</v>
      </c>
      <c r="D30" t="s">
        <v>32</v>
      </c>
      <c r="E30" s="99">
        <v>3</v>
      </c>
      <c r="F30" s="5" t="s">
        <v>33</v>
      </c>
      <c r="H30">
        <f t="shared" si="0"/>
        <v>72.986350999999999</v>
      </c>
    </row>
    <row r="31" spans="1:8" x14ac:dyDescent="0.25">
      <c r="A31" t="s">
        <v>134</v>
      </c>
      <c r="B31" t="s">
        <v>81</v>
      </c>
      <c r="C31" t="s">
        <v>31</v>
      </c>
      <c r="D31" t="s">
        <v>32</v>
      </c>
      <c r="E31" s="99">
        <v>3</v>
      </c>
      <c r="F31" s="5" t="s">
        <v>33</v>
      </c>
      <c r="H31">
        <f t="shared" si="0"/>
        <v>72.986350999999999</v>
      </c>
    </row>
    <row r="32" spans="1:8" x14ac:dyDescent="0.25">
      <c r="A32" t="s">
        <v>63</v>
      </c>
      <c r="B32" t="s">
        <v>64</v>
      </c>
      <c r="C32" t="s">
        <v>31</v>
      </c>
      <c r="D32" t="s">
        <v>32</v>
      </c>
      <c r="E32" s="99">
        <v>3</v>
      </c>
      <c r="F32" s="16" t="s">
        <v>33</v>
      </c>
      <c r="H32">
        <f t="shared" si="0"/>
        <v>72.986350999999999</v>
      </c>
    </row>
    <row r="33" spans="1:8" x14ac:dyDescent="0.25">
      <c r="A33" t="s">
        <v>65</v>
      </c>
      <c r="B33" t="s">
        <v>25</v>
      </c>
      <c r="C33" t="s">
        <v>31</v>
      </c>
      <c r="D33" t="s">
        <v>32</v>
      </c>
      <c r="E33" s="99">
        <v>3</v>
      </c>
      <c r="F33" s="16" t="s">
        <v>33</v>
      </c>
      <c r="H33">
        <f t="shared" si="0"/>
        <v>72.986350999999999</v>
      </c>
    </row>
    <row r="34" spans="1:8" x14ac:dyDescent="0.25">
      <c r="A34" t="s">
        <v>66</v>
      </c>
      <c r="B34" t="s">
        <v>67</v>
      </c>
      <c r="C34" t="s">
        <v>31</v>
      </c>
      <c r="D34" t="s">
        <v>32</v>
      </c>
      <c r="E34" s="99">
        <v>3</v>
      </c>
      <c r="F34" s="16" t="s">
        <v>33</v>
      </c>
      <c r="H34">
        <f t="shared" si="0"/>
        <v>72.986350999999999</v>
      </c>
    </row>
    <row r="35" spans="1:8" x14ac:dyDescent="0.25">
      <c r="A35" t="s">
        <v>68</v>
      </c>
      <c r="B35" t="s">
        <v>47</v>
      </c>
      <c r="C35" t="s">
        <v>31</v>
      </c>
      <c r="D35" t="s">
        <v>32</v>
      </c>
      <c r="E35" s="99">
        <v>3</v>
      </c>
      <c r="F35" s="16" t="s">
        <v>33</v>
      </c>
      <c r="H35">
        <f t="shared" si="0"/>
        <v>72.986350999999999</v>
      </c>
    </row>
    <row r="36" spans="1:8" x14ac:dyDescent="0.25">
      <c r="A36" t="s">
        <v>69</v>
      </c>
      <c r="B36" t="s">
        <v>70</v>
      </c>
      <c r="C36" t="s">
        <v>31</v>
      </c>
      <c r="D36" t="s">
        <v>32</v>
      </c>
      <c r="E36" s="99">
        <v>3</v>
      </c>
      <c r="F36" s="16" t="s">
        <v>33</v>
      </c>
      <c r="H36">
        <f t="shared" si="0"/>
        <v>72.986350999999999</v>
      </c>
    </row>
    <row r="37" spans="1:8" x14ac:dyDescent="0.25">
      <c r="A37" t="s">
        <v>71</v>
      </c>
      <c r="B37" t="s">
        <v>46</v>
      </c>
      <c r="C37" t="s">
        <v>31</v>
      </c>
      <c r="D37" t="s">
        <v>9</v>
      </c>
      <c r="E37" s="99">
        <v>4</v>
      </c>
      <c r="F37" s="16" t="s">
        <v>33</v>
      </c>
      <c r="H37">
        <f t="shared" si="0"/>
        <v>65.346652000000006</v>
      </c>
    </row>
    <row r="38" spans="1:8" x14ac:dyDescent="0.25">
      <c r="A38" t="s">
        <v>72</v>
      </c>
      <c r="B38" t="s">
        <v>47</v>
      </c>
      <c r="C38" t="s">
        <v>31</v>
      </c>
      <c r="D38" t="s">
        <v>32</v>
      </c>
      <c r="E38" s="99">
        <v>3</v>
      </c>
      <c r="F38" s="16" t="s">
        <v>33</v>
      </c>
      <c r="H38">
        <f t="shared" si="0"/>
        <v>72.986350999999999</v>
      </c>
    </row>
    <row r="39" spans="1:8" x14ac:dyDescent="0.25">
      <c r="A39" t="s">
        <v>73</v>
      </c>
      <c r="B39" t="s">
        <v>29</v>
      </c>
      <c r="C39" t="s">
        <v>31</v>
      </c>
      <c r="D39" t="s">
        <v>32</v>
      </c>
      <c r="E39" s="99">
        <v>3</v>
      </c>
      <c r="F39" s="16" t="s">
        <v>33</v>
      </c>
      <c r="H39">
        <f t="shared" si="0"/>
        <v>72.986350999999999</v>
      </c>
    </row>
    <row r="40" spans="1:8" x14ac:dyDescent="0.25">
      <c r="A40" t="s">
        <v>74</v>
      </c>
      <c r="B40" t="s">
        <v>47</v>
      </c>
      <c r="C40" t="s">
        <v>31</v>
      </c>
      <c r="D40" t="s">
        <v>9</v>
      </c>
      <c r="E40" s="99">
        <v>3</v>
      </c>
      <c r="F40" s="16" t="s">
        <v>33</v>
      </c>
      <c r="H40">
        <f t="shared" si="0"/>
        <v>72.986350999999999</v>
      </c>
    </row>
    <row r="41" spans="1:8" x14ac:dyDescent="0.25">
      <c r="A41" t="s">
        <v>75</v>
      </c>
      <c r="B41" t="s">
        <v>76</v>
      </c>
      <c r="C41" t="s">
        <v>31</v>
      </c>
      <c r="D41" t="s">
        <v>9</v>
      </c>
      <c r="E41" s="99">
        <v>4</v>
      </c>
      <c r="F41" s="16" t="s">
        <v>33</v>
      </c>
      <c r="H41">
        <f t="shared" si="0"/>
        <v>65.346652000000006</v>
      </c>
    </row>
    <row r="42" spans="1:8" x14ac:dyDescent="0.25">
      <c r="A42" t="s">
        <v>77</v>
      </c>
      <c r="B42" t="s">
        <v>48</v>
      </c>
      <c r="C42" t="s">
        <v>31</v>
      </c>
      <c r="D42" t="s">
        <v>32</v>
      </c>
      <c r="E42" s="99">
        <v>3</v>
      </c>
      <c r="F42" s="16" t="s">
        <v>33</v>
      </c>
      <c r="H42">
        <f t="shared" si="0"/>
        <v>72.986350999999999</v>
      </c>
    </row>
    <row r="43" spans="1:8" x14ac:dyDescent="0.25">
      <c r="A43" t="s">
        <v>78</v>
      </c>
      <c r="B43" t="s">
        <v>79</v>
      </c>
      <c r="C43" t="s">
        <v>31</v>
      </c>
      <c r="D43" t="s">
        <v>32</v>
      </c>
      <c r="E43" s="99">
        <v>3</v>
      </c>
      <c r="F43" s="16" t="s">
        <v>33</v>
      </c>
      <c r="H43">
        <f t="shared" si="0"/>
        <v>72.986350999999999</v>
      </c>
    </row>
    <row r="44" spans="1:8" x14ac:dyDescent="0.25">
      <c r="A44" t="s">
        <v>80</v>
      </c>
      <c r="B44" t="s">
        <v>81</v>
      </c>
      <c r="C44" t="s">
        <v>31</v>
      </c>
      <c r="D44" t="s">
        <v>32</v>
      </c>
      <c r="E44" s="99">
        <v>3</v>
      </c>
      <c r="F44" s="16" t="s">
        <v>33</v>
      </c>
      <c r="H44">
        <f t="shared" si="0"/>
        <v>72.986350999999999</v>
      </c>
    </row>
    <row r="45" spans="1:8" x14ac:dyDescent="0.25">
      <c r="A45" t="s">
        <v>82</v>
      </c>
      <c r="B45" t="s">
        <v>20</v>
      </c>
      <c r="C45" t="s">
        <v>31</v>
      </c>
      <c r="D45" t="s">
        <v>32</v>
      </c>
      <c r="E45" s="99">
        <v>3</v>
      </c>
      <c r="F45" s="16" t="s">
        <v>33</v>
      </c>
      <c r="H45">
        <f t="shared" si="0"/>
        <v>72.986350999999999</v>
      </c>
    </row>
    <row r="46" spans="1:8" x14ac:dyDescent="0.25">
      <c r="A46" t="s">
        <v>83</v>
      </c>
      <c r="B46" t="s">
        <v>84</v>
      </c>
      <c r="C46" t="s">
        <v>31</v>
      </c>
      <c r="D46" t="s">
        <v>32</v>
      </c>
      <c r="E46" s="99">
        <v>3</v>
      </c>
      <c r="F46" s="16" t="s">
        <v>33</v>
      </c>
      <c r="H46">
        <f t="shared" si="0"/>
        <v>72.986350999999999</v>
      </c>
    </row>
    <row r="47" spans="1:8" x14ac:dyDescent="0.25">
      <c r="A47" t="s">
        <v>85</v>
      </c>
      <c r="B47" t="s">
        <v>10</v>
      </c>
      <c r="C47" t="s">
        <v>31</v>
      </c>
      <c r="D47" t="s">
        <v>32</v>
      </c>
      <c r="E47" s="99">
        <v>3</v>
      </c>
      <c r="F47" s="16" t="s">
        <v>33</v>
      </c>
      <c r="H47">
        <f t="shared" si="0"/>
        <v>72.986350999999999</v>
      </c>
    </row>
    <row r="48" spans="1:8" x14ac:dyDescent="0.25">
      <c r="A48" t="s">
        <v>86</v>
      </c>
      <c r="B48" t="s">
        <v>27</v>
      </c>
      <c r="C48" t="s">
        <v>31</v>
      </c>
      <c r="D48" t="s">
        <v>32</v>
      </c>
      <c r="E48" s="99">
        <v>3</v>
      </c>
      <c r="F48" s="16" t="s">
        <v>33</v>
      </c>
      <c r="H48">
        <f t="shared" si="0"/>
        <v>72.986350999999999</v>
      </c>
    </row>
    <row r="49" spans="1:8" x14ac:dyDescent="0.25">
      <c r="A49" t="s">
        <v>87</v>
      </c>
      <c r="B49" t="s">
        <v>28</v>
      </c>
      <c r="C49" t="s">
        <v>31</v>
      </c>
      <c r="D49" t="s">
        <v>32</v>
      </c>
      <c r="E49" s="99">
        <v>3</v>
      </c>
      <c r="F49" s="16" t="s">
        <v>33</v>
      </c>
      <c r="H49">
        <f t="shared" si="0"/>
        <v>72.986350999999999</v>
      </c>
    </row>
    <row r="50" spans="1:8" x14ac:dyDescent="0.25">
      <c r="A50" t="s">
        <v>88</v>
      </c>
      <c r="B50" t="s">
        <v>21</v>
      </c>
      <c r="C50" t="s">
        <v>31</v>
      </c>
      <c r="D50" t="s">
        <v>9</v>
      </c>
      <c r="E50" s="99">
        <v>4</v>
      </c>
      <c r="F50" s="16" t="s">
        <v>33</v>
      </c>
      <c r="H50">
        <f t="shared" si="0"/>
        <v>65.346652000000006</v>
      </c>
    </row>
    <row r="51" spans="1:8" x14ac:dyDescent="0.25">
      <c r="A51" t="s">
        <v>89</v>
      </c>
      <c r="B51" t="s">
        <v>90</v>
      </c>
      <c r="C51" t="s">
        <v>31</v>
      </c>
      <c r="D51" t="s">
        <v>9</v>
      </c>
      <c r="E51" s="99">
        <v>4</v>
      </c>
      <c r="F51" s="16" t="s">
        <v>33</v>
      </c>
      <c r="H51">
        <f t="shared" si="0"/>
        <v>65.346652000000006</v>
      </c>
    </row>
    <row r="52" spans="1:8" x14ac:dyDescent="0.25">
      <c r="A52" t="s">
        <v>91</v>
      </c>
      <c r="B52" t="s">
        <v>27</v>
      </c>
      <c r="C52" t="s">
        <v>31</v>
      </c>
      <c r="D52" t="s">
        <v>32</v>
      </c>
      <c r="E52" s="99">
        <v>3</v>
      </c>
      <c r="F52" s="16" t="s">
        <v>33</v>
      </c>
      <c r="H52">
        <f t="shared" si="0"/>
        <v>72.986350999999999</v>
      </c>
    </row>
    <row r="53" spans="1:8" x14ac:dyDescent="0.25">
      <c r="A53" t="s">
        <v>92</v>
      </c>
      <c r="B53" t="s">
        <v>21</v>
      </c>
      <c r="C53" t="s">
        <v>31</v>
      </c>
      <c r="D53" t="s">
        <v>32</v>
      </c>
      <c r="E53" s="99">
        <v>3</v>
      </c>
      <c r="F53" s="16" t="s">
        <v>33</v>
      </c>
      <c r="H53">
        <f t="shared" si="0"/>
        <v>72.986350999999999</v>
      </c>
    </row>
    <row r="54" spans="1:8" x14ac:dyDescent="0.25">
      <c r="A54" t="s">
        <v>93</v>
      </c>
      <c r="B54" t="s">
        <v>94</v>
      </c>
      <c r="C54" t="s">
        <v>31</v>
      </c>
      <c r="D54" t="s">
        <v>32</v>
      </c>
      <c r="E54" s="99">
        <v>3</v>
      </c>
      <c r="F54" s="16" t="s">
        <v>33</v>
      </c>
      <c r="H54">
        <f t="shared" si="0"/>
        <v>72.986350999999999</v>
      </c>
    </row>
    <row r="55" spans="1:8" x14ac:dyDescent="0.25">
      <c r="A55" t="s">
        <v>95</v>
      </c>
      <c r="B55" t="s">
        <v>21</v>
      </c>
      <c r="C55" t="s">
        <v>31</v>
      </c>
      <c r="D55" t="s">
        <v>32</v>
      </c>
      <c r="E55" s="99">
        <v>3</v>
      </c>
      <c r="F55" s="16" t="s">
        <v>33</v>
      </c>
      <c r="H55">
        <f t="shared" si="0"/>
        <v>72.986350999999999</v>
      </c>
    </row>
    <row r="56" spans="1:8" x14ac:dyDescent="0.25">
      <c r="A56" t="s">
        <v>96</v>
      </c>
      <c r="B56" t="s">
        <v>19</v>
      </c>
      <c r="C56" t="s">
        <v>31</v>
      </c>
      <c r="D56" t="s">
        <v>9</v>
      </c>
      <c r="E56" s="99">
        <v>4</v>
      </c>
      <c r="F56" s="16" t="s">
        <v>33</v>
      </c>
      <c r="H56">
        <f t="shared" si="0"/>
        <v>65.346652000000006</v>
      </c>
    </row>
    <row r="57" spans="1:8" x14ac:dyDescent="0.25">
      <c r="A57" t="s">
        <v>97</v>
      </c>
      <c r="B57" t="s">
        <v>98</v>
      </c>
      <c r="C57" t="s">
        <v>31</v>
      </c>
      <c r="D57" t="s">
        <v>9</v>
      </c>
      <c r="E57" s="99">
        <v>5</v>
      </c>
      <c r="F57" s="29" t="s">
        <v>33</v>
      </c>
      <c r="H57">
        <f t="shared" si="0"/>
        <v>58.449225000000006</v>
      </c>
    </row>
    <row r="58" spans="1:8" x14ac:dyDescent="0.25">
      <c r="A58" t="s">
        <v>99</v>
      </c>
      <c r="B58" t="s">
        <v>29</v>
      </c>
      <c r="C58" t="s">
        <v>31</v>
      </c>
      <c r="D58" t="s">
        <v>9</v>
      </c>
      <c r="E58" s="99">
        <v>3</v>
      </c>
      <c r="F58" s="38" t="s">
        <v>33</v>
      </c>
      <c r="H58">
        <f t="shared" si="0"/>
        <v>72.986350999999999</v>
      </c>
    </row>
    <row r="59" spans="1:8" x14ac:dyDescent="0.25">
      <c r="A59" t="s">
        <v>100</v>
      </c>
      <c r="B59" t="s">
        <v>51</v>
      </c>
      <c r="C59" t="s">
        <v>31</v>
      </c>
      <c r="D59" t="s">
        <v>32</v>
      </c>
      <c r="E59" s="99">
        <v>3</v>
      </c>
      <c r="F59" s="44" t="s">
        <v>33</v>
      </c>
      <c r="H59">
        <f t="shared" si="0"/>
        <v>72.986350999999999</v>
      </c>
    </row>
    <row r="60" spans="1:8" x14ac:dyDescent="0.25">
      <c r="A60" t="s">
        <v>101</v>
      </c>
      <c r="B60" t="s">
        <v>11</v>
      </c>
      <c r="C60" t="s">
        <v>31</v>
      </c>
      <c r="D60" t="s">
        <v>32</v>
      </c>
      <c r="E60" s="99">
        <v>3</v>
      </c>
      <c r="F60" s="50" t="s">
        <v>33</v>
      </c>
      <c r="H60">
        <f t="shared" si="0"/>
        <v>72.986350999999999</v>
      </c>
    </row>
    <row r="61" spans="1:8" x14ac:dyDescent="0.25">
      <c r="A61" t="s">
        <v>102</v>
      </c>
      <c r="B61" t="s">
        <v>21</v>
      </c>
      <c r="C61" t="s">
        <v>31</v>
      </c>
      <c r="D61" t="s">
        <v>9</v>
      </c>
      <c r="E61" s="99">
        <v>3</v>
      </c>
      <c r="F61" s="55" t="s">
        <v>33</v>
      </c>
      <c r="H61">
        <f t="shared" si="0"/>
        <v>72.986350999999999</v>
      </c>
    </row>
    <row r="62" spans="1:8" x14ac:dyDescent="0.25">
      <c r="A62" s="62"/>
      <c r="B62" s="62"/>
      <c r="C62" s="62"/>
      <c r="D62" s="62"/>
      <c r="E62" s="98"/>
      <c r="F62" s="62" t="s">
        <v>33</v>
      </c>
      <c r="H62">
        <f t="shared" si="0"/>
        <v>100.9571</v>
      </c>
    </row>
    <row r="63" spans="1:8" x14ac:dyDescent="0.25">
      <c r="A63" s="69"/>
      <c r="B63" s="69"/>
      <c r="C63" s="69"/>
      <c r="D63" s="69"/>
      <c r="E63" s="98"/>
      <c r="F63" s="69" t="s">
        <v>33</v>
      </c>
      <c r="H63">
        <f t="shared" si="0"/>
        <v>100.9571</v>
      </c>
    </row>
    <row r="64" spans="1:8" x14ac:dyDescent="0.25">
      <c r="A64" s="77"/>
      <c r="B64" s="77"/>
      <c r="C64" s="77"/>
      <c r="D64" s="77"/>
      <c r="E64" s="98"/>
      <c r="F64" s="77" t="s">
        <v>33</v>
      </c>
      <c r="H64">
        <f t="shared" si="0"/>
        <v>100.9571</v>
      </c>
    </row>
    <row r="65" spans="1:8" x14ac:dyDescent="0.25">
      <c r="A65" s="77"/>
      <c r="B65" s="77"/>
      <c r="C65" s="77"/>
      <c r="D65" s="77"/>
      <c r="E65" s="98"/>
      <c r="F65" s="77" t="s">
        <v>33</v>
      </c>
      <c r="H65">
        <f t="shared" si="0"/>
        <v>100.9571</v>
      </c>
    </row>
    <row r="66" spans="1:8" x14ac:dyDescent="0.25">
      <c r="A66" s="83"/>
      <c r="B66" s="83"/>
      <c r="C66" s="83"/>
      <c r="D66" s="83"/>
      <c r="E66" s="98"/>
      <c r="F66" s="83" t="s">
        <v>33</v>
      </c>
      <c r="H66">
        <f t="shared" si="0"/>
        <v>100.9571</v>
      </c>
    </row>
    <row r="67" spans="1:8" x14ac:dyDescent="0.25">
      <c r="A67" s="90"/>
      <c r="B67" s="90"/>
      <c r="C67" s="90"/>
      <c r="D67" s="90"/>
      <c r="E67" s="98"/>
      <c r="F67" s="90" t="s">
        <v>33</v>
      </c>
      <c r="H67">
        <f t="shared" si="0"/>
        <v>100.9571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72E7-5608-41E7-9EA2-A7817E4AADAF}">
  <dimension ref="A1:Y67"/>
  <sheetViews>
    <sheetView topLeftCell="I46" zoomScaleNormal="100" workbookViewId="0">
      <selection activeCell="V2" sqref="V2:V63"/>
    </sheetView>
  </sheetViews>
  <sheetFormatPr defaultRowHeight="15" x14ac:dyDescent="0.25"/>
  <cols>
    <col min="1" max="1" width="10.5703125" bestFit="1" customWidth="1"/>
    <col min="2" max="2" width="10.7109375" bestFit="1" customWidth="1"/>
    <col min="3" max="3" width="18.85546875" bestFit="1" customWidth="1"/>
    <col min="5" max="5" width="10.28515625" bestFit="1" customWidth="1"/>
    <col min="7" max="7" width="9.140625" style="111"/>
    <col min="8" max="8" width="10.85546875" bestFit="1" customWidth="1"/>
    <col min="9" max="9" width="10.7109375" bestFit="1" customWidth="1"/>
    <col min="10" max="10" width="16.5703125" bestFit="1" customWidth="1"/>
    <col min="12" max="12" width="10.28515625" bestFit="1" customWidth="1"/>
    <col min="14" max="14" width="9.140625" style="111"/>
    <col min="15" max="15" width="10.5703125" bestFit="1" customWidth="1"/>
    <col min="16" max="16" width="10.7109375" bestFit="1" customWidth="1"/>
    <col min="17" max="17" width="15.5703125" bestFit="1" customWidth="1"/>
    <col min="19" max="19" width="10.28515625" bestFit="1" customWidth="1"/>
    <col min="22" max="22" width="17.5703125" bestFit="1" customWidth="1"/>
  </cols>
  <sheetData>
    <row r="1" spans="1:25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H1" s="93" t="s">
        <v>12</v>
      </c>
      <c r="I1" s="93" t="s">
        <v>13</v>
      </c>
      <c r="J1" s="93" t="s">
        <v>14</v>
      </c>
      <c r="K1" s="93" t="s">
        <v>15</v>
      </c>
      <c r="L1" s="93" t="s">
        <v>16</v>
      </c>
      <c r="M1" s="93" t="s">
        <v>17</v>
      </c>
      <c r="O1" s="93" t="s">
        <v>12</v>
      </c>
      <c r="P1" s="93" t="s">
        <v>13</v>
      </c>
      <c r="Q1" s="93" t="s">
        <v>14</v>
      </c>
      <c r="R1" s="93" t="s">
        <v>15</v>
      </c>
      <c r="S1" s="93" t="s">
        <v>16</v>
      </c>
      <c r="T1" s="93" t="s">
        <v>17</v>
      </c>
      <c r="V1" s="94" t="s">
        <v>52</v>
      </c>
      <c r="X1" s="95" t="s">
        <v>0</v>
      </c>
      <c r="Y1" t="s">
        <v>60</v>
      </c>
    </row>
    <row r="2" spans="1:25" x14ac:dyDescent="0.25">
      <c r="A2" t="s">
        <v>18</v>
      </c>
      <c r="B2" t="s">
        <v>103</v>
      </c>
      <c r="C2" t="s">
        <v>42</v>
      </c>
      <c r="D2" t="s">
        <v>9</v>
      </c>
      <c r="E2" s="99">
        <v>0.15</v>
      </c>
      <c r="H2" t="s">
        <v>18</v>
      </c>
      <c r="I2" t="s">
        <v>103</v>
      </c>
      <c r="J2" t="s">
        <v>43</v>
      </c>
      <c r="K2" t="s">
        <v>32</v>
      </c>
      <c r="L2" s="99">
        <v>0.5</v>
      </c>
      <c r="O2" t="s">
        <v>18</v>
      </c>
      <c r="P2" t="s">
        <v>103</v>
      </c>
      <c r="Q2" t="s">
        <v>44</v>
      </c>
      <c r="R2" t="s">
        <v>32</v>
      </c>
      <c r="S2" s="99">
        <v>0.02</v>
      </c>
      <c r="V2">
        <f>E2+L2+S2</f>
        <v>0.67</v>
      </c>
      <c r="X2">
        <f>-5.1*V2+100.17</f>
        <v>96.753</v>
      </c>
    </row>
    <row r="3" spans="1:25" x14ac:dyDescent="0.25">
      <c r="A3" t="s">
        <v>104</v>
      </c>
      <c r="B3" t="s">
        <v>47</v>
      </c>
      <c r="C3" t="s">
        <v>42</v>
      </c>
      <c r="D3" t="s">
        <v>9</v>
      </c>
      <c r="E3" s="99">
        <v>0.2</v>
      </c>
      <c r="H3" t="s">
        <v>104</v>
      </c>
      <c r="I3" t="s">
        <v>47</v>
      </c>
      <c r="J3" t="s">
        <v>43</v>
      </c>
      <c r="K3" t="s">
        <v>32</v>
      </c>
      <c r="L3" s="99">
        <v>0.5</v>
      </c>
      <c r="O3" t="s">
        <v>104</v>
      </c>
      <c r="P3" t="s">
        <v>47</v>
      </c>
      <c r="Q3" t="s">
        <v>44</v>
      </c>
      <c r="R3" t="s">
        <v>32</v>
      </c>
      <c r="S3" s="99">
        <v>0.02</v>
      </c>
      <c r="V3">
        <f t="shared" ref="V3:V61" si="0">E3+L3+S3</f>
        <v>0.72</v>
      </c>
      <c r="X3">
        <f>-5.1*V3+100.17</f>
        <v>96.498000000000005</v>
      </c>
    </row>
    <row r="4" spans="1:25" x14ac:dyDescent="0.25">
      <c r="A4" t="s">
        <v>105</v>
      </c>
      <c r="B4" t="s">
        <v>106</v>
      </c>
      <c r="C4" t="s">
        <v>42</v>
      </c>
      <c r="D4" t="s">
        <v>9</v>
      </c>
      <c r="E4" s="99">
        <v>0.19</v>
      </c>
      <c r="H4" t="s">
        <v>105</v>
      </c>
      <c r="I4" t="s">
        <v>106</v>
      </c>
      <c r="J4" t="s">
        <v>43</v>
      </c>
      <c r="K4" t="s">
        <v>32</v>
      </c>
      <c r="L4" s="99">
        <v>0.5</v>
      </c>
      <c r="O4" t="s">
        <v>105</v>
      </c>
      <c r="P4" t="s">
        <v>106</v>
      </c>
      <c r="Q4" t="s">
        <v>44</v>
      </c>
      <c r="R4" t="s">
        <v>32</v>
      </c>
      <c r="S4" s="99">
        <v>0.01</v>
      </c>
      <c r="V4">
        <f t="shared" si="0"/>
        <v>0.7</v>
      </c>
      <c r="X4">
        <f t="shared" ref="X4:X67" si="1">-5.1*V4+100.17</f>
        <v>96.600000000000009</v>
      </c>
    </row>
    <row r="5" spans="1:25" x14ac:dyDescent="0.25">
      <c r="A5" t="s">
        <v>107</v>
      </c>
      <c r="B5" t="s">
        <v>47</v>
      </c>
      <c r="C5" t="s">
        <v>42</v>
      </c>
      <c r="D5" t="s">
        <v>9</v>
      </c>
      <c r="E5" s="99">
        <v>0.22</v>
      </c>
      <c r="H5" t="s">
        <v>107</v>
      </c>
      <c r="I5" t="s">
        <v>47</v>
      </c>
      <c r="J5" t="s">
        <v>43</v>
      </c>
      <c r="K5" t="s">
        <v>32</v>
      </c>
      <c r="L5" s="99">
        <v>0.5</v>
      </c>
      <c r="O5" t="s">
        <v>107</v>
      </c>
      <c r="P5" t="s">
        <v>47</v>
      </c>
      <c r="Q5" t="s">
        <v>44</v>
      </c>
      <c r="R5" t="s">
        <v>32</v>
      </c>
      <c r="S5" s="99">
        <v>0.01</v>
      </c>
      <c r="V5">
        <f t="shared" si="0"/>
        <v>0.73</v>
      </c>
      <c r="X5">
        <f t="shared" si="1"/>
        <v>96.447000000000003</v>
      </c>
    </row>
    <row r="6" spans="1:25" x14ac:dyDescent="0.25">
      <c r="A6" t="s">
        <v>108</v>
      </c>
      <c r="B6" t="s">
        <v>109</v>
      </c>
      <c r="C6" t="s">
        <v>42</v>
      </c>
      <c r="D6" t="s">
        <v>9</v>
      </c>
      <c r="E6" s="99">
        <v>0.21</v>
      </c>
      <c r="H6" t="s">
        <v>108</v>
      </c>
      <c r="I6" t="s">
        <v>109</v>
      </c>
      <c r="J6" t="s">
        <v>43</v>
      </c>
      <c r="K6" t="s">
        <v>32</v>
      </c>
      <c r="L6" s="99">
        <v>0.5</v>
      </c>
      <c r="O6" t="s">
        <v>108</v>
      </c>
      <c r="P6" t="s">
        <v>109</v>
      </c>
      <c r="Q6" t="s">
        <v>44</v>
      </c>
      <c r="R6" t="s">
        <v>32</v>
      </c>
      <c r="S6" s="99">
        <v>0.01</v>
      </c>
      <c r="V6">
        <f t="shared" si="0"/>
        <v>0.72</v>
      </c>
      <c r="X6">
        <f t="shared" si="1"/>
        <v>96.498000000000005</v>
      </c>
    </row>
    <row r="7" spans="1:25" x14ac:dyDescent="0.25">
      <c r="A7" t="s">
        <v>110</v>
      </c>
      <c r="B7" t="s">
        <v>45</v>
      </c>
      <c r="C7" t="s">
        <v>42</v>
      </c>
      <c r="D7" t="s">
        <v>9</v>
      </c>
      <c r="E7" s="99">
        <v>0.21</v>
      </c>
      <c r="H7" t="s">
        <v>110</v>
      </c>
      <c r="I7" t="s">
        <v>45</v>
      </c>
      <c r="J7" t="s">
        <v>43</v>
      </c>
      <c r="K7" t="s">
        <v>32</v>
      </c>
      <c r="L7" s="99">
        <v>0.5</v>
      </c>
      <c r="O7" t="s">
        <v>110</v>
      </c>
      <c r="P7" t="s">
        <v>45</v>
      </c>
      <c r="Q7" t="s">
        <v>44</v>
      </c>
      <c r="R7" t="s">
        <v>32</v>
      </c>
      <c r="S7" s="99">
        <v>0.01</v>
      </c>
      <c r="V7">
        <f t="shared" si="0"/>
        <v>0.72</v>
      </c>
      <c r="X7">
        <f t="shared" si="1"/>
        <v>96.498000000000005</v>
      </c>
    </row>
    <row r="8" spans="1:25" x14ac:dyDescent="0.25">
      <c r="A8" t="s">
        <v>111</v>
      </c>
      <c r="B8" t="s">
        <v>20</v>
      </c>
      <c r="C8" t="s">
        <v>42</v>
      </c>
      <c r="D8" t="s">
        <v>9</v>
      </c>
      <c r="E8" s="99">
        <v>0.25</v>
      </c>
      <c r="H8" t="s">
        <v>111</v>
      </c>
      <c r="I8" t="s">
        <v>20</v>
      </c>
      <c r="J8" t="s">
        <v>43</v>
      </c>
      <c r="K8" t="s">
        <v>9</v>
      </c>
      <c r="L8" s="99">
        <v>0.54</v>
      </c>
      <c r="O8" t="s">
        <v>111</v>
      </c>
      <c r="P8" t="s">
        <v>20</v>
      </c>
      <c r="Q8" t="s">
        <v>44</v>
      </c>
      <c r="R8" t="s">
        <v>32</v>
      </c>
      <c r="S8" s="99">
        <v>0.01</v>
      </c>
      <c r="V8">
        <f t="shared" si="0"/>
        <v>0.8</v>
      </c>
      <c r="X8">
        <f t="shared" si="1"/>
        <v>96.09</v>
      </c>
    </row>
    <row r="9" spans="1:25" x14ac:dyDescent="0.25">
      <c r="A9" t="s">
        <v>112</v>
      </c>
      <c r="B9" t="s">
        <v>27</v>
      </c>
      <c r="C9" t="s">
        <v>42</v>
      </c>
      <c r="D9" t="s">
        <v>9</v>
      </c>
      <c r="E9" s="99">
        <v>0.31</v>
      </c>
      <c r="H9" t="s">
        <v>112</v>
      </c>
      <c r="I9" t="s">
        <v>27</v>
      </c>
      <c r="J9" t="s">
        <v>43</v>
      </c>
      <c r="K9" t="s">
        <v>32</v>
      </c>
      <c r="L9" s="99">
        <v>0.5</v>
      </c>
      <c r="O9" t="s">
        <v>112</v>
      </c>
      <c r="P9" t="s">
        <v>27</v>
      </c>
      <c r="Q9" t="s">
        <v>44</v>
      </c>
      <c r="R9" t="s">
        <v>32</v>
      </c>
      <c r="S9" s="99">
        <v>0.01</v>
      </c>
      <c r="V9">
        <f t="shared" si="0"/>
        <v>0.82000000000000006</v>
      </c>
      <c r="X9">
        <f t="shared" si="1"/>
        <v>95.988</v>
      </c>
    </row>
    <row r="10" spans="1:25" x14ac:dyDescent="0.25">
      <c r="A10" t="s">
        <v>113</v>
      </c>
      <c r="B10" t="s">
        <v>109</v>
      </c>
      <c r="C10" t="s">
        <v>42</v>
      </c>
      <c r="D10" t="s">
        <v>9</v>
      </c>
      <c r="E10" s="99">
        <v>0.27</v>
      </c>
      <c r="H10" t="s">
        <v>113</v>
      </c>
      <c r="I10" t="s">
        <v>109</v>
      </c>
      <c r="J10" t="s">
        <v>43</v>
      </c>
      <c r="K10" t="s">
        <v>9</v>
      </c>
      <c r="L10" s="99">
        <v>0.77</v>
      </c>
      <c r="O10" t="s">
        <v>113</v>
      </c>
      <c r="P10" t="s">
        <v>109</v>
      </c>
      <c r="Q10" t="s">
        <v>44</v>
      </c>
      <c r="R10" t="s">
        <v>32</v>
      </c>
      <c r="S10" s="99">
        <v>0.01</v>
      </c>
      <c r="V10">
        <f t="shared" si="0"/>
        <v>1.05</v>
      </c>
      <c r="X10">
        <f t="shared" si="1"/>
        <v>94.814999999999998</v>
      </c>
    </row>
    <row r="11" spans="1:25" x14ac:dyDescent="0.25">
      <c r="A11" t="s">
        <v>114</v>
      </c>
      <c r="B11" t="s">
        <v>45</v>
      </c>
      <c r="C11" t="s">
        <v>42</v>
      </c>
      <c r="D11" t="s">
        <v>9</v>
      </c>
      <c r="E11" s="99">
        <v>0.27</v>
      </c>
      <c r="H11" t="s">
        <v>114</v>
      </c>
      <c r="I11" t="s">
        <v>45</v>
      </c>
      <c r="J11" t="s">
        <v>43</v>
      </c>
      <c r="K11" t="s">
        <v>9</v>
      </c>
      <c r="L11" s="99">
        <v>0.84</v>
      </c>
      <c r="O11" t="s">
        <v>114</v>
      </c>
      <c r="P11" t="s">
        <v>45</v>
      </c>
      <c r="Q11" t="s">
        <v>44</v>
      </c>
      <c r="R11" t="s">
        <v>32</v>
      </c>
      <c r="S11" s="99">
        <v>0.01</v>
      </c>
      <c r="V11">
        <f t="shared" si="0"/>
        <v>1.1199999999999999</v>
      </c>
      <c r="X11">
        <f t="shared" si="1"/>
        <v>94.457999999999998</v>
      </c>
    </row>
    <row r="12" spans="1:25" x14ac:dyDescent="0.25">
      <c r="A12" t="s">
        <v>115</v>
      </c>
      <c r="B12" t="s">
        <v>49</v>
      </c>
      <c r="C12" t="s">
        <v>42</v>
      </c>
      <c r="D12" t="s">
        <v>9</v>
      </c>
      <c r="E12" s="99">
        <v>0.19</v>
      </c>
      <c r="H12" t="s">
        <v>115</v>
      </c>
      <c r="I12" t="s">
        <v>49</v>
      </c>
      <c r="J12" t="s">
        <v>43</v>
      </c>
      <c r="K12" t="s">
        <v>32</v>
      </c>
      <c r="L12" s="99">
        <v>0.5</v>
      </c>
      <c r="O12" t="s">
        <v>115</v>
      </c>
      <c r="P12" t="s">
        <v>49</v>
      </c>
      <c r="Q12" t="s">
        <v>44</v>
      </c>
      <c r="R12" t="s">
        <v>32</v>
      </c>
      <c r="S12" s="99">
        <v>0.01</v>
      </c>
      <c r="V12">
        <f t="shared" si="0"/>
        <v>0.7</v>
      </c>
      <c r="X12">
        <f t="shared" si="1"/>
        <v>96.600000000000009</v>
      </c>
    </row>
    <row r="13" spans="1:25" x14ac:dyDescent="0.25">
      <c r="A13" t="s">
        <v>116</v>
      </c>
      <c r="B13" t="s">
        <v>45</v>
      </c>
      <c r="C13" t="s">
        <v>42</v>
      </c>
      <c r="D13" t="s">
        <v>9</v>
      </c>
      <c r="E13" s="99">
        <v>0.39</v>
      </c>
      <c r="H13" t="s">
        <v>116</v>
      </c>
      <c r="I13" t="s">
        <v>45</v>
      </c>
      <c r="J13" t="s">
        <v>43</v>
      </c>
      <c r="K13" t="s">
        <v>9</v>
      </c>
      <c r="L13" s="99">
        <v>0.93</v>
      </c>
      <c r="O13" t="s">
        <v>116</v>
      </c>
      <c r="P13" t="s">
        <v>45</v>
      </c>
      <c r="Q13" t="s">
        <v>44</v>
      </c>
      <c r="R13" t="s">
        <v>9</v>
      </c>
      <c r="S13" s="99">
        <v>0.02</v>
      </c>
      <c r="V13">
        <f t="shared" si="0"/>
        <v>1.34</v>
      </c>
      <c r="X13">
        <f t="shared" si="1"/>
        <v>93.335999999999999</v>
      </c>
    </row>
    <row r="14" spans="1:25" x14ac:dyDescent="0.25">
      <c r="A14" t="s">
        <v>117</v>
      </c>
      <c r="B14" t="s">
        <v>118</v>
      </c>
      <c r="C14" t="s">
        <v>42</v>
      </c>
      <c r="D14" t="s">
        <v>9</v>
      </c>
      <c r="E14" s="99">
        <v>0.28000000000000003</v>
      </c>
      <c r="H14" t="s">
        <v>117</v>
      </c>
      <c r="I14" t="s">
        <v>118</v>
      </c>
      <c r="J14" t="s">
        <v>43</v>
      </c>
      <c r="K14" t="s">
        <v>9</v>
      </c>
      <c r="L14" s="99">
        <v>0.53</v>
      </c>
      <c r="O14" t="s">
        <v>117</v>
      </c>
      <c r="P14" t="s">
        <v>118</v>
      </c>
      <c r="Q14" t="s">
        <v>44</v>
      </c>
      <c r="R14" t="s">
        <v>9</v>
      </c>
      <c r="S14" s="99">
        <v>0.02</v>
      </c>
      <c r="V14">
        <f t="shared" si="0"/>
        <v>0.83000000000000007</v>
      </c>
      <c r="X14">
        <f t="shared" si="1"/>
        <v>95.936999999999998</v>
      </c>
    </row>
    <row r="15" spans="1:25" x14ac:dyDescent="0.25">
      <c r="A15" t="s">
        <v>23</v>
      </c>
      <c r="B15" t="s">
        <v>20</v>
      </c>
      <c r="C15" t="s">
        <v>42</v>
      </c>
      <c r="D15" t="s">
        <v>9</v>
      </c>
      <c r="E15" s="99">
        <v>0.23</v>
      </c>
      <c r="H15" t="s">
        <v>23</v>
      </c>
      <c r="I15" t="s">
        <v>20</v>
      </c>
      <c r="J15" t="s">
        <v>43</v>
      </c>
      <c r="K15" t="s">
        <v>9</v>
      </c>
      <c r="L15" s="99">
        <v>1.23</v>
      </c>
      <c r="O15" t="s">
        <v>23</v>
      </c>
      <c r="P15" t="s">
        <v>20</v>
      </c>
      <c r="Q15" t="s">
        <v>44</v>
      </c>
      <c r="R15" t="s">
        <v>32</v>
      </c>
      <c r="S15" s="99">
        <v>0.01</v>
      </c>
      <c r="V15">
        <f t="shared" si="0"/>
        <v>1.47</v>
      </c>
      <c r="X15">
        <f t="shared" si="1"/>
        <v>92.673000000000002</v>
      </c>
    </row>
    <row r="16" spans="1:25" x14ac:dyDescent="0.25">
      <c r="A16" t="s">
        <v>24</v>
      </c>
      <c r="B16" t="s">
        <v>50</v>
      </c>
      <c r="C16" t="s">
        <v>42</v>
      </c>
      <c r="D16" t="s">
        <v>9</v>
      </c>
      <c r="E16" s="99">
        <v>0.26</v>
      </c>
      <c r="H16" t="s">
        <v>24</v>
      </c>
      <c r="I16" t="s">
        <v>50</v>
      </c>
      <c r="J16" t="s">
        <v>43</v>
      </c>
      <c r="K16" t="s">
        <v>32</v>
      </c>
      <c r="L16" s="99">
        <v>0.5</v>
      </c>
      <c r="O16" t="s">
        <v>24</v>
      </c>
      <c r="P16" t="s">
        <v>50</v>
      </c>
      <c r="Q16" t="s">
        <v>44</v>
      </c>
      <c r="R16" t="s">
        <v>32</v>
      </c>
      <c r="S16" s="99">
        <v>0.01</v>
      </c>
      <c r="V16">
        <f t="shared" si="0"/>
        <v>0.77</v>
      </c>
      <c r="X16">
        <f t="shared" si="1"/>
        <v>96.242999999999995</v>
      </c>
    </row>
    <row r="17" spans="1:24" x14ac:dyDescent="0.25">
      <c r="A17" t="s">
        <v>119</v>
      </c>
      <c r="B17" t="s">
        <v>51</v>
      </c>
      <c r="C17" t="s">
        <v>42</v>
      </c>
      <c r="D17" t="s">
        <v>9</v>
      </c>
      <c r="E17" s="99">
        <v>0.31</v>
      </c>
      <c r="H17" t="s">
        <v>119</v>
      </c>
      <c r="I17" t="s">
        <v>51</v>
      </c>
      <c r="J17" t="s">
        <v>43</v>
      </c>
      <c r="K17" t="s">
        <v>32</v>
      </c>
      <c r="L17" s="99">
        <v>0.5</v>
      </c>
      <c r="O17" t="s">
        <v>119</v>
      </c>
      <c r="P17" t="s">
        <v>51</v>
      </c>
      <c r="Q17" t="s">
        <v>44</v>
      </c>
      <c r="R17" t="s">
        <v>9</v>
      </c>
      <c r="S17" s="99">
        <v>0.01</v>
      </c>
      <c r="V17">
        <f t="shared" si="0"/>
        <v>0.82000000000000006</v>
      </c>
      <c r="X17">
        <f t="shared" si="1"/>
        <v>95.988</v>
      </c>
    </row>
    <row r="18" spans="1:24" x14ac:dyDescent="0.25">
      <c r="A18" t="s">
        <v>26</v>
      </c>
      <c r="B18" t="s">
        <v>118</v>
      </c>
      <c r="C18" t="s">
        <v>42</v>
      </c>
      <c r="D18" t="s">
        <v>9</v>
      </c>
      <c r="E18" s="99">
        <v>0.14000000000000001</v>
      </c>
      <c r="H18" t="s">
        <v>26</v>
      </c>
      <c r="I18" t="s">
        <v>118</v>
      </c>
      <c r="J18" t="s">
        <v>43</v>
      </c>
      <c r="K18" t="s">
        <v>32</v>
      </c>
      <c r="L18" s="99">
        <v>0.5</v>
      </c>
      <c r="O18" t="s">
        <v>26</v>
      </c>
      <c r="P18" t="s">
        <v>118</v>
      </c>
      <c r="Q18" t="s">
        <v>44</v>
      </c>
      <c r="R18" t="s">
        <v>32</v>
      </c>
      <c r="S18" s="99">
        <v>0.01</v>
      </c>
      <c r="V18">
        <f t="shared" si="0"/>
        <v>0.65</v>
      </c>
      <c r="X18">
        <f t="shared" si="1"/>
        <v>96.855000000000004</v>
      </c>
    </row>
    <row r="19" spans="1:24" x14ac:dyDescent="0.25">
      <c r="A19" t="s">
        <v>120</v>
      </c>
      <c r="B19" t="s">
        <v>81</v>
      </c>
      <c r="C19" t="s">
        <v>42</v>
      </c>
      <c r="D19" t="s">
        <v>9</v>
      </c>
      <c r="E19" s="99">
        <v>0.28999999999999998</v>
      </c>
      <c r="H19" t="s">
        <v>120</v>
      </c>
      <c r="I19" t="s">
        <v>81</v>
      </c>
      <c r="J19" t="s">
        <v>43</v>
      </c>
      <c r="K19" t="s">
        <v>32</v>
      </c>
      <c r="L19" s="99">
        <v>0.5</v>
      </c>
      <c r="O19" t="s">
        <v>120</v>
      </c>
      <c r="P19" t="s">
        <v>81</v>
      </c>
      <c r="Q19" t="s">
        <v>44</v>
      </c>
      <c r="R19" t="s">
        <v>32</v>
      </c>
      <c r="S19" s="99">
        <v>0.01</v>
      </c>
      <c r="V19">
        <f t="shared" si="0"/>
        <v>0.8</v>
      </c>
      <c r="X19">
        <f t="shared" si="1"/>
        <v>96.09</v>
      </c>
    </row>
    <row r="20" spans="1:24" x14ac:dyDescent="0.25">
      <c r="A20" t="s">
        <v>121</v>
      </c>
      <c r="B20" t="s">
        <v>81</v>
      </c>
      <c r="C20" t="s">
        <v>42</v>
      </c>
      <c r="D20" t="s">
        <v>9</v>
      </c>
      <c r="E20" s="99">
        <v>0.14000000000000001</v>
      </c>
      <c r="H20" t="s">
        <v>121</v>
      </c>
      <c r="I20" t="s">
        <v>81</v>
      </c>
      <c r="J20" t="s">
        <v>43</v>
      </c>
      <c r="K20" t="s">
        <v>32</v>
      </c>
      <c r="L20" s="99">
        <v>0.5</v>
      </c>
      <c r="O20" t="s">
        <v>121</v>
      </c>
      <c r="P20" t="s">
        <v>81</v>
      </c>
      <c r="Q20" t="s">
        <v>44</v>
      </c>
      <c r="R20" t="s">
        <v>9</v>
      </c>
      <c r="S20" s="99">
        <v>0.01</v>
      </c>
      <c r="V20">
        <f t="shared" si="0"/>
        <v>0.65</v>
      </c>
      <c r="X20">
        <f t="shared" si="1"/>
        <v>96.855000000000004</v>
      </c>
    </row>
    <row r="21" spans="1:24" x14ac:dyDescent="0.25">
      <c r="A21" t="s">
        <v>122</v>
      </c>
      <c r="B21" t="s">
        <v>49</v>
      </c>
      <c r="C21" t="s">
        <v>42</v>
      </c>
      <c r="D21" t="s">
        <v>9</v>
      </c>
      <c r="E21" s="99">
        <v>0.15</v>
      </c>
      <c r="H21" t="s">
        <v>122</v>
      </c>
      <c r="I21" t="s">
        <v>49</v>
      </c>
      <c r="J21" t="s">
        <v>43</v>
      </c>
      <c r="K21" t="s">
        <v>9</v>
      </c>
      <c r="L21" s="99">
        <v>0.65</v>
      </c>
      <c r="O21" t="s">
        <v>122</v>
      </c>
      <c r="P21" t="s">
        <v>49</v>
      </c>
      <c r="Q21" t="s">
        <v>44</v>
      </c>
      <c r="R21" t="s">
        <v>9</v>
      </c>
      <c r="S21" s="99">
        <v>0.02</v>
      </c>
      <c r="V21">
        <f t="shared" si="0"/>
        <v>0.82000000000000006</v>
      </c>
      <c r="X21">
        <f t="shared" si="1"/>
        <v>95.988</v>
      </c>
    </row>
    <row r="22" spans="1:24" x14ac:dyDescent="0.25">
      <c r="A22" t="s">
        <v>123</v>
      </c>
      <c r="B22" t="s">
        <v>10</v>
      </c>
      <c r="C22" t="s">
        <v>42</v>
      </c>
      <c r="D22" t="s">
        <v>9</v>
      </c>
      <c r="E22" s="99">
        <v>0.26</v>
      </c>
      <c r="H22" t="s">
        <v>123</v>
      </c>
      <c r="I22" t="s">
        <v>10</v>
      </c>
      <c r="J22" t="s">
        <v>43</v>
      </c>
      <c r="K22" t="s">
        <v>32</v>
      </c>
      <c r="L22" s="99">
        <v>0.5</v>
      </c>
      <c r="O22" t="s">
        <v>123</v>
      </c>
      <c r="P22" t="s">
        <v>10</v>
      </c>
      <c r="Q22" t="s">
        <v>44</v>
      </c>
      <c r="R22" t="s">
        <v>9</v>
      </c>
      <c r="S22" s="99">
        <v>0.02</v>
      </c>
      <c r="V22">
        <f t="shared" si="0"/>
        <v>0.78</v>
      </c>
      <c r="X22">
        <f t="shared" si="1"/>
        <v>96.192000000000007</v>
      </c>
    </row>
    <row r="23" spans="1:24" x14ac:dyDescent="0.25">
      <c r="A23" t="s">
        <v>124</v>
      </c>
      <c r="B23" t="s">
        <v>109</v>
      </c>
      <c r="C23" t="s">
        <v>42</v>
      </c>
      <c r="D23" t="s">
        <v>9</v>
      </c>
      <c r="E23" s="99">
        <v>0.2</v>
      </c>
      <c r="H23" t="s">
        <v>124</v>
      </c>
      <c r="I23" t="s">
        <v>109</v>
      </c>
      <c r="J23" t="s">
        <v>43</v>
      </c>
      <c r="K23" t="s">
        <v>32</v>
      </c>
      <c r="L23" s="99">
        <v>0.5</v>
      </c>
      <c r="O23" t="s">
        <v>124</v>
      </c>
      <c r="P23" t="s">
        <v>109</v>
      </c>
      <c r="Q23" t="s">
        <v>44</v>
      </c>
      <c r="R23" t="s">
        <v>9</v>
      </c>
      <c r="S23" s="99">
        <v>0.03</v>
      </c>
      <c r="V23">
        <f t="shared" si="0"/>
        <v>0.73</v>
      </c>
      <c r="X23">
        <f t="shared" si="1"/>
        <v>96.447000000000003</v>
      </c>
    </row>
    <row r="24" spans="1:24" x14ac:dyDescent="0.25">
      <c r="A24" t="s">
        <v>125</v>
      </c>
      <c r="B24" t="s">
        <v>20</v>
      </c>
      <c r="C24" t="s">
        <v>42</v>
      </c>
      <c r="D24" t="s">
        <v>9</v>
      </c>
      <c r="E24" s="99">
        <v>0.13</v>
      </c>
      <c r="H24" t="s">
        <v>125</v>
      </c>
      <c r="I24" t="s">
        <v>20</v>
      </c>
      <c r="J24" t="s">
        <v>43</v>
      </c>
      <c r="K24" t="s">
        <v>9</v>
      </c>
      <c r="L24" s="99">
        <v>0.55000000000000004</v>
      </c>
      <c r="O24" t="s">
        <v>125</v>
      </c>
      <c r="P24" t="s">
        <v>20</v>
      </c>
      <c r="Q24" t="s">
        <v>44</v>
      </c>
      <c r="R24" t="s">
        <v>9</v>
      </c>
      <c r="S24" s="99">
        <v>0.02</v>
      </c>
      <c r="V24">
        <f t="shared" si="0"/>
        <v>0.70000000000000007</v>
      </c>
      <c r="X24">
        <f t="shared" si="1"/>
        <v>96.6</v>
      </c>
    </row>
    <row r="25" spans="1:24" x14ac:dyDescent="0.25">
      <c r="A25" t="s">
        <v>126</v>
      </c>
      <c r="B25" t="s">
        <v>20</v>
      </c>
      <c r="C25" t="s">
        <v>42</v>
      </c>
      <c r="D25" t="s">
        <v>9</v>
      </c>
      <c r="E25" s="99">
        <v>0.14000000000000001</v>
      </c>
      <c r="H25" t="s">
        <v>126</v>
      </c>
      <c r="I25" t="s">
        <v>20</v>
      </c>
      <c r="J25" t="s">
        <v>43</v>
      </c>
      <c r="K25" t="s">
        <v>9</v>
      </c>
      <c r="L25" s="99">
        <v>0.61</v>
      </c>
      <c r="O25" t="s">
        <v>126</v>
      </c>
      <c r="P25" t="s">
        <v>20</v>
      </c>
      <c r="Q25" t="s">
        <v>44</v>
      </c>
      <c r="R25" t="s">
        <v>9</v>
      </c>
      <c r="S25" s="99">
        <v>0.01</v>
      </c>
      <c r="V25">
        <f t="shared" si="0"/>
        <v>0.76</v>
      </c>
      <c r="X25">
        <f t="shared" si="1"/>
        <v>96.293999999999997</v>
      </c>
    </row>
    <row r="26" spans="1:24" x14ac:dyDescent="0.25">
      <c r="A26" t="s">
        <v>127</v>
      </c>
      <c r="B26" t="s">
        <v>45</v>
      </c>
      <c r="C26" t="s">
        <v>42</v>
      </c>
      <c r="D26" t="s">
        <v>9</v>
      </c>
      <c r="E26" s="99">
        <v>0.21</v>
      </c>
      <c r="H26" t="s">
        <v>127</v>
      </c>
      <c r="I26" t="s">
        <v>45</v>
      </c>
      <c r="J26" t="s">
        <v>43</v>
      </c>
      <c r="K26" t="s">
        <v>32</v>
      </c>
      <c r="L26" s="99">
        <v>0.5</v>
      </c>
      <c r="O26" t="s">
        <v>127</v>
      </c>
      <c r="P26" t="s">
        <v>45</v>
      </c>
      <c r="Q26" t="s">
        <v>44</v>
      </c>
      <c r="R26" t="s">
        <v>9</v>
      </c>
      <c r="S26" s="99">
        <v>0.06</v>
      </c>
      <c r="V26">
        <f t="shared" si="0"/>
        <v>0.77</v>
      </c>
      <c r="X26">
        <f t="shared" si="1"/>
        <v>96.242999999999995</v>
      </c>
    </row>
    <row r="27" spans="1:24" x14ac:dyDescent="0.25">
      <c r="A27" t="s">
        <v>128</v>
      </c>
      <c r="B27" t="s">
        <v>22</v>
      </c>
      <c r="C27" t="s">
        <v>42</v>
      </c>
      <c r="D27" t="s">
        <v>9</v>
      </c>
      <c r="E27" s="99">
        <v>0.24</v>
      </c>
      <c r="H27" t="s">
        <v>128</v>
      </c>
      <c r="I27" t="s">
        <v>22</v>
      </c>
      <c r="J27" t="s">
        <v>43</v>
      </c>
      <c r="K27" t="s">
        <v>32</v>
      </c>
      <c r="L27" s="99">
        <v>0.5</v>
      </c>
      <c r="O27" t="s">
        <v>128</v>
      </c>
      <c r="P27" t="s">
        <v>22</v>
      </c>
      <c r="Q27" t="s">
        <v>44</v>
      </c>
      <c r="R27" t="s">
        <v>9</v>
      </c>
      <c r="S27" s="99">
        <v>0.09</v>
      </c>
      <c r="V27">
        <f t="shared" si="0"/>
        <v>0.83</v>
      </c>
      <c r="X27">
        <f t="shared" si="1"/>
        <v>95.936999999999998</v>
      </c>
    </row>
    <row r="28" spans="1:24" x14ac:dyDescent="0.25">
      <c r="A28" t="s">
        <v>129</v>
      </c>
      <c r="B28" t="s">
        <v>130</v>
      </c>
      <c r="C28" t="s">
        <v>42</v>
      </c>
      <c r="D28" t="s">
        <v>32</v>
      </c>
      <c r="E28" s="99">
        <v>0.2</v>
      </c>
      <c r="H28" t="s">
        <v>129</v>
      </c>
      <c r="I28" t="s">
        <v>130</v>
      </c>
      <c r="J28" t="s">
        <v>43</v>
      </c>
      <c r="K28" t="s">
        <v>9</v>
      </c>
      <c r="L28" s="99">
        <v>2.79</v>
      </c>
      <c r="O28" t="s">
        <v>129</v>
      </c>
      <c r="P28" t="s">
        <v>130</v>
      </c>
      <c r="Q28" t="s">
        <v>44</v>
      </c>
      <c r="R28" t="s">
        <v>32</v>
      </c>
      <c r="S28" s="99">
        <v>0.1</v>
      </c>
      <c r="V28">
        <f t="shared" si="0"/>
        <v>3.0900000000000003</v>
      </c>
      <c r="X28">
        <f t="shared" si="1"/>
        <v>84.411000000000001</v>
      </c>
    </row>
    <row r="29" spans="1:24" x14ac:dyDescent="0.25">
      <c r="A29" t="s">
        <v>131</v>
      </c>
      <c r="B29" t="s">
        <v>132</v>
      </c>
      <c r="C29" t="s">
        <v>42</v>
      </c>
      <c r="D29" t="s">
        <v>9</v>
      </c>
      <c r="E29" s="99">
        <v>0.21</v>
      </c>
      <c r="H29" t="s">
        <v>131</v>
      </c>
      <c r="I29" t="s">
        <v>132</v>
      </c>
      <c r="J29" t="s">
        <v>43</v>
      </c>
      <c r="K29" t="s">
        <v>9</v>
      </c>
      <c r="L29" s="99">
        <v>1.67</v>
      </c>
      <c r="O29" t="s">
        <v>131</v>
      </c>
      <c r="P29" t="s">
        <v>132</v>
      </c>
      <c r="Q29" t="s">
        <v>44</v>
      </c>
      <c r="R29" t="s">
        <v>32</v>
      </c>
      <c r="S29" s="99">
        <v>0.1</v>
      </c>
      <c r="V29">
        <f t="shared" si="0"/>
        <v>1.98</v>
      </c>
      <c r="X29">
        <f t="shared" si="1"/>
        <v>90.072000000000003</v>
      </c>
    </row>
    <row r="30" spans="1:24" x14ac:dyDescent="0.25">
      <c r="A30" t="s">
        <v>133</v>
      </c>
      <c r="B30" t="s">
        <v>29</v>
      </c>
      <c r="C30" t="s">
        <v>42</v>
      </c>
      <c r="D30" t="s">
        <v>9</v>
      </c>
      <c r="E30" s="99">
        <v>0.37</v>
      </c>
      <c r="H30" t="s">
        <v>133</v>
      </c>
      <c r="I30" t="s">
        <v>29</v>
      </c>
      <c r="J30" t="s">
        <v>43</v>
      </c>
      <c r="K30" t="s">
        <v>32</v>
      </c>
      <c r="L30" s="99">
        <v>0.5</v>
      </c>
      <c r="O30" t="s">
        <v>133</v>
      </c>
      <c r="P30" t="s">
        <v>29</v>
      </c>
      <c r="Q30" t="s">
        <v>44</v>
      </c>
      <c r="R30" t="s">
        <v>32</v>
      </c>
      <c r="S30" s="99">
        <v>0.1</v>
      </c>
      <c r="V30">
        <f t="shared" si="0"/>
        <v>0.97</v>
      </c>
      <c r="X30">
        <f t="shared" si="1"/>
        <v>95.222999999999999</v>
      </c>
    </row>
    <row r="31" spans="1:24" x14ac:dyDescent="0.25">
      <c r="A31" t="s">
        <v>134</v>
      </c>
      <c r="B31" t="s">
        <v>81</v>
      </c>
      <c r="C31" t="s">
        <v>42</v>
      </c>
      <c r="D31" t="s">
        <v>9</v>
      </c>
      <c r="E31" s="99">
        <v>0.43</v>
      </c>
      <c r="H31" t="s">
        <v>134</v>
      </c>
      <c r="I31" t="s">
        <v>81</v>
      </c>
      <c r="J31" t="s">
        <v>43</v>
      </c>
      <c r="K31" t="s">
        <v>9</v>
      </c>
      <c r="L31" s="99">
        <v>1.77</v>
      </c>
      <c r="O31" t="s">
        <v>134</v>
      </c>
      <c r="P31" t="s">
        <v>81</v>
      </c>
      <c r="Q31" t="s">
        <v>44</v>
      </c>
      <c r="R31" t="s">
        <v>32</v>
      </c>
      <c r="S31" s="99">
        <v>0.1</v>
      </c>
      <c r="V31">
        <f t="shared" si="0"/>
        <v>2.3000000000000003</v>
      </c>
      <c r="X31">
        <f t="shared" si="1"/>
        <v>88.44</v>
      </c>
    </row>
    <row r="32" spans="1:24" x14ac:dyDescent="0.25">
      <c r="A32" t="s">
        <v>63</v>
      </c>
      <c r="B32" t="s">
        <v>64</v>
      </c>
      <c r="C32" t="s">
        <v>42</v>
      </c>
      <c r="D32" t="s">
        <v>9</v>
      </c>
      <c r="E32" s="99">
        <v>0.4</v>
      </c>
      <c r="F32" s="14"/>
      <c r="H32" t="s">
        <v>63</v>
      </c>
      <c r="I32" t="s">
        <v>64</v>
      </c>
      <c r="J32" t="s">
        <v>43</v>
      </c>
      <c r="K32" t="s">
        <v>32</v>
      </c>
      <c r="L32" s="99">
        <v>0.5</v>
      </c>
      <c r="M32" s="21"/>
      <c r="O32" t="s">
        <v>63</v>
      </c>
      <c r="P32" t="s">
        <v>64</v>
      </c>
      <c r="Q32" t="s">
        <v>44</v>
      </c>
      <c r="R32" t="s">
        <v>32</v>
      </c>
      <c r="S32" s="99">
        <v>0.1</v>
      </c>
      <c r="T32" s="22"/>
      <c r="V32">
        <f t="shared" si="0"/>
        <v>1</v>
      </c>
      <c r="X32">
        <f t="shared" si="1"/>
        <v>95.070000000000007</v>
      </c>
    </row>
    <row r="33" spans="1:24" x14ac:dyDescent="0.25">
      <c r="A33" t="s">
        <v>65</v>
      </c>
      <c r="B33" t="s">
        <v>25</v>
      </c>
      <c r="C33" t="s">
        <v>42</v>
      </c>
      <c r="D33" t="s">
        <v>9</v>
      </c>
      <c r="E33" s="99">
        <v>0.61</v>
      </c>
      <c r="F33" s="14"/>
      <c r="H33" t="s">
        <v>65</v>
      </c>
      <c r="I33" t="s">
        <v>25</v>
      </c>
      <c r="J33" t="s">
        <v>43</v>
      </c>
      <c r="K33" t="s">
        <v>32</v>
      </c>
      <c r="L33" s="99">
        <v>0.5</v>
      </c>
      <c r="M33" s="21"/>
      <c r="O33" t="s">
        <v>65</v>
      </c>
      <c r="P33" t="s">
        <v>25</v>
      </c>
      <c r="Q33" t="s">
        <v>44</v>
      </c>
      <c r="R33" t="s">
        <v>32</v>
      </c>
      <c r="S33" s="99">
        <v>0.1</v>
      </c>
      <c r="T33" s="22"/>
      <c r="V33">
        <f t="shared" si="0"/>
        <v>1.21</v>
      </c>
      <c r="X33">
        <f t="shared" si="1"/>
        <v>93.998999999999995</v>
      </c>
    </row>
    <row r="34" spans="1:24" x14ac:dyDescent="0.25">
      <c r="A34" t="s">
        <v>66</v>
      </c>
      <c r="B34" t="s">
        <v>67</v>
      </c>
      <c r="C34" t="s">
        <v>42</v>
      </c>
      <c r="D34" t="s">
        <v>9</v>
      </c>
      <c r="E34" s="99">
        <v>0.81</v>
      </c>
      <c r="F34" s="14"/>
      <c r="H34" t="s">
        <v>66</v>
      </c>
      <c r="I34" t="s">
        <v>67</v>
      </c>
      <c r="J34" t="s">
        <v>43</v>
      </c>
      <c r="K34" t="s">
        <v>9</v>
      </c>
      <c r="L34" s="99">
        <v>1.19</v>
      </c>
      <c r="M34" s="21"/>
      <c r="O34" t="s">
        <v>66</v>
      </c>
      <c r="P34" t="s">
        <v>67</v>
      </c>
      <c r="Q34" t="s">
        <v>44</v>
      </c>
      <c r="R34" t="s">
        <v>32</v>
      </c>
      <c r="S34" s="99">
        <v>0.1</v>
      </c>
      <c r="T34" s="22"/>
      <c r="V34">
        <f t="shared" si="0"/>
        <v>2.1</v>
      </c>
      <c r="X34">
        <f t="shared" si="1"/>
        <v>89.460000000000008</v>
      </c>
    </row>
    <row r="35" spans="1:24" x14ac:dyDescent="0.25">
      <c r="A35" t="s">
        <v>68</v>
      </c>
      <c r="B35" t="s">
        <v>47</v>
      </c>
      <c r="C35" t="s">
        <v>42</v>
      </c>
      <c r="D35" t="s">
        <v>9</v>
      </c>
      <c r="E35" s="99">
        <v>0.49</v>
      </c>
      <c r="F35" s="14"/>
      <c r="H35" t="s">
        <v>68</v>
      </c>
      <c r="I35" t="s">
        <v>47</v>
      </c>
      <c r="J35" t="s">
        <v>43</v>
      </c>
      <c r="K35" t="s">
        <v>32</v>
      </c>
      <c r="L35" s="99">
        <v>0.5</v>
      </c>
      <c r="M35" s="21"/>
      <c r="O35" t="s">
        <v>68</v>
      </c>
      <c r="P35" t="s">
        <v>47</v>
      </c>
      <c r="Q35" t="s">
        <v>44</v>
      </c>
      <c r="R35" t="s">
        <v>9</v>
      </c>
      <c r="S35" s="99">
        <v>0.01</v>
      </c>
      <c r="T35" s="22"/>
      <c r="V35">
        <f t="shared" si="0"/>
        <v>1</v>
      </c>
      <c r="X35">
        <f t="shared" si="1"/>
        <v>95.070000000000007</v>
      </c>
    </row>
    <row r="36" spans="1:24" x14ac:dyDescent="0.25">
      <c r="A36" t="s">
        <v>69</v>
      </c>
      <c r="B36" t="s">
        <v>70</v>
      </c>
      <c r="C36" t="s">
        <v>42</v>
      </c>
      <c r="D36" t="s">
        <v>9</v>
      </c>
      <c r="E36" s="99">
        <v>4.03</v>
      </c>
      <c r="F36" s="14"/>
      <c r="H36" t="s">
        <v>69</v>
      </c>
      <c r="I36" t="s">
        <v>70</v>
      </c>
      <c r="J36" t="s">
        <v>43</v>
      </c>
      <c r="K36" t="s">
        <v>9</v>
      </c>
      <c r="L36" s="99">
        <v>1.05</v>
      </c>
      <c r="M36" s="21"/>
      <c r="O36" t="s">
        <v>69</v>
      </c>
      <c r="P36" t="s">
        <v>70</v>
      </c>
      <c r="Q36" t="s">
        <v>44</v>
      </c>
      <c r="R36" t="s">
        <v>9</v>
      </c>
      <c r="S36" s="99">
        <v>0.36</v>
      </c>
      <c r="T36" s="22"/>
      <c r="V36">
        <f t="shared" si="0"/>
        <v>5.44</v>
      </c>
      <c r="X36">
        <f t="shared" si="1"/>
        <v>72.426000000000002</v>
      </c>
    </row>
    <row r="37" spans="1:24" x14ac:dyDescent="0.25">
      <c r="A37" t="s">
        <v>71</v>
      </c>
      <c r="B37" t="s">
        <v>46</v>
      </c>
      <c r="C37" t="s">
        <v>42</v>
      </c>
      <c r="D37" t="s">
        <v>9</v>
      </c>
      <c r="E37" s="99">
        <v>0.7</v>
      </c>
      <c r="F37" s="14"/>
      <c r="H37" t="s">
        <v>71</v>
      </c>
      <c r="I37" t="s">
        <v>46</v>
      </c>
      <c r="J37" t="s">
        <v>43</v>
      </c>
      <c r="K37" t="s">
        <v>9</v>
      </c>
      <c r="L37" s="99">
        <v>0.94</v>
      </c>
      <c r="M37" s="21"/>
      <c r="O37" t="s">
        <v>71</v>
      </c>
      <c r="P37" t="s">
        <v>46</v>
      </c>
      <c r="Q37" t="s">
        <v>44</v>
      </c>
      <c r="R37" t="s">
        <v>9</v>
      </c>
      <c r="S37" s="99">
        <v>0.03</v>
      </c>
      <c r="T37" s="22"/>
      <c r="V37">
        <f t="shared" si="0"/>
        <v>1.67</v>
      </c>
      <c r="X37">
        <f t="shared" si="1"/>
        <v>91.653000000000006</v>
      </c>
    </row>
    <row r="38" spans="1:24" x14ac:dyDescent="0.25">
      <c r="A38" t="s">
        <v>72</v>
      </c>
      <c r="B38" t="s">
        <v>47</v>
      </c>
      <c r="C38" t="s">
        <v>42</v>
      </c>
      <c r="D38" t="s">
        <v>9</v>
      </c>
      <c r="E38" s="99">
        <v>0.6</v>
      </c>
      <c r="F38" s="14"/>
      <c r="H38" t="s">
        <v>72</v>
      </c>
      <c r="I38" t="s">
        <v>47</v>
      </c>
      <c r="J38" t="s">
        <v>43</v>
      </c>
      <c r="K38" t="s">
        <v>9</v>
      </c>
      <c r="L38" s="99">
        <v>0.64</v>
      </c>
      <c r="M38" s="21"/>
      <c r="O38" t="s">
        <v>72</v>
      </c>
      <c r="P38" t="s">
        <v>47</v>
      </c>
      <c r="Q38" t="s">
        <v>44</v>
      </c>
      <c r="R38" t="s">
        <v>32</v>
      </c>
      <c r="S38" s="99">
        <v>0.1</v>
      </c>
      <c r="T38" s="22"/>
      <c r="V38">
        <f t="shared" si="0"/>
        <v>1.34</v>
      </c>
      <c r="X38">
        <f t="shared" si="1"/>
        <v>93.335999999999999</v>
      </c>
    </row>
    <row r="39" spans="1:24" x14ac:dyDescent="0.25">
      <c r="A39" t="s">
        <v>73</v>
      </c>
      <c r="B39" t="s">
        <v>29</v>
      </c>
      <c r="C39" t="s">
        <v>42</v>
      </c>
      <c r="D39" t="s">
        <v>9</v>
      </c>
      <c r="E39" s="99">
        <v>0.91</v>
      </c>
      <c r="F39" s="14"/>
      <c r="H39" t="s">
        <v>73</v>
      </c>
      <c r="I39" t="s">
        <v>29</v>
      </c>
      <c r="J39" t="s">
        <v>43</v>
      </c>
      <c r="K39" t="s">
        <v>32</v>
      </c>
      <c r="L39" s="99">
        <v>0.5</v>
      </c>
      <c r="M39" s="21"/>
      <c r="O39" t="s">
        <v>73</v>
      </c>
      <c r="P39" t="s">
        <v>29</v>
      </c>
      <c r="Q39" t="s">
        <v>44</v>
      </c>
      <c r="R39" t="s">
        <v>9</v>
      </c>
      <c r="S39" s="99">
        <v>0.04</v>
      </c>
      <c r="T39" s="22"/>
      <c r="V39">
        <f t="shared" si="0"/>
        <v>1.4500000000000002</v>
      </c>
      <c r="X39">
        <f t="shared" si="1"/>
        <v>92.775000000000006</v>
      </c>
    </row>
    <row r="40" spans="1:24" x14ac:dyDescent="0.25">
      <c r="A40" t="s">
        <v>74</v>
      </c>
      <c r="B40" t="s">
        <v>47</v>
      </c>
      <c r="C40" t="s">
        <v>42</v>
      </c>
      <c r="D40" t="s">
        <v>9</v>
      </c>
      <c r="E40" s="99">
        <v>0.68</v>
      </c>
      <c r="F40" s="14"/>
      <c r="H40" t="s">
        <v>74</v>
      </c>
      <c r="I40" t="s">
        <v>47</v>
      </c>
      <c r="J40" t="s">
        <v>43</v>
      </c>
      <c r="K40" t="s">
        <v>9</v>
      </c>
      <c r="L40" s="99">
        <v>1.31</v>
      </c>
      <c r="M40" s="21"/>
      <c r="O40" t="s">
        <v>74</v>
      </c>
      <c r="P40" t="s">
        <v>47</v>
      </c>
      <c r="Q40" t="s">
        <v>44</v>
      </c>
      <c r="R40" t="s">
        <v>9</v>
      </c>
      <c r="S40" s="99">
        <v>0.03</v>
      </c>
      <c r="T40" s="22"/>
      <c r="V40">
        <f t="shared" si="0"/>
        <v>2.02</v>
      </c>
      <c r="X40">
        <f t="shared" si="1"/>
        <v>89.867999999999995</v>
      </c>
    </row>
    <row r="41" spans="1:24" x14ac:dyDescent="0.25">
      <c r="A41" t="s">
        <v>75</v>
      </c>
      <c r="B41" t="s">
        <v>76</v>
      </c>
      <c r="C41" t="s">
        <v>42</v>
      </c>
      <c r="D41" t="s">
        <v>9</v>
      </c>
      <c r="E41" s="99">
        <v>0.67</v>
      </c>
      <c r="F41" s="14"/>
      <c r="H41" t="s">
        <v>75</v>
      </c>
      <c r="I41" t="s">
        <v>76</v>
      </c>
      <c r="J41" t="s">
        <v>43</v>
      </c>
      <c r="K41" t="s">
        <v>9</v>
      </c>
      <c r="L41" s="99">
        <v>2.09</v>
      </c>
      <c r="M41" s="21"/>
      <c r="O41" t="s">
        <v>75</v>
      </c>
      <c r="P41" t="s">
        <v>76</v>
      </c>
      <c r="Q41" t="s">
        <v>44</v>
      </c>
      <c r="R41" t="s">
        <v>9</v>
      </c>
      <c r="S41" s="99">
        <v>0.02</v>
      </c>
      <c r="T41" s="22"/>
      <c r="V41">
        <f t="shared" si="0"/>
        <v>2.78</v>
      </c>
      <c r="X41">
        <f t="shared" si="1"/>
        <v>85.992000000000004</v>
      </c>
    </row>
    <row r="42" spans="1:24" x14ac:dyDescent="0.25">
      <c r="A42" t="s">
        <v>77</v>
      </c>
      <c r="B42" t="s">
        <v>48</v>
      </c>
      <c r="C42" t="s">
        <v>42</v>
      </c>
      <c r="D42" t="s">
        <v>9</v>
      </c>
      <c r="E42" s="99">
        <v>0.61</v>
      </c>
      <c r="F42" s="14"/>
      <c r="H42" t="s">
        <v>77</v>
      </c>
      <c r="I42" t="s">
        <v>48</v>
      </c>
      <c r="J42" t="s">
        <v>43</v>
      </c>
      <c r="K42" t="s">
        <v>9</v>
      </c>
      <c r="L42" s="99">
        <v>1.34</v>
      </c>
      <c r="M42" s="21"/>
      <c r="O42" t="s">
        <v>77</v>
      </c>
      <c r="P42" t="s">
        <v>48</v>
      </c>
      <c r="Q42" t="s">
        <v>44</v>
      </c>
      <c r="R42" t="s">
        <v>9</v>
      </c>
      <c r="S42" s="99">
        <v>0.03</v>
      </c>
      <c r="T42" s="22"/>
      <c r="V42">
        <f t="shared" si="0"/>
        <v>1.9800000000000002</v>
      </c>
      <c r="X42">
        <f t="shared" si="1"/>
        <v>90.072000000000003</v>
      </c>
    </row>
    <row r="43" spans="1:24" x14ac:dyDescent="0.25">
      <c r="A43" t="s">
        <v>78</v>
      </c>
      <c r="B43" t="s">
        <v>79</v>
      </c>
      <c r="C43" t="s">
        <v>42</v>
      </c>
      <c r="D43" t="s">
        <v>9</v>
      </c>
      <c r="E43" s="99">
        <v>0.53</v>
      </c>
      <c r="F43" s="14"/>
      <c r="H43" t="s">
        <v>78</v>
      </c>
      <c r="I43" t="s">
        <v>79</v>
      </c>
      <c r="J43" t="s">
        <v>43</v>
      </c>
      <c r="K43" t="s">
        <v>32</v>
      </c>
      <c r="L43" s="99">
        <v>0.5</v>
      </c>
      <c r="M43" s="21"/>
      <c r="O43" t="s">
        <v>78</v>
      </c>
      <c r="P43" t="s">
        <v>79</v>
      </c>
      <c r="Q43" t="s">
        <v>44</v>
      </c>
      <c r="R43" t="s">
        <v>9</v>
      </c>
      <c r="S43" s="99">
        <v>0.02</v>
      </c>
      <c r="T43" s="22"/>
      <c r="V43">
        <f t="shared" si="0"/>
        <v>1.05</v>
      </c>
      <c r="X43">
        <f t="shared" si="1"/>
        <v>94.814999999999998</v>
      </c>
    </row>
    <row r="44" spans="1:24" x14ac:dyDescent="0.25">
      <c r="A44" t="s">
        <v>80</v>
      </c>
      <c r="B44" t="s">
        <v>81</v>
      </c>
      <c r="C44" t="s">
        <v>42</v>
      </c>
      <c r="D44" t="s">
        <v>9</v>
      </c>
      <c r="E44" s="99">
        <v>0.45</v>
      </c>
      <c r="F44" s="14"/>
      <c r="H44" t="s">
        <v>80</v>
      </c>
      <c r="I44" t="s">
        <v>81</v>
      </c>
      <c r="J44" t="s">
        <v>43</v>
      </c>
      <c r="K44" t="s">
        <v>32</v>
      </c>
      <c r="L44" s="99">
        <v>0.5</v>
      </c>
      <c r="M44" s="21"/>
      <c r="O44" t="s">
        <v>80</v>
      </c>
      <c r="P44" t="s">
        <v>81</v>
      </c>
      <c r="Q44" t="s">
        <v>44</v>
      </c>
      <c r="R44" t="s">
        <v>32</v>
      </c>
      <c r="S44" s="99">
        <v>0.1</v>
      </c>
      <c r="T44" s="22"/>
      <c r="V44">
        <f t="shared" si="0"/>
        <v>1.05</v>
      </c>
      <c r="X44">
        <f t="shared" si="1"/>
        <v>94.814999999999998</v>
      </c>
    </row>
    <row r="45" spans="1:24" x14ac:dyDescent="0.25">
      <c r="A45" t="s">
        <v>82</v>
      </c>
      <c r="B45" t="s">
        <v>20</v>
      </c>
      <c r="C45" t="s">
        <v>42</v>
      </c>
      <c r="D45" t="s">
        <v>9</v>
      </c>
      <c r="E45" s="99">
        <v>0.93</v>
      </c>
      <c r="F45" s="14"/>
      <c r="H45" t="s">
        <v>82</v>
      </c>
      <c r="I45" t="s">
        <v>20</v>
      </c>
      <c r="J45" t="s">
        <v>43</v>
      </c>
      <c r="K45" t="s">
        <v>32</v>
      </c>
      <c r="L45" s="99">
        <v>0.5</v>
      </c>
      <c r="M45" s="21"/>
      <c r="O45" t="s">
        <v>82</v>
      </c>
      <c r="P45" t="s">
        <v>20</v>
      </c>
      <c r="Q45" t="s">
        <v>44</v>
      </c>
      <c r="R45" t="s">
        <v>32</v>
      </c>
      <c r="S45" s="99">
        <v>0.1</v>
      </c>
      <c r="T45" s="22"/>
      <c r="V45">
        <f t="shared" si="0"/>
        <v>1.5300000000000002</v>
      </c>
      <c r="X45">
        <f t="shared" si="1"/>
        <v>92.367000000000004</v>
      </c>
    </row>
    <row r="46" spans="1:24" x14ac:dyDescent="0.25">
      <c r="A46" t="s">
        <v>83</v>
      </c>
      <c r="B46" t="s">
        <v>84</v>
      </c>
      <c r="C46" t="s">
        <v>42</v>
      </c>
      <c r="D46" t="s">
        <v>9</v>
      </c>
      <c r="E46" s="99">
        <v>0.71</v>
      </c>
      <c r="F46" s="14"/>
      <c r="H46" t="s">
        <v>83</v>
      </c>
      <c r="I46" t="s">
        <v>84</v>
      </c>
      <c r="J46" t="s">
        <v>43</v>
      </c>
      <c r="K46" t="s">
        <v>32</v>
      </c>
      <c r="L46" s="99">
        <v>0.5</v>
      </c>
      <c r="M46" s="21"/>
      <c r="O46" t="s">
        <v>83</v>
      </c>
      <c r="P46" t="s">
        <v>84</v>
      </c>
      <c r="Q46" t="s">
        <v>44</v>
      </c>
      <c r="R46" t="s">
        <v>32</v>
      </c>
      <c r="S46" s="99">
        <v>0.1</v>
      </c>
      <c r="T46" s="22"/>
      <c r="V46">
        <f t="shared" si="0"/>
        <v>1.31</v>
      </c>
      <c r="X46">
        <f t="shared" si="1"/>
        <v>93.489000000000004</v>
      </c>
    </row>
    <row r="47" spans="1:24" x14ac:dyDescent="0.25">
      <c r="A47" t="s">
        <v>85</v>
      </c>
      <c r="B47" t="s">
        <v>10</v>
      </c>
      <c r="C47" t="s">
        <v>42</v>
      </c>
      <c r="D47" t="s">
        <v>9</v>
      </c>
      <c r="E47" s="99">
        <v>0.28999999999999998</v>
      </c>
      <c r="F47" s="14"/>
      <c r="H47" t="s">
        <v>85</v>
      </c>
      <c r="I47" t="s">
        <v>10</v>
      </c>
      <c r="J47" t="s">
        <v>43</v>
      </c>
      <c r="K47" t="s">
        <v>32</v>
      </c>
      <c r="L47" s="99">
        <v>0.5</v>
      </c>
      <c r="M47" s="21"/>
      <c r="O47" t="s">
        <v>85</v>
      </c>
      <c r="P47" t="s">
        <v>10</v>
      </c>
      <c r="Q47" t="s">
        <v>44</v>
      </c>
      <c r="R47" t="s">
        <v>32</v>
      </c>
      <c r="S47" s="99">
        <v>0.1</v>
      </c>
      <c r="T47" s="22"/>
      <c r="V47">
        <f t="shared" si="0"/>
        <v>0.89</v>
      </c>
      <c r="X47">
        <f t="shared" si="1"/>
        <v>95.631</v>
      </c>
    </row>
    <row r="48" spans="1:24" x14ac:dyDescent="0.25">
      <c r="A48" t="s">
        <v>86</v>
      </c>
      <c r="B48" t="s">
        <v>27</v>
      </c>
      <c r="C48" t="s">
        <v>42</v>
      </c>
      <c r="D48" t="s">
        <v>9</v>
      </c>
      <c r="E48" s="99">
        <v>0.24</v>
      </c>
      <c r="F48" s="14"/>
      <c r="H48" t="s">
        <v>86</v>
      </c>
      <c r="I48" t="s">
        <v>27</v>
      </c>
      <c r="J48" t="s">
        <v>43</v>
      </c>
      <c r="K48" t="s">
        <v>32</v>
      </c>
      <c r="L48" s="99">
        <v>0.5</v>
      </c>
      <c r="M48" s="21"/>
      <c r="O48" t="s">
        <v>86</v>
      </c>
      <c r="P48" t="s">
        <v>27</v>
      </c>
      <c r="Q48" t="s">
        <v>44</v>
      </c>
      <c r="R48" t="s">
        <v>32</v>
      </c>
      <c r="S48" s="99">
        <v>0.1</v>
      </c>
      <c r="T48" s="22"/>
      <c r="V48">
        <f t="shared" si="0"/>
        <v>0.84</v>
      </c>
      <c r="X48">
        <f t="shared" si="1"/>
        <v>95.885999999999996</v>
      </c>
    </row>
    <row r="49" spans="1:24" x14ac:dyDescent="0.25">
      <c r="A49" t="s">
        <v>87</v>
      </c>
      <c r="B49" t="s">
        <v>28</v>
      </c>
      <c r="C49" t="s">
        <v>42</v>
      </c>
      <c r="D49" t="s">
        <v>9</v>
      </c>
      <c r="E49" s="99">
        <v>0.48</v>
      </c>
      <c r="F49" s="14"/>
      <c r="H49" t="s">
        <v>87</v>
      </c>
      <c r="I49" t="s">
        <v>28</v>
      </c>
      <c r="J49" t="s">
        <v>43</v>
      </c>
      <c r="K49" t="s">
        <v>32</v>
      </c>
      <c r="L49" s="99">
        <v>0.5</v>
      </c>
      <c r="M49" s="21"/>
      <c r="O49" t="s">
        <v>87</v>
      </c>
      <c r="P49" t="s">
        <v>28</v>
      </c>
      <c r="Q49" t="s">
        <v>44</v>
      </c>
      <c r="R49" t="s">
        <v>32</v>
      </c>
      <c r="S49" s="99">
        <v>0.1</v>
      </c>
      <c r="T49" s="22"/>
      <c r="V49">
        <f t="shared" si="0"/>
        <v>1.08</v>
      </c>
      <c r="X49">
        <f t="shared" si="1"/>
        <v>94.662000000000006</v>
      </c>
    </row>
    <row r="50" spans="1:24" x14ac:dyDescent="0.25">
      <c r="A50" t="s">
        <v>88</v>
      </c>
      <c r="B50" t="s">
        <v>21</v>
      </c>
      <c r="C50" t="s">
        <v>42</v>
      </c>
      <c r="D50" t="s">
        <v>9</v>
      </c>
      <c r="E50" s="99">
        <v>0.53</v>
      </c>
      <c r="F50" s="14"/>
      <c r="H50" t="s">
        <v>88</v>
      </c>
      <c r="I50" t="s">
        <v>21</v>
      </c>
      <c r="J50" t="s">
        <v>43</v>
      </c>
      <c r="K50" t="s">
        <v>9</v>
      </c>
      <c r="L50" s="99">
        <v>0.86</v>
      </c>
      <c r="M50" s="21"/>
      <c r="O50" t="s">
        <v>88</v>
      </c>
      <c r="P50" t="s">
        <v>21</v>
      </c>
      <c r="Q50" t="s">
        <v>44</v>
      </c>
      <c r="R50" t="s">
        <v>32</v>
      </c>
      <c r="S50" s="99">
        <v>0.1</v>
      </c>
      <c r="T50" s="22"/>
      <c r="V50">
        <f t="shared" si="0"/>
        <v>1.4900000000000002</v>
      </c>
      <c r="X50">
        <f t="shared" si="1"/>
        <v>92.570999999999998</v>
      </c>
    </row>
    <row r="51" spans="1:24" x14ac:dyDescent="0.25">
      <c r="A51" t="s">
        <v>89</v>
      </c>
      <c r="B51" t="s">
        <v>90</v>
      </c>
      <c r="C51" t="s">
        <v>42</v>
      </c>
      <c r="D51" t="s">
        <v>9</v>
      </c>
      <c r="E51" s="99">
        <v>0.62</v>
      </c>
      <c r="F51" s="14"/>
      <c r="H51" t="s">
        <v>89</v>
      </c>
      <c r="I51" t="s">
        <v>90</v>
      </c>
      <c r="J51" t="s">
        <v>43</v>
      </c>
      <c r="K51" t="s">
        <v>32</v>
      </c>
      <c r="L51" s="99">
        <v>0.5</v>
      </c>
      <c r="M51" s="21"/>
      <c r="O51" t="s">
        <v>89</v>
      </c>
      <c r="P51" t="s">
        <v>90</v>
      </c>
      <c r="Q51" t="s">
        <v>44</v>
      </c>
      <c r="R51" t="s">
        <v>32</v>
      </c>
      <c r="S51" s="99">
        <v>0.1</v>
      </c>
      <c r="T51" s="22"/>
      <c r="V51">
        <f t="shared" si="0"/>
        <v>1.2200000000000002</v>
      </c>
      <c r="X51">
        <f t="shared" si="1"/>
        <v>93.948000000000008</v>
      </c>
    </row>
    <row r="52" spans="1:24" x14ac:dyDescent="0.25">
      <c r="A52" t="s">
        <v>91</v>
      </c>
      <c r="B52" t="s">
        <v>27</v>
      </c>
      <c r="C52" t="s">
        <v>42</v>
      </c>
      <c r="D52" t="s">
        <v>9</v>
      </c>
      <c r="E52" s="99">
        <v>0.2</v>
      </c>
      <c r="F52" s="14"/>
      <c r="H52" t="s">
        <v>93</v>
      </c>
      <c r="I52" t="s">
        <v>94</v>
      </c>
      <c r="J52" t="s">
        <v>43</v>
      </c>
      <c r="K52" t="s">
        <v>32</v>
      </c>
      <c r="L52" s="99">
        <v>0.5</v>
      </c>
      <c r="M52" s="21"/>
      <c r="O52" t="s">
        <v>91</v>
      </c>
      <c r="P52" t="s">
        <v>27</v>
      </c>
      <c r="Q52" t="s">
        <v>44</v>
      </c>
      <c r="R52" t="s">
        <v>32</v>
      </c>
      <c r="S52" s="99">
        <v>0.1</v>
      </c>
      <c r="T52" s="22"/>
      <c r="V52">
        <f t="shared" si="0"/>
        <v>0.79999999999999993</v>
      </c>
      <c r="X52">
        <f t="shared" si="1"/>
        <v>96.09</v>
      </c>
    </row>
    <row r="53" spans="1:24" x14ac:dyDescent="0.25">
      <c r="A53" t="s">
        <v>92</v>
      </c>
      <c r="B53" t="s">
        <v>21</v>
      </c>
      <c r="C53" t="s">
        <v>42</v>
      </c>
      <c r="D53" t="s">
        <v>9</v>
      </c>
      <c r="E53" s="99">
        <v>0.25</v>
      </c>
      <c r="F53" s="14"/>
      <c r="H53" t="s">
        <v>91</v>
      </c>
      <c r="I53" t="s">
        <v>27</v>
      </c>
      <c r="J53" t="s">
        <v>43</v>
      </c>
      <c r="K53" t="s">
        <v>9</v>
      </c>
      <c r="L53" s="99">
        <v>0.49</v>
      </c>
      <c r="M53" s="21"/>
      <c r="O53" t="s">
        <v>92</v>
      </c>
      <c r="P53" t="s">
        <v>21</v>
      </c>
      <c r="Q53" t="s">
        <v>44</v>
      </c>
      <c r="R53" t="s">
        <v>32</v>
      </c>
      <c r="S53" s="99">
        <v>0.1</v>
      </c>
      <c r="T53" s="22"/>
      <c r="V53">
        <f t="shared" si="0"/>
        <v>0.84</v>
      </c>
      <c r="X53">
        <f t="shared" si="1"/>
        <v>95.885999999999996</v>
      </c>
    </row>
    <row r="54" spans="1:24" x14ac:dyDescent="0.25">
      <c r="A54" t="s">
        <v>93</v>
      </c>
      <c r="B54" t="s">
        <v>94</v>
      </c>
      <c r="C54" t="s">
        <v>42</v>
      </c>
      <c r="D54" t="s">
        <v>9</v>
      </c>
      <c r="E54" s="99">
        <v>0.28000000000000003</v>
      </c>
      <c r="F54" s="14"/>
      <c r="H54" t="s">
        <v>92</v>
      </c>
      <c r="I54" t="s">
        <v>21</v>
      </c>
      <c r="J54" t="s">
        <v>43</v>
      </c>
      <c r="K54" t="s">
        <v>9</v>
      </c>
      <c r="L54" s="99">
        <v>0.68</v>
      </c>
      <c r="M54" s="21"/>
      <c r="O54" t="s">
        <v>93</v>
      </c>
      <c r="P54" t="s">
        <v>94</v>
      </c>
      <c r="Q54" t="s">
        <v>44</v>
      </c>
      <c r="R54" t="s">
        <v>32</v>
      </c>
      <c r="S54" s="99">
        <v>0.1</v>
      </c>
      <c r="T54" s="22"/>
      <c r="V54">
        <f t="shared" si="0"/>
        <v>1.06</v>
      </c>
      <c r="X54">
        <f t="shared" si="1"/>
        <v>94.763999999999996</v>
      </c>
    </row>
    <row r="55" spans="1:24" x14ac:dyDescent="0.25">
      <c r="A55" t="s">
        <v>95</v>
      </c>
      <c r="B55" t="s">
        <v>21</v>
      </c>
      <c r="C55" t="s">
        <v>42</v>
      </c>
      <c r="D55" t="s">
        <v>32</v>
      </c>
      <c r="E55" s="99">
        <v>0.2</v>
      </c>
      <c r="F55" s="14"/>
      <c r="H55" s="112">
        <v>43439</v>
      </c>
      <c r="I55" t="s">
        <v>21</v>
      </c>
      <c r="J55" t="s">
        <v>43</v>
      </c>
      <c r="K55" t="s">
        <v>9</v>
      </c>
      <c r="L55" s="99">
        <v>0.8</v>
      </c>
      <c r="M55" s="21"/>
      <c r="O55" t="s">
        <v>95</v>
      </c>
      <c r="P55" t="s">
        <v>21</v>
      </c>
      <c r="Q55" t="s">
        <v>44</v>
      </c>
      <c r="R55" t="s">
        <v>32</v>
      </c>
      <c r="S55" s="99">
        <v>0.1</v>
      </c>
      <c r="T55" s="22"/>
      <c r="V55">
        <f t="shared" si="0"/>
        <v>1.1000000000000001</v>
      </c>
      <c r="X55">
        <f t="shared" si="1"/>
        <v>94.56</v>
      </c>
    </row>
    <row r="56" spans="1:24" x14ac:dyDescent="0.25">
      <c r="A56" t="s">
        <v>96</v>
      </c>
      <c r="B56" t="s">
        <v>19</v>
      </c>
      <c r="C56" t="s">
        <v>42</v>
      </c>
      <c r="D56" t="s">
        <v>9</v>
      </c>
      <c r="E56" s="99">
        <v>0.51</v>
      </c>
      <c r="F56" s="14"/>
      <c r="H56" t="s">
        <v>96</v>
      </c>
      <c r="I56" t="s">
        <v>19</v>
      </c>
      <c r="J56" t="s">
        <v>43</v>
      </c>
      <c r="K56" t="s">
        <v>9</v>
      </c>
      <c r="L56" s="99">
        <v>3.04</v>
      </c>
      <c r="M56" s="21"/>
      <c r="O56" t="s">
        <v>96</v>
      </c>
      <c r="P56" t="s">
        <v>19</v>
      </c>
      <c r="Q56" t="s">
        <v>44</v>
      </c>
      <c r="R56" t="s">
        <v>32</v>
      </c>
      <c r="S56" s="99">
        <v>0.1</v>
      </c>
      <c r="T56" s="22"/>
      <c r="V56">
        <f t="shared" si="0"/>
        <v>3.65</v>
      </c>
      <c r="X56">
        <f t="shared" si="1"/>
        <v>81.555000000000007</v>
      </c>
    </row>
    <row r="57" spans="1:24" x14ac:dyDescent="0.25">
      <c r="A57" t="s">
        <v>97</v>
      </c>
      <c r="B57" t="s">
        <v>98</v>
      </c>
      <c r="C57" t="s">
        <v>42</v>
      </c>
      <c r="D57" t="s">
        <v>9</v>
      </c>
      <c r="E57" s="99">
        <v>0.74</v>
      </c>
      <c r="F57" s="27"/>
      <c r="H57" t="s">
        <v>97</v>
      </c>
      <c r="I57" t="s">
        <v>98</v>
      </c>
      <c r="J57" t="s">
        <v>43</v>
      </c>
      <c r="K57" t="s">
        <v>9</v>
      </c>
      <c r="L57" s="99">
        <v>2.19</v>
      </c>
      <c r="M57" s="27"/>
      <c r="O57" t="s">
        <v>97</v>
      </c>
      <c r="P57" t="s">
        <v>98</v>
      </c>
      <c r="Q57" t="s">
        <v>44</v>
      </c>
      <c r="R57" t="s">
        <v>32</v>
      </c>
      <c r="S57" s="99">
        <v>0.1</v>
      </c>
      <c r="T57" s="27"/>
      <c r="V57">
        <f t="shared" si="0"/>
        <v>3.03</v>
      </c>
      <c r="X57">
        <f t="shared" si="1"/>
        <v>84.716999999999999</v>
      </c>
    </row>
    <row r="58" spans="1:24" x14ac:dyDescent="0.25">
      <c r="A58" t="s">
        <v>99</v>
      </c>
      <c r="B58" t="s">
        <v>29</v>
      </c>
      <c r="C58" t="s">
        <v>42</v>
      </c>
      <c r="D58" t="s">
        <v>9</v>
      </c>
      <c r="E58" s="99">
        <v>0.6</v>
      </c>
      <c r="F58" s="37"/>
      <c r="H58" t="s">
        <v>99</v>
      </c>
      <c r="I58" t="s">
        <v>29</v>
      </c>
      <c r="J58" t="s">
        <v>43</v>
      </c>
      <c r="K58" t="s">
        <v>32</v>
      </c>
      <c r="L58" s="99">
        <v>0.5</v>
      </c>
      <c r="M58" s="37"/>
      <c r="O58" t="s">
        <v>99</v>
      </c>
      <c r="P58" t="s">
        <v>29</v>
      </c>
      <c r="Q58" t="s">
        <v>44</v>
      </c>
      <c r="R58" t="s">
        <v>32</v>
      </c>
      <c r="S58" s="99">
        <v>0.1</v>
      </c>
      <c r="T58" s="37"/>
      <c r="V58">
        <f t="shared" si="0"/>
        <v>1.2000000000000002</v>
      </c>
      <c r="X58">
        <f t="shared" si="1"/>
        <v>94.05</v>
      </c>
    </row>
    <row r="59" spans="1:24" x14ac:dyDescent="0.25">
      <c r="A59" t="s">
        <v>100</v>
      </c>
      <c r="B59" t="s">
        <v>51</v>
      </c>
      <c r="C59" t="s">
        <v>42</v>
      </c>
      <c r="D59" t="s">
        <v>9</v>
      </c>
      <c r="E59" s="99">
        <v>0.25</v>
      </c>
      <c r="F59" s="42"/>
      <c r="H59" t="s">
        <v>100</v>
      </c>
      <c r="I59" t="s">
        <v>51</v>
      </c>
      <c r="J59" t="s">
        <v>43</v>
      </c>
      <c r="K59" t="s">
        <v>32</v>
      </c>
      <c r="L59" s="99">
        <v>0.5</v>
      </c>
      <c r="M59" s="42"/>
      <c r="O59" t="s">
        <v>100</v>
      </c>
      <c r="P59" t="s">
        <v>51</v>
      </c>
      <c r="Q59" t="s">
        <v>44</v>
      </c>
      <c r="R59" t="s">
        <v>32</v>
      </c>
      <c r="S59" s="99">
        <v>0.1</v>
      </c>
      <c r="T59" s="42"/>
      <c r="V59">
        <f t="shared" si="0"/>
        <v>0.85</v>
      </c>
      <c r="X59">
        <f t="shared" si="1"/>
        <v>95.835000000000008</v>
      </c>
    </row>
    <row r="60" spans="1:24" x14ac:dyDescent="0.25">
      <c r="A60" t="s">
        <v>101</v>
      </c>
      <c r="B60" t="s">
        <v>11</v>
      </c>
      <c r="C60" t="s">
        <v>42</v>
      </c>
      <c r="D60" t="s">
        <v>9</v>
      </c>
      <c r="E60" s="99">
        <v>0.27</v>
      </c>
      <c r="F60" s="49"/>
      <c r="H60" t="s">
        <v>101</v>
      </c>
      <c r="I60" t="s">
        <v>11</v>
      </c>
      <c r="J60" t="s">
        <v>43</v>
      </c>
      <c r="K60" t="s">
        <v>32</v>
      </c>
      <c r="L60" s="99">
        <v>0.5</v>
      </c>
      <c r="M60" s="49"/>
      <c r="O60" t="s">
        <v>101</v>
      </c>
      <c r="P60" t="s">
        <v>11</v>
      </c>
      <c r="Q60" t="s">
        <v>44</v>
      </c>
      <c r="R60" t="s">
        <v>32</v>
      </c>
      <c r="S60" s="99">
        <v>0.1</v>
      </c>
      <c r="T60" s="49"/>
      <c r="V60">
        <f t="shared" si="0"/>
        <v>0.87</v>
      </c>
      <c r="X60">
        <f t="shared" si="1"/>
        <v>95.733000000000004</v>
      </c>
    </row>
    <row r="61" spans="1:24" x14ac:dyDescent="0.25">
      <c r="A61" t="s">
        <v>102</v>
      </c>
      <c r="B61" t="s">
        <v>21</v>
      </c>
      <c r="C61" t="s">
        <v>42</v>
      </c>
      <c r="D61" t="s">
        <v>9</v>
      </c>
      <c r="E61" s="99">
        <v>0.27</v>
      </c>
      <c r="F61" s="54"/>
      <c r="H61" t="s">
        <v>102</v>
      </c>
      <c r="I61" t="s">
        <v>21</v>
      </c>
      <c r="J61" t="s">
        <v>43</v>
      </c>
      <c r="K61" t="s">
        <v>9</v>
      </c>
      <c r="L61" s="99">
        <v>1.05</v>
      </c>
      <c r="M61" s="54"/>
      <c r="O61" t="s">
        <v>102</v>
      </c>
      <c r="P61" t="s">
        <v>21</v>
      </c>
      <c r="Q61" t="s">
        <v>44</v>
      </c>
      <c r="R61" t="s">
        <v>32</v>
      </c>
      <c r="S61" s="99">
        <v>0.1</v>
      </c>
      <c r="T61" s="54"/>
      <c r="V61">
        <f t="shared" si="0"/>
        <v>1.4200000000000002</v>
      </c>
      <c r="X61">
        <f t="shared" si="1"/>
        <v>92.927999999999997</v>
      </c>
    </row>
    <row r="62" spans="1:24" x14ac:dyDescent="0.25">
      <c r="A62" s="61"/>
      <c r="B62" s="61"/>
      <c r="C62" s="61"/>
      <c r="D62" s="61"/>
      <c r="E62" s="92"/>
      <c r="F62" s="61"/>
      <c r="H62" s="61"/>
      <c r="I62" s="61"/>
      <c r="J62" s="61"/>
      <c r="K62" s="61"/>
      <c r="L62" s="92"/>
      <c r="M62" s="61"/>
      <c r="O62" s="61"/>
      <c r="P62" s="61"/>
      <c r="Q62" s="61"/>
      <c r="R62" s="61"/>
      <c r="S62" s="92"/>
      <c r="T62" s="61"/>
    </row>
    <row r="63" spans="1:24" x14ac:dyDescent="0.25">
      <c r="A63" s="68"/>
      <c r="B63" s="68"/>
      <c r="C63" s="68"/>
      <c r="D63" s="68"/>
      <c r="E63" s="92"/>
      <c r="F63" s="68"/>
      <c r="M63" s="68"/>
      <c r="O63" s="68"/>
      <c r="P63" s="68"/>
      <c r="Q63" s="68"/>
      <c r="R63" s="68"/>
      <c r="S63" s="92"/>
      <c r="T63" s="68"/>
    </row>
    <row r="64" spans="1:24" x14ac:dyDescent="0.25">
      <c r="A64" s="76"/>
      <c r="B64" s="76"/>
      <c r="C64" s="76"/>
      <c r="D64" s="76"/>
      <c r="E64" s="92"/>
      <c r="F64" s="76"/>
      <c r="M64" s="76"/>
      <c r="O64" s="76"/>
      <c r="P64" s="76"/>
      <c r="Q64" s="76"/>
      <c r="R64" s="76"/>
      <c r="S64" s="92"/>
      <c r="T64" s="76"/>
    </row>
    <row r="65" spans="1:20" x14ac:dyDescent="0.25">
      <c r="A65" s="76"/>
      <c r="B65" s="76"/>
      <c r="C65" s="76"/>
      <c r="D65" s="76"/>
      <c r="E65" s="92"/>
      <c r="F65" s="76"/>
      <c r="H65" s="76"/>
      <c r="I65" s="76"/>
      <c r="J65" s="76"/>
      <c r="K65" s="76"/>
      <c r="L65" s="92"/>
      <c r="M65" s="76"/>
      <c r="O65" s="76"/>
      <c r="P65" s="76"/>
      <c r="Q65" s="76"/>
      <c r="R65" s="76"/>
      <c r="S65" s="92"/>
      <c r="T65" s="76"/>
    </row>
    <row r="66" spans="1:20" x14ac:dyDescent="0.25">
      <c r="A66" s="82"/>
      <c r="B66" s="82"/>
      <c r="C66" s="82"/>
      <c r="D66" s="82"/>
      <c r="E66" s="92"/>
      <c r="F66" s="82"/>
      <c r="H66" s="82"/>
      <c r="I66" s="82"/>
      <c r="J66" s="82"/>
      <c r="K66" s="82"/>
      <c r="L66" s="92"/>
      <c r="M66" s="82"/>
      <c r="O66" s="82"/>
      <c r="P66" s="82"/>
      <c r="Q66" s="82"/>
      <c r="R66" s="82"/>
      <c r="S66" s="92"/>
      <c r="T66" s="82"/>
    </row>
    <row r="67" spans="1:20" x14ac:dyDescent="0.25">
      <c r="A67" s="89"/>
      <c r="B67" s="89"/>
      <c r="C67" s="89"/>
      <c r="D67" s="89"/>
      <c r="E67" s="92"/>
      <c r="F67" s="89"/>
      <c r="H67" s="89"/>
      <c r="I67" s="89"/>
      <c r="J67" s="89"/>
      <c r="K67" s="89"/>
      <c r="L67" s="92"/>
      <c r="M67" s="89"/>
      <c r="O67" s="89"/>
      <c r="P67" s="89"/>
      <c r="Q67" s="89"/>
      <c r="R67" s="89"/>
      <c r="S67" s="92"/>
      <c r="T67" s="8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32F8-0A20-4573-AC72-1DEBD713ECCA}">
  <dimension ref="A1:M67"/>
  <sheetViews>
    <sheetView zoomScale="72" zoomScaleNormal="72" workbookViewId="0">
      <selection activeCell="J52" sqref="J52"/>
    </sheetView>
  </sheetViews>
  <sheetFormatPr defaultRowHeight="15" x14ac:dyDescent="0.25"/>
  <cols>
    <col min="1" max="1" width="10.5703125" bestFit="1" customWidth="1"/>
    <col min="2" max="2" width="10.7109375" bestFit="1" customWidth="1"/>
    <col min="3" max="3" width="11.85546875" bestFit="1" customWidth="1"/>
    <col min="5" max="5" width="10.28515625" bestFit="1" customWidth="1"/>
    <col min="13" max="13" width="11.28515625" bestFit="1" customWidth="1"/>
  </cols>
  <sheetData>
    <row r="1" spans="1:13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H1" s="95" t="s">
        <v>0</v>
      </c>
      <c r="I1" t="s">
        <v>61</v>
      </c>
    </row>
    <row r="2" spans="1:13" x14ac:dyDescent="0.25">
      <c r="A2" t="s">
        <v>18</v>
      </c>
      <c r="B2" t="s">
        <v>103</v>
      </c>
      <c r="C2" t="s">
        <v>41</v>
      </c>
      <c r="D2" t="s">
        <v>9</v>
      </c>
      <c r="E2" s="99">
        <v>0.04</v>
      </c>
      <c r="F2" t="s">
        <v>33</v>
      </c>
      <c r="H2">
        <f>79.7*((E2+0.821)^(-1.15))</f>
        <v>94.668325907721353</v>
      </c>
      <c r="M2" s="112"/>
    </row>
    <row r="3" spans="1:13" x14ac:dyDescent="0.25">
      <c r="A3" t="s">
        <v>104</v>
      </c>
      <c r="B3" t="s">
        <v>47</v>
      </c>
      <c r="C3" t="s">
        <v>41</v>
      </c>
      <c r="D3" t="s">
        <v>32</v>
      </c>
      <c r="E3" s="99">
        <v>0.02</v>
      </c>
      <c r="F3" t="s">
        <v>33</v>
      </c>
      <c r="H3">
        <f>79.7*((E3+0.821)^(-1.15))</f>
        <v>97.261939644504281</v>
      </c>
    </row>
    <row r="4" spans="1:13" x14ac:dyDescent="0.25">
      <c r="A4" t="s">
        <v>105</v>
      </c>
      <c r="B4" t="s">
        <v>106</v>
      </c>
      <c r="C4" t="s">
        <v>41</v>
      </c>
      <c r="D4" t="s">
        <v>9</v>
      </c>
      <c r="E4" s="99">
        <v>0.06</v>
      </c>
      <c r="F4" t="s">
        <v>33</v>
      </c>
      <c r="H4">
        <f>79.7*((E4+0.821)^(-1.15))</f>
        <v>92.201083931374228</v>
      </c>
    </row>
    <row r="5" spans="1:13" x14ac:dyDescent="0.25">
      <c r="A5" t="s">
        <v>107</v>
      </c>
      <c r="B5" t="s">
        <v>47</v>
      </c>
      <c r="C5" t="s">
        <v>41</v>
      </c>
      <c r="D5" t="s">
        <v>9</v>
      </c>
      <c r="E5" s="99">
        <v>0.09</v>
      </c>
      <c r="F5" t="s">
        <v>33</v>
      </c>
      <c r="H5">
        <f>79.7*((E5+0.821)^(-1.15))</f>
        <v>88.718090920030576</v>
      </c>
    </row>
    <row r="6" spans="1:13" x14ac:dyDescent="0.25">
      <c r="A6" t="s">
        <v>108</v>
      </c>
      <c r="B6" t="s">
        <v>109</v>
      </c>
      <c r="C6" t="s">
        <v>41</v>
      </c>
      <c r="D6" t="s">
        <v>9</v>
      </c>
      <c r="E6" s="99">
        <v>0.05</v>
      </c>
      <c r="F6" t="s">
        <v>33</v>
      </c>
      <c r="H6">
        <f>79.7*((E6+0.821)^(-1.15))</f>
        <v>93.419479481211724</v>
      </c>
    </row>
    <row r="7" spans="1:13" x14ac:dyDescent="0.25">
      <c r="A7" t="s">
        <v>110</v>
      </c>
      <c r="B7" t="s">
        <v>45</v>
      </c>
      <c r="C7" t="s">
        <v>41</v>
      </c>
      <c r="D7" t="s">
        <v>32</v>
      </c>
      <c r="E7" s="99">
        <v>0.02</v>
      </c>
      <c r="F7" t="s">
        <v>33</v>
      </c>
      <c r="H7">
        <f>79.7*((E7+0.821)^(-1.15))</f>
        <v>97.261939644504281</v>
      </c>
    </row>
    <row r="8" spans="1:13" x14ac:dyDescent="0.25">
      <c r="A8" t="s">
        <v>111</v>
      </c>
      <c r="B8" t="s">
        <v>20</v>
      </c>
      <c r="C8" t="s">
        <v>41</v>
      </c>
      <c r="D8" t="s">
        <v>32</v>
      </c>
      <c r="E8" s="99">
        <v>0.04</v>
      </c>
      <c r="F8" t="s">
        <v>33</v>
      </c>
      <c r="H8">
        <f>79.7*((E8+0.821)^(-1.15))</f>
        <v>94.668325907721353</v>
      </c>
    </row>
    <row r="9" spans="1:13" x14ac:dyDescent="0.25">
      <c r="A9" t="s">
        <v>112</v>
      </c>
      <c r="B9" t="s">
        <v>27</v>
      </c>
      <c r="C9" t="s">
        <v>41</v>
      </c>
      <c r="D9" t="s">
        <v>32</v>
      </c>
      <c r="E9" s="99">
        <v>0.04</v>
      </c>
      <c r="F9" t="s">
        <v>33</v>
      </c>
      <c r="H9">
        <f>79.7*((E9+0.821)^(-1.15))</f>
        <v>94.668325907721353</v>
      </c>
    </row>
    <row r="10" spans="1:13" x14ac:dyDescent="0.25">
      <c r="A10" t="s">
        <v>113</v>
      </c>
      <c r="B10" t="s">
        <v>109</v>
      </c>
      <c r="C10" t="s">
        <v>41</v>
      </c>
      <c r="D10" t="s">
        <v>32</v>
      </c>
      <c r="E10" s="99">
        <v>0.04</v>
      </c>
      <c r="F10" t="s">
        <v>33</v>
      </c>
      <c r="H10">
        <f>79.7*((E10+0.821)^(-1.15))</f>
        <v>94.668325907721353</v>
      </c>
    </row>
    <row r="11" spans="1:13" x14ac:dyDescent="0.25">
      <c r="A11" t="s">
        <v>114</v>
      </c>
      <c r="B11" t="s">
        <v>45</v>
      </c>
      <c r="C11" t="s">
        <v>41</v>
      </c>
      <c r="D11" t="s">
        <v>9</v>
      </c>
      <c r="E11" s="99">
        <v>4.2999999999999997E-2</v>
      </c>
      <c r="F11" t="s">
        <v>33</v>
      </c>
      <c r="H11">
        <f>79.7*((E11+0.821)^(-1.15))</f>
        <v>94.29040856165939</v>
      </c>
    </row>
    <row r="12" spans="1:13" x14ac:dyDescent="0.25">
      <c r="A12" t="s">
        <v>115</v>
      </c>
      <c r="B12" t="s">
        <v>49</v>
      </c>
      <c r="C12" t="s">
        <v>41</v>
      </c>
      <c r="D12" t="s">
        <v>9</v>
      </c>
      <c r="E12" s="99">
        <v>3.3000000000000002E-2</v>
      </c>
      <c r="F12" t="s">
        <v>33</v>
      </c>
      <c r="H12">
        <f>79.7*((E12+0.821)^(-1.15))</f>
        <v>95.561238590921576</v>
      </c>
    </row>
    <row r="13" spans="1:13" x14ac:dyDescent="0.25">
      <c r="A13" t="s">
        <v>116</v>
      </c>
      <c r="B13" t="s">
        <v>45</v>
      </c>
      <c r="C13" t="s">
        <v>41</v>
      </c>
      <c r="D13" t="s">
        <v>9</v>
      </c>
      <c r="E13" s="99">
        <v>1.9E-2</v>
      </c>
      <c r="F13" t="s">
        <v>33</v>
      </c>
      <c r="H13">
        <f>79.7*((E13+0.821)^(-1.15))</f>
        <v>97.395107756339428</v>
      </c>
    </row>
    <row r="14" spans="1:13" x14ac:dyDescent="0.25">
      <c r="A14" t="s">
        <v>117</v>
      </c>
      <c r="B14" t="s">
        <v>118</v>
      </c>
      <c r="C14" t="s">
        <v>41</v>
      </c>
      <c r="D14" t="s">
        <v>9</v>
      </c>
      <c r="E14" s="99">
        <v>0.1</v>
      </c>
      <c r="F14" t="s">
        <v>33</v>
      </c>
      <c r="H14">
        <f>79.7*((E14+0.821)^(-1.15))</f>
        <v>87.611223767258124</v>
      </c>
    </row>
    <row r="15" spans="1:13" x14ac:dyDescent="0.25">
      <c r="A15" t="s">
        <v>23</v>
      </c>
      <c r="B15" t="s">
        <v>20</v>
      </c>
      <c r="C15" t="s">
        <v>41</v>
      </c>
      <c r="D15" t="s">
        <v>32</v>
      </c>
      <c r="E15" s="99">
        <v>7.0000000000000001E-3</v>
      </c>
      <c r="F15" t="s">
        <v>33</v>
      </c>
      <c r="H15">
        <f>79.7*((E15+0.821)^(-1.15))</f>
        <v>99.020116759432682</v>
      </c>
    </row>
    <row r="16" spans="1:13" x14ac:dyDescent="0.25">
      <c r="A16" t="s">
        <v>24</v>
      </c>
      <c r="B16" t="s">
        <v>50</v>
      </c>
      <c r="C16" t="s">
        <v>41</v>
      </c>
      <c r="D16" t="s">
        <v>9</v>
      </c>
      <c r="E16" s="99">
        <v>3.5999999999999997E-2</v>
      </c>
      <c r="F16" t="s">
        <v>33</v>
      </c>
      <c r="H16">
        <f>79.7*((E16+0.821)^(-1.15))</f>
        <v>95.176641589665508</v>
      </c>
    </row>
    <row r="17" spans="1:8" x14ac:dyDescent="0.25">
      <c r="A17" t="s">
        <v>119</v>
      </c>
      <c r="B17" t="s">
        <v>51</v>
      </c>
      <c r="C17" t="s">
        <v>41</v>
      </c>
      <c r="D17" t="s">
        <v>9</v>
      </c>
      <c r="E17" s="99">
        <v>5.0999999999999997E-2</v>
      </c>
      <c r="F17" t="s">
        <v>33</v>
      </c>
      <c r="H17">
        <f>79.7*((E17+0.821)^(-1.15))</f>
        <v>93.296287785996924</v>
      </c>
    </row>
    <row r="18" spans="1:8" x14ac:dyDescent="0.25">
      <c r="A18" t="s">
        <v>26</v>
      </c>
      <c r="B18" t="s">
        <v>118</v>
      </c>
      <c r="C18" t="s">
        <v>41</v>
      </c>
      <c r="D18" t="s">
        <v>32</v>
      </c>
      <c r="E18" s="99">
        <v>7.0000000000000001E-3</v>
      </c>
      <c r="F18" t="s">
        <v>33</v>
      </c>
      <c r="H18">
        <f>79.7*((E18+0.821)^(-1.15))</f>
        <v>99.020116759432682</v>
      </c>
    </row>
    <row r="19" spans="1:8" x14ac:dyDescent="0.25">
      <c r="A19" t="s">
        <v>120</v>
      </c>
      <c r="B19" t="s">
        <v>81</v>
      </c>
      <c r="C19" t="s">
        <v>41</v>
      </c>
      <c r="D19" t="s">
        <v>9</v>
      </c>
      <c r="E19" s="99">
        <v>7.1999999999999995E-2</v>
      </c>
      <c r="F19" t="s">
        <v>33</v>
      </c>
      <c r="H19">
        <f>79.7*((E19+0.821)^(-1.15))</f>
        <v>90.777693453782675</v>
      </c>
    </row>
    <row r="20" spans="1:8" x14ac:dyDescent="0.25">
      <c r="A20" t="s">
        <v>121</v>
      </c>
      <c r="B20" t="s">
        <v>81</v>
      </c>
      <c r="C20" t="s">
        <v>41</v>
      </c>
      <c r="D20" t="s">
        <v>9</v>
      </c>
      <c r="E20" s="99">
        <v>4.7E-2</v>
      </c>
      <c r="F20" t="s">
        <v>33</v>
      </c>
      <c r="H20">
        <f>79.7*((E20+0.821)^(-1.15))</f>
        <v>93.790885779956668</v>
      </c>
    </row>
    <row r="21" spans="1:8" x14ac:dyDescent="0.25">
      <c r="A21" t="s">
        <v>122</v>
      </c>
      <c r="B21" t="s">
        <v>49</v>
      </c>
      <c r="C21" t="s">
        <v>41</v>
      </c>
      <c r="D21" t="s">
        <v>9</v>
      </c>
      <c r="E21" s="99">
        <v>9.6000000000000002E-2</v>
      </c>
      <c r="F21" t="s">
        <v>33</v>
      </c>
      <c r="H21">
        <f>79.7*((E21+0.821)^(-1.15))</f>
        <v>88.050856606382212</v>
      </c>
    </row>
    <row r="22" spans="1:8" x14ac:dyDescent="0.25">
      <c r="A22" t="s">
        <v>123</v>
      </c>
      <c r="B22" t="s">
        <v>10</v>
      </c>
      <c r="C22" t="s">
        <v>41</v>
      </c>
      <c r="D22" t="s">
        <v>9</v>
      </c>
      <c r="E22" s="99">
        <v>7.2999999999999995E-2</v>
      </c>
      <c r="F22" t="s">
        <v>33</v>
      </c>
      <c r="H22">
        <f>79.7*((E22+0.821)^(-1.15))</f>
        <v>90.660931052463056</v>
      </c>
    </row>
    <row r="23" spans="1:8" x14ac:dyDescent="0.25">
      <c r="A23" t="s">
        <v>124</v>
      </c>
      <c r="B23" t="s">
        <v>109</v>
      </c>
      <c r="C23" t="s">
        <v>41</v>
      </c>
      <c r="D23" t="s">
        <v>9</v>
      </c>
      <c r="E23" s="99">
        <v>4.9000000000000002E-2</v>
      </c>
      <c r="F23" t="s">
        <v>33</v>
      </c>
      <c r="H23">
        <f>79.7*((E23+0.821)^(-1.15))</f>
        <v>93.542975641904548</v>
      </c>
    </row>
    <row r="24" spans="1:8" x14ac:dyDescent="0.25">
      <c r="A24" t="s">
        <v>125</v>
      </c>
      <c r="B24" t="s">
        <v>20</v>
      </c>
      <c r="C24" t="s">
        <v>41</v>
      </c>
      <c r="D24" t="s">
        <v>9</v>
      </c>
      <c r="E24" s="99">
        <v>5.7000000000000002E-2</v>
      </c>
      <c r="F24" t="s">
        <v>33</v>
      </c>
      <c r="H24">
        <f>79.7*((E24+0.821)^(-1.15))</f>
        <v>92.563470237548131</v>
      </c>
    </row>
    <row r="25" spans="1:8" x14ac:dyDescent="0.25">
      <c r="A25" t="s">
        <v>126</v>
      </c>
      <c r="B25" t="s">
        <v>20</v>
      </c>
      <c r="C25" t="s">
        <v>41</v>
      </c>
      <c r="D25" t="s">
        <v>9</v>
      </c>
      <c r="E25" s="99">
        <v>4.7E-2</v>
      </c>
      <c r="F25" t="s">
        <v>33</v>
      </c>
      <c r="H25">
        <f>79.7*((E25+0.821)^(-1.15))</f>
        <v>93.790885779956668</v>
      </c>
    </row>
    <row r="26" spans="1:8" x14ac:dyDescent="0.25">
      <c r="A26" t="s">
        <v>127</v>
      </c>
      <c r="B26" t="s">
        <v>45</v>
      </c>
      <c r="C26" t="s">
        <v>41</v>
      </c>
      <c r="D26" t="s">
        <v>9</v>
      </c>
      <c r="E26" s="99">
        <v>3.9E-2</v>
      </c>
      <c r="F26" t="s">
        <v>33</v>
      </c>
      <c r="H26">
        <f>79.7*((E26+0.821)^(-1.15))</f>
        <v>94.794928310070233</v>
      </c>
    </row>
    <row r="27" spans="1:8" x14ac:dyDescent="0.25">
      <c r="A27" t="s">
        <v>128</v>
      </c>
      <c r="B27" t="s">
        <v>22</v>
      </c>
      <c r="C27" t="s">
        <v>41</v>
      </c>
      <c r="D27" t="s">
        <v>32</v>
      </c>
      <c r="E27" s="99">
        <v>0.02</v>
      </c>
      <c r="F27" t="s">
        <v>33</v>
      </c>
      <c r="H27">
        <f>79.7*((E27+0.821)^(-1.15))</f>
        <v>97.261939644504281</v>
      </c>
    </row>
    <row r="28" spans="1:8" x14ac:dyDescent="0.25">
      <c r="A28" t="s">
        <v>129</v>
      </c>
      <c r="B28" t="s">
        <v>130</v>
      </c>
      <c r="C28" t="s">
        <v>41</v>
      </c>
      <c r="D28" t="s">
        <v>9</v>
      </c>
      <c r="E28" s="99">
        <v>4.2000000000000003E-2</v>
      </c>
      <c r="F28" t="s">
        <v>33</v>
      </c>
      <c r="H28">
        <f>79.7*((E28+0.821)^(-1.15))</f>
        <v>94.416067183132853</v>
      </c>
    </row>
    <row r="29" spans="1:8" x14ac:dyDescent="0.25">
      <c r="A29" t="s">
        <v>131</v>
      </c>
      <c r="B29" t="s">
        <v>132</v>
      </c>
      <c r="C29" t="s">
        <v>41</v>
      </c>
      <c r="D29" t="s">
        <v>9</v>
      </c>
      <c r="E29" s="99">
        <v>6.2E-2</v>
      </c>
      <c r="F29" t="s">
        <v>33</v>
      </c>
      <c r="H29">
        <f>79.7*((E29+0.821)^(-1.15))</f>
        <v>91.960963381325229</v>
      </c>
    </row>
    <row r="30" spans="1:8" x14ac:dyDescent="0.25">
      <c r="A30" t="s">
        <v>133</v>
      </c>
      <c r="B30" t="s">
        <v>29</v>
      </c>
      <c r="C30" t="s">
        <v>41</v>
      </c>
      <c r="D30" t="s">
        <v>9</v>
      </c>
      <c r="E30" s="99">
        <v>7.2999999999999995E-2</v>
      </c>
      <c r="F30" t="s">
        <v>33</v>
      </c>
      <c r="H30">
        <f>79.7*((E30+0.821)^(-1.15))</f>
        <v>90.660931052463056</v>
      </c>
    </row>
    <row r="31" spans="1:8" x14ac:dyDescent="0.25">
      <c r="A31" t="s">
        <v>134</v>
      </c>
      <c r="B31" t="s">
        <v>81</v>
      </c>
      <c r="C31" t="s">
        <v>41</v>
      </c>
      <c r="D31" t="s">
        <v>9</v>
      </c>
      <c r="E31" s="99">
        <v>0.1</v>
      </c>
      <c r="F31" t="s">
        <v>33</v>
      </c>
      <c r="H31">
        <f>79.7*((E31+0.821)^(-1.15))</f>
        <v>87.611223767258124</v>
      </c>
    </row>
    <row r="32" spans="1:8" x14ac:dyDescent="0.25">
      <c r="A32" t="s">
        <v>63</v>
      </c>
      <c r="B32" t="s">
        <v>64</v>
      </c>
      <c r="C32" t="s">
        <v>41</v>
      </c>
      <c r="D32" t="s">
        <v>9</v>
      </c>
      <c r="E32" s="99">
        <v>0.06</v>
      </c>
      <c r="F32" s="18" t="s">
        <v>33</v>
      </c>
      <c r="H32">
        <f>79.7*((E32+0.821)^(-1.15))</f>
        <v>92.201083931374228</v>
      </c>
    </row>
    <row r="33" spans="1:8" x14ac:dyDescent="0.25">
      <c r="A33" t="s">
        <v>65</v>
      </c>
      <c r="B33" t="s">
        <v>25</v>
      </c>
      <c r="C33" t="s">
        <v>41</v>
      </c>
      <c r="D33" t="s">
        <v>9</v>
      </c>
      <c r="E33" s="99">
        <v>0.11</v>
      </c>
      <c r="F33" s="18" t="s">
        <v>33</v>
      </c>
      <c r="H33">
        <f>79.7*((E33+0.821)^(-1.15))</f>
        <v>86.529897300922585</v>
      </c>
    </row>
    <row r="34" spans="1:8" x14ac:dyDescent="0.25">
      <c r="A34" t="s">
        <v>66</v>
      </c>
      <c r="B34" t="s">
        <v>67</v>
      </c>
      <c r="C34" t="s">
        <v>41</v>
      </c>
      <c r="D34" t="s">
        <v>9</v>
      </c>
      <c r="E34" s="99">
        <v>0.15</v>
      </c>
      <c r="F34" s="18" t="s">
        <v>33</v>
      </c>
      <c r="H34">
        <f>79.7*((E34+0.821)^(-1.15))</f>
        <v>82.443459425496187</v>
      </c>
    </row>
    <row r="35" spans="1:8" x14ac:dyDescent="0.25">
      <c r="A35" t="s">
        <v>68</v>
      </c>
      <c r="B35" t="s">
        <v>47</v>
      </c>
      <c r="C35" t="s">
        <v>41</v>
      </c>
      <c r="D35" t="s">
        <v>9</v>
      </c>
      <c r="E35" s="99">
        <v>6.7000000000000004E-2</v>
      </c>
      <c r="F35" s="18" t="s">
        <v>33</v>
      </c>
      <c r="H35">
        <f>79.7*((E35+0.821)^(-1.15))</f>
        <v>91.365747298229138</v>
      </c>
    </row>
    <row r="36" spans="1:8" x14ac:dyDescent="0.25">
      <c r="A36" t="s">
        <v>69</v>
      </c>
      <c r="B36" t="s">
        <v>70</v>
      </c>
      <c r="C36" t="s">
        <v>41</v>
      </c>
      <c r="D36" t="s">
        <v>9</v>
      </c>
      <c r="E36" s="99">
        <v>0.12</v>
      </c>
      <c r="F36" s="18" t="s">
        <v>33</v>
      </c>
      <c r="H36">
        <f>79.7*((E36+0.821)^(-1.15))</f>
        <v>85.473257231842609</v>
      </c>
    </row>
    <row r="37" spans="1:8" x14ac:dyDescent="0.25">
      <c r="A37" t="s">
        <v>71</v>
      </c>
      <c r="B37" t="s">
        <v>46</v>
      </c>
      <c r="C37" t="s">
        <v>41</v>
      </c>
      <c r="D37" t="s">
        <v>9</v>
      </c>
      <c r="E37" s="99">
        <v>0.2</v>
      </c>
      <c r="F37" s="18" t="s">
        <v>33</v>
      </c>
      <c r="H37">
        <f>79.7*((E37+0.821)^(-1.15))</f>
        <v>77.817758674633538</v>
      </c>
    </row>
    <row r="38" spans="1:8" x14ac:dyDescent="0.25">
      <c r="A38" t="s">
        <v>72</v>
      </c>
      <c r="B38" t="s">
        <v>47</v>
      </c>
      <c r="C38" t="s">
        <v>41</v>
      </c>
      <c r="D38" t="s">
        <v>9</v>
      </c>
      <c r="E38" s="99">
        <v>9.9000000000000005E-2</v>
      </c>
      <c r="F38" s="18" t="s">
        <v>33</v>
      </c>
      <c r="H38">
        <f>79.7*((E38+0.821)^(-1.15))</f>
        <v>87.720746721993237</v>
      </c>
    </row>
    <row r="39" spans="1:8" x14ac:dyDescent="0.25">
      <c r="A39" t="s">
        <v>73</v>
      </c>
      <c r="B39" t="s">
        <v>29</v>
      </c>
      <c r="C39" t="s">
        <v>41</v>
      </c>
      <c r="D39" t="s">
        <v>9</v>
      </c>
      <c r="E39" s="99">
        <v>0.12</v>
      </c>
      <c r="F39" s="18" t="s">
        <v>33</v>
      </c>
      <c r="H39">
        <f>79.7*((E39+0.821)^(-1.15))</f>
        <v>85.473257231842609</v>
      </c>
    </row>
    <row r="40" spans="1:8" x14ac:dyDescent="0.25">
      <c r="A40" t="s">
        <v>74</v>
      </c>
      <c r="B40" t="s">
        <v>47</v>
      </c>
      <c r="C40" t="s">
        <v>41</v>
      </c>
      <c r="D40" t="s">
        <v>9</v>
      </c>
      <c r="E40" s="99">
        <v>0.12</v>
      </c>
      <c r="F40" s="18" t="s">
        <v>33</v>
      </c>
      <c r="H40">
        <f>79.7*((E40+0.821)^(-1.15))</f>
        <v>85.473257231842609</v>
      </c>
    </row>
    <row r="41" spans="1:8" x14ac:dyDescent="0.25">
      <c r="A41" t="s">
        <v>75</v>
      </c>
      <c r="B41" t="s">
        <v>76</v>
      </c>
      <c r="C41" t="s">
        <v>41</v>
      </c>
      <c r="D41" t="s">
        <v>9</v>
      </c>
      <c r="E41" s="99">
        <v>0.15</v>
      </c>
      <c r="F41" s="18" t="s">
        <v>33</v>
      </c>
      <c r="H41">
        <f>79.7*((E41+0.821)^(-1.15))</f>
        <v>82.443459425496187</v>
      </c>
    </row>
    <row r="42" spans="1:8" x14ac:dyDescent="0.25">
      <c r="A42" t="s">
        <v>77</v>
      </c>
      <c r="B42" t="s">
        <v>48</v>
      </c>
      <c r="C42" t="s">
        <v>41</v>
      </c>
      <c r="D42" t="s">
        <v>9</v>
      </c>
      <c r="E42" s="99">
        <v>0.13</v>
      </c>
      <c r="F42" s="18" t="s">
        <v>33</v>
      </c>
      <c r="H42">
        <f>79.7*((E42+0.821)^(-1.15))</f>
        <v>84.440486520895561</v>
      </c>
    </row>
    <row r="43" spans="1:8" x14ac:dyDescent="0.25">
      <c r="A43" t="s">
        <v>78</v>
      </c>
      <c r="B43" t="s">
        <v>79</v>
      </c>
      <c r="C43" t="s">
        <v>41</v>
      </c>
      <c r="D43" t="s">
        <v>9</v>
      </c>
      <c r="E43" s="99">
        <v>0.14000000000000001</v>
      </c>
      <c r="F43" s="18" t="s">
        <v>33</v>
      </c>
      <c r="H43">
        <f>79.7*((E43+0.821)^(-1.15))</f>
        <v>83.430803384360274</v>
      </c>
    </row>
    <row r="44" spans="1:8" x14ac:dyDescent="0.25">
      <c r="A44" t="s">
        <v>80</v>
      </c>
      <c r="B44" t="s">
        <v>81</v>
      </c>
      <c r="C44" t="s">
        <v>41</v>
      </c>
      <c r="D44" t="s">
        <v>9</v>
      </c>
      <c r="E44" s="99">
        <v>7.0000000000000007E-2</v>
      </c>
      <c r="F44" s="18" t="s">
        <v>33</v>
      </c>
      <c r="H44">
        <f>79.7*((E44+0.821)^(-1.15))</f>
        <v>91.012063624628937</v>
      </c>
    </row>
    <row r="45" spans="1:8" x14ac:dyDescent="0.25">
      <c r="A45" t="s">
        <v>82</v>
      </c>
      <c r="B45" t="s">
        <v>20</v>
      </c>
      <c r="C45" t="s">
        <v>41</v>
      </c>
      <c r="D45" t="s">
        <v>9</v>
      </c>
      <c r="E45" s="99">
        <v>0.15</v>
      </c>
      <c r="F45" s="18" t="s">
        <v>33</v>
      </c>
      <c r="H45">
        <f>79.7*((E45+0.821)^(-1.15))</f>
        <v>82.443459425496187</v>
      </c>
    </row>
    <row r="46" spans="1:8" x14ac:dyDescent="0.25">
      <c r="A46" t="s">
        <v>83</v>
      </c>
      <c r="B46" t="s">
        <v>84</v>
      </c>
      <c r="C46" t="s">
        <v>41</v>
      </c>
      <c r="D46" t="s">
        <v>9</v>
      </c>
      <c r="E46" s="99">
        <v>0.13</v>
      </c>
      <c r="F46" s="18" t="s">
        <v>33</v>
      </c>
      <c r="H46">
        <f>79.7*((E46+0.821)^(-1.15))</f>
        <v>84.440486520895561</v>
      </c>
    </row>
    <row r="47" spans="1:8" x14ac:dyDescent="0.25">
      <c r="A47" t="s">
        <v>85</v>
      </c>
      <c r="B47" t="s">
        <v>10</v>
      </c>
      <c r="C47" t="s">
        <v>41</v>
      </c>
      <c r="D47" t="s">
        <v>9</v>
      </c>
      <c r="E47" s="99">
        <v>8.1000000000000003E-2</v>
      </c>
      <c r="F47" s="18" t="s">
        <v>33</v>
      </c>
      <c r="H47">
        <f>79.7*((E47+0.821)^(-1.15))</f>
        <v>89.736846412850028</v>
      </c>
    </row>
    <row r="48" spans="1:8" x14ac:dyDescent="0.25">
      <c r="A48" t="s">
        <v>86</v>
      </c>
      <c r="B48" t="s">
        <v>27</v>
      </c>
      <c r="C48" t="s">
        <v>41</v>
      </c>
      <c r="D48" t="s">
        <v>9</v>
      </c>
      <c r="E48" s="99">
        <v>6.2E-2</v>
      </c>
      <c r="F48" s="18" t="s">
        <v>33</v>
      </c>
      <c r="H48">
        <f>79.7*((E48+0.821)^(-1.15))</f>
        <v>91.960963381325229</v>
      </c>
    </row>
    <row r="49" spans="1:8" x14ac:dyDescent="0.25">
      <c r="A49" t="s">
        <v>87</v>
      </c>
      <c r="B49" t="s">
        <v>28</v>
      </c>
      <c r="C49" t="s">
        <v>41</v>
      </c>
      <c r="D49" t="s">
        <v>9</v>
      </c>
      <c r="E49" s="99">
        <v>0.11</v>
      </c>
      <c r="F49" s="18" t="s">
        <v>33</v>
      </c>
      <c r="H49">
        <f>79.7*((E49+0.821)^(-1.15))</f>
        <v>86.529897300922585</v>
      </c>
    </row>
    <row r="50" spans="1:8" x14ac:dyDescent="0.25">
      <c r="A50" t="s">
        <v>88</v>
      </c>
      <c r="B50" t="s">
        <v>21</v>
      </c>
      <c r="C50" t="s">
        <v>41</v>
      </c>
      <c r="D50" t="s">
        <v>9</v>
      </c>
      <c r="E50" s="99">
        <v>8.5000000000000006E-2</v>
      </c>
      <c r="F50" s="18" t="s">
        <v>33</v>
      </c>
      <c r="H50">
        <f>79.7*((E50+0.821)^(-1.15))</f>
        <v>89.281379926200984</v>
      </c>
    </row>
    <row r="51" spans="1:8" x14ac:dyDescent="0.25">
      <c r="A51" t="s">
        <v>89</v>
      </c>
      <c r="B51" t="s">
        <v>90</v>
      </c>
      <c r="C51" t="s">
        <v>41</v>
      </c>
      <c r="D51" t="s">
        <v>9</v>
      </c>
      <c r="E51" s="99">
        <v>0.11</v>
      </c>
      <c r="F51" s="18" t="s">
        <v>33</v>
      </c>
      <c r="H51">
        <f>79.7*((E51+0.821)^(-1.15))</f>
        <v>86.529897300922585</v>
      </c>
    </row>
    <row r="52" spans="1:8" x14ac:dyDescent="0.25">
      <c r="A52" t="s">
        <v>91</v>
      </c>
      <c r="B52" t="s">
        <v>27</v>
      </c>
      <c r="C52" t="s">
        <v>41</v>
      </c>
      <c r="D52" t="s">
        <v>9</v>
      </c>
      <c r="E52" s="99">
        <v>0.05</v>
      </c>
      <c r="F52" s="18" t="s">
        <v>33</v>
      </c>
      <c r="H52">
        <f>79.7*((E52+0.821)^(-1.15))</f>
        <v>93.419479481211724</v>
      </c>
    </row>
    <row r="53" spans="1:8" x14ac:dyDescent="0.25">
      <c r="A53" t="s">
        <v>92</v>
      </c>
      <c r="B53" t="s">
        <v>21</v>
      </c>
      <c r="C53" t="s">
        <v>41</v>
      </c>
      <c r="D53" t="s">
        <v>9</v>
      </c>
      <c r="E53" s="99">
        <v>0.03</v>
      </c>
      <c r="F53" s="18" t="s">
        <v>33</v>
      </c>
      <c r="H53">
        <f>79.7*((E53+0.821)^(-1.15))</f>
        <v>95.948751344812834</v>
      </c>
    </row>
    <row r="54" spans="1:8" x14ac:dyDescent="0.25">
      <c r="A54" t="s">
        <v>93</v>
      </c>
      <c r="B54" t="s">
        <v>94</v>
      </c>
      <c r="C54" t="s">
        <v>41</v>
      </c>
      <c r="D54" t="s">
        <v>9</v>
      </c>
      <c r="E54" s="99">
        <v>0.04</v>
      </c>
      <c r="F54" s="18" t="s">
        <v>33</v>
      </c>
      <c r="H54">
        <f>79.7*((E54+0.821)^(-1.15))</f>
        <v>94.668325907721353</v>
      </c>
    </row>
    <row r="55" spans="1:8" x14ac:dyDescent="0.25">
      <c r="A55" t="s">
        <v>95</v>
      </c>
      <c r="B55" t="s">
        <v>21</v>
      </c>
      <c r="C55" t="s">
        <v>41</v>
      </c>
      <c r="D55" t="s">
        <v>32</v>
      </c>
      <c r="E55" s="99">
        <v>0.02</v>
      </c>
      <c r="F55" s="18" t="s">
        <v>33</v>
      </c>
      <c r="H55">
        <f>79.7*((E55+0.821)^(-1.15))</f>
        <v>97.261939644504281</v>
      </c>
    </row>
    <row r="56" spans="1:8" x14ac:dyDescent="0.25">
      <c r="A56" t="s">
        <v>96</v>
      </c>
      <c r="B56" t="s">
        <v>19</v>
      </c>
      <c r="C56" t="s">
        <v>41</v>
      </c>
      <c r="D56" t="s">
        <v>9</v>
      </c>
      <c r="E56" s="99">
        <v>0.18</v>
      </c>
      <c r="F56" s="18" t="s">
        <v>33</v>
      </c>
      <c r="H56">
        <f>79.7*((E56+0.821)^(-1.15))</f>
        <v>79.608443425776642</v>
      </c>
    </row>
    <row r="57" spans="1:8" x14ac:dyDescent="0.25">
      <c r="A57" t="s">
        <v>97</v>
      </c>
      <c r="B57" t="s">
        <v>98</v>
      </c>
      <c r="C57" t="s">
        <v>41</v>
      </c>
      <c r="D57" t="s">
        <v>9</v>
      </c>
      <c r="E57" s="99">
        <v>0.12</v>
      </c>
      <c r="F57" s="31" t="s">
        <v>33</v>
      </c>
      <c r="H57">
        <f>79.7*((E57+0.821)^(-1.15))</f>
        <v>85.473257231842609</v>
      </c>
    </row>
    <row r="58" spans="1:8" x14ac:dyDescent="0.25">
      <c r="A58" t="s">
        <v>99</v>
      </c>
      <c r="B58" t="s">
        <v>29</v>
      </c>
      <c r="C58" t="s">
        <v>41</v>
      </c>
      <c r="D58" t="s">
        <v>9</v>
      </c>
      <c r="E58" s="99">
        <v>0.15</v>
      </c>
      <c r="F58" s="40" t="s">
        <v>33</v>
      </c>
      <c r="H58">
        <f>79.7*((E58+0.821)^(-1.15))</f>
        <v>82.443459425496187</v>
      </c>
    </row>
    <row r="59" spans="1:8" x14ac:dyDescent="0.25">
      <c r="A59" t="s">
        <v>100</v>
      </c>
      <c r="B59" t="s">
        <v>51</v>
      </c>
      <c r="C59" t="s">
        <v>41</v>
      </c>
      <c r="D59" t="s">
        <v>9</v>
      </c>
      <c r="E59" s="99">
        <v>0.08</v>
      </c>
      <c r="F59" s="46" t="s">
        <v>33</v>
      </c>
      <c r="H59">
        <f>79.7*((E59+0.821)^(-1.15))</f>
        <v>89.851392429399681</v>
      </c>
    </row>
    <row r="60" spans="1:8" x14ac:dyDescent="0.25">
      <c r="A60" t="s">
        <v>101</v>
      </c>
      <c r="B60" t="s">
        <v>11</v>
      </c>
      <c r="C60" t="s">
        <v>41</v>
      </c>
      <c r="D60" t="s">
        <v>9</v>
      </c>
      <c r="E60" s="99">
        <v>0.06</v>
      </c>
      <c r="F60" s="51" t="s">
        <v>33</v>
      </c>
      <c r="H60">
        <f>79.7*((E60+0.821)^(-1.15))</f>
        <v>92.201083931374228</v>
      </c>
    </row>
    <row r="61" spans="1:8" x14ac:dyDescent="0.25">
      <c r="A61" t="s">
        <v>102</v>
      </c>
      <c r="B61" t="s">
        <v>21</v>
      </c>
      <c r="C61" t="s">
        <v>41</v>
      </c>
      <c r="D61" t="s">
        <v>9</v>
      </c>
      <c r="E61" s="99">
        <v>0.08</v>
      </c>
      <c r="F61" s="57" t="s">
        <v>33</v>
      </c>
      <c r="H61">
        <f>79.7*((E61+0.821)^(-1.15))</f>
        <v>89.851392429399681</v>
      </c>
    </row>
    <row r="62" spans="1:8" x14ac:dyDescent="0.25">
      <c r="A62" s="64"/>
      <c r="B62" s="64"/>
      <c r="C62" s="64"/>
      <c r="D62" s="64"/>
      <c r="E62" s="92"/>
      <c r="F62" s="64"/>
    </row>
    <row r="63" spans="1:8" x14ac:dyDescent="0.25">
      <c r="A63" s="71"/>
      <c r="B63" s="71"/>
      <c r="C63" s="71"/>
      <c r="D63" s="71"/>
      <c r="E63" s="92"/>
      <c r="F63" s="71"/>
    </row>
    <row r="64" spans="1:8" x14ac:dyDescent="0.25">
      <c r="A64" s="72"/>
      <c r="B64" s="72"/>
      <c r="C64" s="72"/>
      <c r="D64" s="72"/>
      <c r="E64" s="92"/>
      <c r="F64" s="72"/>
    </row>
    <row r="65" spans="1:6" x14ac:dyDescent="0.25">
      <c r="A65" s="72"/>
      <c r="B65" s="72"/>
      <c r="C65" s="72"/>
      <c r="D65" s="72"/>
      <c r="E65" s="92"/>
      <c r="F65" s="72"/>
    </row>
    <row r="66" spans="1:6" x14ac:dyDescent="0.25">
      <c r="A66" s="85"/>
      <c r="B66" s="85"/>
      <c r="C66" s="85"/>
      <c r="D66" s="85"/>
      <c r="E66" s="92"/>
      <c r="F66" s="85"/>
    </row>
    <row r="67" spans="1:6" x14ac:dyDescent="0.25">
      <c r="A67" s="92"/>
      <c r="B67" s="92"/>
      <c r="C67" s="92"/>
      <c r="D67" s="92"/>
      <c r="E67" s="92"/>
      <c r="F67" s="9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7A6D-BE8A-44A3-8C2A-29DFC955F492}">
  <dimension ref="A1:Q67"/>
  <sheetViews>
    <sheetView topLeftCell="B55" zoomScaleNormal="100" workbookViewId="0">
      <selection activeCell="R7" sqref="R7"/>
    </sheetView>
  </sheetViews>
  <sheetFormatPr defaultRowHeight="15" x14ac:dyDescent="0.25"/>
  <cols>
    <col min="1" max="1" width="10.5703125" bestFit="1" customWidth="1"/>
    <col min="2" max="2" width="10.7109375" bestFit="1" customWidth="1"/>
    <col min="3" max="3" width="19.140625" bestFit="1" customWidth="1"/>
    <col min="5" max="5" width="11.28515625" bestFit="1" customWidth="1"/>
    <col min="7" max="7" width="9.140625" style="111"/>
    <col min="8" max="8" width="10.5703125" bestFit="1" customWidth="1"/>
    <col min="9" max="9" width="10.7109375" bestFit="1" customWidth="1"/>
    <col min="10" max="10" width="19.140625" bestFit="1" customWidth="1"/>
    <col min="12" max="12" width="11.28515625" bestFit="1" customWidth="1"/>
  </cols>
  <sheetData>
    <row r="1" spans="1:17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H1" s="10" t="s">
        <v>12</v>
      </c>
      <c r="I1" s="10" t="s">
        <v>13</v>
      </c>
      <c r="J1" s="10" t="s">
        <v>14</v>
      </c>
      <c r="K1" s="10" t="s">
        <v>15</v>
      </c>
      <c r="L1" s="10" t="s">
        <v>16</v>
      </c>
      <c r="M1" s="10" t="s">
        <v>17</v>
      </c>
      <c r="O1" s="95" t="s">
        <v>53</v>
      </c>
      <c r="Q1" s="95" t="s">
        <v>0</v>
      </c>
    </row>
    <row r="2" spans="1:17" x14ac:dyDescent="0.25">
      <c r="A2" t="s">
        <v>18</v>
      </c>
      <c r="B2" t="s">
        <v>103</v>
      </c>
      <c r="C2" t="s">
        <v>38</v>
      </c>
      <c r="D2" t="s">
        <v>9</v>
      </c>
      <c r="E2" s="99">
        <v>33</v>
      </c>
      <c r="F2" s="9" t="s">
        <v>37</v>
      </c>
      <c r="H2" t="s">
        <v>18</v>
      </c>
      <c r="I2" t="s">
        <v>103</v>
      </c>
      <c r="J2" t="s">
        <v>36</v>
      </c>
      <c r="K2" t="s">
        <v>9</v>
      </c>
      <c r="L2" s="99">
        <v>32.700000000000003</v>
      </c>
      <c r="M2" s="9" t="s">
        <v>37</v>
      </c>
      <c r="O2">
        <f>E2-L2</f>
        <v>0.29999999999999716</v>
      </c>
      <c r="Q2">
        <f>IF(O2&lt;=0,4.8*O2+93,IF(O2&lt;=0.625,-4.8*O2+93,IF(O2&lt;=2.5,-8*O2+95,IF(O2&lt;=5,-10*O2+100,IF(O2&lt;=10,124.57*EXP(-0.1842*O2),IF(O2&lt;=15,1002.2*(O2^(-1.7083)),9))))))</f>
        <v>91.560000000000016</v>
      </c>
    </row>
    <row r="3" spans="1:17" x14ac:dyDescent="0.25">
      <c r="A3" t="s">
        <v>104</v>
      </c>
      <c r="B3" t="s">
        <v>47</v>
      </c>
      <c r="C3" t="s">
        <v>38</v>
      </c>
      <c r="D3" t="s">
        <v>9</v>
      </c>
      <c r="E3" s="99">
        <v>26</v>
      </c>
      <c r="F3" s="9" t="s">
        <v>37</v>
      </c>
      <c r="H3" t="s">
        <v>104</v>
      </c>
      <c r="I3" t="s">
        <v>47</v>
      </c>
      <c r="J3" t="s">
        <v>36</v>
      </c>
      <c r="K3" t="s">
        <v>9</v>
      </c>
      <c r="L3" s="99">
        <v>27</v>
      </c>
      <c r="M3" s="9" t="s">
        <v>37</v>
      </c>
      <c r="O3">
        <f>E3-L3</f>
        <v>-1</v>
      </c>
      <c r="Q3">
        <f t="shared" ref="Q3:Q66" si="0">IF(O3&lt;=0,4.8*O3+93,IF(O3&lt;=0.625,-4.8*O3+93,IF(O3&lt;=2.5,-8*O3+95,IF(O3&lt;=5,-10*O3+100,IF(O3&lt;=10,124.57*EXP(-0.1842*O3),IF(O3&lt;=15,1002.2*(O3^(-1.7083)),9))))))</f>
        <v>88.2</v>
      </c>
    </row>
    <row r="4" spans="1:17" x14ac:dyDescent="0.25">
      <c r="A4" t="s">
        <v>105</v>
      </c>
      <c r="B4" t="s">
        <v>106</v>
      </c>
      <c r="C4" t="s">
        <v>38</v>
      </c>
      <c r="D4" t="s">
        <v>9</v>
      </c>
      <c r="E4" s="99">
        <v>23</v>
      </c>
      <c r="F4" s="9" t="s">
        <v>37</v>
      </c>
      <c r="H4" t="s">
        <v>105</v>
      </c>
      <c r="I4" t="s">
        <v>106</v>
      </c>
      <c r="J4" t="s">
        <v>36</v>
      </c>
      <c r="K4" t="s">
        <v>9</v>
      </c>
      <c r="L4" s="99">
        <v>22.5</v>
      </c>
      <c r="M4" s="9" t="s">
        <v>37</v>
      </c>
      <c r="O4">
        <f t="shared" ref="O4:O67" si="1">E4-L4</f>
        <v>0.5</v>
      </c>
      <c r="Q4">
        <f t="shared" si="0"/>
        <v>90.6</v>
      </c>
    </row>
    <row r="5" spans="1:17" x14ac:dyDescent="0.25">
      <c r="A5" t="s">
        <v>107</v>
      </c>
      <c r="B5" t="s">
        <v>47</v>
      </c>
      <c r="C5" t="s">
        <v>38</v>
      </c>
      <c r="D5" t="s">
        <v>9</v>
      </c>
      <c r="E5" s="99">
        <v>21</v>
      </c>
      <c r="F5" s="9" t="s">
        <v>37</v>
      </c>
      <c r="H5" t="s">
        <v>107</v>
      </c>
      <c r="I5" t="s">
        <v>47</v>
      </c>
      <c r="J5" t="s">
        <v>36</v>
      </c>
      <c r="K5" t="s">
        <v>9</v>
      </c>
      <c r="L5" s="99">
        <v>20.2</v>
      </c>
      <c r="M5" s="9" t="s">
        <v>37</v>
      </c>
      <c r="O5">
        <f t="shared" si="1"/>
        <v>0.80000000000000071</v>
      </c>
      <c r="Q5">
        <f t="shared" si="0"/>
        <v>88.6</v>
      </c>
    </row>
    <row r="6" spans="1:17" x14ac:dyDescent="0.25">
      <c r="A6" t="s">
        <v>108</v>
      </c>
      <c r="B6" t="s">
        <v>109</v>
      </c>
      <c r="C6" t="s">
        <v>38</v>
      </c>
      <c r="D6" t="s">
        <v>9</v>
      </c>
      <c r="E6" s="99">
        <v>23</v>
      </c>
      <c r="F6" s="9" t="s">
        <v>37</v>
      </c>
      <c r="H6" t="s">
        <v>108</v>
      </c>
      <c r="I6" t="s">
        <v>109</v>
      </c>
      <c r="J6" t="s">
        <v>36</v>
      </c>
      <c r="K6" t="s">
        <v>9</v>
      </c>
      <c r="L6" s="99">
        <v>22.2</v>
      </c>
      <c r="M6" s="9" t="s">
        <v>37</v>
      </c>
      <c r="O6">
        <f t="shared" si="1"/>
        <v>0.80000000000000071</v>
      </c>
      <c r="Q6">
        <f t="shared" si="0"/>
        <v>88.6</v>
      </c>
    </row>
    <row r="7" spans="1:17" x14ac:dyDescent="0.25">
      <c r="A7" t="s">
        <v>110</v>
      </c>
      <c r="B7" t="s">
        <v>45</v>
      </c>
      <c r="C7" t="s">
        <v>38</v>
      </c>
      <c r="D7" t="s">
        <v>9</v>
      </c>
      <c r="E7" s="99">
        <v>27</v>
      </c>
      <c r="F7" s="9" t="s">
        <v>37</v>
      </c>
      <c r="H7" t="s">
        <v>110</v>
      </c>
      <c r="I7" t="s">
        <v>45</v>
      </c>
      <c r="J7" t="s">
        <v>36</v>
      </c>
      <c r="K7" t="s">
        <v>9</v>
      </c>
      <c r="L7" s="99">
        <v>25.2</v>
      </c>
      <c r="M7" s="9" t="s">
        <v>37</v>
      </c>
      <c r="O7">
        <f t="shared" si="1"/>
        <v>1.8000000000000007</v>
      </c>
      <c r="Q7">
        <f t="shared" si="0"/>
        <v>80.599999999999994</v>
      </c>
    </row>
    <row r="8" spans="1:17" x14ac:dyDescent="0.25">
      <c r="A8" t="s">
        <v>111</v>
      </c>
      <c r="B8" t="s">
        <v>20</v>
      </c>
      <c r="C8" t="s">
        <v>38</v>
      </c>
      <c r="D8" t="s">
        <v>9</v>
      </c>
      <c r="E8" s="99">
        <v>27</v>
      </c>
      <c r="F8" s="9" t="s">
        <v>37</v>
      </c>
      <c r="H8" t="s">
        <v>111</v>
      </c>
      <c r="I8" t="s">
        <v>20</v>
      </c>
      <c r="J8" t="s">
        <v>36</v>
      </c>
      <c r="K8" t="s">
        <v>9</v>
      </c>
      <c r="L8" s="99">
        <v>25.1</v>
      </c>
      <c r="M8" s="9" t="s">
        <v>37</v>
      </c>
      <c r="O8">
        <f t="shared" si="1"/>
        <v>1.8999999999999986</v>
      </c>
      <c r="Q8">
        <f t="shared" si="0"/>
        <v>79.800000000000011</v>
      </c>
    </row>
    <row r="9" spans="1:17" x14ac:dyDescent="0.25">
      <c r="A9" t="s">
        <v>112</v>
      </c>
      <c r="B9" t="s">
        <v>27</v>
      </c>
      <c r="C9" t="s">
        <v>38</v>
      </c>
      <c r="D9" t="s">
        <v>9</v>
      </c>
      <c r="E9" s="99">
        <v>20</v>
      </c>
      <c r="F9" s="9" t="s">
        <v>37</v>
      </c>
      <c r="H9" t="s">
        <v>112</v>
      </c>
      <c r="I9" t="s">
        <v>27</v>
      </c>
      <c r="J9" t="s">
        <v>36</v>
      </c>
      <c r="K9" t="s">
        <v>9</v>
      </c>
      <c r="L9" s="99">
        <v>23</v>
      </c>
      <c r="M9" s="9" t="s">
        <v>37</v>
      </c>
      <c r="O9">
        <f t="shared" si="1"/>
        <v>-3</v>
      </c>
      <c r="Q9">
        <f t="shared" si="0"/>
        <v>78.599999999999994</v>
      </c>
    </row>
    <row r="10" spans="1:17" x14ac:dyDescent="0.25">
      <c r="A10" t="s">
        <v>113</v>
      </c>
      <c r="B10" t="s">
        <v>109</v>
      </c>
      <c r="C10" t="s">
        <v>38</v>
      </c>
      <c r="D10" t="s">
        <v>9</v>
      </c>
      <c r="E10" s="99">
        <v>20</v>
      </c>
      <c r="F10" s="9" t="s">
        <v>37</v>
      </c>
      <c r="H10" t="s">
        <v>113</v>
      </c>
      <c r="I10" t="s">
        <v>109</v>
      </c>
      <c r="J10" t="s">
        <v>36</v>
      </c>
      <c r="K10" t="s">
        <v>9</v>
      </c>
      <c r="L10" s="99">
        <v>20.3</v>
      </c>
      <c r="M10" s="9" t="s">
        <v>37</v>
      </c>
      <c r="O10">
        <f t="shared" si="1"/>
        <v>-0.30000000000000071</v>
      </c>
      <c r="Q10">
        <f t="shared" si="0"/>
        <v>91.56</v>
      </c>
    </row>
    <row r="11" spans="1:17" x14ac:dyDescent="0.25">
      <c r="A11" t="s">
        <v>114</v>
      </c>
      <c r="B11" t="s">
        <v>45</v>
      </c>
      <c r="C11" t="s">
        <v>38</v>
      </c>
      <c r="D11" t="s">
        <v>9</v>
      </c>
      <c r="E11" s="99">
        <v>20</v>
      </c>
      <c r="F11" s="9" t="s">
        <v>37</v>
      </c>
      <c r="H11" t="s">
        <v>114</v>
      </c>
      <c r="I11" t="s">
        <v>45</v>
      </c>
      <c r="J11" t="s">
        <v>36</v>
      </c>
      <c r="K11" t="s">
        <v>9</v>
      </c>
      <c r="L11" s="99">
        <v>20.8</v>
      </c>
      <c r="M11" s="9" t="s">
        <v>37</v>
      </c>
      <c r="O11">
        <f t="shared" si="1"/>
        <v>-0.80000000000000071</v>
      </c>
      <c r="Q11">
        <f t="shared" si="0"/>
        <v>89.16</v>
      </c>
    </row>
    <row r="12" spans="1:17" x14ac:dyDescent="0.25">
      <c r="A12" t="s">
        <v>115</v>
      </c>
      <c r="B12" t="s">
        <v>49</v>
      </c>
      <c r="C12" t="s">
        <v>38</v>
      </c>
      <c r="D12" t="s">
        <v>9</v>
      </c>
      <c r="E12" s="99">
        <v>26</v>
      </c>
      <c r="F12" s="9" t="s">
        <v>37</v>
      </c>
      <c r="H12" t="s">
        <v>115</v>
      </c>
      <c r="I12" t="s">
        <v>49</v>
      </c>
      <c r="J12" t="s">
        <v>36</v>
      </c>
      <c r="K12" t="s">
        <v>9</v>
      </c>
      <c r="L12" s="99">
        <v>26.1</v>
      </c>
      <c r="M12" s="9" t="s">
        <v>37</v>
      </c>
      <c r="O12">
        <f t="shared" si="1"/>
        <v>-0.10000000000000142</v>
      </c>
      <c r="Q12">
        <f t="shared" si="0"/>
        <v>92.52</v>
      </c>
    </row>
    <row r="13" spans="1:17" x14ac:dyDescent="0.25">
      <c r="A13" t="s">
        <v>116</v>
      </c>
      <c r="B13" t="s">
        <v>45</v>
      </c>
      <c r="C13" t="s">
        <v>38</v>
      </c>
      <c r="D13" t="s">
        <v>9</v>
      </c>
      <c r="E13" s="99">
        <v>24</v>
      </c>
      <c r="F13" s="9" t="s">
        <v>37</v>
      </c>
      <c r="H13" t="s">
        <v>116</v>
      </c>
      <c r="I13" t="s">
        <v>45</v>
      </c>
      <c r="J13" t="s">
        <v>36</v>
      </c>
      <c r="K13" t="s">
        <v>9</v>
      </c>
      <c r="L13" s="99">
        <v>24.3</v>
      </c>
      <c r="M13" s="9" t="s">
        <v>37</v>
      </c>
      <c r="O13">
        <f t="shared" si="1"/>
        <v>-0.30000000000000071</v>
      </c>
      <c r="Q13">
        <f t="shared" si="0"/>
        <v>91.56</v>
      </c>
    </row>
    <row r="14" spans="1:17" x14ac:dyDescent="0.25">
      <c r="A14" t="s">
        <v>117</v>
      </c>
      <c r="B14" t="s">
        <v>118</v>
      </c>
      <c r="C14" t="s">
        <v>38</v>
      </c>
      <c r="D14" t="s">
        <v>9</v>
      </c>
      <c r="E14" s="99">
        <v>29</v>
      </c>
      <c r="F14" s="9" t="s">
        <v>37</v>
      </c>
      <c r="H14" t="s">
        <v>117</v>
      </c>
      <c r="I14" t="s">
        <v>118</v>
      </c>
      <c r="J14" t="s">
        <v>36</v>
      </c>
      <c r="K14" t="s">
        <v>9</v>
      </c>
      <c r="L14" s="99">
        <v>26.3</v>
      </c>
      <c r="M14" s="9" t="s">
        <v>37</v>
      </c>
      <c r="O14">
        <f t="shared" si="1"/>
        <v>2.6999999999999993</v>
      </c>
      <c r="Q14">
        <f t="shared" si="0"/>
        <v>73</v>
      </c>
    </row>
    <row r="15" spans="1:17" x14ac:dyDescent="0.25">
      <c r="A15" t="s">
        <v>23</v>
      </c>
      <c r="B15" t="s">
        <v>20</v>
      </c>
      <c r="C15" t="s">
        <v>38</v>
      </c>
      <c r="D15" t="s">
        <v>9</v>
      </c>
      <c r="E15" s="99">
        <v>26</v>
      </c>
      <c r="F15" s="9" t="s">
        <v>37</v>
      </c>
      <c r="H15" t="s">
        <v>23</v>
      </c>
      <c r="I15" t="s">
        <v>20</v>
      </c>
      <c r="J15" t="s">
        <v>36</v>
      </c>
      <c r="K15" t="s">
        <v>9</v>
      </c>
      <c r="L15" s="99">
        <v>24.6</v>
      </c>
      <c r="M15" s="9" t="s">
        <v>37</v>
      </c>
      <c r="O15">
        <f t="shared" si="1"/>
        <v>1.3999999999999986</v>
      </c>
      <c r="Q15">
        <f t="shared" si="0"/>
        <v>83.800000000000011</v>
      </c>
    </row>
    <row r="16" spans="1:17" x14ac:dyDescent="0.25">
      <c r="A16" t="s">
        <v>24</v>
      </c>
      <c r="B16" t="s">
        <v>50</v>
      </c>
      <c r="C16" t="s">
        <v>38</v>
      </c>
      <c r="D16" t="s">
        <v>9</v>
      </c>
      <c r="E16" s="99">
        <v>20</v>
      </c>
      <c r="F16" s="9" t="s">
        <v>37</v>
      </c>
      <c r="H16" t="s">
        <v>24</v>
      </c>
      <c r="I16" t="s">
        <v>50</v>
      </c>
      <c r="J16" t="s">
        <v>36</v>
      </c>
      <c r="K16" t="s">
        <v>9</v>
      </c>
      <c r="L16" s="99">
        <v>21.9</v>
      </c>
      <c r="M16" s="9" t="s">
        <v>37</v>
      </c>
      <c r="O16">
        <f t="shared" si="1"/>
        <v>-1.8999999999999986</v>
      </c>
      <c r="Q16">
        <f t="shared" si="0"/>
        <v>83.88000000000001</v>
      </c>
    </row>
    <row r="17" spans="1:17" x14ac:dyDescent="0.25">
      <c r="A17" t="s">
        <v>119</v>
      </c>
      <c r="B17" t="s">
        <v>51</v>
      </c>
      <c r="C17" t="s">
        <v>38</v>
      </c>
      <c r="D17" t="s">
        <v>9</v>
      </c>
      <c r="E17" s="99">
        <v>23</v>
      </c>
      <c r="F17" s="9" t="s">
        <v>37</v>
      </c>
      <c r="H17" t="s">
        <v>119</v>
      </c>
      <c r="I17" t="s">
        <v>51</v>
      </c>
      <c r="J17" t="s">
        <v>36</v>
      </c>
      <c r="K17" t="s">
        <v>9</v>
      </c>
      <c r="L17" s="99">
        <v>24</v>
      </c>
      <c r="M17" s="9" t="s">
        <v>37</v>
      </c>
      <c r="O17">
        <f t="shared" si="1"/>
        <v>-1</v>
      </c>
      <c r="Q17">
        <f t="shared" si="0"/>
        <v>88.2</v>
      </c>
    </row>
    <row r="18" spans="1:17" x14ac:dyDescent="0.25">
      <c r="A18" t="s">
        <v>26</v>
      </c>
      <c r="B18" t="s">
        <v>118</v>
      </c>
      <c r="C18" t="s">
        <v>38</v>
      </c>
      <c r="D18" t="s">
        <v>9</v>
      </c>
      <c r="E18" s="99">
        <v>20</v>
      </c>
      <c r="F18" s="9" t="s">
        <v>37</v>
      </c>
      <c r="H18" t="s">
        <v>26</v>
      </c>
      <c r="I18" t="s">
        <v>118</v>
      </c>
      <c r="J18" t="s">
        <v>36</v>
      </c>
      <c r="K18" t="s">
        <v>9</v>
      </c>
      <c r="L18" s="99">
        <v>21</v>
      </c>
      <c r="M18" s="9" t="s">
        <v>37</v>
      </c>
      <c r="O18">
        <f t="shared" si="1"/>
        <v>-1</v>
      </c>
      <c r="Q18">
        <f t="shared" si="0"/>
        <v>88.2</v>
      </c>
    </row>
    <row r="19" spans="1:17" x14ac:dyDescent="0.25">
      <c r="A19" t="s">
        <v>120</v>
      </c>
      <c r="B19" t="s">
        <v>81</v>
      </c>
      <c r="C19" t="s">
        <v>38</v>
      </c>
      <c r="D19" t="s">
        <v>9</v>
      </c>
      <c r="E19" s="99">
        <v>25</v>
      </c>
      <c r="F19" s="9" t="s">
        <v>37</v>
      </c>
      <c r="H19" t="s">
        <v>120</v>
      </c>
      <c r="I19" t="s">
        <v>81</v>
      </c>
      <c r="J19" t="s">
        <v>36</v>
      </c>
      <c r="K19" t="s">
        <v>9</v>
      </c>
      <c r="L19" s="99">
        <v>26</v>
      </c>
      <c r="M19" s="9" t="s">
        <v>37</v>
      </c>
      <c r="O19">
        <f t="shared" si="1"/>
        <v>-1</v>
      </c>
      <c r="Q19">
        <f t="shared" si="0"/>
        <v>88.2</v>
      </c>
    </row>
    <row r="20" spans="1:17" x14ac:dyDescent="0.25">
      <c r="A20" t="s">
        <v>121</v>
      </c>
      <c r="B20" t="s">
        <v>81</v>
      </c>
      <c r="C20" t="s">
        <v>38</v>
      </c>
      <c r="D20" t="s">
        <v>9</v>
      </c>
      <c r="E20" s="99">
        <v>22</v>
      </c>
      <c r="F20" s="9" t="s">
        <v>37</v>
      </c>
      <c r="H20" t="s">
        <v>121</v>
      </c>
      <c r="I20" t="s">
        <v>81</v>
      </c>
      <c r="J20" t="s">
        <v>36</v>
      </c>
      <c r="K20" t="s">
        <v>9</v>
      </c>
      <c r="L20" s="99">
        <v>23</v>
      </c>
      <c r="M20" s="9" t="s">
        <v>37</v>
      </c>
      <c r="O20">
        <f t="shared" si="1"/>
        <v>-1</v>
      </c>
      <c r="Q20">
        <f t="shared" si="0"/>
        <v>88.2</v>
      </c>
    </row>
    <row r="21" spans="1:17" x14ac:dyDescent="0.25">
      <c r="A21" t="s">
        <v>122</v>
      </c>
      <c r="B21" t="s">
        <v>49</v>
      </c>
      <c r="C21" t="s">
        <v>38</v>
      </c>
      <c r="D21" t="s">
        <v>9</v>
      </c>
      <c r="E21" s="99">
        <v>23</v>
      </c>
      <c r="F21" s="9" t="s">
        <v>37</v>
      </c>
      <c r="H21" t="s">
        <v>122</v>
      </c>
      <c r="I21" t="s">
        <v>49</v>
      </c>
      <c r="J21" t="s">
        <v>36</v>
      </c>
      <c r="K21" t="s">
        <v>9</v>
      </c>
      <c r="L21" s="99">
        <v>24</v>
      </c>
      <c r="M21" s="9" t="s">
        <v>37</v>
      </c>
      <c r="O21">
        <f t="shared" si="1"/>
        <v>-1</v>
      </c>
      <c r="Q21">
        <f t="shared" si="0"/>
        <v>88.2</v>
      </c>
    </row>
    <row r="22" spans="1:17" x14ac:dyDescent="0.25">
      <c r="A22" t="s">
        <v>123</v>
      </c>
      <c r="B22" t="s">
        <v>10</v>
      </c>
      <c r="C22" t="s">
        <v>38</v>
      </c>
      <c r="D22" t="s">
        <v>9</v>
      </c>
      <c r="E22" s="99">
        <v>19</v>
      </c>
      <c r="F22" s="9" t="s">
        <v>37</v>
      </c>
      <c r="H22" t="s">
        <v>123</v>
      </c>
      <c r="I22" t="s">
        <v>10</v>
      </c>
      <c r="J22" t="s">
        <v>36</v>
      </c>
      <c r="K22" t="s">
        <v>9</v>
      </c>
      <c r="L22" s="99">
        <v>21</v>
      </c>
      <c r="M22" s="9" t="s">
        <v>37</v>
      </c>
      <c r="O22">
        <f t="shared" si="1"/>
        <v>-2</v>
      </c>
      <c r="Q22">
        <f t="shared" si="0"/>
        <v>83.4</v>
      </c>
    </row>
    <row r="23" spans="1:17" x14ac:dyDescent="0.25">
      <c r="A23" t="s">
        <v>124</v>
      </c>
      <c r="B23" t="s">
        <v>109</v>
      </c>
      <c r="C23" t="s">
        <v>38</v>
      </c>
      <c r="D23" t="s">
        <v>9</v>
      </c>
      <c r="E23" s="99">
        <v>19</v>
      </c>
      <c r="F23" s="9" t="s">
        <v>37</v>
      </c>
      <c r="H23" t="s">
        <v>124</v>
      </c>
      <c r="I23" t="s">
        <v>109</v>
      </c>
      <c r="J23" t="s">
        <v>36</v>
      </c>
      <c r="K23" t="s">
        <v>9</v>
      </c>
      <c r="L23" s="99">
        <v>21</v>
      </c>
      <c r="M23" s="9" t="s">
        <v>37</v>
      </c>
      <c r="O23">
        <f t="shared" si="1"/>
        <v>-2</v>
      </c>
      <c r="Q23">
        <f t="shared" si="0"/>
        <v>83.4</v>
      </c>
    </row>
    <row r="24" spans="1:17" x14ac:dyDescent="0.25">
      <c r="A24" t="s">
        <v>125</v>
      </c>
      <c r="B24" t="s">
        <v>20</v>
      </c>
      <c r="C24" t="s">
        <v>38</v>
      </c>
      <c r="D24" t="s">
        <v>9</v>
      </c>
      <c r="E24" s="99">
        <v>23</v>
      </c>
      <c r="F24" s="9" t="s">
        <v>37</v>
      </c>
      <c r="H24" t="s">
        <v>125</v>
      </c>
      <c r="I24" t="s">
        <v>20</v>
      </c>
      <c r="J24" t="s">
        <v>36</v>
      </c>
      <c r="K24" t="s">
        <v>9</v>
      </c>
      <c r="L24" s="99">
        <v>20</v>
      </c>
      <c r="M24" s="9" t="s">
        <v>37</v>
      </c>
      <c r="O24">
        <f t="shared" si="1"/>
        <v>3</v>
      </c>
      <c r="Q24">
        <f t="shared" si="0"/>
        <v>70</v>
      </c>
    </row>
    <row r="25" spans="1:17" x14ac:dyDescent="0.25">
      <c r="A25" t="s">
        <v>126</v>
      </c>
      <c r="B25" t="s">
        <v>20</v>
      </c>
      <c r="C25" t="s">
        <v>38</v>
      </c>
      <c r="D25" t="s">
        <v>9</v>
      </c>
      <c r="E25" s="99">
        <v>27</v>
      </c>
      <c r="F25" s="92" t="s">
        <v>37</v>
      </c>
      <c r="H25" t="s">
        <v>126</v>
      </c>
      <c r="I25" t="s">
        <v>20</v>
      </c>
      <c r="J25" t="s">
        <v>36</v>
      </c>
      <c r="K25" t="s">
        <v>9</v>
      </c>
      <c r="L25" s="99">
        <v>24</v>
      </c>
      <c r="M25" s="9" t="s">
        <v>37</v>
      </c>
      <c r="O25">
        <f t="shared" si="1"/>
        <v>3</v>
      </c>
      <c r="Q25">
        <f t="shared" si="0"/>
        <v>70</v>
      </c>
    </row>
    <row r="26" spans="1:17" x14ac:dyDescent="0.25">
      <c r="A26" t="s">
        <v>127</v>
      </c>
      <c r="B26" t="s">
        <v>45</v>
      </c>
      <c r="C26" t="s">
        <v>38</v>
      </c>
      <c r="D26" t="s">
        <v>9</v>
      </c>
      <c r="E26" s="99">
        <v>31</v>
      </c>
      <c r="F26" s="9" t="s">
        <v>37</v>
      </c>
      <c r="H26" t="s">
        <v>127</v>
      </c>
      <c r="I26" t="s">
        <v>45</v>
      </c>
      <c r="J26" t="s">
        <v>36</v>
      </c>
      <c r="K26" t="s">
        <v>9</v>
      </c>
      <c r="L26" s="99">
        <v>27</v>
      </c>
      <c r="M26" s="9" t="s">
        <v>37</v>
      </c>
      <c r="O26">
        <f t="shared" si="1"/>
        <v>4</v>
      </c>
      <c r="Q26">
        <f t="shared" si="0"/>
        <v>60</v>
      </c>
    </row>
    <row r="27" spans="1:17" x14ac:dyDescent="0.25">
      <c r="A27" t="s">
        <v>128</v>
      </c>
      <c r="B27" t="s">
        <v>22</v>
      </c>
      <c r="C27" t="s">
        <v>38</v>
      </c>
      <c r="D27" t="s">
        <v>9</v>
      </c>
      <c r="E27" s="99">
        <v>23</v>
      </c>
      <c r="F27" s="9" t="s">
        <v>37</v>
      </c>
      <c r="H27" t="s">
        <v>128</v>
      </c>
      <c r="I27" t="s">
        <v>22</v>
      </c>
      <c r="J27" t="s">
        <v>36</v>
      </c>
      <c r="K27" t="s">
        <v>9</v>
      </c>
      <c r="L27" s="99">
        <v>24</v>
      </c>
      <c r="M27" s="9" t="s">
        <v>37</v>
      </c>
      <c r="O27">
        <f t="shared" si="1"/>
        <v>-1</v>
      </c>
      <c r="Q27">
        <f t="shared" si="0"/>
        <v>88.2</v>
      </c>
    </row>
    <row r="28" spans="1:17" x14ac:dyDescent="0.25">
      <c r="A28" t="s">
        <v>129</v>
      </c>
      <c r="B28" t="s">
        <v>130</v>
      </c>
      <c r="C28" t="s">
        <v>38</v>
      </c>
      <c r="D28" t="s">
        <v>9</v>
      </c>
      <c r="E28" s="99">
        <v>19</v>
      </c>
      <c r="F28" s="9" t="s">
        <v>37</v>
      </c>
      <c r="H28" t="s">
        <v>129</v>
      </c>
      <c r="I28" t="s">
        <v>130</v>
      </c>
      <c r="J28" t="s">
        <v>36</v>
      </c>
      <c r="K28" t="s">
        <v>9</v>
      </c>
      <c r="L28" s="99">
        <v>20</v>
      </c>
      <c r="M28" s="9" t="s">
        <v>37</v>
      </c>
      <c r="O28">
        <f t="shared" si="1"/>
        <v>-1</v>
      </c>
      <c r="Q28">
        <f t="shared" si="0"/>
        <v>88.2</v>
      </c>
    </row>
    <row r="29" spans="1:17" x14ac:dyDescent="0.25">
      <c r="A29" t="s">
        <v>131</v>
      </c>
      <c r="B29" t="s">
        <v>132</v>
      </c>
      <c r="C29" t="s">
        <v>38</v>
      </c>
      <c r="D29" t="s">
        <v>9</v>
      </c>
      <c r="E29" s="99">
        <v>19</v>
      </c>
      <c r="F29" s="9" t="s">
        <v>37</v>
      </c>
      <c r="H29" t="s">
        <v>131</v>
      </c>
      <c r="I29" t="s">
        <v>132</v>
      </c>
      <c r="J29" t="s">
        <v>36</v>
      </c>
      <c r="K29" t="s">
        <v>9</v>
      </c>
      <c r="L29" s="99">
        <v>20</v>
      </c>
      <c r="M29" s="9" t="s">
        <v>37</v>
      </c>
      <c r="O29">
        <f t="shared" si="1"/>
        <v>-1</v>
      </c>
      <c r="Q29">
        <f t="shared" si="0"/>
        <v>88.2</v>
      </c>
    </row>
    <row r="30" spans="1:17" x14ac:dyDescent="0.25">
      <c r="A30" t="s">
        <v>133</v>
      </c>
      <c r="B30" t="s">
        <v>29</v>
      </c>
      <c r="C30" t="s">
        <v>38</v>
      </c>
      <c r="D30" t="s">
        <v>9</v>
      </c>
      <c r="E30" s="99">
        <v>27</v>
      </c>
      <c r="F30" s="9" t="s">
        <v>37</v>
      </c>
      <c r="H30" t="s">
        <v>133</v>
      </c>
      <c r="I30" t="s">
        <v>29</v>
      </c>
      <c r="J30" t="s">
        <v>36</v>
      </c>
      <c r="K30" t="s">
        <v>9</v>
      </c>
      <c r="L30" s="99">
        <v>24</v>
      </c>
      <c r="M30" s="9" t="s">
        <v>37</v>
      </c>
      <c r="O30">
        <f t="shared" si="1"/>
        <v>3</v>
      </c>
      <c r="Q30">
        <f t="shared" si="0"/>
        <v>70</v>
      </c>
    </row>
    <row r="31" spans="1:17" x14ac:dyDescent="0.25">
      <c r="A31" t="s">
        <v>134</v>
      </c>
      <c r="B31" t="s">
        <v>81</v>
      </c>
      <c r="C31" t="s">
        <v>38</v>
      </c>
      <c r="D31" t="s">
        <v>9</v>
      </c>
      <c r="E31" s="99">
        <v>25</v>
      </c>
      <c r="F31" s="9" t="s">
        <v>37</v>
      </c>
      <c r="H31" t="s">
        <v>134</v>
      </c>
      <c r="I31" t="s">
        <v>81</v>
      </c>
      <c r="J31" t="s">
        <v>36</v>
      </c>
      <c r="K31" t="s">
        <v>9</v>
      </c>
      <c r="L31" s="99">
        <v>24</v>
      </c>
      <c r="M31" s="9" t="s">
        <v>37</v>
      </c>
      <c r="O31">
        <f t="shared" si="1"/>
        <v>1</v>
      </c>
      <c r="Q31">
        <f t="shared" si="0"/>
        <v>87</v>
      </c>
    </row>
    <row r="32" spans="1:17" x14ac:dyDescent="0.25">
      <c r="A32" t="s">
        <v>63</v>
      </c>
      <c r="B32" t="s">
        <v>64</v>
      </c>
      <c r="C32" t="s">
        <v>38</v>
      </c>
      <c r="D32" t="s">
        <v>9</v>
      </c>
      <c r="E32" s="99">
        <v>22</v>
      </c>
      <c r="F32" s="13" t="s">
        <v>37</v>
      </c>
      <c r="H32" t="s">
        <v>63</v>
      </c>
      <c r="I32" t="s">
        <v>64</v>
      </c>
      <c r="J32" t="s">
        <v>36</v>
      </c>
      <c r="K32" t="s">
        <v>9</v>
      </c>
      <c r="L32" s="99">
        <v>27</v>
      </c>
      <c r="M32" s="12" t="s">
        <v>37</v>
      </c>
      <c r="O32">
        <f t="shared" si="1"/>
        <v>-5</v>
      </c>
      <c r="Q32">
        <f t="shared" si="0"/>
        <v>69</v>
      </c>
    </row>
    <row r="33" spans="1:17" x14ac:dyDescent="0.25">
      <c r="A33" t="s">
        <v>65</v>
      </c>
      <c r="B33" t="s">
        <v>25</v>
      </c>
      <c r="C33" t="s">
        <v>38</v>
      </c>
      <c r="D33" t="s">
        <v>9</v>
      </c>
      <c r="E33" s="99">
        <v>26</v>
      </c>
      <c r="F33" s="13" t="s">
        <v>37</v>
      </c>
      <c r="H33" t="s">
        <v>65</v>
      </c>
      <c r="I33" t="s">
        <v>25</v>
      </c>
      <c r="J33" t="s">
        <v>36</v>
      </c>
      <c r="K33" t="s">
        <v>9</v>
      </c>
      <c r="L33" s="99">
        <v>25</v>
      </c>
      <c r="M33" s="12" t="s">
        <v>37</v>
      </c>
      <c r="O33">
        <f t="shared" si="1"/>
        <v>1</v>
      </c>
      <c r="Q33">
        <f t="shared" si="0"/>
        <v>87</v>
      </c>
    </row>
    <row r="34" spans="1:17" x14ac:dyDescent="0.25">
      <c r="A34" t="s">
        <v>66</v>
      </c>
      <c r="B34" t="s">
        <v>67</v>
      </c>
      <c r="C34" t="s">
        <v>38</v>
      </c>
      <c r="D34" t="s">
        <v>9</v>
      </c>
      <c r="E34" s="99">
        <v>26</v>
      </c>
      <c r="F34" s="13" t="s">
        <v>37</v>
      </c>
      <c r="H34" t="s">
        <v>66</v>
      </c>
      <c r="I34" t="s">
        <v>67</v>
      </c>
      <c r="J34" t="s">
        <v>36</v>
      </c>
      <c r="K34" t="s">
        <v>9</v>
      </c>
      <c r="L34" s="99">
        <v>23</v>
      </c>
      <c r="M34" s="12" t="s">
        <v>37</v>
      </c>
      <c r="O34">
        <f t="shared" si="1"/>
        <v>3</v>
      </c>
      <c r="Q34">
        <f t="shared" si="0"/>
        <v>70</v>
      </c>
    </row>
    <row r="35" spans="1:17" x14ac:dyDescent="0.25">
      <c r="A35" t="s">
        <v>68</v>
      </c>
      <c r="B35" t="s">
        <v>47</v>
      </c>
      <c r="C35" t="s">
        <v>38</v>
      </c>
      <c r="D35" t="s">
        <v>9</v>
      </c>
      <c r="E35" s="99">
        <v>25</v>
      </c>
      <c r="F35" s="13" t="s">
        <v>37</v>
      </c>
      <c r="H35" t="s">
        <v>68</v>
      </c>
      <c r="I35" t="s">
        <v>47</v>
      </c>
      <c r="J35" t="s">
        <v>36</v>
      </c>
      <c r="K35" t="s">
        <v>9</v>
      </c>
      <c r="L35" s="99">
        <v>21</v>
      </c>
      <c r="M35" s="12" t="s">
        <v>37</v>
      </c>
      <c r="O35">
        <f t="shared" si="1"/>
        <v>4</v>
      </c>
      <c r="Q35">
        <f t="shared" si="0"/>
        <v>60</v>
      </c>
    </row>
    <row r="36" spans="1:17" x14ac:dyDescent="0.25">
      <c r="A36" t="s">
        <v>69</v>
      </c>
      <c r="B36" t="s">
        <v>70</v>
      </c>
      <c r="C36" t="s">
        <v>38</v>
      </c>
      <c r="D36" t="s">
        <v>9</v>
      </c>
      <c r="E36" s="99">
        <v>25</v>
      </c>
      <c r="F36" s="13" t="s">
        <v>37</v>
      </c>
      <c r="H36" t="s">
        <v>69</v>
      </c>
      <c r="I36" t="s">
        <v>70</v>
      </c>
      <c r="J36" t="s">
        <v>36</v>
      </c>
      <c r="K36" t="s">
        <v>9</v>
      </c>
      <c r="L36" s="99">
        <v>23</v>
      </c>
      <c r="M36" s="12" t="s">
        <v>37</v>
      </c>
      <c r="O36">
        <f t="shared" si="1"/>
        <v>2</v>
      </c>
      <c r="Q36">
        <f t="shared" si="0"/>
        <v>79</v>
      </c>
    </row>
    <row r="37" spans="1:17" x14ac:dyDescent="0.25">
      <c r="A37" t="s">
        <v>71</v>
      </c>
      <c r="B37" t="s">
        <v>46</v>
      </c>
      <c r="C37" t="s">
        <v>38</v>
      </c>
      <c r="D37" t="s">
        <v>9</v>
      </c>
      <c r="E37" s="99">
        <v>25</v>
      </c>
      <c r="F37" s="13" t="s">
        <v>37</v>
      </c>
      <c r="H37" t="s">
        <v>71</v>
      </c>
      <c r="I37" t="s">
        <v>46</v>
      </c>
      <c r="J37" t="s">
        <v>36</v>
      </c>
      <c r="K37" t="s">
        <v>9</v>
      </c>
      <c r="L37" s="99">
        <v>24</v>
      </c>
      <c r="M37" s="12" t="s">
        <v>37</v>
      </c>
      <c r="O37">
        <f t="shared" si="1"/>
        <v>1</v>
      </c>
      <c r="Q37">
        <f t="shared" si="0"/>
        <v>87</v>
      </c>
    </row>
    <row r="38" spans="1:17" x14ac:dyDescent="0.25">
      <c r="A38" t="s">
        <v>72</v>
      </c>
      <c r="B38" t="s">
        <v>47</v>
      </c>
      <c r="C38" t="s">
        <v>38</v>
      </c>
      <c r="D38" t="s">
        <v>9</v>
      </c>
      <c r="E38" s="99">
        <v>27</v>
      </c>
      <c r="F38" s="13" t="s">
        <v>37</v>
      </c>
      <c r="H38" t="s">
        <v>72</v>
      </c>
      <c r="I38" t="s">
        <v>47</v>
      </c>
      <c r="J38" t="s">
        <v>36</v>
      </c>
      <c r="K38" t="s">
        <v>9</v>
      </c>
      <c r="L38" s="99">
        <v>28</v>
      </c>
      <c r="M38" s="12" t="s">
        <v>37</v>
      </c>
      <c r="O38">
        <f t="shared" si="1"/>
        <v>-1</v>
      </c>
      <c r="Q38">
        <f t="shared" si="0"/>
        <v>88.2</v>
      </c>
    </row>
    <row r="39" spans="1:17" x14ac:dyDescent="0.25">
      <c r="A39" t="s">
        <v>73</v>
      </c>
      <c r="B39" t="s">
        <v>29</v>
      </c>
      <c r="C39" t="s">
        <v>38</v>
      </c>
      <c r="D39" t="s">
        <v>9</v>
      </c>
      <c r="E39" s="99">
        <v>29</v>
      </c>
      <c r="F39" s="13" t="s">
        <v>37</v>
      </c>
      <c r="H39" t="s">
        <v>73</v>
      </c>
      <c r="I39" t="s">
        <v>29</v>
      </c>
      <c r="J39" t="s">
        <v>36</v>
      </c>
      <c r="K39" t="s">
        <v>9</v>
      </c>
      <c r="L39" s="99">
        <v>28</v>
      </c>
      <c r="M39" s="12" t="s">
        <v>37</v>
      </c>
      <c r="O39">
        <f t="shared" si="1"/>
        <v>1</v>
      </c>
      <c r="Q39">
        <f t="shared" si="0"/>
        <v>87</v>
      </c>
    </row>
    <row r="40" spans="1:17" x14ac:dyDescent="0.25">
      <c r="A40" t="s">
        <v>74</v>
      </c>
      <c r="B40" t="s">
        <v>47</v>
      </c>
      <c r="C40" t="s">
        <v>38</v>
      </c>
      <c r="D40" t="s">
        <v>9</v>
      </c>
      <c r="E40" s="99">
        <v>25</v>
      </c>
      <c r="F40" s="13" t="s">
        <v>37</v>
      </c>
      <c r="H40" t="s">
        <v>74</v>
      </c>
      <c r="I40" t="s">
        <v>47</v>
      </c>
      <c r="J40" t="s">
        <v>36</v>
      </c>
      <c r="K40" t="s">
        <v>9</v>
      </c>
      <c r="L40" s="99">
        <v>22</v>
      </c>
      <c r="M40" s="12" t="s">
        <v>37</v>
      </c>
      <c r="O40">
        <f t="shared" si="1"/>
        <v>3</v>
      </c>
      <c r="Q40">
        <f t="shared" si="0"/>
        <v>70</v>
      </c>
    </row>
    <row r="41" spans="1:17" x14ac:dyDescent="0.25">
      <c r="A41" t="s">
        <v>75</v>
      </c>
      <c r="B41" t="s">
        <v>76</v>
      </c>
      <c r="C41" t="s">
        <v>38</v>
      </c>
      <c r="D41" t="s">
        <v>9</v>
      </c>
      <c r="E41" s="99">
        <v>25</v>
      </c>
      <c r="F41" s="13" t="s">
        <v>37</v>
      </c>
      <c r="H41" t="s">
        <v>75</v>
      </c>
      <c r="I41" t="s">
        <v>76</v>
      </c>
      <c r="J41" t="s">
        <v>36</v>
      </c>
      <c r="K41" t="s">
        <v>9</v>
      </c>
      <c r="L41" s="99">
        <v>22</v>
      </c>
      <c r="M41" s="12" t="s">
        <v>37</v>
      </c>
      <c r="O41">
        <f t="shared" si="1"/>
        <v>3</v>
      </c>
      <c r="Q41">
        <f t="shared" si="0"/>
        <v>70</v>
      </c>
    </row>
    <row r="42" spans="1:17" x14ac:dyDescent="0.25">
      <c r="A42" t="s">
        <v>77</v>
      </c>
      <c r="B42" t="s">
        <v>48</v>
      </c>
      <c r="C42" t="s">
        <v>38</v>
      </c>
      <c r="D42" t="s">
        <v>9</v>
      </c>
      <c r="E42" s="99">
        <v>20</v>
      </c>
      <c r="F42" s="13" t="s">
        <v>37</v>
      </c>
      <c r="H42" t="s">
        <v>77</v>
      </c>
      <c r="I42" t="s">
        <v>48</v>
      </c>
      <c r="J42" t="s">
        <v>36</v>
      </c>
      <c r="K42" t="s">
        <v>9</v>
      </c>
      <c r="L42" s="99">
        <v>21</v>
      </c>
      <c r="M42" s="12" t="s">
        <v>37</v>
      </c>
      <c r="O42">
        <f t="shared" si="1"/>
        <v>-1</v>
      </c>
      <c r="Q42">
        <f t="shared" si="0"/>
        <v>88.2</v>
      </c>
    </row>
    <row r="43" spans="1:17" x14ac:dyDescent="0.25">
      <c r="A43" t="s">
        <v>78</v>
      </c>
      <c r="B43" t="s">
        <v>79</v>
      </c>
      <c r="C43" t="s">
        <v>38</v>
      </c>
      <c r="D43" t="s">
        <v>9</v>
      </c>
      <c r="E43" s="99">
        <v>19</v>
      </c>
      <c r="F43" s="19" t="s">
        <v>37</v>
      </c>
      <c r="H43" t="s">
        <v>78</v>
      </c>
      <c r="I43" t="s">
        <v>79</v>
      </c>
      <c r="J43" t="s">
        <v>36</v>
      </c>
      <c r="K43" t="s">
        <v>9</v>
      </c>
      <c r="L43" s="99">
        <v>25</v>
      </c>
      <c r="M43" s="12" t="s">
        <v>37</v>
      </c>
      <c r="O43">
        <f t="shared" si="1"/>
        <v>-6</v>
      </c>
      <c r="Q43">
        <f t="shared" si="0"/>
        <v>64.2</v>
      </c>
    </row>
    <row r="44" spans="1:17" x14ac:dyDescent="0.25">
      <c r="A44" t="s">
        <v>80</v>
      </c>
      <c r="B44" t="s">
        <v>81</v>
      </c>
      <c r="C44" t="s">
        <v>38</v>
      </c>
      <c r="D44" t="s">
        <v>9</v>
      </c>
      <c r="E44" s="99">
        <v>23</v>
      </c>
      <c r="F44" s="19" t="s">
        <v>37</v>
      </c>
      <c r="H44" t="s">
        <v>80</v>
      </c>
      <c r="I44" t="s">
        <v>81</v>
      </c>
      <c r="J44" t="s">
        <v>36</v>
      </c>
      <c r="K44" t="s">
        <v>9</v>
      </c>
      <c r="L44" s="99">
        <v>25</v>
      </c>
      <c r="M44" s="12" t="s">
        <v>37</v>
      </c>
      <c r="O44">
        <f t="shared" si="1"/>
        <v>-2</v>
      </c>
      <c r="Q44">
        <f t="shared" si="0"/>
        <v>83.4</v>
      </c>
    </row>
    <row r="45" spans="1:17" x14ac:dyDescent="0.25">
      <c r="A45" t="s">
        <v>82</v>
      </c>
      <c r="B45" t="s">
        <v>20</v>
      </c>
      <c r="C45" t="s">
        <v>38</v>
      </c>
      <c r="D45" t="s">
        <v>9</v>
      </c>
      <c r="E45" s="99">
        <v>21</v>
      </c>
      <c r="F45" s="19" t="s">
        <v>37</v>
      </c>
      <c r="H45" t="s">
        <v>82</v>
      </c>
      <c r="I45" t="s">
        <v>20</v>
      </c>
      <c r="J45" t="s">
        <v>36</v>
      </c>
      <c r="K45" t="s">
        <v>9</v>
      </c>
      <c r="L45" s="99">
        <v>23</v>
      </c>
      <c r="M45" s="12" t="s">
        <v>37</v>
      </c>
      <c r="O45">
        <f t="shared" si="1"/>
        <v>-2</v>
      </c>
      <c r="Q45">
        <f t="shared" si="0"/>
        <v>83.4</v>
      </c>
    </row>
    <row r="46" spans="1:17" x14ac:dyDescent="0.25">
      <c r="A46" t="s">
        <v>83</v>
      </c>
      <c r="B46" t="s">
        <v>84</v>
      </c>
      <c r="C46" t="s">
        <v>38</v>
      </c>
      <c r="D46" t="s">
        <v>9</v>
      </c>
      <c r="E46" s="99">
        <v>21</v>
      </c>
      <c r="F46" s="19" t="s">
        <v>37</v>
      </c>
      <c r="H46" t="s">
        <v>83</v>
      </c>
      <c r="I46" t="s">
        <v>84</v>
      </c>
      <c r="J46" t="s">
        <v>36</v>
      </c>
      <c r="K46" t="s">
        <v>9</v>
      </c>
      <c r="L46" s="99">
        <v>22</v>
      </c>
      <c r="M46" s="12" t="s">
        <v>37</v>
      </c>
      <c r="O46">
        <f t="shared" si="1"/>
        <v>-1</v>
      </c>
      <c r="Q46">
        <f t="shared" si="0"/>
        <v>88.2</v>
      </c>
    </row>
    <row r="47" spans="1:17" x14ac:dyDescent="0.25">
      <c r="A47" t="s">
        <v>85</v>
      </c>
      <c r="B47" t="s">
        <v>10</v>
      </c>
      <c r="C47" t="s">
        <v>38</v>
      </c>
      <c r="D47" t="s">
        <v>9</v>
      </c>
      <c r="E47" s="99">
        <v>20</v>
      </c>
      <c r="F47" s="19" t="s">
        <v>37</v>
      </c>
      <c r="H47" t="s">
        <v>85</v>
      </c>
      <c r="I47" t="s">
        <v>10</v>
      </c>
      <c r="J47" t="s">
        <v>36</v>
      </c>
      <c r="K47" t="s">
        <v>9</v>
      </c>
      <c r="L47" s="99">
        <v>20</v>
      </c>
      <c r="M47" s="12" t="s">
        <v>37</v>
      </c>
      <c r="O47">
        <f t="shared" si="1"/>
        <v>0</v>
      </c>
      <c r="Q47">
        <f t="shared" si="0"/>
        <v>93</v>
      </c>
    </row>
    <row r="48" spans="1:17" x14ac:dyDescent="0.25">
      <c r="A48" t="s">
        <v>86</v>
      </c>
      <c r="B48" t="s">
        <v>27</v>
      </c>
      <c r="C48" t="s">
        <v>38</v>
      </c>
      <c r="D48" t="s">
        <v>9</v>
      </c>
      <c r="E48" s="99">
        <v>26</v>
      </c>
      <c r="F48" s="19" t="s">
        <v>37</v>
      </c>
      <c r="H48" t="s">
        <v>86</v>
      </c>
      <c r="I48" t="s">
        <v>27</v>
      </c>
      <c r="J48" t="s">
        <v>36</v>
      </c>
      <c r="K48" t="s">
        <v>9</v>
      </c>
      <c r="L48" s="99">
        <v>24</v>
      </c>
      <c r="M48" s="12" t="s">
        <v>37</v>
      </c>
      <c r="O48">
        <f t="shared" si="1"/>
        <v>2</v>
      </c>
      <c r="Q48">
        <f t="shared" si="0"/>
        <v>79</v>
      </c>
    </row>
    <row r="49" spans="1:17" x14ac:dyDescent="0.25">
      <c r="A49" t="s">
        <v>87</v>
      </c>
      <c r="B49" t="s">
        <v>28</v>
      </c>
      <c r="C49" t="s">
        <v>38</v>
      </c>
      <c r="D49" t="s">
        <v>9</v>
      </c>
      <c r="E49" s="99">
        <v>25</v>
      </c>
      <c r="F49" s="19" t="s">
        <v>37</v>
      </c>
      <c r="H49" t="s">
        <v>87</v>
      </c>
      <c r="I49" t="s">
        <v>28</v>
      </c>
      <c r="J49" t="s">
        <v>36</v>
      </c>
      <c r="K49" t="s">
        <v>9</v>
      </c>
      <c r="L49" s="99">
        <v>26</v>
      </c>
      <c r="M49" s="12" t="s">
        <v>37</v>
      </c>
      <c r="O49">
        <f t="shared" si="1"/>
        <v>-1</v>
      </c>
      <c r="Q49">
        <f t="shared" si="0"/>
        <v>88.2</v>
      </c>
    </row>
    <row r="50" spans="1:17" x14ac:dyDescent="0.25">
      <c r="A50" t="s">
        <v>88</v>
      </c>
      <c r="B50" t="s">
        <v>21</v>
      </c>
      <c r="C50" t="s">
        <v>38</v>
      </c>
      <c r="D50" t="s">
        <v>9</v>
      </c>
      <c r="E50" s="99">
        <v>25</v>
      </c>
      <c r="F50" s="19" t="s">
        <v>37</v>
      </c>
      <c r="H50" t="s">
        <v>88</v>
      </c>
      <c r="I50" t="s">
        <v>21</v>
      </c>
      <c r="J50" t="s">
        <v>36</v>
      </c>
      <c r="K50" t="s">
        <v>9</v>
      </c>
      <c r="L50" s="99">
        <v>24</v>
      </c>
      <c r="M50" s="12" t="s">
        <v>37</v>
      </c>
      <c r="O50">
        <f t="shared" si="1"/>
        <v>1</v>
      </c>
      <c r="Q50">
        <f t="shared" si="0"/>
        <v>87</v>
      </c>
    </row>
    <row r="51" spans="1:17" x14ac:dyDescent="0.25">
      <c r="A51" t="s">
        <v>89</v>
      </c>
      <c r="B51" t="s">
        <v>90</v>
      </c>
      <c r="C51" t="s">
        <v>38</v>
      </c>
      <c r="D51" t="s">
        <v>9</v>
      </c>
      <c r="E51" s="99">
        <v>28</v>
      </c>
      <c r="F51" s="19" t="s">
        <v>37</v>
      </c>
      <c r="H51" t="s">
        <v>89</v>
      </c>
      <c r="I51" t="s">
        <v>90</v>
      </c>
      <c r="J51" t="s">
        <v>36</v>
      </c>
      <c r="K51" t="s">
        <v>9</v>
      </c>
      <c r="L51" s="99">
        <v>25</v>
      </c>
      <c r="M51" s="12" t="s">
        <v>37</v>
      </c>
      <c r="O51">
        <f t="shared" si="1"/>
        <v>3</v>
      </c>
      <c r="Q51">
        <f t="shared" si="0"/>
        <v>70</v>
      </c>
    </row>
    <row r="52" spans="1:17" x14ac:dyDescent="0.25">
      <c r="A52" t="s">
        <v>91</v>
      </c>
      <c r="B52" t="s">
        <v>27</v>
      </c>
      <c r="C52" t="s">
        <v>38</v>
      </c>
      <c r="D52" t="s">
        <v>9</v>
      </c>
      <c r="E52" s="99">
        <v>20</v>
      </c>
      <c r="F52" s="19" t="s">
        <v>37</v>
      </c>
      <c r="H52" t="s">
        <v>91</v>
      </c>
      <c r="I52" t="s">
        <v>27</v>
      </c>
      <c r="J52" t="s">
        <v>36</v>
      </c>
      <c r="K52" t="s">
        <v>9</v>
      </c>
      <c r="L52" s="99">
        <v>19</v>
      </c>
      <c r="M52" s="12" t="s">
        <v>37</v>
      </c>
      <c r="O52">
        <f t="shared" si="1"/>
        <v>1</v>
      </c>
      <c r="Q52">
        <f t="shared" si="0"/>
        <v>87</v>
      </c>
    </row>
    <row r="53" spans="1:17" x14ac:dyDescent="0.25">
      <c r="A53" t="s">
        <v>92</v>
      </c>
      <c r="B53" t="s">
        <v>21</v>
      </c>
      <c r="C53" t="s">
        <v>38</v>
      </c>
      <c r="D53" t="s">
        <v>9</v>
      </c>
      <c r="E53" s="99">
        <v>20</v>
      </c>
      <c r="F53" s="19" t="s">
        <v>37</v>
      </c>
      <c r="H53" t="s">
        <v>92</v>
      </c>
      <c r="I53" t="s">
        <v>21</v>
      </c>
      <c r="J53" t="s">
        <v>36</v>
      </c>
      <c r="K53" t="s">
        <v>9</v>
      </c>
      <c r="L53" s="99">
        <v>21</v>
      </c>
      <c r="M53" s="12" t="s">
        <v>37</v>
      </c>
      <c r="O53">
        <f t="shared" si="1"/>
        <v>-1</v>
      </c>
      <c r="Q53">
        <f t="shared" si="0"/>
        <v>88.2</v>
      </c>
    </row>
    <row r="54" spans="1:17" x14ac:dyDescent="0.25">
      <c r="A54" t="s">
        <v>93</v>
      </c>
      <c r="B54" t="s">
        <v>94</v>
      </c>
      <c r="C54" t="s">
        <v>38</v>
      </c>
      <c r="D54" t="s">
        <v>9</v>
      </c>
      <c r="E54" s="99">
        <v>23</v>
      </c>
      <c r="F54" s="19" t="s">
        <v>37</v>
      </c>
      <c r="H54" t="s">
        <v>93</v>
      </c>
      <c r="I54" t="s">
        <v>94</v>
      </c>
      <c r="J54" t="s">
        <v>36</v>
      </c>
      <c r="K54" t="s">
        <v>9</v>
      </c>
      <c r="L54" s="99">
        <v>21</v>
      </c>
      <c r="M54" s="12" t="s">
        <v>37</v>
      </c>
      <c r="O54">
        <f t="shared" si="1"/>
        <v>2</v>
      </c>
      <c r="Q54">
        <f t="shared" si="0"/>
        <v>79</v>
      </c>
    </row>
    <row r="55" spans="1:17" x14ac:dyDescent="0.25">
      <c r="A55" t="s">
        <v>95</v>
      </c>
      <c r="B55" t="s">
        <v>21</v>
      </c>
      <c r="C55" t="s">
        <v>38</v>
      </c>
      <c r="D55" t="s">
        <v>9</v>
      </c>
      <c r="E55" s="99">
        <v>27</v>
      </c>
      <c r="F55" s="19" t="s">
        <v>37</v>
      </c>
      <c r="H55" t="s">
        <v>95</v>
      </c>
      <c r="I55" t="s">
        <v>21</v>
      </c>
      <c r="J55" t="s">
        <v>36</v>
      </c>
      <c r="K55" t="s">
        <v>9</v>
      </c>
      <c r="L55" s="99">
        <v>25</v>
      </c>
      <c r="M55" s="12" t="s">
        <v>37</v>
      </c>
      <c r="O55">
        <f t="shared" si="1"/>
        <v>2</v>
      </c>
      <c r="Q55">
        <f t="shared" si="0"/>
        <v>79</v>
      </c>
    </row>
    <row r="56" spans="1:17" x14ac:dyDescent="0.25">
      <c r="A56" t="s">
        <v>96</v>
      </c>
      <c r="B56" t="s">
        <v>19</v>
      </c>
      <c r="C56" t="s">
        <v>38</v>
      </c>
      <c r="D56" t="s">
        <v>9</v>
      </c>
      <c r="E56" s="99">
        <v>22</v>
      </c>
      <c r="F56" s="19" t="s">
        <v>37</v>
      </c>
      <c r="H56" t="s">
        <v>96</v>
      </c>
      <c r="I56" t="s">
        <v>19</v>
      </c>
      <c r="J56" t="s">
        <v>36</v>
      </c>
      <c r="K56" t="s">
        <v>9</v>
      </c>
      <c r="L56" s="99">
        <v>23</v>
      </c>
      <c r="M56" s="12" t="s">
        <v>37</v>
      </c>
      <c r="O56">
        <f t="shared" si="1"/>
        <v>-1</v>
      </c>
      <c r="Q56">
        <f t="shared" si="0"/>
        <v>88.2</v>
      </c>
    </row>
    <row r="57" spans="1:17" x14ac:dyDescent="0.25">
      <c r="A57" t="s">
        <v>97</v>
      </c>
      <c r="B57" t="s">
        <v>98</v>
      </c>
      <c r="C57" t="s">
        <v>38</v>
      </c>
      <c r="D57" t="s">
        <v>9</v>
      </c>
      <c r="E57" s="99">
        <v>24</v>
      </c>
      <c r="F57" s="25" t="s">
        <v>37</v>
      </c>
      <c r="H57" t="s">
        <v>97</v>
      </c>
      <c r="I57" t="s">
        <v>98</v>
      </c>
      <c r="J57" t="s">
        <v>36</v>
      </c>
      <c r="K57" t="s">
        <v>9</v>
      </c>
      <c r="L57" s="99">
        <v>25</v>
      </c>
      <c r="M57" s="24" t="s">
        <v>37</v>
      </c>
      <c r="O57">
        <f t="shared" si="1"/>
        <v>-1</v>
      </c>
      <c r="Q57">
        <f t="shared" si="0"/>
        <v>88.2</v>
      </c>
    </row>
    <row r="58" spans="1:17" x14ac:dyDescent="0.25">
      <c r="A58" t="s">
        <v>99</v>
      </c>
      <c r="B58" t="s">
        <v>29</v>
      </c>
      <c r="C58" t="s">
        <v>38</v>
      </c>
      <c r="D58" t="s">
        <v>9</v>
      </c>
      <c r="E58" s="99">
        <v>20</v>
      </c>
      <c r="F58" s="35" t="s">
        <v>37</v>
      </c>
      <c r="H58" t="s">
        <v>99</v>
      </c>
      <c r="I58" t="s">
        <v>29</v>
      </c>
      <c r="J58" t="s">
        <v>36</v>
      </c>
      <c r="K58" t="s">
        <v>9</v>
      </c>
      <c r="L58" s="99">
        <v>21</v>
      </c>
      <c r="M58" s="35" t="s">
        <v>37</v>
      </c>
      <c r="O58">
        <f t="shared" si="1"/>
        <v>-1</v>
      </c>
      <c r="Q58">
        <f t="shared" si="0"/>
        <v>88.2</v>
      </c>
    </row>
    <row r="59" spans="1:17" x14ac:dyDescent="0.25">
      <c r="A59" t="s">
        <v>100</v>
      </c>
      <c r="B59" t="s">
        <v>51</v>
      </c>
      <c r="C59" t="s">
        <v>38</v>
      </c>
      <c r="D59" t="s">
        <v>9</v>
      </c>
      <c r="E59" s="99">
        <v>21</v>
      </c>
      <c r="F59" s="34" t="s">
        <v>37</v>
      </c>
      <c r="H59" t="s">
        <v>100</v>
      </c>
      <c r="I59" t="s">
        <v>51</v>
      </c>
      <c r="J59" t="s">
        <v>36</v>
      </c>
      <c r="K59" t="s">
        <v>9</v>
      </c>
      <c r="L59" s="99">
        <v>19</v>
      </c>
      <c r="M59" s="34" t="s">
        <v>37</v>
      </c>
      <c r="O59">
        <f t="shared" si="1"/>
        <v>2</v>
      </c>
      <c r="Q59">
        <f t="shared" si="0"/>
        <v>79</v>
      </c>
    </row>
    <row r="60" spans="1:17" x14ac:dyDescent="0.25">
      <c r="A60" t="s">
        <v>101</v>
      </c>
      <c r="B60" t="s">
        <v>11</v>
      </c>
      <c r="C60" t="s">
        <v>38</v>
      </c>
      <c r="D60" t="s">
        <v>9</v>
      </c>
      <c r="E60" s="99">
        <v>20</v>
      </c>
      <c r="F60" s="47" t="s">
        <v>37</v>
      </c>
      <c r="H60" t="s">
        <v>101</v>
      </c>
      <c r="I60" t="s">
        <v>11</v>
      </c>
      <c r="J60" t="s">
        <v>36</v>
      </c>
      <c r="K60" t="s">
        <v>9</v>
      </c>
      <c r="L60" s="99">
        <v>21</v>
      </c>
      <c r="M60" s="47" t="s">
        <v>37</v>
      </c>
      <c r="O60">
        <f t="shared" si="1"/>
        <v>-1</v>
      </c>
      <c r="Q60">
        <f t="shared" si="0"/>
        <v>88.2</v>
      </c>
    </row>
    <row r="61" spans="1:17" x14ac:dyDescent="0.25">
      <c r="A61" t="s">
        <v>102</v>
      </c>
      <c r="B61" t="s">
        <v>21</v>
      </c>
      <c r="C61" t="s">
        <v>38</v>
      </c>
      <c r="D61" t="s">
        <v>9</v>
      </c>
      <c r="E61" s="99">
        <v>27</v>
      </c>
      <c r="F61" s="52" t="s">
        <v>37</v>
      </c>
      <c r="H61" t="s">
        <v>102</v>
      </c>
      <c r="I61" t="s">
        <v>21</v>
      </c>
      <c r="J61" t="s">
        <v>36</v>
      </c>
      <c r="K61" t="s">
        <v>9</v>
      </c>
      <c r="L61" s="99">
        <v>24</v>
      </c>
      <c r="M61" s="52" t="s">
        <v>37</v>
      </c>
      <c r="O61">
        <f t="shared" si="1"/>
        <v>3</v>
      </c>
      <c r="Q61">
        <f t="shared" si="0"/>
        <v>70</v>
      </c>
    </row>
    <row r="62" spans="1:17" x14ac:dyDescent="0.25">
      <c r="A62" s="59"/>
      <c r="B62" s="59"/>
      <c r="C62" s="59"/>
      <c r="D62" s="59"/>
      <c r="E62" s="59"/>
      <c r="F62" s="59"/>
      <c r="H62" s="59"/>
      <c r="I62" s="59"/>
      <c r="J62" s="59"/>
      <c r="K62" s="59"/>
      <c r="L62" s="59"/>
      <c r="M62" s="59"/>
    </row>
    <row r="63" spans="1:17" x14ac:dyDescent="0.25">
      <c r="A63" s="66"/>
      <c r="B63" s="66"/>
      <c r="C63" s="66"/>
      <c r="D63" s="66"/>
      <c r="E63" s="66"/>
      <c r="F63" s="66"/>
      <c r="H63" s="66"/>
      <c r="I63" s="66"/>
      <c r="J63" s="66"/>
      <c r="K63" s="66"/>
      <c r="L63" s="66"/>
      <c r="M63" s="66"/>
    </row>
    <row r="64" spans="1:17" x14ac:dyDescent="0.25">
      <c r="A64" s="74"/>
      <c r="B64" s="74"/>
      <c r="C64" s="74"/>
      <c r="D64" s="74"/>
      <c r="E64" s="74"/>
      <c r="F64" s="74"/>
      <c r="H64" s="74"/>
      <c r="I64" s="74"/>
      <c r="J64" s="74"/>
      <c r="K64" s="74"/>
      <c r="L64" s="74"/>
      <c r="M64" s="74"/>
    </row>
    <row r="65" spans="1:13" x14ac:dyDescent="0.25">
      <c r="A65" s="74"/>
      <c r="B65" s="74"/>
      <c r="C65" s="74"/>
      <c r="D65" s="74"/>
      <c r="E65" s="74"/>
      <c r="F65" s="74"/>
      <c r="H65" s="74"/>
      <c r="I65" s="74"/>
      <c r="J65" s="74"/>
      <c r="K65" s="74"/>
      <c r="L65" s="74"/>
      <c r="M65" s="74"/>
    </row>
    <row r="66" spans="1:13" x14ac:dyDescent="0.25">
      <c r="A66" s="80"/>
      <c r="B66" s="80"/>
      <c r="C66" s="80"/>
      <c r="D66" s="80"/>
      <c r="E66" s="80"/>
      <c r="F66" s="80"/>
      <c r="H66" s="80"/>
      <c r="I66" s="80"/>
      <c r="J66" s="80"/>
      <c r="K66" s="80"/>
      <c r="L66" s="80"/>
      <c r="M66" s="80"/>
    </row>
    <row r="67" spans="1:13" x14ac:dyDescent="0.25">
      <c r="A67" s="87"/>
      <c r="B67" s="87"/>
      <c r="C67" s="87"/>
      <c r="D67" s="87"/>
      <c r="E67" s="87"/>
      <c r="F67" s="87"/>
      <c r="H67" s="87"/>
      <c r="I67" s="87"/>
      <c r="J67" s="87"/>
      <c r="K67" s="87"/>
      <c r="L67" s="87"/>
      <c r="M67" s="87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56D6-A356-42CB-B60A-9B71C8D3F384}">
  <dimension ref="A1:H67"/>
  <sheetViews>
    <sheetView topLeftCell="A46" zoomScale="76" workbookViewId="0">
      <selection activeCell="M14" sqref="M14"/>
    </sheetView>
  </sheetViews>
  <sheetFormatPr defaultRowHeight="15" x14ac:dyDescent="0.25"/>
  <cols>
    <col min="1" max="1" width="10.5703125" bestFit="1" customWidth="1"/>
    <col min="2" max="2" width="10.7109375" bestFit="1" customWidth="1"/>
    <col min="3" max="3" width="9.85546875" bestFit="1" customWidth="1"/>
    <col min="5" max="5" width="11.28515625" bestFit="1" customWidth="1"/>
  </cols>
  <sheetData>
    <row r="1" spans="1:8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H1" s="94" t="s">
        <v>0</v>
      </c>
    </row>
    <row r="2" spans="1:8" x14ac:dyDescent="0.25">
      <c r="A2" t="s">
        <v>18</v>
      </c>
      <c r="B2" t="s">
        <v>103</v>
      </c>
      <c r="C2" t="s">
        <v>39</v>
      </c>
      <c r="D2" t="s">
        <v>9</v>
      </c>
      <c r="E2" s="99">
        <v>37</v>
      </c>
      <c r="F2" t="s">
        <v>40</v>
      </c>
      <c r="H2">
        <f>IF(E2&lt;=100,90.37*EXP(-0.0169*E2)-1.5*COS(0.0571*(E2-30))+10.22*EXP(-0.231*E2)-0.8,5)</f>
        <v>46.177283306011972</v>
      </c>
    </row>
    <row r="3" spans="1:8" x14ac:dyDescent="0.25">
      <c r="A3" t="s">
        <v>104</v>
      </c>
      <c r="B3" t="s">
        <v>47</v>
      </c>
      <c r="C3" t="s">
        <v>39</v>
      </c>
      <c r="D3" t="s">
        <v>9</v>
      </c>
      <c r="E3" s="99">
        <v>44</v>
      </c>
      <c r="F3" t="s">
        <v>40</v>
      </c>
      <c r="H3">
        <f t="shared" ref="H3:H66" si="0">IF(E3&lt;=100,90.37*EXP(-0.0169*E3)-1.5*COS(0.0571*(E3-30))+10.22*EXP(-0.231*E3)-0.8,5)</f>
        <v>41.116531492211848</v>
      </c>
    </row>
    <row r="4" spans="1:8" x14ac:dyDescent="0.25">
      <c r="A4" t="s">
        <v>105</v>
      </c>
      <c r="B4" t="s">
        <v>106</v>
      </c>
      <c r="C4" t="s">
        <v>39</v>
      </c>
      <c r="D4" t="s">
        <v>9</v>
      </c>
      <c r="E4" s="99">
        <v>16</v>
      </c>
      <c r="F4" t="s">
        <v>40</v>
      </c>
      <c r="H4">
        <f t="shared" si="0"/>
        <v>67.366997445482141</v>
      </c>
    </row>
    <row r="5" spans="1:8" x14ac:dyDescent="0.25">
      <c r="A5" t="s">
        <v>107</v>
      </c>
      <c r="B5" t="s">
        <v>47</v>
      </c>
      <c r="C5" t="s">
        <v>39</v>
      </c>
      <c r="D5" t="s">
        <v>9</v>
      </c>
      <c r="E5" s="99">
        <v>17</v>
      </c>
      <c r="F5" t="s">
        <v>40</v>
      </c>
      <c r="H5">
        <f t="shared" si="0"/>
        <v>66.099388759120515</v>
      </c>
    </row>
    <row r="6" spans="1:8" x14ac:dyDescent="0.25">
      <c r="A6" t="s">
        <v>108</v>
      </c>
      <c r="B6" t="s">
        <v>109</v>
      </c>
      <c r="C6" t="s">
        <v>39</v>
      </c>
      <c r="D6" t="s">
        <v>9</v>
      </c>
      <c r="E6" s="99">
        <v>19</v>
      </c>
      <c r="F6" t="s">
        <v>40</v>
      </c>
      <c r="H6">
        <f t="shared" si="0"/>
        <v>63.663087985021548</v>
      </c>
    </row>
    <row r="7" spans="1:8" x14ac:dyDescent="0.25">
      <c r="A7" t="s">
        <v>110</v>
      </c>
      <c r="B7" t="s">
        <v>45</v>
      </c>
      <c r="C7" t="s">
        <v>39</v>
      </c>
      <c r="D7" t="s">
        <v>9</v>
      </c>
      <c r="E7" s="99">
        <v>12</v>
      </c>
      <c r="F7" t="s">
        <v>40</v>
      </c>
      <c r="H7">
        <f t="shared" si="0"/>
        <v>72.84589024000789</v>
      </c>
    </row>
    <row r="8" spans="1:8" x14ac:dyDescent="0.25">
      <c r="A8" t="s">
        <v>111</v>
      </c>
      <c r="B8" t="s">
        <v>20</v>
      </c>
      <c r="C8" t="s">
        <v>39</v>
      </c>
      <c r="D8" t="s">
        <v>9</v>
      </c>
      <c r="E8" s="99">
        <v>60</v>
      </c>
      <c r="F8" t="s">
        <v>40</v>
      </c>
      <c r="H8">
        <f t="shared" si="0"/>
        <v>32.195671377213664</v>
      </c>
    </row>
    <row r="9" spans="1:8" x14ac:dyDescent="0.25">
      <c r="A9" t="s">
        <v>112</v>
      </c>
      <c r="B9" t="s">
        <v>27</v>
      </c>
      <c r="C9" t="s">
        <v>39</v>
      </c>
      <c r="D9" t="s">
        <v>9</v>
      </c>
      <c r="E9" s="99">
        <v>68</v>
      </c>
      <c r="F9" t="s">
        <v>40</v>
      </c>
      <c r="H9">
        <f t="shared" si="0"/>
        <v>28.683096953788443</v>
      </c>
    </row>
    <row r="10" spans="1:8" x14ac:dyDescent="0.25">
      <c r="A10" t="s">
        <v>113</v>
      </c>
      <c r="B10" t="s">
        <v>109</v>
      </c>
      <c r="C10" t="s">
        <v>39</v>
      </c>
      <c r="D10" t="s">
        <v>9</v>
      </c>
      <c r="E10" s="99">
        <v>18</v>
      </c>
      <c r="F10" t="s">
        <v>40</v>
      </c>
      <c r="H10">
        <f t="shared" si="0"/>
        <v>64.865541571514754</v>
      </c>
    </row>
    <row r="11" spans="1:8" x14ac:dyDescent="0.25">
      <c r="A11" t="s">
        <v>114</v>
      </c>
      <c r="B11" t="s">
        <v>45</v>
      </c>
      <c r="C11" t="s">
        <v>39</v>
      </c>
      <c r="D11" t="s">
        <v>9</v>
      </c>
      <c r="E11" s="99">
        <v>17</v>
      </c>
      <c r="F11" t="s">
        <v>40</v>
      </c>
      <c r="H11">
        <f t="shared" si="0"/>
        <v>66.099388759120515</v>
      </c>
    </row>
    <row r="12" spans="1:8" x14ac:dyDescent="0.25">
      <c r="A12" t="s">
        <v>115</v>
      </c>
      <c r="B12" t="s">
        <v>49</v>
      </c>
      <c r="C12" t="s">
        <v>39</v>
      </c>
      <c r="D12" t="s">
        <v>9</v>
      </c>
      <c r="E12" s="99">
        <v>10.1</v>
      </c>
      <c r="F12" t="s">
        <v>40</v>
      </c>
      <c r="H12">
        <f t="shared" si="0"/>
        <v>75.749241453794014</v>
      </c>
    </row>
    <row r="13" spans="1:8" x14ac:dyDescent="0.25">
      <c r="A13" t="s">
        <v>116</v>
      </c>
      <c r="B13" t="s">
        <v>45</v>
      </c>
      <c r="C13" t="s">
        <v>39</v>
      </c>
      <c r="D13" t="s">
        <v>9</v>
      </c>
      <c r="E13" s="99">
        <v>30</v>
      </c>
      <c r="F13" t="s">
        <v>40</v>
      </c>
      <c r="H13">
        <f t="shared" si="0"/>
        <v>52.139825427429635</v>
      </c>
    </row>
    <row r="14" spans="1:8" x14ac:dyDescent="0.25">
      <c r="A14" t="s">
        <v>117</v>
      </c>
      <c r="B14" t="s">
        <v>118</v>
      </c>
      <c r="C14" t="s">
        <v>39</v>
      </c>
      <c r="D14" t="s">
        <v>9</v>
      </c>
      <c r="E14" s="99">
        <v>28</v>
      </c>
      <c r="F14" t="s">
        <v>40</v>
      </c>
      <c r="H14">
        <f t="shared" si="0"/>
        <v>54.026638594787251</v>
      </c>
    </row>
    <row r="15" spans="1:8" x14ac:dyDescent="0.25">
      <c r="A15" t="s">
        <v>23</v>
      </c>
      <c r="B15" t="s">
        <v>20</v>
      </c>
      <c r="C15" t="s">
        <v>39</v>
      </c>
      <c r="D15" t="s">
        <v>9</v>
      </c>
      <c r="E15" s="99">
        <v>14</v>
      </c>
      <c r="F15" t="s">
        <v>40</v>
      </c>
      <c r="H15">
        <f t="shared" si="0"/>
        <v>70.015983269417347</v>
      </c>
    </row>
    <row r="16" spans="1:8" x14ac:dyDescent="0.25">
      <c r="A16" t="s">
        <v>24</v>
      </c>
      <c r="B16" t="s">
        <v>50</v>
      </c>
      <c r="C16" t="s">
        <v>39</v>
      </c>
      <c r="D16" t="s">
        <v>9</v>
      </c>
      <c r="E16" s="99">
        <v>23</v>
      </c>
      <c r="F16" t="s">
        <v>40</v>
      </c>
      <c r="H16">
        <f t="shared" si="0"/>
        <v>59.133811322890132</v>
      </c>
    </row>
    <row r="17" spans="1:8" x14ac:dyDescent="0.25">
      <c r="A17" t="s">
        <v>119</v>
      </c>
      <c r="B17" t="s">
        <v>51</v>
      </c>
      <c r="C17" t="s">
        <v>39</v>
      </c>
      <c r="D17" t="s">
        <v>9</v>
      </c>
      <c r="E17" s="99">
        <v>18.899999999999999</v>
      </c>
      <c r="F17" t="s">
        <v>40</v>
      </c>
      <c r="H17">
        <f t="shared" si="0"/>
        <v>63.781978304151124</v>
      </c>
    </row>
    <row r="18" spans="1:8" x14ac:dyDescent="0.25">
      <c r="A18" t="s">
        <v>26</v>
      </c>
      <c r="B18" t="s">
        <v>118</v>
      </c>
      <c r="C18" t="s">
        <v>39</v>
      </c>
      <c r="D18" t="s">
        <v>9</v>
      </c>
      <c r="E18" s="99">
        <v>10</v>
      </c>
      <c r="F18" t="s">
        <v>40</v>
      </c>
      <c r="H18">
        <f t="shared" si="0"/>
        <v>75.909054985452144</v>
      </c>
    </row>
    <row r="19" spans="1:8" x14ac:dyDescent="0.25">
      <c r="A19" t="s">
        <v>120</v>
      </c>
      <c r="B19" t="s">
        <v>81</v>
      </c>
      <c r="C19" t="s">
        <v>39</v>
      </c>
      <c r="D19" t="s">
        <v>9</v>
      </c>
      <c r="E19" s="99">
        <v>21</v>
      </c>
      <c r="F19" t="s">
        <v>40</v>
      </c>
      <c r="H19">
        <f t="shared" si="0"/>
        <v>61.345055960531418</v>
      </c>
    </row>
    <row r="20" spans="1:8" x14ac:dyDescent="0.25">
      <c r="A20" t="s">
        <v>121</v>
      </c>
      <c r="B20" t="s">
        <v>81</v>
      </c>
      <c r="C20" t="s">
        <v>39</v>
      </c>
      <c r="D20" t="s">
        <v>9</v>
      </c>
      <c r="E20" s="99">
        <v>48</v>
      </c>
      <c r="F20" t="s">
        <v>40</v>
      </c>
      <c r="H20">
        <f t="shared" si="0"/>
        <v>38.578711019616179</v>
      </c>
    </row>
    <row r="21" spans="1:8" x14ac:dyDescent="0.25">
      <c r="A21" t="s">
        <v>122</v>
      </c>
      <c r="B21" t="s">
        <v>49</v>
      </c>
      <c r="C21" t="s">
        <v>39</v>
      </c>
      <c r="D21" t="s">
        <v>9</v>
      </c>
      <c r="E21" s="99">
        <v>19</v>
      </c>
      <c r="F21" t="s">
        <v>40</v>
      </c>
      <c r="H21">
        <f t="shared" si="0"/>
        <v>63.663087985021548</v>
      </c>
    </row>
    <row r="22" spans="1:8" x14ac:dyDescent="0.25">
      <c r="A22" t="s">
        <v>123</v>
      </c>
      <c r="B22" t="s">
        <v>10</v>
      </c>
      <c r="C22" t="s">
        <v>39</v>
      </c>
      <c r="D22" t="s">
        <v>9</v>
      </c>
      <c r="E22" s="99">
        <v>22</v>
      </c>
      <c r="F22" t="s">
        <v>40</v>
      </c>
      <c r="H22">
        <f t="shared" si="0"/>
        <v>60.226641181880581</v>
      </c>
    </row>
    <row r="23" spans="1:8" x14ac:dyDescent="0.25">
      <c r="A23" t="s">
        <v>124</v>
      </c>
      <c r="B23" t="s">
        <v>109</v>
      </c>
      <c r="C23" t="s">
        <v>39</v>
      </c>
      <c r="D23" t="s">
        <v>9</v>
      </c>
      <c r="E23" s="99">
        <v>21</v>
      </c>
      <c r="F23" t="s">
        <v>40</v>
      </c>
      <c r="H23">
        <f t="shared" si="0"/>
        <v>61.345055960531418</v>
      </c>
    </row>
    <row r="24" spans="1:8" x14ac:dyDescent="0.25">
      <c r="A24" t="s">
        <v>125</v>
      </c>
      <c r="B24" t="s">
        <v>20</v>
      </c>
      <c r="C24" t="s">
        <v>39</v>
      </c>
      <c r="D24" t="s">
        <v>9</v>
      </c>
      <c r="E24" s="99">
        <v>14</v>
      </c>
      <c r="F24" t="s">
        <v>40</v>
      </c>
      <c r="H24">
        <f t="shared" si="0"/>
        <v>70.015983269417347</v>
      </c>
    </row>
    <row r="25" spans="1:8" x14ac:dyDescent="0.25">
      <c r="A25" t="s">
        <v>126</v>
      </c>
      <c r="B25" t="s">
        <v>20</v>
      </c>
      <c r="C25" t="s">
        <v>39</v>
      </c>
      <c r="D25" t="s">
        <v>9</v>
      </c>
      <c r="E25" s="99">
        <v>24</v>
      </c>
      <c r="F25" t="s">
        <v>40</v>
      </c>
      <c r="H25">
        <f t="shared" si="0"/>
        <v>58.065682716057893</v>
      </c>
    </row>
    <row r="26" spans="1:8" x14ac:dyDescent="0.25">
      <c r="A26" t="s">
        <v>127</v>
      </c>
      <c r="B26" t="s">
        <v>45</v>
      </c>
      <c r="C26" t="s">
        <v>39</v>
      </c>
      <c r="D26" t="s">
        <v>9</v>
      </c>
      <c r="E26" s="99">
        <v>12</v>
      </c>
      <c r="F26" t="s">
        <v>40</v>
      </c>
      <c r="H26">
        <f t="shared" si="0"/>
        <v>72.84589024000789</v>
      </c>
    </row>
    <row r="27" spans="1:8" x14ac:dyDescent="0.25">
      <c r="A27" t="s">
        <v>128</v>
      </c>
      <c r="B27" t="s">
        <v>22</v>
      </c>
      <c r="C27" t="s">
        <v>39</v>
      </c>
      <c r="D27" t="s">
        <v>9</v>
      </c>
      <c r="E27" s="99">
        <v>12</v>
      </c>
      <c r="F27" t="s">
        <v>40</v>
      </c>
      <c r="H27">
        <f t="shared" si="0"/>
        <v>72.84589024000789</v>
      </c>
    </row>
    <row r="28" spans="1:8" x14ac:dyDescent="0.25">
      <c r="A28" t="s">
        <v>129</v>
      </c>
      <c r="B28" t="s">
        <v>130</v>
      </c>
      <c r="C28" t="s">
        <v>39</v>
      </c>
      <c r="D28" t="s">
        <v>9</v>
      </c>
      <c r="E28" s="99">
        <v>19</v>
      </c>
      <c r="F28" t="s">
        <v>40</v>
      </c>
      <c r="H28">
        <f t="shared" si="0"/>
        <v>63.663087985021548</v>
      </c>
    </row>
    <row r="29" spans="1:8" x14ac:dyDescent="0.25">
      <c r="A29" t="s">
        <v>131</v>
      </c>
      <c r="B29" t="s">
        <v>132</v>
      </c>
      <c r="C29" t="s">
        <v>39</v>
      </c>
      <c r="D29" t="s">
        <v>9</v>
      </c>
      <c r="E29" s="99">
        <v>24</v>
      </c>
      <c r="F29" t="s">
        <v>40</v>
      </c>
      <c r="H29">
        <f t="shared" si="0"/>
        <v>58.065682716057893</v>
      </c>
    </row>
    <row r="30" spans="1:8" x14ac:dyDescent="0.25">
      <c r="A30" t="s">
        <v>133</v>
      </c>
      <c r="B30" t="s">
        <v>29</v>
      </c>
      <c r="C30" t="s">
        <v>39</v>
      </c>
      <c r="D30" t="s">
        <v>9</v>
      </c>
      <c r="E30" s="99">
        <v>11</v>
      </c>
      <c r="F30" t="s">
        <v>40</v>
      </c>
      <c r="H30">
        <f t="shared" si="0"/>
        <v>74.34403563540279</v>
      </c>
    </row>
    <row r="31" spans="1:8" x14ac:dyDescent="0.25">
      <c r="A31" t="s">
        <v>134</v>
      </c>
      <c r="B31" t="s">
        <v>81</v>
      </c>
      <c r="C31" t="s">
        <v>39</v>
      </c>
      <c r="D31" t="s">
        <v>9</v>
      </c>
      <c r="E31" s="99">
        <v>16</v>
      </c>
      <c r="F31" t="s">
        <v>40</v>
      </c>
      <c r="H31">
        <f t="shared" si="0"/>
        <v>67.366997445482141</v>
      </c>
    </row>
    <row r="32" spans="1:8" x14ac:dyDescent="0.25">
      <c r="A32" t="s">
        <v>63</v>
      </c>
      <c r="B32" t="s">
        <v>64</v>
      </c>
      <c r="C32" t="s">
        <v>39</v>
      </c>
      <c r="D32" t="s">
        <v>9</v>
      </c>
      <c r="E32" s="99">
        <v>20</v>
      </c>
      <c r="F32" s="20" t="s">
        <v>40</v>
      </c>
      <c r="H32">
        <f t="shared" si="0"/>
        <v>62.49011235973358</v>
      </c>
    </row>
    <row r="33" spans="1:8" x14ac:dyDescent="0.25">
      <c r="A33" t="s">
        <v>65</v>
      </c>
      <c r="B33" t="s">
        <v>25</v>
      </c>
      <c r="C33" t="s">
        <v>39</v>
      </c>
      <c r="D33" t="s">
        <v>9</v>
      </c>
      <c r="E33" s="99">
        <v>31</v>
      </c>
      <c r="F33" s="20" t="s">
        <v>40</v>
      </c>
      <c r="H33">
        <f t="shared" si="0"/>
        <v>51.228073579592071</v>
      </c>
    </row>
    <row r="34" spans="1:8" x14ac:dyDescent="0.25">
      <c r="A34" t="s">
        <v>66</v>
      </c>
      <c r="B34" t="s">
        <v>67</v>
      </c>
      <c r="C34" t="s">
        <v>39</v>
      </c>
      <c r="D34" t="s">
        <v>9</v>
      </c>
      <c r="E34" s="99">
        <v>25</v>
      </c>
      <c r="F34" s="20" t="s">
        <v>40</v>
      </c>
      <c r="H34">
        <f t="shared" si="0"/>
        <v>57.021506672618116</v>
      </c>
    </row>
    <row r="35" spans="1:8" x14ac:dyDescent="0.25">
      <c r="A35" t="s">
        <v>68</v>
      </c>
      <c r="B35" t="s">
        <v>47</v>
      </c>
      <c r="C35" t="s">
        <v>39</v>
      </c>
      <c r="D35" t="s">
        <v>9</v>
      </c>
      <c r="E35" s="99">
        <v>19</v>
      </c>
      <c r="F35" s="20" t="s">
        <v>40</v>
      </c>
      <c r="H35">
        <f t="shared" si="0"/>
        <v>63.663087985021548</v>
      </c>
    </row>
    <row r="36" spans="1:8" x14ac:dyDescent="0.25">
      <c r="A36" t="s">
        <v>69</v>
      </c>
      <c r="B36" t="s">
        <v>70</v>
      </c>
      <c r="C36" t="s">
        <v>39</v>
      </c>
      <c r="D36" t="s">
        <v>9</v>
      </c>
      <c r="E36" s="99">
        <v>28</v>
      </c>
      <c r="F36" s="20" t="s">
        <v>40</v>
      </c>
      <c r="H36">
        <f t="shared" si="0"/>
        <v>54.026638594787251</v>
      </c>
    </row>
    <row r="37" spans="1:8" x14ac:dyDescent="0.25">
      <c r="A37" t="s">
        <v>71</v>
      </c>
      <c r="B37" t="s">
        <v>46</v>
      </c>
      <c r="C37" t="s">
        <v>39</v>
      </c>
      <c r="D37" t="s">
        <v>9</v>
      </c>
      <c r="E37" s="99">
        <v>62</v>
      </c>
      <c r="F37" s="20" t="s">
        <v>40</v>
      </c>
      <c r="H37">
        <f t="shared" si="0"/>
        <v>31.273934819495924</v>
      </c>
    </row>
    <row r="38" spans="1:8" x14ac:dyDescent="0.25">
      <c r="A38" t="s">
        <v>72</v>
      </c>
      <c r="B38" t="s">
        <v>47</v>
      </c>
      <c r="C38" t="s">
        <v>39</v>
      </c>
      <c r="D38" t="s">
        <v>9</v>
      </c>
      <c r="E38" s="99">
        <v>26</v>
      </c>
      <c r="F38" s="20" t="s">
        <v>40</v>
      </c>
      <c r="H38">
        <f t="shared" si="0"/>
        <v>56.000639230836548</v>
      </c>
    </row>
    <row r="39" spans="1:8" x14ac:dyDescent="0.25">
      <c r="A39" t="s">
        <v>73</v>
      </c>
      <c r="B39" t="s">
        <v>29</v>
      </c>
      <c r="C39" t="s">
        <v>39</v>
      </c>
      <c r="D39" t="s">
        <v>9</v>
      </c>
      <c r="E39" s="99">
        <v>31</v>
      </c>
      <c r="F39" s="20" t="s">
        <v>40</v>
      </c>
      <c r="H39">
        <f t="shared" si="0"/>
        <v>51.228073579592071</v>
      </c>
    </row>
    <row r="40" spans="1:8" x14ac:dyDescent="0.25">
      <c r="A40" t="s">
        <v>74</v>
      </c>
      <c r="B40" t="s">
        <v>47</v>
      </c>
      <c r="C40" t="s">
        <v>39</v>
      </c>
      <c r="D40" t="s">
        <v>9</v>
      </c>
      <c r="E40" s="99">
        <v>16</v>
      </c>
      <c r="F40" s="20" t="s">
        <v>40</v>
      </c>
      <c r="H40">
        <f t="shared" si="0"/>
        <v>67.366997445482141</v>
      </c>
    </row>
    <row r="41" spans="1:8" x14ac:dyDescent="0.25">
      <c r="A41" t="s">
        <v>75</v>
      </c>
      <c r="B41" t="s">
        <v>76</v>
      </c>
      <c r="C41" t="s">
        <v>39</v>
      </c>
      <c r="D41" t="s">
        <v>9</v>
      </c>
      <c r="E41" s="99">
        <v>11</v>
      </c>
      <c r="F41" s="20" t="s">
        <v>40</v>
      </c>
      <c r="H41">
        <f t="shared" si="0"/>
        <v>74.34403563540279</v>
      </c>
    </row>
    <row r="42" spans="1:8" x14ac:dyDescent="0.25">
      <c r="A42" t="s">
        <v>77</v>
      </c>
      <c r="B42" t="s">
        <v>48</v>
      </c>
      <c r="C42" t="s">
        <v>39</v>
      </c>
      <c r="D42" t="s">
        <v>9</v>
      </c>
      <c r="E42" s="99">
        <v>14</v>
      </c>
      <c r="F42" s="20" t="s">
        <v>40</v>
      </c>
      <c r="H42">
        <f t="shared" si="0"/>
        <v>70.015983269417347</v>
      </c>
    </row>
    <row r="43" spans="1:8" x14ac:dyDescent="0.25">
      <c r="A43" t="s">
        <v>78</v>
      </c>
      <c r="B43" t="s">
        <v>79</v>
      </c>
      <c r="C43" t="s">
        <v>39</v>
      </c>
      <c r="D43" t="s">
        <v>9</v>
      </c>
      <c r="E43" s="99">
        <v>14</v>
      </c>
      <c r="F43" s="20" t="s">
        <v>40</v>
      </c>
      <c r="H43">
        <f t="shared" si="0"/>
        <v>70.015983269417347</v>
      </c>
    </row>
    <row r="44" spans="1:8" x14ac:dyDescent="0.25">
      <c r="A44" t="s">
        <v>80</v>
      </c>
      <c r="B44" t="s">
        <v>81</v>
      </c>
      <c r="C44" t="s">
        <v>39</v>
      </c>
      <c r="D44" t="s">
        <v>9</v>
      </c>
      <c r="E44" s="99">
        <v>45</v>
      </c>
      <c r="F44" s="20" t="s">
        <v>40</v>
      </c>
      <c r="H44">
        <f t="shared" si="0"/>
        <v>40.459572489032993</v>
      </c>
    </row>
    <row r="45" spans="1:8" x14ac:dyDescent="0.25">
      <c r="A45" t="s">
        <v>82</v>
      </c>
      <c r="B45" t="s">
        <v>20</v>
      </c>
      <c r="C45" t="s">
        <v>39</v>
      </c>
      <c r="D45" t="s">
        <v>9</v>
      </c>
      <c r="E45" s="99">
        <v>22</v>
      </c>
      <c r="F45" s="20" t="s">
        <v>40</v>
      </c>
      <c r="H45">
        <f t="shared" si="0"/>
        <v>60.226641181880581</v>
      </c>
    </row>
    <row r="46" spans="1:8" x14ac:dyDescent="0.25">
      <c r="A46" t="s">
        <v>83</v>
      </c>
      <c r="B46" t="s">
        <v>84</v>
      </c>
      <c r="C46" t="s">
        <v>39</v>
      </c>
      <c r="D46" t="s">
        <v>9</v>
      </c>
      <c r="E46" s="99">
        <v>19</v>
      </c>
      <c r="F46" s="20" t="s">
        <v>40</v>
      </c>
      <c r="H46">
        <f t="shared" si="0"/>
        <v>63.663087985021548</v>
      </c>
    </row>
    <row r="47" spans="1:8" x14ac:dyDescent="0.25">
      <c r="A47" t="s">
        <v>85</v>
      </c>
      <c r="B47" t="s">
        <v>10</v>
      </c>
      <c r="C47" t="s">
        <v>39</v>
      </c>
      <c r="D47" t="s">
        <v>9</v>
      </c>
      <c r="E47" s="99">
        <v>14</v>
      </c>
      <c r="F47" s="20" t="s">
        <v>40</v>
      </c>
      <c r="H47">
        <f t="shared" si="0"/>
        <v>70.015983269417347</v>
      </c>
    </row>
    <row r="48" spans="1:8" x14ac:dyDescent="0.25">
      <c r="A48" t="s">
        <v>86</v>
      </c>
      <c r="B48" t="s">
        <v>27</v>
      </c>
      <c r="C48" t="s">
        <v>39</v>
      </c>
      <c r="D48" t="s">
        <v>9</v>
      </c>
      <c r="E48" s="99">
        <v>11</v>
      </c>
      <c r="F48" s="20" t="s">
        <v>40</v>
      </c>
      <c r="H48">
        <f t="shared" si="0"/>
        <v>74.34403563540279</v>
      </c>
    </row>
    <row r="49" spans="1:8" x14ac:dyDescent="0.25">
      <c r="A49" t="s">
        <v>87</v>
      </c>
      <c r="B49" t="s">
        <v>28</v>
      </c>
      <c r="C49" t="s">
        <v>39</v>
      </c>
      <c r="D49" t="s">
        <v>9</v>
      </c>
      <c r="E49" s="99">
        <v>23</v>
      </c>
      <c r="F49" s="20" t="s">
        <v>40</v>
      </c>
      <c r="H49">
        <f t="shared" si="0"/>
        <v>59.133811322890132</v>
      </c>
    </row>
    <row r="50" spans="1:8" x14ac:dyDescent="0.25">
      <c r="A50" t="s">
        <v>88</v>
      </c>
      <c r="B50" t="s">
        <v>21</v>
      </c>
      <c r="C50" t="s">
        <v>39</v>
      </c>
      <c r="D50" t="s">
        <v>9</v>
      </c>
      <c r="E50" s="99">
        <v>28</v>
      </c>
      <c r="F50" s="20" t="s">
        <v>40</v>
      </c>
      <c r="H50">
        <f t="shared" si="0"/>
        <v>54.026638594787251</v>
      </c>
    </row>
    <row r="51" spans="1:8" x14ac:dyDescent="0.25">
      <c r="A51" t="s">
        <v>89</v>
      </c>
      <c r="B51" t="s">
        <v>90</v>
      </c>
      <c r="C51" t="s">
        <v>39</v>
      </c>
      <c r="D51" t="s">
        <v>9</v>
      </c>
      <c r="E51" s="99">
        <v>26</v>
      </c>
      <c r="F51" s="20" t="s">
        <v>40</v>
      </c>
      <c r="H51">
        <f t="shared" si="0"/>
        <v>56.000639230836548</v>
      </c>
    </row>
    <row r="52" spans="1:8" x14ac:dyDescent="0.25">
      <c r="A52" t="s">
        <v>91</v>
      </c>
      <c r="B52" t="s">
        <v>27</v>
      </c>
      <c r="C52" t="s">
        <v>39</v>
      </c>
      <c r="D52" t="s">
        <v>9</v>
      </c>
      <c r="E52" s="99">
        <v>8</v>
      </c>
      <c r="F52" s="20" t="s">
        <v>40</v>
      </c>
      <c r="H52">
        <f t="shared" si="0"/>
        <v>79.287949007924198</v>
      </c>
    </row>
    <row r="53" spans="1:8" x14ac:dyDescent="0.25">
      <c r="A53" t="s">
        <v>92</v>
      </c>
      <c r="B53" t="s">
        <v>21</v>
      </c>
      <c r="C53" t="s">
        <v>39</v>
      </c>
      <c r="D53" t="s">
        <v>9</v>
      </c>
      <c r="E53" s="99">
        <v>20</v>
      </c>
      <c r="F53" s="20" t="s">
        <v>40</v>
      </c>
      <c r="H53">
        <f t="shared" si="0"/>
        <v>62.49011235973358</v>
      </c>
    </row>
    <row r="54" spans="1:8" x14ac:dyDescent="0.25">
      <c r="A54" t="s">
        <v>93</v>
      </c>
      <c r="B54" t="s">
        <v>94</v>
      </c>
      <c r="C54" t="s">
        <v>39</v>
      </c>
      <c r="D54" t="s">
        <v>9</v>
      </c>
      <c r="E54" s="99">
        <v>15</v>
      </c>
      <c r="F54" s="20" t="s">
        <v>40</v>
      </c>
      <c r="H54">
        <f t="shared" si="0"/>
        <v>68.671307791026692</v>
      </c>
    </row>
    <row r="55" spans="1:8" x14ac:dyDescent="0.25">
      <c r="A55" t="s">
        <v>95</v>
      </c>
      <c r="B55" t="s">
        <v>21</v>
      </c>
      <c r="C55" t="s">
        <v>39</v>
      </c>
      <c r="D55" t="s">
        <v>9</v>
      </c>
      <c r="E55" s="99">
        <v>9</v>
      </c>
      <c r="F55" s="20" t="s">
        <v>40</v>
      </c>
      <c r="H55">
        <f t="shared" si="0"/>
        <v>77.552278171468743</v>
      </c>
    </row>
    <row r="56" spans="1:8" x14ac:dyDescent="0.25">
      <c r="A56" t="s">
        <v>96</v>
      </c>
      <c r="B56" t="s">
        <v>19</v>
      </c>
      <c r="C56" t="s">
        <v>39</v>
      </c>
      <c r="D56" t="s">
        <v>9</v>
      </c>
      <c r="E56" s="99">
        <v>70</v>
      </c>
      <c r="F56" s="20" t="s">
        <v>40</v>
      </c>
      <c r="H56">
        <f t="shared" si="0"/>
        <v>27.866989021664196</v>
      </c>
    </row>
    <row r="57" spans="1:8" x14ac:dyDescent="0.25">
      <c r="A57" t="s">
        <v>97</v>
      </c>
      <c r="B57" t="s">
        <v>98</v>
      </c>
      <c r="C57" t="s">
        <v>39</v>
      </c>
      <c r="D57" t="s">
        <v>9</v>
      </c>
      <c r="E57" s="99">
        <v>69</v>
      </c>
      <c r="F57" s="26" t="s">
        <v>40</v>
      </c>
      <c r="H57">
        <f t="shared" si="0"/>
        <v>28.272513148877543</v>
      </c>
    </row>
    <row r="58" spans="1:8" x14ac:dyDescent="0.25">
      <c r="A58" t="s">
        <v>99</v>
      </c>
      <c r="B58" t="s">
        <v>29</v>
      </c>
      <c r="C58" t="s">
        <v>39</v>
      </c>
      <c r="D58" t="s">
        <v>9</v>
      </c>
      <c r="E58" s="99">
        <v>26</v>
      </c>
      <c r="F58" s="36" t="s">
        <v>40</v>
      </c>
      <c r="H58">
        <f t="shared" si="0"/>
        <v>56.000639230836548</v>
      </c>
    </row>
    <row r="59" spans="1:8" x14ac:dyDescent="0.25">
      <c r="A59" t="s">
        <v>100</v>
      </c>
      <c r="B59" t="s">
        <v>51</v>
      </c>
      <c r="C59" t="s">
        <v>39</v>
      </c>
      <c r="D59" t="s">
        <v>9</v>
      </c>
      <c r="E59" s="99">
        <v>20</v>
      </c>
      <c r="F59" s="41" t="s">
        <v>40</v>
      </c>
      <c r="H59">
        <f t="shared" si="0"/>
        <v>62.49011235973358</v>
      </c>
    </row>
    <row r="60" spans="1:8" x14ac:dyDescent="0.25">
      <c r="A60" t="s">
        <v>101</v>
      </c>
      <c r="B60" t="s">
        <v>11</v>
      </c>
      <c r="C60" t="s">
        <v>39</v>
      </c>
      <c r="D60" t="s">
        <v>9</v>
      </c>
      <c r="E60" s="99">
        <v>17</v>
      </c>
      <c r="F60" s="48" t="s">
        <v>40</v>
      </c>
      <c r="H60">
        <f t="shared" si="0"/>
        <v>66.099388759120515</v>
      </c>
    </row>
    <row r="61" spans="1:8" x14ac:dyDescent="0.25">
      <c r="A61" t="s">
        <v>102</v>
      </c>
      <c r="B61" t="s">
        <v>21</v>
      </c>
      <c r="C61" t="s">
        <v>39</v>
      </c>
      <c r="D61" t="s">
        <v>9</v>
      </c>
      <c r="E61" s="99">
        <v>18</v>
      </c>
      <c r="F61" s="53" t="s">
        <v>40</v>
      </c>
      <c r="H61">
        <f t="shared" si="0"/>
        <v>64.865541571514754</v>
      </c>
    </row>
    <row r="62" spans="1:8" x14ac:dyDescent="0.25">
      <c r="A62" s="60"/>
      <c r="B62" s="60"/>
      <c r="C62" s="60"/>
      <c r="D62" s="60"/>
      <c r="E62" s="92"/>
      <c r="F62" s="60"/>
    </row>
    <row r="63" spans="1:8" x14ac:dyDescent="0.25">
      <c r="A63" s="67"/>
      <c r="B63" s="67"/>
      <c r="C63" s="67"/>
      <c r="D63" s="67"/>
      <c r="E63" s="92"/>
      <c r="F63" s="67"/>
    </row>
    <row r="64" spans="1:8" x14ac:dyDescent="0.25">
      <c r="A64" s="75"/>
      <c r="B64" s="75"/>
      <c r="C64" s="75"/>
      <c r="D64" s="75"/>
      <c r="E64" s="92"/>
      <c r="F64" s="75"/>
    </row>
    <row r="65" spans="1:6" x14ac:dyDescent="0.25">
      <c r="A65" s="75"/>
      <c r="B65" s="75"/>
      <c r="C65" s="75"/>
      <c r="D65" s="75"/>
      <c r="E65" s="92"/>
      <c r="F65" s="75"/>
    </row>
    <row r="66" spans="1:6" x14ac:dyDescent="0.25">
      <c r="A66" s="81"/>
      <c r="B66" s="81"/>
      <c r="C66" s="81"/>
      <c r="D66" s="81"/>
      <c r="E66" s="92"/>
      <c r="F66" s="81"/>
    </row>
    <row r="67" spans="1:6" x14ac:dyDescent="0.25">
      <c r="A67" s="88"/>
      <c r="B67" s="88"/>
      <c r="C67" s="88"/>
      <c r="D67" s="88"/>
      <c r="E67" s="92"/>
      <c r="F67" s="8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IQA</vt:lpstr>
      <vt:lpstr>graficos</vt:lpstr>
      <vt:lpstr>coliformes</vt:lpstr>
      <vt:lpstr>pH</vt:lpstr>
      <vt:lpstr>DBO</vt:lpstr>
      <vt:lpstr>nitrogênio</vt:lpstr>
      <vt:lpstr>fósforo</vt:lpstr>
      <vt:lpstr>temperatura</vt:lpstr>
      <vt:lpstr>turbidez</vt:lpstr>
      <vt:lpstr>resíduo</vt:lpstr>
      <vt:lpstr>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Mie</dc:creator>
  <cp:lastModifiedBy>Roger Pina</cp:lastModifiedBy>
  <dcterms:created xsi:type="dcterms:W3CDTF">2020-05-22T01:15:15Z</dcterms:created>
  <dcterms:modified xsi:type="dcterms:W3CDTF">2020-05-28T04:30:19Z</dcterms:modified>
</cp:coreProperties>
</file>