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>
        <f>IFERROR(__xludf.DUMMYFUNCTION("googlefinance(""NZE:MEL"")"),5.58)</f>
        <v>5.58</v>
      </c>
    </row>
    <row r="2">
      <c r="A2" s="1">
        <f>IFERROR(__xludf.DUMMYFUNCTION("googlefinance(""MSFT"")"),242.35)</f>
        <v>242.35</v>
      </c>
    </row>
    <row r="3">
      <c r="A3" s="2">
        <f>IFERROR(__xludf.DUMMYFUNCTION("googlefinance(""FB"")"),298.66)</f>
        <v>298.66</v>
      </c>
    </row>
    <row r="4">
      <c r="A4" s="1">
        <f>IFERROR(__xludf.DUMMYFUNCTION("googlefinance("".DJI"")"),33153.21)</f>
        <v>33153.21</v>
      </c>
    </row>
    <row r="6">
      <c r="A6" s="1" t="str">
        <f>IFERROR(__xludf.DUMMYFUNCTION("GOOGLEFINANCE(""NASDAQ:GOOG"", ""price"", DATE(2021,1,1), DATE(2021,2,15), ""DAILY"")"),"Date")</f>
        <v>Date</v>
      </c>
      <c r="B6" s="1" t="str">
        <f>IFERROR(__xludf.DUMMYFUNCTION("""COMPUTED_VALUE"""),"Close")</f>
        <v>Close</v>
      </c>
    </row>
    <row r="7">
      <c r="A7" s="3">
        <f>IFERROR(__xludf.DUMMYFUNCTION("""COMPUTED_VALUE"""),44200.66666666667)</f>
        <v>44200.66667</v>
      </c>
      <c r="B7" s="1">
        <f>IFERROR(__xludf.DUMMYFUNCTION("""COMPUTED_VALUE"""),1728.24)</f>
        <v>1728.24</v>
      </c>
    </row>
    <row r="8">
      <c r="A8" s="3">
        <f>IFERROR(__xludf.DUMMYFUNCTION("""COMPUTED_VALUE"""),44201.66666666667)</f>
        <v>44201.66667</v>
      </c>
      <c r="B8" s="1">
        <f>IFERROR(__xludf.DUMMYFUNCTION("""COMPUTED_VALUE"""),1740.92)</f>
        <v>1740.92</v>
      </c>
    </row>
    <row r="9">
      <c r="A9" s="3">
        <f>IFERROR(__xludf.DUMMYFUNCTION("""COMPUTED_VALUE"""),44202.66666666667)</f>
        <v>44202.66667</v>
      </c>
      <c r="B9" s="1">
        <f>IFERROR(__xludf.DUMMYFUNCTION("""COMPUTED_VALUE"""),1735.29)</f>
        <v>1735.29</v>
      </c>
    </row>
    <row r="10">
      <c r="A10" s="3">
        <f>IFERROR(__xludf.DUMMYFUNCTION("""COMPUTED_VALUE"""),44203.66666666667)</f>
        <v>44203.66667</v>
      </c>
      <c r="B10" s="1">
        <f>IFERROR(__xludf.DUMMYFUNCTION("""COMPUTED_VALUE"""),1787.25)</f>
        <v>1787.25</v>
      </c>
    </row>
    <row r="11">
      <c r="A11" s="3">
        <f>IFERROR(__xludf.DUMMYFUNCTION("""COMPUTED_VALUE"""),44204.66666666667)</f>
        <v>44204.66667</v>
      </c>
      <c r="B11" s="1">
        <f>IFERROR(__xludf.DUMMYFUNCTION("""COMPUTED_VALUE"""),1807.21)</f>
        <v>1807.21</v>
      </c>
    </row>
    <row r="12">
      <c r="A12" s="3">
        <f>IFERROR(__xludf.DUMMYFUNCTION("""COMPUTED_VALUE"""),44207.66666666667)</f>
        <v>44207.66667</v>
      </c>
      <c r="B12" s="1">
        <f>IFERROR(__xludf.DUMMYFUNCTION("""COMPUTED_VALUE"""),1766.72)</f>
        <v>1766.72</v>
      </c>
    </row>
    <row r="13">
      <c r="A13" s="3">
        <f>IFERROR(__xludf.DUMMYFUNCTION("""COMPUTED_VALUE"""),44208.66666666667)</f>
        <v>44208.66667</v>
      </c>
      <c r="B13" s="1">
        <f>IFERROR(__xludf.DUMMYFUNCTION("""COMPUTED_VALUE"""),1746.55)</f>
        <v>1746.55</v>
      </c>
    </row>
    <row r="14">
      <c r="A14" s="3">
        <f>IFERROR(__xludf.DUMMYFUNCTION("""COMPUTED_VALUE"""),44209.66666666667)</f>
        <v>44209.66667</v>
      </c>
      <c r="B14" s="1">
        <f>IFERROR(__xludf.DUMMYFUNCTION("""COMPUTED_VALUE"""),1754.4)</f>
        <v>1754.4</v>
      </c>
    </row>
    <row r="15">
      <c r="A15" s="3">
        <f>IFERROR(__xludf.DUMMYFUNCTION("""COMPUTED_VALUE"""),44210.66666666667)</f>
        <v>44210.66667</v>
      </c>
      <c r="B15" s="1">
        <f>IFERROR(__xludf.DUMMYFUNCTION("""COMPUTED_VALUE"""),1740.18)</f>
        <v>1740.18</v>
      </c>
    </row>
    <row r="16">
      <c r="A16" s="3">
        <f>IFERROR(__xludf.DUMMYFUNCTION("""COMPUTED_VALUE"""),44211.66666666667)</f>
        <v>44211.66667</v>
      </c>
      <c r="B16" s="1">
        <f>IFERROR(__xludf.DUMMYFUNCTION("""COMPUTED_VALUE"""),1736.19)</f>
        <v>1736.19</v>
      </c>
    </row>
    <row r="17">
      <c r="A17" s="3">
        <f>IFERROR(__xludf.DUMMYFUNCTION("""COMPUTED_VALUE"""),44215.66666666667)</f>
        <v>44215.66667</v>
      </c>
      <c r="B17" s="1">
        <f>IFERROR(__xludf.DUMMYFUNCTION("""COMPUTED_VALUE"""),1790.86)</f>
        <v>1790.86</v>
      </c>
    </row>
    <row r="18">
      <c r="A18" s="3">
        <f>IFERROR(__xludf.DUMMYFUNCTION("""COMPUTED_VALUE"""),44216.66666666667)</f>
        <v>44216.66667</v>
      </c>
      <c r="B18" s="1">
        <f>IFERROR(__xludf.DUMMYFUNCTION("""COMPUTED_VALUE"""),1886.9)</f>
        <v>1886.9</v>
      </c>
    </row>
    <row r="19">
      <c r="A19" s="3">
        <f>IFERROR(__xludf.DUMMYFUNCTION("""COMPUTED_VALUE"""),44217.66666666667)</f>
        <v>44217.66667</v>
      </c>
      <c r="B19" s="1">
        <f>IFERROR(__xludf.DUMMYFUNCTION("""COMPUTED_VALUE"""),1891.25)</f>
        <v>1891.25</v>
      </c>
    </row>
    <row r="20">
      <c r="A20" s="3">
        <f>IFERROR(__xludf.DUMMYFUNCTION("""COMPUTED_VALUE"""),44218.66666666667)</f>
        <v>44218.66667</v>
      </c>
      <c r="B20" s="1">
        <f>IFERROR(__xludf.DUMMYFUNCTION("""COMPUTED_VALUE"""),1901.05)</f>
        <v>1901.05</v>
      </c>
    </row>
    <row r="21">
      <c r="A21" s="3">
        <f>IFERROR(__xludf.DUMMYFUNCTION("""COMPUTED_VALUE"""),44221.66666666667)</f>
        <v>44221.66667</v>
      </c>
      <c r="B21" s="1">
        <f>IFERROR(__xludf.DUMMYFUNCTION("""COMPUTED_VALUE"""),1899.4)</f>
        <v>1899.4</v>
      </c>
    </row>
    <row r="22">
      <c r="A22" s="3">
        <f>IFERROR(__xludf.DUMMYFUNCTION("""COMPUTED_VALUE"""),44222.66666666667)</f>
        <v>44222.66667</v>
      </c>
      <c r="B22" s="1">
        <f>IFERROR(__xludf.DUMMYFUNCTION("""COMPUTED_VALUE"""),1917.24)</f>
        <v>1917.24</v>
      </c>
    </row>
    <row r="23">
      <c r="A23" s="3">
        <f>IFERROR(__xludf.DUMMYFUNCTION("""COMPUTED_VALUE"""),44223.66666666667)</f>
        <v>44223.66667</v>
      </c>
      <c r="B23" s="1">
        <f>IFERROR(__xludf.DUMMYFUNCTION("""COMPUTED_VALUE"""),1830.79)</f>
        <v>1830.79</v>
      </c>
    </row>
    <row r="24">
      <c r="A24" s="3">
        <f>IFERROR(__xludf.DUMMYFUNCTION("""COMPUTED_VALUE"""),44224.66666666667)</f>
        <v>44224.66667</v>
      </c>
      <c r="B24" s="1">
        <f>IFERROR(__xludf.DUMMYFUNCTION("""COMPUTED_VALUE"""),1863.11)</f>
        <v>1863.11</v>
      </c>
    </row>
    <row r="25">
      <c r="A25" s="3">
        <f>IFERROR(__xludf.DUMMYFUNCTION("""COMPUTED_VALUE"""),44225.66666666667)</f>
        <v>44225.66667</v>
      </c>
      <c r="B25" s="1">
        <f>IFERROR(__xludf.DUMMYFUNCTION("""COMPUTED_VALUE"""),1835.74)</f>
        <v>1835.74</v>
      </c>
    </row>
    <row r="26">
      <c r="A26" s="3">
        <f>IFERROR(__xludf.DUMMYFUNCTION("""COMPUTED_VALUE"""),44228.66666666667)</f>
        <v>44228.66667</v>
      </c>
      <c r="B26" s="1">
        <f>IFERROR(__xludf.DUMMYFUNCTION("""COMPUTED_VALUE"""),1901.35)</f>
        <v>1901.35</v>
      </c>
    </row>
    <row r="27">
      <c r="A27" s="3">
        <f>IFERROR(__xludf.DUMMYFUNCTION("""COMPUTED_VALUE"""),44229.66666666667)</f>
        <v>44229.66667</v>
      </c>
      <c r="B27" s="1">
        <f>IFERROR(__xludf.DUMMYFUNCTION("""COMPUTED_VALUE"""),1927.51)</f>
        <v>1927.51</v>
      </c>
    </row>
    <row r="28">
      <c r="A28" s="3">
        <f>IFERROR(__xludf.DUMMYFUNCTION("""COMPUTED_VALUE"""),44230.66666666667)</f>
        <v>44230.66667</v>
      </c>
      <c r="B28" s="1">
        <f>IFERROR(__xludf.DUMMYFUNCTION("""COMPUTED_VALUE"""),2070.07)</f>
        <v>2070.07</v>
      </c>
    </row>
    <row r="29">
      <c r="A29" s="3">
        <f>IFERROR(__xludf.DUMMYFUNCTION("""COMPUTED_VALUE"""),44231.66666666667)</f>
        <v>44231.66667</v>
      </c>
      <c r="B29" s="1">
        <f>IFERROR(__xludf.DUMMYFUNCTION("""COMPUTED_VALUE"""),2062.37)</f>
        <v>2062.37</v>
      </c>
    </row>
    <row r="30">
      <c r="A30" s="3">
        <f>IFERROR(__xludf.DUMMYFUNCTION("""COMPUTED_VALUE"""),44232.66666666667)</f>
        <v>44232.66667</v>
      </c>
      <c r="B30" s="1">
        <f>IFERROR(__xludf.DUMMYFUNCTION("""COMPUTED_VALUE"""),2098.0)</f>
        <v>2098</v>
      </c>
    </row>
    <row r="31">
      <c r="A31" s="3">
        <f>IFERROR(__xludf.DUMMYFUNCTION("""COMPUTED_VALUE"""),44235.66666666667)</f>
        <v>44235.66667</v>
      </c>
      <c r="B31" s="1">
        <f>IFERROR(__xludf.DUMMYFUNCTION("""COMPUTED_VALUE"""),2092.91)</f>
        <v>2092.91</v>
      </c>
    </row>
    <row r="32">
      <c r="A32" s="3">
        <f>IFERROR(__xludf.DUMMYFUNCTION("""COMPUTED_VALUE"""),44236.66666666667)</f>
        <v>44236.66667</v>
      </c>
      <c r="B32" s="1">
        <f>IFERROR(__xludf.DUMMYFUNCTION("""COMPUTED_VALUE"""),2083.51)</f>
        <v>2083.51</v>
      </c>
    </row>
    <row r="33">
      <c r="A33" s="3">
        <f>IFERROR(__xludf.DUMMYFUNCTION("""COMPUTED_VALUE"""),44237.66666666667)</f>
        <v>44237.66667</v>
      </c>
      <c r="B33" s="1">
        <f>IFERROR(__xludf.DUMMYFUNCTION("""COMPUTED_VALUE"""),2095.38)</f>
        <v>2095.38</v>
      </c>
    </row>
    <row r="34">
      <c r="A34" s="3">
        <f>IFERROR(__xludf.DUMMYFUNCTION("""COMPUTED_VALUE"""),44238.66666666667)</f>
        <v>44238.66667</v>
      </c>
      <c r="B34" s="1">
        <f>IFERROR(__xludf.DUMMYFUNCTION("""COMPUTED_VALUE"""),2095.89)</f>
        <v>2095.89</v>
      </c>
    </row>
    <row r="35">
      <c r="A35" s="3">
        <f>IFERROR(__xludf.DUMMYFUNCTION("""COMPUTED_VALUE"""),44239.66666666667)</f>
        <v>44239.66667</v>
      </c>
      <c r="B35" s="1">
        <f>IFERROR(__xludf.DUMMYFUNCTION("""COMPUTED_VALUE"""),2104.11)</f>
        <v>2104.11</v>
      </c>
    </row>
    <row r="37">
      <c r="A37" s="2" t="str">
        <f>IFERROR(__xludf.DUMMYFUNCTION("GOOGLEFINANCE(""NASDAQ:FB"",""all"",TODAY()-30,TODAY())"),"Date")</f>
        <v>Date</v>
      </c>
      <c r="B37" s="1" t="str">
        <f>IFERROR(__xludf.DUMMYFUNCTION("""COMPUTED_VALUE"""),"Open")</f>
        <v>Open</v>
      </c>
      <c r="C37" s="1" t="str">
        <f>IFERROR(__xludf.DUMMYFUNCTION("""COMPUTED_VALUE"""),"High")</f>
        <v>High</v>
      </c>
      <c r="D37" s="1" t="str">
        <f>IFERROR(__xludf.DUMMYFUNCTION("""COMPUTED_VALUE"""),"Low")</f>
        <v>Low</v>
      </c>
      <c r="E37" s="1" t="str">
        <f>IFERROR(__xludf.DUMMYFUNCTION("""COMPUTED_VALUE"""),"Close")</f>
        <v>Close</v>
      </c>
      <c r="F37" s="1" t="str">
        <f>IFERROR(__xludf.DUMMYFUNCTION("""COMPUTED_VALUE"""),"Volume")</f>
        <v>Volume</v>
      </c>
    </row>
    <row r="38">
      <c r="A38" s="3">
        <f>IFERROR(__xludf.DUMMYFUNCTION("""COMPUTED_VALUE"""),44259.66666666667)</f>
        <v>44259.66667</v>
      </c>
      <c r="B38" s="1">
        <f>IFERROR(__xludf.DUMMYFUNCTION("""COMPUTED_VALUE"""),256.47)</f>
        <v>256.47</v>
      </c>
      <c r="C38" s="1">
        <f>IFERROR(__xludf.DUMMYFUNCTION("""COMPUTED_VALUE"""),266.49)</f>
        <v>266.49</v>
      </c>
      <c r="D38" s="1">
        <f>IFERROR(__xludf.DUMMYFUNCTION("""COMPUTED_VALUE"""),253.5)</f>
        <v>253.5</v>
      </c>
      <c r="E38" s="1">
        <f>IFERROR(__xludf.DUMMYFUNCTION("""COMPUTED_VALUE"""),257.64)</f>
        <v>257.64</v>
      </c>
      <c r="F38" s="1">
        <f>IFERROR(__xludf.DUMMYFUNCTION("""COMPUTED_VALUE"""),3.1626463E7)</f>
        <v>31626463</v>
      </c>
    </row>
    <row r="39">
      <c r="A39" s="3">
        <f>IFERROR(__xludf.DUMMYFUNCTION("""COMPUTED_VALUE"""),44260.66666666667)</f>
        <v>44260.66667</v>
      </c>
      <c r="B39" s="1">
        <f>IFERROR(__xludf.DUMMYFUNCTION("""COMPUTED_VALUE"""),260.67)</f>
        <v>260.67</v>
      </c>
      <c r="C39" s="1">
        <f>IFERROR(__xludf.DUMMYFUNCTION("""COMPUTED_VALUE"""),265.45)</f>
        <v>265.45</v>
      </c>
      <c r="D39" s="1">
        <f>IFERROR(__xludf.DUMMYFUNCTION("""COMPUTED_VALUE"""),255.61)</f>
        <v>255.61</v>
      </c>
      <c r="E39" s="1">
        <f>IFERROR(__xludf.DUMMYFUNCTION("""COMPUTED_VALUE"""),264.28)</f>
        <v>264.28</v>
      </c>
      <c r="F39" s="1">
        <f>IFERROR(__xludf.DUMMYFUNCTION("""COMPUTED_VALUE"""),2.6820055E7)</f>
        <v>26820055</v>
      </c>
    </row>
    <row r="40">
      <c r="A40" s="3">
        <f>IFERROR(__xludf.DUMMYFUNCTION("""COMPUTED_VALUE"""),44263.66666666667)</f>
        <v>44263.66667</v>
      </c>
      <c r="B40" s="1">
        <f>IFERROR(__xludf.DUMMYFUNCTION("""COMPUTED_VALUE"""),265.55)</f>
        <v>265.55</v>
      </c>
      <c r="C40" s="1">
        <f>IFERROR(__xludf.DUMMYFUNCTION("""COMPUTED_VALUE"""),265.58)</f>
        <v>265.58</v>
      </c>
      <c r="D40" s="1">
        <f>IFERROR(__xludf.DUMMYFUNCTION("""COMPUTED_VALUE"""),255.05)</f>
        <v>255.05</v>
      </c>
      <c r="E40" s="1">
        <f>IFERROR(__xludf.DUMMYFUNCTION("""COMPUTED_VALUE"""),255.31)</f>
        <v>255.31</v>
      </c>
      <c r="F40" s="1">
        <f>IFERROR(__xludf.DUMMYFUNCTION("""COMPUTED_VALUE"""),1.8391768E7)</f>
        <v>18391768</v>
      </c>
    </row>
    <row r="41">
      <c r="A41" s="3">
        <f>IFERROR(__xludf.DUMMYFUNCTION("""COMPUTED_VALUE"""),44264.66666666667)</f>
        <v>44264.66667</v>
      </c>
      <c r="B41" s="1">
        <f>IFERROR(__xludf.DUMMYFUNCTION("""COMPUTED_VALUE"""),261.18)</f>
        <v>261.18</v>
      </c>
      <c r="C41" s="1">
        <f>IFERROR(__xludf.DUMMYFUNCTION("""COMPUTED_VALUE"""),268.53)</f>
        <v>268.53</v>
      </c>
      <c r="D41" s="1">
        <f>IFERROR(__xludf.DUMMYFUNCTION("""COMPUTED_VALUE"""),259.81)</f>
        <v>259.81</v>
      </c>
      <c r="E41" s="1">
        <f>IFERROR(__xludf.DUMMYFUNCTION("""COMPUTED_VALUE"""),265.74)</f>
        <v>265.74</v>
      </c>
      <c r="F41" s="1">
        <f>IFERROR(__xludf.DUMMYFUNCTION("""COMPUTED_VALUE"""),2.203974E7)</f>
        <v>22039740</v>
      </c>
    </row>
    <row r="42">
      <c r="A42" s="3">
        <f>IFERROR(__xludf.DUMMYFUNCTION("""COMPUTED_VALUE"""),44265.66666666667)</f>
        <v>44265.66667</v>
      </c>
      <c r="B42" s="1">
        <f>IFERROR(__xludf.DUMMYFUNCTION("""COMPUTED_VALUE"""),268.64)</f>
        <v>268.64</v>
      </c>
      <c r="C42" s="1">
        <f>IFERROR(__xludf.DUMMYFUNCTION("""COMPUTED_VALUE"""),268.97)</f>
        <v>268.97</v>
      </c>
      <c r="D42" s="1">
        <f>IFERROR(__xludf.DUMMYFUNCTION("""COMPUTED_VALUE"""),262.87)</f>
        <v>262.87</v>
      </c>
      <c r="E42" s="1">
        <f>IFERROR(__xludf.DUMMYFUNCTION("""COMPUTED_VALUE"""),264.9)</f>
        <v>264.9</v>
      </c>
      <c r="F42" s="1">
        <f>IFERROR(__xludf.DUMMYFUNCTION("""COMPUTED_VALUE"""),1.4210318E7)</f>
        <v>14210318</v>
      </c>
    </row>
    <row r="43">
      <c r="A43" s="3">
        <f>IFERROR(__xludf.DUMMYFUNCTION("""COMPUTED_VALUE"""),44266.66666666667)</f>
        <v>44266.66667</v>
      </c>
      <c r="B43" s="1">
        <f>IFERROR(__xludf.DUMMYFUNCTION("""COMPUTED_VALUE"""),268.11)</f>
        <v>268.11</v>
      </c>
      <c r="C43" s="1">
        <f>IFERROR(__xludf.DUMMYFUNCTION("""COMPUTED_VALUE"""),277.9)</f>
        <v>277.9</v>
      </c>
      <c r="D43" s="1">
        <f>IFERROR(__xludf.DUMMYFUNCTION("""COMPUTED_VALUE"""),267.82)</f>
        <v>267.82</v>
      </c>
      <c r="E43" s="1">
        <f>IFERROR(__xludf.DUMMYFUNCTION("""COMPUTED_VALUE"""),273.88)</f>
        <v>273.88</v>
      </c>
      <c r="F43" s="1">
        <f>IFERROR(__xludf.DUMMYFUNCTION("""COMPUTED_VALUE"""),2.1833979E7)</f>
        <v>21833979</v>
      </c>
    </row>
    <row r="44">
      <c r="A44" s="3">
        <f>IFERROR(__xludf.DUMMYFUNCTION("""COMPUTED_VALUE"""),44267.66666666667)</f>
        <v>44267.66667</v>
      </c>
      <c r="B44" s="1">
        <f>IFERROR(__xludf.DUMMYFUNCTION("""COMPUTED_VALUE"""),269.14)</f>
        <v>269.14</v>
      </c>
      <c r="C44" s="1">
        <f>IFERROR(__xludf.DUMMYFUNCTION("""COMPUTED_VALUE"""),269.74)</f>
        <v>269.74</v>
      </c>
      <c r="D44" s="1">
        <f>IFERROR(__xludf.DUMMYFUNCTION("""COMPUTED_VALUE"""),264.02)</f>
        <v>264.02</v>
      </c>
      <c r="E44" s="1">
        <f>IFERROR(__xludf.DUMMYFUNCTION("""COMPUTED_VALUE"""),268.4)</f>
        <v>268.4</v>
      </c>
      <c r="F44" s="1">
        <f>IFERROR(__xludf.DUMMYFUNCTION("""COMPUTED_VALUE"""),2.0600198E7)</f>
        <v>20600198</v>
      </c>
    </row>
    <row r="45">
      <c r="A45" s="3">
        <f>IFERROR(__xludf.DUMMYFUNCTION("""COMPUTED_VALUE"""),44270.66666666667)</f>
        <v>44270.66667</v>
      </c>
      <c r="B45" s="1">
        <f>IFERROR(__xludf.DUMMYFUNCTION("""COMPUTED_VALUE"""),269.08)</f>
        <v>269.08</v>
      </c>
      <c r="C45" s="1">
        <f>IFERROR(__xludf.DUMMYFUNCTION("""COMPUTED_VALUE"""),275.96)</f>
        <v>275.96</v>
      </c>
      <c r="D45" s="1">
        <f>IFERROR(__xludf.DUMMYFUNCTION("""COMPUTED_VALUE"""),268.5)</f>
        <v>268.5</v>
      </c>
      <c r="E45" s="1">
        <f>IFERROR(__xludf.DUMMYFUNCTION("""COMPUTED_VALUE"""),273.75)</f>
        <v>273.75</v>
      </c>
      <c r="F45" s="1">
        <f>IFERROR(__xludf.DUMMYFUNCTION("""COMPUTED_VALUE"""),1.6856746E7)</f>
        <v>16856746</v>
      </c>
    </row>
    <row r="46">
      <c r="A46" s="3">
        <f>IFERROR(__xludf.DUMMYFUNCTION("""COMPUTED_VALUE"""),44271.66666666667)</f>
        <v>44271.66667</v>
      </c>
      <c r="B46" s="1">
        <f>IFERROR(__xludf.DUMMYFUNCTION("""COMPUTED_VALUE"""),276.08)</f>
        <v>276.08</v>
      </c>
      <c r="C46" s="1">
        <f>IFERROR(__xludf.DUMMYFUNCTION("""COMPUTED_VALUE"""),282.14)</f>
        <v>282.14</v>
      </c>
      <c r="D46" s="1">
        <f>IFERROR(__xludf.DUMMYFUNCTION("""COMPUTED_VALUE"""),274.8)</f>
        <v>274.8</v>
      </c>
      <c r="E46" s="1">
        <f>IFERROR(__xludf.DUMMYFUNCTION("""COMPUTED_VALUE"""),279.28)</f>
        <v>279.28</v>
      </c>
      <c r="F46" s="1">
        <f>IFERROR(__xludf.DUMMYFUNCTION("""COMPUTED_VALUE"""),2.2437665E7)</f>
        <v>22437665</v>
      </c>
    </row>
    <row r="47">
      <c r="A47" s="3">
        <f>IFERROR(__xludf.DUMMYFUNCTION("""COMPUTED_VALUE"""),44272.66666666667)</f>
        <v>44272.66667</v>
      </c>
      <c r="B47" s="1">
        <f>IFERROR(__xludf.DUMMYFUNCTION("""COMPUTED_VALUE"""),275.71)</f>
        <v>275.71</v>
      </c>
      <c r="C47" s="1">
        <f>IFERROR(__xludf.DUMMYFUNCTION("""COMPUTED_VALUE"""),286.23)</f>
        <v>286.23</v>
      </c>
      <c r="D47" s="1">
        <f>IFERROR(__xludf.DUMMYFUNCTION("""COMPUTED_VALUE"""),275.41)</f>
        <v>275.41</v>
      </c>
      <c r="E47" s="1">
        <f>IFERROR(__xludf.DUMMYFUNCTION("""COMPUTED_VALUE"""),284.01)</f>
        <v>284.01</v>
      </c>
      <c r="F47" s="1">
        <f>IFERROR(__xludf.DUMMYFUNCTION("""COMPUTED_VALUE"""),2.1315044E7)</f>
        <v>21315044</v>
      </c>
    </row>
    <row r="48">
      <c r="A48" s="3">
        <f>IFERROR(__xludf.DUMMYFUNCTION("""COMPUTED_VALUE"""),44273.66666666667)</f>
        <v>44273.66667</v>
      </c>
      <c r="B48" s="1">
        <f>IFERROR(__xludf.DUMMYFUNCTION("""COMPUTED_VALUE"""),279.87)</f>
        <v>279.87</v>
      </c>
      <c r="C48" s="1">
        <f>IFERROR(__xludf.DUMMYFUNCTION("""COMPUTED_VALUE"""),285.19)</f>
        <v>285.19</v>
      </c>
      <c r="D48" s="1">
        <f>IFERROR(__xludf.DUMMYFUNCTION("""COMPUTED_VALUE"""),278.28)</f>
        <v>278.28</v>
      </c>
      <c r="E48" s="1">
        <f>IFERROR(__xludf.DUMMYFUNCTION("""COMPUTED_VALUE"""),278.62)</f>
        <v>278.62</v>
      </c>
      <c r="F48" s="1">
        <f>IFERROR(__xludf.DUMMYFUNCTION("""COMPUTED_VALUE"""),1.8754853E7)</f>
        <v>18754853</v>
      </c>
    </row>
    <row r="49">
      <c r="A49" s="3">
        <f>IFERROR(__xludf.DUMMYFUNCTION("""COMPUTED_VALUE"""),44274.66666666667)</f>
        <v>44274.66667</v>
      </c>
      <c r="B49" s="1">
        <f>IFERROR(__xludf.DUMMYFUNCTION("""COMPUTED_VALUE"""),281.22)</f>
        <v>281.22</v>
      </c>
      <c r="C49" s="1">
        <f>IFERROR(__xludf.DUMMYFUNCTION("""COMPUTED_VALUE"""),292.8)</f>
        <v>292.8</v>
      </c>
      <c r="D49" s="1">
        <f>IFERROR(__xludf.DUMMYFUNCTION("""COMPUTED_VALUE"""),281.2)</f>
        <v>281.2</v>
      </c>
      <c r="E49" s="1">
        <f>IFERROR(__xludf.DUMMYFUNCTION("""COMPUTED_VALUE"""),290.11)</f>
        <v>290.11</v>
      </c>
      <c r="F49" s="1">
        <f>IFERROR(__xludf.DUMMYFUNCTION("""COMPUTED_VALUE"""),3.8930536E7)</f>
        <v>38930536</v>
      </c>
    </row>
    <row r="50">
      <c r="A50" s="3">
        <f>IFERROR(__xludf.DUMMYFUNCTION("""COMPUTED_VALUE"""),44277.66666666667)</f>
        <v>44277.66667</v>
      </c>
      <c r="B50" s="1">
        <f>IFERROR(__xludf.DUMMYFUNCTION("""COMPUTED_VALUE"""),290.45)</f>
        <v>290.45</v>
      </c>
      <c r="C50" s="1">
        <f>IFERROR(__xludf.DUMMYFUNCTION("""COMPUTED_VALUE"""),299.71)</f>
        <v>299.71</v>
      </c>
      <c r="D50" s="1">
        <f>IFERROR(__xludf.DUMMYFUNCTION("""COMPUTED_VALUE"""),286.75)</f>
        <v>286.75</v>
      </c>
      <c r="E50" s="1">
        <f>IFERROR(__xludf.DUMMYFUNCTION("""COMPUTED_VALUE"""),293.54)</f>
        <v>293.54</v>
      </c>
      <c r="F50" s="1">
        <f>IFERROR(__xludf.DUMMYFUNCTION("""COMPUTED_VALUE"""),2.8273073E7)</f>
        <v>28273073</v>
      </c>
    </row>
    <row r="51">
      <c r="A51" s="3">
        <f>IFERROR(__xludf.DUMMYFUNCTION("""COMPUTED_VALUE"""),44278.66666666667)</f>
        <v>44278.66667</v>
      </c>
      <c r="B51" s="1">
        <f>IFERROR(__xludf.DUMMYFUNCTION("""COMPUTED_VALUE"""),293.15)</f>
        <v>293.15</v>
      </c>
      <c r="C51" s="1">
        <f>IFERROR(__xludf.DUMMYFUNCTION("""COMPUTED_VALUE"""),298.0)</f>
        <v>298</v>
      </c>
      <c r="D51" s="1">
        <f>IFERROR(__xludf.DUMMYFUNCTION("""COMPUTED_VALUE"""),289.81)</f>
        <v>289.81</v>
      </c>
      <c r="E51" s="1">
        <f>IFERROR(__xludf.DUMMYFUNCTION("""COMPUTED_VALUE"""),290.63)</f>
        <v>290.63</v>
      </c>
      <c r="F51" s="1">
        <f>IFERROR(__xludf.DUMMYFUNCTION("""COMPUTED_VALUE"""),2.3000929E7)</f>
        <v>23000929</v>
      </c>
    </row>
    <row r="52">
      <c r="A52" s="3">
        <f>IFERROR(__xludf.DUMMYFUNCTION("""COMPUTED_VALUE"""),44279.66666666667)</f>
        <v>44279.66667</v>
      </c>
      <c r="B52" s="1">
        <f>IFERROR(__xludf.DUMMYFUNCTION("""COMPUTED_VALUE"""),291.0)</f>
        <v>291</v>
      </c>
      <c r="C52" s="1">
        <f>IFERROR(__xludf.DUMMYFUNCTION("""COMPUTED_VALUE"""),291.72)</f>
        <v>291.72</v>
      </c>
      <c r="D52" s="1">
        <f>IFERROR(__xludf.DUMMYFUNCTION("""COMPUTED_VALUE"""),281.16)</f>
        <v>281.16</v>
      </c>
      <c r="E52" s="1">
        <f>IFERROR(__xludf.DUMMYFUNCTION("""COMPUTED_VALUE"""),282.14)</f>
        <v>282.14</v>
      </c>
      <c r="F52" s="1">
        <f>IFERROR(__xludf.DUMMYFUNCTION("""COMPUTED_VALUE"""),1.8675046E7)</f>
        <v>18675046</v>
      </c>
    </row>
    <row r="53">
      <c r="A53" s="3">
        <f>IFERROR(__xludf.DUMMYFUNCTION("""COMPUTED_VALUE"""),44280.66666666667)</f>
        <v>44280.66667</v>
      </c>
      <c r="B53" s="1">
        <f>IFERROR(__xludf.DUMMYFUNCTION("""COMPUTED_VALUE"""),280.98)</f>
        <v>280.98</v>
      </c>
      <c r="C53" s="1">
        <f>IFERROR(__xludf.DUMMYFUNCTION("""COMPUTED_VALUE"""),288.06)</f>
        <v>288.06</v>
      </c>
      <c r="D53" s="1">
        <f>IFERROR(__xludf.DUMMYFUNCTION("""COMPUTED_VALUE"""),277.75)</f>
        <v>277.75</v>
      </c>
      <c r="E53" s="1">
        <f>IFERROR(__xludf.DUMMYFUNCTION("""COMPUTED_VALUE"""),278.74)</f>
        <v>278.74</v>
      </c>
      <c r="F53" s="1">
        <f>IFERROR(__xludf.DUMMYFUNCTION("""COMPUTED_VALUE"""),2.4505648E7)</f>
        <v>24505648</v>
      </c>
    </row>
    <row r="54">
      <c r="A54" s="3">
        <f>IFERROR(__xludf.DUMMYFUNCTION("""COMPUTED_VALUE"""),44281.66666666667)</f>
        <v>44281.66667</v>
      </c>
      <c r="B54" s="1">
        <f>IFERROR(__xludf.DUMMYFUNCTION("""COMPUTED_VALUE"""),278.3)</f>
        <v>278.3</v>
      </c>
      <c r="C54" s="1">
        <f>IFERROR(__xludf.DUMMYFUNCTION("""COMPUTED_VALUE"""),284.5)</f>
        <v>284.5</v>
      </c>
      <c r="D54" s="1">
        <f>IFERROR(__xludf.DUMMYFUNCTION("""COMPUTED_VALUE"""),277.77)</f>
        <v>277.77</v>
      </c>
      <c r="E54" s="1">
        <f>IFERROR(__xludf.DUMMYFUNCTION("""COMPUTED_VALUE"""),283.02)</f>
        <v>283.02</v>
      </c>
      <c r="F54" s="1">
        <f>IFERROR(__xludf.DUMMYFUNCTION("""COMPUTED_VALUE"""),1.7629185E7)</f>
        <v>17629185</v>
      </c>
    </row>
    <row r="55">
      <c r="A55" s="3">
        <f>IFERROR(__xludf.DUMMYFUNCTION("""COMPUTED_VALUE"""),44284.66666666667)</f>
        <v>44284.66667</v>
      </c>
      <c r="B55" s="1">
        <f>IFERROR(__xludf.DUMMYFUNCTION("""COMPUTED_VALUE"""),285.77)</f>
        <v>285.77</v>
      </c>
      <c r="C55" s="1">
        <f>IFERROR(__xludf.DUMMYFUNCTION("""COMPUTED_VALUE"""),293.18)</f>
        <v>293.18</v>
      </c>
      <c r="D55" s="1">
        <f>IFERROR(__xludf.DUMMYFUNCTION("""COMPUTED_VALUE"""),284.7)</f>
        <v>284.7</v>
      </c>
      <c r="E55" s="1">
        <f>IFERROR(__xludf.DUMMYFUNCTION("""COMPUTED_VALUE"""),290.82)</f>
        <v>290.82</v>
      </c>
      <c r="F55" s="1">
        <f>IFERROR(__xludf.DUMMYFUNCTION("""COMPUTED_VALUE"""),2.1718831E7)</f>
        <v>21718831</v>
      </c>
    </row>
    <row r="56">
      <c r="A56" s="3">
        <f>IFERROR(__xludf.DUMMYFUNCTION("""COMPUTED_VALUE"""),44285.66666666667)</f>
        <v>44285.66667</v>
      </c>
      <c r="B56" s="1">
        <f>IFERROR(__xludf.DUMMYFUNCTION("""COMPUTED_VALUE"""),289.83)</f>
        <v>289.83</v>
      </c>
      <c r="C56" s="1">
        <f>IFERROR(__xludf.DUMMYFUNCTION("""COMPUTED_VALUE"""),292.47)</f>
        <v>292.47</v>
      </c>
      <c r="D56" s="1">
        <f>IFERROR(__xludf.DUMMYFUNCTION("""COMPUTED_VALUE"""),286.7)</f>
        <v>286.7</v>
      </c>
      <c r="E56" s="1">
        <f>IFERROR(__xludf.DUMMYFUNCTION("""COMPUTED_VALUE"""),288.0)</f>
        <v>288</v>
      </c>
      <c r="F56" s="1">
        <f>IFERROR(__xludf.DUMMYFUNCTION("""COMPUTED_VALUE"""),1.7474537E7)</f>
        <v>17474537</v>
      </c>
    </row>
    <row r="57">
      <c r="A57" s="3">
        <f>IFERROR(__xludf.DUMMYFUNCTION("""COMPUTED_VALUE"""),44286.66666666667)</f>
        <v>44286.66667</v>
      </c>
      <c r="B57" s="1">
        <f>IFERROR(__xludf.DUMMYFUNCTION("""COMPUTED_VALUE"""),289.99)</f>
        <v>289.99</v>
      </c>
      <c r="C57" s="1">
        <f>IFERROR(__xludf.DUMMYFUNCTION("""COMPUTED_VALUE"""),296.5)</f>
        <v>296.5</v>
      </c>
      <c r="D57" s="1">
        <f>IFERROR(__xludf.DUMMYFUNCTION("""COMPUTED_VALUE"""),288.61)</f>
        <v>288.61</v>
      </c>
      <c r="E57" s="1">
        <f>IFERROR(__xludf.DUMMYFUNCTION("""COMPUTED_VALUE"""),294.53)</f>
        <v>294.53</v>
      </c>
      <c r="F57" s="1">
        <f>IFERROR(__xludf.DUMMYFUNCTION("""COMPUTED_VALUE"""),1.9498157E7)</f>
        <v>19498157</v>
      </c>
    </row>
    <row r="58">
      <c r="A58" s="3">
        <f>IFERROR(__xludf.DUMMYFUNCTION("""COMPUTED_VALUE"""),44287.66666666667)</f>
        <v>44287.66667</v>
      </c>
      <c r="B58" s="1">
        <f>IFERROR(__xludf.DUMMYFUNCTION("""COMPUTED_VALUE"""),298.4)</f>
        <v>298.4</v>
      </c>
      <c r="C58" s="1">
        <f>IFERROR(__xludf.DUMMYFUNCTION("""COMPUTED_VALUE"""),302.4)</f>
        <v>302.4</v>
      </c>
      <c r="D58" s="1">
        <f>IFERROR(__xludf.DUMMYFUNCTION("""COMPUTED_VALUE"""),296.6)</f>
        <v>296.6</v>
      </c>
      <c r="E58" s="1">
        <f>IFERROR(__xludf.DUMMYFUNCTION("""COMPUTED_VALUE"""),298.66)</f>
        <v>298.66</v>
      </c>
      <c r="F58" s="1">
        <f>IFERROR(__xludf.DUMMYFUNCTION("""COMPUTED_VALUE"""),1.761598E7)</f>
        <v>17615980</v>
      </c>
    </row>
    <row r="61">
      <c r="A61" s="1" t="str">
        <f>IFERROR(__xludf.DUMMYFUNCTION("GOOGLEFINANCE(""FB,MSFT"",""all"",TODAY()-30,TODAY())"),"#N/A")</f>
        <v>#N/A</v>
      </c>
    </row>
  </sheetData>
  <drawing r:id="rId1"/>
</worksheet>
</file>