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>
        <f>IFERROR(__xludf.DUMMYFUNCTION("googlefinance(""NZE:MEL"")"),5.89)</f>
        <v>5.89</v>
      </c>
    </row>
    <row r="2">
      <c r="A2" s="1">
        <f>IFERROR(__xludf.DUMMYFUNCTION("googlefinance(""MSFT"")"),235.15)</f>
        <v>235.15</v>
      </c>
    </row>
    <row r="3">
      <c r="A3" s="2">
        <f>IFERROR(__xludf.DUMMYFUNCTION("googlefinance(""FB"")"),264.42)</f>
        <v>264.42</v>
      </c>
    </row>
    <row r="4">
      <c r="A4" s="1">
        <f>IFERROR(__xludf.DUMMYFUNCTION("googlefinance("".DJI"")"),31522.24)</f>
        <v>31522.24</v>
      </c>
    </row>
    <row r="6">
      <c r="A6" s="1" t="str">
        <f>IFERROR(__xludf.DUMMYFUNCTION("GOOGLEFINANCE(""NASDAQ:GOOG"", ""price"", DATE(2021,1,1), DATE(2021,2,15), ""DAILY"")"),"Date")</f>
        <v>Date</v>
      </c>
      <c r="B6" s="1" t="str">
        <f>IFERROR(__xludf.DUMMYFUNCTION("""COMPUTED_VALUE"""),"Close")</f>
        <v>Close</v>
      </c>
    </row>
    <row r="7">
      <c r="A7" s="3">
        <f>IFERROR(__xludf.DUMMYFUNCTION("""COMPUTED_VALUE"""),44200.66666666667)</f>
        <v>44200.66667</v>
      </c>
      <c r="B7" s="1">
        <f>IFERROR(__xludf.DUMMYFUNCTION("""COMPUTED_VALUE"""),1728.24)</f>
        <v>1728.24</v>
      </c>
    </row>
    <row r="8">
      <c r="A8" s="3">
        <f>IFERROR(__xludf.DUMMYFUNCTION("""COMPUTED_VALUE"""),44201.66666666667)</f>
        <v>44201.66667</v>
      </c>
      <c r="B8" s="1">
        <f>IFERROR(__xludf.DUMMYFUNCTION("""COMPUTED_VALUE"""),1740.92)</f>
        <v>1740.92</v>
      </c>
    </row>
    <row r="9">
      <c r="A9" s="3">
        <f>IFERROR(__xludf.DUMMYFUNCTION("""COMPUTED_VALUE"""),44202.66666666667)</f>
        <v>44202.66667</v>
      </c>
      <c r="B9" s="1">
        <f>IFERROR(__xludf.DUMMYFUNCTION("""COMPUTED_VALUE"""),1735.29)</f>
        <v>1735.29</v>
      </c>
    </row>
    <row r="10">
      <c r="A10" s="3">
        <f>IFERROR(__xludf.DUMMYFUNCTION("""COMPUTED_VALUE"""),44203.66666666667)</f>
        <v>44203.66667</v>
      </c>
      <c r="B10" s="1">
        <f>IFERROR(__xludf.DUMMYFUNCTION("""COMPUTED_VALUE"""),1787.25)</f>
        <v>1787.25</v>
      </c>
    </row>
    <row r="11">
      <c r="A11" s="3">
        <f>IFERROR(__xludf.DUMMYFUNCTION("""COMPUTED_VALUE"""),44204.66666666667)</f>
        <v>44204.66667</v>
      </c>
      <c r="B11" s="1">
        <f>IFERROR(__xludf.DUMMYFUNCTION("""COMPUTED_VALUE"""),1807.21)</f>
        <v>1807.21</v>
      </c>
    </row>
    <row r="12">
      <c r="A12" s="3">
        <f>IFERROR(__xludf.DUMMYFUNCTION("""COMPUTED_VALUE"""),44207.66666666667)</f>
        <v>44207.66667</v>
      </c>
      <c r="B12" s="1">
        <f>IFERROR(__xludf.DUMMYFUNCTION("""COMPUTED_VALUE"""),1766.72)</f>
        <v>1766.72</v>
      </c>
    </row>
    <row r="13">
      <c r="A13" s="3">
        <f>IFERROR(__xludf.DUMMYFUNCTION("""COMPUTED_VALUE"""),44208.66666666667)</f>
        <v>44208.66667</v>
      </c>
      <c r="B13" s="1">
        <f>IFERROR(__xludf.DUMMYFUNCTION("""COMPUTED_VALUE"""),1746.55)</f>
        <v>1746.55</v>
      </c>
    </row>
    <row r="14">
      <c r="A14" s="3">
        <f>IFERROR(__xludf.DUMMYFUNCTION("""COMPUTED_VALUE"""),44209.66666666667)</f>
        <v>44209.66667</v>
      </c>
      <c r="B14" s="1">
        <f>IFERROR(__xludf.DUMMYFUNCTION("""COMPUTED_VALUE"""),1754.4)</f>
        <v>1754.4</v>
      </c>
    </row>
    <row r="15">
      <c r="A15" s="3">
        <f>IFERROR(__xludf.DUMMYFUNCTION("""COMPUTED_VALUE"""),44210.66666666667)</f>
        <v>44210.66667</v>
      </c>
      <c r="B15" s="1">
        <f>IFERROR(__xludf.DUMMYFUNCTION("""COMPUTED_VALUE"""),1740.18)</f>
        <v>1740.18</v>
      </c>
    </row>
    <row r="16">
      <c r="A16" s="3">
        <f>IFERROR(__xludf.DUMMYFUNCTION("""COMPUTED_VALUE"""),44211.66666666667)</f>
        <v>44211.66667</v>
      </c>
      <c r="B16" s="1">
        <f>IFERROR(__xludf.DUMMYFUNCTION("""COMPUTED_VALUE"""),1736.19)</f>
        <v>1736.19</v>
      </c>
    </row>
    <row r="17">
      <c r="A17" s="3">
        <f>IFERROR(__xludf.DUMMYFUNCTION("""COMPUTED_VALUE"""),44215.66666666667)</f>
        <v>44215.66667</v>
      </c>
      <c r="B17" s="1">
        <f>IFERROR(__xludf.DUMMYFUNCTION("""COMPUTED_VALUE"""),1790.86)</f>
        <v>1790.86</v>
      </c>
    </row>
    <row r="18">
      <c r="A18" s="3">
        <f>IFERROR(__xludf.DUMMYFUNCTION("""COMPUTED_VALUE"""),44216.66666666667)</f>
        <v>44216.66667</v>
      </c>
      <c r="B18" s="1">
        <f>IFERROR(__xludf.DUMMYFUNCTION("""COMPUTED_VALUE"""),1886.9)</f>
        <v>1886.9</v>
      </c>
    </row>
    <row r="19">
      <c r="A19" s="3">
        <f>IFERROR(__xludf.DUMMYFUNCTION("""COMPUTED_VALUE"""),44217.66666666667)</f>
        <v>44217.66667</v>
      </c>
      <c r="B19" s="1">
        <f>IFERROR(__xludf.DUMMYFUNCTION("""COMPUTED_VALUE"""),1891.25)</f>
        <v>1891.25</v>
      </c>
    </row>
    <row r="20">
      <c r="A20" s="3">
        <f>IFERROR(__xludf.DUMMYFUNCTION("""COMPUTED_VALUE"""),44218.66666666667)</f>
        <v>44218.66667</v>
      </c>
      <c r="B20" s="1">
        <f>IFERROR(__xludf.DUMMYFUNCTION("""COMPUTED_VALUE"""),1901.05)</f>
        <v>1901.05</v>
      </c>
    </row>
    <row r="21">
      <c r="A21" s="3">
        <f>IFERROR(__xludf.DUMMYFUNCTION("""COMPUTED_VALUE"""),44221.66666666667)</f>
        <v>44221.66667</v>
      </c>
      <c r="B21" s="1">
        <f>IFERROR(__xludf.DUMMYFUNCTION("""COMPUTED_VALUE"""),1899.4)</f>
        <v>1899.4</v>
      </c>
    </row>
    <row r="22">
      <c r="A22" s="3">
        <f>IFERROR(__xludf.DUMMYFUNCTION("""COMPUTED_VALUE"""),44222.66666666667)</f>
        <v>44222.66667</v>
      </c>
      <c r="B22" s="1">
        <f>IFERROR(__xludf.DUMMYFUNCTION("""COMPUTED_VALUE"""),1917.24)</f>
        <v>1917.24</v>
      </c>
    </row>
    <row r="23">
      <c r="A23" s="3">
        <f>IFERROR(__xludf.DUMMYFUNCTION("""COMPUTED_VALUE"""),44223.66666666667)</f>
        <v>44223.66667</v>
      </c>
      <c r="B23" s="1">
        <f>IFERROR(__xludf.DUMMYFUNCTION("""COMPUTED_VALUE"""),1830.79)</f>
        <v>1830.79</v>
      </c>
    </row>
    <row r="24">
      <c r="A24" s="3">
        <f>IFERROR(__xludf.DUMMYFUNCTION("""COMPUTED_VALUE"""),44224.66666666667)</f>
        <v>44224.66667</v>
      </c>
      <c r="B24" s="1">
        <f>IFERROR(__xludf.DUMMYFUNCTION("""COMPUTED_VALUE"""),1863.11)</f>
        <v>1863.11</v>
      </c>
    </row>
    <row r="25">
      <c r="A25" s="3">
        <f>IFERROR(__xludf.DUMMYFUNCTION("""COMPUTED_VALUE"""),44225.66666666667)</f>
        <v>44225.66667</v>
      </c>
      <c r="B25" s="1">
        <f>IFERROR(__xludf.DUMMYFUNCTION("""COMPUTED_VALUE"""),1835.74)</f>
        <v>1835.74</v>
      </c>
    </row>
    <row r="26">
      <c r="A26" s="3">
        <f>IFERROR(__xludf.DUMMYFUNCTION("""COMPUTED_VALUE"""),44228.66666666667)</f>
        <v>44228.66667</v>
      </c>
      <c r="B26" s="1">
        <f>IFERROR(__xludf.DUMMYFUNCTION("""COMPUTED_VALUE"""),1901.35)</f>
        <v>1901.35</v>
      </c>
    </row>
    <row r="27">
      <c r="A27" s="3">
        <f>IFERROR(__xludf.DUMMYFUNCTION("""COMPUTED_VALUE"""),44229.66666666667)</f>
        <v>44229.66667</v>
      </c>
      <c r="B27" s="1">
        <f>IFERROR(__xludf.DUMMYFUNCTION("""COMPUTED_VALUE"""),1927.51)</f>
        <v>1927.51</v>
      </c>
    </row>
    <row r="28">
      <c r="A28" s="3">
        <f>IFERROR(__xludf.DUMMYFUNCTION("""COMPUTED_VALUE"""),44230.66666666667)</f>
        <v>44230.66667</v>
      </c>
      <c r="B28" s="1">
        <f>IFERROR(__xludf.DUMMYFUNCTION("""COMPUTED_VALUE"""),2070.07)</f>
        <v>2070.07</v>
      </c>
    </row>
    <row r="29">
      <c r="A29" s="3">
        <f>IFERROR(__xludf.DUMMYFUNCTION("""COMPUTED_VALUE"""),44231.66666666667)</f>
        <v>44231.66667</v>
      </c>
      <c r="B29" s="1">
        <f>IFERROR(__xludf.DUMMYFUNCTION("""COMPUTED_VALUE"""),2062.37)</f>
        <v>2062.37</v>
      </c>
    </row>
    <row r="30">
      <c r="A30" s="3">
        <f>IFERROR(__xludf.DUMMYFUNCTION("""COMPUTED_VALUE"""),44232.66666666667)</f>
        <v>44232.66667</v>
      </c>
      <c r="B30" s="1">
        <f>IFERROR(__xludf.DUMMYFUNCTION("""COMPUTED_VALUE"""),2098.0)</f>
        <v>2098</v>
      </c>
    </row>
    <row r="31">
      <c r="A31" s="3">
        <f>IFERROR(__xludf.DUMMYFUNCTION("""COMPUTED_VALUE"""),44235.66666666667)</f>
        <v>44235.66667</v>
      </c>
      <c r="B31" s="1">
        <f>IFERROR(__xludf.DUMMYFUNCTION("""COMPUTED_VALUE"""),2092.91)</f>
        <v>2092.91</v>
      </c>
    </row>
    <row r="32">
      <c r="A32" s="3">
        <f>IFERROR(__xludf.DUMMYFUNCTION("""COMPUTED_VALUE"""),44236.66666666667)</f>
        <v>44236.66667</v>
      </c>
      <c r="B32" s="1">
        <f>IFERROR(__xludf.DUMMYFUNCTION("""COMPUTED_VALUE"""),2083.51)</f>
        <v>2083.51</v>
      </c>
    </row>
    <row r="33">
      <c r="A33" s="3">
        <f>IFERROR(__xludf.DUMMYFUNCTION("""COMPUTED_VALUE"""),44237.66666666667)</f>
        <v>44237.66667</v>
      </c>
      <c r="B33" s="1">
        <f>IFERROR(__xludf.DUMMYFUNCTION("""COMPUTED_VALUE"""),2095.38)</f>
        <v>2095.38</v>
      </c>
    </row>
    <row r="34">
      <c r="A34" s="3">
        <f>IFERROR(__xludf.DUMMYFUNCTION("""COMPUTED_VALUE"""),44238.66666666667)</f>
        <v>44238.66667</v>
      </c>
      <c r="B34" s="1">
        <f>IFERROR(__xludf.DUMMYFUNCTION("""COMPUTED_VALUE"""),2095.89)</f>
        <v>2095.89</v>
      </c>
    </row>
    <row r="35">
      <c r="A35" s="3">
        <f>IFERROR(__xludf.DUMMYFUNCTION("""COMPUTED_VALUE"""),44239.66666666667)</f>
        <v>44239.66667</v>
      </c>
      <c r="B35" s="1">
        <f>IFERROR(__xludf.DUMMYFUNCTION("""COMPUTED_VALUE"""),2104.11)</f>
        <v>2104.11</v>
      </c>
    </row>
    <row r="37">
      <c r="A37" s="2" t="str">
        <f>IFERROR(__xludf.DUMMYFUNCTION("GOOGLEFINANCE(""NASDAQ:FB"",""all"",TODAY()-30,TODAY())"),"Date")</f>
        <v>Date</v>
      </c>
      <c r="B37" s="1" t="str">
        <f>IFERROR(__xludf.DUMMYFUNCTION("""COMPUTED_VALUE"""),"Open")</f>
        <v>Open</v>
      </c>
      <c r="C37" s="1" t="str">
        <f>IFERROR(__xludf.DUMMYFUNCTION("""COMPUTED_VALUE"""),"High")</f>
        <v>High</v>
      </c>
      <c r="D37" s="1" t="str">
        <f>IFERROR(__xludf.DUMMYFUNCTION("""COMPUTED_VALUE"""),"Low")</f>
        <v>Low</v>
      </c>
      <c r="E37" s="1" t="str">
        <f>IFERROR(__xludf.DUMMYFUNCTION("""COMPUTED_VALUE"""),"Close")</f>
        <v>Close</v>
      </c>
      <c r="F37" s="1" t="str">
        <f>IFERROR(__xludf.DUMMYFUNCTION("""COMPUTED_VALUE"""),"Volume")</f>
        <v>Volume</v>
      </c>
    </row>
    <row r="38">
      <c r="A38" s="3">
        <f>IFERROR(__xludf.DUMMYFUNCTION("""COMPUTED_VALUE"""),44228.66666666667)</f>
        <v>44228.66667</v>
      </c>
      <c r="B38" s="1">
        <f>IFERROR(__xludf.DUMMYFUNCTION("""COMPUTED_VALUE"""),259.52)</f>
        <v>259.52</v>
      </c>
      <c r="C38" s="1">
        <f>IFERROR(__xludf.DUMMYFUNCTION("""COMPUTED_VALUE"""),264.17)</f>
        <v>264.17</v>
      </c>
      <c r="D38" s="1">
        <f>IFERROR(__xludf.DUMMYFUNCTION("""COMPUTED_VALUE"""),254.91)</f>
        <v>254.91</v>
      </c>
      <c r="E38" s="1">
        <f>IFERROR(__xludf.DUMMYFUNCTION("""COMPUTED_VALUE"""),262.01)</f>
        <v>262.01</v>
      </c>
      <c r="F38" s="1">
        <f>IFERROR(__xludf.DUMMYFUNCTION("""COMPUTED_VALUE"""),2.2914255E7)</f>
        <v>22914255</v>
      </c>
    </row>
    <row r="39">
      <c r="A39" s="3">
        <f>IFERROR(__xludf.DUMMYFUNCTION("""COMPUTED_VALUE"""),44229.66666666667)</f>
        <v>44229.66667</v>
      </c>
      <c r="B39" s="1">
        <f>IFERROR(__xludf.DUMMYFUNCTION("""COMPUTED_VALUE"""),264.0)</f>
        <v>264</v>
      </c>
      <c r="C39" s="1">
        <f>IFERROR(__xludf.DUMMYFUNCTION("""COMPUTED_VALUE"""),268.85)</f>
        <v>268.85</v>
      </c>
      <c r="D39" s="1">
        <f>IFERROR(__xludf.DUMMYFUNCTION("""COMPUTED_VALUE"""),263.27)</f>
        <v>263.27</v>
      </c>
      <c r="E39" s="1">
        <f>IFERROR(__xludf.DUMMYFUNCTION("""COMPUTED_VALUE"""),267.08)</f>
        <v>267.08</v>
      </c>
      <c r="F39" s="1">
        <f>IFERROR(__xludf.DUMMYFUNCTION("""COMPUTED_VALUE"""),1.7320788E7)</f>
        <v>17320788</v>
      </c>
    </row>
    <row r="40">
      <c r="A40" s="3">
        <f>IFERROR(__xludf.DUMMYFUNCTION("""COMPUTED_VALUE"""),44230.66666666667)</f>
        <v>44230.66667</v>
      </c>
      <c r="B40" s="1">
        <f>IFERROR(__xludf.DUMMYFUNCTION("""COMPUTED_VALUE"""),265.62)</f>
        <v>265.62</v>
      </c>
      <c r="C40" s="1">
        <f>IFERROR(__xludf.DUMMYFUNCTION("""COMPUTED_VALUE"""),269.2)</f>
        <v>269.2</v>
      </c>
      <c r="D40" s="1">
        <f>IFERROR(__xludf.DUMMYFUNCTION("""COMPUTED_VALUE"""),263.84)</f>
        <v>263.84</v>
      </c>
      <c r="E40" s="1">
        <f>IFERROR(__xludf.DUMMYFUNCTION("""COMPUTED_VALUE"""),266.65)</f>
        <v>266.65</v>
      </c>
      <c r="F40" s="1">
        <f>IFERROR(__xludf.DUMMYFUNCTION("""COMPUTED_VALUE"""),1.4223377E7)</f>
        <v>14223377</v>
      </c>
    </row>
    <row r="41">
      <c r="A41" s="3">
        <f>IFERROR(__xludf.DUMMYFUNCTION("""COMPUTED_VALUE"""),44231.66666666667)</f>
        <v>44231.66667</v>
      </c>
      <c r="B41" s="1">
        <f>IFERROR(__xludf.DUMMYFUNCTION("""COMPUTED_VALUE"""),267.01)</f>
        <v>267.01</v>
      </c>
      <c r="C41" s="1">
        <f>IFERROR(__xludf.DUMMYFUNCTION("""COMPUTED_VALUE"""),268.16)</f>
        <v>268.16</v>
      </c>
      <c r="D41" s="1">
        <f>IFERROR(__xludf.DUMMYFUNCTION("""COMPUTED_VALUE"""),264.0)</f>
        <v>264</v>
      </c>
      <c r="E41" s="1">
        <f>IFERROR(__xludf.DUMMYFUNCTION("""COMPUTED_VALUE"""),266.49)</f>
        <v>266.49</v>
      </c>
      <c r="F41" s="1">
        <f>IFERROR(__xludf.DUMMYFUNCTION("""COMPUTED_VALUE"""),1.6059958E7)</f>
        <v>16059958</v>
      </c>
    </row>
    <row r="42">
      <c r="A42" s="3">
        <f>IFERROR(__xludf.DUMMYFUNCTION("""COMPUTED_VALUE"""),44232.66666666667)</f>
        <v>44232.66667</v>
      </c>
      <c r="B42" s="1">
        <f>IFERROR(__xludf.DUMMYFUNCTION("""COMPUTED_VALUE"""),266.8)</f>
        <v>266.8</v>
      </c>
      <c r="C42" s="1">
        <f>IFERROR(__xludf.DUMMYFUNCTION("""COMPUTED_VALUE"""),269.17)</f>
        <v>269.17</v>
      </c>
      <c r="D42" s="1">
        <f>IFERROR(__xludf.DUMMYFUNCTION("""COMPUTED_VALUE"""),265.67)</f>
        <v>265.67</v>
      </c>
      <c r="E42" s="1">
        <f>IFERROR(__xludf.DUMMYFUNCTION("""COMPUTED_VALUE"""),268.1)</f>
        <v>268.1</v>
      </c>
      <c r="F42" s="1">
        <f>IFERROR(__xludf.DUMMYFUNCTION("""COMPUTED_VALUE"""),1.2454367E7)</f>
        <v>12454367</v>
      </c>
    </row>
    <row r="43">
      <c r="A43" s="3">
        <f>IFERROR(__xludf.DUMMYFUNCTION("""COMPUTED_VALUE"""),44235.66666666667)</f>
        <v>44235.66667</v>
      </c>
      <c r="B43" s="1">
        <f>IFERROR(__xludf.DUMMYFUNCTION("""COMPUTED_VALUE"""),268.75)</f>
        <v>268.75</v>
      </c>
      <c r="C43" s="1">
        <f>IFERROR(__xludf.DUMMYFUNCTION("""COMPUTED_VALUE"""),269.86)</f>
        <v>269.86</v>
      </c>
      <c r="D43" s="1">
        <f>IFERROR(__xludf.DUMMYFUNCTION("""COMPUTED_VALUE"""),265.0)</f>
        <v>265</v>
      </c>
      <c r="E43" s="1">
        <f>IFERROR(__xludf.DUMMYFUNCTION("""COMPUTED_VALUE"""),266.58)</f>
        <v>266.58</v>
      </c>
      <c r="F43" s="1">
        <f>IFERROR(__xludf.DUMMYFUNCTION("""COMPUTED_VALUE"""),1.3755191E7)</f>
        <v>13755191</v>
      </c>
    </row>
    <row r="44">
      <c r="A44" s="3">
        <f>IFERROR(__xludf.DUMMYFUNCTION("""COMPUTED_VALUE"""),44236.66666666667)</f>
        <v>44236.66667</v>
      </c>
      <c r="B44" s="1">
        <f>IFERROR(__xludf.DUMMYFUNCTION("""COMPUTED_VALUE"""),266.44)</f>
        <v>266.44</v>
      </c>
      <c r="C44" s="1">
        <f>IFERROR(__xludf.DUMMYFUNCTION("""COMPUTED_VALUE"""),273.39)</f>
        <v>273.39</v>
      </c>
      <c r="D44" s="1">
        <f>IFERROR(__xludf.DUMMYFUNCTION("""COMPUTED_VALUE"""),265.75)</f>
        <v>265.75</v>
      </c>
      <c r="E44" s="1">
        <f>IFERROR(__xludf.DUMMYFUNCTION("""COMPUTED_VALUE"""),269.45)</f>
        <v>269.45</v>
      </c>
      <c r="F44" s="1">
        <f>IFERROR(__xludf.DUMMYFUNCTION("""COMPUTED_VALUE"""),1.4613375E7)</f>
        <v>14613375</v>
      </c>
    </row>
    <row r="45">
      <c r="A45" s="3">
        <f>IFERROR(__xludf.DUMMYFUNCTION("""COMPUTED_VALUE"""),44237.66666666667)</f>
        <v>44237.66667</v>
      </c>
      <c r="B45" s="1">
        <f>IFERROR(__xludf.DUMMYFUNCTION("""COMPUTED_VALUE"""),272.45)</f>
        <v>272.45</v>
      </c>
      <c r="C45" s="1">
        <f>IFERROR(__xludf.DUMMYFUNCTION("""COMPUTED_VALUE"""),273.8)</f>
        <v>273.8</v>
      </c>
      <c r="D45" s="1">
        <f>IFERROR(__xludf.DUMMYFUNCTION("""COMPUTED_VALUE"""),267.72)</f>
        <v>267.72</v>
      </c>
      <c r="E45" s="1">
        <f>IFERROR(__xludf.DUMMYFUNCTION("""COMPUTED_VALUE"""),271.87)</f>
        <v>271.87</v>
      </c>
      <c r="F45" s="1">
        <f>IFERROR(__xludf.DUMMYFUNCTION("""COMPUTED_VALUE"""),1.4687152E7)</f>
        <v>14687152</v>
      </c>
    </row>
    <row r="46">
      <c r="A46" s="3">
        <f>IFERROR(__xludf.DUMMYFUNCTION("""COMPUTED_VALUE"""),44238.66666666667)</f>
        <v>44238.66667</v>
      </c>
      <c r="B46" s="1">
        <f>IFERROR(__xludf.DUMMYFUNCTION("""COMPUTED_VALUE"""),271.89)</f>
        <v>271.89</v>
      </c>
      <c r="C46" s="1">
        <f>IFERROR(__xludf.DUMMYFUNCTION("""COMPUTED_VALUE"""),273.58)</f>
        <v>273.58</v>
      </c>
      <c r="D46" s="1">
        <f>IFERROR(__xludf.DUMMYFUNCTION("""COMPUTED_VALUE"""),268.49)</f>
        <v>268.49</v>
      </c>
      <c r="E46" s="1">
        <f>IFERROR(__xludf.DUMMYFUNCTION("""COMPUTED_VALUE"""),270.39)</f>
        <v>270.39</v>
      </c>
      <c r="F46" s="1">
        <f>IFERROR(__xludf.DUMMYFUNCTION("""COMPUTED_VALUE"""),1.2828572E7)</f>
        <v>12828572</v>
      </c>
    </row>
    <row r="47">
      <c r="A47" s="3">
        <f>IFERROR(__xludf.DUMMYFUNCTION("""COMPUTED_VALUE"""),44239.66666666667)</f>
        <v>44239.66667</v>
      </c>
      <c r="B47" s="1">
        <f>IFERROR(__xludf.DUMMYFUNCTION("""COMPUTED_VALUE"""),270.52)</f>
        <v>270.52</v>
      </c>
      <c r="C47" s="1">
        <f>IFERROR(__xludf.DUMMYFUNCTION("""COMPUTED_VALUE"""),271.18)</f>
        <v>271.18</v>
      </c>
      <c r="D47" s="1">
        <f>IFERROR(__xludf.DUMMYFUNCTION("""COMPUTED_VALUE"""),268.34)</f>
        <v>268.34</v>
      </c>
      <c r="E47" s="1">
        <f>IFERROR(__xludf.DUMMYFUNCTION("""COMPUTED_VALUE"""),270.5)</f>
        <v>270.5</v>
      </c>
      <c r="F47" s="1">
        <f>IFERROR(__xludf.DUMMYFUNCTION("""COMPUTED_VALUE"""),9097597.0)</f>
        <v>9097597</v>
      </c>
    </row>
    <row r="48">
      <c r="A48" s="3">
        <f>IFERROR(__xludf.DUMMYFUNCTION("""COMPUTED_VALUE"""),44243.66666666667)</f>
        <v>44243.66667</v>
      </c>
      <c r="B48" s="1">
        <f>IFERROR(__xludf.DUMMYFUNCTION("""COMPUTED_VALUE"""),270.8)</f>
        <v>270.8</v>
      </c>
      <c r="C48" s="1">
        <f>IFERROR(__xludf.DUMMYFUNCTION("""COMPUTED_VALUE"""),276.6)</f>
        <v>276.6</v>
      </c>
      <c r="D48" s="1">
        <f>IFERROR(__xludf.DUMMYFUNCTION("""COMPUTED_VALUE"""),270.05)</f>
        <v>270.05</v>
      </c>
      <c r="E48" s="1">
        <f>IFERROR(__xludf.DUMMYFUNCTION("""COMPUTED_VALUE"""),273.97)</f>
        <v>273.97</v>
      </c>
      <c r="F48" s="1">
        <f>IFERROR(__xludf.DUMMYFUNCTION("""COMPUTED_VALUE"""),1.5417243E7)</f>
        <v>15417243</v>
      </c>
    </row>
    <row r="49">
      <c r="A49" s="3">
        <f>IFERROR(__xludf.DUMMYFUNCTION("""COMPUTED_VALUE"""),44244.66666666667)</f>
        <v>44244.66667</v>
      </c>
      <c r="B49" s="1">
        <f>IFERROR(__xludf.DUMMYFUNCTION("""COMPUTED_VALUE"""),271.24)</f>
        <v>271.24</v>
      </c>
      <c r="C49" s="1">
        <f>IFERROR(__xludf.DUMMYFUNCTION("""COMPUTED_VALUE"""),273.97)</f>
        <v>273.97</v>
      </c>
      <c r="D49" s="1">
        <f>IFERROR(__xludf.DUMMYFUNCTION("""COMPUTED_VALUE"""),269.58)</f>
        <v>269.58</v>
      </c>
      <c r="E49" s="1">
        <f>IFERROR(__xludf.DUMMYFUNCTION("""COMPUTED_VALUE"""),273.57)</f>
        <v>273.57</v>
      </c>
      <c r="F49" s="1">
        <f>IFERROR(__xludf.DUMMYFUNCTION("""COMPUTED_VALUE"""),1.276324E7)</f>
        <v>12763240</v>
      </c>
    </row>
    <row r="50">
      <c r="A50" s="3">
        <f>IFERROR(__xludf.DUMMYFUNCTION("""COMPUTED_VALUE"""),44245.66666666667)</f>
        <v>44245.66667</v>
      </c>
      <c r="B50" s="1">
        <f>IFERROR(__xludf.DUMMYFUNCTION("""COMPUTED_VALUE"""),269.57)</f>
        <v>269.57</v>
      </c>
      <c r="C50" s="1">
        <f>IFERROR(__xludf.DUMMYFUNCTION("""COMPUTED_VALUE"""),271.95)</f>
        <v>271.95</v>
      </c>
      <c r="D50" s="1">
        <f>IFERROR(__xludf.DUMMYFUNCTION("""COMPUTED_VALUE"""),266.03)</f>
        <v>266.03</v>
      </c>
      <c r="E50" s="1">
        <f>IFERROR(__xludf.DUMMYFUNCTION("""COMPUTED_VALUE"""),269.39)</f>
        <v>269.39</v>
      </c>
      <c r="F50" s="1">
        <f>IFERROR(__xludf.DUMMYFUNCTION("""COMPUTED_VALUE"""),1.5249134E7)</f>
        <v>15249134</v>
      </c>
    </row>
    <row r="51">
      <c r="A51" s="3">
        <f>IFERROR(__xludf.DUMMYFUNCTION("""COMPUTED_VALUE"""),44246.66666666667)</f>
        <v>44246.66667</v>
      </c>
      <c r="B51" s="1">
        <f>IFERROR(__xludf.DUMMYFUNCTION("""COMPUTED_VALUE"""),269.86)</f>
        <v>269.86</v>
      </c>
      <c r="C51" s="1">
        <f>IFERROR(__xludf.DUMMYFUNCTION("""COMPUTED_VALUE"""),270.27)</f>
        <v>270.27</v>
      </c>
      <c r="D51" s="1">
        <f>IFERROR(__xludf.DUMMYFUNCTION("""COMPUTED_VALUE"""),260.15)</f>
        <v>260.15</v>
      </c>
      <c r="E51" s="1">
        <f>IFERROR(__xludf.DUMMYFUNCTION("""COMPUTED_VALUE"""),261.56)</f>
        <v>261.56</v>
      </c>
      <c r="F51" s="1">
        <f>IFERROR(__xludf.DUMMYFUNCTION("""COMPUTED_VALUE"""),2.5622587E7)</f>
        <v>25622587</v>
      </c>
    </row>
    <row r="52">
      <c r="A52" s="3">
        <f>IFERROR(__xludf.DUMMYFUNCTION("""COMPUTED_VALUE"""),44249.66666666667)</f>
        <v>44249.66667</v>
      </c>
      <c r="B52" s="1">
        <f>IFERROR(__xludf.DUMMYFUNCTION("""COMPUTED_VALUE"""),257.95)</f>
        <v>257.95</v>
      </c>
      <c r="C52" s="1">
        <f>IFERROR(__xludf.DUMMYFUNCTION("""COMPUTED_VALUE"""),263.07)</f>
        <v>263.07</v>
      </c>
      <c r="D52" s="1">
        <f>IFERROR(__xludf.DUMMYFUNCTION("""COMPUTED_VALUE"""),257.53)</f>
        <v>257.53</v>
      </c>
      <c r="E52" s="1">
        <f>IFERROR(__xludf.DUMMYFUNCTION("""COMPUTED_VALUE"""),260.33)</f>
        <v>260.33</v>
      </c>
      <c r="F52" s="1">
        <f>IFERROR(__xludf.DUMMYFUNCTION("""COMPUTED_VALUE"""),1.7434873E7)</f>
        <v>17434873</v>
      </c>
    </row>
    <row r="53">
      <c r="A53" s="3">
        <f>IFERROR(__xludf.DUMMYFUNCTION("""COMPUTED_VALUE"""),44250.66666666667)</f>
        <v>44250.66667</v>
      </c>
      <c r="B53" s="1">
        <f>IFERROR(__xludf.DUMMYFUNCTION("""COMPUTED_VALUE"""),259.5)</f>
        <v>259.5</v>
      </c>
      <c r="C53" s="1">
        <f>IFERROR(__xludf.DUMMYFUNCTION("""COMPUTED_VALUE"""),267.46)</f>
        <v>267.46</v>
      </c>
      <c r="D53" s="1">
        <f>IFERROR(__xludf.DUMMYFUNCTION("""COMPUTED_VALUE"""),254.96)</f>
        <v>254.96</v>
      </c>
      <c r="E53" s="1">
        <f>IFERROR(__xludf.DUMMYFUNCTION("""COMPUTED_VALUE"""),265.86)</f>
        <v>265.86</v>
      </c>
      <c r="F53" s="1">
        <f>IFERROR(__xludf.DUMMYFUNCTION("""COMPUTED_VALUE"""),2.1924557E7)</f>
        <v>21924557</v>
      </c>
    </row>
    <row r="54">
      <c r="A54" s="3">
        <f>IFERROR(__xludf.DUMMYFUNCTION("""COMPUTED_VALUE"""),44251.66666666667)</f>
        <v>44251.66667</v>
      </c>
      <c r="B54" s="1">
        <f>IFERROR(__xludf.DUMMYFUNCTION("""COMPUTED_VALUE"""),262.33)</f>
        <v>262.33</v>
      </c>
      <c r="C54" s="1">
        <f>IFERROR(__xludf.DUMMYFUNCTION("""COMPUTED_VALUE"""),266.38)</f>
        <v>266.38</v>
      </c>
      <c r="D54" s="1">
        <f>IFERROR(__xludf.DUMMYFUNCTION("""COMPUTED_VALUE"""),258.39)</f>
        <v>258.39</v>
      </c>
      <c r="E54" s="1">
        <f>IFERROR(__xludf.DUMMYFUNCTION("""COMPUTED_VALUE"""),264.31)</f>
        <v>264.31</v>
      </c>
      <c r="F54" s="1">
        <f>IFERROR(__xludf.DUMMYFUNCTION("""COMPUTED_VALUE"""),1.5736123E7)</f>
        <v>15736123</v>
      </c>
    </row>
    <row r="55">
      <c r="A55" s="3">
        <f>IFERROR(__xludf.DUMMYFUNCTION("""COMPUTED_VALUE"""),44252.66666666667)</f>
        <v>44252.66667</v>
      </c>
      <c r="B55" s="1">
        <f>IFERROR(__xludf.DUMMYFUNCTION("""COMPUTED_VALUE"""),262.3)</f>
        <v>262.3</v>
      </c>
      <c r="C55" s="1">
        <f>IFERROR(__xludf.DUMMYFUNCTION("""COMPUTED_VALUE"""),266.94)</f>
        <v>266.94</v>
      </c>
      <c r="D55" s="1">
        <f>IFERROR(__xludf.DUMMYFUNCTION("""COMPUTED_VALUE"""),254.04)</f>
        <v>254.04</v>
      </c>
      <c r="E55" s="1">
        <f>IFERROR(__xludf.DUMMYFUNCTION("""COMPUTED_VALUE"""),254.69)</f>
        <v>254.69</v>
      </c>
      <c r="F55" s="1">
        <f>IFERROR(__xludf.DUMMYFUNCTION("""COMPUTED_VALUE"""),1.9053142E7)</f>
        <v>19053142</v>
      </c>
    </row>
    <row r="56">
      <c r="A56" s="3">
        <f>IFERROR(__xludf.DUMMYFUNCTION("""COMPUTED_VALUE"""),44253.66666666667)</f>
        <v>44253.66667</v>
      </c>
      <c r="B56" s="1">
        <f>IFERROR(__xludf.DUMMYFUNCTION("""COMPUTED_VALUE"""),256.47)</f>
        <v>256.47</v>
      </c>
      <c r="C56" s="1">
        <f>IFERROR(__xludf.DUMMYFUNCTION("""COMPUTED_VALUE"""),265.55)</f>
        <v>265.55</v>
      </c>
      <c r="D56" s="1">
        <f>IFERROR(__xludf.DUMMYFUNCTION("""COMPUTED_VALUE"""),256.47)</f>
        <v>256.47</v>
      </c>
      <c r="E56" s="1">
        <f>IFERROR(__xludf.DUMMYFUNCTION("""COMPUTED_VALUE"""),257.62)</f>
        <v>257.62</v>
      </c>
      <c r="F56" s="1">
        <f>IFERROR(__xludf.DUMMYFUNCTION("""COMPUTED_VALUE"""),2.6619517E7)</f>
        <v>26619517</v>
      </c>
    </row>
    <row r="57">
      <c r="A57" s="3">
        <f>IFERROR(__xludf.DUMMYFUNCTION("""COMPUTED_VALUE"""),44256.66666666667)</f>
        <v>44256.66667</v>
      </c>
      <c r="B57" s="1">
        <f>IFERROR(__xludf.DUMMYFUNCTION("""COMPUTED_VALUE"""),260.82)</f>
        <v>260.82</v>
      </c>
      <c r="C57" s="1">
        <f>IFERROR(__xludf.DUMMYFUNCTION("""COMPUTED_VALUE"""),266.65)</f>
        <v>266.65</v>
      </c>
      <c r="D57" s="1">
        <f>IFERROR(__xludf.DUMMYFUNCTION("""COMPUTED_VALUE"""),257.9)</f>
        <v>257.9</v>
      </c>
      <c r="E57" s="1">
        <f>IFERROR(__xludf.DUMMYFUNCTION("""COMPUTED_VALUE"""),264.91)</f>
        <v>264.91</v>
      </c>
      <c r="F57" s="1">
        <f>IFERROR(__xludf.DUMMYFUNCTION("""COMPUTED_VALUE"""),2.2157255E7)</f>
        <v>22157255</v>
      </c>
    </row>
    <row r="61">
      <c r="A61" s="1" t="str">
        <f>IFERROR(__xludf.DUMMYFUNCTION("GOOGLEFINANCE(""FB,MSFT"",""all"",TODAY()-30,TODAY())"),"#N/A")</f>
        <v>#N/A</v>
      </c>
    </row>
  </sheetData>
  <drawing r:id="rId1"/>
</worksheet>
</file>