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cuments\ano_2024S2\CD\"/>
    </mc:Choice>
  </mc:AlternateContent>
  <xr:revisionPtr revIDLastSave="0" documentId="8_{3C3FABDB-3FF6-4B6D-A2DE-81F1840D54F7}" xr6:coauthVersionLast="47" xr6:coauthVersionMax="47" xr10:uidLastSave="{00000000-0000-0000-0000-000000000000}"/>
  <bookViews>
    <workbookView xWindow="20370" yWindow="-120" windowWidth="21840" windowHeight="13020" xr2:uid="{00000000-000D-0000-FFFF-FFFF00000000}"/>
  </bookViews>
  <sheets>
    <sheet name="Notas" sheetId="4" r:id="rId1"/>
    <sheet name="Respostas ao formulário 1" sheetId="1" r:id="rId2"/>
    <sheet name="Sheet1" sheetId="2" r:id="rId3"/>
    <sheet name="Sheet2" sheetId="3" r:id="rId4"/>
    <sheet name="Projeto" sheetId="5" r:id="rId5"/>
    <sheet name="Sheet5" sheetId="6" r:id="rId6"/>
    <sheet name="3Bi" sheetId="7" r:id="rId7"/>
    <sheet name="4Bi" sheetId="8" r:id="rId8"/>
  </sheets>
  <definedNames>
    <definedName name="_xlnm._FilterDatabase" localSheetId="6" hidden="1">'3Bi'!$A$1:$Y$1</definedName>
    <definedName name="_xlnm._FilterDatabase" localSheetId="7" hidden="1">'4Bi'!$A$1:$I$1</definedName>
    <definedName name="_xlnm._FilterDatabase" localSheetId="0" hidden="1">Notas!$A$1:$AI$40</definedName>
    <definedName name="_xlnm._FilterDatabase" localSheetId="4" hidden="1">Projeto!$A$1:$D$37</definedName>
    <definedName name="_xlnm._FilterDatabase" localSheetId="3" hidden="1">Sheet2!$A$1:$B$36</definedName>
    <definedName name="_xlnm._FilterDatabase" localSheetId="5" hidden="1">Sheet5!$A$1:$D$39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9" i="4" l="1"/>
  <c r="AI9" i="4"/>
  <c r="AI26" i="4"/>
  <c r="S25" i="7"/>
  <c r="L25" i="7" s="1"/>
  <c r="G25" i="7"/>
  <c r="F25" i="7"/>
  <c r="S5" i="7"/>
  <c r="L5" i="7" s="1"/>
  <c r="G5" i="7"/>
  <c r="F5" i="7"/>
  <c r="S13" i="7"/>
  <c r="L13" i="7" s="1"/>
  <c r="G13" i="7"/>
  <c r="F13" i="7"/>
  <c r="S17" i="7"/>
  <c r="L17" i="7" s="1"/>
  <c r="G17" i="7"/>
  <c r="F17" i="7"/>
  <c r="S21" i="7"/>
  <c r="L21" i="7" s="1"/>
  <c r="G21" i="7"/>
  <c r="F21" i="7"/>
  <c r="S38" i="7"/>
  <c r="L38" i="7" s="1"/>
  <c r="G38" i="7"/>
  <c r="F38" i="7"/>
  <c r="S2" i="7"/>
  <c r="L2" i="7"/>
  <c r="G2" i="7"/>
  <c r="F2" i="7"/>
  <c r="S10" i="7"/>
  <c r="L10" i="7"/>
  <c r="G10" i="7"/>
  <c r="F10" i="7"/>
  <c r="S37" i="7"/>
  <c r="L37" i="7"/>
  <c r="G37" i="7"/>
  <c r="F37" i="7"/>
  <c r="S18" i="7"/>
  <c r="L18" i="7" s="1"/>
  <c r="G18" i="7"/>
  <c r="F18" i="7"/>
  <c r="S36" i="7"/>
  <c r="L36" i="7" s="1"/>
  <c r="G36" i="7"/>
  <c r="F36" i="7"/>
  <c r="S23" i="7"/>
  <c r="L23" i="7" s="1"/>
  <c r="G23" i="7"/>
  <c r="F23" i="7"/>
  <c r="S14" i="7"/>
  <c r="L14" i="7"/>
  <c r="G14" i="7"/>
  <c r="F14" i="7"/>
  <c r="S3" i="7"/>
  <c r="L3" i="7" s="1"/>
  <c r="G3" i="7"/>
  <c r="F3" i="7"/>
  <c r="S24" i="7"/>
  <c r="L24" i="7"/>
  <c r="G24" i="7"/>
  <c r="F24" i="7"/>
  <c r="S28" i="7"/>
  <c r="L28" i="7" s="1"/>
  <c r="G28" i="7"/>
  <c r="F28" i="7"/>
  <c r="AH23" i="7" s="1"/>
  <c r="S22" i="7"/>
  <c r="L22" i="7"/>
  <c r="AH22" i="7" s="1"/>
  <c r="G22" i="7"/>
  <c r="F22" i="7"/>
  <c r="S11" i="7"/>
  <c r="L11" i="7" s="1"/>
  <c r="G11" i="7"/>
  <c r="F11" i="7"/>
  <c r="S35" i="7"/>
  <c r="L35" i="7"/>
  <c r="G35" i="7"/>
  <c r="F35" i="7"/>
  <c r="S12" i="7"/>
  <c r="L12" i="7" s="1"/>
  <c r="G12" i="7"/>
  <c r="F12" i="7"/>
  <c r="S30" i="7"/>
  <c r="L30" i="7"/>
  <c r="G30" i="7"/>
  <c r="AH18" i="7" s="1"/>
  <c r="S16" i="7"/>
  <c r="L16" i="7" s="1"/>
  <c r="G16" i="7"/>
  <c r="F16" i="7"/>
  <c r="S7" i="7"/>
  <c r="L7" i="7" s="1"/>
  <c r="G7" i="7"/>
  <c r="S4" i="7"/>
  <c r="L4" i="7"/>
  <c r="G4" i="7"/>
  <c r="F4" i="7"/>
  <c r="S15" i="7"/>
  <c r="L15" i="7" s="1"/>
  <c r="G15" i="7"/>
  <c r="F15" i="7"/>
  <c r="S19" i="7"/>
  <c r="L19" i="7"/>
  <c r="G19" i="7"/>
  <c r="F19" i="7"/>
  <c r="S20" i="7"/>
  <c r="L20" i="7"/>
  <c r="G20" i="7"/>
  <c r="AH12" i="7" s="1"/>
  <c r="F20" i="7"/>
  <c r="S9" i="7"/>
  <c r="L9" i="7" s="1"/>
  <c r="G9" i="7"/>
  <c r="F9" i="7"/>
  <c r="S27" i="7"/>
  <c r="L27" i="7" s="1"/>
  <c r="G27" i="7"/>
  <c r="F27" i="7"/>
  <c r="S6" i="7"/>
  <c r="L6" i="7" s="1"/>
  <c r="G6" i="7"/>
  <c r="F6" i="7"/>
  <c r="S26" i="7"/>
  <c r="L26" i="7" s="1"/>
  <c r="G26" i="7"/>
  <c r="F26" i="7"/>
  <c r="S29" i="7"/>
  <c r="L29" i="7" s="1"/>
  <c r="G29" i="7"/>
  <c r="F29" i="7"/>
  <c r="S33" i="7"/>
  <c r="L33" i="7" s="1"/>
  <c r="AH6" i="7" s="1"/>
  <c r="G33" i="7"/>
  <c r="F33" i="7"/>
  <c r="S34" i="7"/>
  <c r="L34" i="7"/>
  <c r="G34" i="7"/>
  <c r="F34" i="7"/>
  <c r="S8" i="7"/>
  <c r="L8" i="7"/>
  <c r="G8" i="7"/>
  <c r="S31" i="7"/>
  <c r="L31" i="7" s="1"/>
  <c r="G31" i="7"/>
  <c r="F31" i="7"/>
  <c r="S32" i="7"/>
  <c r="L32" i="7" s="1"/>
  <c r="G32" i="7"/>
  <c r="AH4" i="7" l="1"/>
  <c r="AH25" i="7"/>
  <c r="AH16" i="7"/>
  <c r="AH31" i="7"/>
  <c r="AH9" i="7"/>
  <c r="AH14" i="7"/>
  <c r="AH17" i="7"/>
  <c r="AH30" i="7"/>
  <c r="AH38" i="7"/>
  <c r="AH24" i="7"/>
  <c r="AH37" i="7"/>
  <c r="AH32" i="7"/>
  <c r="AH21" i="7"/>
  <c r="AH29" i="7"/>
  <c r="AH33" i="7"/>
  <c r="AH3" i="7"/>
  <c r="AH5" i="7"/>
  <c r="AH7" i="7"/>
  <c r="AH11" i="7"/>
  <c r="AH13" i="7"/>
  <c r="AH15" i="7"/>
  <c r="AH8" i="7"/>
  <c r="AH2" i="7"/>
  <c r="AH19" i="7"/>
  <c r="AH27" i="7"/>
  <c r="AH36" i="7"/>
  <c r="AH20" i="7"/>
  <c r="AH28" i="7"/>
  <c r="AH10" i="7"/>
  <c r="AH26" i="7"/>
  <c r="AH35" i="7"/>
  <c r="AH34" i="7"/>
  <c r="S38" i="4" l="1"/>
  <c r="L38" i="4" s="1"/>
  <c r="S37" i="4"/>
  <c r="L37" i="4" s="1"/>
  <c r="S36" i="4"/>
  <c r="L36" i="4" s="1"/>
  <c r="S35" i="4"/>
  <c r="L35" i="4" s="1"/>
  <c r="S34" i="4"/>
  <c r="L34" i="4" s="1"/>
  <c r="S33" i="4"/>
  <c r="L33" i="4" s="1"/>
  <c r="S32" i="4"/>
  <c r="L32" i="4" s="1"/>
  <c r="S31" i="4"/>
  <c r="L31" i="4" s="1"/>
  <c r="S30" i="4"/>
  <c r="L30" i="4" s="1"/>
  <c r="S29" i="4"/>
  <c r="L29" i="4" s="1"/>
  <c r="S28" i="4"/>
  <c r="L28" i="4" s="1"/>
  <c r="S27" i="4"/>
  <c r="L27" i="4" s="1"/>
  <c r="S26" i="4"/>
  <c r="L26" i="4" s="1"/>
  <c r="S25" i="4"/>
  <c r="L25" i="4" s="1"/>
  <c r="S24" i="4"/>
  <c r="L24" i="4" s="1"/>
  <c r="S23" i="4"/>
  <c r="L23" i="4" s="1"/>
  <c r="S22" i="4"/>
  <c r="L22" i="4" s="1"/>
  <c r="S21" i="4"/>
  <c r="L21" i="4" s="1"/>
  <c r="S20" i="4"/>
  <c r="L20" i="4" s="1"/>
  <c r="S19" i="4"/>
  <c r="L19" i="4" s="1"/>
  <c r="S18" i="4"/>
  <c r="L18" i="4" s="1"/>
  <c r="S17" i="4"/>
  <c r="L17" i="4" s="1"/>
  <c r="S16" i="4"/>
  <c r="L16" i="4" s="1"/>
  <c r="S15" i="4"/>
  <c r="L15" i="4" s="1"/>
  <c r="S14" i="4"/>
  <c r="L14" i="4" s="1"/>
  <c r="S13" i="4"/>
  <c r="L13" i="4" s="1"/>
  <c r="S12" i="4"/>
  <c r="L12" i="4" s="1"/>
  <c r="S11" i="4"/>
  <c r="L11" i="4" s="1"/>
  <c r="S10" i="4"/>
  <c r="L10" i="4" s="1"/>
  <c r="S9" i="4"/>
  <c r="L9" i="4" s="1"/>
  <c r="S8" i="4"/>
  <c r="L8" i="4" s="1"/>
  <c r="S7" i="4"/>
  <c r="L7" i="4" s="1"/>
  <c r="S6" i="4"/>
  <c r="L6" i="4" s="1"/>
  <c r="S5" i="4"/>
  <c r="L5" i="4" s="1"/>
  <c r="S4" i="4"/>
  <c r="L4" i="4" s="1"/>
  <c r="S3" i="4"/>
  <c r="L3" i="4" s="1"/>
  <c r="S2" i="4"/>
  <c r="L2" i="4"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2" i="4"/>
  <c r="F33" i="4"/>
  <c r="F32" i="4"/>
  <c r="F3" i="4"/>
  <c r="F5" i="4"/>
  <c r="F6" i="4"/>
  <c r="F7" i="4"/>
  <c r="F8" i="4"/>
  <c r="F9" i="4"/>
  <c r="F10" i="4"/>
  <c r="F11" i="4"/>
  <c r="F12" i="4"/>
  <c r="F13" i="4"/>
  <c r="F14" i="4"/>
  <c r="F15" i="4"/>
  <c r="F17" i="4"/>
  <c r="F19" i="4"/>
  <c r="F20" i="4"/>
  <c r="F21" i="4"/>
  <c r="F22" i="4"/>
  <c r="F23" i="4"/>
  <c r="F24" i="4"/>
  <c r="F25" i="4"/>
  <c r="F26" i="4"/>
  <c r="F27" i="4"/>
  <c r="F28" i="4"/>
  <c r="F29" i="4"/>
  <c r="F30" i="4"/>
  <c r="F31" i="4"/>
  <c r="F34" i="4"/>
  <c r="F35" i="4"/>
  <c r="F36" i="4"/>
  <c r="F37" i="4"/>
  <c r="F38" i="4"/>
  <c r="AE8" i="2"/>
  <c r="AE7" i="2"/>
  <c r="AE6" i="2"/>
  <c r="AE5" i="2"/>
  <c r="AE4" i="2"/>
  <c r="AE3" i="2"/>
  <c r="AE2" i="2"/>
  <c r="AD8" i="2"/>
  <c r="AD7" i="2"/>
  <c r="AD6" i="2"/>
  <c r="AD5" i="2"/>
  <c r="AD4" i="2"/>
  <c r="AD3" i="2"/>
  <c r="AD2" i="2"/>
  <c r="AC8" i="2"/>
  <c r="AC7" i="2"/>
  <c r="AC6" i="2"/>
  <c r="AC5" i="2"/>
  <c r="AC4" i="2"/>
  <c r="AC3" i="2"/>
  <c r="AC2" i="2"/>
  <c r="AB8" i="2"/>
  <c r="AB7" i="2"/>
  <c r="AB6" i="2"/>
  <c r="AB5" i="2"/>
  <c r="AB4" i="2"/>
  <c r="AB3" i="2"/>
  <c r="AB2" i="2"/>
  <c r="AA8" i="2"/>
  <c r="AA7" i="2"/>
  <c r="AA6" i="2"/>
  <c r="AA5" i="2"/>
  <c r="AA4" i="2"/>
  <c r="AA3" i="2"/>
  <c r="AA2" i="2"/>
  <c r="Z8" i="2"/>
  <c r="Z7" i="2"/>
  <c r="Z6" i="2"/>
  <c r="Z5" i="2"/>
  <c r="Z4" i="2"/>
  <c r="Z3" i="2"/>
  <c r="Z2" i="2"/>
  <c r="Y8" i="2"/>
  <c r="Y7" i="2"/>
  <c r="Y6" i="2"/>
  <c r="Y5" i="2"/>
  <c r="Y4" i="2"/>
  <c r="Y3" i="2"/>
  <c r="Y2" i="2"/>
  <c r="X8" i="2"/>
  <c r="X7" i="2"/>
  <c r="X6" i="2"/>
  <c r="X5" i="2"/>
  <c r="X4" i="2"/>
  <c r="X3" i="2"/>
  <c r="X2" i="2"/>
  <c r="W8" i="2"/>
  <c r="W7" i="2"/>
  <c r="W6" i="2"/>
  <c r="W5" i="2"/>
  <c r="W4" i="2"/>
  <c r="W3" i="2"/>
  <c r="W2" i="2"/>
  <c r="V8" i="2"/>
  <c r="V7" i="2"/>
  <c r="V6" i="2"/>
  <c r="V5" i="2"/>
  <c r="V4" i="2"/>
  <c r="V3" i="2"/>
  <c r="V2" i="2"/>
  <c r="U8" i="2"/>
  <c r="U7" i="2"/>
  <c r="U6" i="2"/>
  <c r="U5" i="2"/>
  <c r="U4" i="2"/>
  <c r="U3" i="2"/>
  <c r="U2" i="2"/>
  <c r="T8" i="2"/>
  <c r="T7" i="2"/>
  <c r="T6" i="2"/>
  <c r="T5" i="2"/>
  <c r="T4" i="2"/>
  <c r="T3" i="2"/>
  <c r="T2" i="2"/>
  <c r="S2" i="2"/>
  <c r="S3" i="2"/>
  <c r="S4" i="2"/>
  <c r="S5" i="2"/>
  <c r="S6" i="2"/>
  <c r="S7" i="2"/>
  <c r="S8" i="2"/>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AE2" i="1"/>
  <c r="AD30" i="1"/>
  <c r="AD29" i="1"/>
  <c r="AD28" i="1"/>
  <c r="AD27" i="1"/>
  <c r="AD26" i="1"/>
  <c r="AD25" i="1"/>
  <c r="AD24" i="1"/>
  <c r="AD23" i="1"/>
  <c r="AD22" i="1"/>
  <c r="AD21" i="1"/>
  <c r="AD20" i="1"/>
  <c r="AD19" i="1"/>
  <c r="AD18" i="1"/>
  <c r="AD17" i="1"/>
  <c r="AD16" i="1"/>
  <c r="AD15" i="1"/>
  <c r="AD14" i="1"/>
  <c r="AD13" i="1"/>
  <c r="AD12" i="1"/>
  <c r="AD11" i="1"/>
  <c r="AD10" i="1"/>
  <c r="AD9" i="1"/>
  <c r="AD8" i="1"/>
  <c r="AD7" i="1"/>
  <c r="AD6" i="1"/>
  <c r="AD5" i="1"/>
  <c r="AD4" i="1"/>
  <c r="AD3" i="1"/>
  <c r="AD2"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B4" i="1"/>
  <c r="AB3" i="1"/>
  <c r="AB2"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2"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 r="Y30" i="1"/>
  <c r="Y29" i="1"/>
  <c r="Y28" i="1"/>
  <c r="Y27" i="1"/>
  <c r="Y26" i="1"/>
  <c r="Y25" i="1"/>
  <c r="Y24" i="1"/>
  <c r="Y23" i="1"/>
  <c r="Y22" i="1"/>
  <c r="Y21" i="1"/>
  <c r="Y20" i="1"/>
  <c r="Y19" i="1"/>
  <c r="Y18" i="1"/>
  <c r="Y17" i="1"/>
  <c r="Y16" i="1"/>
  <c r="Y15" i="1"/>
  <c r="Y14" i="1"/>
  <c r="Y13" i="1"/>
  <c r="Y12" i="1"/>
  <c r="Y11" i="1"/>
  <c r="Y10" i="1"/>
  <c r="Y9" i="1"/>
  <c r="Y8" i="1"/>
  <c r="Y7" i="1"/>
  <c r="Y6" i="1"/>
  <c r="Y5" i="1"/>
  <c r="Y4" i="1"/>
  <c r="Y3" i="1"/>
  <c r="Y2" i="1"/>
  <c r="X30" i="1"/>
  <c r="X29" i="1"/>
  <c r="X28" i="1"/>
  <c r="X27" i="1"/>
  <c r="X26" i="1"/>
  <c r="X25" i="1"/>
  <c r="X24" i="1"/>
  <c r="X23" i="1"/>
  <c r="X22" i="1"/>
  <c r="X21" i="1"/>
  <c r="X20" i="1"/>
  <c r="X19" i="1"/>
  <c r="X18" i="1"/>
  <c r="X17" i="1"/>
  <c r="X16" i="1"/>
  <c r="X15" i="1"/>
  <c r="X14" i="1"/>
  <c r="X13" i="1"/>
  <c r="X12" i="1"/>
  <c r="X11" i="1"/>
  <c r="X10" i="1"/>
  <c r="X9" i="1"/>
  <c r="X8" i="1"/>
  <c r="X7" i="1"/>
  <c r="X6" i="1"/>
  <c r="X5" i="1"/>
  <c r="X4" i="1"/>
  <c r="X3" i="1"/>
  <c r="X2"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W2"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AH13" i="4" l="1"/>
  <c r="AI13" i="4" s="1"/>
  <c r="AH5" i="4"/>
  <c r="AI5" i="4" s="1"/>
  <c r="AH12" i="4"/>
  <c r="AI12" i="4" s="1"/>
  <c r="AH36" i="4"/>
  <c r="AI36" i="4" s="1"/>
  <c r="AH17" i="4"/>
  <c r="AI17" i="4" s="1"/>
  <c r="AH34" i="4"/>
  <c r="AI34" i="4" s="1"/>
  <c r="AH2" i="4"/>
  <c r="AI2" i="4" s="1"/>
  <c r="AH24" i="4"/>
  <c r="AI24" i="4" s="1"/>
  <c r="AH4" i="4"/>
  <c r="AI4" i="4" s="1"/>
  <c r="AH28" i="4"/>
  <c r="AI28" i="4" s="1"/>
  <c r="AH20" i="4"/>
  <c r="AI20" i="4" s="1"/>
  <c r="AH25" i="4"/>
  <c r="AI25" i="4" s="1"/>
  <c r="AH33" i="4"/>
  <c r="AI33" i="4" s="1"/>
  <c r="AH37" i="4"/>
  <c r="AI37" i="4" s="1"/>
  <c r="AH27" i="4"/>
  <c r="AI27" i="4" s="1"/>
  <c r="AH19" i="4"/>
  <c r="AI19" i="4" s="1"/>
  <c r="AH18" i="4"/>
  <c r="AI18" i="4" s="1"/>
  <c r="AH14" i="4"/>
  <c r="AI14" i="4" s="1"/>
  <c r="AH6" i="4"/>
  <c r="AI6" i="4" s="1"/>
  <c r="AH30" i="4"/>
  <c r="AI30" i="4" s="1"/>
  <c r="AH3" i="4"/>
  <c r="AI3" i="4" s="1"/>
  <c r="AH31" i="4"/>
  <c r="AI31" i="4" s="1"/>
  <c r="AH29" i="4"/>
  <c r="AI29" i="4" s="1"/>
  <c r="AH21" i="4"/>
  <c r="AI21" i="4" s="1"/>
  <c r="AH11" i="4"/>
  <c r="AI11" i="4" s="1"/>
  <c r="AH23" i="4"/>
  <c r="AI23" i="4" s="1"/>
  <c r="AH22" i="4"/>
  <c r="AI22" i="4" s="1"/>
  <c r="AH38" i="4"/>
  <c r="AI38" i="4" s="1"/>
  <c r="AH10" i="4"/>
  <c r="AI10" i="4" s="1"/>
  <c r="AH8" i="4"/>
  <c r="AI8" i="4" s="1"/>
  <c r="AH32" i="4"/>
  <c r="AI32" i="4" s="1"/>
  <c r="AH35" i="4"/>
  <c r="AI35" i="4" s="1"/>
  <c r="AH15" i="4"/>
  <c r="AI15" i="4" s="1"/>
  <c r="AH7" i="4"/>
  <c r="AI7" i="4" s="1"/>
  <c r="AH16" i="4"/>
  <c r="AI16" i="4" s="1"/>
  <c r="R7" i="2"/>
  <c r="R6" i="2"/>
  <c r="R8" i="2"/>
  <c r="R3" i="2"/>
  <c r="R5" i="2"/>
  <c r="R2" i="2"/>
  <c r="R4" i="2"/>
</calcChain>
</file>

<file path=xl/sharedStrings.xml><?xml version="1.0" encoding="utf-8"?>
<sst xmlns="http://schemas.openxmlformats.org/spreadsheetml/2006/main" count="2041" uniqueCount="365">
  <si>
    <t>Carimbo de data/hora</t>
  </si>
  <si>
    <t>Endereço de e-mail</t>
  </si>
  <si>
    <t xml:space="preserve">Nome
</t>
  </si>
  <si>
    <t xml:space="preserve">RA
</t>
  </si>
  <si>
    <t>Q1. Qual o melhor número de clusters (kmeans) encontrado e o respectivo valor médio de silhueta?</t>
  </si>
  <si>
    <t xml:space="preserve">Q2. (Kmeans) Qual a quantidade de elementos em cada cluster?
</t>
  </si>
  <si>
    <t>Q3. (Kmeans) Qual média de preço (SalePrice) de cada agrupamento?</t>
  </si>
  <si>
    <t>Q4. (Kmeans) A que clusters foram assinalados os imóveis de índices 0,5,9,12,221 ?</t>
  </si>
  <si>
    <t>Q5. (HCluster) A que clusters foram assinalados os imóveis de índices 0,5,9,12,221 ?</t>
  </si>
  <si>
    <t>Q6. Qual o percentual de "coincidência" dos grupos assinalados para os imóveis entre os métodos Kmeans e HCluster (isto é, que imóveis foram agrupados no mesmo cluster nos dois métodos)?</t>
  </si>
  <si>
    <t>Q7. Quais os valores de p,d,q obtidos?</t>
  </si>
  <si>
    <t>Q8. Qual o AIC e MSE obtidos com o modelo ARIMA(p,d,q)?</t>
  </si>
  <si>
    <t>Q9. Qual a predição para o mês de Agosto de 2004?</t>
  </si>
  <si>
    <t>Q10. Assinale todas as alternativas corretas sobre os algoritmos de clusterização.</t>
  </si>
  <si>
    <t>Q11. Assinale todas as alternativas corretas sobre a clusterização hierárquica e a seguinte matriz de distâncias:
       1    2    3    4
---------------------
1     0
2     5    0
3     2    1    0
4     9    3    4    0</t>
  </si>
  <si>
    <t xml:space="preserve">Q12. Assinale todas as alternativas corretas sobre modelos de Séries Temporais. </t>
  </si>
  <si>
    <t xml:space="preserve">Q13. Assinale todas as alternativas corretas sobre modelos de Séries Temporais. </t>
  </si>
  <si>
    <t>guerrinhagui@gmail.com</t>
  </si>
  <si>
    <t>Guilherme de Campos Mello Guerra Martins</t>
  </si>
  <si>
    <t>20.00089-8</t>
  </si>
  <si>
    <t>2 clusters, 0.147</t>
  </si>
  <si>
    <t>677, 783</t>
  </si>
  <si>
    <t>237917 e 131640</t>
  </si>
  <si>
    <t>0, 1, 1, 1, 0</t>
  </si>
  <si>
    <t>606, 854</t>
  </si>
  <si>
    <t>0, 0, 1, 1, 0</t>
  </si>
  <si>
    <t>p = 2; d = 0; q = 4</t>
  </si>
  <si>
    <t>AIC = 282.80 e MSE = 0.91</t>
  </si>
  <si>
    <t>Tanto a clusterização hieráquica como o kmeans são sensíveis à normalização dos dados, O método da inércia ("método do cotovelo") só é aplicável à clusterização Kmeans (isto é, não se aplica à clusterização hierárquica), Os centróides não são obtidos pelo método hierárquico., Considere o ponto de corte do dendograma na clusterização hierárquica para a definição dos clusters. Esse ponto define a distância mínima que os elementos de qualquer agrupamento serão encontrados.</t>
  </si>
  <si>
    <t>O esquema de ligação "complete" considera a distância entre dois grupos a maior distância entre seus elementos., Considerando a matriz de distâncias acima e o linkage single segundo elemento a ser adicionado em um agrupamento será o elemento 4.</t>
  </si>
  <si>
    <t>Idealmente os resíduos do modelo ARIMA devem ter uma distribuição normal e erros não correlacionados, O modelo AR é um modelo de regressão linear sobre valores passados da série, Ciclos são padrões que se repetem na série ao longo do tempo, como maior número de vendas no natal ou maiores temperaturas no verão, Séries podem apresentar um comportamento estacionário mesmo tendo o teste de Adfuller com p&lt;0.05</t>
  </si>
  <si>
    <t>A série no modelo ARMA precisa ser estacionária, O modelo ARIMA(1,0,3) é um modelo ARMA, A depender da série, um modelo de médias móveis pode ser suficiente para aproximar uma série, A estacionariedade se caracteriza pela manutenção das estatísticas dos valores da série ao longo do tempo</t>
  </si>
  <si>
    <t>ahmadkmahfoud02@gmail.com</t>
  </si>
  <si>
    <t>Ahmad Kheder Mahfoud</t>
  </si>
  <si>
    <t>20.01323-0</t>
  </si>
  <si>
    <t>A clusterização hierárquica é determinística, isto é, sucessivas execuções do mesmo estimador levam a clusters sucessivamente iguais, Tanto a clusterização hieráquica como o kmeans são sensíveis à normalização dos dados, O método da inércia ("método do cotovelo") só é aplicável à clusterização Kmeans (isto é, não se aplica à clusterização hierárquica), Os centróides não são obtidos pelo método hierárquico., Considere o ponto de corte do dendograma na clusterização hierárquica para a definição dos clusters. Esse ponto define a distância mínima que os elementos de qualquer agrupamento serão encontrados.</t>
  </si>
  <si>
    <t>Idealmente os resíduos do modelo ARIMA devem ter uma distribuição normal e erros não correlacionados, O modelo AR é um modelo de regressão linear sobre valores passados da série, Ciclos são padrões que se repetem na série ao longo do tempo, como maior número de vendas no natal ou maiores temperaturas no verão</t>
  </si>
  <si>
    <t>20.00862-7@maua.br</t>
  </si>
  <si>
    <t>Jonathan Martins Gomes</t>
  </si>
  <si>
    <t>20.00862-7</t>
  </si>
  <si>
    <t>20.00286-6@maua.br</t>
  </si>
  <si>
    <t>Matheus Marins Bernardello</t>
  </si>
  <si>
    <t>20.00286-6</t>
  </si>
  <si>
    <t>A série no modelo ARMA precisa ser estacionária, O modelo ARIMA(1,0,3) é um modelo ARMA, A depender da série, um modelo de médias móveis pode ser suficiente para aproximar uma série</t>
  </si>
  <si>
    <t>20.00391-9@maua.br</t>
  </si>
  <si>
    <t>Matheus Coelho Rocha Pinto</t>
  </si>
  <si>
    <t>20.00391-9</t>
  </si>
  <si>
    <t>A clusterização hierárquica é determinística, isto é, sucessivas execuções do mesmo estimador levam a clusters sucessivamente iguais, Tanto a clusterização hieráquica como o kmeans são sensíveis à normalização dos dados, O método da inércia ("método do cotovelo") só é aplicável à clusterização Kmeans (isto é, não se aplica à clusterização hierárquica), Os centróides não são obtidos pelo método hierárquico.</t>
  </si>
  <si>
    <t>O esquema de ligação "complete" considera a distância entre dois grupos a maior distância entre seus elementos., Considerando a matriz de distâncias acima, quaisquer agrupamentos (n&gt;=1) terá os elementos 2 e 3 no mesmo cluster.</t>
  </si>
  <si>
    <t>Idealmente os resíduos do modelo ARIMA devem ter uma distribuição normal e erros não correlacionados, O modelo AR é um modelo de regressão linear sobre valores passados da série, Séries podem apresentar um comportamento estacionário mesmo tendo o teste de Adfuller com p&lt;0.05</t>
  </si>
  <si>
    <t>A série no modelo ARIMA precisa ser estacionária, A série no modelo ARMA precisa ser estacionária, O modelo ARIMA(1,0,3) é um modelo ARMA, A depender da série, um modelo de médias móveis pode ser suficiente para aproximar uma série, A estacionariedade se caracteriza pela manutenção das estatísticas dos valores da série ao longo do tempo</t>
  </si>
  <si>
    <t>19.02404-5@maua.br</t>
  </si>
  <si>
    <t>Guilherme Sanches Rossi</t>
  </si>
  <si>
    <t>19.02404-5</t>
  </si>
  <si>
    <t>20.01937-8@maua.br</t>
  </si>
  <si>
    <t>Luis Guilherme de Souza Munhoz</t>
  </si>
  <si>
    <t>20.01937-8</t>
  </si>
  <si>
    <t>p = 1; d = 0; q = 3</t>
  </si>
  <si>
    <t>Tanto a clusterização hieráquica como o kmeans são sensíveis à normalização dos dados, Os centróides não são obtidos pelo método hierárquico.</t>
  </si>
  <si>
    <t>arthurchuck1@gmail.com</t>
  </si>
  <si>
    <t>Arthur Wypych de Almeida</t>
  </si>
  <si>
    <t>19.00565-2</t>
  </si>
  <si>
    <t>AIC = 282.97 e MSE = 0.82</t>
  </si>
  <si>
    <t>19.01358-2@maua.br</t>
  </si>
  <si>
    <t>Luiz Fernando Rodrigues</t>
  </si>
  <si>
    <t>19.01358-2</t>
  </si>
  <si>
    <t>18.00931-0@maua.br</t>
  </si>
  <si>
    <t>Fernando Henriques Neto</t>
  </si>
  <si>
    <t>18.00931-0</t>
  </si>
  <si>
    <t>20.00928-3@maua.br</t>
  </si>
  <si>
    <t>Ubiratan da Motta Filho</t>
  </si>
  <si>
    <t>20.00928-3</t>
  </si>
  <si>
    <t>A clusterização hierárquica é determinística, isto é, sucessivas execuções do mesmo estimador levam a clusters sucessivamente iguais, Tanto a clusterização hieráquica como o kmeans são sensíveis à normalização dos dados</t>
  </si>
  <si>
    <t>O esquema de ligação "complete" considera a distância entre dois grupos a maior distância entre seus elementos., Considerando a matriz de distâncias acima, quaisquer agrupamentos (n&gt;=1) terá os elementos 2 e 3 no mesmo cluster., Considerando a matriz de distâncias acima e o linkage complete segundo elemento a ser adicionado em um agrupamento será o elemento 4.</t>
  </si>
  <si>
    <t>Idealmente os resíduos do modelo ARIMA devem ter uma distribuição normal e erros não correlacionados, O modelo AR é um modelo de regressão linear sobre valores passados da série</t>
  </si>
  <si>
    <t>20.01561-5@maua.br</t>
  </si>
  <si>
    <t>Guilherme Lins Banzato</t>
  </si>
  <si>
    <t>20.01561-5</t>
  </si>
  <si>
    <t>O esquema de ligação "complete" considera a distância entre dois grupos a maior distância entre seus elementos.</t>
  </si>
  <si>
    <t>A série no modelo ARIMA precisa ser estacionária, A série no modelo ARMA precisa ser estacionária, A depender da série, um modelo de médias móveis pode ser suficiente para aproximar uma série, A estacionariedade se caracteriza pela manutenção das estatísticas dos valores da série ao longo do tempo</t>
  </si>
  <si>
    <t>20.00134-7@maua.br</t>
  </si>
  <si>
    <t>Pedro Henrique Sant'Anna Hein</t>
  </si>
  <si>
    <t>20.00134-7</t>
  </si>
  <si>
    <t>davifssoares2002@gmail.com</t>
  </si>
  <si>
    <t>Davi Fernandes Simões Soares</t>
  </si>
  <si>
    <t>20.01099-0</t>
  </si>
  <si>
    <t>caiobbgtoledo@gmail.com</t>
  </si>
  <si>
    <t>Caio Toledo</t>
  </si>
  <si>
    <t>20.01430-9</t>
  </si>
  <si>
    <t>20.00273-4@maua.br</t>
  </si>
  <si>
    <t>Gabriel dos Santos Couto</t>
  </si>
  <si>
    <t>20.00273-4</t>
  </si>
  <si>
    <t>20.00314-5@maua.br</t>
  </si>
  <si>
    <t>Felipe Matos Silvieri</t>
  </si>
  <si>
    <t>20.00314-5</t>
  </si>
  <si>
    <t>lucasromanato34@gmail.com</t>
  </si>
  <si>
    <t>Lucas Romanato de Oliveira</t>
  </si>
  <si>
    <t>20.00313-7</t>
  </si>
  <si>
    <t>rico500000@gmail.com</t>
  </si>
  <si>
    <t>Enrico Giannobile</t>
  </si>
  <si>
    <t>19.00610-0</t>
  </si>
  <si>
    <t>Tanto a clusterização hieráquica como o kmeans são sensíveis à normalização dos dados, O método da inércia ("método do cotovelo") só é aplicável à clusterização Kmeans (isto é, não se aplica à clusterização hierárquica), Os centróides não são obtidos pelo método hierárquico.</t>
  </si>
  <si>
    <t>20.01521-6@maua.br</t>
  </si>
  <si>
    <t>Bruno</t>
  </si>
  <si>
    <t>20.01521-6</t>
  </si>
  <si>
    <t>0, 1, 1, 1, 1</t>
  </si>
  <si>
    <t>ettore.dalben@gmail.com</t>
  </si>
  <si>
    <t>Ettore Padula Dalben</t>
  </si>
  <si>
    <t>20.00387-0</t>
  </si>
  <si>
    <t>O esquema de ligação "complete" considera a distância entre dois grupos a maior distância entre seus elementos., Considerando a matriz de distâncias acima, quaisquer agrupamentos (n&gt;=1) terá os elementos 2 e 3 no mesmo cluster., Considerando a matriz de distâncias acima e o linkage single segundo elemento a ser adicionado em um agrupamento será o elemento 4.</t>
  </si>
  <si>
    <t>lauracaroline2008@gmail.com</t>
  </si>
  <si>
    <t>Laura Caroline P. Correia</t>
  </si>
  <si>
    <t>20.00171-0</t>
  </si>
  <si>
    <t>p = 1; d = 0; q = 1</t>
  </si>
  <si>
    <t>20.00786-8@maua.br</t>
  </si>
  <si>
    <t>Leonardo Campos</t>
  </si>
  <si>
    <t>20.00786-8</t>
  </si>
  <si>
    <t>ana.marcacini2000@gmail.com</t>
  </si>
  <si>
    <t>Ana Helena Marcacini</t>
  </si>
  <si>
    <t>20.01305-0</t>
  </si>
  <si>
    <t>p = 1; d = 1; q = 2</t>
  </si>
  <si>
    <t>Tanto a clusterização hieráquica como o kmeans são sensíveis à normalização dos dados, Na clusterização hierárquica, o dendograma pode ser construído de forma aglomerativa, divisiva e partitiva, cada um levando a diferentes agrupamentos., Os centróides não são obtidos pelo método hierárquico.</t>
  </si>
  <si>
    <t>Considerando a matriz de distâncias acima e o linkage complete segundo elemento a ser adicionado em um agrupamento será o elemento 4.</t>
  </si>
  <si>
    <t>Idealmente os resíduos do modelo ARIMA devem ter uma distribuição normal e erros não correlacionados</t>
  </si>
  <si>
    <t>O modelo ARIMA(1,0,3) é um modelo ARMA, A depender da série, um modelo de médias móveis pode ser suficiente para aproximar uma série, A estacionariedade se caracteriza pela manutenção das estatísticas dos valores da série ao longo do tempo</t>
  </si>
  <si>
    <t>20.01248-9@maua.br</t>
  </si>
  <si>
    <t>Johannes Mattheus Krouwel</t>
  </si>
  <si>
    <t>20.01248-9</t>
  </si>
  <si>
    <t>AIC = 0.74 e MSE = 0.92</t>
  </si>
  <si>
    <t>A clusterização hierárquica é determinística, isto é, sucessivas execuções do mesmo estimador levam a clusters sucessivamente iguais, Tanto a clusterização hieráquica como o kmeans são sensíveis à normalização dos dados, Considere o ponto de corte do dendograma na clusterização hierárquica para a definição dos clusters. Esse ponto define a distância mínima que os elementos de qualquer agrupamento serão encontrados.</t>
  </si>
  <si>
    <t>Considerando a matriz de distâncias acima, quaisquer agrupamentos (n&gt;=1) terá os elementos 2 e 3 no mesmo cluster., Considerando a matriz de distâncias acima e o linkage single segundo elemento a ser adicionado em um agrupamento será o elemento 4.</t>
  </si>
  <si>
    <t>Idealmente os resíduos do modelo ARIMA devem ter uma distribuição normal e erros não correlacionados, Ciclos são padrões que se repetem na série ao longo do tempo, como maior número de vendas no natal ou maiores temperaturas no verão</t>
  </si>
  <si>
    <t>O modelo ARIMA(1,0,3) é um modelo ARMA, A depender da série, um modelo de médias móveis pode ser suficiente para aproximar uma série</t>
  </si>
  <si>
    <t>18.02608-7@maua.br</t>
  </si>
  <si>
    <t>Filipe dos Santos Pugliesi</t>
  </si>
  <si>
    <t>18.02608-7</t>
  </si>
  <si>
    <t>A série no modelo ARMA precisa ser estacionária, O modelo ARIMA(1,0,3) é um modelo ARMA, A depender da série, um modelo de médias móveis pode ser suficiente para aproximar uma série, A estacionariedade se caracteriza pela manutenção das estatísticas dos valores da série ao longo do tempo, Para séries não estacionárias, a diferença de ordem dd no ARIMA pode ser usada para torná-la estacionária.</t>
  </si>
  <si>
    <t>17.01113-2@maua.br</t>
  </si>
  <si>
    <t>Kaique de Andrade</t>
  </si>
  <si>
    <t>17.01113-2</t>
  </si>
  <si>
    <t>Tanto a clusterização hieráquica como o kmeans são sensíveis à normalização dos dados, Na clusterização hierárquica, o dendograma pode ser construído de forma aglomerativa, divisiva e partitiva, cada um levando a diferentes agrupamentos., Considere o ponto de corte do dendograma na clusterização hierárquica para a definição dos clusters. Esse ponto define a distância mínima que os elementos de qualquer agrupamento serão encontrados.</t>
  </si>
  <si>
    <t>Considerando a matriz de distâncias acima, quaisquer agrupamentos (n&gt;=1) terá os elementos 2 e 3 no mesmo cluster., Considerando a matriz de distâncias acima e o linkage complete segundo elemento a ser adicionado em um agrupamento será o elemento 4., Considerando a matriz de distâncias acima e o linkage single segundo elemento a ser adicionado em um agrupamento será o elemento 4.</t>
  </si>
  <si>
    <t>18.01569-7@maua.br</t>
  </si>
  <si>
    <t>Rodrigo Machado Pedreira</t>
  </si>
  <si>
    <t>18.01569-7</t>
  </si>
  <si>
    <t>todas corretas</t>
  </si>
  <si>
    <t>Q1</t>
  </si>
  <si>
    <t>Q2</t>
  </si>
  <si>
    <t>Q3</t>
  </si>
  <si>
    <t>Q4</t>
  </si>
  <si>
    <t>Q5</t>
  </si>
  <si>
    <t>Q6</t>
  </si>
  <si>
    <t>Q7</t>
  </si>
  <si>
    <t>Q8</t>
  </si>
  <si>
    <t>Q9</t>
  </si>
  <si>
    <t>Q10</t>
  </si>
  <si>
    <t>Q11</t>
  </si>
  <si>
    <t>Q12</t>
  </si>
  <si>
    <t>Q13</t>
  </si>
  <si>
    <t>N</t>
  </si>
  <si>
    <t>Nota</t>
  </si>
  <si>
    <t>Q1. Qual o melhor número de clusters (HCluster) encontrado e o respectivo valor médio de silhueta?</t>
  </si>
  <si>
    <t xml:space="preserve">Q2. (HCluster) Qual a quantidade de elementos em cada cluster?
</t>
  </si>
  <si>
    <t>Q3. (HCluster) Qual média de preço (LotArea) de cada agrupamento?</t>
  </si>
  <si>
    <t>Q4. (HCluster) A que clusters foram assinalados os imóveis de índices 2,15,19,12,220 ?</t>
  </si>
  <si>
    <t>Q5. (Kmeans) Qual média de preço (LotArea) de cada agrupamento?</t>
  </si>
  <si>
    <t>Q9. Qual a predição para o mês de Setembro de 2004?</t>
  </si>
  <si>
    <t>Q11. Assinale todas as alternativas corretas sobre a clusterização hierárquica e a seguinte matriz de distâncias:
1 2 3 4
---------------------
1 0
2 4 0
3 2 1 0
4 9 3 5 0</t>
  </si>
  <si>
    <t>Q12. Assinale todas as alternativas corretas sobre modelos de Séries Temporais.</t>
  </si>
  <si>
    <t>Q13. Assinale todas as alternativas corretas sobre modelos de Séries Temporais.</t>
  </si>
  <si>
    <t>2 clusters, 0.131</t>
  </si>
  <si>
    <t>12763 e 8922</t>
  </si>
  <si>
    <t>12400 e 8887</t>
  </si>
  <si>
    <t>AIC = 281.15 e MSE = 0.93</t>
  </si>
  <si>
    <t>A clusterização hierárquica é determinística, isto é, sucessivas execuções do mesmo estimador levam a clusters sucessivamente iguais, O método da inércia ("método do cotovelo") só é aplicável à clusterização Kmeans (isto é, não se aplica à clusterização hierárquica), Os centróides não são obtidos pelo método hierárquico.</t>
  </si>
  <si>
    <t>Idealmente os resíduos do modelo ARIMA devem ter uma distribuição normal e erros não correlacionados, O intervalor confiança dos valores previstos de uma série aumenta a medida que o tempo se distancia da série original, Séries podem apresentar um comportamento estacionário mesmo tendo o teste de Adfuller com p&lt;0.05</t>
  </si>
  <si>
    <t>A série no modelo ARMA precisa ser estacionária, O modelo ARIMA(1,0,3) é um modelo ARMA, O modelo MA é um modelo de regressão linear com coeficientes sobre valores de "erros" ou resíduos, A estacionariedade se caracteriza pela manutenção das estatísticas dos valores da série ao longo do tempo</t>
  </si>
  <si>
    <t>20.01285-3@maua.br</t>
  </si>
  <si>
    <t>Caio Rabinovich Panes Brunholi</t>
  </si>
  <si>
    <t>20.01285-3</t>
  </si>
  <si>
    <t>O método da inércia ("método do cotovelo") só é aplicável à clusterização Kmeans (isto é, não se aplica à clusterização hierárquica), Os centróides não são obtidos pelo método hierárquico., Considere o ponto de corte do dendograma na clusterização hierárquica para a definição dos clusters. Esse ponto define a distância mínima que os elementos de qualquer agrupamento serão encontrados.</t>
  </si>
  <si>
    <t>Idealmente os resíduos do modelo ARIMA devem ter uma distribuição normal e erros não correlacionados, O intervalor confiança dos valores previstos de uma série aumenta a medida que o tempo se distancia da série original, Ciclos são padrões que se repetem na série ao longo do tempo, como maior número de vendas no natal ou maiores temperaturas no verão, Séries podem apresentar um comportamento estacionário mesmo tendo o teste de Adfuller com p&lt;0.05</t>
  </si>
  <si>
    <t>A série no modelo ARMA precisa ser estacionária, O modelo ARIMA(1,0,3) é um modelo ARMA</t>
  </si>
  <si>
    <t>20.00255-6@maua.br</t>
  </si>
  <si>
    <t>Felippe Onishi Yaegashi</t>
  </si>
  <si>
    <t>20.00255-6</t>
  </si>
  <si>
    <t>A série no modelo ARMA precisa ser estacionária, O modelo ARIMA(1,0,3) é um modelo ARMA, O modelo MA é um modelo de regressão linear com coeficientes sobre valores de "erros" ou resíduos</t>
  </si>
  <si>
    <t>carolina.perez711@gmail.com</t>
  </si>
  <si>
    <t>Carolina Perez</t>
  </si>
  <si>
    <t>20.00968-2</t>
  </si>
  <si>
    <t>20.00704-3@maua.br</t>
  </si>
  <si>
    <t>Joao Paulo M Socio</t>
  </si>
  <si>
    <t>20.00704-3</t>
  </si>
  <si>
    <t>A clusterização hierárquica é determinística, isto é, sucessivas execuções do mesmo estimador levam a clusters sucessivamente iguais, O método da inércia ("método do cotovelo") só é aplicável à clusterização Kmeans (isto é, não se aplica à clusterização hierárquica), Os centróides não são obtidos pelo método hierárquico., Considere o ponto de corte do dendograma na clusterização hierárquica para a definição dos clusters. Esse ponto define a distância mínima que os elementos de qualquer agrupamento serão encontrados.</t>
  </si>
  <si>
    <t>luan@eteixeira.com</t>
  </si>
  <si>
    <t>Luan Teixeira</t>
  </si>
  <si>
    <t>20.01681-6</t>
  </si>
  <si>
    <t>A série no modelo ARIMA precisa ser estacionária, A série no modelo ARMA precisa ser estacionária, O modelo ARIMA(1,0,3) é um modelo ARMA, A estacionariedade se caracteriza pela manutenção das estatísticas dos valores da série ao longo do tempo</t>
  </si>
  <si>
    <t>danielscabar@hotmail.com</t>
  </si>
  <si>
    <t>Daniel de Souza Scabar</t>
  </si>
  <si>
    <t>18.01775-4</t>
  </si>
  <si>
    <t>O esquema de ligação "complete" considera a distância entre dois grupos a maior distância entre seus elementos., Considerando a matriz de distâncias acima e o linkage complete segundo elemento a ser adicionado em um agrupamento será o elemento 4.</t>
  </si>
  <si>
    <t>O intervalor confiança dos valores previstos de uma série aumenta a medida que o tempo se distancia da série original, Séries podem apresentar um comportamento estacionário mesmo tendo o teste de Adfuller com p&lt;0.05</t>
  </si>
  <si>
    <t>A série no modelo ARMA precisa ser estacionária, O modelo ARIMA(1,0,3) é um modelo ARMA, A estacionariedade se caracteriza pela manutenção das estatísticas dos valores da série ao longo do tempo</t>
  </si>
  <si>
    <t>Lab 2</t>
  </si>
  <si>
    <t>Bruno Bertanha</t>
  </si>
  <si>
    <t>Gabriel Prande Bernardello</t>
  </si>
  <si>
    <t>Kaique de Andrade Almeida</t>
  </si>
  <si>
    <t>Laura Caroline Pinto Correia</t>
  </si>
  <si>
    <t>Marcel Marques Caceres</t>
  </si>
  <si>
    <t>Lab 1</t>
  </si>
  <si>
    <t>nome</t>
  </si>
  <si>
    <t>RA</t>
  </si>
  <si>
    <t>Grupo</t>
  </si>
  <si>
    <t>EditalFomento</t>
  </si>
  <si>
    <t>Spotify</t>
  </si>
  <si>
    <t>Steam</t>
  </si>
  <si>
    <t>B3</t>
  </si>
  <si>
    <t>Caio Bartolozzi Bastos Godoy de Toledo</t>
  </si>
  <si>
    <t>Car Colision</t>
  </si>
  <si>
    <t>ImageInsta</t>
  </si>
  <si>
    <t>Wikipedia</t>
  </si>
  <si>
    <t>20.01288-8</t>
  </si>
  <si>
    <t>Guilherme de Campos</t>
  </si>
  <si>
    <t>17.00648-0</t>
  </si>
  <si>
    <t>Arrxiv</t>
  </si>
  <si>
    <t>GooglePlay</t>
  </si>
  <si>
    <t>Marcelo Beer</t>
  </si>
  <si>
    <t>Arrxiv2</t>
  </si>
  <si>
    <t>Nome</t>
  </si>
  <si>
    <t>Student</t>
  </si>
  <si>
    <t>SIS User ID</t>
  </si>
  <si>
    <t>Testes Ímpar</t>
  </si>
  <si>
    <t>Testes Par</t>
  </si>
  <si>
    <t>P4</t>
  </si>
  <si>
    <t>AHMAD KHEDER</t>
  </si>
  <si>
    <t>MAHFOUD, AHMAD KHEDER</t>
  </si>
  <si>
    <t>ANA HELENA ARRUDA CAVALLI ROSA</t>
  </si>
  <si>
    <t>MARCACINI, ANA HELENA ARRUDA CAVALLI ROSA</t>
  </si>
  <si>
    <t>ARTHUR WYPYCH DE</t>
  </si>
  <si>
    <t>ALMEIDA, ARTHUR WYPYCH DE</t>
  </si>
  <si>
    <t>BRUNO DAVIDOVITCH</t>
  </si>
  <si>
    <t>BERTANHA, BRUNO DAVIDOVITCH</t>
  </si>
  <si>
    <t>CAIO BARTOLOZZI BASTOS GODOY DE</t>
  </si>
  <si>
    <t>TOLEDO, CAIO BARTOLOZZI BASTOS GODOY DE</t>
  </si>
  <si>
    <t>CAIO RABINOVICH PANES</t>
  </si>
  <si>
    <t>BRUNHOLI, CAIO RABINOVICH PANES</t>
  </si>
  <si>
    <t>CAROLINA</t>
  </si>
  <si>
    <t>PEREZ, CAROLINA</t>
  </si>
  <si>
    <t>DANIEL DE SOUZA</t>
  </si>
  <si>
    <t>SCABAR, DANIEL DE SOUZA</t>
  </si>
  <si>
    <t>DAVI FERNANDES SIMOES</t>
  </si>
  <si>
    <t>SOARES, DAVI FERNANDES SIMOES</t>
  </si>
  <si>
    <t>ENRICO</t>
  </si>
  <si>
    <t>GIANNOBILE, ENRICO</t>
  </si>
  <si>
    <t>ETTORE PADULA</t>
  </si>
  <si>
    <t>DALBEN, ETTORE PADULA</t>
  </si>
  <si>
    <t>FELIPE MATOS</t>
  </si>
  <si>
    <t>SILVIERI, FELIPE MATOS</t>
  </si>
  <si>
    <t>FELIPPE ONISHI</t>
  </si>
  <si>
    <t>YAEGASHI, FELIPPE ONISHI</t>
  </si>
  <si>
    <t>FERNANDO HENRIQUES</t>
  </si>
  <si>
    <t>NETO, FERNANDO HENRIQUES</t>
  </si>
  <si>
    <t>FILIPE DOS SANTOS</t>
  </si>
  <si>
    <t>PUGLIESI, FILIPE DOS SANTOS</t>
  </si>
  <si>
    <t>GABRIEL DOS SANTOS</t>
  </si>
  <si>
    <t>COUTO, GABRIEL DOS SANTOS</t>
  </si>
  <si>
    <t>GABRIEL PRANDE</t>
  </si>
  <si>
    <t>BERNARDELLO, GABRIEL PRANDE</t>
  </si>
  <si>
    <t>GUILHERME DE CAMPOS MELLO GUERRA</t>
  </si>
  <si>
    <t>MARTINS, GUILHERME DE CAMPOS MELLO GUERRA</t>
  </si>
  <si>
    <t>GUILHERME LINS</t>
  </si>
  <si>
    <t>BANZATO, GUILHERME LINS</t>
  </si>
  <si>
    <t>GUILHERME SANCHES</t>
  </si>
  <si>
    <t>ROSSI, GUILHERME SANCHES</t>
  </si>
  <si>
    <t>JOAO PAULO MARDINOTTO</t>
  </si>
  <si>
    <t>SOCIO, JOAO PAULO MARDINOTTO</t>
  </si>
  <si>
    <t>JOHANNES MATTHEUS</t>
  </si>
  <si>
    <t>KROUWEL, JOHANNES MATTHEUS</t>
  </si>
  <si>
    <t>JONATHAN MARTINS</t>
  </si>
  <si>
    <t>GOMES, JONATHAN MARTINS</t>
  </si>
  <si>
    <t>KAIQUE DE ANDRADE</t>
  </si>
  <si>
    <t>ALMEIDA, KAIQUE DE ANDRADE</t>
  </si>
  <si>
    <t>LAURA CAROLINE PINTO</t>
  </si>
  <si>
    <t>CORREIA, LAURA CAROLINE PINTO</t>
  </si>
  <si>
    <t>LEONARDO CAMPOS DA</t>
  </si>
  <si>
    <t>COSTA, LEONARDO CAMPOS DA</t>
  </si>
  <si>
    <t>LUAN ANGELO CINTRA</t>
  </si>
  <si>
    <t>TEIXEIRA, LUAN ANGELO CINTRA</t>
  </si>
  <si>
    <t>LUCAS ROMANATO DE</t>
  </si>
  <si>
    <t>OLIVEIRA, LUCAS ROMANATO DE</t>
  </si>
  <si>
    <t>LUIS GUILHERME DE SOUZA</t>
  </si>
  <si>
    <t>MUNHOZ, LUIS GUILHERME DE SOUZA</t>
  </si>
  <si>
    <t>LUIZ FERNANDO</t>
  </si>
  <si>
    <t>RODRIGUES, LUIZ FERNANDO</t>
  </si>
  <si>
    <t>MARCEL MARQUES</t>
  </si>
  <si>
    <t>CACERES, MARCEL MARQUES</t>
  </si>
  <si>
    <t>MARCELLO BEER</t>
  </si>
  <si>
    <t>ALMEIDA, MARCELLO BEER</t>
  </si>
  <si>
    <t>17.00865-4</t>
  </si>
  <si>
    <t>MATHEUS COELHO ROCHA</t>
  </si>
  <si>
    <t>PINTO, MATHEUS COELHO ROCHA</t>
  </si>
  <si>
    <t>MATHEUS MARINS</t>
  </si>
  <si>
    <t>BERNARDELLO, MATHEUS MARINS</t>
  </si>
  <si>
    <t>PEDRO HENRIQUE SANTANNA</t>
  </si>
  <si>
    <t>HEIN, PEDRO HENRIQUE SANTANNA</t>
  </si>
  <si>
    <t>RODRIGO MACHADO</t>
  </si>
  <si>
    <t>PEDREIRA, RODRIGO MACHADO</t>
  </si>
  <si>
    <t>UBIRATAN DA MOTTA</t>
  </si>
  <si>
    <t>FILHO, UBIRATAN DA MOTTA</t>
  </si>
  <si>
    <t>4Bi Exerc</t>
  </si>
  <si>
    <t>4Bi Projeto</t>
  </si>
  <si>
    <t>4Bi P4</t>
  </si>
  <si>
    <t>3Bi Exerc</t>
  </si>
  <si>
    <t>3Bi P3</t>
  </si>
  <si>
    <t>Aluno</t>
  </si>
  <si>
    <t>AHMAD KHEDER MAHFOUD</t>
  </si>
  <si>
    <t>ANA HELENA ARRUDA CAVALLI ROSA MARCACINI</t>
  </si>
  <si>
    <t>ARTHUR WYPYCH DE ALMEIDA</t>
  </si>
  <si>
    <t>BRUNO DAVIDOVITCH BERTANHA</t>
  </si>
  <si>
    <t>CAIO BARTOLOZZI BASTOS GODOY DE TOLEDO</t>
  </si>
  <si>
    <t>CAIO RABINOVICH PANES BRUNHOLI</t>
  </si>
  <si>
    <t>CAROLINA PEREZ</t>
  </si>
  <si>
    <t>DANIEL DE SOUZA SCABAR</t>
  </si>
  <si>
    <t>DAVI FERNANDES SIMOES SOARES</t>
  </si>
  <si>
    <t>ENRICO GIANNOBILE</t>
  </si>
  <si>
    <t>ETTORE PADULA DALBEN</t>
  </si>
  <si>
    <t>FELIPE MATOS SILVIERI</t>
  </si>
  <si>
    <t>FELIPPE ONISHI YAEGASHI</t>
  </si>
  <si>
    <t>FERNANDO HENRIQUES NETO</t>
  </si>
  <si>
    <t>FILIPE DOS SANTOS PUGLIESI</t>
  </si>
  <si>
    <t>GABRIEL DOS SANTOS COUTO</t>
  </si>
  <si>
    <t>GABRIEL PRANDE BERNARDELLO</t>
  </si>
  <si>
    <t>GUILHERME DE CAMPOS MELLO GUERRA MARTINS</t>
  </si>
  <si>
    <t>GUILHERME LINS BANZATO</t>
  </si>
  <si>
    <t>GUILHERME SANCHES ROSSI</t>
  </si>
  <si>
    <t>JOAO PAULO MARDINOTTO SOCIO</t>
  </si>
  <si>
    <t>JOHANNES MATTHEUS KROUWEL</t>
  </si>
  <si>
    <t>JONATHAN MARTINS GOMES</t>
  </si>
  <si>
    <t>KAIQUE DE ANDRADE ALMEIDA</t>
  </si>
  <si>
    <t>LAURA CAROLINE PINTO CORREIA</t>
  </si>
  <si>
    <t>LEONARDO CAMPOS DA COSTA</t>
  </si>
  <si>
    <t>LUAN ANGELO CINTRA TEIXEIRA</t>
  </si>
  <si>
    <t>LUCAS ROMANATO DE OLIVEIRA</t>
  </si>
  <si>
    <t>LUIS GUILHERME DE SOUZA MUNHOZ</t>
  </si>
  <si>
    <t>LUIZ FERNANDO RODRIGUES</t>
  </si>
  <si>
    <t>MARCEL MARQUES CACERES</t>
  </si>
  <si>
    <t>MARCELLO BEER ALMEIDA</t>
  </si>
  <si>
    <t>MATHEUS COELHO ROCHA PINTO</t>
  </si>
  <si>
    <t>MATHEUS MARINS BERNARDELLO</t>
  </si>
  <si>
    <t>PEDRO HENRIQUE SANTANNA HEIN</t>
  </si>
  <si>
    <t>RODRIGO MACHADO PEDREIRA</t>
  </si>
  <si>
    <t>UBIRATAN DA MOTTA FILHO</t>
  </si>
  <si>
    <t>Marcello Beer Almeida</t>
  </si>
  <si>
    <t>1Bi Exerc</t>
  </si>
  <si>
    <t>1Bi P1</t>
  </si>
  <si>
    <t>2Bi P2</t>
  </si>
  <si>
    <t>2Bi Projeto</t>
  </si>
  <si>
    <t>2Bi Exerc</t>
  </si>
  <si>
    <t>SUB 1</t>
  </si>
  <si>
    <t xml:space="preserve"> </t>
  </si>
  <si>
    <t>SUB 2</t>
  </si>
  <si>
    <t>MF</t>
  </si>
  <si>
    <t>*Médias Finais sem Cáculo de Sub</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</si>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</sst>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15" x14ac:knownFonts="1">
    <font>
      <sz val="10"/>
      <color rgb="FF000000"/>
      <name val="Arial"/>
      <scheme val="minor"/>
    </font>
    <font>
      <sz val="10"/>
      <color theme="1"/>
      <name val="Arial"/>
      <family val="2"/>
      <scheme val="minor"/>
    </font>
    <font>
      <sz val="10"/>
      <color rgb="FF000000"/>
      <name val="Arial"/>
      <family val="2"/>
      <scheme val="minor"/>
    </font>
    <font>
      <sz val="10"/>
      <color theme="0"/>
      <name val="Arial"/>
      <family val="2"/>
      <scheme val="minor"/>
    </font>
    <font>
      <sz val="8"/>
      <name val="Arial"/>
      <family val="2"/>
      <scheme val="minor"/>
    </font>
    <font>
      <b/>
      <sz val="10"/>
      <color theme="1"/>
      <name val="Arial"/>
      <family val="2"/>
      <scheme val="minor"/>
    </font>
    <font>
      <b/>
      <sz val="10"/>
      <color rgb="FF000000"/>
      <name val="Arial"/>
      <family val="2"/>
      <scheme val="minor"/>
    </font>
    <font>
      <b/>
      <sz val="10"/>
      <color rgb="FFFF0000"/>
      <name val="Arial"/>
      <family val="2"/>
      <scheme val="minor"/>
    </font>
    <font>
      <b/>
      <sz val="10"/>
      <name val="Arial"/>
      <family val="2"/>
      <scheme val="minor"/>
    </font>
    <font>
      <b/>
      <sz val="11"/>
      <color theme="0"/>
      <name val="Arial"/>
      <family val="2"/>
      <scheme val="minor"/>
    </font>
    <font>
      <b/>
      <sz val="11"/>
      <name val="Calibri"/>
      <family val="2"/>
    </font>
    <font>
      <sz val="10"/>
      <color rgb="FFFF0000"/>
      <name val="Arial"/>
      <family val="2"/>
      <scheme val="minor"/>
    </font>
    <font>
      <b/>
      <sz val="11"/>
      <color rgb="FFFF0000"/>
      <name val="Arial"/>
      <family val="2"/>
      <scheme val="minor"/>
    </font>
    <font>
      <b/>
      <sz val="10"/>
      <color theme="0" tint="-0.34998626667073579"/>
      <name val="Arial"/>
      <family val="2"/>
      <scheme val="minor"/>
    </font>
    <font>
      <b/>
      <sz val="10"/>
      <color theme="0"/>
      <name val="Arial"/>
      <family val="2"/>
      <scheme val="minor"/>
    </font>
  </fonts>
  <fills count="11">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9"/>
        <bgColor theme="9"/>
      </patternFill>
    </fill>
    <fill>
      <patternFill patternType="solid">
        <fgColor theme="8" tint="0.7999816888943144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0.249977111117893"/>
        <bgColor indexed="64"/>
      </patternFill>
    </fill>
  </fills>
  <borders count="1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442F65"/>
      </bottom>
      <diagonal/>
    </border>
    <border>
      <left/>
      <right/>
      <top/>
      <bottom style="thin">
        <color indexed="64"/>
      </bottom>
      <diagonal/>
    </border>
    <border>
      <left style="thin">
        <color rgb="FFF8F9FA"/>
      </left>
      <right style="thin">
        <color rgb="FFFFFFFF"/>
      </right>
      <top/>
      <bottom style="thin">
        <color indexed="64"/>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05">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3"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3" fontId="1" fillId="0" borderId="8"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3" fontId="1" fillId="0" borderId="11" xfId="0" applyNumberFormat="1"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2" fillId="0" borderId="0" xfId="0"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0" xfId="0" applyFont="1"/>
    <xf numFmtId="0" fontId="3"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164" fontId="1" fillId="3" borderId="4" xfId="0" applyNumberFormat="1" applyFont="1" applyFill="1" applyBorder="1" applyAlignment="1">
      <alignment vertical="center"/>
    </xf>
    <xf numFmtId="0" fontId="1" fillId="3" borderId="5" xfId="0" applyFont="1" applyFill="1" applyBorder="1" applyAlignment="1">
      <alignment vertical="center"/>
    </xf>
    <xf numFmtId="3" fontId="1" fillId="3" borderId="5" xfId="0" applyNumberFormat="1" applyFont="1" applyFill="1" applyBorder="1" applyAlignment="1">
      <alignment vertical="center"/>
    </xf>
    <xf numFmtId="0" fontId="1" fillId="3" borderId="6" xfId="0" applyFont="1" applyFill="1" applyBorder="1" applyAlignment="1">
      <alignment vertical="center"/>
    </xf>
    <xf numFmtId="164" fontId="1" fillId="4" borderId="7" xfId="0" applyNumberFormat="1" applyFont="1" applyFill="1" applyBorder="1" applyAlignment="1">
      <alignment vertical="center"/>
    </xf>
    <xf numFmtId="0" fontId="1" fillId="4" borderId="8" xfId="0" applyFont="1" applyFill="1" applyBorder="1" applyAlignment="1">
      <alignment vertical="center"/>
    </xf>
    <xf numFmtId="3" fontId="1" fillId="4" borderId="8" xfId="0" applyNumberFormat="1" applyFont="1" applyFill="1" applyBorder="1" applyAlignment="1">
      <alignment vertical="center"/>
    </xf>
    <xf numFmtId="0" fontId="1" fillId="4" borderId="9" xfId="0" applyFont="1" applyFill="1" applyBorder="1" applyAlignment="1">
      <alignment vertical="center"/>
    </xf>
    <xf numFmtId="165" fontId="5" fillId="0" borderId="0" xfId="0" applyNumberFormat="1" applyFont="1" applyAlignment="1">
      <alignment horizontal="center" vertical="center"/>
    </xf>
    <xf numFmtId="165" fontId="5" fillId="3" borderId="0" xfId="0" applyNumberFormat="1" applyFont="1" applyFill="1" applyAlignment="1">
      <alignment horizontal="center" vertical="center"/>
    </xf>
    <xf numFmtId="165" fontId="5" fillId="4" borderId="0" xfId="0" applyNumberFormat="1" applyFont="1" applyFill="1" applyAlignment="1">
      <alignment horizontal="center" vertical="center"/>
    </xf>
    <xf numFmtId="0" fontId="3" fillId="2" borderId="3" xfId="0" applyFont="1" applyFill="1" applyBorder="1" applyAlignment="1">
      <alignment horizontal="center" vertical="center"/>
    </xf>
    <xf numFmtId="0" fontId="1" fillId="3" borderId="8" xfId="0" applyFont="1" applyFill="1" applyBorder="1" applyAlignment="1">
      <alignment vertical="center"/>
    </xf>
    <xf numFmtId="0" fontId="1" fillId="4" borderId="5" xfId="0" applyFont="1" applyFill="1" applyBorder="1" applyAlignment="1">
      <alignment vertical="center"/>
    </xf>
    <xf numFmtId="0" fontId="1" fillId="3" borderId="11" xfId="0" applyFont="1" applyFill="1" applyBorder="1" applyAlignment="1">
      <alignment vertical="center"/>
    </xf>
    <xf numFmtId="0" fontId="10" fillId="0" borderId="17" xfId="0" applyFont="1" applyBorder="1" applyAlignment="1">
      <alignment horizontal="center" vertical="center"/>
    </xf>
    <xf numFmtId="165" fontId="0" fillId="0" borderId="0" xfId="0" applyNumberFormat="1" applyAlignment="1">
      <alignment horizontal="center"/>
    </xf>
    <xf numFmtId="0" fontId="1" fillId="0" borderId="8" xfId="0" applyFont="1" applyFill="1" applyBorder="1" applyAlignment="1">
      <alignment vertical="center"/>
    </xf>
    <xf numFmtId="165" fontId="7" fillId="0" borderId="0" xfId="0" applyNumberFormat="1" applyFont="1" applyFill="1" applyAlignment="1">
      <alignment horizontal="center" vertical="center"/>
    </xf>
    <xf numFmtId="165" fontId="5" fillId="0" borderId="0" xfId="0" applyNumberFormat="1" applyFont="1" applyFill="1" applyAlignment="1">
      <alignment horizontal="center" vertical="center"/>
    </xf>
    <xf numFmtId="0" fontId="0" fillId="0" borderId="0" xfId="0" applyFill="1"/>
    <xf numFmtId="165" fontId="0" fillId="0" borderId="0" xfId="0" applyNumberFormat="1" applyFill="1" applyAlignment="1">
      <alignment horizontal="center"/>
    </xf>
    <xf numFmtId="0" fontId="1" fillId="0" borderId="5" xfId="0" applyFont="1" applyFill="1" applyBorder="1" applyAlignment="1">
      <alignment vertical="center"/>
    </xf>
    <xf numFmtId="165" fontId="6" fillId="0" borderId="0" xfId="0" applyNumberFormat="1" applyFont="1" applyFill="1" applyAlignment="1">
      <alignment horizontal="center"/>
    </xf>
    <xf numFmtId="165" fontId="7" fillId="0" borderId="0" xfId="0" applyNumberFormat="1" applyFont="1" applyFill="1" applyAlignment="1">
      <alignment horizontal="center"/>
    </xf>
    <xf numFmtId="0" fontId="11" fillId="0" borderId="8" xfId="0" applyFont="1" applyFill="1" applyBorder="1" applyAlignment="1">
      <alignment vertical="center"/>
    </xf>
    <xf numFmtId="0" fontId="1" fillId="0" borderId="11" xfId="0" applyFont="1" applyFill="1" applyBorder="1" applyAlignment="1">
      <alignment vertical="center"/>
    </xf>
    <xf numFmtId="165" fontId="6" fillId="0" borderId="15" xfId="0" applyNumberFormat="1" applyFont="1" applyFill="1" applyBorder="1" applyAlignment="1">
      <alignment horizontal="center"/>
    </xf>
    <xf numFmtId="165" fontId="5" fillId="0" borderId="16" xfId="0" applyNumberFormat="1" applyFont="1" applyFill="1" applyBorder="1" applyAlignment="1">
      <alignment horizontal="center" vertical="center"/>
    </xf>
    <xf numFmtId="0" fontId="1" fillId="0" borderId="14" xfId="0" applyFont="1" applyFill="1" applyBorder="1" applyAlignment="1">
      <alignment vertical="center"/>
    </xf>
    <xf numFmtId="0" fontId="0" fillId="0" borderId="15" xfId="0" applyFill="1" applyBorder="1"/>
    <xf numFmtId="165" fontId="0" fillId="0" borderId="15" xfId="0" applyNumberFormat="1" applyFill="1" applyBorder="1" applyAlignment="1">
      <alignment horizontal="center"/>
    </xf>
    <xf numFmtId="0" fontId="9" fillId="5" borderId="18" xfId="0" applyFont="1" applyFill="1" applyBorder="1"/>
    <xf numFmtId="0" fontId="9" fillId="5" borderId="18" xfId="0" applyFont="1" applyFill="1" applyBorder="1" applyAlignment="1">
      <alignment horizontal="center"/>
    </xf>
    <xf numFmtId="165" fontId="12" fillId="0" borderId="0" xfId="0" applyNumberFormat="1" applyFont="1" applyAlignment="1">
      <alignment horizontal="center"/>
    </xf>
    <xf numFmtId="0" fontId="0" fillId="0" borderId="15" xfId="0" applyBorder="1"/>
    <xf numFmtId="165" fontId="7" fillId="7" borderId="0" xfId="0" applyNumberFormat="1" applyFont="1" applyFill="1" applyAlignment="1">
      <alignment horizontal="center" vertical="center"/>
    </xf>
    <xf numFmtId="165" fontId="8" fillId="7" borderId="0" xfId="0" applyNumberFormat="1" applyFont="1" applyFill="1" applyAlignment="1">
      <alignment horizontal="center" vertical="center"/>
    </xf>
    <xf numFmtId="0" fontId="0" fillId="7" borderId="0" xfId="0" applyFill="1"/>
    <xf numFmtId="165" fontId="0" fillId="7" borderId="0" xfId="0" applyNumberFormat="1" applyFill="1" applyAlignment="1">
      <alignment horizontal="center"/>
    </xf>
    <xf numFmtId="0" fontId="2" fillId="7" borderId="0" xfId="0" applyFont="1" applyFill="1"/>
    <xf numFmtId="165" fontId="8" fillId="7" borderId="15" xfId="0" applyNumberFormat="1" applyFont="1" applyFill="1" applyBorder="1" applyAlignment="1">
      <alignment horizontal="center" vertical="center"/>
    </xf>
    <xf numFmtId="0" fontId="0" fillId="7" borderId="15" xfId="0" applyFill="1" applyBorder="1"/>
    <xf numFmtId="165" fontId="0" fillId="7" borderId="15" xfId="0" applyNumberFormat="1" applyFill="1" applyBorder="1" applyAlignment="1">
      <alignment horizontal="center"/>
    </xf>
    <xf numFmtId="165" fontId="13" fillId="6" borderId="0" xfId="0" applyNumberFormat="1" applyFont="1" applyFill="1" applyAlignment="1">
      <alignment horizontal="center" vertical="center"/>
    </xf>
    <xf numFmtId="165" fontId="13" fillId="6" borderId="15" xfId="0" applyNumberFormat="1" applyFont="1" applyFill="1" applyBorder="1" applyAlignment="1">
      <alignment horizontal="center" vertical="center"/>
    </xf>
    <xf numFmtId="165" fontId="13" fillId="8" borderId="0" xfId="0" applyNumberFormat="1" applyFont="1" applyFill="1" applyAlignment="1">
      <alignment horizontal="center" vertical="center"/>
    </xf>
    <xf numFmtId="165" fontId="13" fillId="8" borderId="15" xfId="0" applyNumberFormat="1" applyFont="1" applyFill="1" applyBorder="1" applyAlignment="1">
      <alignment horizontal="center" vertical="center"/>
    </xf>
    <xf numFmtId="165" fontId="13" fillId="9" borderId="0" xfId="0" applyNumberFormat="1" applyFont="1" applyFill="1" applyAlignment="1">
      <alignment horizontal="center" vertical="center"/>
    </xf>
    <xf numFmtId="165" fontId="13" fillId="9" borderId="15" xfId="0" applyNumberFormat="1" applyFont="1" applyFill="1" applyBorder="1" applyAlignment="1">
      <alignment horizontal="center" vertical="center"/>
    </xf>
    <xf numFmtId="0" fontId="14" fillId="2" borderId="0" xfId="0" applyFont="1" applyFill="1" applyAlignment="1">
      <alignment horizontal="center"/>
    </xf>
    <xf numFmtId="0" fontId="1" fillId="0" borderId="0" xfId="0" applyFont="1" applyFill="1" applyBorder="1" applyAlignment="1">
      <alignment vertical="center"/>
    </xf>
    <xf numFmtId="165" fontId="13" fillId="10" borderId="0" xfId="0" applyNumberFormat="1" applyFont="1" applyFill="1" applyAlignment="1">
      <alignment horizontal="center" vertical="center"/>
    </xf>
    <xf numFmtId="165" fontId="13" fillId="10" borderId="15" xfId="0" applyNumberFormat="1" applyFont="1" applyFill="1" applyBorder="1" applyAlignment="1">
      <alignment horizontal="center" vertical="center"/>
    </xf>
    <xf numFmtId="0" fontId="6" fillId="0" borderId="0" xfId="0" applyFont="1" applyFill="1"/>
    <xf numFmtId="0" fontId="0" fillId="0" borderId="8" xfId="0" applyFill="1" applyBorder="1"/>
    <xf numFmtId="0" fontId="2" fillId="0" borderId="11" xfId="0" applyFont="1" applyFill="1" applyBorder="1"/>
    <xf numFmtId="165" fontId="6" fillId="0" borderId="0" xfId="0" applyNumberFormat="1" applyFont="1" applyFill="1" applyBorder="1" applyAlignment="1">
      <alignment horizontal="center"/>
    </xf>
    <xf numFmtId="165" fontId="7" fillId="0" borderId="15" xfId="0" applyNumberFormat="1" applyFont="1" applyFill="1" applyBorder="1" applyAlignment="1">
      <alignment horizontal="center"/>
    </xf>
    <xf numFmtId="165" fontId="5" fillId="0" borderId="0" xfId="0" applyNumberFormat="1" applyFont="1" applyFill="1" applyBorder="1" applyAlignment="1">
      <alignment horizontal="center" vertical="center"/>
    </xf>
    <xf numFmtId="165" fontId="7" fillId="0" borderId="16" xfId="0" applyNumberFormat="1" applyFont="1" applyFill="1" applyBorder="1" applyAlignment="1">
      <alignment horizontal="center" vertical="center"/>
    </xf>
    <xf numFmtId="0" fontId="11" fillId="0" borderId="14" xfId="0" applyFont="1" applyFill="1" applyBorder="1" applyAlignment="1">
      <alignment vertical="center"/>
    </xf>
    <xf numFmtId="165" fontId="13" fillId="10" borderId="0" xfId="0" applyNumberFormat="1" applyFont="1" applyFill="1" applyBorder="1" applyAlignment="1">
      <alignment horizontal="center" vertical="center"/>
    </xf>
    <xf numFmtId="165" fontId="8" fillId="7" borderId="0" xfId="0" applyNumberFormat="1" applyFont="1" applyFill="1" applyBorder="1" applyAlignment="1">
      <alignment horizontal="center" vertical="center"/>
    </xf>
    <xf numFmtId="165" fontId="7" fillId="7" borderId="15" xfId="0" applyNumberFormat="1" applyFont="1" applyFill="1" applyBorder="1" applyAlignment="1">
      <alignment horizontal="center" vertical="center"/>
    </xf>
    <xf numFmtId="0" fontId="0" fillId="7" borderId="0" xfId="0" applyFill="1" applyBorder="1"/>
    <xf numFmtId="0" fontId="2" fillId="7" borderId="15" xfId="0" applyFont="1" applyFill="1" applyBorder="1"/>
    <xf numFmtId="165" fontId="0" fillId="7" borderId="0" xfId="0" applyNumberFormat="1" applyFill="1" applyBorder="1" applyAlignment="1">
      <alignment horizontal="center"/>
    </xf>
    <xf numFmtId="0" fontId="0" fillId="0" borderId="0" xfId="0" applyFill="1" applyBorder="1"/>
    <xf numFmtId="165" fontId="13" fillId="6" borderId="0" xfId="0" applyNumberFormat="1" applyFont="1" applyFill="1" applyBorder="1" applyAlignment="1">
      <alignment horizontal="center" vertical="center"/>
    </xf>
    <xf numFmtId="0" fontId="11" fillId="0" borderId="0" xfId="0" applyFont="1" applyFill="1"/>
    <xf numFmtId="0" fontId="11" fillId="0" borderId="5" xfId="0" applyFont="1" applyFill="1" applyBorder="1" applyAlignment="1">
      <alignment vertical="center"/>
    </xf>
    <xf numFmtId="165" fontId="8" fillId="10" borderId="0" xfId="0" applyNumberFormat="1" applyFont="1" applyFill="1" applyAlignment="1">
      <alignment horizontal="center"/>
    </xf>
    <xf numFmtId="165" fontId="6" fillId="0" borderId="0" xfId="0" applyNumberFormat="1" applyFont="1" applyAlignment="1">
      <alignment horizontal="center"/>
    </xf>
    <xf numFmtId="0" fontId="6" fillId="0" borderId="0" xfId="0" applyFont="1" applyFill="1" applyAlignment="1">
      <alignment horizontal="center"/>
    </xf>
    <xf numFmtId="0" fontId="7" fillId="0" borderId="0" xfId="0" applyFont="1" applyFill="1" applyAlignment="1">
      <alignment horizontal="center"/>
    </xf>
    <xf numFmtId="0" fontId="6" fillId="0" borderId="15" xfId="0" applyFont="1" applyFill="1" applyBorder="1" applyAlignment="1">
      <alignment horizontal="center"/>
    </xf>
  </cellXfs>
  <cellStyles count="1">
    <cellStyle name="Normal" xfId="0" builtinId="0"/>
  </cellStyles>
  <dxfs count="6">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0" formatCode="General"/>
      <alignment horizontal="center" vertical="center" textRotation="0" wrapText="0" indent="0" justifyLastLine="0" shrinkToFit="0" readingOrder="0"/>
    </dxf>
    <dxf>
      <font>
        <strike val="0"/>
        <outline val="0"/>
        <shadow val="0"/>
        <u val="none"/>
        <vertAlign val="baseline"/>
        <sz val="10"/>
        <color theme="0"/>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S30" headerRowDxfId="2">
  <tableColumns count="19">
    <tableColumn id="1" xr3:uid="{00000000-0010-0000-0000-000001000000}" name="Carimbo de data/hora"/>
    <tableColumn id="2" xr3:uid="{00000000-0010-0000-0000-000002000000}" name="Endereço de e-mail"/>
    <tableColumn id="3" xr3:uid="{00000000-0010-0000-0000-000003000000}" name="Nome_x000a_"/>
    <tableColumn id="4" xr3:uid="{00000000-0010-0000-0000-000004000000}" name="RA_x000a_"/>
    <tableColumn id="5" xr3:uid="{00000000-0010-0000-0000-000005000000}" name="Q1. Qual o melhor número de clusters (kmeans) encontrado e o respectivo valor médio de silhueta?"/>
    <tableColumn id="6" xr3:uid="{00000000-0010-0000-0000-000006000000}" name="Q2. (Kmeans) Qual a quantidade de elementos em cada cluster?_x000a_"/>
    <tableColumn id="7" xr3:uid="{00000000-0010-0000-0000-000007000000}" name="Q3. (Kmeans) Qual média de preço (SalePrice) de cada agrupamento?"/>
    <tableColumn id="8" xr3:uid="{00000000-0010-0000-0000-000008000000}" name="Q4. (Kmeans) A que clusters foram assinalados os imóveis de índices 0,5,9,12,221 ?"/>
    <tableColumn id="10" xr3:uid="{00000000-0010-0000-0000-00000A000000}" name="Q5. (HCluster) A que clusters foram assinalados os imóveis de índices 0,5,9,12,221 ?"/>
    <tableColumn id="11" xr3:uid="{00000000-0010-0000-0000-00000B000000}" name="Q6. Qual o percentual de &quot;coincidência&quot; dos grupos assinalados para os imóveis entre os métodos Kmeans e HCluster (isto é, que imóveis foram agrupados no mesmo cluster nos dois métodos)?"/>
    <tableColumn id="12" xr3:uid="{00000000-0010-0000-0000-00000C000000}" name="Q7. Quais os valores de p,d,q obtidos?"/>
    <tableColumn id="13" xr3:uid="{00000000-0010-0000-0000-00000D000000}" name="Q8. Qual o AIC e MSE obtidos com o modelo ARIMA(p,d,q)?"/>
    <tableColumn id="14" xr3:uid="{00000000-0010-0000-0000-00000E000000}" name="Q9. Qual a predição para o mês de Agosto de 2004?"/>
    <tableColumn id="15" xr3:uid="{00000000-0010-0000-0000-00000F000000}" name="Q10. Assinale todas as alternativas corretas sobre os algoritmos de clusterização."/>
    <tableColumn id="16" xr3:uid="{00000000-0010-0000-0000-000010000000}" name="Q11. Assinale todas as alternativas corretas sobre a clusterização hierárquica e a seguinte matriz de distâncias:_x000a_      _x000a_       1    2    3    4_x000a_---------------------_x000a_1     0_x000a_2     5    0_x000a_3     2    1    0_x000a_4     9    3    4    0"/>
    <tableColumn id="17" xr3:uid="{00000000-0010-0000-0000-000011000000}" name="Q12. Assinale todas as alternativas corretas sobre modelos de Séries Temporais. "/>
    <tableColumn id="18" xr3:uid="{00000000-0010-0000-0000-000012000000}" name="Q13. Assinale todas as alternativas corretas sobre modelos de Séries Temporais. "/>
    <tableColumn id="19" xr3:uid="{AE614DE0-5A6F-4B47-9E9A-7C7D3900F1E4}" name="Nota" dataDxfId="1">
      <calculatedColumnFormula>ROUND(SUM(S2:AE2)*11/13,0)</calculatedColumnFormula>
    </tableColumn>
    <tableColumn id="9" xr3:uid="{8E6EDBCE-ED5B-40BF-BA01-466C8293CC2E}" name="Q1" dataDxfId="0">
      <calculatedColumnFormula>IF(E2=E$30,1,0)</calculatedColumnFormula>
    </tableColumn>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ADC6-8AC9-4805-8D8C-8AC5C14D5614}">
  <sheetPr>
    <pageSetUpPr fitToPage="1"/>
  </sheetPr>
  <dimension ref="A1:AI40"/>
  <sheetViews>
    <sheetView showGridLines="0" tabSelected="1" topLeftCell="A14" workbookViewId="0">
      <selection sqref="A1:AI40"/>
    </sheetView>
  </sheetViews>
  <sheetFormatPr defaultRowHeight="12.75" x14ac:dyDescent="0.2"/>
  <cols>
    <col min="1" max="1" width="38.28515625" bestFit="1" customWidth="1"/>
    <col min="2" max="3" width="0" hidden="1" customWidth="1"/>
    <col min="4" max="4" width="38.28515625" hidden="1" customWidth="1"/>
    <col min="5" max="5" width="10.140625" customWidth="1"/>
    <col min="6" max="6" width="10.42578125" customWidth="1"/>
    <col min="7" max="7" width="10.140625" bestFit="1" customWidth="1"/>
    <col min="8" max="8" width="35.42578125" hidden="1" customWidth="1"/>
    <col min="9" max="9" width="10.140625" hidden="1" customWidth="1"/>
    <col min="10" max="10" width="13.140625" hidden="1" customWidth="1"/>
    <col min="11" max="11" width="5.28515625" hidden="1" customWidth="1"/>
    <col min="12" max="12" width="9.85546875" customWidth="1"/>
    <col min="13" max="23" width="0" hidden="1" customWidth="1"/>
    <col min="24" max="24" width="10.140625" customWidth="1"/>
    <col min="25" max="25" width="9.5703125" customWidth="1"/>
    <col min="26" max="27" width="0" hidden="1" customWidth="1"/>
    <col min="28" max="32" width="10.140625" customWidth="1"/>
    <col min="33" max="33" width="8.7109375" customWidth="1"/>
    <col min="35" max="35" width="12.85546875" style="20" customWidth="1"/>
  </cols>
  <sheetData>
    <row r="1" spans="1:35" ht="15" x14ac:dyDescent="0.25">
      <c r="A1" s="26" t="s">
        <v>2</v>
      </c>
      <c r="B1" s="21" t="s">
        <v>210</v>
      </c>
      <c r="C1" s="39" t="s">
        <v>204</v>
      </c>
      <c r="D1" s="26" t="s">
        <v>2</v>
      </c>
      <c r="E1" s="78" t="s">
        <v>361</v>
      </c>
      <c r="F1" s="78" t="s">
        <v>310</v>
      </c>
      <c r="G1" s="78" t="s">
        <v>311</v>
      </c>
      <c r="H1" s="43" t="s">
        <v>211</v>
      </c>
      <c r="I1" s="43" t="s">
        <v>212</v>
      </c>
      <c r="J1" s="43" t="s">
        <v>213</v>
      </c>
      <c r="K1" s="43" t="s">
        <v>160</v>
      </c>
      <c r="L1" s="78" t="s">
        <v>312</v>
      </c>
      <c r="M1" s="60" t="s">
        <v>229</v>
      </c>
      <c r="N1" s="60" t="s">
        <v>230</v>
      </c>
      <c r="O1" s="60" t="s">
        <v>231</v>
      </c>
      <c r="P1" s="61" t="s">
        <v>158</v>
      </c>
      <c r="Q1" s="61" t="s">
        <v>232</v>
      </c>
      <c r="R1" s="61" t="s">
        <v>233</v>
      </c>
      <c r="S1" s="61" t="s">
        <v>234</v>
      </c>
      <c r="T1" t="s">
        <v>211</v>
      </c>
      <c r="W1" t="s">
        <v>212</v>
      </c>
      <c r="X1" s="21" t="s">
        <v>313</v>
      </c>
      <c r="Y1" s="21" t="s">
        <v>314</v>
      </c>
      <c r="Z1" s="18" t="s">
        <v>315</v>
      </c>
      <c r="AA1" s="18" t="s">
        <v>229</v>
      </c>
      <c r="AB1" s="21" t="s">
        <v>359</v>
      </c>
      <c r="AC1" s="21" t="s">
        <v>358</v>
      </c>
      <c r="AD1" s="21" t="s">
        <v>357</v>
      </c>
      <c r="AE1" s="21" t="s">
        <v>356</v>
      </c>
      <c r="AF1" s="21" t="s">
        <v>354</v>
      </c>
      <c r="AG1" s="21" t="s">
        <v>355</v>
      </c>
      <c r="AH1" s="21" t="s">
        <v>362</v>
      </c>
      <c r="AI1" s="21" t="s">
        <v>364</v>
      </c>
    </row>
    <row r="2" spans="1:35" s="48" customFormat="1" x14ac:dyDescent="0.2">
      <c r="A2" s="45" t="s">
        <v>33</v>
      </c>
      <c r="B2" s="46">
        <v>0</v>
      </c>
      <c r="C2" s="47">
        <v>8</v>
      </c>
      <c r="D2" s="45" t="s">
        <v>33</v>
      </c>
      <c r="E2" s="80"/>
      <c r="F2" s="64">
        <v>8</v>
      </c>
      <c r="G2" s="65">
        <f>K2</f>
        <v>9.5</v>
      </c>
      <c r="H2" s="66" t="s">
        <v>33</v>
      </c>
      <c r="I2" s="66" t="s">
        <v>34</v>
      </c>
      <c r="J2" s="66" t="s">
        <v>214</v>
      </c>
      <c r="K2" s="67">
        <v>9.5</v>
      </c>
      <c r="L2" s="65">
        <f>S2</f>
        <v>1</v>
      </c>
      <c r="M2" t="s">
        <v>235</v>
      </c>
      <c r="N2" t="s">
        <v>236</v>
      </c>
      <c r="O2" t="s">
        <v>34</v>
      </c>
      <c r="P2" s="44">
        <v>0</v>
      </c>
      <c r="Q2" s="44"/>
      <c r="R2" s="44">
        <v>1</v>
      </c>
      <c r="S2" s="44">
        <f>MIN(10,SUM(P2:R2))</f>
        <v>1</v>
      </c>
      <c r="T2" s="48" t="s">
        <v>33</v>
      </c>
      <c r="W2" s="48" t="s">
        <v>34</v>
      </c>
      <c r="X2" s="72">
        <v>9.5</v>
      </c>
      <c r="Y2" s="72">
        <v>3</v>
      </c>
      <c r="Z2" s="48" t="s">
        <v>316</v>
      </c>
      <c r="AA2" s="48" t="s">
        <v>316</v>
      </c>
      <c r="AB2" s="80"/>
      <c r="AC2" s="74">
        <v>9.9</v>
      </c>
      <c r="AD2" s="74">
        <v>7</v>
      </c>
      <c r="AE2" s="74">
        <v>6</v>
      </c>
      <c r="AF2" s="76">
        <v>9</v>
      </c>
      <c r="AG2" s="76">
        <v>10</v>
      </c>
      <c r="AH2" s="49">
        <f>((1.5*AF2+1.5*AC2+2*AD2+2.5*AE2+2.5*AG2)/10+(1.5*X2+1.5*F2+2*G2+2.5*Y2+2.5*L2)/10)/2</f>
        <v>6.88</v>
      </c>
      <c r="AI2" s="102" t="str">
        <f>IF(AH2&gt;=6,"Aprovado","Substitutiva")</f>
        <v>Aprovado</v>
      </c>
    </row>
    <row r="3" spans="1:35" s="48" customFormat="1" x14ac:dyDescent="0.2">
      <c r="A3" s="50" t="s">
        <v>118</v>
      </c>
      <c r="B3" s="51">
        <v>6</v>
      </c>
      <c r="C3" s="47">
        <v>7</v>
      </c>
      <c r="D3" s="50" t="s">
        <v>118</v>
      </c>
      <c r="E3" s="80"/>
      <c r="F3" s="65">
        <f>(C3+B3)/2</f>
        <v>6.5</v>
      </c>
      <c r="G3" s="65">
        <f t="shared" ref="G3:G38" si="0">K3</f>
        <v>9.5</v>
      </c>
      <c r="H3" s="66" t="s">
        <v>118</v>
      </c>
      <c r="I3" s="66" t="s">
        <v>119</v>
      </c>
      <c r="J3" s="66" t="s">
        <v>215</v>
      </c>
      <c r="K3" s="67">
        <v>9.5</v>
      </c>
      <c r="L3" s="65">
        <f t="shared" ref="L3:L38" si="1">S3</f>
        <v>6</v>
      </c>
      <c r="M3" t="s">
        <v>237</v>
      </c>
      <c r="N3" t="s">
        <v>238</v>
      </c>
      <c r="O3" t="s">
        <v>119</v>
      </c>
      <c r="P3" s="44">
        <v>1</v>
      </c>
      <c r="Q3" s="44"/>
      <c r="R3" s="44">
        <v>5</v>
      </c>
      <c r="S3" s="44">
        <f t="shared" ref="S3:S38" si="2">MIN(10,SUM(P3:R3))</f>
        <v>6</v>
      </c>
      <c r="T3" s="48" t="s">
        <v>118</v>
      </c>
      <c r="W3" s="48" t="s">
        <v>119</v>
      </c>
      <c r="X3" s="72">
        <v>9.9</v>
      </c>
      <c r="Y3" s="72">
        <v>7</v>
      </c>
      <c r="Z3" s="48" t="s">
        <v>317</v>
      </c>
      <c r="AA3" s="48" t="s">
        <v>317</v>
      </c>
      <c r="AB3" s="80">
        <v>2</v>
      </c>
      <c r="AC3" s="74">
        <v>10</v>
      </c>
      <c r="AD3" s="74">
        <v>10</v>
      </c>
      <c r="AE3" s="74">
        <v>5</v>
      </c>
      <c r="AF3" s="76">
        <v>10</v>
      </c>
      <c r="AG3" s="76">
        <v>5</v>
      </c>
      <c r="AH3" s="49">
        <f t="shared" ref="AH3:AH38" si="3">((1.5*AF3+1.5*AC3+2*AD3+2.5*AE3+2.5*AG3)/10+(1.5*X3+1.5*F3+2*G3+2.5*Y3+2.5*L3)/10)/2</f>
        <v>7.5549999999999997</v>
      </c>
      <c r="AI3" s="102" t="str">
        <f t="shared" ref="AI3:AI40" si="4">IF(AH3&gt;=6,"Aprovado","Substitutiva")</f>
        <v>Aprovado</v>
      </c>
    </row>
    <row r="4" spans="1:35" s="48" customFormat="1" x14ac:dyDescent="0.2">
      <c r="A4" s="45" t="s">
        <v>60</v>
      </c>
      <c r="B4" s="52">
        <v>0</v>
      </c>
      <c r="C4" s="47">
        <v>8</v>
      </c>
      <c r="D4" s="45" t="s">
        <v>60</v>
      </c>
      <c r="E4" s="80"/>
      <c r="F4" s="64">
        <v>8</v>
      </c>
      <c r="G4" s="65">
        <f t="shared" si="0"/>
        <v>7</v>
      </c>
      <c r="H4" s="66" t="s">
        <v>60</v>
      </c>
      <c r="I4" s="66" t="s">
        <v>61</v>
      </c>
      <c r="J4" s="66" t="s">
        <v>216</v>
      </c>
      <c r="K4" s="67">
        <v>7</v>
      </c>
      <c r="L4" s="65">
        <f t="shared" si="1"/>
        <v>6</v>
      </c>
      <c r="M4" t="s">
        <v>239</v>
      </c>
      <c r="N4" t="s">
        <v>240</v>
      </c>
      <c r="O4" t="s">
        <v>61</v>
      </c>
      <c r="P4" s="44">
        <v>0</v>
      </c>
      <c r="Q4" s="44"/>
      <c r="R4" s="44">
        <v>6</v>
      </c>
      <c r="S4" s="44">
        <f t="shared" si="2"/>
        <v>6</v>
      </c>
      <c r="T4" s="48" t="s">
        <v>60</v>
      </c>
      <c r="W4" s="48" t="s">
        <v>61</v>
      </c>
      <c r="X4" s="72">
        <v>9.5</v>
      </c>
      <c r="Y4" s="72">
        <v>7</v>
      </c>
      <c r="Z4" s="48" t="s">
        <v>318</v>
      </c>
      <c r="AA4" s="48" t="s">
        <v>318</v>
      </c>
      <c r="AB4" s="80"/>
      <c r="AC4" s="74">
        <v>8.5</v>
      </c>
      <c r="AD4" s="74">
        <v>7.5</v>
      </c>
      <c r="AE4" s="74">
        <v>6</v>
      </c>
      <c r="AF4" s="76">
        <v>10</v>
      </c>
      <c r="AG4" s="76">
        <v>5</v>
      </c>
      <c r="AH4" s="49">
        <f t="shared" si="3"/>
        <v>7.15</v>
      </c>
      <c r="AI4" s="102" t="str">
        <f t="shared" si="4"/>
        <v>Aprovado</v>
      </c>
    </row>
    <row r="5" spans="1:35" s="48" customFormat="1" x14ac:dyDescent="0.2">
      <c r="A5" s="48" t="s">
        <v>205</v>
      </c>
      <c r="B5" s="51">
        <v>7</v>
      </c>
      <c r="C5" s="47">
        <v>5</v>
      </c>
      <c r="D5" s="45" t="s">
        <v>205</v>
      </c>
      <c r="E5" s="80"/>
      <c r="F5" s="65">
        <f t="shared" ref="F5:F15" si="5">(C5+B5)/2</f>
        <v>6</v>
      </c>
      <c r="G5" s="65">
        <f t="shared" si="0"/>
        <v>10</v>
      </c>
      <c r="H5" s="66" t="s">
        <v>205</v>
      </c>
      <c r="I5" s="66" t="s">
        <v>104</v>
      </c>
      <c r="J5" s="66" t="s">
        <v>217</v>
      </c>
      <c r="K5" s="67">
        <v>10</v>
      </c>
      <c r="L5" s="65">
        <f t="shared" si="1"/>
        <v>6</v>
      </c>
      <c r="M5" t="s">
        <v>241</v>
      </c>
      <c r="N5" t="s">
        <v>242</v>
      </c>
      <c r="O5" t="s">
        <v>104</v>
      </c>
      <c r="P5" s="44">
        <v>1</v>
      </c>
      <c r="Q5" s="44"/>
      <c r="R5" s="44">
        <v>5</v>
      </c>
      <c r="S5" s="44">
        <f t="shared" si="2"/>
        <v>6</v>
      </c>
      <c r="T5" s="48" t="s">
        <v>205</v>
      </c>
      <c r="W5" s="48" t="s">
        <v>104</v>
      </c>
      <c r="X5" s="72">
        <v>5.7</v>
      </c>
      <c r="Y5" s="72">
        <v>8</v>
      </c>
      <c r="Z5" s="48" t="s">
        <v>319</v>
      </c>
      <c r="AA5" s="48" t="s">
        <v>319</v>
      </c>
      <c r="AB5" s="80"/>
      <c r="AC5" s="74">
        <v>9.6</v>
      </c>
      <c r="AD5" s="74">
        <v>9</v>
      </c>
      <c r="AE5" s="74">
        <v>10</v>
      </c>
      <c r="AF5" s="76">
        <v>10</v>
      </c>
      <c r="AG5" s="76">
        <v>9</v>
      </c>
      <c r="AH5" s="49">
        <f t="shared" si="3"/>
        <v>8.3725000000000005</v>
      </c>
      <c r="AI5" s="102" t="str">
        <f t="shared" si="4"/>
        <v>Aprovado</v>
      </c>
    </row>
    <row r="6" spans="1:35" s="48" customFormat="1" x14ac:dyDescent="0.2">
      <c r="A6" s="45" t="s">
        <v>178</v>
      </c>
      <c r="B6" s="51">
        <v>6</v>
      </c>
      <c r="C6" s="47">
        <v>8</v>
      </c>
      <c r="D6" s="50" t="s">
        <v>178</v>
      </c>
      <c r="E6" s="80"/>
      <c r="F6" s="65">
        <f t="shared" si="5"/>
        <v>7</v>
      </c>
      <c r="G6" s="65">
        <f t="shared" si="0"/>
        <v>9.5</v>
      </c>
      <c r="H6" s="66" t="s">
        <v>218</v>
      </c>
      <c r="I6" s="66" t="s">
        <v>88</v>
      </c>
      <c r="J6" s="66" t="s">
        <v>214</v>
      </c>
      <c r="K6" s="67">
        <v>9.5</v>
      </c>
      <c r="L6" s="65">
        <f t="shared" si="1"/>
        <v>7</v>
      </c>
      <c r="M6" t="s">
        <v>243</v>
      </c>
      <c r="N6" t="s">
        <v>244</v>
      </c>
      <c r="O6" t="s">
        <v>88</v>
      </c>
      <c r="P6" s="44">
        <v>0</v>
      </c>
      <c r="Q6" s="44">
        <v>7</v>
      </c>
      <c r="R6" s="44"/>
      <c r="S6" s="44">
        <f t="shared" si="2"/>
        <v>7</v>
      </c>
      <c r="T6" s="48" t="s">
        <v>218</v>
      </c>
      <c r="W6" s="48" t="s">
        <v>88</v>
      </c>
      <c r="X6" s="72">
        <v>7.6</v>
      </c>
      <c r="Y6" s="72">
        <v>8</v>
      </c>
      <c r="Z6" s="48" t="s">
        <v>320</v>
      </c>
      <c r="AA6" s="48" t="s">
        <v>320</v>
      </c>
      <c r="AB6" s="80"/>
      <c r="AC6" s="74">
        <v>6.1</v>
      </c>
      <c r="AD6" s="74">
        <v>7</v>
      </c>
      <c r="AE6" s="74">
        <v>3.7</v>
      </c>
      <c r="AF6" s="76">
        <v>8</v>
      </c>
      <c r="AG6" s="76">
        <v>9</v>
      </c>
      <c r="AH6" s="49">
        <f t="shared" si="3"/>
        <v>7.2650000000000006</v>
      </c>
      <c r="AI6" s="102" t="str">
        <f t="shared" si="4"/>
        <v>Aprovado</v>
      </c>
    </row>
    <row r="7" spans="1:35" s="48" customFormat="1" x14ac:dyDescent="0.2">
      <c r="A7" s="50" t="s">
        <v>87</v>
      </c>
      <c r="B7" s="51">
        <v>9</v>
      </c>
      <c r="C7" s="47">
        <v>10</v>
      </c>
      <c r="D7" s="45" t="s">
        <v>87</v>
      </c>
      <c r="E7" s="80"/>
      <c r="F7" s="65">
        <f t="shared" si="5"/>
        <v>9.5</v>
      </c>
      <c r="G7" s="65">
        <f t="shared" si="0"/>
        <v>9.5</v>
      </c>
      <c r="H7" s="66" t="s">
        <v>178</v>
      </c>
      <c r="I7" s="66" t="s">
        <v>179</v>
      </c>
      <c r="J7" s="66" t="s">
        <v>219</v>
      </c>
      <c r="K7" s="67">
        <v>9.5</v>
      </c>
      <c r="L7" s="65">
        <f t="shared" si="1"/>
        <v>9</v>
      </c>
      <c r="M7" t="s">
        <v>245</v>
      </c>
      <c r="N7" t="s">
        <v>246</v>
      </c>
      <c r="O7" t="s">
        <v>179</v>
      </c>
      <c r="P7" s="44">
        <v>1</v>
      </c>
      <c r="Q7" s="44">
        <v>8</v>
      </c>
      <c r="R7" s="44"/>
      <c r="S7" s="44">
        <f t="shared" si="2"/>
        <v>9</v>
      </c>
      <c r="T7" s="48" t="s">
        <v>178</v>
      </c>
      <c r="W7" s="48" t="s">
        <v>179</v>
      </c>
      <c r="X7" s="72">
        <v>9.1</v>
      </c>
      <c r="Y7" s="72">
        <v>10</v>
      </c>
      <c r="Z7" s="48" t="s">
        <v>321</v>
      </c>
      <c r="AA7" s="48" t="s">
        <v>321</v>
      </c>
      <c r="AB7" s="80">
        <v>2</v>
      </c>
      <c r="AC7" s="74">
        <v>9.6</v>
      </c>
      <c r="AD7" s="74">
        <v>8</v>
      </c>
      <c r="AE7" s="74">
        <v>6.3</v>
      </c>
      <c r="AF7" s="76">
        <v>8</v>
      </c>
      <c r="AG7" s="76">
        <v>6</v>
      </c>
      <c r="AH7" s="49">
        <f t="shared" si="3"/>
        <v>8.3775000000000013</v>
      </c>
      <c r="AI7" s="102" t="str">
        <f t="shared" si="4"/>
        <v>Aprovado</v>
      </c>
    </row>
    <row r="8" spans="1:35" s="48" customFormat="1" x14ac:dyDescent="0.2">
      <c r="A8" s="50" t="s">
        <v>188</v>
      </c>
      <c r="B8" s="51">
        <v>9</v>
      </c>
      <c r="C8" s="47">
        <v>8</v>
      </c>
      <c r="D8" s="50" t="s">
        <v>188</v>
      </c>
      <c r="E8" s="80"/>
      <c r="F8" s="65">
        <f t="shared" si="5"/>
        <v>8.5</v>
      </c>
      <c r="G8" s="65">
        <f t="shared" si="0"/>
        <v>8</v>
      </c>
      <c r="H8" s="66" t="s">
        <v>188</v>
      </c>
      <c r="I8" s="66" t="s">
        <v>189</v>
      </c>
      <c r="J8" s="68" t="s">
        <v>225</v>
      </c>
      <c r="K8" s="67">
        <v>8</v>
      </c>
      <c r="L8" s="65">
        <f t="shared" si="1"/>
        <v>7</v>
      </c>
      <c r="M8" t="s">
        <v>247</v>
      </c>
      <c r="N8" t="s">
        <v>248</v>
      </c>
      <c r="O8" t="s">
        <v>189</v>
      </c>
      <c r="P8" s="44">
        <v>1</v>
      </c>
      <c r="Q8" s="44"/>
      <c r="R8" s="44">
        <v>6</v>
      </c>
      <c r="S8" s="44">
        <f t="shared" si="2"/>
        <v>7</v>
      </c>
      <c r="T8" s="48" t="s">
        <v>188</v>
      </c>
      <c r="W8" s="48" t="s">
        <v>189</v>
      </c>
      <c r="X8" s="72">
        <v>8.9</v>
      </c>
      <c r="Y8" s="72">
        <v>3</v>
      </c>
      <c r="Z8" s="48" t="s">
        <v>322</v>
      </c>
      <c r="AA8" s="48" t="s">
        <v>322</v>
      </c>
      <c r="AB8" s="80">
        <v>1</v>
      </c>
      <c r="AC8" s="74">
        <v>9.8000000000000007</v>
      </c>
      <c r="AD8" s="74">
        <v>8</v>
      </c>
      <c r="AE8" s="74">
        <v>5.5</v>
      </c>
      <c r="AF8" s="76">
        <v>8</v>
      </c>
      <c r="AG8" s="76">
        <v>3</v>
      </c>
      <c r="AH8" s="49">
        <f t="shared" si="3"/>
        <v>6.5525000000000002</v>
      </c>
      <c r="AI8" s="102" t="str">
        <f t="shared" si="4"/>
        <v>Aprovado</v>
      </c>
    </row>
    <row r="9" spans="1:35" s="48" customFormat="1" x14ac:dyDescent="0.2">
      <c r="A9" s="45" t="s">
        <v>199</v>
      </c>
      <c r="B9" s="51">
        <v>7</v>
      </c>
      <c r="C9" s="47">
        <v>7</v>
      </c>
      <c r="D9" s="45" t="s">
        <v>199</v>
      </c>
      <c r="E9" s="80"/>
      <c r="F9" s="65">
        <f t="shared" si="5"/>
        <v>7</v>
      </c>
      <c r="G9" s="65">
        <f t="shared" si="0"/>
        <v>8</v>
      </c>
      <c r="H9" s="66" t="s">
        <v>199</v>
      </c>
      <c r="I9" s="66" t="s">
        <v>200</v>
      </c>
      <c r="J9" s="68" t="s">
        <v>228</v>
      </c>
      <c r="K9" s="67">
        <v>8</v>
      </c>
      <c r="L9" s="65">
        <f t="shared" si="1"/>
        <v>7</v>
      </c>
      <c r="M9" t="s">
        <v>249</v>
      </c>
      <c r="N9" t="s">
        <v>250</v>
      </c>
      <c r="O9" t="s">
        <v>200</v>
      </c>
      <c r="P9" s="44">
        <v>0</v>
      </c>
      <c r="Q9" s="44"/>
      <c r="R9" s="44">
        <v>7</v>
      </c>
      <c r="S9" s="44">
        <f t="shared" si="2"/>
        <v>7</v>
      </c>
      <c r="T9" s="48" t="s">
        <v>199</v>
      </c>
      <c r="W9" s="48" t="s">
        <v>200</v>
      </c>
      <c r="X9" s="72">
        <v>3.3</v>
      </c>
      <c r="Y9" s="72">
        <v>6</v>
      </c>
      <c r="Z9" s="48" t="s">
        <v>323</v>
      </c>
      <c r="AA9" s="48" t="s">
        <v>323</v>
      </c>
      <c r="AB9" s="80">
        <v>1</v>
      </c>
      <c r="AC9" s="74">
        <v>2.2999999999999998</v>
      </c>
      <c r="AD9" s="74">
        <v>7</v>
      </c>
      <c r="AE9" s="74">
        <v>0</v>
      </c>
      <c r="AF9" s="76">
        <v>7</v>
      </c>
      <c r="AG9" s="76">
        <v>10</v>
      </c>
      <c r="AH9" s="100">
        <v>6.1</v>
      </c>
      <c r="AI9" s="102" t="str">
        <f t="shared" si="4"/>
        <v>Aprovado</v>
      </c>
    </row>
    <row r="10" spans="1:35" s="48" customFormat="1" x14ac:dyDescent="0.2">
      <c r="A10" s="50" t="s">
        <v>84</v>
      </c>
      <c r="B10" s="51">
        <v>8</v>
      </c>
      <c r="C10" s="47">
        <v>10</v>
      </c>
      <c r="D10" s="50" t="s">
        <v>84</v>
      </c>
      <c r="E10" s="80"/>
      <c r="F10" s="65">
        <f t="shared" si="5"/>
        <v>9</v>
      </c>
      <c r="G10" s="65">
        <f t="shared" si="0"/>
        <v>9.5</v>
      </c>
      <c r="H10" s="66" t="s">
        <v>84</v>
      </c>
      <c r="I10" s="66" t="s">
        <v>85</v>
      </c>
      <c r="J10" s="66" t="s">
        <v>214</v>
      </c>
      <c r="K10" s="67">
        <v>9.5</v>
      </c>
      <c r="L10" s="65">
        <f t="shared" si="1"/>
        <v>9</v>
      </c>
      <c r="M10" t="s">
        <v>251</v>
      </c>
      <c r="N10" t="s">
        <v>252</v>
      </c>
      <c r="O10" t="s">
        <v>85</v>
      </c>
      <c r="P10" s="44">
        <v>1</v>
      </c>
      <c r="Q10" s="44"/>
      <c r="R10" s="44">
        <v>8</v>
      </c>
      <c r="S10" s="44">
        <f t="shared" si="2"/>
        <v>9</v>
      </c>
      <c r="T10" s="48" t="s">
        <v>84</v>
      </c>
      <c r="W10" s="48" t="s">
        <v>85</v>
      </c>
      <c r="X10" s="72">
        <v>8.4</v>
      </c>
      <c r="Y10" s="72">
        <v>4.5</v>
      </c>
      <c r="Z10" s="48" t="s">
        <v>324</v>
      </c>
      <c r="AA10" s="48" t="s">
        <v>324</v>
      </c>
      <c r="AB10" s="80">
        <v>3.5</v>
      </c>
      <c r="AC10" s="74">
        <v>8.6</v>
      </c>
      <c r="AD10" s="74">
        <v>7</v>
      </c>
      <c r="AE10" s="74">
        <v>4</v>
      </c>
      <c r="AF10" s="76">
        <v>10</v>
      </c>
      <c r="AG10" s="76">
        <v>5</v>
      </c>
      <c r="AH10" s="49">
        <f t="shared" si="3"/>
        <v>7.1624999999999996</v>
      </c>
      <c r="AI10" s="102" t="str">
        <f t="shared" si="4"/>
        <v>Aprovado</v>
      </c>
    </row>
    <row r="11" spans="1:35" s="48" customFormat="1" x14ac:dyDescent="0.2">
      <c r="A11" s="45" t="s">
        <v>99</v>
      </c>
      <c r="B11" s="51">
        <v>8</v>
      </c>
      <c r="C11" s="47">
        <v>8</v>
      </c>
      <c r="D11" s="45" t="s">
        <v>99</v>
      </c>
      <c r="E11" s="80"/>
      <c r="F11" s="65">
        <f t="shared" si="5"/>
        <v>8</v>
      </c>
      <c r="G11" s="65">
        <f t="shared" si="0"/>
        <v>9.5</v>
      </c>
      <c r="H11" s="66" t="s">
        <v>99</v>
      </c>
      <c r="I11" s="66" t="s">
        <v>100</v>
      </c>
      <c r="J11" s="66" t="s">
        <v>215</v>
      </c>
      <c r="K11" s="67">
        <v>9.5</v>
      </c>
      <c r="L11" s="65">
        <f t="shared" si="1"/>
        <v>2</v>
      </c>
      <c r="M11" t="s">
        <v>253</v>
      </c>
      <c r="N11" t="s">
        <v>254</v>
      </c>
      <c r="O11" t="s">
        <v>100</v>
      </c>
      <c r="P11" s="44">
        <v>0</v>
      </c>
      <c r="Q11" s="44">
        <v>2</v>
      </c>
      <c r="R11" s="44"/>
      <c r="S11" s="44">
        <f t="shared" si="2"/>
        <v>2</v>
      </c>
      <c r="T11" s="48" t="s">
        <v>99</v>
      </c>
      <c r="W11" s="48" t="s">
        <v>100</v>
      </c>
      <c r="X11" s="72">
        <v>10.199999999999999</v>
      </c>
      <c r="Y11" s="72">
        <v>9</v>
      </c>
      <c r="Z11" s="48" t="s">
        <v>325</v>
      </c>
      <c r="AA11" s="48" t="s">
        <v>325</v>
      </c>
      <c r="AB11" s="80"/>
      <c r="AC11" s="74">
        <v>10</v>
      </c>
      <c r="AD11" s="74">
        <v>10</v>
      </c>
      <c r="AE11" s="74">
        <v>4.5</v>
      </c>
      <c r="AF11" s="76">
        <v>10</v>
      </c>
      <c r="AG11" s="76">
        <v>7</v>
      </c>
      <c r="AH11" s="49">
        <f t="shared" si="3"/>
        <v>7.6274999999999995</v>
      </c>
      <c r="AI11" s="102" t="str">
        <f t="shared" si="4"/>
        <v>Aprovado</v>
      </c>
    </row>
    <row r="12" spans="1:35" s="48" customFormat="1" x14ac:dyDescent="0.2">
      <c r="A12" s="50" t="s">
        <v>107</v>
      </c>
      <c r="B12" s="51">
        <v>8</v>
      </c>
      <c r="C12" s="47">
        <v>8</v>
      </c>
      <c r="D12" s="50" t="s">
        <v>107</v>
      </c>
      <c r="E12" s="80"/>
      <c r="F12" s="65">
        <f t="shared" si="5"/>
        <v>8</v>
      </c>
      <c r="G12" s="65">
        <f t="shared" si="0"/>
        <v>9.5</v>
      </c>
      <c r="H12" s="66" t="s">
        <v>107</v>
      </c>
      <c r="I12" s="66" t="s">
        <v>108</v>
      </c>
      <c r="J12" s="66" t="s">
        <v>215</v>
      </c>
      <c r="K12" s="67">
        <v>9.5</v>
      </c>
      <c r="L12" s="65">
        <f t="shared" si="1"/>
        <v>7</v>
      </c>
      <c r="M12" t="s">
        <v>255</v>
      </c>
      <c r="N12" t="s">
        <v>256</v>
      </c>
      <c r="O12" t="s">
        <v>108</v>
      </c>
      <c r="P12" s="44">
        <v>1</v>
      </c>
      <c r="Q12" s="44">
        <v>6</v>
      </c>
      <c r="R12" s="44"/>
      <c r="S12" s="44">
        <f t="shared" si="2"/>
        <v>7</v>
      </c>
      <c r="T12" s="48" t="s">
        <v>107</v>
      </c>
      <c r="W12" s="48" t="s">
        <v>108</v>
      </c>
      <c r="X12" s="72">
        <v>9.8000000000000007</v>
      </c>
      <c r="Y12" s="72">
        <v>0.5</v>
      </c>
      <c r="Z12" s="48" t="s">
        <v>326</v>
      </c>
      <c r="AA12" s="48" t="s">
        <v>326</v>
      </c>
      <c r="AB12" s="80">
        <v>2</v>
      </c>
      <c r="AC12" s="74">
        <v>7.8</v>
      </c>
      <c r="AD12" s="74">
        <v>10</v>
      </c>
      <c r="AE12" s="74">
        <v>9.5</v>
      </c>
      <c r="AF12" s="76">
        <v>10</v>
      </c>
      <c r="AG12" s="76">
        <v>10</v>
      </c>
      <c r="AH12" s="49">
        <f t="shared" si="3"/>
        <v>7.9950000000000001</v>
      </c>
      <c r="AI12" s="102" t="str">
        <f t="shared" si="4"/>
        <v>Aprovado</v>
      </c>
    </row>
    <row r="13" spans="1:35" s="48" customFormat="1" x14ac:dyDescent="0.2">
      <c r="A13" s="45" t="s">
        <v>93</v>
      </c>
      <c r="B13" s="51">
        <v>8</v>
      </c>
      <c r="C13" s="47">
        <v>10</v>
      </c>
      <c r="D13" s="45" t="s">
        <v>93</v>
      </c>
      <c r="E13" s="80"/>
      <c r="F13" s="65">
        <f t="shared" si="5"/>
        <v>9</v>
      </c>
      <c r="G13" s="65">
        <f t="shared" si="0"/>
        <v>10</v>
      </c>
      <c r="H13" s="66" t="s">
        <v>93</v>
      </c>
      <c r="I13" s="66" t="s">
        <v>94</v>
      </c>
      <c r="J13" s="66" t="s">
        <v>220</v>
      </c>
      <c r="K13" s="67">
        <v>10</v>
      </c>
      <c r="L13" s="65">
        <f t="shared" si="1"/>
        <v>10</v>
      </c>
      <c r="M13" t="s">
        <v>257</v>
      </c>
      <c r="N13" t="s">
        <v>258</v>
      </c>
      <c r="O13" t="s">
        <v>94</v>
      </c>
      <c r="P13" s="44">
        <v>0.5</v>
      </c>
      <c r="Q13" s="44">
        <v>11</v>
      </c>
      <c r="R13" s="44"/>
      <c r="S13" s="44">
        <f t="shared" si="2"/>
        <v>10</v>
      </c>
      <c r="T13" s="48" t="s">
        <v>93</v>
      </c>
      <c r="W13" s="48" t="s">
        <v>94</v>
      </c>
      <c r="X13" s="72">
        <v>9.8000000000000007</v>
      </c>
      <c r="Y13" s="72">
        <v>10</v>
      </c>
      <c r="Z13" s="48" t="s">
        <v>327</v>
      </c>
      <c r="AA13" s="48" t="s">
        <v>327</v>
      </c>
      <c r="AB13" s="80"/>
      <c r="AC13" s="74">
        <v>10</v>
      </c>
      <c r="AD13" s="74">
        <v>10</v>
      </c>
      <c r="AE13" s="74">
        <v>7.5</v>
      </c>
      <c r="AF13" s="76">
        <v>10</v>
      </c>
      <c r="AG13" s="76">
        <v>5</v>
      </c>
      <c r="AH13" s="49">
        <f t="shared" si="3"/>
        <v>8.9725000000000001</v>
      </c>
      <c r="AI13" s="102" t="str">
        <f t="shared" si="4"/>
        <v>Aprovado</v>
      </c>
    </row>
    <row r="14" spans="1:35" s="48" customFormat="1" x14ac:dyDescent="0.2">
      <c r="A14" s="50" t="s">
        <v>184</v>
      </c>
      <c r="B14" s="51">
        <v>6</v>
      </c>
      <c r="C14" s="47">
        <v>8</v>
      </c>
      <c r="D14" s="50" t="s">
        <v>184</v>
      </c>
      <c r="E14" s="80"/>
      <c r="F14" s="65">
        <f t="shared" si="5"/>
        <v>7</v>
      </c>
      <c r="G14" s="65">
        <f t="shared" si="0"/>
        <v>9.5</v>
      </c>
      <c r="H14" s="66" t="s">
        <v>184</v>
      </c>
      <c r="I14" s="66" t="s">
        <v>185</v>
      </c>
      <c r="J14" s="66" t="s">
        <v>219</v>
      </c>
      <c r="K14" s="67">
        <v>9.5</v>
      </c>
      <c r="L14" s="65">
        <f t="shared" si="1"/>
        <v>9</v>
      </c>
      <c r="M14" t="s">
        <v>259</v>
      </c>
      <c r="N14" t="s">
        <v>260</v>
      </c>
      <c r="O14" t="s">
        <v>185</v>
      </c>
      <c r="P14" s="44">
        <v>0</v>
      </c>
      <c r="Q14" s="44"/>
      <c r="R14" s="44">
        <v>9</v>
      </c>
      <c r="S14" s="44">
        <f t="shared" si="2"/>
        <v>9</v>
      </c>
      <c r="T14" s="48" t="s">
        <v>184</v>
      </c>
      <c r="W14" s="48" t="s">
        <v>185</v>
      </c>
      <c r="X14" s="72">
        <v>9</v>
      </c>
      <c r="Y14" s="72">
        <v>3.5</v>
      </c>
      <c r="Z14" s="48" t="s">
        <v>328</v>
      </c>
      <c r="AA14" s="48" t="s">
        <v>328</v>
      </c>
      <c r="AB14" s="80"/>
      <c r="AC14" s="74">
        <v>9.9</v>
      </c>
      <c r="AD14" s="74">
        <v>8</v>
      </c>
      <c r="AE14" s="74">
        <v>4</v>
      </c>
      <c r="AF14" s="76">
        <v>9</v>
      </c>
      <c r="AG14" s="76">
        <v>9</v>
      </c>
      <c r="AH14" s="49">
        <f t="shared" si="3"/>
        <v>7.5549999999999997</v>
      </c>
      <c r="AI14" s="102" t="str">
        <f t="shared" si="4"/>
        <v>Aprovado</v>
      </c>
    </row>
    <row r="15" spans="1:35" s="48" customFormat="1" x14ac:dyDescent="0.2">
      <c r="A15" s="45" t="s">
        <v>67</v>
      </c>
      <c r="B15" s="51">
        <v>6</v>
      </c>
      <c r="C15" s="47">
        <v>9</v>
      </c>
      <c r="D15" s="45" t="s">
        <v>67</v>
      </c>
      <c r="E15" s="80"/>
      <c r="F15" s="65">
        <f t="shared" si="5"/>
        <v>7.5</v>
      </c>
      <c r="G15" s="65">
        <f t="shared" si="0"/>
        <v>10</v>
      </c>
      <c r="H15" s="66" t="s">
        <v>67</v>
      </c>
      <c r="I15" s="66" t="s">
        <v>68</v>
      </c>
      <c r="J15" s="68" t="s">
        <v>226</v>
      </c>
      <c r="K15" s="67">
        <v>10</v>
      </c>
      <c r="L15" s="65">
        <f t="shared" si="1"/>
        <v>6</v>
      </c>
      <c r="M15" t="s">
        <v>261</v>
      </c>
      <c r="N15" t="s">
        <v>262</v>
      </c>
      <c r="O15" t="s">
        <v>68</v>
      </c>
      <c r="P15" s="44">
        <v>1</v>
      </c>
      <c r="Q15" s="44"/>
      <c r="R15" s="44">
        <v>5</v>
      </c>
      <c r="S15" s="44">
        <f t="shared" si="2"/>
        <v>6</v>
      </c>
      <c r="T15" s="48" t="s">
        <v>67</v>
      </c>
      <c r="W15" s="48" t="s">
        <v>68</v>
      </c>
      <c r="X15" s="72">
        <v>8.8000000000000007</v>
      </c>
      <c r="Y15" s="72">
        <v>8</v>
      </c>
      <c r="Z15" s="48" t="s">
        <v>329</v>
      </c>
      <c r="AA15" s="48" t="s">
        <v>329</v>
      </c>
      <c r="AB15" s="80"/>
      <c r="AC15" s="74">
        <v>9.5</v>
      </c>
      <c r="AD15" s="74">
        <v>8</v>
      </c>
      <c r="AE15" s="74">
        <v>7.2</v>
      </c>
      <c r="AF15" s="76">
        <v>10</v>
      </c>
      <c r="AG15" s="76">
        <v>6</v>
      </c>
      <c r="AH15" s="49">
        <f t="shared" si="3"/>
        <v>7.8849999999999998</v>
      </c>
      <c r="AI15" s="102" t="str">
        <f t="shared" si="4"/>
        <v>Aprovado</v>
      </c>
    </row>
    <row r="16" spans="1:35" s="48" customFormat="1" x14ac:dyDescent="0.2">
      <c r="A16" s="99" t="s">
        <v>134</v>
      </c>
      <c r="B16" s="52">
        <v>0</v>
      </c>
      <c r="C16" s="47">
        <v>8</v>
      </c>
      <c r="D16" s="50" t="s">
        <v>134</v>
      </c>
      <c r="E16" s="80"/>
      <c r="F16" s="64">
        <v>8</v>
      </c>
      <c r="G16" s="65">
        <f t="shared" si="0"/>
        <v>3</v>
      </c>
      <c r="H16" s="66" t="s">
        <v>134</v>
      </c>
      <c r="I16" s="66" t="s">
        <v>135</v>
      </c>
      <c r="J16" s="66" t="s">
        <v>221</v>
      </c>
      <c r="K16" s="67">
        <v>3</v>
      </c>
      <c r="L16" s="65">
        <f t="shared" si="1"/>
        <v>5.5</v>
      </c>
      <c r="M16" t="s">
        <v>263</v>
      </c>
      <c r="N16" t="s">
        <v>264</v>
      </c>
      <c r="O16" t="s">
        <v>135</v>
      </c>
      <c r="P16" s="44">
        <v>0.5</v>
      </c>
      <c r="Q16" s="44">
        <v>5</v>
      </c>
      <c r="R16" s="44"/>
      <c r="S16" s="44">
        <f t="shared" si="2"/>
        <v>5.5</v>
      </c>
      <c r="T16" s="48" t="s">
        <v>134</v>
      </c>
      <c r="W16" s="48" t="s">
        <v>135</v>
      </c>
      <c r="X16" s="72">
        <v>5.6</v>
      </c>
      <c r="Y16" s="72">
        <v>4.5</v>
      </c>
      <c r="Z16" s="48" t="s">
        <v>330</v>
      </c>
      <c r="AA16" s="48" t="s">
        <v>330</v>
      </c>
      <c r="AB16" s="80">
        <v>0.5</v>
      </c>
      <c r="AC16" s="74">
        <v>4.4000000000000004</v>
      </c>
      <c r="AD16" s="74">
        <v>7</v>
      </c>
      <c r="AE16" s="74">
        <v>1</v>
      </c>
      <c r="AF16" s="76">
        <v>9</v>
      </c>
      <c r="AG16" s="76">
        <v>3</v>
      </c>
      <c r="AH16" s="52">
        <f t="shared" si="3"/>
        <v>4.7750000000000004</v>
      </c>
      <c r="AI16" s="103" t="str">
        <f t="shared" si="4"/>
        <v>Substitutiva</v>
      </c>
    </row>
    <row r="17" spans="1:35" s="48" customFormat="1" x14ac:dyDescent="0.2">
      <c r="A17" s="45" t="s">
        <v>90</v>
      </c>
      <c r="B17" s="51">
        <v>8</v>
      </c>
      <c r="C17" s="47">
        <v>10</v>
      </c>
      <c r="D17" s="50" t="s">
        <v>90</v>
      </c>
      <c r="E17" s="80"/>
      <c r="F17" s="65">
        <f>(C17+B17)/2</f>
        <v>9</v>
      </c>
      <c r="G17" s="65">
        <f t="shared" si="0"/>
        <v>10</v>
      </c>
      <c r="H17" s="66" t="s">
        <v>90</v>
      </c>
      <c r="I17" s="66" t="s">
        <v>91</v>
      </c>
      <c r="J17" s="66" t="s">
        <v>220</v>
      </c>
      <c r="K17" s="67">
        <v>10</v>
      </c>
      <c r="L17" s="65">
        <f t="shared" si="1"/>
        <v>6</v>
      </c>
      <c r="M17" t="s">
        <v>265</v>
      </c>
      <c r="N17" t="s">
        <v>266</v>
      </c>
      <c r="O17" t="s">
        <v>91</v>
      </c>
      <c r="P17" s="44">
        <v>1</v>
      </c>
      <c r="Q17" s="44"/>
      <c r="R17" s="44">
        <v>5</v>
      </c>
      <c r="S17" s="44">
        <f t="shared" si="2"/>
        <v>6</v>
      </c>
      <c r="T17" s="48" t="s">
        <v>90</v>
      </c>
      <c r="W17" s="48" t="s">
        <v>91</v>
      </c>
      <c r="X17" s="72">
        <v>8.8000000000000007</v>
      </c>
      <c r="Y17" s="72">
        <v>8</v>
      </c>
      <c r="Z17" s="48" t="s">
        <v>331</v>
      </c>
      <c r="AA17" s="48" t="s">
        <v>331</v>
      </c>
      <c r="AB17" s="80"/>
      <c r="AC17" s="74">
        <v>10</v>
      </c>
      <c r="AD17" s="74">
        <v>10</v>
      </c>
      <c r="AE17" s="74">
        <v>8.3000000000000007</v>
      </c>
      <c r="AF17" s="76">
        <v>10</v>
      </c>
      <c r="AG17" s="76">
        <v>5</v>
      </c>
      <c r="AH17" s="49">
        <f t="shared" si="3"/>
        <v>8.2474999999999987</v>
      </c>
      <c r="AI17" s="102" t="str">
        <f t="shared" si="4"/>
        <v>Aprovado</v>
      </c>
    </row>
    <row r="18" spans="1:35" s="48" customFormat="1" x14ac:dyDescent="0.2">
      <c r="A18" s="45" t="s">
        <v>206</v>
      </c>
      <c r="B18" s="51">
        <v>9</v>
      </c>
      <c r="C18" s="46">
        <v>0</v>
      </c>
      <c r="D18" s="45" t="s">
        <v>206</v>
      </c>
      <c r="E18" s="80"/>
      <c r="F18" s="64">
        <v>9</v>
      </c>
      <c r="G18" s="65">
        <f t="shared" si="0"/>
        <v>10</v>
      </c>
      <c r="H18" s="66" t="s">
        <v>206</v>
      </c>
      <c r="I18" s="66" t="s">
        <v>222</v>
      </c>
      <c r="J18" s="66" t="s">
        <v>220</v>
      </c>
      <c r="K18" s="67">
        <v>10</v>
      </c>
      <c r="L18" s="65">
        <f t="shared" si="1"/>
        <v>10</v>
      </c>
      <c r="M18" t="s">
        <v>267</v>
      </c>
      <c r="N18" t="s">
        <v>268</v>
      </c>
      <c r="O18" t="s">
        <v>222</v>
      </c>
      <c r="P18" s="44">
        <v>1</v>
      </c>
      <c r="Q18" s="44"/>
      <c r="R18" s="44">
        <v>9</v>
      </c>
      <c r="S18" s="44">
        <f t="shared" si="2"/>
        <v>10</v>
      </c>
      <c r="T18" s="48" t="s">
        <v>206</v>
      </c>
      <c r="W18" s="48" t="s">
        <v>222</v>
      </c>
      <c r="X18" s="72">
        <v>9.3000000000000007</v>
      </c>
      <c r="Y18" s="72">
        <v>9</v>
      </c>
      <c r="Z18" s="48" t="s">
        <v>332</v>
      </c>
      <c r="AA18" s="48" t="s">
        <v>332</v>
      </c>
      <c r="AB18" s="80"/>
      <c r="AC18" s="74">
        <v>10</v>
      </c>
      <c r="AD18" s="74">
        <v>10</v>
      </c>
      <c r="AE18" s="74">
        <v>6.5</v>
      </c>
      <c r="AF18" s="76">
        <v>10</v>
      </c>
      <c r="AG18" s="76">
        <v>10</v>
      </c>
      <c r="AH18" s="49">
        <f t="shared" si="3"/>
        <v>9.31</v>
      </c>
      <c r="AI18" s="102" t="str">
        <f t="shared" si="4"/>
        <v>Aprovado</v>
      </c>
    </row>
    <row r="19" spans="1:35" s="48" customFormat="1" x14ac:dyDescent="0.2">
      <c r="A19" s="50" t="s">
        <v>18</v>
      </c>
      <c r="B19" s="51">
        <v>4</v>
      </c>
      <c r="C19" s="47">
        <v>8</v>
      </c>
      <c r="D19" s="50" t="s">
        <v>18</v>
      </c>
      <c r="E19" s="80"/>
      <c r="F19" s="65">
        <f t="shared" ref="F19:F38" si="6">(C19+B19)/2</f>
        <v>6</v>
      </c>
      <c r="G19" s="65">
        <f t="shared" si="0"/>
        <v>9.5</v>
      </c>
      <c r="H19" s="66" t="s">
        <v>223</v>
      </c>
      <c r="I19" s="66" t="s">
        <v>19</v>
      </c>
      <c r="J19" s="66" t="s">
        <v>215</v>
      </c>
      <c r="K19" s="67">
        <v>9.5</v>
      </c>
      <c r="L19" s="65">
        <f t="shared" si="1"/>
        <v>8.5</v>
      </c>
      <c r="M19" t="s">
        <v>269</v>
      </c>
      <c r="N19" t="s">
        <v>270</v>
      </c>
      <c r="O19" t="s">
        <v>19</v>
      </c>
      <c r="P19" s="44">
        <v>0.5</v>
      </c>
      <c r="Q19" s="44"/>
      <c r="R19" s="44">
        <v>8</v>
      </c>
      <c r="S19" s="44">
        <f t="shared" si="2"/>
        <v>8.5</v>
      </c>
      <c r="T19" s="48" t="s">
        <v>223</v>
      </c>
      <c r="W19" s="48" t="s">
        <v>19</v>
      </c>
      <c r="X19" s="72">
        <v>10.199999999999999</v>
      </c>
      <c r="Y19" s="72">
        <v>3</v>
      </c>
      <c r="Z19" s="48" t="s">
        <v>333</v>
      </c>
      <c r="AA19" s="48" t="s">
        <v>333</v>
      </c>
      <c r="AB19" s="80"/>
      <c r="AC19" s="74">
        <v>10</v>
      </c>
      <c r="AD19" s="74">
        <v>10</v>
      </c>
      <c r="AE19" s="74">
        <v>7.3</v>
      </c>
      <c r="AF19" s="76">
        <v>8</v>
      </c>
      <c r="AG19" s="76">
        <v>10</v>
      </c>
      <c r="AH19" s="49">
        <f t="shared" si="3"/>
        <v>8.1150000000000002</v>
      </c>
      <c r="AI19" s="102" t="str">
        <f t="shared" si="4"/>
        <v>Aprovado</v>
      </c>
    </row>
    <row r="20" spans="1:35" s="48" customFormat="1" x14ac:dyDescent="0.2">
      <c r="A20" s="45" t="s">
        <v>76</v>
      </c>
      <c r="B20" s="51">
        <v>6</v>
      </c>
      <c r="C20" s="47">
        <v>8</v>
      </c>
      <c r="D20" s="45" t="s">
        <v>76</v>
      </c>
      <c r="E20" s="80"/>
      <c r="F20" s="65">
        <f t="shared" si="6"/>
        <v>7</v>
      </c>
      <c r="G20" s="65">
        <f t="shared" si="0"/>
        <v>8</v>
      </c>
      <c r="H20" s="66" t="s">
        <v>76</v>
      </c>
      <c r="I20" s="66" t="s">
        <v>77</v>
      </c>
      <c r="J20" s="68" t="s">
        <v>225</v>
      </c>
      <c r="K20" s="67">
        <v>8</v>
      </c>
      <c r="L20" s="65">
        <f t="shared" si="1"/>
        <v>9</v>
      </c>
      <c r="M20" t="s">
        <v>271</v>
      </c>
      <c r="N20" t="s">
        <v>272</v>
      </c>
      <c r="O20" t="s">
        <v>77</v>
      </c>
      <c r="P20" s="44">
        <v>1</v>
      </c>
      <c r="Q20" s="44">
        <v>8</v>
      </c>
      <c r="R20" s="44"/>
      <c r="S20" s="44">
        <f t="shared" si="2"/>
        <v>9</v>
      </c>
      <c r="T20" s="48" t="s">
        <v>76</v>
      </c>
      <c r="W20" s="48" t="s">
        <v>77</v>
      </c>
      <c r="X20" s="72">
        <v>5.3</v>
      </c>
      <c r="Y20" s="72">
        <v>4</v>
      </c>
      <c r="Z20" s="48" t="s">
        <v>334</v>
      </c>
      <c r="AA20" s="48" t="s">
        <v>334</v>
      </c>
      <c r="AB20" s="80">
        <v>2</v>
      </c>
      <c r="AC20" s="74">
        <v>6.8</v>
      </c>
      <c r="AD20" s="74">
        <v>8</v>
      </c>
      <c r="AE20" s="74">
        <v>7.2</v>
      </c>
      <c r="AF20" s="76">
        <v>8</v>
      </c>
      <c r="AG20" s="76">
        <v>0</v>
      </c>
      <c r="AH20" s="49">
        <f t="shared" si="3"/>
        <v>6.1575000000000006</v>
      </c>
      <c r="AI20" s="102" t="str">
        <f t="shared" si="4"/>
        <v>Aprovado</v>
      </c>
    </row>
    <row r="21" spans="1:35" s="48" customFormat="1" x14ac:dyDescent="0.2">
      <c r="A21" s="50" t="s">
        <v>52</v>
      </c>
      <c r="B21" s="51">
        <v>8</v>
      </c>
      <c r="C21" s="47">
        <v>9</v>
      </c>
      <c r="D21" s="50" t="s">
        <v>52</v>
      </c>
      <c r="E21" s="80"/>
      <c r="F21" s="65">
        <f t="shared" si="6"/>
        <v>8.5</v>
      </c>
      <c r="G21" s="65">
        <f t="shared" si="0"/>
        <v>10</v>
      </c>
      <c r="H21" s="66" t="s">
        <v>52</v>
      </c>
      <c r="I21" s="66" t="s">
        <v>53</v>
      </c>
      <c r="J21" s="68" t="s">
        <v>226</v>
      </c>
      <c r="K21" s="67">
        <v>10</v>
      </c>
      <c r="L21" s="65">
        <f t="shared" si="1"/>
        <v>9.5</v>
      </c>
      <c r="M21" t="s">
        <v>273</v>
      </c>
      <c r="N21" t="s">
        <v>274</v>
      </c>
      <c r="O21" t="s">
        <v>53</v>
      </c>
      <c r="P21" s="44">
        <v>0.5</v>
      </c>
      <c r="Q21" s="44">
        <v>9</v>
      </c>
      <c r="R21" s="44"/>
      <c r="S21" s="44">
        <f t="shared" si="2"/>
        <v>9.5</v>
      </c>
      <c r="T21" s="48" t="s">
        <v>52</v>
      </c>
      <c r="W21" s="48" t="s">
        <v>53</v>
      </c>
      <c r="X21" s="72">
        <v>7.9</v>
      </c>
      <c r="Y21" s="72">
        <v>7</v>
      </c>
      <c r="Z21" s="48" t="s">
        <v>335</v>
      </c>
      <c r="AA21" s="48" t="s">
        <v>335</v>
      </c>
      <c r="AB21" s="80">
        <v>4</v>
      </c>
      <c r="AC21" s="74">
        <v>8.6999999999999993</v>
      </c>
      <c r="AD21" s="74">
        <v>8</v>
      </c>
      <c r="AE21" s="74">
        <v>4.5</v>
      </c>
      <c r="AF21" s="76">
        <v>8</v>
      </c>
      <c r="AG21" s="76">
        <v>3</v>
      </c>
      <c r="AH21" s="49">
        <f t="shared" si="3"/>
        <v>7.2824999999999989</v>
      </c>
      <c r="AI21" s="102" t="str">
        <f t="shared" si="4"/>
        <v>Aprovado</v>
      </c>
    </row>
    <row r="22" spans="1:35" s="48" customFormat="1" x14ac:dyDescent="0.2">
      <c r="A22" s="45" t="s">
        <v>191</v>
      </c>
      <c r="B22" s="51">
        <v>7</v>
      </c>
      <c r="C22" s="47">
        <v>9</v>
      </c>
      <c r="D22" s="45" t="s">
        <v>191</v>
      </c>
      <c r="E22" s="80"/>
      <c r="F22" s="65">
        <f t="shared" si="6"/>
        <v>8</v>
      </c>
      <c r="G22" s="65">
        <f t="shared" si="0"/>
        <v>10</v>
      </c>
      <c r="H22" s="66" t="s">
        <v>191</v>
      </c>
      <c r="I22" s="66" t="s">
        <v>192</v>
      </c>
      <c r="J22" s="66" t="s">
        <v>217</v>
      </c>
      <c r="K22" s="67">
        <v>10</v>
      </c>
      <c r="L22" s="65">
        <f t="shared" si="1"/>
        <v>10</v>
      </c>
      <c r="M22" t="s">
        <v>275</v>
      </c>
      <c r="N22" t="s">
        <v>276</v>
      </c>
      <c r="O22" t="s">
        <v>192</v>
      </c>
      <c r="P22" s="44">
        <v>0</v>
      </c>
      <c r="Q22" s="44">
        <v>10</v>
      </c>
      <c r="R22" s="44"/>
      <c r="S22" s="44">
        <f t="shared" si="2"/>
        <v>10</v>
      </c>
      <c r="T22" s="48" t="s">
        <v>191</v>
      </c>
      <c r="W22" s="48" t="s">
        <v>192</v>
      </c>
      <c r="X22" s="72">
        <v>8.1999999999999993</v>
      </c>
      <c r="Y22" s="72">
        <v>7.5</v>
      </c>
      <c r="Z22" s="48" t="s">
        <v>336</v>
      </c>
      <c r="AA22" s="48" t="s">
        <v>336</v>
      </c>
      <c r="AB22" s="80"/>
      <c r="AC22" s="74">
        <v>9.4</v>
      </c>
      <c r="AD22" s="74">
        <v>9</v>
      </c>
      <c r="AE22" s="74">
        <v>9.3000000000000007</v>
      </c>
      <c r="AF22" s="76">
        <v>10</v>
      </c>
      <c r="AG22" s="76">
        <v>6</v>
      </c>
      <c r="AH22" s="49">
        <f t="shared" si="3"/>
        <v>8.67</v>
      </c>
      <c r="AI22" s="102" t="str">
        <f t="shared" si="4"/>
        <v>Aprovado</v>
      </c>
    </row>
    <row r="23" spans="1:35" s="48" customFormat="1" x14ac:dyDescent="0.2">
      <c r="A23" s="99" t="s">
        <v>126</v>
      </c>
      <c r="B23" s="51">
        <v>6</v>
      </c>
      <c r="C23" s="47">
        <v>5</v>
      </c>
      <c r="D23" s="50" t="s">
        <v>126</v>
      </c>
      <c r="E23" s="80"/>
      <c r="F23" s="65">
        <f t="shared" si="6"/>
        <v>5.5</v>
      </c>
      <c r="G23" s="65">
        <f t="shared" si="0"/>
        <v>3</v>
      </c>
      <c r="H23" s="66" t="s">
        <v>126</v>
      </c>
      <c r="I23" s="66" t="s">
        <v>127</v>
      </c>
      <c r="J23" s="66" t="s">
        <v>221</v>
      </c>
      <c r="K23" s="67">
        <v>3</v>
      </c>
      <c r="L23" s="65">
        <f t="shared" si="1"/>
        <v>4</v>
      </c>
      <c r="M23" t="s">
        <v>277</v>
      </c>
      <c r="N23" t="s">
        <v>278</v>
      </c>
      <c r="O23" t="s">
        <v>127</v>
      </c>
      <c r="P23" s="44">
        <v>1</v>
      </c>
      <c r="Q23" s="44">
        <v>3</v>
      </c>
      <c r="R23" s="44"/>
      <c r="S23" s="44">
        <f t="shared" si="2"/>
        <v>4</v>
      </c>
      <c r="T23" s="48" t="s">
        <v>126</v>
      </c>
      <c r="W23" s="48" t="s">
        <v>127</v>
      </c>
      <c r="X23" s="72">
        <v>7.3</v>
      </c>
      <c r="Y23" s="72">
        <v>7</v>
      </c>
      <c r="Z23" s="48" t="s">
        <v>337</v>
      </c>
      <c r="AA23" s="48" t="s">
        <v>337</v>
      </c>
      <c r="AB23" s="80">
        <v>0.5</v>
      </c>
      <c r="AC23" s="74">
        <v>5.5</v>
      </c>
      <c r="AD23" s="74">
        <v>4.5</v>
      </c>
      <c r="AE23" s="74">
        <v>2.5</v>
      </c>
      <c r="AF23" s="76">
        <v>7</v>
      </c>
      <c r="AG23" s="76">
        <v>3</v>
      </c>
      <c r="AH23" s="52">
        <f t="shared" si="3"/>
        <v>4.7100000000000009</v>
      </c>
      <c r="AI23" s="103" t="str">
        <f t="shared" si="4"/>
        <v>Substitutiva</v>
      </c>
    </row>
    <row r="24" spans="1:35" s="48" customFormat="1" x14ac:dyDescent="0.2">
      <c r="A24" s="45" t="s">
        <v>38</v>
      </c>
      <c r="B24" s="51">
        <v>7</v>
      </c>
      <c r="C24" s="47">
        <v>8</v>
      </c>
      <c r="D24" s="45" t="s">
        <v>38</v>
      </c>
      <c r="E24" s="80"/>
      <c r="F24" s="65">
        <f t="shared" si="6"/>
        <v>7.5</v>
      </c>
      <c r="G24" s="65">
        <f t="shared" si="0"/>
        <v>9.5</v>
      </c>
      <c r="H24" s="66" t="s">
        <v>38</v>
      </c>
      <c r="I24" s="66" t="s">
        <v>39</v>
      </c>
      <c r="J24" s="66" t="s">
        <v>219</v>
      </c>
      <c r="K24" s="67">
        <v>9.5</v>
      </c>
      <c r="L24" s="65">
        <f t="shared" si="1"/>
        <v>9</v>
      </c>
      <c r="M24" t="s">
        <v>279</v>
      </c>
      <c r="N24" t="s">
        <v>280</v>
      </c>
      <c r="O24" t="s">
        <v>39</v>
      </c>
      <c r="P24" s="44">
        <v>1</v>
      </c>
      <c r="Q24" s="44">
        <v>8</v>
      </c>
      <c r="R24" s="44"/>
      <c r="S24" s="44">
        <f t="shared" si="2"/>
        <v>9</v>
      </c>
      <c r="T24" s="48" t="s">
        <v>38</v>
      </c>
      <c r="W24" s="48" t="s">
        <v>39</v>
      </c>
      <c r="X24" s="72">
        <v>10</v>
      </c>
      <c r="Y24" s="72">
        <v>5</v>
      </c>
      <c r="Z24" s="48" t="s">
        <v>338</v>
      </c>
      <c r="AA24" s="48" t="s">
        <v>338</v>
      </c>
      <c r="AB24" s="80"/>
      <c r="AC24" s="74">
        <v>9.9</v>
      </c>
      <c r="AD24" s="74">
        <v>7</v>
      </c>
      <c r="AE24" s="74">
        <v>3.2</v>
      </c>
      <c r="AF24" s="76">
        <v>9</v>
      </c>
      <c r="AG24" s="76">
        <v>9</v>
      </c>
      <c r="AH24" s="49">
        <f t="shared" si="3"/>
        <v>7.6549999999999994</v>
      </c>
      <c r="AI24" s="102" t="str">
        <f t="shared" si="4"/>
        <v>Aprovado</v>
      </c>
    </row>
    <row r="25" spans="1:35" s="48" customFormat="1" x14ac:dyDescent="0.2">
      <c r="A25" s="99" t="s">
        <v>138</v>
      </c>
      <c r="B25" s="51">
        <v>5</v>
      </c>
      <c r="C25" s="47">
        <v>5</v>
      </c>
      <c r="D25" s="50" t="s">
        <v>207</v>
      </c>
      <c r="E25" s="80"/>
      <c r="F25" s="65">
        <f t="shared" si="6"/>
        <v>5</v>
      </c>
      <c r="G25" s="65">
        <f t="shared" si="0"/>
        <v>3</v>
      </c>
      <c r="H25" s="66" t="s">
        <v>207</v>
      </c>
      <c r="I25" s="66" t="s">
        <v>139</v>
      </c>
      <c r="J25" s="66" t="s">
        <v>221</v>
      </c>
      <c r="K25" s="67">
        <v>3</v>
      </c>
      <c r="L25" s="65">
        <f t="shared" si="1"/>
        <v>2</v>
      </c>
      <c r="M25" t="s">
        <v>281</v>
      </c>
      <c r="N25" t="s">
        <v>282</v>
      </c>
      <c r="O25" t="s">
        <v>139</v>
      </c>
      <c r="P25" s="44">
        <v>0</v>
      </c>
      <c r="Q25" s="44"/>
      <c r="R25" s="44">
        <v>2</v>
      </c>
      <c r="S25" s="44">
        <f t="shared" si="2"/>
        <v>2</v>
      </c>
      <c r="T25" s="48" t="s">
        <v>207</v>
      </c>
      <c r="W25" s="48" t="s">
        <v>139</v>
      </c>
      <c r="X25" s="72">
        <v>5.2</v>
      </c>
      <c r="Y25" s="72">
        <v>0</v>
      </c>
      <c r="Z25" s="48" t="s">
        <v>339</v>
      </c>
      <c r="AA25" s="48" t="s">
        <v>339</v>
      </c>
      <c r="AB25" s="80" t="s">
        <v>360</v>
      </c>
      <c r="AC25" s="74">
        <v>6.1</v>
      </c>
      <c r="AD25" s="74">
        <v>4.5</v>
      </c>
      <c r="AE25" s="74">
        <v>3.2</v>
      </c>
      <c r="AF25" s="76">
        <v>7</v>
      </c>
      <c r="AG25" s="76">
        <v>2</v>
      </c>
      <c r="AH25" s="52">
        <f t="shared" si="3"/>
        <v>3.3975</v>
      </c>
      <c r="AI25" s="103" t="str">
        <f t="shared" si="4"/>
        <v>Substitutiva</v>
      </c>
    </row>
    <row r="26" spans="1:35" s="48" customFormat="1" x14ac:dyDescent="0.2">
      <c r="A26" s="45" t="s">
        <v>111</v>
      </c>
      <c r="B26" s="51">
        <v>6</v>
      </c>
      <c r="C26" s="47">
        <v>6</v>
      </c>
      <c r="D26" s="45" t="s">
        <v>208</v>
      </c>
      <c r="E26" s="80"/>
      <c r="F26" s="65">
        <f t="shared" si="6"/>
        <v>6</v>
      </c>
      <c r="G26" s="65">
        <f t="shared" si="0"/>
        <v>9.5</v>
      </c>
      <c r="H26" s="66" t="s">
        <v>208</v>
      </c>
      <c r="I26" s="66" t="s">
        <v>112</v>
      </c>
      <c r="J26" s="66" t="s">
        <v>215</v>
      </c>
      <c r="K26" s="67">
        <v>9.5</v>
      </c>
      <c r="L26" s="65">
        <f t="shared" si="1"/>
        <v>5</v>
      </c>
      <c r="M26" t="s">
        <v>283</v>
      </c>
      <c r="N26" t="s">
        <v>284</v>
      </c>
      <c r="O26" t="s">
        <v>112</v>
      </c>
      <c r="P26" s="44">
        <v>1</v>
      </c>
      <c r="Q26" s="44"/>
      <c r="R26" s="44">
        <v>4</v>
      </c>
      <c r="S26" s="44">
        <f t="shared" si="2"/>
        <v>5</v>
      </c>
      <c r="T26" s="48" t="s">
        <v>208</v>
      </c>
      <c r="W26" s="48" t="s">
        <v>112</v>
      </c>
      <c r="X26" s="72">
        <v>9</v>
      </c>
      <c r="Y26" s="72">
        <v>3</v>
      </c>
      <c r="Z26" s="48" t="s">
        <v>340</v>
      </c>
      <c r="AA26" s="48" t="s">
        <v>340</v>
      </c>
      <c r="AB26" s="80">
        <v>1</v>
      </c>
      <c r="AC26" s="74">
        <v>10</v>
      </c>
      <c r="AD26" s="74">
        <v>10</v>
      </c>
      <c r="AE26" s="74">
        <v>0</v>
      </c>
      <c r="AF26" s="76">
        <v>10</v>
      </c>
      <c r="AG26" s="76">
        <v>3</v>
      </c>
      <c r="AH26" s="100">
        <v>6.2</v>
      </c>
      <c r="AI26" s="102" t="str">
        <f t="shared" si="4"/>
        <v>Aprovado</v>
      </c>
    </row>
    <row r="27" spans="1:35" s="48" customFormat="1" x14ac:dyDescent="0.2">
      <c r="A27" s="50" t="s">
        <v>115</v>
      </c>
      <c r="B27" s="51">
        <v>7</v>
      </c>
      <c r="C27" s="47">
        <v>8</v>
      </c>
      <c r="D27" s="50" t="s">
        <v>115</v>
      </c>
      <c r="E27" s="80"/>
      <c r="F27" s="65">
        <f t="shared" si="6"/>
        <v>7.5</v>
      </c>
      <c r="G27" s="65">
        <f t="shared" si="0"/>
        <v>9.5</v>
      </c>
      <c r="H27" s="66" t="s">
        <v>115</v>
      </c>
      <c r="I27" s="66" t="s">
        <v>116</v>
      </c>
      <c r="J27" s="66" t="s">
        <v>214</v>
      </c>
      <c r="K27" s="67">
        <v>9.5</v>
      </c>
      <c r="L27" s="65">
        <f t="shared" si="1"/>
        <v>5</v>
      </c>
      <c r="M27" t="s">
        <v>285</v>
      </c>
      <c r="N27" t="s">
        <v>286</v>
      </c>
      <c r="O27" t="s">
        <v>116</v>
      </c>
      <c r="P27" s="44">
        <v>1</v>
      </c>
      <c r="Q27" s="44"/>
      <c r="R27" s="44">
        <v>4</v>
      </c>
      <c r="S27" s="44">
        <f t="shared" si="2"/>
        <v>5</v>
      </c>
      <c r="T27" s="48" t="s">
        <v>115</v>
      </c>
      <c r="W27" s="48" t="s">
        <v>116</v>
      </c>
      <c r="X27" s="72">
        <v>10.3</v>
      </c>
      <c r="Y27" s="72">
        <v>8</v>
      </c>
      <c r="Z27" s="48" t="s">
        <v>341</v>
      </c>
      <c r="AA27" s="48" t="s">
        <v>341</v>
      </c>
      <c r="AB27" s="80"/>
      <c r="AC27" s="74">
        <v>8.5</v>
      </c>
      <c r="AD27" s="74">
        <v>7</v>
      </c>
      <c r="AE27" s="74">
        <v>5</v>
      </c>
      <c r="AF27" s="76">
        <v>10</v>
      </c>
      <c r="AG27" s="76">
        <v>5</v>
      </c>
      <c r="AH27" s="49">
        <f t="shared" si="3"/>
        <v>7.2475000000000005</v>
      </c>
      <c r="AI27" s="102" t="str">
        <f t="shared" si="4"/>
        <v>Aprovado</v>
      </c>
    </row>
    <row r="28" spans="1:35" s="48" customFormat="1" x14ac:dyDescent="0.2">
      <c r="A28" s="45" t="s">
        <v>195</v>
      </c>
      <c r="B28" s="51">
        <v>5</v>
      </c>
      <c r="C28" s="47">
        <v>8</v>
      </c>
      <c r="D28" s="45" t="s">
        <v>195</v>
      </c>
      <c r="E28" s="80"/>
      <c r="F28" s="65">
        <f t="shared" si="6"/>
        <v>6.5</v>
      </c>
      <c r="G28" s="65">
        <f t="shared" si="0"/>
        <v>10</v>
      </c>
      <c r="H28" s="66" t="s">
        <v>195</v>
      </c>
      <c r="I28" s="66" t="s">
        <v>196</v>
      </c>
      <c r="J28" s="66" t="s">
        <v>217</v>
      </c>
      <c r="K28" s="67">
        <v>10</v>
      </c>
      <c r="L28" s="65">
        <f t="shared" si="1"/>
        <v>6.5</v>
      </c>
      <c r="M28" t="s">
        <v>287</v>
      </c>
      <c r="N28" t="s">
        <v>288</v>
      </c>
      <c r="O28" t="s">
        <v>196</v>
      </c>
      <c r="P28" s="44">
        <v>0.5</v>
      </c>
      <c r="Q28" s="44"/>
      <c r="R28" s="44">
        <v>6</v>
      </c>
      <c r="S28" s="44">
        <f t="shared" si="2"/>
        <v>6.5</v>
      </c>
      <c r="T28" s="48" t="s">
        <v>195</v>
      </c>
      <c r="W28" s="48" t="s">
        <v>196</v>
      </c>
      <c r="X28" s="72">
        <v>8.5</v>
      </c>
      <c r="Y28" s="72">
        <v>6</v>
      </c>
      <c r="Z28" s="48" t="s">
        <v>342</v>
      </c>
      <c r="AA28" s="48" t="s">
        <v>342</v>
      </c>
      <c r="AB28" s="80"/>
      <c r="AC28" s="74">
        <v>9.3000000000000007</v>
      </c>
      <c r="AD28" s="74">
        <v>9</v>
      </c>
      <c r="AE28" s="74">
        <v>6.2</v>
      </c>
      <c r="AF28" s="76">
        <v>8</v>
      </c>
      <c r="AG28" s="76">
        <v>5</v>
      </c>
      <c r="AH28" s="49">
        <f t="shared" si="3"/>
        <v>7.2850000000000001</v>
      </c>
      <c r="AI28" s="102" t="str">
        <f t="shared" si="4"/>
        <v>Aprovado</v>
      </c>
    </row>
    <row r="29" spans="1:35" s="48" customFormat="1" x14ac:dyDescent="0.2">
      <c r="A29" s="50" t="s">
        <v>96</v>
      </c>
      <c r="B29" s="51">
        <v>9</v>
      </c>
      <c r="C29" s="47">
        <v>9</v>
      </c>
      <c r="D29" s="45" t="s">
        <v>96</v>
      </c>
      <c r="E29" s="80"/>
      <c r="F29" s="65">
        <f t="shared" si="6"/>
        <v>9</v>
      </c>
      <c r="G29" s="65">
        <f t="shared" si="0"/>
        <v>9.5</v>
      </c>
      <c r="H29" s="66" t="s">
        <v>96</v>
      </c>
      <c r="I29" s="66" t="s">
        <v>97</v>
      </c>
      <c r="J29" s="66" t="s">
        <v>214</v>
      </c>
      <c r="K29" s="67">
        <v>9.5</v>
      </c>
      <c r="L29" s="65">
        <f t="shared" si="1"/>
        <v>6</v>
      </c>
      <c r="M29" t="s">
        <v>289</v>
      </c>
      <c r="N29" t="s">
        <v>290</v>
      </c>
      <c r="O29" t="s">
        <v>97</v>
      </c>
      <c r="P29" s="44">
        <v>0</v>
      </c>
      <c r="Q29" s="44">
        <v>6</v>
      </c>
      <c r="R29" s="44"/>
      <c r="S29" s="44">
        <f t="shared" si="2"/>
        <v>6</v>
      </c>
      <c r="T29" s="48" t="s">
        <v>96</v>
      </c>
      <c r="W29" s="48" t="s">
        <v>97</v>
      </c>
      <c r="X29" s="72">
        <v>9</v>
      </c>
      <c r="Y29" s="72">
        <v>2</v>
      </c>
      <c r="Z29" s="48" t="s">
        <v>343</v>
      </c>
      <c r="AA29" s="48" t="s">
        <v>343</v>
      </c>
      <c r="AB29" s="80">
        <v>1</v>
      </c>
      <c r="AC29" s="74">
        <v>7.3</v>
      </c>
      <c r="AD29" s="74">
        <v>7</v>
      </c>
      <c r="AE29" s="74">
        <v>4.5</v>
      </c>
      <c r="AF29" s="76">
        <v>8</v>
      </c>
      <c r="AG29" s="76">
        <v>4</v>
      </c>
      <c r="AH29" s="49">
        <f t="shared" si="3"/>
        <v>6.21</v>
      </c>
      <c r="AI29" s="102" t="str">
        <f t="shared" si="4"/>
        <v>Aprovado</v>
      </c>
    </row>
    <row r="30" spans="1:35" s="48" customFormat="1" x14ac:dyDescent="0.2">
      <c r="A30" s="45" t="s">
        <v>55</v>
      </c>
      <c r="B30" s="51">
        <v>7</v>
      </c>
      <c r="C30" s="47">
        <v>7</v>
      </c>
      <c r="D30" s="45" t="s">
        <v>55</v>
      </c>
      <c r="E30" s="80"/>
      <c r="F30" s="65">
        <f t="shared" si="6"/>
        <v>7</v>
      </c>
      <c r="G30" s="65">
        <f t="shared" si="0"/>
        <v>9.5</v>
      </c>
      <c r="H30" s="66" t="s">
        <v>55</v>
      </c>
      <c r="I30" s="66" t="s">
        <v>56</v>
      </c>
      <c r="J30" s="66" t="s">
        <v>215</v>
      </c>
      <c r="K30" s="67">
        <v>9.5</v>
      </c>
      <c r="L30" s="65">
        <f t="shared" si="1"/>
        <v>10</v>
      </c>
      <c r="M30" t="s">
        <v>291</v>
      </c>
      <c r="N30" t="s">
        <v>292</v>
      </c>
      <c r="O30" t="s">
        <v>56</v>
      </c>
      <c r="P30" s="44">
        <v>1</v>
      </c>
      <c r="Q30" s="44"/>
      <c r="R30" s="44">
        <v>9</v>
      </c>
      <c r="S30" s="44">
        <f t="shared" si="2"/>
        <v>10</v>
      </c>
      <c r="T30" s="48" t="s">
        <v>55</v>
      </c>
      <c r="W30" s="48" t="s">
        <v>56</v>
      </c>
      <c r="X30" s="72">
        <v>11</v>
      </c>
      <c r="Y30" s="72">
        <v>8</v>
      </c>
      <c r="Z30" s="48" t="s">
        <v>344</v>
      </c>
      <c r="AA30" s="48" t="s">
        <v>344</v>
      </c>
      <c r="AB30" s="80"/>
      <c r="AC30" s="74">
        <v>10</v>
      </c>
      <c r="AD30" s="74">
        <v>10</v>
      </c>
      <c r="AE30" s="74">
        <v>10</v>
      </c>
      <c r="AF30" s="76">
        <v>9</v>
      </c>
      <c r="AG30" s="76">
        <v>6</v>
      </c>
      <c r="AH30" s="49">
        <f t="shared" si="3"/>
        <v>8.9749999999999996</v>
      </c>
      <c r="AI30" s="102" t="str">
        <f t="shared" si="4"/>
        <v>Aprovado</v>
      </c>
    </row>
    <row r="31" spans="1:35" s="48" customFormat="1" x14ac:dyDescent="0.2">
      <c r="A31" s="50" t="s">
        <v>64</v>
      </c>
      <c r="B31" s="51">
        <v>8</v>
      </c>
      <c r="C31" s="47">
        <v>8</v>
      </c>
      <c r="D31" s="45" t="s">
        <v>209</v>
      </c>
      <c r="E31" s="80"/>
      <c r="F31" s="65">
        <f t="shared" si="6"/>
        <v>8</v>
      </c>
      <c r="G31" s="65">
        <f t="shared" si="0"/>
        <v>7</v>
      </c>
      <c r="H31" s="66" t="s">
        <v>64</v>
      </c>
      <c r="I31" s="66" t="s">
        <v>65</v>
      </c>
      <c r="J31" s="66" t="s">
        <v>216</v>
      </c>
      <c r="K31" s="67">
        <v>7</v>
      </c>
      <c r="L31" s="65">
        <f t="shared" si="1"/>
        <v>9</v>
      </c>
      <c r="M31" t="s">
        <v>293</v>
      </c>
      <c r="N31" t="s">
        <v>294</v>
      </c>
      <c r="O31" t="s">
        <v>65</v>
      </c>
      <c r="P31" s="44">
        <v>1</v>
      </c>
      <c r="Q31" s="44"/>
      <c r="R31" s="44">
        <v>8</v>
      </c>
      <c r="S31" s="44">
        <f t="shared" si="2"/>
        <v>9</v>
      </c>
      <c r="T31" s="48" t="s">
        <v>64</v>
      </c>
      <c r="W31" s="48" t="s">
        <v>65</v>
      </c>
      <c r="X31" s="72">
        <v>7.7</v>
      </c>
      <c r="Y31" s="72">
        <v>9.5</v>
      </c>
      <c r="Z31" s="48" t="s">
        <v>345</v>
      </c>
      <c r="AA31" s="48" t="s">
        <v>345</v>
      </c>
      <c r="AB31" s="80"/>
      <c r="AC31" s="74">
        <v>9.4</v>
      </c>
      <c r="AD31" s="74">
        <v>7.5</v>
      </c>
      <c r="AE31" s="74">
        <v>3.5</v>
      </c>
      <c r="AF31" s="76">
        <v>10</v>
      </c>
      <c r="AG31" s="76">
        <v>6</v>
      </c>
      <c r="AH31" s="49">
        <f t="shared" si="3"/>
        <v>7.5824999999999996</v>
      </c>
      <c r="AI31" s="102" t="str">
        <f t="shared" si="4"/>
        <v>Aprovado</v>
      </c>
    </row>
    <row r="32" spans="1:35" s="48" customFormat="1" x14ac:dyDescent="0.2">
      <c r="A32" s="98" t="s">
        <v>209</v>
      </c>
      <c r="B32" s="52">
        <v>0</v>
      </c>
      <c r="C32" s="46">
        <v>0</v>
      </c>
      <c r="D32" s="53"/>
      <c r="E32" s="80"/>
      <c r="F32" s="64">
        <f t="shared" si="6"/>
        <v>0</v>
      </c>
      <c r="G32" s="65">
        <f t="shared" si="0"/>
        <v>3</v>
      </c>
      <c r="H32" s="66" t="s">
        <v>209</v>
      </c>
      <c r="I32" s="66" t="s">
        <v>224</v>
      </c>
      <c r="J32" s="66" t="s">
        <v>221</v>
      </c>
      <c r="K32" s="67">
        <v>3</v>
      </c>
      <c r="L32" s="65">
        <f t="shared" si="1"/>
        <v>4</v>
      </c>
      <c r="M32" t="s">
        <v>295</v>
      </c>
      <c r="N32" t="s">
        <v>296</v>
      </c>
      <c r="O32" t="s">
        <v>224</v>
      </c>
      <c r="P32" s="44">
        <v>1</v>
      </c>
      <c r="Q32" s="44"/>
      <c r="R32" s="44">
        <v>3</v>
      </c>
      <c r="S32" s="44">
        <f t="shared" si="2"/>
        <v>4</v>
      </c>
      <c r="T32" s="48" t="s">
        <v>209</v>
      </c>
      <c r="W32" s="48" t="s">
        <v>224</v>
      </c>
      <c r="X32" s="72">
        <v>6.2</v>
      </c>
      <c r="Y32" s="72">
        <v>6</v>
      </c>
      <c r="Z32" s="48" t="s">
        <v>346</v>
      </c>
      <c r="AA32" s="48" t="s">
        <v>346</v>
      </c>
      <c r="AB32" s="80">
        <v>1.5</v>
      </c>
      <c r="AC32" s="74">
        <v>6.1</v>
      </c>
      <c r="AD32" s="74">
        <v>4.5</v>
      </c>
      <c r="AE32" s="74">
        <v>3</v>
      </c>
      <c r="AF32" s="76">
        <v>9</v>
      </c>
      <c r="AG32" s="76">
        <v>1</v>
      </c>
      <c r="AH32" s="52">
        <f t="shared" si="3"/>
        <v>4.0975000000000001</v>
      </c>
      <c r="AI32" s="103" t="str">
        <f t="shared" si="4"/>
        <v>Substitutiva</v>
      </c>
    </row>
    <row r="33" spans="1:35" s="48" customFormat="1" ht="15" x14ac:dyDescent="0.25">
      <c r="A33" s="98" t="s">
        <v>353</v>
      </c>
      <c r="B33" s="52">
        <v>0</v>
      </c>
      <c r="C33" s="46">
        <v>0</v>
      </c>
      <c r="D33" s="53"/>
      <c r="E33" s="80"/>
      <c r="F33" s="64">
        <f t="shared" si="6"/>
        <v>0</v>
      </c>
      <c r="G33" s="65">
        <f t="shared" si="0"/>
        <v>8</v>
      </c>
      <c r="H33" s="68" t="s">
        <v>227</v>
      </c>
      <c r="I33" s="66"/>
      <c r="J33" s="68" t="s">
        <v>228</v>
      </c>
      <c r="K33" s="67">
        <v>8</v>
      </c>
      <c r="L33" s="65">
        <f t="shared" si="1"/>
        <v>0</v>
      </c>
      <c r="M33" t="s">
        <v>297</v>
      </c>
      <c r="N33" t="s">
        <v>298</v>
      </c>
      <c r="O33" t="s">
        <v>299</v>
      </c>
      <c r="P33" s="62"/>
      <c r="Q33" s="62"/>
      <c r="R33" s="62"/>
      <c r="S33" s="44">
        <f t="shared" si="2"/>
        <v>0</v>
      </c>
      <c r="X33" s="72">
        <v>0</v>
      </c>
      <c r="Y33" s="72">
        <v>0</v>
      </c>
      <c r="Z33" s="48" t="s">
        <v>347</v>
      </c>
      <c r="AA33" s="48" t="s">
        <v>347</v>
      </c>
      <c r="AB33" s="80">
        <v>2</v>
      </c>
      <c r="AC33" s="74">
        <v>7.4</v>
      </c>
      <c r="AD33" s="74">
        <v>7</v>
      </c>
      <c r="AE33" s="74">
        <v>0</v>
      </c>
      <c r="AF33" s="76">
        <v>1</v>
      </c>
      <c r="AG33" s="76">
        <v>0</v>
      </c>
      <c r="AH33" s="52">
        <f t="shared" si="3"/>
        <v>2.13</v>
      </c>
      <c r="AI33" s="103" t="str">
        <f t="shared" si="4"/>
        <v>Substitutiva</v>
      </c>
    </row>
    <row r="34" spans="1:35" s="48" customFormat="1" x14ac:dyDescent="0.2">
      <c r="A34" s="45" t="s">
        <v>45</v>
      </c>
      <c r="B34" s="51">
        <v>7</v>
      </c>
      <c r="C34" s="47">
        <v>9</v>
      </c>
      <c r="D34" s="45" t="s">
        <v>45</v>
      </c>
      <c r="E34" s="80"/>
      <c r="F34" s="65">
        <f t="shared" si="6"/>
        <v>8</v>
      </c>
      <c r="G34" s="65">
        <f t="shared" si="0"/>
        <v>10</v>
      </c>
      <c r="H34" s="66" t="s">
        <v>45</v>
      </c>
      <c r="I34" s="66" t="s">
        <v>46</v>
      </c>
      <c r="J34" s="68" t="s">
        <v>226</v>
      </c>
      <c r="K34" s="67">
        <v>10</v>
      </c>
      <c r="L34" s="65">
        <f t="shared" si="1"/>
        <v>10</v>
      </c>
      <c r="M34" t="s">
        <v>300</v>
      </c>
      <c r="N34" t="s">
        <v>301</v>
      </c>
      <c r="O34" t="s">
        <v>46</v>
      </c>
      <c r="P34" s="44">
        <v>1</v>
      </c>
      <c r="Q34" s="44">
        <v>10</v>
      </c>
      <c r="R34" s="44"/>
      <c r="S34" s="44">
        <f t="shared" si="2"/>
        <v>10</v>
      </c>
      <c r="T34" s="48" t="s">
        <v>45</v>
      </c>
      <c r="W34" s="48" t="s">
        <v>46</v>
      </c>
      <c r="X34" s="72">
        <v>9.6999999999999993</v>
      </c>
      <c r="Y34" s="72">
        <v>8</v>
      </c>
      <c r="Z34" s="48" t="s">
        <v>348</v>
      </c>
      <c r="AA34" s="48" t="s">
        <v>348</v>
      </c>
      <c r="AB34" s="80"/>
      <c r="AC34" s="74">
        <v>9.5</v>
      </c>
      <c r="AD34" s="74">
        <v>8</v>
      </c>
      <c r="AE34" s="74">
        <v>7.5</v>
      </c>
      <c r="AF34" s="76">
        <v>9</v>
      </c>
      <c r="AG34" s="76">
        <v>5</v>
      </c>
      <c r="AH34" s="49">
        <f t="shared" si="3"/>
        <v>8.3275000000000006</v>
      </c>
      <c r="AI34" s="102" t="str">
        <f t="shared" si="4"/>
        <v>Aprovado</v>
      </c>
    </row>
    <row r="35" spans="1:35" s="48" customFormat="1" x14ac:dyDescent="0.2">
      <c r="A35" s="50" t="s">
        <v>41</v>
      </c>
      <c r="B35" s="51">
        <v>8</v>
      </c>
      <c r="C35" s="47">
        <v>8</v>
      </c>
      <c r="D35" s="45" t="s">
        <v>41</v>
      </c>
      <c r="E35" s="80"/>
      <c r="F35" s="65">
        <f t="shared" si="6"/>
        <v>8</v>
      </c>
      <c r="G35" s="65">
        <f t="shared" si="0"/>
        <v>9.5</v>
      </c>
      <c r="H35" s="66" t="s">
        <v>41</v>
      </c>
      <c r="I35" s="66" t="s">
        <v>42</v>
      </c>
      <c r="J35" s="66" t="s">
        <v>219</v>
      </c>
      <c r="K35" s="67">
        <v>9.5</v>
      </c>
      <c r="L35" s="65">
        <f t="shared" si="1"/>
        <v>9.5</v>
      </c>
      <c r="M35" t="s">
        <v>302</v>
      </c>
      <c r="N35" t="s">
        <v>303</v>
      </c>
      <c r="O35" t="s">
        <v>42</v>
      </c>
      <c r="P35" s="44">
        <v>0.5</v>
      </c>
      <c r="Q35" s="44"/>
      <c r="R35" s="44">
        <v>9</v>
      </c>
      <c r="S35" s="44">
        <f t="shared" si="2"/>
        <v>9.5</v>
      </c>
      <c r="T35" s="48" t="s">
        <v>41</v>
      </c>
      <c r="W35" s="48" t="s">
        <v>42</v>
      </c>
      <c r="X35" s="72">
        <v>9.6999999999999993</v>
      </c>
      <c r="Y35" s="72">
        <v>8</v>
      </c>
      <c r="Z35" s="48" t="s">
        <v>349</v>
      </c>
      <c r="AA35" s="48" t="s">
        <v>349</v>
      </c>
      <c r="AB35" s="80"/>
      <c r="AC35" s="74">
        <v>9.9</v>
      </c>
      <c r="AD35" s="74">
        <v>7</v>
      </c>
      <c r="AE35" s="74">
        <v>8.5</v>
      </c>
      <c r="AF35" s="76">
        <v>9</v>
      </c>
      <c r="AG35" s="76">
        <v>9</v>
      </c>
      <c r="AH35" s="49">
        <f t="shared" si="3"/>
        <v>8.77</v>
      </c>
      <c r="AI35" s="102" t="str">
        <f t="shared" si="4"/>
        <v>Aprovado</v>
      </c>
    </row>
    <row r="36" spans="1:35" s="48" customFormat="1" x14ac:dyDescent="0.2">
      <c r="A36" s="45" t="s">
        <v>81</v>
      </c>
      <c r="B36" s="51">
        <v>7</v>
      </c>
      <c r="C36" s="47">
        <v>9</v>
      </c>
      <c r="D36" s="45" t="s">
        <v>81</v>
      </c>
      <c r="E36" s="80"/>
      <c r="F36" s="65">
        <f t="shared" si="6"/>
        <v>8</v>
      </c>
      <c r="G36" s="65">
        <f t="shared" si="0"/>
        <v>10</v>
      </c>
      <c r="H36" s="66" t="s">
        <v>81</v>
      </c>
      <c r="I36" s="66" t="s">
        <v>82</v>
      </c>
      <c r="J36" s="68" t="s">
        <v>226</v>
      </c>
      <c r="K36" s="67">
        <v>10</v>
      </c>
      <c r="L36" s="65">
        <f t="shared" si="1"/>
        <v>10</v>
      </c>
      <c r="M36" t="s">
        <v>304</v>
      </c>
      <c r="N36" t="s">
        <v>305</v>
      </c>
      <c r="O36" t="s">
        <v>82</v>
      </c>
      <c r="P36" s="44">
        <v>1</v>
      </c>
      <c r="Q36" s="44">
        <v>9</v>
      </c>
      <c r="R36" s="44"/>
      <c r="S36" s="44">
        <f t="shared" si="2"/>
        <v>10</v>
      </c>
      <c r="T36" s="48" t="s">
        <v>81</v>
      </c>
      <c r="W36" s="48" t="s">
        <v>82</v>
      </c>
      <c r="X36" s="72">
        <v>9.1999999999999993</v>
      </c>
      <c r="Y36" s="72">
        <v>6</v>
      </c>
      <c r="Z36" s="48" t="s">
        <v>350</v>
      </c>
      <c r="AA36" s="48" t="s">
        <v>350</v>
      </c>
      <c r="AB36" s="80"/>
      <c r="AC36" s="74">
        <v>9.4</v>
      </c>
      <c r="AD36" s="74">
        <v>8</v>
      </c>
      <c r="AE36" s="74">
        <v>7</v>
      </c>
      <c r="AF36" s="76">
        <v>10</v>
      </c>
      <c r="AG36" s="76">
        <v>3</v>
      </c>
      <c r="AH36" s="49">
        <f t="shared" si="3"/>
        <v>7.7949999999999999</v>
      </c>
      <c r="AI36" s="102" t="str">
        <f t="shared" si="4"/>
        <v>Aprovado</v>
      </c>
    </row>
    <row r="37" spans="1:35" s="48" customFormat="1" x14ac:dyDescent="0.2">
      <c r="A37" s="99" t="s">
        <v>143</v>
      </c>
      <c r="B37" s="51">
        <v>8</v>
      </c>
      <c r="C37" s="47">
        <v>8</v>
      </c>
      <c r="D37" s="45" t="s">
        <v>143</v>
      </c>
      <c r="E37" s="80"/>
      <c r="F37" s="65">
        <f t="shared" si="6"/>
        <v>8</v>
      </c>
      <c r="G37" s="65">
        <f t="shared" si="0"/>
        <v>7</v>
      </c>
      <c r="H37" s="66" t="s">
        <v>143</v>
      </c>
      <c r="I37" s="66" t="s">
        <v>144</v>
      </c>
      <c r="J37" s="66" t="s">
        <v>216</v>
      </c>
      <c r="K37" s="67">
        <v>7</v>
      </c>
      <c r="L37" s="65">
        <f t="shared" si="1"/>
        <v>10</v>
      </c>
      <c r="M37" t="s">
        <v>306</v>
      </c>
      <c r="N37" t="s">
        <v>307</v>
      </c>
      <c r="O37" t="s">
        <v>144</v>
      </c>
      <c r="P37" s="44">
        <v>1</v>
      </c>
      <c r="Q37" s="44">
        <v>10</v>
      </c>
      <c r="R37" s="44"/>
      <c r="S37" s="44">
        <f t="shared" si="2"/>
        <v>10</v>
      </c>
      <c r="T37" s="48" t="s">
        <v>143</v>
      </c>
      <c r="W37" s="48" t="s">
        <v>144</v>
      </c>
      <c r="X37" s="72">
        <v>8.8000000000000007</v>
      </c>
      <c r="Y37" s="72">
        <v>6</v>
      </c>
      <c r="Z37" s="48" t="s">
        <v>351</v>
      </c>
      <c r="AA37" s="48" t="s">
        <v>351</v>
      </c>
      <c r="AB37" s="80">
        <v>3</v>
      </c>
      <c r="AC37" s="74">
        <v>1.9</v>
      </c>
      <c r="AD37" s="74">
        <v>0</v>
      </c>
      <c r="AE37" s="74">
        <v>0</v>
      </c>
      <c r="AF37" s="76">
        <v>9</v>
      </c>
      <c r="AG37" s="76">
        <v>4</v>
      </c>
      <c r="AH37" s="52">
        <f t="shared" si="3"/>
        <v>5.2774999999999999</v>
      </c>
      <c r="AI37" s="103" t="str">
        <f t="shared" si="4"/>
        <v>Substitutiva</v>
      </c>
    </row>
    <row r="38" spans="1:35" s="48" customFormat="1" x14ac:dyDescent="0.2">
      <c r="A38" s="54" t="s">
        <v>70</v>
      </c>
      <c r="B38" s="55">
        <v>7</v>
      </c>
      <c r="C38" s="56">
        <v>8</v>
      </c>
      <c r="D38" s="57" t="s">
        <v>70</v>
      </c>
      <c r="E38" s="81"/>
      <c r="F38" s="69">
        <f t="shared" si="6"/>
        <v>7.5</v>
      </c>
      <c r="G38" s="69">
        <f t="shared" si="0"/>
        <v>10</v>
      </c>
      <c r="H38" s="70" t="s">
        <v>70</v>
      </c>
      <c r="I38" s="70" t="s">
        <v>71</v>
      </c>
      <c r="J38" s="70" t="s">
        <v>217</v>
      </c>
      <c r="K38" s="71">
        <v>10</v>
      </c>
      <c r="L38" s="69">
        <f t="shared" si="1"/>
        <v>10</v>
      </c>
      <c r="M38" t="s">
        <v>308</v>
      </c>
      <c r="N38" t="s">
        <v>309</v>
      </c>
      <c r="O38" t="s">
        <v>71</v>
      </c>
      <c r="P38" s="44">
        <v>0.5</v>
      </c>
      <c r="Q38" s="44">
        <v>10</v>
      </c>
      <c r="R38" s="44"/>
      <c r="S38" s="44">
        <f t="shared" si="2"/>
        <v>10</v>
      </c>
      <c r="T38" s="58" t="s">
        <v>70</v>
      </c>
      <c r="U38" s="58"/>
      <c r="V38" s="58"/>
      <c r="W38" s="58" t="s">
        <v>71</v>
      </c>
      <c r="X38" s="73">
        <v>5.7</v>
      </c>
      <c r="Y38" s="73">
        <v>8</v>
      </c>
      <c r="Z38" s="48" t="s">
        <v>352</v>
      </c>
      <c r="AA38" s="63" t="s">
        <v>352</v>
      </c>
      <c r="AB38" s="81"/>
      <c r="AC38" s="75">
        <v>9.1999999999999993</v>
      </c>
      <c r="AD38" s="75">
        <v>9</v>
      </c>
      <c r="AE38" s="75">
        <v>10</v>
      </c>
      <c r="AF38" s="77">
        <v>9</v>
      </c>
      <c r="AG38" s="77">
        <v>10</v>
      </c>
      <c r="AH38" s="59">
        <f t="shared" si="3"/>
        <v>9.004999999999999</v>
      </c>
      <c r="AI38" s="104" t="str">
        <f t="shared" si="4"/>
        <v>Aprovado</v>
      </c>
    </row>
    <row r="39" spans="1:35" x14ac:dyDescent="0.2">
      <c r="T39" s="48"/>
      <c r="U39" s="48"/>
      <c r="V39" s="48"/>
      <c r="W39" s="48"/>
      <c r="AH39" s="101">
        <f>AVERAGE(AH2:AH38)</f>
        <v>7.0992567567567573</v>
      </c>
      <c r="AI39" s="102" t="s">
        <v>360</v>
      </c>
    </row>
    <row r="40" spans="1:35" x14ac:dyDescent="0.2">
      <c r="A40" s="82" t="s">
        <v>363</v>
      </c>
      <c r="AI40" s="102"/>
    </row>
  </sheetData>
  <autoFilter ref="A1:AI40" xr:uid="{03DEADC6-8AC9-4805-8D8C-8AC5C14D5614}"/>
  <pageMargins left="0.7" right="0.7" top="0.75" bottom="0.75" header="0.3" footer="0.3"/>
  <pageSetup paperSize="9"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0"/>
  <sheetViews>
    <sheetView workbookViewId="0">
      <pane ySplit="1" topLeftCell="A2" activePane="bottomLeft" state="frozen"/>
      <selection pane="bottomLeft" activeCell="R1" sqref="R1:R29"/>
    </sheetView>
  </sheetViews>
  <sheetFormatPr defaultColWidth="12.5703125" defaultRowHeight="15.75" customHeight="1" x14ac:dyDescent="0.2"/>
  <cols>
    <col min="1" max="1" width="21.28515625" customWidth="1"/>
    <col min="2" max="2" width="19.28515625" customWidth="1"/>
    <col min="3" max="3" width="18.85546875" customWidth="1"/>
    <col min="4" max="4" width="18.85546875" hidden="1" customWidth="1"/>
    <col min="5" max="8" width="37.5703125" hidden="1" customWidth="1"/>
    <col min="9" max="9" width="32.42578125" hidden="1" customWidth="1"/>
    <col min="10" max="10" width="37.5703125" hidden="1" customWidth="1"/>
    <col min="11" max="11" width="32.7109375" hidden="1" customWidth="1"/>
    <col min="12" max="17" width="37.5703125" hidden="1" customWidth="1"/>
    <col min="18" max="18" width="9.7109375" style="20" customWidth="1"/>
    <col min="19" max="31" width="6" style="20" customWidth="1"/>
  </cols>
  <sheetData>
    <row r="1" spans="1:32" s="18" customFormat="1" ht="12.75" x14ac:dyDescent="0.2">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7" t="s">
        <v>16</v>
      </c>
      <c r="R1" s="22" t="s">
        <v>160</v>
      </c>
      <c r="S1" s="19" t="s">
        <v>146</v>
      </c>
      <c r="T1" s="21" t="s">
        <v>147</v>
      </c>
      <c r="U1" s="21" t="s">
        <v>148</v>
      </c>
      <c r="V1" s="21" t="s">
        <v>149</v>
      </c>
      <c r="W1" s="21" t="s">
        <v>150</v>
      </c>
      <c r="X1" s="21" t="s">
        <v>151</v>
      </c>
      <c r="Y1" s="21" t="s">
        <v>152</v>
      </c>
      <c r="Z1" s="21" t="s">
        <v>153</v>
      </c>
      <c r="AA1" s="21" t="s">
        <v>154</v>
      </c>
      <c r="AB1" s="21" t="s">
        <v>155</v>
      </c>
      <c r="AC1" s="21" t="s">
        <v>156</v>
      </c>
      <c r="AD1" s="21" t="s">
        <v>157</v>
      </c>
      <c r="AE1" s="21" t="s">
        <v>158</v>
      </c>
      <c r="AF1" s="18" t="s">
        <v>159</v>
      </c>
    </row>
    <row r="2" spans="1:32" ht="12.75" x14ac:dyDescent="0.2">
      <c r="A2" s="1">
        <v>45603.740846307875</v>
      </c>
      <c r="B2" s="2" t="s">
        <v>17</v>
      </c>
      <c r="C2" s="2" t="s">
        <v>18</v>
      </c>
      <c r="D2" s="2" t="s">
        <v>19</v>
      </c>
      <c r="E2" s="2" t="s">
        <v>20</v>
      </c>
      <c r="F2" s="2" t="s">
        <v>21</v>
      </c>
      <c r="G2" s="2" t="s">
        <v>22</v>
      </c>
      <c r="H2" s="2" t="s">
        <v>23</v>
      </c>
      <c r="I2" s="2" t="s">
        <v>25</v>
      </c>
      <c r="J2" s="3">
        <v>897</v>
      </c>
      <c r="K2" s="2" t="s">
        <v>26</v>
      </c>
      <c r="L2" s="2" t="s">
        <v>27</v>
      </c>
      <c r="M2" s="3">
        <v>4070916</v>
      </c>
      <c r="N2" s="2" t="s">
        <v>28</v>
      </c>
      <c r="O2" s="2" t="s">
        <v>29</v>
      </c>
      <c r="P2" s="2" t="s">
        <v>30</v>
      </c>
      <c r="Q2" s="4" t="s">
        <v>31</v>
      </c>
      <c r="R2" s="24">
        <f t="shared" ref="R2:R30" si="0">ROUND(SUM(S2:AE2)*11/13,0)</f>
        <v>8</v>
      </c>
      <c r="S2" s="20">
        <f t="shared" ref="S2:AA30" si="1">IF(E2=E$30,1,0)</f>
        <v>1</v>
      </c>
      <c r="T2" s="20">
        <f t="shared" si="1"/>
        <v>1</v>
      </c>
      <c r="U2" s="20">
        <f t="shared" si="1"/>
        <v>1</v>
      </c>
      <c r="V2" s="20">
        <f t="shared" si="1"/>
        <v>1</v>
      </c>
      <c r="W2" s="20">
        <f t="shared" si="1"/>
        <v>1</v>
      </c>
      <c r="X2" s="20">
        <f t="shared" si="1"/>
        <v>1</v>
      </c>
      <c r="Y2" s="20">
        <f t="shared" si="1"/>
        <v>1</v>
      </c>
      <c r="Z2" s="20">
        <f t="shared" si="1"/>
        <v>1</v>
      </c>
      <c r="AA2" s="20">
        <f t="shared" si="1"/>
        <v>1</v>
      </c>
      <c r="AB2" s="20">
        <f t="shared" ref="AB2:AE30" si="2">IF(N2=N$30,1,0)</f>
        <v>0</v>
      </c>
      <c r="AC2" s="20">
        <f t="shared" si="2"/>
        <v>0</v>
      </c>
      <c r="AD2" s="20">
        <f t="shared" si="2"/>
        <v>0</v>
      </c>
      <c r="AE2" s="20">
        <f t="shared" si="2"/>
        <v>1</v>
      </c>
    </row>
    <row r="3" spans="1:32" ht="12.75" x14ac:dyDescent="0.2">
      <c r="A3" s="5">
        <v>45603.740894398143</v>
      </c>
      <c r="B3" s="6" t="s">
        <v>32</v>
      </c>
      <c r="C3" s="6" t="s">
        <v>33</v>
      </c>
      <c r="D3" s="6" t="s">
        <v>34</v>
      </c>
      <c r="E3" s="6" t="s">
        <v>20</v>
      </c>
      <c r="F3" s="6" t="s">
        <v>21</v>
      </c>
      <c r="G3" s="6" t="s">
        <v>22</v>
      </c>
      <c r="H3" s="6" t="s">
        <v>23</v>
      </c>
      <c r="I3" s="6" t="s">
        <v>25</v>
      </c>
      <c r="J3" s="7">
        <v>897</v>
      </c>
      <c r="K3" s="6" t="s">
        <v>26</v>
      </c>
      <c r="L3" s="6" t="s">
        <v>27</v>
      </c>
      <c r="M3" s="7">
        <v>4070916</v>
      </c>
      <c r="N3" s="6" t="s">
        <v>35</v>
      </c>
      <c r="O3" s="6" t="s">
        <v>29</v>
      </c>
      <c r="P3" s="6" t="s">
        <v>36</v>
      </c>
      <c r="Q3" s="8" t="s">
        <v>31</v>
      </c>
      <c r="R3" s="24">
        <f t="shared" si="0"/>
        <v>8</v>
      </c>
      <c r="S3" s="20">
        <f t="shared" si="1"/>
        <v>1</v>
      </c>
      <c r="T3" s="20">
        <f t="shared" si="1"/>
        <v>1</v>
      </c>
      <c r="U3" s="20">
        <f t="shared" si="1"/>
        <v>1</v>
      </c>
      <c r="V3" s="20">
        <f t="shared" si="1"/>
        <v>1</v>
      </c>
      <c r="W3" s="20">
        <f t="shared" si="1"/>
        <v>1</v>
      </c>
      <c r="X3" s="20">
        <f t="shared" si="1"/>
        <v>1</v>
      </c>
      <c r="Y3" s="20">
        <f t="shared" si="1"/>
        <v>1</v>
      </c>
      <c r="Z3" s="20">
        <f t="shared" si="1"/>
        <v>1</v>
      </c>
      <c r="AA3" s="20">
        <f t="shared" si="1"/>
        <v>1</v>
      </c>
      <c r="AB3" s="20">
        <f t="shared" si="2"/>
        <v>0</v>
      </c>
      <c r="AC3" s="20">
        <f t="shared" si="2"/>
        <v>0</v>
      </c>
      <c r="AD3" s="20">
        <f t="shared" si="2"/>
        <v>0</v>
      </c>
      <c r="AE3" s="20">
        <f t="shared" si="2"/>
        <v>1</v>
      </c>
    </row>
    <row r="4" spans="1:32" ht="12.75" x14ac:dyDescent="0.2">
      <c r="A4" s="1">
        <v>45603.740950937499</v>
      </c>
      <c r="B4" s="2" t="s">
        <v>37</v>
      </c>
      <c r="C4" s="2" t="s">
        <v>38</v>
      </c>
      <c r="D4" s="2" t="s">
        <v>39</v>
      </c>
      <c r="E4" s="2" t="s">
        <v>20</v>
      </c>
      <c r="F4" s="2" t="s">
        <v>21</v>
      </c>
      <c r="G4" s="2" t="s">
        <v>22</v>
      </c>
      <c r="H4" s="2" t="s">
        <v>23</v>
      </c>
      <c r="I4" s="2" t="s">
        <v>25</v>
      </c>
      <c r="J4" s="3">
        <v>897</v>
      </c>
      <c r="K4" s="2" t="s">
        <v>26</v>
      </c>
      <c r="L4" s="2" t="s">
        <v>27</v>
      </c>
      <c r="M4" s="3">
        <v>4070916</v>
      </c>
      <c r="N4" s="2" t="s">
        <v>35</v>
      </c>
      <c r="O4" s="2" t="s">
        <v>29</v>
      </c>
      <c r="P4" s="2" t="s">
        <v>36</v>
      </c>
      <c r="Q4" s="4" t="s">
        <v>31</v>
      </c>
      <c r="R4" s="24">
        <f t="shared" si="0"/>
        <v>8</v>
      </c>
      <c r="S4" s="20">
        <f t="shared" si="1"/>
        <v>1</v>
      </c>
      <c r="T4" s="20">
        <f t="shared" si="1"/>
        <v>1</v>
      </c>
      <c r="U4" s="20">
        <f t="shared" si="1"/>
        <v>1</v>
      </c>
      <c r="V4" s="20">
        <f t="shared" si="1"/>
        <v>1</v>
      </c>
      <c r="W4" s="20">
        <f t="shared" si="1"/>
        <v>1</v>
      </c>
      <c r="X4" s="20">
        <f t="shared" si="1"/>
        <v>1</v>
      </c>
      <c r="Y4" s="20">
        <f t="shared" si="1"/>
        <v>1</v>
      </c>
      <c r="Z4" s="20">
        <f t="shared" si="1"/>
        <v>1</v>
      </c>
      <c r="AA4" s="20">
        <f t="shared" si="1"/>
        <v>1</v>
      </c>
      <c r="AB4" s="20">
        <f t="shared" si="2"/>
        <v>0</v>
      </c>
      <c r="AC4" s="20">
        <f t="shared" si="2"/>
        <v>0</v>
      </c>
      <c r="AD4" s="20">
        <f t="shared" si="2"/>
        <v>0</v>
      </c>
      <c r="AE4" s="20">
        <f t="shared" si="2"/>
        <v>1</v>
      </c>
    </row>
    <row r="5" spans="1:32" ht="12.75" x14ac:dyDescent="0.2">
      <c r="A5" s="5">
        <v>45603.741568229168</v>
      </c>
      <c r="B5" s="6" t="s">
        <v>40</v>
      </c>
      <c r="C5" s="6" t="s">
        <v>41</v>
      </c>
      <c r="D5" s="6" t="s">
        <v>42</v>
      </c>
      <c r="E5" s="6" t="s">
        <v>20</v>
      </c>
      <c r="F5" s="6" t="s">
        <v>21</v>
      </c>
      <c r="G5" s="6" t="s">
        <v>22</v>
      </c>
      <c r="H5" s="6" t="s">
        <v>23</v>
      </c>
      <c r="I5" s="6" t="s">
        <v>25</v>
      </c>
      <c r="J5" s="7">
        <v>897</v>
      </c>
      <c r="K5" s="6" t="s">
        <v>26</v>
      </c>
      <c r="L5" s="6" t="s">
        <v>27</v>
      </c>
      <c r="M5" s="7">
        <v>4070916</v>
      </c>
      <c r="N5" s="6" t="s">
        <v>35</v>
      </c>
      <c r="O5" s="6" t="s">
        <v>29</v>
      </c>
      <c r="P5" s="6" t="s">
        <v>36</v>
      </c>
      <c r="Q5" s="8" t="s">
        <v>43</v>
      </c>
      <c r="R5" s="24">
        <f t="shared" si="0"/>
        <v>8</v>
      </c>
      <c r="S5" s="20">
        <f t="shared" si="1"/>
        <v>1</v>
      </c>
      <c r="T5" s="20">
        <f t="shared" si="1"/>
        <v>1</v>
      </c>
      <c r="U5" s="20">
        <f t="shared" si="1"/>
        <v>1</v>
      </c>
      <c r="V5" s="20">
        <f t="shared" si="1"/>
        <v>1</v>
      </c>
      <c r="W5" s="20">
        <f t="shared" si="1"/>
        <v>1</v>
      </c>
      <c r="X5" s="20">
        <f t="shared" si="1"/>
        <v>1</v>
      </c>
      <c r="Y5" s="20">
        <f t="shared" si="1"/>
        <v>1</v>
      </c>
      <c r="Z5" s="20">
        <f t="shared" si="1"/>
        <v>1</v>
      </c>
      <c r="AA5" s="20">
        <f t="shared" si="1"/>
        <v>1</v>
      </c>
      <c r="AB5" s="20">
        <f t="shared" si="2"/>
        <v>0</v>
      </c>
      <c r="AC5" s="20">
        <f t="shared" si="2"/>
        <v>0</v>
      </c>
      <c r="AD5" s="20">
        <f t="shared" si="2"/>
        <v>0</v>
      </c>
      <c r="AE5" s="20">
        <f t="shared" si="2"/>
        <v>0</v>
      </c>
    </row>
    <row r="6" spans="1:32" ht="12.75" x14ac:dyDescent="0.2">
      <c r="A6" s="1">
        <v>45603.745026886572</v>
      </c>
      <c r="B6" s="2" t="s">
        <v>44</v>
      </c>
      <c r="C6" s="2" t="s">
        <v>45</v>
      </c>
      <c r="D6" s="2" t="s">
        <v>46</v>
      </c>
      <c r="E6" s="2" t="s">
        <v>20</v>
      </c>
      <c r="F6" s="2" t="s">
        <v>21</v>
      </c>
      <c r="G6" s="2" t="s">
        <v>22</v>
      </c>
      <c r="H6" s="2" t="s">
        <v>23</v>
      </c>
      <c r="I6" s="2" t="s">
        <v>25</v>
      </c>
      <c r="J6" s="3">
        <v>897</v>
      </c>
      <c r="K6" s="2" t="s">
        <v>26</v>
      </c>
      <c r="L6" s="2" t="s">
        <v>27</v>
      </c>
      <c r="M6" s="3">
        <v>4070916</v>
      </c>
      <c r="N6" s="2" t="s">
        <v>47</v>
      </c>
      <c r="O6" s="2" t="s">
        <v>48</v>
      </c>
      <c r="P6" s="2" t="s">
        <v>49</v>
      </c>
      <c r="Q6" s="4" t="s">
        <v>50</v>
      </c>
      <c r="R6" s="24">
        <f t="shared" si="0"/>
        <v>9</v>
      </c>
      <c r="S6" s="20">
        <f t="shared" si="1"/>
        <v>1</v>
      </c>
      <c r="T6" s="20">
        <f t="shared" si="1"/>
        <v>1</v>
      </c>
      <c r="U6" s="20">
        <f t="shared" si="1"/>
        <v>1</v>
      </c>
      <c r="V6" s="20">
        <f t="shared" si="1"/>
        <v>1</v>
      </c>
      <c r="W6" s="20">
        <f t="shared" si="1"/>
        <v>1</v>
      </c>
      <c r="X6" s="20">
        <f t="shared" si="1"/>
        <v>1</v>
      </c>
      <c r="Y6" s="20">
        <f t="shared" si="1"/>
        <v>1</v>
      </c>
      <c r="Z6" s="20">
        <f t="shared" si="1"/>
        <v>1</v>
      </c>
      <c r="AA6" s="20">
        <f t="shared" si="1"/>
        <v>1</v>
      </c>
      <c r="AB6" s="20">
        <f t="shared" si="2"/>
        <v>1</v>
      </c>
      <c r="AC6" s="20">
        <f t="shared" si="2"/>
        <v>0</v>
      </c>
      <c r="AD6" s="20">
        <f t="shared" si="2"/>
        <v>1</v>
      </c>
      <c r="AE6" s="20">
        <f t="shared" si="2"/>
        <v>0</v>
      </c>
    </row>
    <row r="7" spans="1:32" ht="12.75" x14ac:dyDescent="0.2">
      <c r="A7" s="5">
        <v>45603.745043229166</v>
      </c>
      <c r="B7" s="6" t="s">
        <v>51</v>
      </c>
      <c r="C7" s="6" t="s">
        <v>52</v>
      </c>
      <c r="D7" s="6" t="s">
        <v>53</v>
      </c>
      <c r="E7" s="6" t="s">
        <v>20</v>
      </c>
      <c r="F7" s="6" t="s">
        <v>21</v>
      </c>
      <c r="G7" s="6" t="s">
        <v>22</v>
      </c>
      <c r="H7" s="6" t="s">
        <v>23</v>
      </c>
      <c r="I7" s="6" t="s">
        <v>25</v>
      </c>
      <c r="J7" s="7">
        <v>897</v>
      </c>
      <c r="K7" s="6" t="s">
        <v>26</v>
      </c>
      <c r="L7" s="6" t="s">
        <v>27</v>
      </c>
      <c r="M7" s="7">
        <v>4070916</v>
      </c>
      <c r="N7" s="6" t="s">
        <v>47</v>
      </c>
      <c r="O7" s="6" t="s">
        <v>48</v>
      </c>
      <c r="P7" s="6" t="s">
        <v>49</v>
      </c>
      <c r="Q7" s="8" t="s">
        <v>50</v>
      </c>
      <c r="R7" s="24">
        <f t="shared" si="0"/>
        <v>9</v>
      </c>
      <c r="S7" s="20">
        <f t="shared" si="1"/>
        <v>1</v>
      </c>
      <c r="T7" s="20">
        <f t="shared" si="1"/>
        <v>1</v>
      </c>
      <c r="U7" s="20">
        <f t="shared" si="1"/>
        <v>1</v>
      </c>
      <c r="V7" s="20">
        <f t="shared" si="1"/>
        <v>1</v>
      </c>
      <c r="W7" s="20">
        <f t="shared" si="1"/>
        <v>1</v>
      </c>
      <c r="X7" s="20">
        <f t="shared" si="1"/>
        <v>1</v>
      </c>
      <c r="Y7" s="20">
        <f t="shared" si="1"/>
        <v>1</v>
      </c>
      <c r="Z7" s="20">
        <f t="shared" si="1"/>
        <v>1</v>
      </c>
      <c r="AA7" s="20">
        <f t="shared" si="1"/>
        <v>1</v>
      </c>
      <c r="AB7" s="20">
        <f t="shared" si="2"/>
        <v>1</v>
      </c>
      <c r="AC7" s="20">
        <f t="shared" si="2"/>
        <v>0</v>
      </c>
      <c r="AD7" s="20">
        <f t="shared" si="2"/>
        <v>1</v>
      </c>
      <c r="AE7" s="20">
        <f t="shared" si="2"/>
        <v>0</v>
      </c>
    </row>
    <row r="8" spans="1:32" ht="12.75" x14ac:dyDescent="0.2">
      <c r="A8" s="1">
        <v>45603.745195150463</v>
      </c>
      <c r="B8" s="2" t="s">
        <v>54</v>
      </c>
      <c r="C8" s="2" t="s">
        <v>55</v>
      </c>
      <c r="D8" s="2" t="s">
        <v>56</v>
      </c>
      <c r="E8" s="2" t="s">
        <v>20</v>
      </c>
      <c r="F8" s="2" t="s">
        <v>21</v>
      </c>
      <c r="G8" s="2" t="s">
        <v>22</v>
      </c>
      <c r="H8" s="2" t="s">
        <v>23</v>
      </c>
      <c r="I8" s="2" t="s">
        <v>25</v>
      </c>
      <c r="J8" s="3">
        <v>897</v>
      </c>
      <c r="K8" s="2" t="s">
        <v>57</v>
      </c>
      <c r="L8" s="2" t="s">
        <v>27</v>
      </c>
      <c r="M8" s="3">
        <v>4070916</v>
      </c>
      <c r="N8" s="2" t="s">
        <v>58</v>
      </c>
      <c r="O8" s="2" t="s">
        <v>48</v>
      </c>
      <c r="P8" s="2" t="s">
        <v>30</v>
      </c>
      <c r="Q8" s="4" t="s">
        <v>50</v>
      </c>
      <c r="R8" s="24">
        <f t="shared" si="0"/>
        <v>7</v>
      </c>
      <c r="S8" s="20">
        <f t="shared" si="1"/>
        <v>1</v>
      </c>
      <c r="T8" s="20">
        <f t="shared" si="1"/>
        <v>1</v>
      </c>
      <c r="U8" s="20">
        <f t="shared" si="1"/>
        <v>1</v>
      </c>
      <c r="V8" s="20">
        <f t="shared" si="1"/>
        <v>1</v>
      </c>
      <c r="W8" s="20">
        <f t="shared" si="1"/>
        <v>1</v>
      </c>
      <c r="X8" s="20">
        <f t="shared" si="1"/>
        <v>1</v>
      </c>
      <c r="Y8" s="20">
        <f t="shared" si="1"/>
        <v>0</v>
      </c>
      <c r="Z8" s="20">
        <f t="shared" si="1"/>
        <v>1</v>
      </c>
      <c r="AA8" s="20">
        <f t="shared" si="1"/>
        <v>1</v>
      </c>
      <c r="AB8" s="20">
        <f t="shared" si="2"/>
        <v>0</v>
      </c>
      <c r="AC8" s="20">
        <f t="shared" si="2"/>
        <v>0</v>
      </c>
      <c r="AD8" s="20">
        <f t="shared" si="2"/>
        <v>0</v>
      </c>
      <c r="AE8" s="20">
        <f t="shared" si="2"/>
        <v>0</v>
      </c>
    </row>
    <row r="9" spans="1:32" ht="12.75" x14ac:dyDescent="0.2">
      <c r="A9" s="5">
        <v>45603.745434583332</v>
      </c>
      <c r="B9" s="6" t="s">
        <v>59</v>
      </c>
      <c r="C9" s="6" t="s">
        <v>60</v>
      </c>
      <c r="D9" s="6" t="s">
        <v>61</v>
      </c>
      <c r="E9" s="6" t="s">
        <v>20</v>
      </c>
      <c r="F9" s="6" t="s">
        <v>21</v>
      </c>
      <c r="G9" s="6" t="s">
        <v>22</v>
      </c>
      <c r="H9" s="6" t="s">
        <v>23</v>
      </c>
      <c r="I9" s="6" t="s">
        <v>25</v>
      </c>
      <c r="J9" s="7">
        <v>897</v>
      </c>
      <c r="K9" s="6" t="s">
        <v>26</v>
      </c>
      <c r="L9" s="6" t="s">
        <v>62</v>
      </c>
      <c r="M9" s="7">
        <v>4070916</v>
      </c>
      <c r="N9" s="6" t="s">
        <v>47</v>
      </c>
      <c r="O9" s="6" t="s">
        <v>48</v>
      </c>
      <c r="P9" s="6" t="s">
        <v>49</v>
      </c>
      <c r="Q9" s="8" t="s">
        <v>50</v>
      </c>
      <c r="R9" s="24">
        <f t="shared" si="0"/>
        <v>8</v>
      </c>
      <c r="S9" s="20">
        <f t="shared" si="1"/>
        <v>1</v>
      </c>
      <c r="T9" s="20">
        <f t="shared" si="1"/>
        <v>1</v>
      </c>
      <c r="U9" s="20">
        <f t="shared" si="1"/>
        <v>1</v>
      </c>
      <c r="V9" s="20">
        <f t="shared" si="1"/>
        <v>1</v>
      </c>
      <c r="W9" s="20">
        <f t="shared" si="1"/>
        <v>1</v>
      </c>
      <c r="X9" s="20">
        <f t="shared" si="1"/>
        <v>1</v>
      </c>
      <c r="Y9" s="20">
        <f t="shared" si="1"/>
        <v>1</v>
      </c>
      <c r="Z9" s="20">
        <f t="shared" si="1"/>
        <v>0</v>
      </c>
      <c r="AA9" s="20">
        <f t="shared" si="1"/>
        <v>1</v>
      </c>
      <c r="AB9" s="20">
        <f t="shared" si="2"/>
        <v>1</v>
      </c>
      <c r="AC9" s="20">
        <f t="shared" si="2"/>
        <v>0</v>
      </c>
      <c r="AD9" s="20">
        <f t="shared" si="2"/>
        <v>1</v>
      </c>
      <c r="AE9" s="20">
        <f t="shared" si="2"/>
        <v>0</v>
      </c>
    </row>
    <row r="10" spans="1:32" ht="12.75" x14ac:dyDescent="0.2">
      <c r="A10" s="1">
        <v>45603.745462754625</v>
      </c>
      <c r="B10" s="2" t="s">
        <v>63</v>
      </c>
      <c r="C10" s="2" t="s">
        <v>64</v>
      </c>
      <c r="D10" s="2" t="s">
        <v>65</v>
      </c>
      <c r="E10" s="2" t="s">
        <v>20</v>
      </c>
      <c r="F10" s="2" t="s">
        <v>21</v>
      </c>
      <c r="G10" s="2" t="s">
        <v>22</v>
      </c>
      <c r="H10" s="2" t="s">
        <v>23</v>
      </c>
      <c r="I10" s="2" t="s">
        <v>25</v>
      </c>
      <c r="J10" s="3">
        <v>897</v>
      </c>
      <c r="K10" s="2" t="s">
        <v>26</v>
      </c>
      <c r="L10" s="2" t="s">
        <v>62</v>
      </c>
      <c r="M10" s="3">
        <v>4070916</v>
      </c>
      <c r="N10" s="2" t="s">
        <v>47</v>
      </c>
      <c r="O10" s="2" t="s">
        <v>48</v>
      </c>
      <c r="P10" s="2" t="s">
        <v>49</v>
      </c>
      <c r="Q10" s="4" t="s">
        <v>50</v>
      </c>
      <c r="R10" s="24">
        <f t="shared" si="0"/>
        <v>8</v>
      </c>
      <c r="S10" s="20">
        <f t="shared" si="1"/>
        <v>1</v>
      </c>
      <c r="T10" s="20">
        <f t="shared" si="1"/>
        <v>1</v>
      </c>
      <c r="U10" s="20">
        <f t="shared" si="1"/>
        <v>1</v>
      </c>
      <c r="V10" s="20">
        <f t="shared" si="1"/>
        <v>1</v>
      </c>
      <c r="W10" s="20">
        <f t="shared" si="1"/>
        <v>1</v>
      </c>
      <c r="X10" s="20">
        <f t="shared" si="1"/>
        <v>1</v>
      </c>
      <c r="Y10" s="20">
        <f t="shared" si="1"/>
        <v>1</v>
      </c>
      <c r="Z10" s="20">
        <f t="shared" si="1"/>
        <v>0</v>
      </c>
      <c r="AA10" s="20">
        <f t="shared" si="1"/>
        <v>1</v>
      </c>
      <c r="AB10" s="20">
        <f t="shared" si="2"/>
        <v>1</v>
      </c>
      <c r="AC10" s="20">
        <f t="shared" si="2"/>
        <v>0</v>
      </c>
      <c r="AD10" s="20">
        <f t="shared" si="2"/>
        <v>1</v>
      </c>
      <c r="AE10" s="20">
        <f t="shared" si="2"/>
        <v>0</v>
      </c>
    </row>
    <row r="11" spans="1:32" ht="12.75" x14ac:dyDescent="0.2">
      <c r="A11" s="5">
        <v>45603.746578020829</v>
      </c>
      <c r="B11" s="6" t="s">
        <v>66</v>
      </c>
      <c r="C11" s="6" t="s">
        <v>67</v>
      </c>
      <c r="D11" s="6" t="s">
        <v>68</v>
      </c>
      <c r="E11" s="6" t="s">
        <v>20</v>
      </c>
      <c r="F11" s="6" t="s">
        <v>21</v>
      </c>
      <c r="G11" s="6" t="s">
        <v>22</v>
      </c>
      <c r="H11" s="6" t="s">
        <v>23</v>
      </c>
      <c r="I11" s="6" t="s">
        <v>25</v>
      </c>
      <c r="J11" s="7">
        <v>897</v>
      </c>
      <c r="K11" s="6" t="s">
        <v>26</v>
      </c>
      <c r="L11" s="6" t="s">
        <v>27</v>
      </c>
      <c r="M11" s="7">
        <v>4070916</v>
      </c>
      <c r="N11" s="6" t="s">
        <v>47</v>
      </c>
      <c r="O11" s="6" t="s">
        <v>48</v>
      </c>
      <c r="P11" s="6" t="s">
        <v>49</v>
      </c>
      <c r="Q11" s="8" t="s">
        <v>50</v>
      </c>
      <c r="R11" s="24">
        <f t="shared" si="0"/>
        <v>9</v>
      </c>
      <c r="S11" s="20">
        <f t="shared" si="1"/>
        <v>1</v>
      </c>
      <c r="T11" s="20">
        <f t="shared" si="1"/>
        <v>1</v>
      </c>
      <c r="U11" s="20">
        <f t="shared" si="1"/>
        <v>1</v>
      </c>
      <c r="V11" s="20">
        <f t="shared" si="1"/>
        <v>1</v>
      </c>
      <c r="W11" s="20">
        <f t="shared" si="1"/>
        <v>1</v>
      </c>
      <c r="X11" s="20">
        <f t="shared" si="1"/>
        <v>1</v>
      </c>
      <c r="Y11" s="20">
        <f t="shared" si="1"/>
        <v>1</v>
      </c>
      <c r="Z11" s="20">
        <f t="shared" si="1"/>
        <v>1</v>
      </c>
      <c r="AA11" s="20">
        <f t="shared" si="1"/>
        <v>1</v>
      </c>
      <c r="AB11" s="20">
        <f t="shared" si="2"/>
        <v>1</v>
      </c>
      <c r="AC11" s="20">
        <f t="shared" si="2"/>
        <v>0</v>
      </c>
      <c r="AD11" s="20">
        <f t="shared" si="2"/>
        <v>1</v>
      </c>
      <c r="AE11" s="20">
        <f t="shared" si="2"/>
        <v>0</v>
      </c>
    </row>
    <row r="12" spans="1:32" ht="12.75" x14ac:dyDescent="0.2">
      <c r="A12" s="1">
        <v>45603.74659274306</v>
      </c>
      <c r="B12" s="2" t="s">
        <v>69</v>
      </c>
      <c r="C12" s="2" t="s">
        <v>70</v>
      </c>
      <c r="D12" s="2" t="s">
        <v>71</v>
      </c>
      <c r="E12" s="2" t="s">
        <v>20</v>
      </c>
      <c r="F12" s="2" t="s">
        <v>21</v>
      </c>
      <c r="G12" s="2" t="s">
        <v>22</v>
      </c>
      <c r="H12" s="2" t="s">
        <v>23</v>
      </c>
      <c r="I12" s="2" t="s">
        <v>25</v>
      </c>
      <c r="J12" s="3">
        <v>897</v>
      </c>
      <c r="K12" s="2" t="s">
        <v>57</v>
      </c>
      <c r="L12" s="2" t="s">
        <v>27</v>
      </c>
      <c r="M12" s="3">
        <v>4070916</v>
      </c>
      <c r="N12" s="2" t="s">
        <v>72</v>
      </c>
      <c r="O12" s="2" t="s">
        <v>73</v>
      </c>
      <c r="P12" s="2" t="s">
        <v>74</v>
      </c>
      <c r="Q12" s="4" t="s">
        <v>31</v>
      </c>
      <c r="R12" s="24">
        <f t="shared" si="0"/>
        <v>8</v>
      </c>
      <c r="S12" s="20">
        <f t="shared" si="1"/>
        <v>1</v>
      </c>
      <c r="T12" s="20">
        <f t="shared" si="1"/>
        <v>1</v>
      </c>
      <c r="U12" s="20">
        <f t="shared" si="1"/>
        <v>1</v>
      </c>
      <c r="V12" s="20">
        <f t="shared" si="1"/>
        <v>1</v>
      </c>
      <c r="W12" s="20">
        <f t="shared" si="1"/>
        <v>1</v>
      </c>
      <c r="X12" s="20">
        <f t="shared" si="1"/>
        <v>1</v>
      </c>
      <c r="Y12" s="20">
        <f t="shared" si="1"/>
        <v>0</v>
      </c>
      <c r="Z12" s="20">
        <f t="shared" si="1"/>
        <v>1</v>
      </c>
      <c r="AA12" s="20">
        <f t="shared" si="1"/>
        <v>1</v>
      </c>
      <c r="AB12" s="20">
        <f t="shared" si="2"/>
        <v>0</v>
      </c>
      <c r="AC12" s="20">
        <f t="shared" si="2"/>
        <v>0</v>
      </c>
      <c r="AD12" s="20">
        <f t="shared" si="2"/>
        <v>0</v>
      </c>
      <c r="AE12" s="20">
        <f t="shared" si="2"/>
        <v>1</v>
      </c>
    </row>
    <row r="13" spans="1:32" ht="12.75" x14ac:dyDescent="0.2">
      <c r="A13" s="5">
        <v>45603.747849641208</v>
      </c>
      <c r="B13" s="6" t="s">
        <v>75</v>
      </c>
      <c r="C13" s="6" t="s">
        <v>76</v>
      </c>
      <c r="D13" s="6" t="s">
        <v>77</v>
      </c>
      <c r="E13" s="6" t="s">
        <v>20</v>
      </c>
      <c r="F13" s="6" t="s">
        <v>21</v>
      </c>
      <c r="G13" s="6" t="s">
        <v>22</v>
      </c>
      <c r="H13" s="6" t="s">
        <v>23</v>
      </c>
      <c r="I13" s="6" t="s">
        <v>25</v>
      </c>
      <c r="J13" s="7">
        <v>897</v>
      </c>
      <c r="K13" s="6" t="s">
        <v>26</v>
      </c>
      <c r="L13" s="6" t="s">
        <v>27</v>
      </c>
      <c r="M13" s="7">
        <v>4070916</v>
      </c>
      <c r="N13" s="6" t="s">
        <v>47</v>
      </c>
      <c r="O13" s="6" t="s">
        <v>78</v>
      </c>
      <c r="P13" s="6" t="s">
        <v>36</v>
      </c>
      <c r="Q13" s="8" t="s">
        <v>79</v>
      </c>
      <c r="R13" s="24">
        <f t="shared" si="0"/>
        <v>8</v>
      </c>
      <c r="S13" s="20">
        <f t="shared" si="1"/>
        <v>1</v>
      </c>
      <c r="T13" s="20">
        <f t="shared" si="1"/>
        <v>1</v>
      </c>
      <c r="U13" s="20">
        <f t="shared" si="1"/>
        <v>1</v>
      </c>
      <c r="V13" s="20">
        <f t="shared" si="1"/>
        <v>1</v>
      </c>
      <c r="W13" s="20">
        <f t="shared" si="1"/>
        <v>1</v>
      </c>
      <c r="X13" s="20">
        <f t="shared" si="1"/>
        <v>1</v>
      </c>
      <c r="Y13" s="20">
        <f t="shared" si="1"/>
        <v>1</v>
      </c>
      <c r="Z13" s="20">
        <f t="shared" si="1"/>
        <v>1</v>
      </c>
      <c r="AA13" s="20">
        <f t="shared" si="1"/>
        <v>1</v>
      </c>
      <c r="AB13" s="20">
        <f t="shared" si="2"/>
        <v>1</v>
      </c>
      <c r="AC13" s="20">
        <f t="shared" si="2"/>
        <v>0</v>
      </c>
      <c r="AD13" s="20">
        <f t="shared" si="2"/>
        <v>0</v>
      </c>
      <c r="AE13" s="20">
        <f t="shared" si="2"/>
        <v>0</v>
      </c>
    </row>
    <row r="14" spans="1:32" ht="12.75" x14ac:dyDescent="0.2">
      <c r="A14" s="1">
        <v>45603.748093865739</v>
      </c>
      <c r="B14" s="2" t="s">
        <v>80</v>
      </c>
      <c r="C14" s="2" t="s">
        <v>81</v>
      </c>
      <c r="D14" s="2" t="s">
        <v>82</v>
      </c>
      <c r="E14" s="2" t="s">
        <v>20</v>
      </c>
      <c r="F14" s="2" t="s">
        <v>21</v>
      </c>
      <c r="G14" s="2" t="s">
        <v>22</v>
      </c>
      <c r="H14" s="2" t="s">
        <v>23</v>
      </c>
      <c r="I14" s="2" t="s">
        <v>25</v>
      </c>
      <c r="J14" s="3">
        <v>897</v>
      </c>
      <c r="K14" s="2" t="s">
        <v>26</v>
      </c>
      <c r="L14" s="2" t="s">
        <v>27</v>
      </c>
      <c r="M14" s="3">
        <v>4070916</v>
      </c>
      <c r="N14" s="2" t="s">
        <v>47</v>
      </c>
      <c r="O14" s="2" t="s">
        <v>48</v>
      </c>
      <c r="P14" s="2" t="s">
        <v>49</v>
      </c>
      <c r="Q14" s="4" t="s">
        <v>50</v>
      </c>
      <c r="R14" s="24">
        <f t="shared" si="0"/>
        <v>9</v>
      </c>
      <c r="S14" s="20">
        <f t="shared" si="1"/>
        <v>1</v>
      </c>
      <c r="T14" s="20">
        <f t="shared" si="1"/>
        <v>1</v>
      </c>
      <c r="U14" s="20">
        <f t="shared" si="1"/>
        <v>1</v>
      </c>
      <c r="V14" s="20">
        <f t="shared" si="1"/>
        <v>1</v>
      </c>
      <c r="W14" s="20">
        <f t="shared" si="1"/>
        <v>1</v>
      </c>
      <c r="X14" s="20">
        <f t="shared" si="1"/>
        <v>1</v>
      </c>
      <c r="Y14" s="20">
        <f t="shared" si="1"/>
        <v>1</v>
      </c>
      <c r="Z14" s="20">
        <f t="shared" si="1"/>
        <v>1</v>
      </c>
      <c r="AA14" s="20">
        <f t="shared" si="1"/>
        <v>1</v>
      </c>
      <c r="AB14" s="20">
        <f t="shared" si="2"/>
        <v>1</v>
      </c>
      <c r="AC14" s="20">
        <f t="shared" si="2"/>
        <v>0</v>
      </c>
      <c r="AD14" s="20">
        <f t="shared" si="2"/>
        <v>1</v>
      </c>
      <c r="AE14" s="20">
        <f t="shared" si="2"/>
        <v>0</v>
      </c>
    </row>
    <row r="15" spans="1:32" ht="12.75" x14ac:dyDescent="0.2">
      <c r="A15" s="5">
        <v>45603.748568622686</v>
      </c>
      <c r="B15" s="6" t="s">
        <v>83</v>
      </c>
      <c r="C15" s="6" t="s">
        <v>84</v>
      </c>
      <c r="D15" s="6" t="s">
        <v>85</v>
      </c>
      <c r="E15" s="6" t="s">
        <v>20</v>
      </c>
      <c r="F15" s="6" t="s">
        <v>21</v>
      </c>
      <c r="G15" s="6" t="s">
        <v>22</v>
      </c>
      <c r="H15" s="6" t="s">
        <v>23</v>
      </c>
      <c r="I15" s="6" t="s">
        <v>25</v>
      </c>
      <c r="J15" s="7">
        <v>897</v>
      </c>
      <c r="K15" s="6" t="s">
        <v>26</v>
      </c>
      <c r="L15" s="6" t="s">
        <v>27</v>
      </c>
      <c r="M15" s="7">
        <v>4070916</v>
      </c>
      <c r="N15" s="6" t="s">
        <v>47</v>
      </c>
      <c r="O15" s="6" t="s">
        <v>48</v>
      </c>
      <c r="P15" s="6" t="s">
        <v>49</v>
      </c>
      <c r="Q15" s="8" t="s">
        <v>31</v>
      </c>
      <c r="R15" s="24">
        <f t="shared" si="0"/>
        <v>10</v>
      </c>
      <c r="S15" s="20">
        <f t="shared" si="1"/>
        <v>1</v>
      </c>
      <c r="T15" s="20">
        <f t="shared" si="1"/>
        <v>1</v>
      </c>
      <c r="U15" s="20">
        <f t="shared" si="1"/>
        <v>1</v>
      </c>
      <c r="V15" s="20">
        <f t="shared" si="1"/>
        <v>1</v>
      </c>
      <c r="W15" s="20">
        <f t="shared" si="1"/>
        <v>1</v>
      </c>
      <c r="X15" s="20">
        <f t="shared" si="1"/>
        <v>1</v>
      </c>
      <c r="Y15" s="20">
        <f t="shared" si="1"/>
        <v>1</v>
      </c>
      <c r="Z15" s="20">
        <f t="shared" si="1"/>
        <v>1</v>
      </c>
      <c r="AA15" s="20">
        <f t="shared" si="1"/>
        <v>1</v>
      </c>
      <c r="AB15" s="20">
        <f t="shared" si="2"/>
        <v>1</v>
      </c>
      <c r="AC15" s="20">
        <f t="shared" si="2"/>
        <v>0</v>
      </c>
      <c r="AD15" s="20">
        <f t="shared" si="2"/>
        <v>1</v>
      </c>
      <c r="AE15" s="20">
        <f t="shared" si="2"/>
        <v>1</v>
      </c>
    </row>
    <row r="16" spans="1:32" ht="12.75" x14ac:dyDescent="0.2">
      <c r="A16" s="1">
        <v>45603.748863310189</v>
      </c>
      <c r="B16" s="2" t="s">
        <v>86</v>
      </c>
      <c r="C16" s="2" t="s">
        <v>87</v>
      </c>
      <c r="D16" s="2" t="s">
        <v>88</v>
      </c>
      <c r="E16" s="2" t="s">
        <v>20</v>
      </c>
      <c r="F16" s="2" t="s">
        <v>21</v>
      </c>
      <c r="G16" s="2" t="s">
        <v>22</v>
      </c>
      <c r="H16" s="2" t="s">
        <v>23</v>
      </c>
      <c r="I16" s="2" t="s">
        <v>25</v>
      </c>
      <c r="J16" s="3">
        <v>897</v>
      </c>
      <c r="K16" s="2" t="s">
        <v>26</v>
      </c>
      <c r="L16" s="2" t="s">
        <v>27</v>
      </c>
      <c r="M16" s="3">
        <v>4070916</v>
      </c>
      <c r="N16" s="2" t="s">
        <v>47</v>
      </c>
      <c r="O16" s="2" t="s">
        <v>48</v>
      </c>
      <c r="P16" s="2" t="s">
        <v>49</v>
      </c>
      <c r="Q16" s="4" t="s">
        <v>31</v>
      </c>
      <c r="R16" s="24">
        <f t="shared" si="0"/>
        <v>10</v>
      </c>
      <c r="S16" s="20">
        <f t="shared" si="1"/>
        <v>1</v>
      </c>
      <c r="T16" s="20">
        <f t="shared" si="1"/>
        <v>1</v>
      </c>
      <c r="U16" s="20">
        <f t="shared" si="1"/>
        <v>1</v>
      </c>
      <c r="V16" s="20">
        <f t="shared" si="1"/>
        <v>1</v>
      </c>
      <c r="W16" s="20">
        <f t="shared" si="1"/>
        <v>1</v>
      </c>
      <c r="X16" s="20">
        <f t="shared" si="1"/>
        <v>1</v>
      </c>
      <c r="Y16" s="20">
        <f t="shared" si="1"/>
        <v>1</v>
      </c>
      <c r="Z16" s="20">
        <f t="shared" si="1"/>
        <v>1</v>
      </c>
      <c r="AA16" s="20">
        <f t="shared" si="1"/>
        <v>1</v>
      </c>
      <c r="AB16" s="20">
        <f t="shared" si="2"/>
        <v>1</v>
      </c>
      <c r="AC16" s="20">
        <f t="shared" si="2"/>
        <v>0</v>
      </c>
      <c r="AD16" s="20">
        <f t="shared" si="2"/>
        <v>1</v>
      </c>
      <c r="AE16" s="20">
        <f t="shared" si="2"/>
        <v>1</v>
      </c>
    </row>
    <row r="17" spans="1:31" ht="12.75" x14ac:dyDescent="0.2">
      <c r="A17" s="5">
        <v>45603.749033888889</v>
      </c>
      <c r="B17" s="6" t="s">
        <v>89</v>
      </c>
      <c r="C17" s="6" t="s">
        <v>90</v>
      </c>
      <c r="D17" s="6" t="s">
        <v>91</v>
      </c>
      <c r="E17" s="6" t="s">
        <v>20</v>
      </c>
      <c r="F17" s="6" t="s">
        <v>21</v>
      </c>
      <c r="G17" s="6" t="s">
        <v>22</v>
      </c>
      <c r="H17" s="6" t="s">
        <v>23</v>
      </c>
      <c r="I17" s="6" t="s">
        <v>25</v>
      </c>
      <c r="J17" s="7">
        <v>897</v>
      </c>
      <c r="K17" s="6" t="s">
        <v>26</v>
      </c>
      <c r="L17" s="6" t="s">
        <v>27</v>
      </c>
      <c r="M17" s="7">
        <v>4070916</v>
      </c>
      <c r="N17" s="6" t="s">
        <v>47</v>
      </c>
      <c r="O17" s="6" t="s">
        <v>48</v>
      </c>
      <c r="P17" s="6" t="s">
        <v>49</v>
      </c>
      <c r="Q17" s="8" t="s">
        <v>31</v>
      </c>
      <c r="R17" s="24">
        <f t="shared" si="0"/>
        <v>10</v>
      </c>
      <c r="S17" s="20">
        <f t="shared" si="1"/>
        <v>1</v>
      </c>
      <c r="T17" s="20">
        <f t="shared" si="1"/>
        <v>1</v>
      </c>
      <c r="U17" s="20">
        <f t="shared" si="1"/>
        <v>1</v>
      </c>
      <c r="V17" s="20">
        <f t="shared" si="1"/>
        <v>1</v>
      </c>
      <c r="W17" s="20">
        <f t="shared" si="1"/>
        <v>1</v>
      </c>
      <c r="X17" s="20">
        <f t="shared" si="1"/>
        <v>1</v>
      </c>
      <c r="Y17" s="20">
        <f t="shared" si="1"/>
        <v>1</v>
      </c>
      <c r="Z17" s="20">
        <f t="shared" si="1"/>
        <v>1</v>
      </c>
      <c r="AA17" s="20">
        <f t="shared" si="1"/>
        <v>1</v>
      </c>
      <c r="AB17" s="20">
        <f t="shared" si="2"/>
        <v>1</v>
      </c>
      <c r="AC17" s="20">
        <f t="shared" si="2"/>
        <v>0</v>
      </c>
      <c r="AD17" s="20">
        <f t="shared" si="2"/>
        <v>1</v>
      </c>
      <c r="AE17" s="20">
        <f t="shared" si="2"/>
        <v>1</v>
      </c>
    </row>
    <row r="18" spans="1:31" ht="12.75" x14ac:dyDescent="0.2">
      <c r="A18" s="1">
        <v>45603.749045358796</v>
      </c>
      <c r="B18" s="2" t="s">
        <v>92</v>
      </c>
      <c r="C18" s="2" t="s">
        <v>93</v>
      </c>
      <c r="D18" s="2" t="s">
        <v>94</v>
      </c>
      <c r="E18" s="2" t="s">
        <v>20</v>
      </c>
      <c r="F18" s="2" t="s">
        <v>21</v>
      </c>
      <c r="G18" s="2" t="s">
        <v>22</v>
      </c>
      <c r="H18" s="2" t="s">
        <v>23</v>
      </c>
      <c r="I18" s="2" t="s">
        <v>25</v>
      </c>
      <c r="J18" s="3">
        <v>897</v>
      </c>
      <c r="K18" s="2" t="s">
        <v>26</v>
      </c>
      <c r="L18" s="2" t="s">
        <v>27</v>
      </c>
      <c r="M18" s="3">
        <v>4070916</v>
      </c>
      <c r="N18" s="2" t="s">
        <v>47</v>
      </c>
      <c r="O18" s="2" t="s">
        <v>48</v>
      </c>
      <c r="P18" s="2" t="s">
        <v>49</v>
      </c>
      <c r="Q18" s="4" t="s">
        <v>31</v>
      </c>
      <c r="R18" s="24">
        <f t="shared" si="0"/>
        <v>10</v>
      </c>
      <c r="S18" s="20">
        <f t="shared" si="1"/>
        <v>1</v>
      </c>
      <c r="T18" s="20">
        <f t="shared" si="1"/>
        <v>1</v>
      </c>
      <c r="U18" s="20">
        <f t="shared" si="1"/>
        <v>1</v>
      </c>
      <c r="V18" s="20">
        <f t="shared" si="1"/>
        <v>1</v>
      </c>
      <c r="W18" s="20">
        <f t="shared" si="1"/>
        <v>1</v>
      </c>
      <c r="X18" s="20">
        <f t="shared" si="1"/>
        <v>1</v>
      </c>
      <c r="Y18" s="20">
        <f t="shared" si="1"/>
        <v>1</v>
      </c>
      <c r="Z18" s="20">
        <f t="shared" si="1"/>
        <v>1</v>
      </c>
      <c r="AA18" s="20">
        <f t="shared" si="1"/>
        <v>1</v>
      </c>
      <c r="AB18" s="20">
        <f t="shared" si="2"/>
        <v>1</v>
      </c>
      <c r="AC18" s="20">
        <f t="shared" si="2"/>
        <v>0</v>
      </c>
      <c r="AD18" s="20">
        <f t="shared" si="2"/>
        <v>1</v>
      </c>
      <c r="AE18" s="20">
        <f t="shared" si="2"/>
        <v>1</v>
      </c>
    </row>
    <row r="19" spans="1:31" ht="12.75" x14ac:dyDescent="0.2">
      <c r="A19" s="5">
        <v>45603.749552731482</v>
      </c>
      <c r="B19" s="6" t="s">
        <v>95</v>
      </c>
      <c r="C19" s="6" t="s">
        <v>96</v>
      </c>
      <c r="D19" s="6" t="s">
        <v>97</v>
      </c>
      <c r="E19" s="6" t="s">
        <v>20</v>
      </c>
      <c r="F19" s="6" t="s">
        <v>21</v>
      </c>
      <c r="G19" s="6" t="s">
        <v>22</v>
      </c>
      <c r="H19" s="6" t="s">
        <v>23</v>
      </c>
      <c r="I19" s="6" t="s">
        <v>25</v>
      </c>
      <c r="J19" s="7">
        <v>897</v>
      </c>
      <c r="K19" s="6" t="s">
        <v>26</v>
      </c>
      <c r="L19" s="6" t="s">
        <v>27</v>
      </c>
      <c r="M19" s="7">
        <v>4070916</v>
      </c>
      <c r="N19" s="6" t="s">
        <v>47</v>
      </c>
      <c r="O19" s="6" t="s">
        <v>48</v>
      </c>
      <c r="P19" s="6" t="s">
        <v>49</v>
      </c>
      <c r="Q19" s="8" t="s">
        <v>79</v>
      </c>
      <c r="R19" s="24">
        <f t="shared" si="0"/>
        <v>9</v>
      </c>
      <c r="S19" s="20">
        <f t="shared" si="1"/>
        <v>1</v>
      </c>
      <c r="T19" s="20">
        <f t="shared" si="1"/>
        <v>1</v>
      </c>
      <c r="U19" s="20">
        <f t="shared" si="1"/>
        <v>1</v>
      </c>
      <c r="V19" s="20">
        <f t="shared" si="1"/>
        <v>1</v>
      </c>
      <c r="W19" s="20">
        <f t="shared" si="1"/>
        <v>1</v>
      </c>
      <c r="X19" s="20">
        <f t="shared" si="1"/>
        <v>1</v>
      </c>
      <c r="Y19" s="20">
        <f t="shared" si="1"/>
        <v>1</v>
      </c>
      <c r="Z19" s="20">
        <f t="shared" si="1"/>
        <v>1</v>
      </c>
      <c r="AA19" s="20">
        <f t="shared" si="1"/>
        <v>1</v>
      </c>
      <c r="AB19" s="20">
        <f t="shared" si="2"/>
        <v>1</v>
      </c>
      <c r="AC19" s="20">
        <f t="shared" si="2"/>
        <v>0</v>
      </c>
      <c r="AD19" s="20">
        <f t="shared" si="2"/>
        <v>1</v>
      </c>
      <c r="AE19" s="20">
        <f t="shared" si="2"/>
        <v>0</v>
      </c>
    </row>
    <row r="20" spans="1:31" ht="12.75" x14ac:dyDescent="0.2">
      <c r="A20" s="1">
        <v>45603.75368814815</v>
      </c>
      <c r="B20" s="2" t="s">
        <v>98</v>
      </c>
      <c r="C20" s="2" t="s">
        <v>99</v>
      </c>
      <c r="D20" s="2" t="s">
        <v>100</v>
      </c>
      <c r="E20" s="2" t="s">
        <v>20</v>
      </c>
      <c r="F20" s="2" t="s">
        <v>21</v>
      </c>
      <c r="G20" s="2" t="s">
        <v>22</v>
      </c>
      <c r="H20" s="2" t="s">
        <v>23</v>
      </c>
      <c r="I20" s="2" t="s">
        <v>25</v>
      </c>
      <c r="J20" s="3">
        <v>897</v>
      </c>
      <c r="K20" s="2" t="s">
        <v>26</v>
      </c>
      <c r="L20" s="2" t="s">
        <v>27</v>
      </c>
      <c r="M20" s="3">
        <v>4070916</v>
      </c>
      <c r="N20" s="2" t="s">
        <v>101</v>
      </c>
      <c r="O20" s="2" t="s">
        <v>73</v>
      </c>
      <c r="P20" s="2" t="s">
        <v>30</v>
      </c>
      <c r="Q20" s="4" t="s">
        <v>31</v>
      </c>
      <c r="R20" s="24">
        <f t="shared" si="0"/>
        <v>8</v>
      </c>
      <c r="S20" s="20">
        <f t="shared" si="1"/>
        <v>1</v>
      </c>
      <c r="T20" s="20">
        <f t="shared" si="1"/>
        <v>1</v>
      </c>
      <c r="U20" s="20">
        <f t="shared" si="1"/>
        <v>1</v>
      </c>
      <c r="V20" s="20">
        <f t="shared" si="1"/>
        <v>1</v>
      </c>
      <c r="W20" s="20">
        <f t="shared" si="1"/>
        <v>1</v>
      </c>
      <c r="X20" s="20">
        <f t="shared" si="1"/>
        <v>1</v>
      </c>
      <c r="Y20" s="20">
        <f t="shared" si="1"/>
        <v>1</v>
      </c>
      <c r="Z20" s="20">
        <f t="shared" si="1"/>
        <v>1</v>
      </c>
      <c r="AA20" s="20">
        <f t="shared" si="1"/>
        <v>1</v>
      </c>
      <c r="AB20" s="20">
        <f t="shared" si="2"/>
        <v>0</v>
      </c>
      <c r="AC20" s="20">
        <f t="shared" si="2"/>
        <v>0</v>
      </c>
      <c r="AD20" s="20">
        <f t="shared" si="2"/>
        <v>0</v>
      </c>
      <c r="AE20" s="20">
        <f t="shared" si="2"/>
        <v>1</v>
      </c>
    </row>
    <row r="21" spans="1:31" ht="12.75" x14ac:dyDescent="0.2">
      <c r="A21" s="5">
        <v>45603.753708749995</v>
      </c>
      <c r="B21" s="6" t="s">
        <v>102</v>
      </c>
      <c r="C21" s="6" t="s">
        <v>103</v>
      </c>
      <c r="D21" s="6" t="s">
        <v>104</v>
      </c>
      <c r="E21" s="6" t="s">
        <v>20</v>
      </c>
      <c r="F21" s="6" t="s">
        <v>21</v>
      </c>
      <c r="G21" s="6" t="s">
        <v>22</v>
      </c>
      <c r="H21" s="6" t="s">
        <v>23</v>
      </c>
      <c r="I21" s="6" t="s">
        <v>105</v>
      </c>
      <c r="J21" s="7">
        <v>289</v>
      </c>
      <c r="K21" s="6" t="s">
        <v>57</v>
      </c>
      <c r="L21" s="6" t="s">
        <v>27</v>
      </c>
      <c r="M21" s="7">
        <v>4770916</v>
      </c>
      <c r="N21" s="6" t="s">
        <v>72</v>
      </c>
      <c r="O21" s="6" t="s">
        <v>73</v>
      </c>
      <c r="P21" s="6" t="s">
        <v>74</v>
      </c>
      <c r="Q21" s="8" t="s">
        <v>31</v>
      </c>
      <c r="R21" s="24">
        <f t="shared" si="0"/>
        <v>5</v>
      </c>
      <c r="S21" s="20">
        <f t="shared" si="1"/>
        <v>1</v>
      </c>
      <c r="T21" s="20">
        <f t="shared" si="1"/>
        <v>1</v>
      </c>
      <c r="U21" s="20">
        <f t="shared" si="1"/>
        <v>1</v>
      </c>
      <c r="V21" s="20">
        <f t="shared" si="1"/>
        <v>1</v>
      </c>
      <c r="W21" s="20">
        <f t="shared" si="1"/>
        <v>0</v>
      </c>
      <c r="X21" s="20">
        <f t="shared" si="1"/>
        <v>0</v>
      </c>
      <c r="Y21" s="20">
        <f t="shared" si="1"/>
        <v>0</v>
      </c>
      <c r="Z21" s="20">
        <f t="shared" si="1"/>
        <v>1</v>
      </c>
      <c r="AA21" s="20">
        <f t="shared" si="1"/>
        <v>0</v>
      </c>
      <c r="AB21" s="20">
        <f t="shared" si="2"/>
        <v>0</v>
      </c>
      <c r="AC21" s="20">
        <f t="shared" si="2"/>
        <v>0</v>
      </c>
      <c r="AD21" s="20">
        <f t="shared" si="2"/>
        <v>0</v>
      </c>
      <c r="AE21" s="20">
        <f t="shared" si="2"/>
        <v>1</v>
      </c>
    </row>
    <row r="22" spans="1:31" ht="12.75" x14ac:dyDescent="0.2">
      <c r="A22" s="1">
        <v>45603.754025462964</v>
      </c>
      <c r="B22" s="2" t="s">
        <v>106</v>
      </c>
      <c r="C22" s="2" t="s">
        <v>107</v>
      </c>
      <c r="D22" s="2" t="s">
        <v>108</v>
      </c>
      <c r="E22" s="2" t="s">
        <v>20</v>
      </c>
      <c r="F22" s="2" t="s">
        <v>21</v>
      </c>
      <c r="G22" s="2" t="s">
        <v>22</v>
      </c>
      <c r="H22" s="2" t="s">
        <v>23</v>
      </c>
      <c r="I22" s="2" t="s">
        <v>25</v>
      </c>
      <c r="J22" s="3">
        <v>897</v>
      </c>
      <c r="K22" s="2" t="s">
        <v>26</v>
      </c>
      <c r="L22" s="2" t="s">
        <v>27</v>
      </c>
      <c r="M22" s="3">
        <v>4070916</v>
      </c>
      <c r="N22" s="2" t="s">
        <v>101</v>
      </c>
      <c r="O22" s="2" t="s">
        <v>109</v>
      </c>
      <c r="P22" s="2" t="s">
        <v>30</v>
      </c>
      <c r="Q22" s="4" t="s">
        <v>31</v>
      </c>
      <c r="R22" s="24">
        <f t="shared" si="0"/>
        <v>8</v>
      </c>
      <c r="S22" s="20">
        <f t="shared" si="1"/>
        <v>1</v>
      </c>
      <c r="T22" s="20">
        <f t="shared" si="1"/>
        <v>1</v>
      </c>
      <c r="U22" s="20">
        <f t="shared" si="1"/>
        <v>1</v>
      </c>
      <c r="V22" s="20">
        <f t="shared" si="1"/>
        <v>1</v>
      </c>
      <c r="W22" s="20">
        <f t="shared" si="1"/>
        <v>1</v>
      </c>
      <c r="X22" s="20">
        <f t="shared" si="1"/>
        <v>1</v>
      </c>
      <c r="Y22" s="20">
        <f t="shared" si="1"/>
        <v>1</v>
      </c>
      <c r="Z22" s="20">
        <f t="shared" si="1"/>
        <v>1</v>
      </c>
      <c r="AA22" s="20">
        <f t="shared" si="1"/>
        <v>1</v>
      </c>
      <c r="AB22" s="20">
        <f t="shared" si="2"/>
        <v>0</v>
      </c>
      <c r="AC22" s="20">
        <f t="shared" si="2"/>
        <v>0</v>
      </c>
      <c r="AD22" s="20">
        <f t="shared" si="2"/>
        <v>0</v>
      </c>
      <c r="AE22" s="20">
        <f t="shared" si="2"/>
        <v>1</v>
      </c>
    </row>
    <row r="23" spans="1:31" ht="12.75" x14ac:dyDescent="0.2">
      <c r="A23" s="5">
        <v>45603.75599416667</v>
      </c>
      <c r="B23" s="6" t="s">
        <v>110</v>
      </c>
      <c r="C23" s="6" t="s">
        <v>111</v>
      </c>
      <c r="D23" s="6" t="s">
        <v>112</v>
      </c>
      <c r="E23" s="6" t="s">
        <v>20</v>
      </c>
      <c r="F23" s="6" t="s">
        <v>21</v>
      </c>
      <c r="G23" s="6" t="s">
        <v>22</v>
      </c>
      <c r="H23" s="6" t="s">
        <v>23</v>
      </c>
      <c r="I23" s="6" t="s">
        <v>25</v>
      </c>
      <c r="J23" s="7">
        <v>781</v>
      </c>
      <c r="K23" s="6" t="s">
        <v>113</v>
      </c>
      <c r="L23" s="6" t="s">
        <v>62</v>
      </c>
      <c r="M23" s="7">
        <v>3070916</v>
      </c>
      <c r="N23" s="6" t="s">
        <v>101</v>
      </c>
      <c r="O23" s="6" t="s">
        <v>29</v>
      </c>
      <c r="P23" s="6" t="s">
        <v>49</v>
      </c>
      <c r="Q23" s="8" t="s">
        <v>31</v>
      </c>
      <c r="R23" s="24">
        <f t="shared" si="0"/>
        <v>6</v>
      </c>
      <c r="S23" s="20">
        <f t="shared" si="1"/>
        <v>1</v>
      </c>
      <c r="T23" s="20">
        <f t="shared" si="1"/>
        <v>1</v>
      </c>
      <c r="U23" s="20">
        <f t="shared" si="1"/>
        <v>1</v>
      </c>
      <c r="V23" s="20">
        <f t="shared" si="1"/>
        <v>1</v>
      </c>
      <c r="W23" s="20">
        <f t="shared" si="1"/>
        <v>1</v>
      </c>
      <c r="X23" s="20">
        <f t="shared" si="1"/>
        <v>0</v>
      </c>
      <c r="Y23" s="20">
        <f t="shared" si="1"/>
        <v>0</v>
      </c>
      <c r="Z23" s="20">
        <f t="shared" si="1"/>
        <v>0</v>
      </c>
      <c r="AA23" s="20">
        <f t="shared" si="1"/>
        <v>0</v>
      </c>
      <c r="AB23" s="20">
        <f t="shared" si="2"/>
        <v>0</v>
      </c>
      <c r="AC23" s="20">
        <f t="shared" si="2"/>
        <v>0</v>
      </c>
      <c r="AD23" s="20">
        <f t="shared" si="2"/>
        <v>1</v>
      </c>
      <c r="AE23" s="20">
        <f t="shared" si="2"/>
        <v>1</v>
      </c>
    </row>
    <row r="24" spans="1:31" ht="12.75" x14ac:dyDescent="0.2">
      <c r="A24" s="1">
        <v>45603.75647364583</v>
      </c>
      <c r="B24" s="2" t="s">
        <v>114</v>
      </c>
      <c r="C24" s="2" t="s">
        <v>115</v>
      </c>
      <c r="D24" s="2" t="s">
        <v>116</v>
      </c>
      <c r="E24" s="2" t="s">
        <v>20</v>
      </c>
      <c r="F24" s="2" t="s">
        <v>21</v>
      </c>
      <c r="G24" s="2" t="s">
        <v>22</v>
      </c>
      <c r="H24" s="2" t="s">
        <v>23</v>
      </c>
      <c r="I24" s="2" t="s">
        <v>25</v>
      </c>
      <c r="J24" s="3">
        <v>897</v>
      </c>
      <c r="K24" s="2" t="s">
        <v>26</v>
      </c>
      <c r="L24" s="2" t="s">
        <v>27</v>
      </c>
      <c r="M24" s="3">
        <v>4070916</v>
      </c>
      <c r="N24" s="2" t="s">
        <v>101</v>
      </c>
      <c r="O24" s="2" t="s">
        <v>48</v>
      </c>
      <c r="P24" s="2" t="s">
        <v>30</v>
      </c>
      <c r="Q24" s="4" t="s">
        <v>31</v>
      </c>
      <c r="R24" s="24">
        <f t="shared" si="0"/>
        <v>8</v>
      </c>
      <c r="S24" s="20">
        <f t="shared" si="1"/>
        <v>1</v>
      </c>
      <c r="T24" s="20">
        <f t="shared" si="1"/>
        <v>1</v>
      </c>
      <c r="U24" s="20">
        <f t="shared" si="1"/>
        <v>1</v>
      </c>
      <c r="V24" s="20">
        <f t="shared" si="1"/>
        <v>1</v>
      </c>
      <c r="W24" s="20">
        <f t="shared" si="1"/>
        <v>1</v>
      </c>
      <c r="X24" s="20">
        <f t="shared" si="1"/>
        <v>1</v>
      </c>
      <c r="Y24" s="20">
        <f t="shared" si="1"/>
        <v>1</v>
      </c>
      <c r="Z24" s="20">
        <f t="shared" si="1"/>
        <v>1</v>
      </c>
      <c r="AA24" s="20">
        <f t="shared" si="1"/>
        <v>1</v>
      </c>
      <c r="AB24" s="20">
        <f t="shared" si="2"/>
        <v>0</v>
      </c>
      <c r="AC24" s="20">
        <f t="shared" si="2"/>
        <v>0</v>
      </c>
      <c r="AD24" s="20">
        <f t="shared" si="2"/>
        <v>0</v>
      </c>
      <c r="AE24" s="20">
        <f t="shared" si="2"/>
        <v>1</v>
      </c>
    </row>
    <row r="25" spans="1:31" ht="12.75" x14ac:dyDescent="0.2">
      <c r="A25" s="5">
        <v>45603.756558680558</v>
      </c>
      <c r="B25" s="6" t="s">
        <v>117</v>
      </c>
      <c r="C25" s="6" t="s">
        <v>118</v>
      </c>
      <c r="D25" s="6" t="s">
        <v>119</v>
      </c>
      <c r="E25" s="6" t="s">
        <v>20</v>
      </c>
      <c r="F25" s="6" t="s">
        <v>21</v>
      </c>
      <c r="G25" s="6" t="s">
        <v>22</v>
      </c>
      <c r="H25" s="6" t="s">
        <v>23</v>
      </c>
      <c r="I25" s="6" t="s">
        <v>25</v>
      </c>
      <c r="J25" s="7">
        <v>897</v>
      </c>
      <c r="K25" s="6" t="s">
        <v>120</v>
      </c>
      <c r="L25" s="6" t="s">
        <v>27</v>
      </c>
      <c r="M25" s="7">
        <v>4070916</v>
      </c>
      <c r="N25" s="6" t="s">
        <v>121</v>
      </c>
      <c r="O25" s="6" t="s">
        <v>122</v>
      </c>
      <c r="P25" s="6" t="s">
        <v>123</v>
      </c>
      <c r="Q25" s="8" t="s">
        <v>124</v>
      </c>
      <c r="R25" s="24">
        <f t="shared" si="0"/>
        <v>7</v>
      </c>
      <c r="S25" s="20">
        <f t="shared" si="1"/>
        <v>1</v>
      </c>
      <c r="T25" s="20">
        <f t="shared" si="1"/>
        <v>1</v>
      </c>
      <c r="U25" s="20">
        <f t="shared" si="1"/>
        <v>1</v>
      </c>
      <c r="V25" s="20">
        <f t="shared" si="1"/>
        <v>1</v>
      </c>
      <c r="W25" s="20">
        <f t="shared" si="1"/>
        <v>1</v>
      </c>
      <c r="X25" s="20">
        <f t="shared" si="1"/>
        <v>1</v>
      </c>
      <c r="Y25" s="20">
        <f t="shared" si="1"/>
        <v>0</v>
      </c>
      <c r="Z25" s="20">
        <f t="shared" si="1"/>
        <v>1</v>
      </c>
      <c r="AA25" s="20">
        <f t="shared" ref="AA25:AA30" si="3">IF(M25=M$30,1,0)</f>
        <v>1</v>
      </c>
      <c r="AB25" s="20">
        <f t="shared" si="2"/>
        <v>0</v>
      </c>
      <c r="AC25" s="20">
        <f t="shared" si="2"/>
        <v>0</v>
      </c>
      <c r="AD25" s="20">
        <f t="shared" si="2"/>
        <v>0</v>
      </c>
      <c r="AE25" s="20">
        <f t="shared" si="2"/>
        <v>0</v>
      </c>
    </row>
    <row r="26" spans="1:31" ht="12.75" x14ac:dyDescent="0.2">
      <c r="A26" s="1">
        <v>45603.759218819439</v>
      </c>
      <c r="B26" s="2" t="s">
        <v>125</v>
      </c>
      <c r="C26" s="2" t="s">
        <v>126</v>
      </c>
      <c r="D26" s="2" t="s">
        <v>127</v>
      </c>
      <c r="E26" s="2" t="s">
        <v>20</v>
      </c>
      <c r="F26" s="2" t="s">
        <v>21</v>
      </c>
      <c r="G26" s="2" t="s">
        <v>22</v>
      </c>
      <c r="H26" s="2" t="s">
        <v>23</v>
      </c>
      <c r="I26" s="2" t="s">
        <v>25</v>
      </c>
      <c r="J26" s="3">
        <v>897</v>
      </c>
      <c r="K26" s="2" t="s">
        <v>120</v>
      </c>
      <c r="L26" s="2" t="s">
        <v>128</v>
      </c>
      <c r="M26" s="3">
        <v>3770916</v>
      </c>
      <c r="N26" s="2" t="s">
        <v>129</v>
      </c>
      <c r="O26" s="2" t="s">
        <v>130</v>
      </c>
      <c r="P26" s="2" t="s">
        <v>131</v>
      </c>
      <c r="Q26" s="4" t="s">
        <v>132</v>
      </c>
      <c r="R26" s="24">
        <f t="shared" si="0"/>
        <v>5</v>
      </c>
      <c r="S26" s="20">
        <f t="shared" si="1"/>
        <v>1</v>
      </c>
      <c r="T26" s="20">
        <f t="shared" si="1"/>
        <v>1</v>
      </c>
      <c r="U26" s="20">
        <f t="shared" si="1"/>
        <v>1</v>
      </c>
      <c r="V26" s="20">
        <f t="shared" si="1"/>
        <v>1</v>
      </c>
      <c r="W26" s="20">
        <f t="shared" si="1"/>
        <v>1</v>
      </c>
      <c r="X26" s="20">
        <f t="shared" si="1"/>
        <v>1</v>
      </c>
      <c r="Y26" s="20">
        <f t="shared" si="1"/>
        <v>0</v>
      </c>
      <c r="Z26" s="20">
        <f t="shared" si="1"/>
        <v>0</v>
      </c>
      <c r="AA26" s="20">
        <f t="shared" si="3"/>
        <v>0</v>
      </c>
      <c r="AB26" s="20">
        <f t="shared" si="2"/>
        <v>0</v>
      </c>
      <c r="AC26" s="20">
        <f t="shared" si="2"/>
        <v>0</v>
      </c>
      <c r="AD26" s="20">
        <f t="shared" si="2"/>
        <v>0</v>
      </c>
      <c r="AE26" s="20">
        <f t="shared" si="2"/>
        <v>0</v>
      </c>
    </row>
    <row r="27" spans="1:31" ht="12.75" x14ac:dyDescent="0.2">
      <c r="A27" s="5">
        <v>45603.759535092591</v>
      </c>
      <c r="B27" s="6" t="s">
        <v>133</v>
      </c>
      <c r="C27" s="6" t="s">
        <v>134</v>
      </c>
      <c r="D27" s="6" t="s">
        <v>135</v>
      </c>
      <c r="E27" s="6" t="s">
        <v>20</v>
      </c>
      <c r="F27" s="6" t="s">
        <v>21</v>
      </c>
      <c r="G27" s="6" t="s">
        <v>22</v>
      </c>
      <c r="H27" s="6" t="s">
        <v>23</v>
      </c>
      <c r="I27" s="6" t="s">
        <v>25</v>
      </c>
      <c r="J27" s="7">
        <v>897</v>
      </c>
      <c r="K27" s="6" t="s">
        <v>120</v>
      </c>
      <c r="L27" s="6" t="s">
        <v>27</v>
      </c>
      <c r="M27" s="7">
        <v>4770916</v>
      </c>
      <c r="N27" s="6" t="s">
        <v>47</v>
      </c>
      <c r="O27" s="6" t="s">
        <v>48</v>
      </c>
      <c r="P27" s="6" t="s">
        <v>49</v>
      </c>
      <c r="Q27" s="8" t="s">
        <v>136</v>
      </c>
      <c r="R27" s="24">
        <f t="shared" si="0"/>
        <v>8</v>
      </c>
      <c r="S27" s="20">
        <f t="shared" si="1"/>
        <v>1</v>
      </c>
      <c r="T27" s="20">
        <f t="shared" si="1"/>
        <v>1</v>
      </c>
      <c r="U27" s="20">
        <f t="shared" si="1"/>
        <v>1</v>
      </c>
      <c r="V27" s="20">
        <f t="shared" si="1"/>
        <v>1</v>
      </c>
      <c r="W27" s="20">
        <f t="shared" si="1"/>
        <v>1</v>
      </c>
      <c r="X27" s="20">
        <f t="shared" si="1"/>
        <v>1</v>
      </c>
      <c r="Y27" s="20">
        <f t="shared" si="1"/>
        <v>0</v>
      </c>
      <c r="Z27" s="20">
        <f t="shared" si="1"/>
        <v>1</v>
      </c>
      <c r="AA27" s="20">
        <f t="shared" si="3"/>
        <v>0</v>
      </c>
      <c r="AB27" s="20">
        <f t="shared" si="2"/>
        <v>1</v>
      </c>
      <c r="AC27" s="20">
        <f t="shared" si="2"/>
        <v>0</v>
      </c>
      <c r="AD27" s="20">
        <f t="shared" si="2"/>
        <v>1</v>
      </c>
      <c r="AE27" s="20">
        <f t="shared" si="2"/>
        <v>0</v>
      </c>
    </row>
    <row r="28" spans="1:31" ht="12.75" x14ac:dyDescent="0.2">
      <c r="A28" s="1">
        <v>45603.761724340278</v>
      </c>
      <c r="B28" s="2" t="s">
        <v>137</v>
      </c>
      <c r="C28" s="2" t="s">
        <v>138</v>
      </c>
      <c r="D28" s="2" t="s">
        <v>139</v>
      </c>
      <c r="E28" s="2" t="s">
        <v>20</v>
      </c>
      <c r="F28" s="2" t="s">
        <v>21</v>
      </c>
      <c r="G28" s="2" t="s">
        <v>22</v>
      </c>
      <c r="H28" s="2" t="s">
        <v>23</v>
      </c>
      <c r="I28" s="2" t="s">
        <v>23</v>
      </c>
      <c r="J28" s="3">
        <v>981</v>
      </c>
      <c r="K28" s="2" t="s">
        <v>120</v>
      </c>
      <c r="L28" s="2" t="s">
        <v>62</v>
      </c>
      <c r="M28" s="3">
        <v>4070916</v>
      </c>
      <c r="N28" s="2" t="s">
        <v>140</v>
      </c>
      <c r="O28" s="2" t="s">
        <v>141</v>
      </c>
      <c r="P28" s="2" t="s">
        <v>49</v>
      </c>
      <c r="Q28" s="4" t="s">
        <v>50</v>
      </c>
      <c r="R28" s="24">
        <f t="shared" si="0"/>
        <v>5</v>
      </c>
      <c r="S28" s="20">
        <f t="shared" si="1"/>
        <v>1</v>
      </c>
      <c r="T28" s="20">
        <f t="shared" si="1"/>
        <v>1</v>
      </c>
      <c r="U28" s="20">
        <f t="shared" si="1"/>
        <v>1</v>
      </c>
      <c r="V28" s="20">
        <f t="shared" si="1"/>
        <v>1</v>
      </c>
      <c r="W28" s="20">
        <f t="shared" si="1"/>
        <v>0</v>
      </c>
      <c r="X28" s="20">
        <f t="shared" si="1"/>
        <v>0</v>
      </c>
      <c r="Y28" s="20">
        <f t="shared" si="1"/>
        <v>0</v>
      </c>
      <c r="Z28" s="20">
        <f t="shared" si="1"/>
        <v>0</v>
      </c>
      <c r="AA28" s="20">
        <f t="shared" si="3"/>
        <v>1</v>
      </c>
      <c r="AB28" s="20">
        <f t="shared" si="2"/>
        <v>0</v>
      </c>
      <c r="AC28" s="20">
        <f t="shared" si="2"/>
        <v>0</v>
      </c>
      <c r="AD28" s="20">
        <f t="shared" si="2"/>
        <v>1</v>
      </c>
      <c r="AE28" s="20">
        <f t="shared" si="2"/>
        <v>0</v>
      </c>
    </row>
    <row r="29" spans="1:31" ht="12.75" x14ac:dyDescent="0.2">
      <c r="A29" s="9">
        <v>45603.765983634265</v>
      </c>
      <c r="B29" s="10" t="s">
        <v>142</v>
      </c>
      <c r="C29" s="10" t="s">
        <v>143</v>
      </c>
      <c r="D29" s="10" t="s">
        <v>144</v>
      </c>
      <c r="E29" s="10" t="s">
        <v>20</v>
      </c>
      <c r="F29" s="10" t="s">
        <v>21</v>
      </c>
      <c r="G29" s="10" t="s">
        <v>22</v>
      </c>
      <c r="H29" s="10" t="s">
        <v>23</v>
      </c>
      <c r="I29" s="10" t="s">
        <v>25</v>
      </c>
      <c r="J29" s="11">
        <v>897</v>
      </c>
      <c r="K29" s="10" t="s">
        <v>113</v>
      </c>
      <c r="L29" s="10" t="s">
        <v>27</v>
      </c>
      <c r="M29" s="11">
        <v>4070916</v>
      </c>
      <c r="N29" s="10" t="s">
        <v>72</v>
      </c>
      <c r="O29" s="10" t="s">
        <v>73</v>
      </c>
      <c r="P29" s="10" t="s">
        <v>49</v>
      </c>
      <c r="Q29" s="12" t="s">
        <v>50</v>
      </c>
      <c r="R29" s="24">
        <f t="shared" si="0"/>
        <v>8</v>
      </c>
      <c r="S29" s="20">
        <f t="shared" si="1"/>
        <v>1</v>
      </c>
      <c r="T29" s="20">
        <f t="shared" si="1"/>
        <v>1</v>
      </c>
      <c r="U29" s="20">
        <f t="shared" si="1"/>
        <v>1</v>
      </c>
      <c r="V29" s="20">
        <f t="shared" si="1"/>
        <v>1</v>
      </c>
      <c r="W29" s="20">
        <f t="shared" si="1"/>
        <v>1</v>
      </c>
      <c r="X29" s="20">
        <f t="shared" si="1"/>
        <v>1</v>
      </c>
      <c r="Y29" s="20">
        <f t="shared" si="1"/>
        <v>0</v>
      </c>
      <c r="Z29" s="20">
        <f t="shared" si="1"/>
        <v>1</v>
      </c>
      <c r="AA29" s="20">
        <f t="shared" si="3"/>
        <v>1</v>
      </c>
      <c r="AB29" s="20">
        <f t="shared" si="2"/>
        <v>0</v>
      </c>
      <c r="AC29" s="20">
        <f t="shared" si="2"/>
        <v>0</v>
      </c>
      <c r="AD29" s="20">
        <f t="shared" si="2"/>
        <v>1</v>
      </c>
      <c r="AE29" s="20">
        <f t="shared" si="2"/>
        <v>0</v>
      </c>
    </row>
    <row r="30" spans="1:31" ht="15.75" customHeight="1" x14ac:dyDescent="0.2">
      <c r="E30" s="13" t="s">
        <v>20</v>
      </c>
      <c r="F30" s="6" t="s">
        <v>21</v>
      </c>
      <c r="G30" s="2" t="s">
        <v>22</v>
      </c>
      <c r="H30" s="2" t="s">
        <v>23</v>
      </c>
      <c r="I30" s="2" t="s">
        <v>25</v>
      </c>
      <c r="J30" s="7">
        <v>897</v>
      </c>
      <c r="K30" s="6" t="s">
        <v>26</v>
      </c>
      <c r="L30" s="6" t="s">
        <v>27</v>
      </c>
      <c r="M30" s="3">
        <v>4070916</v>
      </c>
      <c r="N30" s="6" t="s">
        <v>47</v>
      </c>
      <c r="O30" s="14" t="s">
        <v>145</v>
      </c>
      <c r="P30" s="2" t="s">
        <v>49</v>
      </c>
      <c r="Q30" s="4" t="s">
        <v>31</v>
      </c>
      <c r="R30" s="23">
        <f t="shared" si="0"/>
        <v>11</v>
      </c>
      <c r="S30" s="20">
        <f t="shared" si="1"/>
        <v>1</v>
      </c>
      <c r="T30" s="20">
        <f t="shared" si="1"/>
        <v>1</v>
      </c>
      <c r="U30" s="20">
        <f t="shared" si="1"/>
        <v>1</v>
      </c>
      <c r="V30" s="20">
        <f t="shared" si="1"/>
        <v>1</v>
      </c>
      <c r="W30" s="20">
        <f t="shared" si="1"/>
        <v>1</v>
      </c>
      <c r="X30" s="20">
        <f t="shared" si="1"/>
        <v>1</v>
      </c>
      <c r="Y30" s="20">
        <f t="shared" si="1"/>
        <v>1</v>
      </c>
      <c r="Z30" s="20">
        <f t="shared" si="1"/>
        <v>1</v>
      </c>
      <c r="AA30" s="20">
        <f t="shared" si="3"/>
        <v>1</v>
      </c>
      <c r="AB30" s="20">
        <f t="shared" si="2"/>
        <v>1</v>
      </c>
      <c r="AC30" s="20">
        <f t="shared" si="2"/>
        <v>1</v>
      </c>
      <c r="AD30" s="20">
        <f t="shared" si="2"/>
        <v>1</v>
      </c>
      <c r="AE30" s="20">
        <f t="shared" si="2"/>
        <v>1</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3600-6A8D-4103-8A59-747B8E74F39D}">
  <dimension ref="A1:AE8"/>
  <sheetViews>
    <sheetView topLeftCell="C1" workbookViewId="0">
      <selection activeCell="C8" sqref="C8"/>
    </sheetView>
  </sheetViews>
  <sheetFormatPr defaultRowHeight="12.75" x14ac:dyDescent="0.2"/>
  <cols>
    <col min="1" max="2" width="0" hidden="1" customWidth="1"/>
    <col min="3" max="3" width="27.85546875" bestFit="1" customWidth="1"/>
    <col min="4" max="4" width="0" hidden="1" customWidth="1"/>
    <col min="5" max="5" width="17.140625" hidden="1" customWidth="1"/>
    <col min="6" max="7" width="0" hidden="1" customWidth="1"/>
    <col min="8" max="8" width="11.7109375" hidden="1" customWidth="1"/>
    <col min="9" max="10" width="0" hidden="1" customWidth="1"/>
    <col min="11" max="11" width="17.7109375" hidden="1" customWidth="1"/>
    <col min="12" max="17" width="0" hidden="1" customWidth="1"/>
  </cols>
  <sheetData>
    <row r="1" spans="1:31" x14ac:dyDescent="0.2">
      <c r="A1" s="25" t="s">
        <v>0</v>
      </c>
      <c r="B1" s="26" t="s">
        <v>1</v>
      </c>
      <c r="C1" s="26" t="s">
        <v>2</v>
      </c>
      <c r="D1" s="26" t="s">
        <v>3</v>
      </c>
      <c r="E1" s="26" t="s">
        <v>161</v>
      </c>
      <c r="F1" s="26" t="s">
        <v>162</v>
      </c>
      <c r="G1" s="26" t="s">
        <v>163</v>
      </c>
      <c r="H1" s="26" t="s">
        <v>164</v>
      </c>
      <c r="I1" s="26" t="s">
        <v>165</v>
      </c>
      <c r="J1" s="26" t="s">
        <v>9</v>
      </c>
      <c r="K1" s="26" t="s">
        <v>10</v>
      </c>
      <c r="L1" s="26" t="s">
        <v>11</v>
      </c>
      <c r="M1" s="26" t="s">
        <v>166</v>
      </c>
      <c r="N1" s="26" t="s">
        <v>13</v>
      </c>
      <c r="O1" s="26" t="s">
        <v>167</v>
      </c>
      <c r="P1" s="26" t="s">
        <v>168</v>
      </c>
      <c r="Q1" s="27" t="s">
        <v>169</v>
      </c>
      <c r="R1" s="27" t="s">
        <v>160</v>
      </c>
      <c r="S1" s="27" t="s">
        <v>146</v>
      </c>
      <c r="T1" s="21" t="s">
        <v>147</v>
      </c>
      <c r="U1" s="21" t="s">
        <v>148</v>
      </c>
      <c r="V1" s="21" t="s">
        <v>149</v>
      </c>
      <c r="W1" s="21" t="s">
        <v>150</v>
      </c>
      <c r="X1" s="21" t="s">
        <v>151</v>
      </c>
      <c r="Y1" s="21" t="s">
        <v>152</v>
      </c>
      <c r="Z1" s="21" t="s">
        <v>153</v>
      </c>
      <c r="AA1" s="21" t="s">
        <v>154</v>
      </c>
      <c r="AB1" s="21" t="s">
        <v>155</v>
      </c>
      <c r="AC1" s="21" t="s">
        <v>156</v>
      </c>
      <c r="AD1" s="21" t="s">
        <v>157</v>
      </c>
      <c r="AE1" s="21" t="s">
        <v>158</v>
      </c>
    </row>
    <row r="2" spans="1:31" x14ac:dyDescent="0.2">
      <c r="A2" s="32">
        <v>45603.691550925927</v>
      </c>
      <c r="B2" s="33" t="s">
        <v>177</v>
      </c>
      <c r="C2" s="33" t="s">
        <v>178</v>
      </c>
      <c r="D2" s="33" t="s">
        <v>179</v>
      </c>
      <c r="E2" s="33" t="s">
        <v>170</v>
      </c>
      <c r="F2" s="33" t="s">
        <v>24</v>
      </c>
      <c r="G2" s="33" t="s">
        <v>171</v>
      </c>
      <c r="H2" s="33" t="s">
        <v>23</v>
      </c>
      <c r="I2" s="33" t="s">
        <v>172</v>
      </c>
      <c r="J2" s="34">
        <v>897</v>
      </c>
      <c r="K2" s="33" t="s">
        <v>57</v>
      </c>
      <c r="L2" s="33" t="s">
        <v>173</v>
      </c>
      <c r="M2" s="34">
        <v>4053502</v>
      </c>
      <c r="N2" s="33" t="s">
        <v>180</v>
      </c>
      <c r="O2" s="33" t="s">
        <v>48</v>
      </c>
      <c r="P2" s="33" t="s">
        <v>181</v>
      </c>
      <c r="Q2" s="35" t="s">
        <v>182</v>
      </c>
      <c r="R2" s="24">
        <f t="shared" ref="R2:R8" si="0">ROUND(SUM(S2:AE2)*11/13,0)</f>
        <v>8</v>
      </c>
      <c r="S2" s="20">
        <f t="shared" ref="S2:AE8" si="1">IF(E2=E$8,1,0)</f>
        <v>1</v>
      </c>
      <c r="T2" s="20">
        <f t="shared" si="1"/>
        <v>1</v>
      </c>
      <c r="U2" s="20">
        <f t="shared" si="1"/>
        <v>1</v>
      </c>
      <c r="V2" s="20">
        <f t="shared" si="1"/>
        <v>1</v>
      </c>
      <c r="W2" s="20">
        <f t="shared" si="1"/>
        <v>1</v>
      </c>
      <c r="X2" s="20">
        <f t="shared" si="1"/>
        <v>1</v>
      </c>
      <c r="Y2" s="20">
        <f t="shared" si="1"/>
        <v>1</v>
      </c>
      <c r="Z2" s="20">
        <f t="shared" si="1"/>
        <v>1</v>
      </c>
      <c r="AA2" s="20">
        <f t="shared" si="1"/>
        <v>1</v>
      </c>
      <c r="AB2" s="20">
        <f t="shared" si="1"/>
        <v>0</v>
      </c>
      <c r="AC2" s="20">
        <f t="shared" si="1"/>
        <v>1</v>
      </c>
      <c r="AD2" s="20">
        <f t="shared" si="1"/>
        <v>0</v>
      </c>
      <c r="AE2" s="20">
        <f t="shared" si="1"/>
        <v>0</v>
      </c>
    </row>
    <row r="3" spans="1:31" x14ac:dyDescent="0.2">
      <c r="A3" s="28">
        <v>45603.691979166666</v>
      </c>
      <c r="B3" s="29" t="s">
        <v>183</v>
      </c>
      <c r="C3" s="29" t="s">
        <v>184</v>
      </c>
      <c r="D3" s="29" t="s">
        <v>185</v>
      </c>
      <c r="E3" s="29" t="s">
        <v>170</v>
      </c>
      <c r="F3" s="29" t="s">
        <v>24</v>
      </c>
      <c r="G3" s="29" t="s">
        <v>171</v>
      </c>
      <c r="H3" s="29" t="s">
        <v>23</v>
      </c>
      <c r="I3" s="29" t="s">
        <v>172</v>
      </c>
      <c r="J3" s="30">
        <v>897</v>
      </c>
      <c r="K3" s="29" t="s">
        <v>57</v>
      </c>
      <c r="L3" s="29" t="s">
        <v>173</v>
      </c>
      <c r="M3" s="30">
        <v>4053502</v>
      </c>
      <c r="N3" s="29" t="s">
        <v>180</v>
      </c>
      <c r="O3" s="29" t="s">
        <v>48</v>
      </c>
      <c r="P3" s="29" t="s">
        <v>181</v>
      </c>
      <c r="Q3" s="31" t="s">
        <v>186</v>
      </c>
      <c r="R3" s="24">
        <f t="shared" si="0"/>
        <v>8</v>
      </c>
      <c r="S3" s="20">
        <f t="shared" si="1"/>
        <v>1</v>
      </c>
      <c r="T3" s="20">
        <f t="shared" si="1"/>
        <v>1</v>
      </c>
      <c r="U3" s="20">
        <f t="shared" si="1"/>
        <v>1</v>
      </c>
      <c r="V3" s="20">
        <f t="shared" si="1"/>
        <v>1</v>
      </c>
      <c r="W3" s="20">
        <f t="shared" si="1"/>
        <v>1</v>
      </c>
      <c r="X3" s="20">
        <f t="shared" si="1"/>
        <v>1</v>
      </c>
      <c r="Y3" s="20">
        <f t="shared" si="1"/>
        <v>1</v>
      </c>
      <c r="Z3" s="20">
        <f t="shared" si="1"/>
        <v>1</v>
      </c>
      <c r="AA3" s="20">
        <f t="shared" si="1"/>
        <v>1</v>
      </c>
      <c r="AB3" s="20">
        <f t="shared" si="1"/>
        <v>0</v>
      </c>
      <c r="AC3" s="20">
        <f t="shared" si="1"/>
        <v>1</v>
      </c>
      <c r="AD3" s="20">
        <f t="shared" si="1"/>
        <v>0</v>
      </c>
      <c r="AE3" s="20">
        <f t="shared" si="1"/>
        <v>0</v>
      </c>
    </row>
    <row r="4" spans="1:31" x14ac:dyDescent="0.2">
      <c r="A4" s="32">
        <v>45603.69253472222</v>
      </c>
      <c r="B4" s="33" t="s">
        <v>187</v>
      </c>
      <c r="C4" s="33" t="s">
        <v>188</v>
      </c>
      <c r="D4" s="33" t="s">
        <v>189</v>
      </c>
      <c r="E4" s="33" t="s">
        <v>170</v>
      </c>
      <c r="F4" s="33" t="s">
        <v>24</v>
      </c>
      <c r="G4" s="33" t="s">
        <v>171</v>
      </c>
      <c r="H4" s="33" t="s">
        <v>23</v>
      </c>
      <c r="I4" s="33" t="s">
        <v>172</v>
      </c>
      <c r="J4" s="34">
        <v>897</v>
      </c>
      <c r="K4" s="33" t="s">
        <v>57</v>
      </c>
      <c r="L4" s="33" t="s">
        <v>173</v>
      </c>
      <c r="M4" s="34">
        <v>4053502</v>
      </c>
      <c r="N4" s="33" t="s">
        <v>180</v>
      </c>
      <c r="O4" s="33" t="s">
        <v>48</v>
      </c>
      <c r="P4" s="33" t="s">
        <v>181</v>
      </c>
      <c r="Q4" s="35" t="s">
        <v>186</v>
      </c>
      <c r="R4" s="24">
        <f t="shared" si="0"/>
        <v>8</v>
      </c>
      <c r="S4" s="20">
        <f t="shared" si="1"/>
        <v>1</v>
      </c>
      <c r="T4" s="20">
        <f t="shared" si="1"/>
        <v>1</v>
      </c>
      <c r="U4" s="20">
        <f t="shared" si="1"/>
        <v>1</v>
      </c>
      <c r="V4" s="20">
        <f t="shared" si="1"/>
        <v>1</v>
      </c>
      <c r="W4" s="20">
        <f t="shared" si="1"/>
        <v>1</v>
      </c>
      <c r="X4" s="20">
        <f t="shared" si="1"/>
        <v>1</v>
      </c>
      <c r="Y4" s="20">
        <f t="shared" si="1"/>
        <v>1</v>
      </c>
      <c r="Z4" s="20">
        <f t="shared" si="1"/>
        <v>1</v>
      </c>
      <c r="AA4" s="20">
        <f t="shared" si="1"/>
        <v>1</v>
      </c>
      <c r="AB4" s="20">
        <f t="shared" si="1"/>
        <v>0</v>
      </c>
      <c r="AC4" s="20">
        <f t="shared" si="1"/>
        <v>1</v>
      </c>
      <c r="AD4" s="20">
        <f t="shared" si="1"/>
        <v>0</v>
      </c>
      <c r="AE4" s="20">
        <f t="shared" si="1"/>
        <v>0</v>
      </c>
    </row>
    <row r="5" spans="1:31" x14ac:dyDescent="0.2">
      <c r="A5" s="28">
        <v>45603.69253472222</v>
      </c>
      <c r="B5" s="29" t="s">
        <v>190</v>
      </c>
      <c r="C5" s="29" t="s">
        <v>191</v>
      </c>
      <c r="D5" s="29" t="s">
        <v>192</v>
      </c>
      <c r="E5" s="29" t="s">
        <v>170</v>
      </c>
      <c r="F5" s="29" t="s">
        <v>24</v>
      </c>
      <c r="G5" s="29" t="s">
        <v>171</v>
      </c>
      <c r="H5" s="29" t="s">
        <v>23</v>
      </c>
      <c r="I5" s="29" t="s">
        <v>172</v>
      </c>
      <c r="J5" s="30">
        <v>897</v>
      </c>
      <c r="K5" s="29" t="s">
        <v>57</v>
      </c>
      <c r="L5" s="29" t="s">
        <v>173</v>
      </c>
      <c r="M5" s="30">
        <v>4053502</v>
      </c>
      <c r="N5" s="29" t="s">
        <v>193</v>
      </c>
      <c r="O5" s="29" t="s">
        <v>109</v>
      </c>
      <c r="P5" s="29" t="s">
        <v>175</v>
      </c>
      <c r="Q5" s="31" t="s">
        <v>176</v>
      </c>
      <c r="R5" s="24">
        <f t="shared" si="0"/>
        <v>9</v>
      </c>
      <c r="S5" s="20">
        <f t="shared" si="1"/>
        <v>1</v>
      </c>
      <c r="T5" s="20">
        <f t="shared" si="1"/>
        <v>1</v>
      </c>
      <c r="U5" s="20">
        <f t="shared" si="1"/>
        <v>1</v>
      </c>
      <c r="V5" s="20">
        <f t="shared" si="1"/>
        <v>1</v>
      </c>
      <c r="W5" s="20">
        <f t="shared" si="1"/>
        <v>1</v>
      </c>
      <c r="X5" s="20">
        <f t="shared" si="1"/>
        <v>1</v>
      </c>
      <c r="Y5" s="20">
        <f t="shared" si="1"/>
        <v>1</v>
      </c>
      <c r="Z5" s="20">
        <f t="shared" si="1"/>
        <v>1</v>
      </c>
      <c r="AA5" s="20">
        <f t="shared" si="1"/>
        <v>1</v>
      </c>
      <c r="AB5" s="20">
        <f t="shared" si="1"/>
        <v>0</v>
      </c>
      <c r="AC5" s="20">
        <f t="shared" si="1"/>
        <v>0</v>
      </c>
      <c r="AD5" s="20">
        <f t="shared" si="1"/>
        <v>1</v>
      </c>
      <c r="AE5" s="20">
        <f t="shared" si="1"/>
        <v>1</v>
      </c>
    </row>
    <row r="6" spans="1:31" x14ac:dyDescent="0.2">
      <c r="A6" s="32">
        <v>45603.69326388889</v>
      </c>
      <c r="B6" s="33" t="s">
        <v>194</v>
      </c>
      <c r="C6" s="33" t="s">
        <v>195</v>
      </c>
      <c r="D6" s="33" t="s">
        <v>196</v>
      </c>
      <c r="E6" s="33" t="s">
        <v>170</v>
      </c>
      <c r="F6" s="33" t="s">
        <v>24</v>
      </c>
      <c r="G6" s="33" t="s">
        <v>171</v>
      </c>
      <c r="H6" s="33" t="s">
        <v>23</v>
      </c>
      <c r="I6" s="33" t="s">
        <v>172</v>
      </c>
      <c r="J6" s="34">
        <v>897</v>
      </c>
      <c r="K6" s="33" t="s">
        <v>57</v>
      </c>
      <c r="L6" s="33" t="s">
        <v>173</v>
      </c>
      <c r="M6" s="34">
        <v>4053502</v>
      </c>
      <c r="N6" s="33" t="s">
        <v>193</v>
      </c>
      <c r="O6" s="33" t="s">
        <v>109</v>
      </c>
      <c r="P6" s="33" t="s">
        <v>175</v>
      </c>
      <c r="Q6" s="35" t="s">
        <v>197</v>
      </c>
      <c r="R6" s="24">
        <f t="shared" si="0"/>
        <v>8</v>
      </c>
      <c r="S6" s="20">
        <f t="shared" si="1"/>
        <v>1</v>
      </c>
      <c r="T6" s="20">
        <f t="shared" si="1"/>
        <v>1</v>
      </c>
      <c r="U6" s="20">
        <f t="shared" si="1"/>
        <v>1</v>
      </c>
      <c r="V6" s="20">
        <f t="shared" si="1"/>
        <v>1</v>
      </c>
      <c r="W6" s="20">
        <f t="shared" si="1"/>
        <v>1</v>
      </c>
      <c r="X6" s="20">
        <f t="shared" si="1"/>
        <v>1</v>
      </c>
      <c r="Y6" s="20">
        <f t="shared" si="1"/>
        <v>1</v>
      </c>
      <c r="Z6" s="20">
        <f t="shared" si="1"/>
        <v>1</v>
      </c>
      <c r="AA6" s="20">
        <f t="shared" si="1"/>
        <v>1</v>
      </c>
      <c r="AB6" s="20">
        <f t="shared" si="1"/>
        <v>0</v>
      </c>
      <c r="AC6" s="20">
        <f t="shared" si="1"/>
        <v>0</v>
      </c>
      <c r="AD6" s="20">
        <f t="shared" si="1"/>
        <v>1</v>
      </c>
      <c r="AE6" s="20">
        <f t="shared" si="1"/>
        <v>0</v>
      </c>
    </row>
    <row r="7" spans="1:31" x14ac:dyDescent="0.2">
      <c r="A7" s="28">
        <v>45603.693564814814</v>
      </c>
      <c r="B7" s="29" t="s">
        <v>198</v>
      </c>
      <c r="C7" s="29" t="s">
        <v>199</v>
      </c>
      <c r="D7" s="29" t="s">
        <v>200</v>
      </c>
      <c r="E7" s="29" t="s">
        <v>20</v>
      </c>
      <c r="F7" s="29" t="s">
        <v>24</v>
      </c>
      <c r="G7" s="29" t="s">
        <v>171</v>
      </c>
      <c r="H7" s="29" t="s">
        <v>23</v>
      </c>
      <c r="I7" s="29" t="s">
        <v>172</v>
      </c>
      <c r="J7" s="30">
        <v>897</v>
      </c>
      <c r="K7" s="29" t="s">
        <v>57</v>
      </c>
      <c r="L7" s="29" t="s">
        <v>173</v>
      </c>
      <c r="M7" s="30">
        <v>4053502</v>
      </c>
      <c r="N7" s="29" t="s">
        <v>180</v>
      </c>
      <c r="O7" s="29" t="s">
        <v>201</v>
      </c>
      <c r="P7" s="29" t="s">
        <v>202</v>
      </c>
      <c r="Q7" s="31" t="s">
        <v>203</v>
      </c>
      <c r="R7" s="24">
        <f t="shared" si="0"/>
        <v>7</v>
      </c>
      <c r="S7" s="20">
        <f t="shared" si="1"/>
        <v>0</v>
      </c>
      <c r="T7" s="20">
        <f t="shared" si="1"/>
        <v>1</v>
      </c>
      <c r="U7" s="20">
        <f t="shared" si="1"/>
        <v>1</v>
      </c>
      <c r="V7" s="20">
        <f t="shared" si="1"/>
        <v>1</v>
      </c>
      <c r="W7" s="20">
        <f t="shared" si="1"/>
        <v>1</v>
      </c>
      <c r="X7" s="20">
        <f t="shared" si="1"/>
        <v>1</v>
      </c>
      <c r="Y7" s="20">
        <f t="shared" si="1"/>
        <v>1</v>
      </c>
      <c r="Z7" s="20">
        <f t="shared" si="1"/>
        <v>1</v>
      </c>
      <c r="AA7" s="20">
        <f t="shared" si="1"/>
        <v>1</v>
      </c>
      <c r="AB7" s="20">
        <f t="shared" si="1"/>
        <v>0</v>
      </c>
      <c r="AC7" s="20">
        <f t="shared" si="1"/>
        <v>0</v>
      </c>
      <c r="AD7" s="20">
        <f t="shared" si="1"/>
        <v>0</v>
      </c>
      <c r="AE7" s="20">
        <f t="shared" si="1"/>
        <v>0</v>
      </c>
    </row>
    <row r="8" spans="1:31" ht="15.75" customHeight="1" x14ac:dyDescent="0.2">
      <c r="E8" s="33" t="s">
        <v>170</v>
      </c>
      <c r="F8" s="33" t="s">
        <v>24</v>
      </c>
      <c r="G8" s="29" t="s">
        <v>171</v>
      </c>
      <c r="H8" s="33" t="s">
        <v>23</v>
      </c>
      <c r="I8" s="29" t="s">
        <v>172</v>
      </c>
      <c r="J8" s="7">
        <v>897</v>
      </c>
      <c r="K8" s="29" t="s">
        <v>57</v>
      </c>
      <c r="L8" s="29" t="s">
        <v>173</v>
      </c>
      <c r="M8" s="34">
        <v>4053502</v>
      </c>
      <c r="N8" s="29" t="s">
        <v>174</v>
      </c>
      <c r="O8" s="29" t="s">
        <v>48</v>
      </c>
      <c r="P8" s="29" t="s">
        <v>175</v>
      </c>
      <c r="Q8" s="31" t="s">
        <v>176</v>
      </c>
      <c r="R8" s="23">
        <f t="shared" si="0"/>
        <v>11</v>
      </c>
      <c r="S8" s="20">
        <f t="shared" si="1"/>
        <v>1</v>
      </c>
      <c r="T8" s="20">
        <f t="shared" si="1"/>
        <v>1</v>
      </c>
      <c r="U8" s="20">
        <f t="shared" si="1"/>
        <v>1</v>
      </c>
      <c r="V8" s="20">
        <f t="shared" si="1"/>
        <v>1</v>
      </c>
      <c r="W8" s="20">
        <f t="shared" si="1"/>
        <v>1</v>
      </c>
      <c r="X8" s="20">
        <f t="shared" si="1"/>
        <v>1</v>
      </c>
      <c r="Y8" s="20">
        <f t="shared" si="1"/>
        <v>1</v>
      </c>
      <c r="Z8" s="20">
        <f t="shared" si="1"/>
        <v>1</v>
      </c>
      <c r="AA8" s="20">
        <f t="shared" si="1"/>
        <v>1</v>
      </c>
      <c r="AB8" s="20">
        <f t="shared" si="1"/>
        <v>1</v>
      </c>
      <c r="AC8" s="20">
        <f t="shared" si="1"/>
        <v>1</v>
      </c>
      <c r="AD8" s="20">
        <f t="shared" si="1"/>
        <v>1</v>
      </c>
      <c r="AE8" s="20">
        <f t="shared" si="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114F-72D9-4AB8-9BD7-F63B582DE7CA}">
  <dimension ref="A1:B35"/>
  <sheetViews>
    <sheetView topLeftCell="A13" workbookViewId="0">
      <selection activeCell="A25" sqref="A25"/>
    </sheetView>
  </sheetViews>
  <sheetFormatPr defaultRowHeight="12.75" x14ac:dyDescent="0.2"/>
  <cols>
    <col min="1" max="1" width="38.28515625" bestFit="1" customWidth="1"/>
    <col min="2" max="2" width="9.140625" style="20"/>
  </cols>
  <sheetData>
    <row r="1" spans="1:2" x14ac:dyDescent="0.2">
      <c r="A1" s="26" t="s">
        <v>2</v>
      </c>
      <c r="B1" s="39" t="s">
        <v>160</v>
      </c>
    </row>
    <row r="2" spans="1:2" x14ac:dyDescent="0.2">
      <c r="A2" s="33" t="s">
        <v>33</v>
      </c>
      <c r="B2" s="38">
        <v>8</v>
      </c>
    </row>
    <row r="3" spans="1:2" x14ac:dyDescent="0.2">
      <c r="A3" s="41" t="s">
        <v>118</v>
      </c>
      <c r="B3" s="38">
        <v>7</v>
      </c>
    </row>
    <row r="4" spans="1:2" x14ac:dyDescent="0.2">
      <c r="A4" s="33" t="s">
        <v>60</v>
      </c>
      <c r="B4" s="38">
        <v>8</v>
      </c>
    </row>
    <row r="5" spans="1:2" x14ac:dyDescent="0.2">
      <c r="A5" s="41" t="s">
        <v>103</v>
      </c>
      <c r="B5" s="38">
        <v>5</v>
      </c>
    </row>
    <row r="6" spans="1:2" x14ac:dyDescent="0.2">
      <c r="A6" s="33" t="s">
        <v>178</v>
      </c>
      <c r="B6" s="36">
        <v>8</v>
      </c>
    </row>
    <row r="7" spans="1:2" x14ac:dyDescent="0.2">
      <c r="A7" s="29" t="s">
        <v>87</v>
      </c>
      <c r="B7" s="37">
        <v>10</v>
      </c>
    </row>
    <row r="8" spans="1:2" x14ac:dyDescent="0.2">
      <c r="A8" s="41" t="s">
        <v>188</v>
      </c>
      <c r="B8" s="36">
        <v>8</v>
      </c>
    </row>
    <row r="9" spans="1:2" x14ac:dyDescent="0.2">
      <c r="A9" s="40" t="s">
        <v>199</v>
      </c>
      <c r="B9" s="36">
        <v>7</v>
      </c>
    </row>
    <row r="10" spans="1:2" x14ac:dyDescent="0.2">
      <c r="A10" s="41" t="s">
        <v>84</v>
      </c>
      <c r="B10" s="38">
        <v>10</v>
      </c>
    </row>
    <row r="11" spans="1:2" x14ac:dyDescent="0.2">
      <c r="A11" s="40" t="s">
        <v>99</v>
      </c>
      <c r="B11" s="37">
        <v>8</v>
      </c>
    </row>
    <row r="12" spans="1:2" x14ac:dyDescent="0.2">
      <c r="A12" s="29" t="s">
        <v>107</v>
      </c>
      <c r="B12" s="37">
        <v>8</v>
      </c>
    </row>
    <row r="13" spans="1:2" x14ac:dyDescent="0.2">
      <c r="A13" s="40" t="s">
        <v>93</v>
      </c>
      <c r="B13" s="37">
        <v>10</v>
      </c>
    </row>
    <row r="14" spans="1:2" x14ac:dyDescent="0.2">
      <c r="A14" s="29" t="s">
        <v>184</v>
      </c>
      <c r="B14" s="36">
        <v>8</v>
      </c>
    </row>
    <row r="15" spans="1:2" x14ac:dyDescent="0.2">
      <c r="A15" s="33" t="s">
        <v>67</v>
      </c>
      <c r="B15" s="38">
        <v>9</v>
      </c>
    </row>
    <row r="16" spans="1:2" x14ac:dyDescent="0.2">
      <c r="A16" s="41" t="s">
        <v>134</v>
      </c>
      <c r="B16" s="38">
        <v>8</v>
      </c>
    </row>
    <row r="17" spans="1:2" x14ac:dyDescent="0.2">
      <c r="A17" s="33" t="s">
        <v>90</v>
      </c>
      <c r="B17" s="38">
        <v>10</v>
      </c>
    </row>
    <row r="18" spans="1:2" x14ac:dyDescent="0.2">
      <c r="A18" s="29" t="s">
        <v>18</v>
      </c>
      <c r="B18" s="37">
        <v>8</v>
      </c>
    </row>
    <row r="19" spans="1:2" x14ac:dyDescent="0.2">
      <c r="A19" s="33" t="s">
        <v>76</v>
      </c>
      <c r="B19" s="38">
        <v>8</v>
      </c>
    </row>
    <row r="20" spans="1:2" x14ac:dyDescent="0.2">
      <c r="A20" s="41" t="s">
        <v>52</v>
      </c>
      <c r="B20" s="38">
        <v>9</v>
      </c>
    </row>
    <row r="21" spans="1:2" x14ac:dyDescent="0.2">
      <c r="A21" s="40" t="s">
        <v>191</v>
      </c>
      <c r="B21" s="36">
        <v>9</v>
      </c>
    </row>
    <row r="22" spans="1:2" x14ac:dyDescent="0.2">
      <c r="A22" s="29" t="s">
        <v>126</v>
      </c>
      <c r="B22" s="37">
        <v>5</v>
      </c>
    </row>
    <row r="23" spans="1:2" x14ac:dyDescent="0.2">
      <c r="A23" s="40" t="s">
        <v>38</v>
      </c>
      <c r="B23" s="37">
        <v>8</v>
      </c>
    </row>
    <row r="24" spans="1:2" x14ac:dyDescent="0.2">
      <c r="A24" s="29" t="s">
        <v>138</v>
      </c>
      <c r="B24" s="37">
        <v>5</v>
      </c>
    </row>
    <row r="25" spans="1:2" x14ac:dyDescent="0.2">
      <c r="A25" s="33" t="s">
        <v>111</v>
      </c>
      <c r="B25" s="38">
        <v>6</v>
      </c>
    </row>
    <row r="26" spans="1:2" x14ac:dyDescent="0.2">
      <c r="A26" s="29" t="s">
        <v>115</v>
      </c>
      <c r="B26" s="37">
        <v>8</v>
      </c>
    </row>
    <row r="27" spans="1:2" x14ac:dyDescent="0.2">
      <c r="A27" s="33" t="s">
        <v>195</v>
      </c>
      <c r="B27" s="36">
        <v>8</v>
      </c>
    </row>
    <row r="28" spans="1:2" x14ac:dyDescent="0.2">
      <c r="A28" s="41" t="s">
        <v>96</v>
      </c>
      <c r="B28" s="38">
        <v>9</v>
      </c>
    </row>
    <row r="29" spans="1:2" x14ac:dyDescent="0.2">
      <c r="A29" s="40" t="s">
        <v>55</v>
      </c>
      <c r="B29" s="37">
        <v>7</v>
      </c>
    </row>
    <row r="30" spans="1:2" x14ac:dyDescent="0.2">
      <c r="A30" s="29" t="s">
        <v>64</v>
      </c>
      <c r="B30" s="37">
        <v>8</v>
      </c>
    </row>
    <row r="31" spans="1:2" x14ac:dyDescent="0.2">
      <c r="A31" s="40" t="s">
        <v>45</v>
      </c>
      <c r="B31" s="37">
        <v>9</v>
      </c>
    </row>
    <row r="32" spans="1:2" x14ac:dyDescent="0.2">
      <c r="A32" s="41" t="s">
        <v>41</v>
      </c>
      <c r="B32" s="38">
        <v>8</v>
      </c>
    </row>
    <row r="33" spans="1:2" x14ac:dyDescent="0.2">
      <c r="A33" s="40" t="s">
        <v>81</v>
      </c>
      <c r="B33" s="37">
        <v>9</v>
      </c>
    </row>
    <row r="34" spans="1:2" x14ac:dyDescent="0.2">
      <c r="A34" s="41" t="s">
        <v>143</v>
      </c>
      <c r="B34" s="38">
        <v>8</v>
      </c>
    </row>
    <row r="35" spans="1:2" x14ac:dyDescent="0.2">
      <c r="A35" s="42" t="s">
        <v>70</v>
      </c>
      <c r="B35" s="37">
        <v>8</v>
      </c>
    </row>
  </sheetData>
  <autoFilter ref="A1:B36" xr:uid="{AD64114F-72D9-4AB8-9BD7-F63B582DE7CA}">
    <sortState xmlns:xlrd2="http://schemas.microsoft.com/office/spreadsheetml/2017/richdata2" ref="A2:B36">
      <sortCondition ref="A1:A3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696C-9B50-4C7C-96C1-C35D0038EBE8}">
  <dimension ref="A1:D38"/>
  <sheetViews>
    <sheetView workbookViewId="0">
      <selection sqref="A1:D1048576"/>
    </sheetView>
  </sheetViews>
  <sheetFormatPr defaultRowHeight="12.75" x14ac:dyDescent="0.2"/>
  <cols>
    <col min="1" max="1" width="35.42578125" bestFit="1" customWidth="1"/>
    <col min="2" max="2" width="10.140625" bestFit="1" customWidth="1"/>
    <col min="3" max="3" width="13.140625" bestFit="1" customWidth="1"/>
  </cols>
  <sheetData>
    <row r="1" spans="1:4" ht="15" x14ac:dyDescent="0.2">
      <c r="A1" s="43" t="s">
        <v>211</v>
      </c>
      <c r="B1" s="43" t="s">
        <v>212</v>
      </c>
      <c r="C1" s="43" t="s">
        <v>213</v>
      </c>
      <c r="D1" s="43" t="s">
        <v>160</v>
      </c>
    </row>
    <row r="2" spans="1:4" x14ac:dyDescent="0.2">
      <c r="A2" t="s">
        <v>188</v>
      </c>
      <c r="B2" t="s">
        <v>189</v>
      </c>
      <c r="C2" s="14" t="s">
        <v>225</v>
      </c>
      <c r="D2" s="44">
        <v>8</v>
      </c>
    </row>
    <row r="3" spans="1:4" x14ac:dyDescent="0.2">
      <c r="A3" t="s">
        <v>76</v>
      </c>
      <c r="B3" t="s">
        <v>77</v>
      </c>
      <c r="C3" s="14" t="s">
        <v>225</v>
      </c>
      <c r="D3" s="44">
        <v>8</v>
      </c>
    </row>
    <row r="4" spans="1:4" x14ac:dyDescent="0.2">
      <c r="A4" t="s">
        <v>199</v>
      </c>
      <c r="B4" t="s">
        <v>200</v>
      </c>
      <c r="C4" s="14" t="s">
        <v>228</v>
      </c>
      <c r="D4" s="44">
        <v>8</v>
      </c>
    </row>
    <row r="5" spans="1:4" x14ac:dyDescent="0.2">
      <c r="A5" s="14" t="s">
        <v>227</v>
      </c>
      <c r="C5" s="14" t="s">
        <v>228</v>
      </c>
      <c r="D5" s="44">
        <v>8</v>
      </c>
    </row>
    <row r="6" spans="1:4" x14ac:dyDescent="0.2">
      <c r="A6" t="s">
        <v>205</v>
      </c>
      <c r="B6" t="s">
        <v>104</v>
      </c>
      <c r="C6" t="s">
        <v>217</v>
      </c>
      <c r="D6" s="44">
        <v>10</v>
      </c>
    </row>
    <row r="7" spans="1:4" x14ac:dyDescent="0.2">
      <c r="A7" t="s">
        <v>191</v>
      </c>
      <c r="B7" t="s">
        <v>192</v>
      </c>
      <c r="C7" t="s">
        <v>217</v>
      </c>
      <c r="D7" s="44">
        <v>10</v>
      </c>
    </row>
    <row r="8" spans="1:4" x14ac:dyDescent="0.2">
      <c r="A8" t="s">
        <v>195</v>
      </c>
      <c r="B8" t="s">
        <v>196</v>
      </c>
      <c r="C8" t="s">
        <v>217</v>
      </c>
      <c r="D8" s="44">
        <v>10</v>
      </c>
    </row>
    <row r="9" spans="1:4" x14ac:dyDescent="0.2">
      <c r="A9" t="s">
        <v>70</v>
      </c>
      <c r="B9" t="s">
        <v>71</v>
      </c>
      <c r="C9" t="s">
        <v>217</v>
      </c>
      <c r="D9" s="44">
        <v>10</v>
      </c>
    </row>
    <row r="10" spans="1:4" x14ac:dyDescent="0.2">
      <c r="A10" t="s">
        <v>178</v>
      </c>
      <c r="B10" t="s">
        <v>179</v>
      </c>
      <c r="C10" t="s">
        <v>219</v>
      </c>
      <c r="D10" s="44">
        <v>9.5</v>
      </c>
    </row>
    <row r="11" spans="1:4" x14ac:dyDescent="0.2">
      <c r="A11" t="s">
        <v>184</v>
      </c>
      <c r="B11" t="s">
        <v>185</v>
      </c>
      <c r="C11" t="s">
        <v>219</v>
      </c>
      <c r="D11" s="44">
        <v>9.5</v>
      </c>
    </row>
    <row r="12" spans="1:4" x14ac:dyDescent="0.2">
      <c r="A12" t="s">
        <v>38</v>
      </c>
      <c r="B12" t="s">
        <v>39</v>
      </c>
      <c r="C12" t="s">
        <v>219</v>
      </c>
      <c r="D12" s="44">
        <v>9.5</v>
      </c>
    </row>
    <row r="13" spans="1:4" x14ac:dyDescent="0.2">
      <c r="A13" t="s">
        <v>41</v>
      </c>
      <c r="B13" t="s">
        <v>42</v>
      </c>
      <c r="C13" t="s">
        <v>219</v>
      </c>
      <c r="D13" s="44">
        <v>9.5</v>
      </c>
    </row>
    <row r="14" spans="1:4" x14ac:dyDescent="0.2">
      <c r="A14" t="s">
        <v>33</v>
      </c>
      <c r="B14" t="s">
        <v>34</v>
      </c>
      <c r="C14" t="s">
        <v>214</v>
      </c>
      <c r="D14" s="44">
        <v>9.5</v>
      </c>
    </row>
    <row r="15" spans="1:4" x14ac:dyDescent="0.2">
      <c r="A15" t="s">
        <v>218</v>
      </c>
      <c r="B15" t="s">
        <v>88</v>
      </c>
      <c r="C15" t="s">
        <v>214</v>
      </c>
      <c r="D15" s="44">
        <v>9.5</v>
      </c>
    </row>
    <row r="16" spans="1:4" x14ac:dyDescent="0.2">
      <c r="A16" t="s">
        <v>84</v>
      </c>
      <c r="B16" t="s">
        <v>85</v>
      </c>
      <c r="C16" t="s">
        <v>214</v>
      </c>
      <c r="D16" s="44">
        <v>9.5</v>
      </c>
    </row>
    <row r="17" spans="1:4" x14ac:dyDescent="0.2">
      <c r="A17" t="s">
        <v>115</v>
      </c>
      <c r="B17" t="s">
        <v>116</v>
      </c>
      <c r="C17" t="s">
        <v>214</v>
      </c>
      <c r="D17" s="44">
        <v>9.5</v>
      </c>
    </row>
    <row r="18" spans="1:4" x14ac:dyDescent="0.2">
      <c r="A18" t="s">
        <v>96</v>
      </c>
      <c r="B18" t="s">
        <v>97</v>
      </c>
      <c r="C18" t="s">
        <v>214</v>
      </c>
      <c r="D18" s="44">
        <v>9.5</v>
      </c>
    </row>
    <row r="19" spans="1:4" x14ac:dyDescent="0.2">
      <c r="A19" t="s">
        <v>67</v>
      </c>
      <c r="B19" t="s">
        <v>68</v>
      </c>
      <c r="C19" s="14" t="s">
        <v>226</v>
      </c>
      <c r="D19" s="44">
        <v>10</v>
      </c>
    </row>
    <row r="20" spans="1:4" x14ac:dyDescent="0.2">
      <c r="A20" t="s">
        <v>52</v>
      </c>
      <c r="B20" t="s">
        <v>53</v>
      </c>
      <c r="C20" s="14" t="s">
        <v>226</v>
      </c>
      <c r="D20" s="44">
        <v>10</v>
      </c>
    </row>
    <row r="21" spans="1:4" x14ac:dyDescent="0.2">
      <c r="A21" t="s">
        <v>45</v>
      </c>
      <c r="B21" t="s">
        <v>46</v>
      </c>
      <c r="C21" s="14" t="s">
        <v>226</v>
      </c>
      <c r="D21" s="44">
        <v>10</v>
      </c>
    </row>
    <row r="22" spans="1:4" x14ac:dyDescent="0.2">
      <c r="A22" t="s">
        <v>81</v>
      </c>
      <c r="B22" t="s">
        <v>82</v>
      </c>
      <c r="C22" s="14" t="s">
        <v>226</v>
      </c>
      <c r="D22" s="44">
        <v>10</v>
      </c>
    </row>
    <row r="23" spans="1:4" x14ac:dyDescent="0.2">
      <c r="A23" t="s">
        <v>93</v>
      </c>
      <c r="B23" t="s">
        <v>94</v>
      </c>
      <c r="C23" t="s">
        <v>220</v>
      </c>
      <c r="D23" s="44">
        <v>10</v>
      </c>
    </row>
    <row r="24" spans="1:4" x14ac:dyDescent="0.2">
      <c r="A24" t="s">
        <v>90</v>
      </c>
      <c r="B24" t="s">
        <v>91</v>
      </c>
      <c r="C24" t="s">
        <v>220</v>
      </c>
      <c r="D24" s="44">
        <v>10</v>
      </c>
    </row>
    <row r="25" spans="1:4" x14ac:dyDescent="0.2">
      <c r="A25" t="s">
        <v>206</v>
      </c>
      <c r="B25" t="s">
        <v>222</v>
      </c>
      <c r="C25" t="s">
        <v>220</v>
      </c>
      <c r="D25" s="44">
        <v>10</v>
      </c>
    </row>
    <row r="26" spans="1:4" x14ac:dyDescent="0.2">
      <c r="A26" t="s">
        <v>118</v>
      </c>
      <c r="B26" t="s">
        <v>119</v>
      </c>
      <c r="C26" t="s">
        <v>215</v>
      </c>
      <c r="D26" s="44">
        <v>9.5</v>
      </c>
    </row>
    <row r="27" spans="1:4" x14ac:dyDescent="0.2">
      <c r="A27" t="s">
        <v>99</v>
      </c>
      <c r="B27" t="s">
        <v>100</v>
      </c>
      <c r="C27" t="s">
        <v>215</v>
      </c>
      <c r="D27" s="44">
        <v>9.5</v>
      </c>
    </row>
    <row r="28" spans="1:4" x14ac:dyDescent="0.2">
      <c r="A28" t="s">
        <v>107</v>
      </c>
      <c r="B28" t="s">
        <v>108</v>
      </c>
      <c r="C28" t="s">
        <v>215</v>
      </c>
      <c r="D28" s="44">
        <v>9.5</v>
      </c>
    </row>
    <row r="29" spans="1:4" x14ac:dyDescent="0.2">
      <c r="A29" t="s">
        <v>223</v>
      </c>
      <c r="B29" t="s">
        <v>19</v>
      </c>
      <c r="C29" t="s">
        <v>215</v>
      </c>
      <c r="D29" s="44">
        <v>9.5</v>
      </c>
    </row>
    <row r="30" spans="1:4" x14ac:dyDescent="0.2">
      <c r="A30" t="s">
        <v>208</v>
      </c>
      <c r="B30" t="s">
        <v>112</v>
      </c>
      <c r="C30" t="s">
        <v>215</v>
      </c>
      <c r="D30" s="44">
        <v>9.5</v>
      </c>
    </row>
    <row r="31" spans="1:4" x14ac:dyDescent="0.2">
      <c r="A31" t="s">
        <v>55</v>
      </c>
      <c r="B31" t="s">
        <v>56</v>
      </c>
      <c r="C31" t="s">
        <v>215</v>
      </c>
      <c r="D31" s="44">
        <v>9.5</v>
      </c>
    </row>
    <row r="32" spans="1:4" x14ac:dyDescent="0.2">
      <c r="A32" t="s">
        <v>60</v>
      </c>
      <c r="B32" t="s">
        <v>61</v>
      </c>
      <c r="C32" t="s">
        <v>216</v>
      </c>
      <c r="D32" s="44">
        <v>7</v>
      </c>
    </row>
    <row r="33" spans="1:4" x14ac:dyDescent="0.2">
      <c r="A33" t="s">
        <v>64</v>
      </c>
      <c r="B33" t="s">
        <v>65</v>
      </c>
      <c r="C33" t="s">
        <v>216</v>
      </c>
      <c r="D33" s="44">
        <v>7</v>
      </c>
    </row>
    <row r="34" spans="1:4" x14ac:dyDescent="0.2">
      <c r="A34" t="s">
        <v>143</v>
      </c>
      <c r="B34" t="s">
        <v>144</v>
      </c>
      <c r="C34" t="s">
        <v>216</v>
      </c>
      <c r="D34" s="44">
        <v>7</v>
      </c>
    </row>
    <row r="35" spans="1:4" x14ac:dyDescent="0.2">
      <c r="A35" t="s">
        <v>134</v>
      </c>
      <c r="B35" t="s">
        <v>135</v>
      </c>
      <c r="C35" t="s">
        <v>221</v>
      </c>
      <c r="D35" s="44">
        <v>3</v>
      </c>
    </row>
    <row r="36" spans="1:4" x14ac:dyDescent="0.2">
      <c r="A36" t="s">
        <v>126</v>
      </c>
      <c r="B36" t="s">
        <v>127</v>
      </c>
      <c r="C36" t="s">
        <v>221</v>
      </c>
      <c r="D36" s="44">
        <v>3</v>
      </c>
    </row>
    <row r="37" spans="1:4" x14ac:dyDescent="0.2">
      <c r="A37" t="s">
        <v>207</v>
      </c>
      <c r="B37" t="s">
        <v>139</v>
      </c>
      <c r="C37" t="s">
        <v>221</v>
      </c>
      <c r="D37" s="44">
        <v>3</v>
      </c>
    </row>
    <row r="38" spans="1:4" x14ac:dyDescent="0.2">
      <c r="A38" t="s">
        <v>209</v>
      </c>
      <c r="B38" t="s">
        <v>224</v>
      </c>
      <c r="C38" t="s">
        <v>221</v>
      </c>
      <c r="D38" s="44">
        <v>3</v>
      </c>
    </row>
  </sheetData>
  <autoFilter ref="A1:D37" xr:uid="{B54E696C-9B50-4C7C-96C1-C35D0038EBE8}">
    <sortState xmlns:xlrd2="http://schemas.microsoft.com/office/spreadsheetml/2017/richdata2" ref="A2:D38">
      <sortCondition ref="C1:C37"/>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921B-009A-4CCE-BC9D-A600642EFDB0}">
  <dimension ref="A1:D38"/>
  <sheetViews>
    <sheetView topLeftCell="A17" workbookViewId="0">
      <selection sqref="A1:D38"/>
    </sheetView>
  </sheetViews>
  <sheetFormatPr defaultRowHeight="12.75" x14ac:dyDescent="0.2"/>
  <cols>
    <col min="1" max="1" width="35.42578125" bestFit="1" customWidth="1"/>
    <col min="2" max="2" width="10.140625" bestFit="1" customWidth="1"/>
    <col min="3" max="3" width="13.140625" bestFit="1" customWidth="1"/>
  </cols>
  <sheetData>
    <row r="1" spans="1:4" ht="15" x14ac:dyDescent="0.2">
      <c r="A1" s="43" t="s">
        <v>211</v>
      </c>
      <c r="B1" s="43" t="s">
        <v>212</v>
      </c>
      <c r="C1" s="43" t="s">
        <v>213</v>
      </c>
      <c r="D1" s="43" t="s">
        <v>160</v>
      </c>
    </row>
    <row r="2" spans="1:4" x14ac:dyDescent="0.2">
      <c r="A2" t="s">
        <v>33</v>
      </c>
      <c r="B2" t="s">
        <v>34</v>
      </c>
      <c r="C2" t="s">
        <v>214</v>
      </c>
      <c r="D2" s="44">
        <v>9.5</v>
      </c>
    </row>
    <row r="3" spans="1:4" x14ac:dyDescent="0.2">
      <c r="A3" t="s">
        <v>118</v>
      </c>
      <c r="B3" t="s">
        <v>119</v>
      </c>
      <c r="C3" t="s">
        <v>215</v>
      </c>
      <c r="D3" s="44">
        <v>9.5</v>
      </c>
    </row>
    <row r="4" spans="1:4" x14ac:dyDescent="0.2">
      <c r="A4" t="s">
        <v>60</v>
      </c>
      <c r="B4" t="s">
        <v>61</v>
      </c>
      <c r="C4" t="s">
        <v>216</v>
      </c>
      <c r="D4" s="44">
        <v>7</v>
      </c>
    </row>
    <row r="5" spans="1:4" x14ac:dyDescent="0.2">
      <c r="A5" t="s">
        <v>205</v>
      </c>
      <c r="B5" t="s">
        <v>104</v>
      </c>
      <c r="C5" t="s">
        <v>217</v>
      </c>
      <c r="D5" s="44">
        <v>10</v>
      </c>
    </row>
    <row r="6" spans="1:4" x14ac:dyDescent="0.2">
      <c r="A6" t="s">
        <v>218</v>
      </c>
      <c r="B6" t="s">
        <v>88</v>
      </c>
      <c r="C6" t="s">
        <v>214</v>
      </c>
      <c r="D6" s="44">
        <v>9.5</v>
      </c>
    </row>
    <row r="7" spans="1:4" x14ac:dyDescent="0.2">
      <c r="A7" t="s">
        <v>178</v>
      </c>
      <c r="B7" t="s">
        <v>179</v>
      </c>
      <c r="C7" t="s">
        <v>219</v>
      </c>
      <c r="D7" s="44">
        <v>9.5</v>
      </c>
    </row>
    <row r="8" spans="1:4" x14ac:dyDescent="0.2">
      <c r="A8" t="s">
        <v>188</v>
      </c>
      <c r="B8" t="s">
        <v>189</v>
      </c>
      <c r="C8" s="14" t="s">
        <v>225</v>
      </c>
      <c r="D8" s="44">
        <v>8</v>
      </c>
    </row>
    <row r="9" spans="1:4" x14ac:dyDescent="0.2">
      <c r="A9" t="s">
        <v>199</v>
      </c>
      <c r="B9" t="s">
        <v>200</v>
      </c>
      <c r="C9" s="14" t="s">
        <v>228</v>
      </c>
      <c r="D9" s="44">
        <v>8</v>
      </c>
    </row>
    <row r="10" spans="1:4" x14ac:dyDescent="0.2">
      <c r="A10" t="s">
        <v>84</v>
      </c>
      <c r="B10" t="s">
        <v>85</v>
      </c>
      <c r="C10" t="s">
        <v>214</v>
      </c>
      <c r="D10" s="44">
        <v>9.5</v>
      </c>
    </row>
    <row r="11" spans="1:4" x14ac:dyDescent="0.2">
      <c r="A11" t="s">
        <v>99</v>
      </c>
      <c r="B11" t="s">
        <v>100</v>
      </c>
      <c r="C11" t="s">
        <v>215</v>
      </c>
      <c r="D11" s="44">
        <v>9.5</v>
      </c>
    </row>
    <row r="12" spans="1:4" x14ac:dyDescent="0.2">
      <c r="A12" t="s">
        <v>107</v>
      </c>
      <c r="B12" t="s">
        <v>108</v>
      </c>
      <c r="C12" t="s">
        <v>215</v>
      </c>
      <c r="D12" s="44">
        <v>9.5</v>
      </c>
    </row>
    <row r="13" spans="1:4" x14ac:dyDescent="0.2">
      <c r="A13" t="s">
        <v>93</v>
      </c>
      <c r="B13" t="s">
        <v>94</v>
      </c>
      <c r="C13" t="s">
        <v>220</v>
      </c>
      <c r="D13" s="44">
        <v>10</v>
      </c>
    </row>
    <row r="14" spans="1:4" x14ac:dyDescent="0.2">
      <c r="A14" t="s">
        <v>184</v>
      </c>
      <c r="B14" t="s">
        <v>185</v>
      </c>
      <c r="C14" t="s">
        <v>219</v>
      </c>
      <c r="D14" s="44">
        <v>9.5</v>
      </c>
    </row>
    <row r="15" spans="1:4" x14ac:dyDescent="0.2">
      <c r="A15" t="s">
        <v>67</v>
      </c>
      <c r="B15" t="s">
        <v>68</v>
      </c>
      <c r="C15" s="14" t="s">
        <v>226</v>
      </c>
      <c r="D15" s="44">
        <v>10</v>
      </c>
    </row>
    <row r="16" spans="1:4" x14ac:dyDescent="0.2">
      <c r="A16" t="s">
        <v>134</v>
      </c>
      <c r="B16" t="s">
        <v>135</v>
      </c>
      <c r="C16" t="s">
        <v>221</v>
      </c>
      <c r="D16" s="44">
        <v>3</v>
      </c>
    </row>
    <row r="17" spans="1:4" x14ac:dyDescent="0.2">
      <c r="A17" t="s">
        <v>90</v>
      </c>
      <c r="B17" t="s">
        <v>91</v>
      </c>
      <c r="C17" t="s">
        <v>220</v>
      </c>
      <c r="D17" s="44">
        <v>10</v>
      </c>
    </row>
    <row r="18" spans="1:4" x14ac:dyDescent="0.2">
      <c r="A18" t="s">
        <v>206</v>
      </c>
      <c r="B18" t="s">
        <v>222</v>
      </c>
      <c r="C18" t="s">
        <v>220</v>
      </c>
      <c r="D18" s="44">
        <v>10</v>
      </c>
    </row>
    <row r="19" spans="1:4" x14ac:dyDescent="0.2">
      <c r="A19" t="s">
        <v>223</v>
      </c>
      <c r="B19" t="s">
        <v>19</v>
      </c>
      <c r="C19" t="s">
        <v>215</v>
      </c>
      <c r="D19" s="44">
        <v>9.5</v>
      </c>
    </row>
    <row r="20" spans="1:4" x14ac:dyDescent="0.2">
      <c r="A20" t="s">
        <v>76</v>
      </c>
      <c r="B20" t="s">
        <v>77</v>
      </c>
      <c r="C20" s="14" t="s">
        <v>225</v>
      </c>
      <c r="D20" s="44">
        <v>8</v>
      </c>
    </row>
    <row r="21" spans="1:4" x14ac:dyDescent="0.2">
      <c r="A21" t="s">
        <v>52</v>
      </c>
      <c r="B21" t="s">
        <v>53</v>
      </c>
      <c r="C21" s="14" t="s">
        <v>226</v>
      </c>
      <c r="D21" s="44">
        <v>10</v>
      </c>
    </row>
    <row r="22" spans="1:4" x14ac:dyDescent="0.2">
      <c r="A22" t="s">
        <v>191</v>
      </c>
      <c r="B22" t="s">
        <v>192</v>
      </c>
      <c r="C22" t="s">
        <v>217</v>
      </c>
      <c r="D22" s="44">
        <v>10</v>
      </c>
    </row>
    <row r="23" spans="1:4" x14ac:dyDescent="0.2">
      <c r="A23" t="s">
        <v>126</v>
      </c>
      <c r="B23" t="s">
        <v>127</v>
      </c>
      <c r="C23" t="s">
        <v>221</v>
      </c>
      <c r="D23" s="44">
        <v>3</v>
      </c>
    </row>
    <row r="24" spans="1:4" x14ac:dyDescent="0.2">
      <c r="A24" t="s">
        <v>38</v>
      </c>
      <c r="B24" t="s">
        <v>39</v>
      </c>
      <c r="C24" t="s">
        <v>219</v>
      </c>
      <c r="D24" s="44">
        <v>9.5</v>
      </c>
    </row>
    <row r="25" spans="1:4" x14ac:dyDescent="0.2">
      <c r="A25" t="s">
        <v>207</v>
      </c>
      <c r="B25" t="s">
        <v>139</v>
      </c>
      <c r="C25" t="s">
        <v>221</v>
      </c>
      <c r="D25" s="44">
        <v>3</v>
      </c>
    </row>
    <row r="26" spans="1:4" x14ac:dyDescent="0.2">
      <c r="A26" t="s">
        <v>208</v>
      </c>
      <c r="B26" t="s">
        <v>112</v>
      </c>
      <c r="C26" t="s">
        <v>215</v>
      </c>
      <c r="D26" s="44">
        <v>9.5</v>
      </c>
    </row>
    <row r="27" spans="1:4" x14ac:dyDescent="0.2">
      <c r="A27" t="s">
        <v>115</v>
      </c>
      <c r="B27" t="s">
        <v>116</v>
      </c>
      <c r="C27" t="s">
        <v>214</v>
      </c>
      <c r="D27" s="44">
        <v>9.5</v>
      </c>
    </row>
    <row r="28" spans="1:4" x14ac:dyDescent="0.2">
      <c r="A28" t="s">
        <v>195</v>
      </c>
      <c r="B28" t="s">
        <v>196</v>
      </c>
      <c r="C28" t="s">
        <v>217</v>
      </c>
      <c r="D28" s="44">
        <v>10</v>
      </c>
    </row>
    <row r="29" spans="1:4" x14ac:dyDescent="0.2">
      <c r="A29" t="s">
        <v>96</v>
      </c>
      <c r="B29" t="s">
        <v>97</v>
      </c>
      <c r="C29" t="s">
        <v>214</v>
      </c>
      <c r="D29" s="44">
        <v>9.5</v>
      </c>
    </row>
    <row r="30" spans="1:4" x14ac:dyDescent="0.2">
      <c r="A30" t="s">
        <v>55</v>
      </c>
      <c r="B30" t="s">
        <v>56</v>
      </c>
      <c r="C30" t="s">
        <v>215</v>
      </c>
      <c r="D30" s="44">
        <v>9.5</v>
      </c>
    </row>
    <row r="31" spans="1:4" x14ac:dyDescent="0.2">
      <c r="A31" t="s">
        <v>64</v>
      </c>
      <c r="B31" t="s">
        <v>65</v>
      </c>
      <c r="C31" t="s">
        <v>216</v>
      </c>
      <c r="D31" s="44">
        <v>7</v>
      </c>
    </row>
    <row r="32" spans="1:4" x14ac:dyDescent="0.2">
      <c r="A32" t="s">
        <v>209</v>
      </c>
      <c r="B32" t="s">
        <v>224</v>
      </c>
      <c r="C32" t="s">
        <v>221</v>
      </c>
      <c r="D32" s="44">
        <v>3</v>
      </c>
    </row>
    <row r="33" spans="1:4" x14ac:dyDescent="0.2">
      <c r="A33" s="14" t="s">
        <v>227</v>
      </c>
      <c r="C33" s="14" t="s">
        <v>228</v>
      </c>
      <c r="D33" s="44">
        <v>8</v>
      </c>
    </row>
    <row r="34" spans="1:4" x14ac:dyDescent="0.2">
      <c r="A34" t="s">
        <v>45</v>
      </c>
      <c r="B34" t="s">
        <v>46</v>
      </c>
      <c r="C34" s="14" t="s">
        <v>226</v>
      </c>
      <c r="D34" s="44">
        <v>10</v>
      </c>
    </row>
    <row r="35" spans="1:4" x14ac:dyDescent="0.2">
      <c r="A35" t="s">
        <v>41</v>
      </c>
      <c r="B35" t="s">
        <v>42</v>
      </c>
      <c r="C35" t="s">
        <v>219</v>
      </c>
      <c r="D35" s="44">
        <v>9.5</v>
      </c>
    </row>
    <row r="36" spans="1:4" x14ac:dyDescent="0.2">
      <c r="A36" t="s">
        <v>81</v>
      </c>
      <c r="B36" t="s">
        <v>82</v>
      </c>
      <c r="C36" s="14" t="s">
        <v>226</v>
      </c>
      <c r="D36" s="44">
        <v>10</v>
      </c>
    </row>
    <row r="37" spans="1:4" x14ac:dyDescent="0.2">
      <c r="A37" t="s">
        <v>143</v>
      </c>
      <c r="B37" t="s">
        <v>144</v>
      </c>
      <c r="C37" t="s">
        <v>216</v>
      </c>
      <c r="D37" s="44">
        <v>7</v>
      </c>
    </row>
    <row r="38" spans="1:4" x14ac:dyDescent="0.2">
      <c r="A38" t="s">
        <v>70</v>
      </c>
      <c r="B38" t="s">
        <v>71</v>
      </c>
      <c r="C38" t="s">
        <v>217</v>
      </c>
      <c r="D38" s="44">
        <v>10</v>
      </c>
    </row>
  </sheetData>
  <autoFilter ref="A1:D39" xr:uid="{4BC9921B-009A-4CCE-BC9D-A600642EFDB0}">
    <sortState xmlns:xlrd2="http://schemas.microsoft.com/office/spreadsheetml/2017/richdata2" ref="A2:D39">
      <sortCondition ref="A1:A3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1061-EE91-4AF7-99B9-9B2C7E75AE90}">
  <dimension ref="A1:AH39"/>
  <sheetViews>
    <sheetView workbookViewId="0">
      <selection activeCell="X4" sqref="X4"/>
    </sheetView>
  </sheetViews>
  <sheetFormatPr defaultRowHeight="12.75" x14ac:dyDescent="0.2"/>
  <cols>
    <col min="1" max="1" width="38.28515625" bestFit="1" customWidth="1"/>
    <col min="2" max="3" width="0" hidden="1" customWidth="1"/>
    <col min="4" max="4" width="38.28515625" hidden="1" customWidth="1"/>
    <col min="5" max="5" width="10.140625" hidden="1" customWidth="1"/>
    <col min="6" max="6" width="10.42578125" hidden="1" customWidth="1"/>
    <col min="7" max="7" width="10.140625" hidden="1" customWidth="1"/>
    <col min="8" max="8" width="35.42578125" hidden="1" customWidth="1"/>
    <col min="9" max="9" width="10.140625" customWidth="1"/>
    <col min="10" max="10" width="13.140625" hidden="1" customWidth="1"/>
    <col min="11" max="11" width="5.28515625" hidden="1" customWidth="1"/>
    <col min="12" max="12" width="9.85546875" hidden="1" customWidth="1"/>
    <col min="13" max="23" width="9.140625" hidden="1" customWidth="1"/>
    <col min="24" max="24" width="8.5703125" customWidth="1"/>
    <col min="25" max="25" width="9.5703125" customWidth="1"/>
    <col min="26" max="27" width="0" hidden="1" customWidth="1"/>
    <col min="28" max="32" width="10.140625" hidden="1" customWidth="1"/>
    <col min="33" max="33" width="8.7109375" hidden="1" customWidth="1"/>
    <col min="34" max="35" width="0" hidden="1" customWidth="1"/>
  </cols>
  <sheetData>
    <row r="1" spans="1:34" ht="15" x14ac:dyDescent="0.25">
      <c r="A1" s="26" t="s">
        <v>2</v>
      </c>
      <c r="B1" s="21" t="s">
        <v>210</v>
      </c>
      <c r="C1" s="39" t="s">
        <v>204</v>
      </c>
      <c r="D1" s="26" t="s">
        <v>2</v>
      </c>
      <c r="E1" s="78" t="s">
        <v>361</v>
      </c>
      <c r="F1" s="78" t="s">
        <v>310</v>
      </c>
      <c r="G1" s="78" t="s">
        <v>311</v>
      </c>
      <c r="H1" s="43" t="s">
        <v>211</v>
      </c>
      <c r="I1" s="43" t="s">
        <v>212</v>
      </c>
      <c r="J1" s="43" t="s">
        <v>213</v>
      </c>
      <c r="K1" s="43" t="s">
        <v>160</v>
      </c>
      <c r="L1" s="78" t="s">
        <v>312</v>
      </c>
      <c r="M1" s="60" t="s">
        <v>229</v>
      </c>
      <c r="N1" s="60" t="s">
        <v>230</v>
      </c>
      <c r="O1" s="60" t="s">
        <v>231</v>
      </c>
      <c r="P1" s="61" t="s">
        <v>158</v>
      </c>
      <c r="Q1" s="61" t="s">
        <v>232</v>
      </c>
      <c r="R1" s="61" t="s">
        <v>233</v>
      </c>
      <c r="S1" s="61" t="s">
        <v>234</v>
      </c>
      <c r="T1" t="s">
        <v>211</v>
      </c>
      <c r="W1" t="s">
        <v>212</v>
      </c>
      <c r="X1" s="21" t="s">
        <v>313</v>
      </c>
      <c r="Y1" s="21" t="s">
        <v>314</v>
      </c>
      <c r="Z1" s="18" t="s">
        <v>315</v>
      </c>
      <c r="AA1" s="18" t="s">
        <v>229</v>
      </c>
      <c r="AB1" s="21" t="s">
        <v>359</v>
      </c>
      <c r="AC1" s="21" t="s">
        <v>358</v>
      </c>
      <c r="AD1" s="21" t="s">
        <v>357</v>
      </c>
      <c r="AE1" s="21" t="s">
        <v>356</v>
      </c>
      <c r="AF1" s="21" t="s">
        <v>354</v>
      </c>
      <c r="AG1" s="21" t="s">
        <v>355</v>
      </c>
      <c r="AH1" s="21" t="s">
        <v>362</v>
      </c>
    </row>
    <row r="2" spans="1:34" x14ac:dyDescent="0.2">
      <c r="A2" s="83" t="s">
        <v>209</v>
      </c>
      <c r="B2" s="52">
        <v>0</v>
      </c>
      <c r="C2" s="46">
        <v>0</v>
      </c>
      <c r="D2" s="53"/>
      <c r="E2" s="80"/>
      <c r="F2" s="64">
        <f>(C2+B2)/2</f>
        <v>0</v>
      </c>
      <c r="G2" s="65">
        <f>K2</f>
        <v>3</v>
      </c>
      <c r="H2" s="66" t="s">
        <v>209</v>
      </c>
      <c r="I2" s="66" t="s">
        <v>224</v>
      </c>
      <c r="J2" s="66" t="s">
        <v>221</v>
      </c>
      <c r="K2" s="67">
        <v>3</v>
      </c>
      <c r="L2" s="65">
        <f>S2</f>
        <v>4</v>
      </c>
      <c r="M2" t="s">
        <v>295</v>
      </c>
      <c r="N2" t="s">
        <v>296</v>
      </c>
      <c r="O2" t="s">
        <v>224</v>
      </c>
      <c r="P2" s="44">
        <v>1</v>
      </c>
      <c r="Q2" s="44"/>
      <c r="R2" s="44">
        <v>3</v>
      </c>
      <c r="S2" s="44">
        <f>MIN(10,SUM(P2:R2))</f>
        <v>4</v>
      </c>
      <c r="T2" s="48" t="s">
        <v>209</v>
      </c>
      <c r="U2" s="48"/>
      <c r="V2" s="48"/>
      <c r="W2" s="48" t="s">
        <v>224</v>
      </c>
      <c r="X2" s="72">
        <v>6.2</v>
      </c>
      <c r="Y2" s="72">
        <v>6</v>
      </c>
      <c r="Z2" s="48" t="s">
        <v>316</v>
      </c>
      <c r="AA2" s="48" t="s">
        <v>316</v>
      </c>
      <c r="AB2" s="80"/>
      <c r="AC2" s="74">
        <v>9.9</v>
      </c>
      <c r="AD2" s="74">
        <v>7</v>
      </c>
      <c r="AE2" s="74">
        <v>6</v>
      </c>
      <c r="AF2" s="76">
        <v>9</v>
      </c>
      <c r="AG2" s="76">
        <v>10</v>
      </c>
      <c r="AH2" s="49">
        <f>((1.5*AF2+1.5*AC2+2*AD2+2.5*AE2+2.5*AG2)/10+(1.5*X2+1.5*F2+2*G2+2.5*Y2+2.5*L2)/10)/2</f>
        <v>6.1324999999999994</v>
      </c>
    </row>
    <row r="3" spans="1:34" x14ac:dyDescent="0.2">
      <c r="A3" s="50" t="s">
        <v>138</v>
      </c>
      <c r="B3" s="51">
        <v>5</v>
      </c>
      <c r="C3" s="47">
        <v>5</v>
      </c>
      <c r="D3" s="50" t="s">
        <v>207</v>
      </c>
      <c r="E3" s="80"/>
      <c r="F3" s="65">
        <f>(C3+B3)/2</f>
        <v>5</v>
      </c>
      <c r="G3" s="65">
        <f>K3</f>
        <v>3</v>
      </c>
      <c r="H3" s="66" t="s">
        <v>207</v>
      </c>
      <c r="I3" s="66" t="s">
        <v>139</v>
      </c>
      <c r="J3" s="66" t="s">
        <v>221</v>
      </c>
      <c r="K3" s="67">
        <v>3</v>
      </c>
      <c r="L3" s="65">
        <f>S3</f>
        <v>2</v>
      </c>
      <c r="M3" t="s">
        <v>281</v>
      </c>
      <c r="N3" t="s">
        <v>282</v>
      </c>
      <c r="O3" t="s">
        <v>139</v>
      </c>
      <c r="P3" s="44">
        <v>0</v>
      </c>
      <c r="Q3" s="44"/>
      <c r="R3" s="44">
        <v>2</v>
      </c>
      <c r="S3" s="44">
        <f>MIN(10,SUM(P3:R3))</f>
        <v>2</v>
      </c>
      <c r="T3" s="48" t="s">
        <v>207</v>
      </c>
      <c r="U3" s="48"/>
      <c r="V3" s="48"/>
      <c r="W3" s="48" t="s">
        <v>139</v>
      </c>
      <c r="X3" s="72">
        <v>5.2</v>
      </c>
      <c r="Y3" s="72">
        <v>0</v>
      </c>
      <c r="Z3" s="48" t="s">
        <v>317</v>
      </c>
      <c r="AA3" s="48" t="s">
        <v>317</v>
      </c>
      <c r="AB3" s="80">
        <v>2</v>
      </c>
      <c r="AC3" s="74">
        <v>10</v>
      </c>
      <c r="AD3" s="74">
        <v>10</v>
      </c>
      <c r="AE3" s="74">
        <v>5</v>
      </c>
      <c r="AF3" s="76">
        <v>10</v>
      </c>
      <c r="AG3" s="76">
        <v>5</v>
      </c>
      <c r="AH3" s="49">
        <f t="shared" ref="AH3:AH38" si="0">((1.5*AF3+1.5*AC3+2*AD3+2.5*AE3+2.5*AG3)/10+(1.5*X3+1.5*F3+2*G3+2.5*Y3+2.5*L3)/10)/2</f>
        <v>5.0649999999999995</v>
      </c>
    </row>
    <row r="4" spans="1:34" x14ac:dyDescent="0.2">
      <c r="A4" s="45" t="s">
        <v>67</v>
      </c>
      <c r="B4" s="51">
        <v>6</v>
      </c>
      <c r="C4" s="47">
        <v>9</v>
      </c>
      <c r="D4" s="45" t="s">
        <v>67</v>
      </c>
      <c r="E4" s="80"/>
      <c r="F4" s="65">
        <f>(C4+B4)/2</f>
        <v>7.5</v>
      </c>
      <c r="G4" s="65">
        <f>K4</f>
        <v>10</v>
      </c>
      <c r="H4" s="66" t="s">
        <v>67</v>
      </c>
      <c r="I4" s="66" t="s">
        <v>68</v>
      </c>
      <c r="J4" s="68" t="s">
        <v>226</v>
      </c>
      <c r="K4" s="67">
        <v>10</v>
      </c>
      <c r="L4" s="65">
        <f>S4</f>
        <v>6</v>
      </c>
      <c r="M4" t="s">
        <v>261</v>
      </c>
      <c r="N4" t="s">
        <v>262</v>
      </c>
      <c r="O4" t="s">
        <v>68</v>
      </c>
      <c r="P4" s="44">
        <v>1</v>
      </c>
      <c r="Q4" s="44"/>
      <c r="R4" s="44">
        <v>5</v>
      </c>
      <c r="S4" s="44">
        <f>MIN(10,SUM(P4:R4))</f>
        <v>6</v>
      </c>
      <c r="T4" s="48" t="s">
        <v>67</v>
      </c>
      <c r="U4" s="48"/>
      <c r="V4" s="48"/>
      <c r="W4" s="48" t="s">
        <v>68</v>
      </c>
      <c r="X4" s="72">
        <v>8.8000000000000007</v>
      </c>
      <c r="Y4" s="72">
        <v>8</v>
      </c>
      <c r="Z4" s="48" t="s">
        <v>318</v>
      </c>
      <c r="AA4" s="48" t="s">
        <v>318</v>
      </c>
      <c r="AB4" s="80"/>
      <c r="AC4" s="74">
        <v>8.5</v>
      </c>
      <c r="AD4" s="74">
        <v>7.5</v>
      </c>
      <c r="AE4" s="74">
        <v>6</v>
      </c>
      <c r="AF4" s="76">
        <v>10</v>
      </c>
      <c r="AG4" s="76">
        <v>5</v>
      </c>
      <c r="AH4" s="49">
        <f t="shared" si="0"/>
        <v>7.4850000000000003</v>
      </c>
    </row>
    <row r="5" spans="1:34" x14ac:dyDescent="0.2">
      <c r="A5" s="79" t="s">
        <v>143</v>
      </c>
      <c r="B5" s="51">
        <v>8</v>
      </c>
      <c r="C5" s="47">
        <v>8</v>
      </c>
      <c r="D5" s="45" t="s">
        <v>143</v>
      </c>
      <c r="E5" s="80"/>
      <c r="F5" s="65">
        <f>(C5+B5)/2</f>
        <v>8</v>
      </c>
      <c r="G5" s="65">
        <f>K5</f>
        <v>7</v>
      </c>
      <c r="H5" s="66" t="s">
        <v>143</v>
      </c>
      <c r="I5" s="66" t="s">
        <v>144</v>
      </c>
      <c r="J5" s="66" t="s">
        <v>216</v>
      </c>
      <c r="K5" s="67">
        <v>7</v>
      </c>
      <c r="L5" s="65">
        <f>S5</f>
        <v>10</v>
      </c>
      <c r="M5" t="s">
        <v>306</v>
      </c>
      <c r="N5" t="s">
        <v>307</v>
      </c>
      <c r="O5" t="s">
        <v>144</v>
      </c>
      <c r="P5" s="44">
        <v>1</v>
      </c>
      <c r="Q5" s="44">
        <v>10</v>
      </c>
      <c r="R5" s="44"/>
      <c r="S5" s="44">
        <f>MIN(10,SUM(P5:R5))</f>
        <v>10</v>
      </c>
      <c r="T5" s="48" t="s">
        <v>143</v>
      </c>
      <c r="U5" s="48"/>
      <c r="V5" s="48"/>
      <c r="W5" s="48" t="s">
        <v>144</v>
      </c>
      <c r="X5" s="72">
        <v>8.8000000000000007</v>
      </c>
      <c r="Y5" s="72">
        <v>6</v>
      </c>
      <c r="Z5" s="48" t="s">
        <v>319</v>
      </c>
      <c r="AA5" s="48" t="s">
        <v>319</v>
      </c>
      <c r="AB5" s="80"/>
      <c r="AC5" s="74">
        <v>9.6</v>
      </c>
      <c r="AD5" s="74">
        <v>9</v>
      </c>
      <c r="AE5" s="74">
        <v>10</v>
      </c>
      <c r="AF5" s="76">
        <v>10</v>
      </c>
      <c r="AG5" s="76">
        <v>9</v>
      </c>
      <c r="AH5" s="49">
        <f t="shared" si="0"/>
        <v>8.7050000000000001</v>
      </c>
    </row>
    <row r="6" spans="1:34" x14ac:dyDescent="0.2">
      <c r="A6" s="45" t="s">
        <v>199</v>
      </c>
      <c r="B6" s="51">
        <v>7</v>
      </c>
      <c r="C6" s="47">
        <v>7</v>
      </c>
      <c r="D6" s="50" t="s">
        <v>199</v>
      </c>
      <c r="E6" s="80"/>
      <c r="F6" s="65">
        <f>(C6+B6)/2</f>
        <v>7</v>
      </c>
      <c r="G6" s="65">
        <f>K6</f>
        <v>8</v>
      </c>
      <c r="H6" s="66" t="s">
        <v>199</v>
      </c>
      <c r="I6" s="66" t="s">
        <v>200</v>
      </c>
      <c r="J6" s="68" t="s">
        <v>228</v>
      </c>
      <c r="K6" s="67">
        <v>8</v>
      </c>
      <c r="L6" s="65">
        <f>S6</f>
        <v>7</v>
      </c>
      <c r="M6" t="s">
        <v>249</v>
      </c>
      <c r="N6" t="s">
        <v>250</v>
      </c>
      <c r="O6" t="s">
        <v>200</v>
      </c>
      <c r="P6" s="44">
        <v>0</v>
      </c>
      <c r="Q6" s="44"/>
      <c r="R6" s="44">
        <v>7</v>
      </c>
      <c r="S6" s="44">
        <f>MIN(10,SUM(P6:R6))</f>
        <v>7</v>
      </c>
      <c r="T6" s="48" t="s">
        <v>199</v>
      </c>
      <c r="U6" s="48"/>
      <c r="V6" s="48"/>
      <c r="W6" s="48" t="s">
        <v>200</v>
      </c>
      <c r="X6" s="72">
        <v>3.3</v>
      </c>
      <c r="Y6" s="72">
        <v>6</v>
      </c>
      <c r="Z6" s="48" t="s">
        <v>320</v>
      </c>
      <c r="AA6" s="48" t="s">
        <v>320</v>
      </c>
      <c r="AB6" s="80"/>
      <c r="AC6" s="74">
        <v>6.1</v>
      </c>
      <c r="AD6" s="74">
        <v>7</v>
      </c>
      <c r="AE6" s="74">
        <v>3.7</v>
      </c>
      <c r="AF6" s="76">
        <v>8</v>
      </c>
      <c r="AG6" s="76">
        <v>9</v>
      </c>
      <c r="AH6" s="49">
        <f t="shared" si="0"/>
        <v>6.5425000000000004</v>
      </c>
    </row>
    <row r="7" spans="1:34" x14ac:dyDescent="0.2">
      <c r="A7" s="50" t="s">
        <v>134</v>
      </c>
      <c r="B7" s="52">
        <v>0</v>
      </c>
      <c r="C7" s="47">
        <v>8</v>
      </c>
      <c r="D7" s="45" t="s">
        <v>134</v>
      </c>
      <c r="E7" s="80"/>
      <c r="F7" s="64">
        <v>8</v>
      </c>
      <c r="G7" s="65">
        <f>K7</f>
        <v>3</v>
      </c>
      <c r="H7" s="66" t="s">
        <v>134</v>
      </c>
      <c r="I7" s="66" t="s">
        <v>135</v>
      </c>
      <c r="J7" s="66" t="s">
        <v>221</v>
      </c>
      <c r="K7" s="67">
        <v>3</v>
      </c>
      <c r="L7" s="65">
        <f>S7</f>
        <v>5.5</v>
      </c>
      <c r="M7" t="s">
        <v>263</v>
      </c>
      <c r="N7" t="s">
        <v>264</v>
      </c>
      <c r="O7" t="s">
        <v>135</v>
      </c>
      <c r="P7" s="44">
        <v>0.5</v>
      </c>
      <c r="Q7" s="44">
        <v>5</v>
      </c>
      <c r="R7" s="44"/>
      <c r="S7" s="44">
        <f>MIN(10,SUM(P7:R7))</f>
        <v>5.5</v>
      </c>
      <c r="T7" s="48" t="s">
        <v>134</v>
      </c>
      <c r="U7" s="48"/>
      <c r="V7" s="48"/>
      <c r="W7" s="48" t="s">
        <v>135</v>
      </c>
      <c r="X7" s="72">
        <v>5.6</v>
      </c>
      <c r="Y7" s="72">
        <v>4.5</v>
      </c>
      <c r="Z7" s="48" t="s">
        <v>321</v>
      </c>
      <c r="AA7" s="48" t="s">
        <v>321</v>
      </c>
      <c r="AB7" s="80">
        <v>2</v>
      </c>
      <c r="AC7" s="74">
        <v>9.6</v>
      </c>
      <c r="AD7" s="74">
        <v>8</v>
      </c>
      <c r="AE7" s="74">
        <v>6.3</v>
      </c>
      <c r="AF7" s="76">
        <v>8</v>
      </c>
      <c r="AG7" s="76">
        <v>6</v>
      </c>
      <c r="AH7" s="49">
        <f t="shared" si="0"/>
        <v>6.2275</v>
      </c>
    </row>
    <row r="8" spans="1:34" x14ac:dyDescent="0.2">
      <c r="A8" s="50" t="s">
        <v>60</v>
      </c>
      <c r="B8" s="52">
        <v>0</v>
      </c>
      <c r="C8" s="47">
        <v>8</v>
      </c>
      <c r="D8" s="50" t="s">
        <v>60</v>
      </c>
      <c r="E8" s="80"/>
      <c r="F8" s="64">
        <v>8</v>
      </c>
      <c r="G8" s="65">
        <f>K8</f>
        <v>7</v>
      </c>
      <c r="H8" s="66" t="s">
        <v>60</v>
      </c>
      <c r="I8" s="66" t="s">
        <v>61</v>
      </c>
      <c r="J8" s="66" t="s">
        <v>216</v>
      </c>
      <c r="K8" s="67">
        <v>7</v>
      </c>
      <c r="L8" s="65">
        <f>S8</f>
        <v>6</v>
      </c>
      <c r="M8" t="s">
        <v>239</v>
      </c>
      <c r="N8" t="s">
        <v>240</v>
      </c>
      <c r="O8" t="s">
        <v>61</v>
      </c>
      <c r="P8" s="44">
        <v>0</v>
      </c>
      <c r="Q8" s="44"/>
      <c r="R8" s="44">
        <v>6</v>
      </c>
      <c r="S8" s="44">
        <f>MIN(10,SUM(P8:R8))</f>
        <v>6</v>
      </c>
      <c r="T8" s="48" t="s">
        <v>60</v>
      </c>
      <c r="U8" s="48"/>
      <c r="V8" s="48"/>
      <c r="W8" s="48" t="s">
        <v>61</v>
      </c>
      <c r="X8" s="72">
        <v>9.5</v>
      </c>
      <c r="Y8" s="72">
        <v>7</v>
      </c>
      <c r="Z8" s="48" t="s">
        <v>322</v>
      </c>
      <c r="AA8" s="48" t="s">
        <v>322</v>
      </c>
      <c r="AB8" s="80">
        <v>1</v>
      </c>
      <c r="AC8" s="74">
        <v>9.8000000000000007</v>
      </c>
      <c r="AD8" s="74">
        <v>8</v>
      </c>
      <c r="AE8" s="74">
        <v>5.5</v>
      </c>
      <c r="AF8" s="76">
        <v>8</v>
      </c>
      <c r="AG8" s="76">
        <v>3</v>
      </c>
      <c r="AH8" s="49">
        <f t="shared" si="0"/>
        <v>6.8350000000000009</v>
      </c>
    </row>
    <row r="9" spans="1:34" x14ac:dyDescent="0.2">
      <c r="A9" s="45" t="s">
        <v>99</v>
      </c>
      <c r="B9" s="51">
        <v>8</v>
      </c>
      <c r="C9" s="47">
        <v>8</v>
      </c>
      <c r="D9" s="45" t="s">
        <v>99</v>
      </c>
      <c r="E9" s="80"/>
      <c r="F9" s="65">
        <f>(C9+B9)/2</f>
        <v>8</v>
      </c>
      <c r="G9" s="65">
        <f>K9</f>
        <v>9.5</v>
      </c>
      <c r="H9" s="66" t="s">
        <v>99</v>
      </c>
      <c r="I9" s="66" t="s">
        <v>100</v>
      </c>
      <c r="J9" s="66" t="s">
        <v>215</v>
      </c>
      <c r="K9" s="67">
        <v>9.5</v>
      </c>
      <c r="L9" s="65">
        <f>S9</f>
        <v>2</v>
      </c>
      <c r="M9" t="s">
        <v>253</v>
      </c>
      <c r="N9" t="s">
        <v>254</v>
      </c>
      <c r="O9" t="s">
        <v>100</v>
      </c>
      <c r="P9" s="44">
        <v>0</v>
      </c>
      <c r="Q9" s="44">
        <v>2</v>
      </c>
      <c r="R9" s="44"/>
      <c r="S9" s="44">
        <f>MIN(10,SUM(P9:R9))</f>
        <v>2</v>
      </c>
      <c r="T9" s="48" t="s">
        <v>99</v>
      </c>
      <c r="U9" s="48"/>
      <c r="V9" s="48"/>
      <c r="W9" s="48" t="s">
        <v>100</v>
      </c>
      <c r="X9" s="72">
        <v>10.199999999999999</v>
      </c>
      <c r="Y9" s="72">
        <v>9</v>
      </c>
      <c r="Z9" s="48" t="s">
        <v>323</v>
      </c>
      <c r="AA9" s="48" t="s">
        <v>323</v>
      </c>
      <c r="AB9" s="80">
        <v>1</v>
      </c>
      <c r="AC9" s="74">
        <v>2.2999999999999998</v>
      </c>
      <c r="AD9" s="74">
        <v>7</v>
      </c>
      <c r="AE9" s="74">
        <v>0</v>
      </c>
      <c r="AF9" s="76">
        <v>7</v>
      </c>
      <c r="AG9" s="76">
        <v>10</v>
      </c>
      <c r="AH9" s="49">
        <f t="shared" si="0"/>
        <v>6.3375000000000004</v>
      </c>
    </row>
    <row r="10" spans="1:34" x14ac:dyDescent="0.2">
      <c r="A10" s="50" t="s">
        <v>64</v>
      </c>
      <c r="B10" s="51">
        <v>8</v>
      </c>
      <c r="C10" s="47">
        <v>8</v>
      </c>
      <c r="D10" s="50" t="s">
        <v>209</v>
      </c>
      <c r="E10" s="80"/>
      <c r="F10" s="65">
        <f>(C10+B10)/2</f>
        <v>8</v>
      </c>
      <c r="G10" s="65">
        <f>K10</f>
        <v>7</v>
      </c>
      <c r="H10" s="66" t="s">
        <v>64</v>
      </c>
      <c r="I10" s="66" t="s">
        <v>65</v>
      </c>
      <c r="J10" s="66" t="s">
        <v>216</v>
      </c>
      <c r="K10" s="67">
        <v>7</v>
      </c>
      <c r="L10" s="65">
        <f>S10</f>
        <v>9</v>
      </c>
      <c r="M10" t="s">
        <v>293</v>
      </c>
      <c r="N10" t="s">
        <v>294</v>
      </c>
      <c r="O10" t="s">
        <v>65</v>
      </c>
      <c r="P10" s="44">
        <v>1</v>
      </c>
      <c r="Q10" s="44"/>
      <c r="R10" s="44">
        <v>8</v>
      </c>
      <c r="S10" s="44">
        <f>MIN(10,SUM(P10:R10))</f>
        <v>9</v>
      </c>
      <c r="T10" s="48" t="s">
        <v>64</v>
      </c>
      <c r="U10" s="48"/>
      <c r="V10" s="48"/>
      <c r="W10" s="48" t="s">
        <v>65</v>
      </c>
      <c r="X10" s="72">
        <v>7.7</v>
      </c>
      <c r="Y10" s="72">
        <v>9.5</v>
      </c>
      <c r="Z10" s="48" t="s">
        <v>324</v>
      </c>
      <c r="AA10" s="48" t="s">
        <v>324</v>
      </c>
      <c r="AB10" s="80">
        <v>3.5</v>
      </c>
      <c r="AC10" s="74">
        <v>8.6</v>
      </c>
      <c r="AD10" s="74">
        <v>7</v>
      </c>
      <c r="AE10" s="74">
        <v>4</v>
      </c>
      <c r="AF10" s="76">
        <v>10</v>
      </c>
      <c r="AG10" s="76">
        <v>5</v>
      </c>
      <c r="AH10" s="49">
        <f t="shared" si="0"/>
        <v>7.41</v>
      </c>
    </row>
    <row r="11" spans="1:34" x14ac:dyDescent="0.2">
      <c r="A11" s="45" t="s">
        <v>52</v>
      </c>
      <c r="B11" s="51">
        <v>8</v>
      </c>
      <c r="C11" s="47">
        <v>9</v>
      </c>
      <c r="D11" s="45" t="s">
        <v>52</v>
      </c>
      <c r="E11" s="80"/>
      <c r="F11" s="65">
        <f>(C11+B11)/2</f>
        <v>8.5</v>
      </c>
      <c r="G11" s="65">
        <f>K11</f>
        <v>10</v>
      </c>
      <c r="H11" s="66" t="s">
        <v>52</v>
      </c>
      <c r="I11" s="66" t="s">
        <v>53</v>
      </c>
      <c r="J11" s="68" t="s">
        <v>226</v>
      </c>
      <c r="K11" s="67">
        <v>10</v>
      </c>
      <c r="L11" s="65">
        <f>S11</f>
        <v>9.5</v>
      </c>
      <c r="M11" t="s">
        <v>273</v>
      </c>
      <c r="N11" t="s">
        <v>274</v>
      </c>
      <c r="O11" t="s">
        <v>53</v>
      </c>
      <c r="P11" s="44">
        <v>0.5</v>
      </c>
      <c r="Q11" s="44">
        <v>9</v>
      </c>
      <c r="R11" s="44"/>
      <c r="S11" s="44">
        <f>MIN(10,SUM(P11:R11))</f>
        <v>9.5</v>
      </c>
      <c r="T11" s="48" t="s">
        <v>52</v>
      </c>
      <c r="U11" s="48"/>
      <c r="V11" s="48"/>
      <c r="W11" s="48" t="s">
        <v>53</v>
      </c>
      <c r="X11" s="72">
        <v>7.9</v>
      </c>
      <c r="Y11" s="72">
        <v>7</v>
      </c>
      <c r="Z11" s="48" t="s">
        <v>325</v>
      </c>
      <c r="AA11" s="48" t="s">
        <v>325</v>
      </c>
      <c r="AB11" s="80"/>
      <c r="AC11" s="74">
        <v>10</v>
      </c>
      <c r="AD11" s="74">
        <v>10</v>
      </c>
      <c r="AE11" s="74">
        <v>4.5</v>
      </c>
      <c r="AF11" s="76">
        <v>10</v>
      </c>
      <c r="AG11" s="76">
        <v>7</v>
      </c>
      <c r="AH11" s="49">
        <f t="shared" si="0"/>
        <v>8.23</v>
      </c>
    </row>
    <row r="12" spans="1:34" x14ac:dyDescent="0.2">
      <c r="A12" s="50" t="s">
        <v>18</v>
      </c>
      <c r="B12" s="51">
        <v>4</v>
      </c>
      <c r="C12" s="47">
        <v>8</v>
      </c>
      <c r="D12" s="50" t="s">
        <v>18</v>
      </c>
      <c r="E12" s="80"/>
      <c r="F12" s="65">
        <f>(C12+B12)/2</f>
        <v>6</v>
      </c>
      <c r="G12" s="65">
        <f>K12</f>
        <v>9.5</v>
      </c>
      <c r="H12" s="66" t="s">
        <v>223</v>
      </c>
      <c r="I12" s="66" t="s">
        <v>19</v>
      </c>
      <c r="J12" s="66" t="s">
        <v>215</v>
      </c>
      <c r="K12" s="67">
        <v>9.5</v>
      </c>
      <c r="L12" s="65">
        <f>S12</f>
        <v>8.5</v>
      </c>
      <c r="M12" t="s">
        <v>269</v>
      </c>
      <c r="N12" t="s">
        <v>270</v>
      </c>
      <c r="O12" t="s">
        <v>19</v>
      </c>
      <c r="P12" s="44">
        <v>0.5</v>
      </c>
      <c r="Q12" s="44"/>
      <c r="R12" s="44">
        <v>8</v>
      </c>
      <c r="S12" s="44">
        <f>MIN(10,SUM(P12:R12))</f>
        <v>8.5</v>
      </c>
      <c r="T12" s="48" t="s">
        <v>223</v>
      </c>
      <c r="U12" s="48"/>
      <c r="V12" s="48"/>
      <c r="W12" s="48" t="s">
        <v>19</v>
      </c>
      <c r="X12" s="72">
        <v>10.199999999999999</v>
      </c>
      <c r="Y12" s="72">
        <v>3</v>
      </c>
      <c r="Z12" s="48" t="s">
        <v>326</v>
      </c>
      <c r="AA12" s="48" t="s">
        <v>326</v>
      </c>
      <c r="AB12" s="80">
        <v>2</v>
      </c>
      <c r="AC12" s="74">
        <v>7.8</v>
      </c>
      <c r="AD12" s="74">
        <v>10</v>
      </c>
      <c r="AE12" s="74">
        <v>9.5</v>
      </c>
      <c r="AF12" s="76">
        <v>10</v>
      </c>
      <c r="AG12" s="76">
        <v>10</v>
      </c>
      <c r="AH12" s="49">
        <f t="shared" si="0"/>
        <v>8.375</v>
      </c>
    </row>
    <row r="13" spans="1:34" x14ac:dyDescent="0.2">
      <c r="A13" s="45" t="s">
        <v>81</v>
      </c>
      <c r="B13" s="51">
        <v>7</v>
      </c>
      <c r="C13" s="47">
        <v>9</v>
      </c>
      <c r="D13" s="45" t="s">
        <v>81</v>
      </c>
      <c r="E13" s="80"/>
      <c r="F13" s="65">
        <f>(C13+B13)/2</f>
        <v>8</v>
      </c>
      <c r="G13" s="65">
        <f>K13</f>
        <v>10</v>
      </c>
      <c r="H13" s="66" t="s">
        <v>81</v>
      </c>
      <c r="I13" s="66" t="s">
        <v>82</v>
      </c>
      <c r="J13" s="68" t="s">
        <v>226</v>
      </c>
      <c r="K13" s="67">
        <v>10</v>
      </c>
      <c r="L13" s="65">
        <f>S13</f>
        <v>10</v>
      </c>
      <c r="M13" t="s">
        <v>304</v>
      </c>
      <c r="N13" t="s">
        <v>305</v>
      </c>
      <c r="O13" t="s">
        <v>82</v>
      </c>
      <c r="P13" s="44">
        <v>1</v>
      </c>
      <c r="Q13" s="44">
        <v>9</v>
      </c>
      <c r="R13" s="44"/>
      <c r="S13" s="44">
        <f>MIN(10,SUM(P13:R13))</f>
        <v>10</v>
      </c>
      <c r="T13" s="48" t="s">
        <v>81</v>
      </c>
      <c r="U13" s="48"/>
      <c r="V13" s="48"/>
      <c r="W13" s="48" t="s">
        <v>82</v>
      </c>
      <c r="X13" s="72">
        <v>9.1999999999999993</v>
      </c>
      <c r="Y13" s="72">
        <v>6</v>
      </c>
      <c r="Z13" s="48" t="s">
        <v>327</v>
      </c>
      <c r="AA13" s="48" t="s">
        <v>327</v>
      </c>
      <c r="AB13" s="80"/>
      <c r="AC13" s="74">
        <v>10</v>
      </c>
      <c r="AD13" s="74">
        <v>10</v>
      </c>
      <c r="AE13" s="74">
        <v>7.5</v>
      </c>
      <c r="AF13" s="76">
        <v>10</v>
      </c>
      <c r="AG13" s="76">
        <v>5</v>
      </c>
      <c r="AH13" s="49">
        <f t="shared" si="0"/>
        <v>8.3524999999999991</v>
      </c>
    </row>
    <row r="14" spans="1:34" x14ac:dyDescent="0.2">
      <c r="A14" s="50" t="s">
        <v>111</v>
      </c>
      <c r="B14" s="51">
        <v>6</v>
      </c>
      <c r="C14" s="47">
        <v>6</v>
      </c>
      <c r="D14" s="50" t="s">
        <v>208</v>
      </c>
      <c r="E14" s="80"/>
      <c r="F14" s="65">
        <f>(C14+B14)/2</f>
        <v>6</v>
      </c>
      <c r="G14" s="65">
        <f>K14</f>
        <v>9.5</v>
      </c>
      <c r="H14" s="66" t="s">
        <v>208</v>
      </c>
      <c r="I14" s="66" t="s">
        <v>112</v>
      </c>
      <c r="J14" s="66" t="s">
        <v>215</v>
      </c>
      <c r="K14" s="67">
        <v>9.5</v>
      </c>
      <c r="L14" s="65">
        <f>S14</f>
        <v>5</v>
      </c>
      <c r="M14" t="s">
        <v>283</v>
      </c>
      <c r="N14" t="s">
        <v>284</v>
      </c>
      <c r="O14" t="s">
        <v>112</v>
      </c>
      <c r="P14" s="44">
        <v>1</v>
      </c>
      <c r="Q14" s="44"/>
      <c r="R14" s="44">
        <v>4</v>
      </c>
      <c r="S14" s="44">
        <f>MIN(10,SUM(P14:R14))</f>
        <v>5</v>
      </c>
      <c r="T14" s="48" t="s">
        <v>208</v>
      </c>
      <c r="U14" s="48"/>
      <c r="V14" s="48"/>
      <c r="W14" s="48" t="s">
        <v>112</v>
      </c>
      <c r="X14" s="72">
        <v>9</v>
      </c>
      <c r="Y14" s="72">
        <v>3</v>
      </c>
      <c r="Z14" s="48" t="s">
        <v>328</v>
      </c>
      <c r="AA14" s="48" t="s">
        <v>328</v>
      </c>
      <c r="AB14" s="80"/>
      <c r="AC14" s="74">
        <v>9.9</v>
      </c>
      <c r="AD14" s="74">
        <v>8</v>
      </c>
      <c r="AE14" s="74">
        <v>4</v>
      </c>
      <c r="AF14" s="76">
        <v>9</v>
      </c>
      <c r="AG14" s="76">
        <v>9</v>
      </c>
      <c r="AH14" s="49">
        <f t="shared" si="0"/>
        <v>6.9175000000000004</v>
      </c>
    </row>
    <row r="15" spans="1:34" x14ac:dyDescent="0.2">
      <c r="A15" s="45" t="s">
        <v>184</v>
      </c>
      <c r="B15" s="51">
        <v>6</v>
      </c>
      <c r="C15" s="47">
        <v>8</v>
      </c>
      <c r="D15" s="45" t="s">
        <v>184</v>
      </c>
      <c r="E15" s="80"/>
      <c r="F15" s="65">
        <f>(C15+B15)/2</f>
        <v>7</v>
      </c>
      <c r="G15" s="65">
        <f>K15</f>
        <v>9.5</v>
      </c>
      <c r="H15" s="66" t="s">
        <v>184</v>
      </c>
      <c r="I15" s="66" t="s">
        <v>185</v>
      </c>
      <c r="J15" s="66" t="s">
        <v>219</v>
      </c>
      <c r="K15" s="67">
        <v>9.5</v>
      </c>
      <c r="L15" s="65">
        <f>S15</f>
        <v>9</v>
      </c>
      <c r="M15" t="s">
        <v>259</v>
      </c>
      <c r="N15" t="s">
        <v>260</v>
      </c>
      <c r="O15" t="s">
        <v>185</v>
      </c>
      <c r="P15" s="44">
        <v>0</v>
      </c>
      <c r="Q15" s="44"/>
      <c r="R15" s="44">
        <v>9</v>
      </c>
      <c r="S15" s="44">
        <f>MIN(10,SUM(P15:R15))</f>
        <v>9</v>
      </c>
      <c r="T15" s="48" t="s">
        <v>184</v>
      </c>
      <c r="U15" s="48"/>
      <c r="V15" s="48"/>
      <c r="W15" s="48" t="s">
        <v>185</v>
      </c>
      <c r="X15" s="72">
        <v>9</v>
      </c>
      <c r="Y15" s="72">
        <v>3.5</v>
      </c>
      <c r="Z15" s="48" t="s">
        <v>329</v>
      </c>
      <c r="AA15" s="48" t="s">
        <v>329</v>
      </c>
      <c r="AB15" s="80"/>
      <c r="AC15" s="74">
        <v>9.5</v>
      </c>
      <c r="AD15" s="74">
        <v>8</v>
      </c>
      <c r="AE15" s="74">
        <v>7.2</v>
      </c>
      <c r="AF15" s="76">
        <v>10</v>
      </c>
      <c r="AG15" s="76">
        <v>6</v>
      </c>
      <c r="AH15" s="49">
        <f t="shared" si="0"/>
        <v>7.625</v>
      </c>
    </row>
    <row r="16" spans="1:34" x14ac:dyDescent="0.2">
      <c r="A16" s="50" t="s">
        <v>90</v>
      </c>
      <c r="B16" s="51">
        <v>8</v>
      </c>
      <c r="C16" s="47">
        <v>10</v>
      </c>
      <c r="D16" s="50" t="s">
        <v>90</v>
      </c>
      <c r="E16" s="80"/>
      <c r="F16" s="65">
        <f>(C16+B16)/2</f>
        <v>9</v>
      </c>
      <c r="G16" s="65">
        <f>K16</f>
        <v>10</v>
      </c>
      <c r="H16" s="66" t="s">
        <v>90</v>
      </c>
      <c r="I16" s="66" t="s">
        <v>91</v>
      </c>
      <c r="J16" s="66" t="s">
        <v>220</v>
      </c>
      <c r="K16" s="67">
        <v>10</v>
      </c>
      <c r="L16" s="65">
        <f>S16</f>
        <v>6</v>
      </c>
      <c r="M16" t="s">
        <v>265</v>
      </c>
      <c r="N16" t="s">
        <v>266</v>
      </c>
      <c r="O16" t="s">
        <v>91</v>
      </c>
      <c r="P16" s="44">
        <v>1</v>
      </c>
      <c r="Q16" s="44"/>
      <c r="R16" s="44">
        <v>5</v>
      </c>
      <c r="S16" s="44">
        <f>MIN(10,SUM(P16:R16))</f>
        <v>6</v>
      </c>
      <c r="T16" s="48" t="s">
        <v>90</v>
      </c>
      <c r="U16" s="48"/>
      <c r="V16" s="48"/>
      <c r="W16" s="48" t="s">
        <v>91</v>
      </c>
      <c r="X16" s="72">
        <v>8.8000000000000007</v>
      </c>
      <c r="Y16" s="72">
        <v>8</v>
      </c>
      <c r="Z16" s="48" t="s">
        <v>330</v>
      </c>
      <c r="AA16" s="48" t="s">
        <v>330</v>
      </c>
      <c r="AB16" s="80">
        <v>0.5</v>
      </c>
      <c r="AC16" s="74">
        <v>4.4000000000000004</v>
      </c>
      <c r="AD16" s="74">
        <v>7</v>
      </c>
      <c r="AE16" s="74">
        <v>1</v>
      </c>
      <c r="AF16" s="76">
        <v>9</v>
      </c>
      <c r="AG16" s="76">
        <v>3</v>
      </c>
      <c r="AH16" s="49">
        <f t="shared" si="0"/>
        <v>6.29</v>
      </c>
    </row>
    <row r="17" spans="1:34" x14ac:dyDescent="0.2">
      <c r="A17" s="45" t="s">
        <v>41</v>
      </c>
      <c r="B17" s="51">
        <v>8</v>
      </c>
      <c r="C17" s="47">
        <v>8</v>
      </c>
      <c r="D17" s="50" t="s">
        <v>41</v>
      </c>
      <c r="E17" s="80"/>
      <c r="F17" s="65">
        <f>(C17+B17)/2</f>
        <v>8</v>
      </c>
      <c r="G17" s="65">
        <f>K17</f>
        <v>9.5</v>
      </c>
      <c r="H17" s="66" t="s">
        <v>41</v>
      </c>
      <c r="I17" s="66" t="s">
        <v>42</v>
      </c>
      <c r="J17" s="66" t="s">
        <v>219</v>
      </c>
      <c r="K17" s="67">
        <v>9.5</v>
      </c>
      <c r="L17" s="65">
        <f>S17</f>
        <v>9.5</v>
      </c>
      <c r="M17" t="s">
        <v>302</v>
      </c>
      <c r="N17" t="s">
        <v>303</v>
      </c>
      <c r="O17" t="s">
        <v>42</v>
      </c>
      <c r="P17" s="44">
        <v>0.5</v>
      </c>
      <c r="Q17" s="44"/>
      <c r="R17" s="44">
        <v>9</v>
      </c>
      <c r="S17" s="44">
        <f>MIN(10,SUM(P17:R17))</f>
        <v>9.5</v>
      </c>
      <c r="T17" s="48" t="s">
        <v>41</v>
      </c>
      <c r="U17" s="48"/>
      <c r="V17" s="48"/>
      <c r="W17" s="48" t="s">
        <v>42</v>
      </c>
      <c r="X17" s="72">
        <v>9.6999999999999993</v>
      </c>
      <c r="Y17" s="72">
        <v>8</v>
      </c>
      <c r="Z17" s="48" t="s">
        <v>331</v>
      </c>
      <c r="AA17" s="48" t="s">
        <v>331</v>
      </c>
      <c r="AB17" s="80"/>
      <c r="AC17" s="74">
        <v>10</v>
      </c>
      <c r="AD17" s="74">
        <v>10</v>
      </c>
      <c r="AE17" s="74">
        <v>8.3000000000000007</v>
      </c>
      <c r="AF17" s="76">
        <v>10</v>
      </c>
      <c r="AG17" s="76">
        <v>5</v>
      </c>
      <c r="AH17" s="49">
        <f t="shared" si="0"/>
        <v>8.6274999999999995</v>
      </c>
    </row>
    <row r="18" spans="1:34" x14ac:dyDescent="0.2">
      <c r="A18" s="45" t="s">
        <v>96</v>
      </c>
      <c r="B18" s="51">
        <v>9</v>
      </c>
      <c r="C18" s="47">
        <v>9</v>
      </c>
      <c r="D18" s="45" t="s">
        <v>96</v>
      </c>
      <c r="E18" s="80"/>
      <c r="F18" s="65">
        <f>(C18+B18)/2</f>
        <v>9</v>
      </c>
      <c r="G18" s="65">
        <f>K18</f>
        <v>9.5</v>
      </c>
      <c r="H18" s="66" t="s">
        <v>96</v>
      </c>
      <c r="I18" s="66" t="s">
        <v>97</v>
      </c>
      <c r="J18" s="66" t="s">
        <v>214</v>
      </c>
      <c r="K18" s="67">
        <v>9.5</v>
      </c>
      <c r="L18" s="65">
        <f>S18</f>
        <v>6</v>
      </c>
      <c r="M18" t="s">
        <v>289</v>
      </c>
      <c r="N18" t="s">
        <v>290</v>
      </c>
      <c r="O18" t="s">
        <v>97</v>
      </c>
      <c r="P18" s="44">
        <v>0</v>
      </c>
      <c r="Q18" s="44">
        <v>6</v>
      </c>
      <c r="R18" s="44"/>
      <c r="S18" s="44">
        <f>MIN(10,SUM(P18:R18))</f>
        <v>6</v>
      </c>
      <c r="T18" s="48" t="s">
        <v>96</v>
      </c>
      <c r="U18" s="48"/>
      <c r="V18" s="48"/>
      <c r="W18" s="48" t="s">
        <v>97</v>
      </c>
      <c r="X18" s="72">
        <v>9</v>
      </c>
      <c r="Y18" s="72">
        <v>2</v>
      </c>
      <c r="Z18" s="48" t="s">
        <v>332</v>
      </c>
      <c r="AA18" s="48" t="s">
        <v>332</v>
      </c>
      <c r="AB18" s="80"/>
      <c r="AC18" s="74">
        <v>10</v>
      </c>
      <c r="AD18" s="74">
        <v>10</v>
      </c>
      <c r="AE18" s="74">
        <v>6.5</v>
      </c>
      <c r="AF18" s="76">
        <v>10</v>
      </c>
      <c r="AG18" s="76">
        <v>10</v>
      </c>
      <c r="AH18" s="49">
        <f t="shared" si="0"/>
        <v>7.8624999999999998</v>
      </c>
    </row>
    <row r="19" spans="1:34" x14ac:dyDescent="0.2">
      <c r="A19" s="50" t="s">
        <v>93</v>
      </c>
      <c r="B19" s="51">
        <v>8</v>
      </c>
      <c r="C19" s="47">
        <v>10</v>
      </c>
      <c r="D19" s="50" t="s">
        <v>93</v>
      </c>
      <c r="E19" s="80"/>
      <c r="F19" s="65">
        <f>(C19+B19)/2</f>
        <v>9</v>
      </c>
      <c r="G19" s="65">
        <f>K19</f>
        <v>10</v>
      </c>
      <c r="H19" s="66" t="s">
        <v>93</v>
      </c>
      <c r="I19" s="66" t="s">
        <v>94</v>
      </c>
      <c r="J19" s="66" t="s">
        <v>220</v>
      </c>
      <c r="K19" s="67">
        <v>10</v>
      </c>
      <c r="L19" s="65">
        <f>S19</f>
        <v>10</v>
      </c>
      <c r="M19" t="s">
        <v>257</v>
      </c>
      <c r="N19" t="s">
        <v>258</v>
      </c>
      <c r="O19" t="s">
        <v>94</v>
      </c>
      <c r="P19" s="44">
        <v>0.5</v>
      </c>
      <c r="Q19" s="44">
        <v>11</v>
      </c>
      <c r="R19" s="44"/>
      <c r="S19" s="44">
        <f>MIN(10,SUM(P19:R19))</f>
        <v>10</v>
      </c>
      <c r="T19" s="48" t="s">
        <v>93</v>
      </c>
      <c r="U19" s="48"/>
      <c r="V19" s="48"/>
      <c r="W19" s="48" t="s">
        <v>94</v>
      </c>
      <c r="X19" s="72">
        <v>9.8000000000000007</v>
      </c>
      <c r="Y19" s="72">
        <v>10</v>
      </c>
      <c r="Z19" s="48" t="s">
        <v>333</v>
      </c>
      <c r="AA19" s="48" t="s">
        <v>333</v>
      </c>
      <c r="AB19" s="80"/>
      <c r="AC19" s="74">
        <v>10</v>
      </c>
      <c r="AD19" s="74">
        <v>10</v>
      </c>
      <c r="AE19" s="74">
        <v>7.3</v>
      </c>
      <c r="AF19" s="76">
        <v>8</v>
      </c>
      <c r="AG19" s="76">
        <v>10</v>
      </c>
      <c r="AH19" s="49">
        <f t="shared" si="0"/>
        <v>9.4224999999999994</v>
      </c>
    </row>
    <row r="20" spans="1:34" x14ac:dyDescent="0.2">
      <c r="A20" s="45" t="s">
        <v>107</v>
      </c>
      <c r="B20" s="51">
        <v>8</v>
      </c>
      <c r="C20" s="47">
        <v>8</v>
      </c>
      <c r="D20" s="45" t="s">
        <v>107</v>
      </c>
      <c r="E20" s="80"/>
      <c r="F20" s="65">
        <f>(C20+B20)/2</f>
        <v>8</v>
      </c>
      <c r="G20" s="65">
        <f>K20</f>
        <v>9.5</v>
      </c>
      <c r="H20" s="66" t="s">
        <v>107</v>
      </c>
      <c r="I20" s="66" t="s">
        <v>108</v>
      </c>
      <c r="J20" s="66" t="s">
        <v>215</v>
      </c>
      <c r="K20" s="67">
        <v>9.5</v>
      </c>
      <c r="L20" s="65">
        <f>S20</f>
        <v>7</v>
      </c>
      <c r="M20" t="s">
        <v>255</v>
      </c>
      <c r="N20" t="s">
        <v>256</v>
      </c>
      <c r="O20" t="s">
        <v>108</v>
      </c>
      <c r="P20" s="44">
        <v>1</v>
      </c>
      <c r="Q20" s="44">
        <v>6</v>
      </c>
      <c r="R20" s="44"/>
      <c r="S20" s="44">
        <f>MIN(10,SUM(P20:R20))</f>
        <v>7</v>
      </c>
      <c r="T20" s="48" t="s">
        <v>107</v>
      </c>
      <c r="U20" s="48"/>
      <c r="V20" s="48"/>
      <c r="W20" s="48" t="s">
        <v>108</v>
      </c>
      <c r="X20" s="72">
        <v>9.8000000000000007</v>
      </c>
      <c r="Y20" s="72">
        <v>0.5</v>
      </c>
      <c r="Z20" s="48" t="s">
        <v>334</v>
      </c>
      <c r="AA20" s="48" t="s">
        <v>334</v>
      </c>
      <c r="AB20" s="80">
        <v>2</v>
      </c>
      <c r="AC20" s="74">
        <v>6.8</v>
      </c>
      <c r="AD20" s="74">
        <v>8</v>
      </c>
      <c r="AE20" s="74">
        <v>7.2</v>
      </c>
      <c r="AF20" s="76">
        <v>8</v>
      </c>
      <c r="AG20" s="76">
        <v>0</v>
      </c>
      <c r="AH20" s="49">
        <f t="shared" si="0"/>
        <v>6.0325000000000006</v>
      </c>
    </row>
    <row r="21" spans="1:34" x14ac:dyDescent="0.2">
      <c r="A21" s="50" t="s">
        <v>45</v>
      </c>
      <c r="B21" s="51">
        <v>7</v>
      </c>
      <c r="C21" s="47">
        <v>9</v>
      </c>
      <c r="D21" s="50" t="s">
        <v>45</v>
      </c>
      <c r="E21" s="80"/>
      <c r="F21" s="65">
        <f>(C21+B21)/2</f>
        <v>8</v>
      </c>
      <c r="G21" s="65">
        <f>K21</f>
        <v>10</v>
      </c>
      <c r="H21" s="66" t="s">
        <v>45</v>
      </c>
      <c r="I21" s="66" t="s">
        <v>46</v>
      </c>
      <c r="J21" s="68" t="s">
        <v>226</v>
      </c>
      <c r="K21" s="67">
        <v>10</v>
      </c>
      <c r="L21" s="65">
        <f>S21</f>
        <v>10</v>
      </c>
      <c r="M21" t="s">
        <v>300</v>
      </c>
      <c r="N21" t="s">
        <v>301</v>
      </c>
      <c r="O21" t="s">
        <v>46</v>
      </c>
      <c r="P21" s="44">
        <v>1</v>
      </c>
      <c r="Q21" s="44">
        <v>10</v>
      </c>
      <c r="R21" s="44"/>
      <c r="S21" s="44">
        <f>MIN(10,SUM(P21:R21))</f>
        <v>10</v>
      </c>
      <c r="T21" s="48" t="s">
        <v>45</v>
      </c>
      <c r="U21" s="48"/>
      <c r="V21" s="48"/>
      <c r="W21" s="48" t="s">
        <v>46</v>
      </c>
      <c r="X21" s="72">
        <v>9.6999999999999993</v>
      </c>
      <c r="Y21" s="72">
        <v>8</v>
      </c>
      <c r="Z21" s="48" t="s">
        <v>335</v>
      </c>
      <c r="AA21" s="48" t="s">
        <v>335</v>
      </c>
      <c r="AB21" s="80">
        <v>4</v>
      </c>
      <c r="AC21" s="74">
        <v>8.6999999999999993</v>
      </c>
      <c r="AD21" s="74">
        <v>8</v>
      </c>
      <c r="AE21" s="74">
        <v>4.5</v>
      </c>
      <c r="AF21" s="76">
        <v>8</v>
      </c>
      <c r="AG21" s="76">
        <v>3</v>
      </c>
      <c r="AH21" s="49">
        <f t="shared" si="0"/>
        <v>7.567499999999999</v>
      </c>
    </row>
    <row r="22" spans="1:34" x14ac:dyDescent="0.2">
      <c r="A22" s="45" t="s">
        <v>191</v>
      </c>
      <c r="B22" s="51">
        <v>7</v>
      </c>
      <c r="C22" s="47">
        <v>9</v>
      </c>
      <c r="D22" s="45" t="s">
        <v>191</v>
      </c>
      <c r="E22" s="80"/>
      <c r="F22" s="65">
        <f>(C22+B22)/2</f>
        <v>8</v>
      </c>
      <c r="G22" s="65">
        <f>K22</f>
        <v>10</v>
      </c>
      <c r="H22" s="66" t="s">
        <v>191</v>
      </c>
      <c r="I22" s="66" t="s">
        <v>192</v>
      </c>
      <c r="J22" s="66" t="s">
        <v>217</v>
      </c>
      <c r="K22" s="67">
        <v>10</v>
      </c>
      <c r="L22" s="65">
        <f>S22</f>
        <v>10</v>
      </c>
      <c r="M22" t="s">
        <v>275</v>
      </c>
      <c r="N22" t="s">
        <v>276</v>
      </c>
      <c r="O22" t="s">
        <v>192</v>
      </c>
      <c r="P22" s="44">
        <v>0</v>
      </c>
      <c r="Q22" s="44">
        <v>10</v>
      </c>
      <c r="R22" s="44"/>
      <c r="S22" s="44">
        <f>MIN(10,SUM(P22:R22))</f>
        <v>10</v>
      </c>
      <c r="T22" s="48" t="s">
        <v>191</v>
      </c>
      <c r="U22" s="48"/>
      <c r="V22" s="48"/>
      <c r="W22" s="48" t="s">
        <v>192</v>
      </c>
      <c r="X22" s="72">
        <v>8.1999999999999993</v>
      </c>
      <c r="Y22" s="72">
        <v>7.5</v>
      </c>
      <c r="Z22" s="48" t="s">
        <v>336</v>
      </c>
      <c r="AA22" s="48" t="s">
        <v>336</v>
      </c>
      <c r="AB22" s="80"/>
      <c r="AC22" s="74">
        <v>9.4</v>
      </c>
      <c r="AD22" s="74">
        <v>9</v>
      </c>
      <c r="AE22" s="74">
        <v>9.3000000000000007</v>
      </c>
      <c r="AF22" s="76">
        <v>10</v>
      </c>
      <c r="AG22" s="76">
        <v>6</v>
      </c>
      <c r="AH22" s="49">
        <f t="shared" si="0"/>
        <v>8.67</v>
      </c>
    </row>
    <row r="23" spans="1:34" x14ac:dyDescent="0.2">
      <c r="A23" s="50" t="s">
        <v>115</v>
      </c>
      <c r="B23" s="51">
        <v>7</v>
      </c>
      <c r="C23" s="47">
        <v>8</v>
      </c>
      <c r="D23" s="50" t="s">
        <v>115</v>
      </c>
      <c r="E23" s="80"/>
      <c r="F23" s="65">
        <f>(C23+B23)/2</f>
        <v>7.5</v>
      </c>
      <c r="G23" s="65">
        <f>K23</f>
        <v>9.5</v>
      </c>
      <c r="H23" s="66" t="s">
        <v>115</v>
      </c>
      <c r="I23" s="66" t="s">
        <v>116</v>
      </c>
      <c r="J23" s="66" t="s">
        <v>214</v>
      </c>
      <c r="K23" s="67">
        <v>9.5</v>
      </c>
      <c r="L23" s="65">
        <f>S23</f>
        <v>5</v>
      </c>
      <c r="M23" t="s">
        <v>285</v>
      </c>
      <c r="N23" t="s">
        <v>286</v>
      </c>
      <c r="O23" t="s">
        <v>116</v>
      </c>
      <c r="P23" s="44">
        <v>1</v>
      </c>
      <c r="Q23" s="44"/>
      <c r="R23" s="44">
        <v>4</v>
      </c>
      <c r="S23" s="44">
        <f>MIN(10,SUM(P23:R23))</f>
        <v>5</v>
      </c>
      <c r="T23" s="48" t="s">
        <v>115</v>
      </c>
      <c r="U23" s="48"/>
      <c r="V23" s="48"/>
      <c r="W23" s="48" t="s">
        <v>116</v>
      </c>
      <c r="X23" s="72">
        <v>10.3</v>
      </c>
      <c r="Y23" s="72">
        <v>8</v>
      </c>
      <c r="Z23" s="48" t="s">
        <v>337</v>
      </c>
      <c r="AA23" s="48" t="s">
        <v>337</v>
      </c>
      <c r="AB23" s="80">
        <v>0.5</v>
      </c>
      <c r="AC23" s="74">
        <v>5.5</v>
      </c>
      <c r="AD23" s="74">
        <v>4.5</v>
      </c>
      <c r="AE23" s="74">
        <v>2.5</v>
      </c>
      <c r="AF23" s="76">
        <v>7</v>
      </c>
      <c r="AG23" s="76">
        <v>3</v>
      </c>
      <c r="AH23" s="49">
        <f t="shared" si="0"/>
        <v>5.9850000000000003</v>
      </c>
    </row>
    <row r="24" spans="1:34" x14ac:dyDescent="0.2">
      <c r="A24" s="45" t="s">
        <v>38</v>
      </c>
      <c r="B24" s="51">
        <v>7</v>
      </c>
      <c r="C24" s="47">
        <v>8</v>
      </c>
      <c r="D24" s="45" t="s">
        <v>38</v>
      </c>
      <c r="E24" s="80"/>
      <c r="F24" s="65">
        <f>(C24+B24)/2</f>
        <v>7.5</v>
      </c>
      <c r="G24" s="65">
        <f>K24</f>
        <v>9.5</v>
      </c>
      <c r="H24" s="66" t="s">
        <v>38</v>
      </c>
      <c r="I24" s="66" t="s">
        <v>39</v>
      </c>
      <c r="J24" s="66" t="s">
        <v>219</v>
      </c>
      <c r="K24" s="67">
        <v>9.5</v>
      </c>
      <c r="L24" s="65">
        <f>S24</f>
        <v>9</v>
      </c>
      <c r="M24" t="s">
        <v>279</v>
      </c>
      <c r="N24" t="s">
        <v>280</v>
      </c>
      <c r="O24" t="s">
        <v>39</v>
      </c>
      <c r="P24" s="44">
        <v>1</v>
      </c>
      <c r="Q24" s="44">
        <v>8</v>
      </c>
      <c r="R24" s="44"/>
      <c r="S24" s="44">
        <f>MIN(10,SUM(P24:R24))</f>
        <v>9</v>
      </c>
      <c r="T24" s="48" t="s">
        <v>38</v>
      </c>
      <c r="U24" s="48"/>
      <c r="V24" s="48"/>
      <c r="W24" s="48" t="s">
        <v>39</v>
      </c>
      <c r="X24" s="72">
        <v>10</v>
      </c>
      <c r="Y24" s="72">
        <v>5</v>
      </c>
      <c r="Z24" s="48" t="s">
        <v>338</v>
      </c>
      <c r="AA24" s="48" t="s">
        <v>338</v>
      </c>
      <c r="AB24" s="80"/>
      <c r="AC24" s="74">
        <v>9.9</v>
      </c>
      <c r="AD24" s="74">
        <v>7</v>
      </c>
      <c r="AE24" s="74">
        <v>3.2</v>
      </c>
      <c r="AF24" s="76">
        <v>9</v>
      </c>
      <c r="AG24" s="76">
        <v>9</v>
      </c>
      <c r="AH24" s="49">
        <f t="shared" si="0"/>
        <v>7.6549999999999994</v>
      </c>
    </row>
    <row r="25" spans="1:34" x14ac:dyDescent="0.2">
      <c r="A25" s="50" t="s">
        <v>70</v>
      </c>
      <c r="B25" s="85">
        <v>7</v>
      </c>
      <c r="C25" s="87">
        <v>8</v>
      </c>
      <c r="D25" s="50" t="s">
        <v>70</v>
      </c>
      <c r="E25" s="90"/>
      <c r="F25" s="91">
        <f>(C25+B25)/2</f>
        <v>7.5</v>
      </c>
      <c r="G25" s="91">
        <f>K25</f>
        <v>10</v>
      </c>
      <c r="H25" s="93" t="s">
        <v>70</v>
      </c>
      <c r="I25" s="93" t="s">
        <v>71</v>
      </c>
      <c r="J25" s="93" t="s">
        <v>217</v>
      </c>
      <c r="K25" s="95">
        <v>10</v>
      </c>
      <c r="L25" s="91">
        <f>S25</f>
        <v>10</v>
      </c>
      <c r="M25" t="s">
        <v>308</v>
      </c>
      <c r="N25" t="s">
        <v>309</v>
      </c>
      <c r="O25" t="s">
        <v>71</v>
      </c>
      <c r="P25" s="44">
        <v>0.5</v>
      </c>
      <c r="Q25" s="44">
        <v>10</v>
      </c>
      <c r="R25" s="44"/>
      <c r="S25" s="44">
        <f>MIN(10,SUM(P25:R25))</f>
        <v>10</v>
      </c>
      <c r="T25" s="96" t="s">
        <v>70</v>
      </c>
      <c r="U25" s="96"/>
      <c r="V25" s="96"/>
      <c r="W25" s="96" t="s">
        <v>71</v>
      </c>
      <c r="X25" s="97">
        <v>5.7</v>
      </c>
      <c r="Y25" s="97">
        <v>8</v>
      </c>
      <c r="Z25" s="48" t="s">
        <v>339</v>
      </c>
      <c r="AA25" s="48" t="s">
        <v>339</v>
      </c>
      <c r="AB25" s="80" t="s">
        <v>360</v>
      </c>
      <c r="AC25" s="74">
        <v>6.1</v>
      </c>
      <c r="AD25" s="74">
        <v>4.5</v>
      </c>
      <c r="AE25" s="74">
        <v>3.2</v>
      </c>
      <c r="AF25" s="76">
        <v>7</v>
      </c>
      <c r="AG25" s="76">
        <v>2</v>
      </c>
      <c r="AH25" s="49">
        <f t="shared" si="0"/>
        <v>6.3224999999999998</v>
      </c>
    </row>
    <row r="26" spans="1:34" x14ac:dyDescent="0.2">
      <c r="A26" s="45" t="s">
        <v>188</v>
      </c>
      <c r="B26" s="51">
        <v>9</v>
      </c>
      <c r="C26" s="47">
        <v>8</v>
      </c>
      <c r="D26" s="45" t="s">
        <v>188</v>
      </c>
      <c r="E26" s="80"/>
      <c r="F26" s="65">
        <f>(C26+B26)/2</f>
        <v>8.5</v>
      </c>
      <c r="G26" s="65">
        <f>K26</f>
        <v>8</v>
      </c>
      <c r="H26" s="66" t="s">
        <v>188</v>
      </c>
      <c r="I26" s="66" t="s">
        <v>189</v>
      </c>
      <c r="J26" s="68" t="s">
        <v>225</v>
      </c>
      <c r="K26" s="67">
        <v>8</v>
      </c>
      <c r="L26" s="65">
        <f>S26</f>
        <v>7</v>
      </c>
      <c r="M26" t="s">
        <v>247</v>
      </c>
      <c r="N26" t="s">
        <v>248</v>
      </c>
      <c r="O26" t="s">
        <v>189</v>
      </c>
      <c r="P26" s="44">
        <v>1</v>
      </c>
      <c r="Q26" s="44"/>
      <c r="R26" s="44">
        <v>6</v>
      </c>
      <c r="S26" s="44">
        <f>MIN(10,SUM(P26:R26))</f>
        <v>7</v>
      </c>
      <c r="T26" s="48" t="s">
        <v>188</v>
      </c>
      <c r="U26" s="48"/>
      <c r="V26" s="48"/>
      <c r="W26" s="48" t="s">
        <v>189</v>
      </c>
      <c r="X26" s="72">
        <v>8.9</v>
      </c>
      <c r="Y26" s="72">
        <v>3</v>
      </c>
      <c r="Z26" s="48" t="s">
        <v>340</v>
      </c>
      <c r="AA26" s="48" t="s">
        <v>340</v>
      </c>
      <c r="AB26" s="80">
        <v>1</v>
      </c>
      <c r="AC26" s="74">
        <v>10</v>
      </c>
      <c r="AD26" s="74">
        <v>10</v>
      </c>
      <c r="AE26" s="74">
        <v>0</v>
      </c>
      <c r="AF26" s="76">
        <v>10</v>
      </c>
      <c r="AG26" s="76">
        <v>3</v>
      </c>
      <c r="AH26" s="49">
        <f t="shared" si="0"/>
        <v>6.2299999999999995</v>
      </c>
    </row>
    <row r="27" spans="1:34" x14ac:dyDescent="0.2">
      <c r="A27" s="50" t="s">
        <v>84</v>
      </c>
      <c r="B27" s="51">
        <v>8</v>
      </c>
      <c r="C27" s="47">
        <v>10</v>
      </c>
      <c r="D27" s="50" t="s">
        <v>84</v>
      </c>
      <c r="E27" s="80"/>
      <c r="F27" s="65">
        <f>(C27+B27)/2</f>
        <v>9</v>
      </c>
      <c r="G27" s="65">
        <f>K27</f>
        <v>9.5</v>
      </c>
      <c r="H27" s="66" t="s">
        <v>84</v>
      </c>
      <c r="I27" s="66" t="s">
        <v>85</v>
      </c>
      <c r="J27" s="66" t="s">
        <v>214</v>
      </c>
      <c r="K27" s="67">
        <v>9.5</v>
      </c>
      <c r="L27" s="65">
        <f>S27</f>
        <v>9</v>
      </c>
      <c r="M27" t="s">
        <v>251</v>
      </c>
      <c r="N27" t="s">
        <v>252</v>
      </c>
      <c r="O27" t="s">
        <v>85</v>
      </c>
      <c r="P27" s="44">
        <v>1</v>
      </c>
      <c r="Q27" s="44"/>
      <c r="R27" s="44">
        <v>8</v>
      </c>
      <c r="S27" s="44">
        <f>MIN(10,SUM(P27:R27))</f>
        <v>9</v>
      </c>
      <c r="T27" s="48" t="s">
        <v>84</v>
      </c>
      <c r="U27" s="48"/>
      <c r="V27" s="48"/>
      <c r="W27" s="48" t="s">
        <v>85</v>
      </c>
      <c r="X27" s="72">
        <v>8.4</v>
      </c>
      <c r="Y27" s="72">
        <v>4.5</v>
      </c>
      <c r="Z27" s="48" t="s">
        <v>341</v>
      </c>
      <c r="AA27" s="48" t="s">
        <v>341</v>
      </c>
      <c r="AB27" s="80"/>
      <c r="AC27" s="74">
        <v>8.5</v>
      </c>
      <c r="AD27" s="74">
        <v>7</v>
      </c>
      <c r="AE27" s="74">
        <v>5</v>
      </c>
      <c r="AF27" s="76">
        <v>10</v>
      </c>
      <c r="AG27" s="76">
        <v>5</v>
      </c>
      <c r="AH27" s="49">
        <f t="shared" si="0"/>
        <v>7.2799999999999994</v>
      </c>
    </row>
    <row r="28" spans="1:34" x14ac:dyDescent="0.2">
      <c r="A28" s="45" t="s">
        <v>126</v>
      </c>
      <c r="B28" s="51">
        <v>6</v>
      </c>
      <c r="C28" s="47">
        <v>5</v>
      </c>
      <c r="D28" s="45" t="s">
        <v>126</v>
      </c>
      <c r="E28" s="80"/>
      <c r="F28" s="65">
        <f>(C28+B28)/2</f>
        <v>5.5</v>
      </c>
      <c r="G28" s="65">
        <f>K28</f>
        <v>3</v>
      </c>
      <c r="H28" s="66" t="s">
        <v>126</v>
      </c>
      <c r="I28" s="66" t="s">
        <v>127</v>
      </c>
      <c r="J28" s="66" t="s">
        <v>221</v>
      </c>
      <c r="K28" s="67">
        <v>3</v>
      </c>
      <c r="L28" s="65">
        <f>S28</f>
        <v>4</v>
      </c>
      <c r="M28" t="s">
        <v>277</v>
      </c>
      <c r="N28" t="s">
        <v>278</v>
      </c>
      <c r="O28" t="s">
        <v>127</v>
      </c>
      <c r="P28" s="44">
        <v>1</v>
      </c>
      <c r="Q28" s="44">
        <v>3</v>
      </c>
      <c r="R28" s="44"/>
      <c r="S28" s="44">
        <f>MIN(10,SUM(P28:R28))</f>
        <v>4</v>
      </c>
      <c r="T28" s="48" t="s">
        <v>126</v>
      </c>
      <c r="U28" s="48"/>
      <c r="V28" s="48"/>
      <c r="W28" s="48" t="s">
        <v>127</v>
      </c>
      <c r="X28" s="72">
        <v>7.3</v>
      </c>
      <c r="Y28" s="72">
        <v>7</v>
      </c>
      <c r="Z28" s="48" t="s">
        <v>342</v>
      </c>
      <c r="AA28" s="48" t="s">
        <v>342</v>
      </c>
      <c r="AB28" s="80"/>
      <c r="AC28" s="74">
        <v>9.3000000000000007</v>
      </c>
      <c r="AD28" s="74">
        <v>9</v>
      </c>
      <c r="AE28" s="74">
        <v>6.2</v>
      </c>
      <c r="AF28" s="76">
        <v>8</v>
      </c>
      <c r="AG28" s="76">
        <v>5</v>
      </c>
      <c r="AH28" s="49">
        <f t="shared" si="0"/>
        <v>6.2324999999999999</v>
      </c>
    </row>
    <row r="29" spans="1:34" x14ac:dyDescent="0.2">
      <c r="A29" s="50" t="s">
        <v>87</v>
      </c>
      <c r="B29" s="51">
        <v>9</v>
      </c>
      <c r="C29" s="47">
        <v>10</v>
      </c>
      <c r="D29" s="45" t="s">
        <v>87</v>
      </c>
      <c r="E29" s="80"/>
      <c r="F29" s="65">
        <f>(C29+B29)/2</f>
        <v>9.5</v>
      </c>
      <c r="G29" s="65">
        <f>K29</f>
        <v>9.5</v>
      </c>
      <c r="H29" s="66" t="s">
        <v>178</v>
      </c>
      <c r="I29" s="66" t="s">
        <v>179</v>
      </c>
      <c r="J29" s="66" t="s">
        <v>219</v>
      </c>
      <c r="K29" s="67">
        <v>9.5</v>
      </c>
      <c r="L29" s="65">
        <f>S29</f>
        <v>9</v>
      </c>
      <c r="M29" t="s">
        <v>245</v>
      </c>
      <c r="N29" t="s">
        <v>246</v>
      </c>
      <c r="O29" t="s">
        <v>179</v>
      </c>
      <c r="P29" s="44">
        <v>1</v>
      </c>
      <c r="Q29" s="44">
        <v>8</v>
      </c>
      <c r="R29" s="44"/>
      <c r="S29" s="44">
        <f>MIN(10,SUM(P29:R29))</f>
        <v>9</v>
      </c>
      <c r="T29" s="48" t="s">
        <v>178</v>
      </c>
      <c r="U29" s="48"/>
      <c r="V29" s="48"/>
      <c r="W29" s="48" t="s">
        <v>179</v>
      </c>
      <c r="X29" s="72">
        <v>9.1</v>
      </c>
      <c r="Y29" s="72">
        <v>10</v>
      </c>
      <c r="Z29" s="48" t="s">
        <v>343</v>
      </c>
      <c r="AA29" s="48" t="s">
        <v>343</v>
      </c>
      <c r="AB29" s="80">
        <v>1</v>
      </c>
      <c r="AC29" s="74">
        <v>7.3</v>
      </c>
      <c r="AD29" s="74">
        <v>7</v>
      </c>
      <c r="AE29" s="74">
        <v>4.5</v>
      </c>
      <c r="AF29" s="76">
        <v>8</v>
      </c>
      <c r="AG29" s="76">
        <v>4</v>
      </c>
      <c r="AH29" s="49">
        <f t="shared" si="0"/>
        <v>7.6300000000000008</v>
      </c>
    </row>
    <row r="30" spans="1:34" x14ac:dyDescent="0.2">
      <c r="A30" s="45" t="s">
        <v>206</v>
      </c>
      <c r="B30" s="51">
        <v>9</v>
      </c>
      <c r="C30" s="46">
        <v>0</v>
      </c>
      <c r="D30" s="45" t="s">
        <v>206</v>
      </c>
      <c r="E30" s="80"/>
      <c r="F30" s="64">
        <v>9</v>
      </c>
      <c r="G30" s="65">
        <f>K30</f>
        <v>10</v>
      </c>
      <c r="H30" s="66" t="s">
        <v>206</v>
      </c>
      <c r="I30" s="66" t="s">
        <v>222</v>
      </c>
      <c r="J30" s="66" t="s">
        <v>220</v>
      </c>
      <c r="K30" s="67">
        <v>10</v>
      </c>
      <c r="L30" s="65">
        <f>S30</f>
        <v>10</v>
      </c>
      <c r="M30" t="s">
        <v>267</v>
      </c>
      <c r="N30" t="s">
        <v>268</v>
      </c>
      <c r="O30" t="s">
        <v>222</v>
      </c>
      <c r="P30" s="44">
        <v>1</v>
      </c>
      <c r="Q30" s="44"/>
      <c r="R30" s="44">
        <v>9</v>
      </c>
      <c r="S30" s="44">
        <f>MIN(10,SUM(P30:R30))</f>
        <v>10</v>
      </c>
      <c r="T30" s="48" t="s">
        <v>206</v>
      </c>
      <c r="U30" s="48"/>
      <c r="V30" s="48"/>
      <c r="W30" s="48" t="s">
        <v>222</v>
      </c>
      <c r="X30" s="72">
        <v>9.3000000000000007</v>
      </c>
      <c r="Y30" s="72">
        <v>9</v>
      </c>
      <c r="Z30" s="48" t="s">
        <v>344</v>
      </c>
      <c r="AA30" s="48" t="s">
        <v>344</v>
      </c>
      <c r="AB30" s="80"/>
      <c r="AC30" s="74">
        <v>10</v>
      </c>
      <c r="AD30" s="74">
        <v>10</v>
      </c>
      <c r="AE30" s="74">
        <v>10</v>
      </c>
      <c r="AF30" s="76">
        <v>9</v>
      </c>
      <c r="AG30" s="76">
        <v>6</v>
      </c>
      <c r="AH30" s="49">
        <f t="shared" si="0"/>
        <v>9.1724999999999994</v>
      </c>
    </row>
    <row r="31" spans="1:34" x14ac:dyDescent="0.2">
      <c r="A31" s="50" t="s">
        <v>118</v>
      </c>
      <c r="B31" s="51">
        <v>6</v>
      </c>
      <c r="C31" s="47">
        <v>7</v>
      </c>
      <c r="D31" s="45" t="s">
        <v>118</v>
      </c>
      <c r="E31" s="80"/>
      <c r="F31" s="65">
        <f>(C31+B31)/2</f>
        <v>6.5</v>
      </c>
      <c r="G31" s="65">
        <f>K31</f>
        <v>9.5</v>
      </c>
      <c r="H31" s="66" t="s">
        <v>118</v>
      </c>
      <c r="I31" s="66" t="s">
        <v>119</v>
      </c>
      <c r="J31" s="66" t="s">
        <v>215</v>
      </c>
      <c r="K31" s="67">
        <v>9.5</v>
      </c>
      <c r="L31" s="65">
        <f>S31</f>
        <v>6</v>
      </c>
      <c r="M31" t="s">
        <v>237</v>
      </c>
      <c r="N31" t="s">
        <v>238</v>
      </c>
      <c r="O31" t="s">
        <v>119</v>
      </c>
      <c r="P31" s="44">
        <v>1</v>
      </c>
      <c r="Q31" s="44"/>
      <c r="R31" s="44">
        <v>5</v>
      </c>
      <c r="S31" s="44">
        <f>MIN(10,SUM(P31:R31))</f>
        <v>6</v>
      </c>
      <c r="T31" s="48" t="s">
        <v>118</v>
      </c>
      <c r="U31" s="48"/>
      <c r="V31" s="48"/>
      <c r="W31" s="48" t="s">
        <v>119</v>
      </c>
      <c r="X31" s="72">
        <v>9.9</v>
      </c>
      <c r="Y31" s="72">
        <v>7</v>
      </c>
      <c r="Z31" s="48" t="s">
        <v>345</v>
      </c>
      <c r="AA31" s="48" t="s">
        <v>345</v>
      </c>
      <c r="AB31" s="80"/>
      <c r="AC31" s="74">
        <v>9.4</v>
      </c>
      <c r="AD31" s="74">
        <v>7.5</v>
      </c>
      <c r="AE31" s="74">
        <v>3.5</v>
      </c>
      <c r="AF31" s="76">
        <v>10</v>
      </c>
      <c r="AG31" s="76">
        <v>6</v>
      </c>
      <c r="AH31" s="49">
        <f t="shared" si="0"/>
        <v>7.1974999999999998</v>
      </c>
    </row>
    <row r="32" spans="1:34" x14ac:dyDescent="0.2">
      <c r="A32" s="79" t="s">
        <v>33</v>
      </c>
      <c r="B32" s="46">
        <v>0</v>
      </c>
      <c r="C32" s="47">
        <v>8</v>
      </c>
      <c r="D32" s="45" t="s">
        <v>33</v>
      </c>
      <c r="E32" s="80"/>
      <c r="F32" s="64">
        <v>8</v>
      </c>
      <c r="G32" s="65">
        <f>K32</f>
        <v>9.5</v>
      </c>
      <c r="H32" s="66" t="s">
        <v>33</v>
      </c>
      <c r="I32" s="66" t="s">
        <v>34</v>
      </c>
      <c r="J32" s="66" t="s">
        <v>214</v>
      </c>
      <c r="K32" s="67">
        <v>9.5</v>
      </c>
      <c r="L32" s="65">
        <f>S32</f>
        <v>1</v>
      </c>
      <c r="M32" t="s">
        <v>235</v>
      </c>
      <c r="N32" t="s">
        <v>236</v>
      </c>
      <c r="O32" t="s">
        <v>34</v>
      </c>
      <c r="P32" s="44">
        <v>0</v>
      </c>
      <c r="Q32" s="44"/>
      <c r="R32" s="44">
        <v>1</v>
      </c>
      <c r="S32" s="44">
        <f>MIN(10,SUM(P32:R32))</f>
        <v>1</v>
      </c>
      <c r="T32" s="48" t="s">
        <v>33</v>
      </c>
      <c r="U32" s="48"/>
      <c r="V32" s="48"/>
      <c r="W32" s="48" t="s">
        <v>34</v>
      </c>
      <c r="X32" s="72">
        <v>9.5</v>
      </c>
      <c r="Y32" s="72">
        <v>3</v>
      </c>
      <c r="Z32" s="48" t="s">
        <v>346</v>
      </c>
      <c r="AA32" s="48" t="s">
        <v>346</v>
      </c>
      <c r="AB32" s="80">
        <v>1.5</v>
      </c>
      <c r="AC32" s="74">
        <v>6.1</v>
      </c>
      <c r="AD32" s="74">
        <v>4.5</v>
      </c>
      <c r="AE32" s="74">
        <v>3</v>
      </c>
      <c r="AF32" s="76">
        <v>9</v>
      </c>
      <c r="AG32" s="76">
        <v>1</v>
      </c>
      <c r="AH32" s="49">
        <f t="shared" si="0"/>
        <v>4.8450000000000006</v>
      </c>
    </row>
    <row r="33" spans="1:34" x14ac:dyDescent="0.2">
      <c r="A33" s="79" t="s">
        <v>178</v>
      </c>
      <c r="B33" s="51">
        <v>6</v>
      </c>
      <c r="C33" s="47">
        <v>8</v>
      </c>
      <c r="D33" s="45" t="s">
        <v>178</v>
      </c>
      <c r="E33" s="80"/>
      <c r="F33" s="65">
        <f>(C33+B33)/2</f>
        <v>7</v>
      </c>
      <c r="G33" s="65">
        <f>K33</f>
        <v>9.5</v>
      </c>
      <c r="H33" s="66" t="s">
        <v>218</v>
      </c>
      <c r="I33" s="66" t="s">
        <v>88</v>
      </c>
      <c r="J33" s="66" t="s">
        <v>214</v>
      </c>
      <c r="K33" s="67">
        <v>9.5</v>
      </c>
      <c r="L33" s="65">
        <f>S33</f>
        <v>7</v>
      </c>
      <c r="M33" t="s">
        <v>243</v>
      </c>
      <c r="N33" t="s">
        <v>244</v>
      </c>
      <c r="O33" t="s">
        <v>88</v>
      </c>
      <c r="P33" s="44">
        <v>0</v>
      </c>
      <c r="Q33" s="44">
        <v>7</v>
      </c>
      <c r="R33" s="44"/>
      <c r="S33" s="44">
        <f>MIN(10,SUM(P33:R33))</f>
        <v>7</v>
      </c>
      <c r="T33" s="48" t="s">
        <v>218</v>
      </c>
      <c r="U33" s="48"/>
      <c r="V33" s="48"/>
      <c r="W33" s="48" t="s">
        <v>88</v>
      </c>
      <c r="X33" s="72">
        <v>7.6</v>
      </c>
      <c r="Y33" s="72">
        <v>8</v>
      </c>
      <c r="Z33" s="48" t="s">
        <v>347</v>
      </c>
      <c r="AA33" s="48" t="s">
        <v>347</v>
      </c>
      <c r="AB33" s="80">
        <v>2</v>
      </c>
      <c r="AC33" s="74">
        <v>7.4</v>
      </c>
      <c r="AD33" s="74">
        <v>7</v>
      </c>
      <c r="AE33" s="74">
        <v>0</v>
      </c>
      <c r="AF33" s="76">
        <v>1</v>
      </c>
      <c r="AG33" s="76">
        <v>0</v>
      </c>
      <c r="AH33" s="49">
        <f t="shared" si="0"/>
        <v>5.25</v>
      </c>
    </row>
    <row r="34" spans="1:34" x14ac:dyDescent="0.2">
      <c r="A34" s="83" t="s">
        <v>205</v>
      </c>
      <c r="B34" s="51">
        <v>7</v>
      </c>
      <c r="C34" s="47">
        <v>5</v>
      </c>
      <c r="D34" s="45" t="s">
        <v>205</v>
      </c>
      <c r="E34" s="80"/>
      <c r="F34" s="65">
        <f>(C34+B34)/2</f>
        <v>6</v>
      </c>
      <c r="G34" s="65">
        <f>K34</f>
        <v>10</v>
      </c>
      <c r="H34" s="66" t="s">
        <v>205</v>
      </c>
      <c r="I34" s="66" t="s">
        <v>104</v>
      </c>
      <c r="J34" s="66" t="s">
        <v>217</v>
      </c>
      <c r="K34" s="67">
        <v>10</v>
      </c>
      <c r="L34" s="65">
        <f>S34</f>
        <v>6</v>
      </c>
      <c r="M34" t="s">
        <v>241</v>
      </c>
      <c r="N34" t="s">
        <v>242</v>
      </c>
      <c r="O34" t="s">
        <v>104</v>
      </c>
      <c r="P34" s="44">
        <v>1</v>
      </c>
      <c r="Q34" s="44"/>
      <c r="R34" s="44">
        <v>5</v>
      </c>
      <c r="S34" s="44">
        <f>MIN(10,SUM(P34:R34))</f>
        <v>6</v>
      </c>
      <c r="T34" s="48" t="s">
        <v>205</v>
      </c>
      <c r="U34" s="48"/>
      <c r="V34" s="48"/>
      <c r="W34" s="48" t="s">
        <v>104</v>
      </c>
      <c r="X34" s="72">
        <v>5.7</v>
      </c>
      <c r="Y34" s="72">
        <v>8</v>
      </c>
      <c r="Z34" s="48" t="s">
        <v>348</v>
      </c>
      <c r="AA34" s="48" t="s">
        <v>348</v>
      </c>
      <c r="AB34" s="80"/>
      <c r="AC34" s="74">
        <v>9.5</v>
      </c>
      <c r="AD34" s="74">
        <v>8</v>
      </c>
      <c r="AE34" s="74">
        <v>7.5</v>
      </c>
      <c r="AF34" s="76">
        <v>9</v>
      </c>
      <c r="AG34" s="76">
        <v>5</v>
      </c>
      <c r="AH34" s="49">
        <f t="shared" si="0"/>
        <v>7.3774999999999995</v>
      </c>
    </row>
    <row r="35" spans="1:34" x14ac:dyDescent="0.2">
      <c r="A35" s="50" t="s">
        <v>76</v>
      </c>
      <c r="B35" s="51">
        <v>6</v>
      </c>
      <c r="C35" s="47">
        <v>8</v>
      </c>
      <c r="D35" s="45" t="s">
        <v>76</v>
      </c>
      <c r="E35" s="80"/>
      <c r="F35" s="65">
        <f>(C35+B35)/2</f>
        <v>7</v>
      </c>
      <c r="G35" s="65">
        <f>K35</f>
        <v>8</v>
      </c>
      <c r="H35" s="66" t="s">
        <v>76</v>
      </c>
      <c r="I35" s="66" t="s">
        <v>77</v>
      </c>
      <c r="J35" s="68" t="s">
        <v>225</v>
      </c>
      <c r="K35" s="67">
        <v>8</v>
      </c>
      <c r="L35" s="65">
        <f>S35</f>
        <v>9</v>
      </c>
      <c r="M35" t="s">
        <v>271</v>
      </c>
      <c r="N35" t="s">
        <v>272</v>
      </c>
      <c r="O35" t="s">
        <v>77</v>
      </c>
      <c r="P35" s="44">
        <v>1</v>
      </c>
      <c r="Q35" s="44">
        <v>8</v>
      </c>
      <c r="R35" s="44"/>
      <c r="S35" s="44">
        <f>MIN(10,SUM(P35:R35))</f>
        <v>9</v>
      </c>
      <c r="T35" s="48" t="s">
        <v>76</v>
      </c>
      <c r="U35" s="48"/>
      <c r="V35" s="48"/>
      <c r="W35" s="48" t="s">
        <v>77</v>
      </c>
      <c r="X35" s="72">
        <v>5.3</v>
      </c>
      <c r="Y35" s="72">
        <v>4</v>
      </c>
      <c r="Z35" s="48" t="s">
        <v>349</v>
      </c>
      <c r="AA35" s="48" t="s">
        <v>349</v>
      </c>
      <c r="AB35" s="80"/>
      <c r="AC35" s="74">
        <v>9.9</v>
      </c>
      <c r="AD35" s="74">
        <v>7</v>
      </c>
      <c r="AE35" s="74">
        <v>8.5</v>
      </c>
      <c r="AF35" s="76">
        <v>9</v>
      </c>
      <c r="AG35" s="76">
        <v>9</v>
      </c>
      <c r="AH35" s="49">
        <f t="shared" si="0"/>
        <v>7.6524999999999999</v>
      </c>
    </row>
    <row r="36" spans="1:34" x14ac:dyDescent="0.2">
      <c r="A36" s="45" t="s">
        <v>195</v>
      </c>
      <c r="B36" s="51">
        <v>5</v>
      </c>
      <c r="C36" s="47">
        <v>8</v>
      </c>
      <c r="D36" s="45" t="s">
        <v>195</v>
      </c>
      <c r="E36" s="80"/>
      <c r="F36" s="65">
        <f>(C36+B36)/2</f>
        <v>6.5</v>
      </c>
      <c r="G36" s="65">
        <f>K36</f>
        <v>10</v>
      </c>
      <c r="H36" s="66" t="s">
        <v>195</v>
      </c>
      <c r="I36" s="66" t="s">
        <v>196</v>
      </c>
      <c r="J36" s="66" t="s">
        <v>217</v>
      </c>
      <c r="K36" s="67">
        <v>10</v>
      </c>
      <c r="L36" s="65">
        <f>S36</f>
        <v>6.5</v>
      </c>
      <c r="M36" t="s">
        <v>287</v>
      </c>
      <c r="N36" t="s">
        <v>288</v>
      </c>
      <c r="O36" t="s">
        <v>196</v>
      </c>
      <c r="P36" s="44">
        <v>0.5</v>
      </c>
      <c r="Q36" s="44"/>
      <c r="R36" s="44">
        <v>6</v>
      </c>
      <c r="S36" s="44">
        <f>MIN(10,SUM(P36:R36))</f>
        <v>6.5</v>
      </c>
      <c r="T36" s="48" t="s">
        <v>195</v>
      </c>
      <c r="U36" s="48"/>
      <c r="V36" s="48"/>
      <c r="W36" s="48" t="s">
        <v>196</v>
      </c>
      <c r="X36" s="72">
        <v>8.5</v>
      </c>
      <c r="Y36" s="72">
        <v>6</v>
      </c>
      <c r="Z36" s="48" t="s">
        <v>350</v>
      </c>
      <c r="AA36" s="48" t="s">
        <v>350</v>
      </c>
      <c r="AB36" s="80"/>
      <c r="AC36" s="74">
        <v>9.4</v>
      </c>
      <c r="AD36" s="74">
        <v>8</v>
      </c>
      <c r="AE36" s="74">
        <v>7</v>
      </c>
      <c r="AF36" s="76">
        <v>10</v>
      </c>
      <c r="AG36" s="76">
        <v>3</v>
      </c>
      <c r="AH36" s="49">
        <f t="shared" si="0"/>
        <v>7.1924999999999999</v>
      </c>
    </row>
    <row r="37" spans="1:34" x14ac:dyDescent="0.2">
      <c r="A37" s="50" t="s">
        <v>55</v>
      </c>
      <c r="B37" s="51">
        <v>7</v>
      </c>
      <c r="C37" s="47">
        <v>7</v>
      </c>
      <c r="D37" s="45" t="s">
        <v>55</v>
      </c>
      <c r="E37" s="80"/>
      <c r="F37" s="65">
        <f>(C37+B37)/2</f>
        <v>7</v>
      </c>
      <c r="G37" s="65">
        <f>K37</f>
        <v>9.5</v>
      </c>
      <c r="H37" s="66" t="s">
        <v>55</v>
      </c>
      <c r="I37" s="66" t="s">
        <v>56</v>
      </c>
      <c r="J37" s="66" t="s">
        <v>215</v>
      </c>
      <c r="K37" s="67">
        <v>9.5</v>
      </c>
      <c r="L37" s="65">
        <f>S37</f>
        <v>10</v>
      </c>
      <c r="M37" t="s">
        <v>291</v>
      </c>
      <c r="N37" t="s">
        <v>292</v>
      </c>
      <c r="O37" t="s">
        <v>56</v>
      </c>
      <c r="P37" s="44">
        <v>1</v>
      </c>
      <c r="Q37" s="44"/>
      <c r="R37" s="44">
        <v>9</v>
      </c>
      <c r="S37" s="44">
        <f>MIN(10,SUM(P37:R37))</f>
        <v>10</v>
      </c>
      <c r="T37" s="48" t="s">
        <v>55</v>
      </c>
      <c r="U37" s="48"/>
      <c r="V37" s="48"/>
      <c r="W37" s="48" t="s">
        <v>56</v>
      </c>
      <c r="X37" s="72">
        <v>11</v>
      </c>
      <c r="Y37" s="72">
        <v>8</v>
      </c>
      <c r="Z37" s="48" t="s">
        <v>351</v>
      </c>
      <c r="AA37" s="48" t="s">
        <v>351</v>
      </c>
      <c r="AB37" s="80">
        <v>3</v>
      </c>
      <c r="AC37" s="74">
        <v>1.9</v>
      </c>
      <c r="AD37" s="74">
        <v>0</v>
      </c>
      <c r="AE37" s="74">
        <v>0</v>
      </c>
      <c r="AF37" s="76">
        <v>9</v>
      </c>
      <c r="AG37" s="76">
        <v>4</v>
      </c>
      <c r="AH37" s="49">
        <f t="shared" si="0"/>
        <v>5.8674999999999997</v>
      </c>
    </row>
    <row r="38" spans="1:34" ht="15" x14ac:dyDescent="0.25">
      <c r="A38" s="84" t="s">
        <v>353</v>
      </c>
      <c r="B38" s="86">
        <v>0</v>
      </c>
      <c r="C38" s="88">
        <v>0</v>
      </c>
      <c r="D38" s="89"/>
      <c r="E38" s="81"/>
      <c r="F38" s="92">
        <f>(C38+B38)/2</f>
        <v>0</v>
      </c>
      <c r="G38" s="69">
        <f>K38</f>
        <v>8</v>
      </c>
      <c r="H38" s="94" t="s">
        <v>227</v>
      </c>
      <c r="I38" s="70"/>
      <c r="J38" s="94" t="s">
        <v>228</v>
      </c>
      <c r="K38" s="71">
        <v>8</v>
      </c>
      <c r="L38" s="69">
        <f>S38</f>
        <v>0</v>
      </c>
      <c r="M38" t="s">
        <v>297</v>
      </c>
      <c r="N38" t="s">
        <v>298</v>
      </c>
      <c r="O38" t="s">
        <v>299</v>
      </c>
      <c r="P38" s="62"/>
      <c r="Q38" s="62"/>
      <c r="R38" s="62"/>
      <c r="S38" s="44">
        <f>MIN(10,SUM(P38:R38))</f>
        <v>0</v>
      </c>
      <c r="T38" s="58"/>
      <c r="U38" s="58"/>
      <c r="V38" s="58"/>
      <c r="W38" s="58"/>
      <c r="X38" s="73">
        <v>0</v>
      </c>
      <c r="Y38" s="73">
        <v>0</v>
      </c>
      <c r="Z38" s="48" t="s">
        <v>352</v>
      </c>
      <c r="AA38" s="63" t="s">
        <v>352</v>
      </c>
      <c r="AB38" s="81"/>
      <c r="AC38" s="75">
        <v>9.1999999999999993</v>
      </c>
      <c r="AD38" s="75">
        <v>9</v>
      </c>
      <c r="AE38" s="75">
        <v>10</v>
      </c>
      <c r="AF38" s="77">
        <v>9</v>
      </c>
      <c r="AG38" s="77">
        <v>10</v>
      </c>
      <c r="AH38" s="59">
        <f t="shared" si="0"/>
        <v>5.5649999999999995</v>
      </c>
    </row>
    <row r="39" spans="1:34" x14ac:dyDescent="0.2">
      <c r="T39" s="48"/>
      <c r="U39" s="48"/>
      <c r="V39" s="48"/>
      <c r="W39" s="48"/>
    </row>
  </sheetData>
  <autoFilter ref="A1:Y1" xr:uid="{D7901061-EE91-4AF7-99B9-9B2C7E75AE90}">
    <sortState xmlns:xlrd2="http://schemas.microsoft.com/office/spreadsheetml/2017/richdata2" ref="A2:Y38">
      <sortCondition ref="I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8212-5C1B-4FAA-825F-7F78AF7FBAD1}">
  <dimension ref="A1:K38"/>
  <sheetViews>
    <sheetView workbookViewId="0">
      <selection activeCell="C1" sqref="C1:C1048576"/>
    </sheetView>
  </sheetViews>
  <sheetFormatPr defaultRowHeight="12.75" x14ac:dyDescent="0.2"/>
  <cols>
    <col min="1" max="1" width="38.28515625" bestFit="1" customWidth="1"/>
    <col min="2" max="2" width="11.140625" bestFit="1" customWidth="1"/>
    <col min="3" max="3" width="10.42578125" hidden="1" customWidth="1"/>
    <col min="4" max="4" width="10.140625" customWidth="1"/>
    <col min="5" max="5" width="35.42578125" hidden="1" customWidth="1"/>
    <col min="6" max="6" width="10.140625" hidden="1" customWidth="1"/>
    <col min="7" max="7" width="13.140625" hidden="1" customWidth="1"/>
    <col min="8" max="8" width="5.28515625" hidden="1" customWidth="1"/>
    <col min="9" max="9" width="9.85546875" hidden="1" customWidth="1"/>
    <col min="10" max="11" width="0" hidden="1" customWidth="1"/>
  </cols>
  <sheetData>
    <row r="1" spans="1:11" ht="15" x14ac:dyDescent="0.2">
      <c r="A1" s="78" t="s">
        <v>2</v>
      </c>
      <c r="B1" s="78" t="s">
        <v>231</v>
      </c>
      <c r="C1" s="78" t="s">
        <v>310</v>
      </c>
      <c r="D1" s="78" t="s">
        <v>311</v>
      </c>
      <c r="E1" s="43" t="s">
        <v>211</v>
      </c>
      <c r="F1" s="43" t="s">
        <v>212</v>
      </c>
      <c r="G1" s="43" t="s">
        <v>213</v>
      </c>
      <c r="H1" s="43" t="s">
        <v>160</v>
      </c>
      <c r="I1" s="78" t="s">
        <v>312</v>
      </c>
      <c r="J1" t="s">
        <v>229</v>
      </c>
      <c r="K1" t="s">
        <v>230</v>
      </c>
    </row>
    <row r="2" spans="1:11" x14ac:dyDescent="0.2">
      <c r="A2" t="s">
        <v>209</v>
      </c>
      <c r="B2" t="s">
        <v>224</v>
      </c>
      <c r="C2" s="64">
        <v>0</v>
      </c>
      <c r="D2" s="65">
        <v>3</v>
      </c>
      <c r="E2" s="66" t="s">
        <v>209</v>
      </c>
      <c r="F2" s="66" t="s">
        <v>224</v>
      </c>
      <c r="G2" s="66" t="s">
        <v>221</v>
      </c>
      <c r="H2" s="67">
        <v>3</v>
      </c>
      <c r="I2" s="65">
        <v>4</v>
      </c>
      <c r="J2" t="s">
        <v>235</v>
      </c>
      <c r="K2" t="s">
        <v>236</v>
      </c>
    </row>
    <row r="3" spans="1:11" x14ac:dyDescent="0.2">
      <c r="A3" t="s">
        <v>353</v>
      </c>
      <c r="B3" t="s">
        <v>299</v>
      </c>
      <c r="C3" s="64">
        <v>0</v>
      </c>
      <c r="D3" s="65">
        <v>8</v>
      </c>
      <c r="E3" s="68" t="s">
        <v>227</v>
      </c>
      <c r="F3" s="66"/>
      <c r="G3" s="68" t="s">
        <v>228</v>
      </c>
      <c r="H3" s="67">
        <v>8</v>
      </c>
      <c r="I3" s="65">
        <v>0</v>
      </c>
      <c r="J3" t="s">
        <v>237</v>
      </c>
      <c r="K3" t="s">
        <v>238</v>
      </c>
    </row>
    <row r="4" spans="1:11" x14ac:dyDescent="0.2">
      <c r="A4" t="s">
        <v>138</v>
      </c>
      <c r="B4" t="s">
        <v>139</v>
      </c>
      <c r="C4" s="65">
        <v>5</v>
      </c>
      <c r="D4" s="65">
        <v>3</v>
      </c>
      <c r="E4" s="66" t="s">
        <v>207</v>
      </c>
      <c r="F4" s="66" t="s">
        <v>139</v>
      </c>
      <c r="G4" s="66" t="s">
        <v>221</v>
      </c>
      <c r="H4" s="67">
        <v>3</v>
      </c>
      <c r="I4" s="65">
        <v>2</v>
      </c>
      <c r="J4" t="s">
        <v>239</v>
      </c>
      <c r="K4" t="s">
        <v>240</v>
      </c>
    </row>
    <row r="5" spans="1:11" x14ac:dyDescent="0.2">
      <c r="A5" t="s">
        <v>67</v>
      </c>
      <c r="B5" t="s">
        <v>68</v>
      </c>
      <c r="C5" s="65">
        <v>7.5</v>
      </c>
      <c r="D5" s="65">
        <v>10</v>
      </c>
      <c r="E5" s="66" t="s">
        <v>67</v>
      </c>
      <c r="F5" s="66" t="s">
        <v>68</v>
      </c>
      <c r="G5" s="68" t="s">
        <v>226</v>
      </c>
      <c r="H5" s="67">
        <v>10</v>
      </c>
      <c r="I5" s="65">
        <v>6</v>
      </c>
      <c r="J5" t="s">
        <v>241</v>
      </c>
      <c r="K5" t="s">
        <v>242</v>
      </c>
    </row>
    <row r="6" spans="1:11" x14ac:dyDescent="0.2">
      <c r="A6" t="s">
        <v>143</v>
      </c>
      <c r="B6" t="s">
        <v>144</v>
      </c>
      <c r="C6" s="65">
        <v>8</v>
      </c>
      <c r="D6" s="65">
        <v>7</v>
      </c>
      <c r="E6" s="66" t="s">
        <v>143</v>
      </c>
      <c r="F6" s="66" t="s">
        <v>144</v>
      </c>
      <c r="G6" s="66" t="s">
        <v>216</v>
      </c>
      <c r="H6" s="67">
        <v>7</v>
      </c>
      <c r="I6" s="65">
        <v>10</v>
      </c>
      <c r="J6" t="s">
        <v>243</v>
      </c>
      <c r="K6" t="s">
        <v>244</v>
      </c>
    </row>
    <row r="7" spans="1:11" x14ac:dyDescent="0.2">
      <c r="A7" t="s">
        <v>199</v>
      </c>
      <c r="B7" t="s">
        <v>200</v>
      </c>
      <c r="C7" s="65">
        <v>7</v>
      </c>
      <c r="D7" s="65">
        <v>8</v>
      </c>
      <c r="E7" s="66" t="s">
        <v>199</v>
      </c>
      <c r="F7" s="66" t="s">
        <v>200</v>
      </c>
      <c r="G7" s="68" t="s">
        <v>228</v>
      </c>
      <c r="H7" s="67">
        <v>8</v>
      </c>
      <c r="I7" s="65">
        <v>7</v>
      </c>
      <c r="J7" t="s">
        <v>245</v>
      </c>
      <c r="K7" t="s">
        <v>246</v>
      </c>
    </row>
    <row r="8" spans="1:11" x14ac:dyDescent="0.2">
      <c r="A8" t="s">
        <v>134</v>
      </c>
      <c r="B8" t="s">
        <v>135</v>
      </c>
      <c r="C8" s="64">
        <v>8</v>
      </c>
      <c r="D8" s="65">
        <v>3</v>
      </c>
      <c r="E8" s="66" t="s">
        <v>134</v>
      </c>
      <c r="F8" s="66" t="s">
        <v>135</v>
      </c>
      <c r="G8" s="66" t="s">
        <v>221</v>
      </c>
      <c r="H8" s="67">
        <v>3</v>
      </c>
      <c r="I8" s="65">
        <v>5.5</v>
      </c>
      <c r="J8" t="s">
        <v>247</v>
      </c>
      <c r="K8" t="s">
        <v>248</v>
      </c>
    </row>
    <row r="9" spans="1:11" x14ac:dyDescent="0.2">
      <c r="A9" t="s">
        <v>60</v>
      </c>
      <c r="B9" t="s">
        <v>61</v>
      </c>
      <c r="C9" s="64">
        <v>8</v>
      </c>
      <c r="D9" s="65">
        <v>7</v>
      </c>
      <c r="E9" s="66" t="s">
        <v>60</v>
      </c>
      <c r="F9" s="66" t="s">
        <v>61</v>
      </c>
      <c r="G9" s="66" t="s">
        <v>216</v>
      </c>
      <c r="H9" s="67">
        <v>7</v>
      </c>
      <c r="I9" s="65">
        <v>6</v>
      </c>
      <c r="J9" t="s">
        <v>249</v>
      </c>
      <c r="K9" t="s">
        <v>250</v>
      </c>
    </row>
    <row r="10" spans="1:11" x14ac:dyDescent="0.2">
      <c r="A10" t="s">
        <v>99</v>
      </c>
      <c r="B10" t="s">
        <v>100</v>
      </c>
      <c r="C10" s="65">
        <v>8</v>
      </c>
      <c r="D10" s="65">
        <v>9.5</v>
      </c>
      <c r="E10" s="66" t="s">
        <v>99</v>
      </c>
      <c r="F10" s="66" t="s">
        <v>100</v>
      </c>
      <c r="G10" s="66" t="s">
        <v>215</v>
      </c>
      <c r="H10" s="67">
        <v>9.5</v>
      </c>
      <c r="I10" s="65">
        <v>2</v>
      </c>
      <c r="J10" t="s">
        <v>251</v>
      </c>
      <c r="K10" t="s">
        <v>252</v>
      </c>
    </row>
    <row r="11" spans="1:11" x14ac:dyDescent="0.2">
      <c r="A11" t="s">
        <v>64</v>
      </c>
      <c r="B11" t="s">
        <v>65</v>
      </c>
      <c r="C11" s="65">
        <v>8</v>
      </c>
      <c r="D11" s="65">
        <v>7</v>
      </c>
      <c r="E11" s="66" t="s">
        <v>64</v>
      </c>
      <c r="F11" s="66" t="s">
        <v>65</v>
      </c>
      <c r="G11" s="66" t="s">
        <v>216</v>
      </c>
      <c r="H11" s="67">
        <v>7</v>
      </c>
      <c r="I11" s="65">
        <v>9</v>
      </c>
      <c r="J11" t="s">
        <v>253</v>
      </c>
      <c r="K11" t="s">
        <v>254</v>
      </c>
    </row>
    <row r="12" spans="1:11" x14ac:dyDescent="0.2">
      <c r="A12" t="s">
        <v>52</v>
      </c>
      <c r="B12" t="s">
        <v>53</v>
      </c>
      <c r="C12" s="65">
        <v>8.5</v>
      </c>
      <c r="D12" s="65">
        <v>10</v>
      </c>
      <c r="E12" s="66" t="s">
        <v>52</v>
      </c>
      <c r="F12" s="66" t="s">
        <v>53</v>
      </c>
      <c r="G12" s="68" t="s">
        <v>226</v>
      </c>
      <c r="H12" s="67">
        <v>10</v>
      </c>
      <c r="I12" s="65">
        <v>9.5</v>
      </c>
      <c r="J12" t="s">
        <v>255</v>
      </c>
      <c r="K12" t="s">
        <v>256</v>
      </c>
    </row>
    <row r="13" spans="1:11" x14ac:dyDescent="0.2">
      <c r="A13" t="s">
        <v>18</v>
      </c>
      <c r="B13" t="s">
        <v>19</v>
      </c>
      <c r="C13" s="65">
        <v>6</v>
      </c>
      <c r="D13" s="65">
        <v>9.5</v>
      </c>
      <c r="E13" s="66" t="s">
        <v>223</v>
      </c>
      <c r="F13" s="66" t="s">
        <v>19</v>
      </c>
      <c r="G13" s="66" t="s">
        <v>215</v>
      </c>
      <c r="H13" s="67">
        <v>9.5</v>
      </c>
      <c r="I13" s="65">
        <v>8.5</v>
      </c>
      <c r="J13" t="s">
        <v>257</v>
      </c>
      <c r="K13" t="s">
        <v>258</v>
      </c>
    </row>
    <row r="14" spans="1:11" x14ac:dyDescent="0.2">
      <c r="A14" t="s">
        <v>81</v>
      </c>
      <c r="B14" t="s">
        <v>82</v>
      </c>
      <c r="C14" s="65">
        <v>8</v>
      </c>
      <c r="D14" s="65">
        <v>10</v>
      </c>
      <c r="E14" s="66" t="s">
        <v>81</v>
      </c>
      <c r="F14" s="66" t="s">
        <v>82</v>
      </c>
      <c r="G14" s="68" t="s">
        <v>226</v>
      </c>
      <c r="H14" s="67">
        <v>10</v>
      </c>
      <c r="I14" s="65">
        <v>10</v>
      </c>
      <c r="J14" t="s">
        <v>259</v>
      </c>
      <c r="K14" t="s">
        <v>260</v>
      </c>
    </row>
    <row r="15" spans="1:11" x14ac:dyDescent="0.2">
      <c r="A15" t="s">
        <v>111</v>
      </c>
      <c r="B15" t="s">
        <v>112</v>
      </c>
      <c r="C15" s="65">
        <v>6</v>
      </c>
      <c r="D15" s="65">
        <v>9.5</v>
      </c>
      <c r="E15" s="66" t="s">
        <v>208</v>
      </c>
      <c r="F15" s="66" t="s">
        <v>112</v>
      </c>
      <c r="G15" s="66" t="s">
        <v>215</v>
      </c>
      <c r="H15" s="67">
        <v>9.5</v>
      </c>
      <c r="I15" s="65">
        <v>5</v>
      </c>
      <c r="J15" t="s">
        <v>261</v>
      </c>
      <c r="K15" t="s">
        <v>262</v>
      </c>
    </row>
    <row r="16" spans="1:11" x14ac:dyDescent="0.2">
      <c r="A16" t="s">
        <v>184</v>
      </c>
      <c r="B16" t="s">
        <v>185</v>
      </c>
      <c r="C16" s="65">
        <v>7</v>
      </c>
      <c r="D16" s="65">
        <v>9.5</v>
      </c>
      <c r="E16" s="66" t="s">
        <v>184</v>
      </c>
      <c r="F16" s="66" t="s">
        <v>185</v>
      </c>
      <c r="G16" s="66" t="s">
        <v>219</v>
      </c>
      <c r="H16" s="67">
        <v>9.5</v>
      </c>
      <c r="I16" s="65">
        <v>9</v>
      </c>
      <c r="J16" t="s">
        <v>263</v>
      </c>
      <c r="K16" t="s">
        <v>264</v>
      </c>
    </row>
    <row r="17" spans="1:11" x14ac:dyDescent="0.2">
      <c r="A17" t="s">
        <v>90</v>
      </c>
      <c r="B17" t="s">
        <v>91</v>
      </c>
      <c r="C17" s="65">
        <v>9</v>
      </c>
      <c r="D17" s="65">
        <v>10</v>
      </c>
      <c r="E17" s="66" t="s">
        <v>90</v>
      </c>
      <c r="F17" s="66" t="s">
        <v>91</v>
      </c>
      <c r="G17" s="66" t="s">
        <v>220</v>
      </c>
      <c r="H17" s="67">
        <v>10</v>
      </c>
      <c r="I17" s="65">
        <v>6</v>
      </c>
      <c r="J17" t="s">
        <v>265</v>
      </c>
      <c r="K17" t="s">
        <v>266</v>
      </c>
    </row>
    <row r="18" spans="1:11" x14ac:dyDescent="0.2">
      <c r="A18" t="s">
        <v>41</v>
      </c>
      <c r="B18" t="s">
        <v>42</v>
      </c>
      <c r="C18" s="65">
        <v>8</v>
      </c>
      <c r="D18" s="65">
        <v>9.5</v>
      </c>
      <c r="E18" s="66" t="s">
        <v>41</v>
      </c>
      <c r="F18" s="66" t="s">
        <v>42</v>
      </c>
      <c r="G18" s="66" t="s">
        <v>219</v>
      </c>
      <c r="H18" s="67">
        <v>9.5</v>
      </c>
      <c r="I18" s="65">
        <v>9.5</v>
      </c>
      <c r="J18" t="s">
        <v>267</v>
      </c>
      <c r="K18" t="s">
        <v>268</v>
      </c>
    </row>
    <row r="19" spans="1:11" x14ac:dyDescent="0.2">
      <c r="A19" t="s">
        <v>96</v>
      </c>
      <c r="B19" t="s">
        <v>97</v>
      </c>
      <c r="C19" s="65">
        <v>9</v>
      </c>
      <c r="D19" s="65">
        <v>9.5</v>
      </c>
      <c r="E19" s="66" t="s">
        <v>96</v>
      </c>
      <c r="F19" s="66" t="s">
        <v>97</v>
      </c>
      <c r="G19" s="66" t="s">
        <v>214</v>
      </c>
      <c r="H19" s="67">
        <v>9.5</v>
      </c>
      <c r="I19" s="65">
        <v>6</v>
      </c>
      <c r="J19" t="s">
        <v>269</v>
      </c>
      <c r="K19" t="s">
        <v>270</v>
      </c>
    </row>
    <row r="20" spans="1:11" x14ac:dyDescent="0.2">
      <c r="A20" t="s">
        <v>93</v>
      </c>
      <c r="B20" t="s">
        <v>94</v>
      </c>
      <c r="C20" s="65">
        <v>9</v>
      </c>
      <c r="D20" s="65">
        <v>10</v>
      </c>
      <c r="E20" s="66" t="s">
        <v>93</v>
      </c>
      <c r="F20" s="66" t="s">
        <v>94</v>
      </c>
      <c r="G20" s="66" t="s">
        <v>220</v>
      </c>
      <c r="H20" s="67">
        <v>10</v>
      </c>
      <c r="I20" s="65">
        <v>10</v>
      </c>
      <c r="J20" t="s">
        <v>271</v>
      </c>
      <c r="K20" t="s">
        <v>272</v>
      </c>
    </row>
    <row r="21" spans="1:11" x14ac:dyDescent="0.2">
      <c r="A21" t="s">
        <v>107</v>
      </c>
      <c r="B21" t="s">
        <v>108</v>
      </c>
      <c r="C21" s="65">
        <v>8</v>
      </c>
      <c r="D21" s="65">
        <v>9.5</v>
      </c>
      <c r="E21" s="66" t="s">
        <v>107</v>
      </c>
      <c r="F21" s="66" t="s">
        <v>108</v>
      </c>
      <c r="G21" s="66" t="s">
        <v>215</v>
      </c>
      <c r="H21" s="67">
        <v>9.5</v>
      </c>
      <c r="I21" s="65">
        <v>7</v>
      </c>
      <c r="J21" t="s">
        <v>273</v>
      </c>
      <c r="K21" t="s">
        <v>274</v>
      </c>
    </row>
    <row r="22" spans="1:11" x14ac:dyDescent="0.2">
      <c r="A22" t="s">
        <v>45</v>
      </c>
      <c r="B22" t="s">
        <v>46</v>
      </c>
      <c r="C22" s="65">
        <v>8</v>
      </c>
      <c r="D22" s="65">
        <v>10</v>
      </c>
      <c r="E22" s="66" t="s">
        <v>45</v>
      </c>
      <c r="F22" s="66" t="s">
        <v>46</v>
      </c>
      <c r="G22" s="68" t="s">
        <v>226</v>
      </c>
      <c r="H22" s="67">
        <v>10</v>
      </c>
      <c r="I22" s="65">
        <v>10</v>
      </c>
      <c r="J22" t="s">
        <v>275</v>
      </c>
      <c r="K22" t="s">
        <v>276</v>
      </c>
    </row>
    <row r="23" spans="1:11" x14ac:dyDescent="0.2">
      <c r="A23" t="s">
        <v>191</v>
      </c>
      <c r="B23" t="s">
        <v>192</v>
      </c>
      <c r="C23" s="65">
        <v>8</v>
      </c>
      <c r="D23" s="65">
        <v>10</v>
      </c>
      <c r="E23" s="66" t="s">
        <v>191</v>
      </c>
      <c r="F23" s="66" t="s">
        <v>192</v>
      </c>
      <c r="G23" s="66" t="s">
        <v>217</v>
      </c>
      <c r="H23" s="67">
        <v>10</v>
      </c>
      <c r="I23" s="65">
        <v>10</v>
      </c>
      <c r="J23" t="s">
        <v>277</v>
      </c>
      <c r="K23" t="s">
        <v>278</v>
      </c>
    </row>
    <row r="24" spans="1:11" x14ac:dyDescent="0.2">
      <c r="A24" t="s">
        <v>115</v>
      </c>
      <c r="B24" t="s">
        <v>116</v>
      </c>
      <c r="C24" s="65">
        <v>7.5</v>
      </c>
      <c r="D24" s="65">
        <v>9.5</v>
      </c>
      <c r="E24" s="66" t="s">
        <v>115</v>
      </c>
      <c r="F24" s="66" t="s">
        <v>116</v>
      </c>
      <c r="G24" s="66" t="s">
        <v>214</v>
      </c>
      <c r="H24" s="67">
        <v>9.5</v>
      </c>
      <c r="I24" s="65">
        <v>5</v>
      </c>
      <c r="J24" t="s">
        <v>279</v>
      </c>
      <c r="K24" t="s">
        <v>280</v>
      </c>
    </row>
    <row r="25" spans="1:11" x14ac:dyDescent="0.2">
      <c r="A25" t="s">
        <v>38</v>
      </c>
      <c r="B25" t="s">
        <v>39</v>
      </c>
      <c r="C25" s="65">
        <v>7.5</v>
      </c>
      <c r="D25" s="65">
        <v>9.5</v>
      </c>
      <c r="E25" s="66" t="s">
        <v>38</v>
      </c>
      <c r="F25" s="66" t="s">
        <v>39</v>
      </c>
      <c r="G25" s="66" t="s">
        <v>219</v>
      </c>
      <c r="H25" s="67">
        <v>9.5</v>
      </c>
      <c r="I25" s="65">
        <v>9</v>
      </c>
      <c r="J25" t="s">
        <v>281</v>
      </c>
      <c r="K25" t="s">
        <v>282</v>
      </c>
    </row>
    <row r="26" spans="1:11" x14ac:dyDescent="0.2">
      <c r="A26" t="s">
        <v>70</v>
      </c>
      <c r="B26" t="s">
        <v>71</v>
      </c>
      <c r="C26" s="91">
        <v>7.5</v>
      </c>
      <c r="D26" s="91">
        <v>10</v>
      </c>
      <c r="E26" s="93" t="s">
        <v>70</v>
      </c>
      <c r="F26" s="93" t="s">
        <v>71</v>
      </c>
      <c r="G26" s="93" t="s">
        <v>217</v>
      </c>
      <c r="H26" s="95">
        <v>10</v>
      </c>
      <c r="I26" s="91">
        <v>10</v>
      </c>
      <c r="J26" t="s">
        <v>283</v>
      </c>
      <c r="K26" t="s">
        <v>284</v>
      </c>
    </row>
    <row r="27" spans="1:11" x14ac:dyDescent="0.2">
      <c r="A27" t="s">
        <v>188</v>
      </c>
      <c r="B27" t="s">
        <v>189</v>
      </c>
      <c r="C27" s="65">
        <v>8.5</v>
      </c>
      <c r="D27" s="65">
        <v>8</v>
      </c>
      <c r="E27" s="66" t="s">
        <v>188</v>
      </c>
      <c r="F27" s="66" t="s">
        <v>189</v>
      </c>
      <c r="G27" s="68" t="s">
        <v>225</v>
      </c>
      <c r="H27" s="67">
        <v>8</v>
      </c>
      <c r="I27" s="65">
        <v>7</v>
      </c>
      <c r="J27" t="s">
        <v>285</v>
      </c>
      <c r="K27" t="s">
        <v>286</v>
      </c>
    </row>
    <row r="28" spans="1:11" x14ac:dyDescent="0.2">
      <c r="A28" t="s">
        <v>84</v>
      </c>
      <c r="B28" t="s">
        <v>85</v>
      </c>
      <c r="C28" s="65">
        <v>9</v>
      </c>
      <c r="D28" s="65">
        <v>9.5</v>
      </c>
      <c r="E28" s="66" t="s">
        <v>84</v>
      </c>
      <c r="F28" s="66" t="s">
        <v>85</v>
      </c>
      <c r="G28" s="66" t="s">
        <v>214</v>
      </c>
      <c r="H28" s="67">
        <v>9.5</v>
      </c>
      <c r="I28" s="65">
        <v>9</v>
      </c>
      <c r="J28" t="s">
        <v>287</v>
      </c>
      <c r="K28" t="s">
        <v>288</v>
      </c>
    </row>
    <row r="29" spans="1:11" x14ac:dyDescent="0.2">
      <c r="A29" t="s">
        <v>126</v>
      </c>
      <c r="B29" t="s">
        <v>127</v>
      </c>
      <c r="C29" s="65">
        <v>5.5</v>
      </c>
      <c r="D29" s="65">
        <v>3</v>
      </c>
      <c r="E29" s="66" t="s">
        <v>126</v>
      </c>
      <c r="F29" s="66" t="s">
        <v>127</v>
      </c>
      <c r="G29" s="66" t="s">
        <v>221</v>
      </c>
      <c r="H29" s="67">
        <v>3</v>
      </c>
      <c r="I29" s="65">
        <v>4</v>
      </c>
      <c r="J29" t="s">
        <v>289</v>
      </c>
      <c r="K29" t="s">
        <v>290</v>
      </c>
    </row>
    <row r="30" spans="1:11" x14ac:dyDescent="0.2">
      <c r="A30" t="s">
        <v>87</v>
      </c>
      <c r="B30" t="s">
        <v>179</v>
      </c>
      <c r="C30" s="65">
        <v>9.5</v>
      </c>
      <c r="D30" s="65">
        <v>9.5</v>
      </c>
      <c r="E30" s="66" t="s">
        <v>178</v>
      </c>
      <c r="F30" s="66" t="s">
        <v>179</v>
      </c>
      <c r="G30" s="66" t="s">
        <v>219</v>
      </c>
      <c r="H30" s="67">
        <v>9.5</v>
      </c>
      <c r="I30" s="65">
        <v>9</v>
      </c>
      <c r="J30" t="s">
        <v>291</v>
      </c>
      <c r="K30" t="s">
        <v>292</v>
      </c>
    </row>
    <row r="31" spans="1:11" x14ac:dyDescent="0.2">
      <c r="A31" t="s">
        <v>206</v>
      </c>
      <c r="B31" t="s">
        <v>222</v>
      </c>
      <c r="C31" s="64">
        <v>9</v>
      </c>
      <c r="D31" s="65">
        <v>10</v>
      </c>
      <c r="E31" s="66" t="s">
        <v>206</v>
      </c>
      <c r="F31" s="66" t="s">
        <v>222</v>
      </c>
      <c r="G31" s="66" t="s">
        <v>220</v>
      </c>
      <c r="H31" s="67">
        <v>10</v>
      </c>
      <c r="I31" s="65">
        <v>10</v>
      </c>
      <c r="J31" t="s">
        <v>293</v>
      </c>
      <c r="K31" t="s">
        <v>294</v>
      </c>
    </row>
    <row r="32" spans="1:11" x14ac:dyDescent="0.2">
      <c r="A32" t="s">
        <v>118</v>
      </c>
      <c r="B32" t="s">
        <v>119</v>
      </c>
      <c r="C32" s="65">
        <v>6.5</v>
      </c>
      <c r="D32" s="65">
        <v>9.5</v>
      </c>
      <c r="E32" s="66" t="s">
        <v>118</v>
      </c>
      <c r="F32" s="66" t="s">
        <v>119</v>
      </c>
      <c r="G32" s="66" t="s">
        <v>215</v>
      </c>
      <c r="H32" s="67">
        <v>9.5</v>
      </c>
      <c r="I32" s="65">
        <v>6</v>
      </c>
      <c r="J32" t="s">
        <v>295</v>
      </c>
      <c r="K32" t="s">
        <v>296</v>
      </c>
    </row>
    <row r="33" spans="1:11" x14ac:dyDescent="0.2">
      <c r="A33" t="s">
        <v>33</v>
      </c>
      <c r="B33" t="s">
        <v>34</v>
      </c>
      <c r="C33" s="64">
        <v>8</v>
      </c>
      <c r="D33" s="65">
        <v>9.5</v>
      </c>
      <c r="E33" s="66" t="s">
        <v>33</v>
      </c>
      <c r="F33" s="66" t="s">
        <v>34</v>
      </c>
      <c r="G33" s="66" t="s">
        <v>214</v>
      </c>
      <c r="H33" s="67">
        <v>9.5</v>
      </c>
      <c r="I33" s="65">
        <v>1</v>
      </c>
      <c r="J33" t="s">
        <v>297</v>
      </c>
      <c r="K33" t="s">
        <v>298</v>
      </c>
    </row>
    <row r="34" spans="1:11" x14ac:dyDescent="0.2">
      <c r="A34" t="s">
        <v>178</v>
      </c>
      <c r="B34" t="s">
        <v>88</v>
      </c>
      <c r="C34" s="65">
        <v>7</v>
      </c>
      <c r="D34" s="65">
        <v>9.5</v>
      </c>
      <c r="E34" s="66" t="s">
        <v>218</v>
      </c>
      <c r="F34" s="66" t="s">
        <v>88</v>
      </c>
      <c r="G34" s="66" t="s">
        <v>214</v>
      </c>
      <c r="H34" s="67">
        <v>9.5</v>
      </c>
      <c r="I34" s="65">
        <v>7</v>
      </c>
      <c r="J34" t="s">
        <v>300</v>
      </c>
      <c r="K34" t="s">
        <v>301</v>
      </c>
    </row>
    <row r="35" spans="1:11" x14ac:dyDescent="0.2">
      <c r="A35" t="s">
        <v>205</v>
      </c>
      <c r="B35" t="s">
        <v>104</v>
      </c>
      <c r="C35" s="65">
        <v>6</v>
      </c>
      <c r="D35" s="65">
        <v>10</v>
      </c>
      <c r="E35" s="66" t="s">
        <v>205</v>
      </c>
      <c r="F35" s="66" t="s">
        <v>104</v>
      </c>
      <c r="G35" s="66" t="s">
        <v>217</v>
      </c>
      <c r="H35" s="67">
        <v>10</v>
      </c>
      <c r="I35" s="65">
        <v>6</v>
      </c>
      <c r="J35" t="s">
        <v>302</v>
      </c>
      <c r="K35" t="s">
        <v>303</v>
      </c>
    </row>
    <row r="36" spans="1:11" x14ac:dyDescent="0.2">
      <c r="A36" t="s">
        <v>76</v>
      </c>
      <c r="B36" t="s">
        <v>77</v>
      </c>
      <c r="C36" s="65">
        <v>7</v>
      </c>
      <c r="D36" s="65">
        <v>8</v>
      </c>
      <c r="E36" s="66" t="s">
        <v>76</v>
      </c>
      <c r="F36" s="66" t="s">
        <v>77</v>
      </c>
      <c r="G36" s="68" t="s">
        <v>225</v>
      </c>
      <c r="H36" s="67">
        <v>8</v>
      </c>
      <c r="I36" s="65">
        <v>9</v>
      </c>
      <c r="J36" t="s">
        <v>304</v>
      </c>
      <c r="K36" t="s">
        <v>305</v>
      </c>
    </row>
    <row r="37" spans="1:11" x14ac:dyDescent="0.2">
      <c r="A37" t="s">
        <v>195</v>
      </c>
      <c r="B37" t="s">
        <v>196</v>
      </c>
      <c r="C37" s="65">
        <v>6.5</v>
      </c>
      <c r="D37" s="65">
        <v>10</v>
      </c>
      <c r="E37" s="66" t="s">
        <v>195</v>
      </c>
      <c r="F37" s="66" t="s">
        <v>196</v>
      </c>
      <c r="G37" s="66" t="s">
        <v>217</v>
      </c>
      <c r="H37" s="67">
        <v>10</v>
      </c>
      <c r="I37" s="65">
        <v>6.5</v>
      </c>
      <c r="J37" t="s">
        <v>306</v>
      </c>
      <c r="K37" t="s">
        <v>307</v>
      </c>
    </row>
    <row r="38" spans="1:11" x14ac:dyDescent="0.2">
      <c r="A38" t="s">
        <v>55</v>
      </c>
      <c r="B38" t="s">
        <v>56</v>
      </c>
      <c r="C38" s="69">
        <v>7</v>
      </c>
      <c r="D38" s="69">
        <v>9.5</v>
      </c>
      <c r="E38" s="70" t="s">
        <v>55</v>
      </c>
      <c r="F38" s="70" t="s">
        <v>56</v>
      </c>
      <c r="G38" s="70" t="s">
        <v>215</v>
      </c>
      <c r="H38" s="71">
        <v>9.5</v>
      </c>
      <c r="I38" s="69">
        <v>10</v>
      </c>
      <c r="J38" t="s">
        <v>308</v>
      </c>
      <c r="K38" t="s">
        <v>309</v>
      </c>
    </row>
  </sheetData>
  <autoFilter ref="A1:I1" xr:uid="{5F5D8212-5C1B-4FAA-825F-7F78AF7FBAD1}">
    <sortState xmlns:xlrd2="http://schemas.microsoft.com/office/spreadsheetml/2017/richdata2" ref="A2:I38">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Notas</vt:lpstr>
      <vt:lpstr>Respostas ao formulário 1</vt:lpstr>
      <vt:lpstr>Sheet1</vt:lpstr>
      <vt:lpstr>Sheet2</vt:lpstr>
      <vt:lpstr>Projeto</vt:lpstr>
      <vt:lpstr>Sheet5</vt:lpstr>
      <vt:lpstr>3Bi</vt:lpstr>
      <vt:lpstr>4Bi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cp:lastPrinted>2024-12-02T01:32:56Z</cp:lastPrinted>
  <dcterms:created xsi:type="dcterms:W3CDTF">2024-11-27T17:06:19Z</dcterms:created>
  <dcterms:modified xsi:type="dcterms:W3CDTF">2024-12-02T01:33:12Z</dcterms:modified>
</cp:coreProperties>
</file>