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rogerio.oliveira\Downloads\"/>
    </mc:Choice>
  </mc:AlternateContent>
  <xr:revisionPtr revIDLastSave="0" documentId="13_ncr:1_{F200A619-79F0-411D-BCB4-84887251016C}" xr6:coauthVersionLast="36" xr6:coauthVersionMax="47" xr10:uidLastSave="{00000000-0000-0000-0000-000000000000}"/>
  <bookViews>
    <workbookView xWindow="0" yWindow="0" windowWidth="20490" windowHeight="7545" xr2:uid="{00000000-000D-0000-FFFF-FFFF00000000}"/>
  </bookViews>
  <sheets>
    <sheet name="Notas" sheetId="6" r:id="rId1"/>
    <sheet name="Lançamento" sheetId="8" r:id="rId2"/>
    <sheet name="Prova" sheetId="1" r:id="rId3"/>
    <sheet name="Ex3" sheetId="4" r:id="rId4"/>
    <sheet name="Ex4" sheetId="5" r:id="rId5"/>
    <sheet name="rascunho" sheetId="2" r:id="rId6"/>
  </sheets>
  <definedNames>
    <definedName name="_xlnm._FilterDatabase" localSheetId="4" hidden="1">'Ex4'!$A$1:$U$41</definedName>
    <definedName name="_xlnm._FilterDatabase" localSheetId="0" hidden="1">Notas!$A$1:$M$41</definedName>
    <definedName name="DadosExternos_1" localSheetId="1" hidden="1">Lançamento!$A$1:$B$40</definedName>
  </definedNames>
  <calcPr calcId="191029"/>
</workbook>
</file>

<file path=xl/calcChain.xml><?xml version="1.0" encoding="utf-8"?>
<calcChain xmlns="http://schemas.openxmlformats.org/spreadsheetml/2006/main">
  <c r="E20" i="8" l="1"/>
  <c r="F20" i="8"/>
  <c r="G20" i="8"/>
  <c r="H20" i="8"/>
  <c r="G37" i="8"/>
  <c r="G21" i="8"/>
  <c r="G12" i="8"/>
  <c r="G5" i="8"/>
  <c r="G27" i="8"/>
  <c r="G8" i="8"/>
  <c r="G24" i="8"/>
  <c r="G10" i="8"/>
  <c r="G40" i="8"/>
  <c r="G35" i="8"/>
  <c r="G14" i="8"/>
  <c r="G22" i="8"/>
  <c r="G13" i="8"/>
  <c r="G29" i="8"/>
  <c r="G7" i="8"/>
  <c r="G32" i="8"/>
  <c r="G33" i="8"/>
  <c r="G26" i="8"/>
  <c r="G2" i="8"/>
  <c r="G36" i="8"/>
  <c r="G18" i="8"/>
  <c r="G28" i="8"/>
  <c r="G38" i="8"/>
  <c r="G11" i="8"/>
  <c r="G4" i="8"/>
  <c r="G3" i="8"/>
  <c r="G15" i="8"/>
  <c r="G9" i="8"/>
  <c r="G30" i="8"/>
  <c r="G17" i="8"/>
  <c r="G39" i="8"/>
  <c r="G25" i="8"/>
  <c r="G19" i="8"/>
  <c r="G16" i="8"/>
  <c r="G23" i="8"/>
  <c r="G31" i="8"/>
  <c r="G6" i="8"/>
  <c r="G34" i="8"/>
  <c r="H37" i="8"/>
  <c r="H21" i="8"/>
  <c r="H12" i="8"/>
  <c r="H5" i="8"/>
  <c r="H27" i="8"/>
  <c r="H8" i="8"/>
  <c r="H24" i="8"/>
  <c r="H10" i="8"/>
  <c r="H40" i="8"/>
  <c r="H35" i="8"/>
  <c r="H14" i="8"/>
  <c r="H22" i="8"/>
  <c r="H13" i="8"/>
  <c r="H29" i="8"/>
  <c r="H7" i="8"/>
  <c r="H32" i="8"/>
  <c r="H33" i="8"/>
  <c r="H26" i="8"/>
  <c r="H2" i="8"/>
  <c r="H36" i="8"/>
  <c r="H18" i="8"/>
  <c r="H28" i="8"/>
  <c r="H38" i="8"/>
  <c r="H11" i="8"/>
  <c r="H4" i="8"/>
  <c r="H3" i="8"/>
  <c r="H15" i="8"/>
  <c r="H9" i="8"/>
  <c r="H30" i="8"/>
  <c r="H17" i="8"/>
  <c r="H39" i="8"/>
  <c r="H25" i="8"/>
  <c r="H19" i="8"/>
  <c r="H16" i="8"/>
  <c r="H23" i="8"/>
  <c r="H31" i="8"/>
  <c r="H6" i="8"/>
  <c r="H34" i="8"/>
  <c r="F37" i="8"/>
  <c r="F21" i="8"/>
  <c r="F12" i="8"/>
  <c r="F5" i="8"/>
  <c r="F27" i="8"/>
  <c r="F8" i="8"/>
  <c r="F24" i="8"/>
  <c r="F10" i="8"/>
  <c r="F40" i="8"/>
  <c r="F35" i="8"/>
  <c r="F14" i="8"/>
  <c r="F22" i="8"/>
  <c r="F13" i="8"/>
  <c r="F29" i="8"/>
  <c r="F7" i="8"/>
  <c r="F32" i="8"/>
  <c r="F33" i="8"/>
  <c r="F26" i="8"/>
  <c r="F2" i="8"/>
  <c r="F36" i="8"/>
  <c r="F18" i="8"/>
  <c r="F28" i="8"/>
  <c r="F38" i="8"/>
  <c r="F11" i="8"/>
  <c r="F4" i="8"/>
  <c r="F3" i="8"/>
  <c r="F15" i="8"/>
  <c r="F9" i="8"/>
  <c r="F30" i="8"/>
  <c r="F17" i="8"/>
  <c r="F39" i="8"/>
  <c r="F25" i="8"/>
  <c r="F19" i="8"/>
  <c r="F16" i="8"/>
  <c r="F23" i="8"/>
  <c r="F31" i="8"/>
  <c r="F6" i="8"/>
  <c r="F34" i="8"/>
  <c r="E37" i="8"/>
  <c r="E21" i="8"/>
  <c r="E12" i="8"/>
  <c r="E5" i="8"/>
  <c r="E27" i="8"/>
  <c r="E8" i="8"/>
  <c r="E24" i="8"/>
  <c r="E10" i="8"/>
  <c r="E40" i="8"/>
  <c r="E35" i="8"/>
  <c r="E14" i="8"/>
  <c r="E22" i="8"/>
  <c r="E13" i="8"/>
  <c r="E29" i="8"/>
  <c r="E7" i="8"/>
  <c r="E32" i="8"/>
  <c r="E33" i="8"/>
  <c r="E26" i="8"/>
  <c r="E2" i="8"/>
  <c r="E36" i="8"/>
  <c r="E18" i="8"/>
  <c r="E28" i="8"/>
  <c r="E38" i="8"/>
  <c r="E11" i="8"/>
  <c r="E4" i="8"/>
  <c r="E3" i="8"/>
  <c r="E15" i="8"/>
  <c r="E9" i="8"/>
  <c r="E30" i="8"/>
  <c r="E17" i="8"/>
  <c r="E39" i="8"/>
  <c r="E25" i="8"/>
  <c r="E19" i="8"/>
  <c r="E16" i="8"/>
  <c r="E23" i="8"/>
  <c r="E31" i="8"/>
  <c r="E6" i="8"/>
  <c r="E34" i="8"/>
  <c r="G3" i="6" l="1"/>
  <c r="G5" i="6"/>
  <c r="G6" i="6"/>
  <c r="G7"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E36" i="5"/>
  <c r="E37" i="5"/>
  <c r="G8" i="6" s="1"/>
  <c r="E38" i="5"/>
  <c r="G9" i="6" s="1"/>
  <c r="E39" i="5"/>
  <c r="G10" i="6" s="1"/>
  <c r="E40" i="5"/>
  <c r="E41" i="5"/>
  <c r="E35" i="5"/>
  <c r="G4" i="6" s="1"/>
  <c r="G2" i="6"/>
  <c r="F2" i="6"/>
  <c r="F3" i="6"/>
  <c r="F4" i="6"/>
  <c r="F5"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E3" i="6"/>
  <c r="H3" i="6" s="1"/>
  <c r="E4" i="6"/>
  <c r="E5" i="6"/>
  <c r="E6" i="6"/>
  <c r="E7" i="6"/>
  <c r="H7" i="6" s="1"/>
  <c r="E8" i="6"/>
  <c r="E9" i="6"/>
  <c r="E10" i="6"/>
  <c r="E11" i="6"/>
  <c r="H11" i="6" s="1"/>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2" i="6"/>
  <c r="D2" i="6"/>
  <c r="D3" i="6"/>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AF41" i="2"/>
  <c r="D41" i="2"/>
  <c r="AF40" i="2"/>
  <c r="D40" i="2"/>
  <c r="AF39" i="2"/>
  <c r="D39" i="2"/>
  <c r="AF38" i="2"/>
  <c r="D38" i="2"/>
  <c r="AF37" i="2"/>
  <c r="D37" i="2"/>
  <c r="AF36" i="2"/>
  <c r="D36" i="2"/>
  <c r="AF35" i="2"/>
  <c r="D35" i="2"/>
  <c r="AF34" i="2"/>
  <c r="D34" i="2"/>
  <c r="AF33" i="2"/>
  <c r="D33" i="2"/>
  <c r="AF32" i="2"/>
  <c r="D32" i="2"/>
  <c r="AF31" i="2"/>
  <c r="D31" i="2"/>
  <c r="AF30" i="2"/>
  <c r="D30" i="2"/>
  <c r="AF29" i="2"/>
  <c r="D29" i="2"/>
  <c r="AF28" i="2"/>
  <c r="D28" i="2"/>
  <c r="AF27" i="2"/>
  <c r="D27" i="2"/>
  <c r="AF26" i="2"/>
  <c r="D26" i="2"/>
  <c r="AF25" i="2"/>
  <c r="D25" i="2"/>
  <c r="AF24" i="2"/>
  <c r="D24" i="2"/>
  <c r="AF23" i="2"/>
  <c r="D23" i="2"/>
  <c r="AF22" i="2"/>
  <c r="D22" i="2"/>
  <c r="AF21" i="2"/>
  <c r="D21" i="2"/>
  <c r="AF20" i="2"/>
  <c r="D20" i="2"/>
  <c r="AF19" i="2"/>
  <c r="D19" i="2"/>
  <c r="AF18" i="2"/>
  <c r="D18" i="2"/>
  <c r="AF17" i="2"/>
  <c r="D17" i="2"/>
  <c r="AF16" i="2"/>
  <c r="D16" i="2"/>
  <c r="AF15" i="2"/>
  <c r="D15" i="2"/>
  <c r="AF14" i="2"/>
  <c r="D14" i="2"/>
  <c r="AF13" i="2"/>
  <c r="D13" i="2"/>
  <c r="AF12" i="2"/>
  <c r="D12" i="2"/>
  <c r="AF11" i="2"/>
  <c r="D11" i="2"/>
  <c r="AF10" i="2"/>
  <c r="AE10" i="2" a="1"/>
  <c r="AE10" i="2" s="1"/>
  <c r="D10" i="2"/>
  <c r="AF9" i="2"/>
  <c r="D9" i="2"/>
  <c r="AF8" i="2"/>
  <c r="D8" i="2"/>
  <c r="AF7" i="2"/>
  <c r="D7" i="2"/>
  <c r="AF6" i="2"/>
  <c r="D6" i="2"/>
  <c r="AF5" i="2"/>
  <c r="D5" i="2"/>
  <c r="AF4" i="2"/>
  <c r="D4" i="2"/>
  <c r="AF3" i="2"/>
  <c r="D3" i="2"/>
  <c r="F3" i="1"/>
  <c r="C3" i="2" s="1"/>
  <c r="F4" i="1"/>
  <c r="C4" i="2" s="1"/>
  <c r="F5" i="1"/>
  <c r="E5" i="1" s="1"/>
  <c r="C4" i="6" s="1"/>
  <c r="F6" i="1"/>
  <c r="E6" i="1" s="1"/>
  <c r="C5" i="6" s="1"/>
  <c r="F7" i="1"/>
  <c r="E7" i="1" s="1"/>
  <c r="C6" i="6" s="1"/>
  <c r="F8" i="1"/>
  <c r="E8" i="1" s="1"/>
  <c r="C7" i="6" s="1"/>
  <c r="F9" i="1"/>
  <c r="C9" i="2" s="1"/>
  <c r="F10" i="1"/>
  <c r="E10" i="1" s="1"/>
  <c r="C9" i="6" s="1"/>
  <c r="F11" i="1"/>
  <c r="C11" i="2" s="1"/>
  <c r="F12" i="1"/>
  <c r="C12" i="2" s="1"/>
  <c r="F13" i="1"/>
  <c r="E13" i="1" s="1"/>
  <c r="C12" i="6" s="1"/>
  <c r="F14" i="1"/>
  <c r="E14" i="1" s="1"/>
  <c r="C13" i="6" s="1"/>
  <c r="F15" i="1"/>
  <c r="C15" i="2" s="1"/>
  <c r="F16" i="1"/>
  <c r="E16" i="1" s="1"/>
  <c r="C15" i="6" s="1"/>
  <c r="F17" i="1"/>
  <c r="C17" i="2" s="1"/>
  <c r="F18" i="1"/>
  <c r="C18" i="2" s="1"/>
  <c r="F19" i="1"/>
  <c r="C19" i="2" s="1"/>
  <c r="F20" i="1"/>
  <c r="C20" i="2" s="1"/>
  <c r="F21" i="1"/>
  <c r="E21" i="1" s="1"/>
  <c r="C20" i="6" s="1"/>
  <c r="F22" i="1"/>
  <c r="E22" i="1" s="1"/>
  <c r="C21" i="6" s="1"/>
  <c r="F23" i="1"/>
  <c r="E23" i="1" s="1"/>
  <c r="C22" i="6" s="1"/>
  <c r="F24" i="1"/>
  <c r="C24" i="2" s="1"/>
  <c r="F25" i="1"/>
  <c r="C25" i="2" s="1"/>
  <c r="F26" i="1"/>
  <c r="C26" i="2" s="1"/>
  <c r="F27" i="1"/>
  <c r="E27" i="1" s="1"/>
  <c r="C26" i="6" s="1"/>
  <c r="F28" i="1"/>
  <c r="C28" i="2" s="1"/>
  <c r="F29" i="1"/>
  <c r="E29" i="1" s="1"/>
  <c r="C28" i="6" s="1"/>
  <c r="F30" i="1"/>
  <c r="C30" i="2" s="1"/>
  <c r="F31" i="1"/>
  <c r="C31" i="2" s="1"/>
  <c r="F32" i="1"/>
  <c r="E32" i="1" s="1"/>
  <c r="C31" i="6" s="1"/>
  <c r="F33" i="1"/>
  <c r="C33" i="2" s="1"/>
  <c r="F34" i="1"/>
  <c r="E34" i="1" s="1"/>
  <c r="C33" i="6" s="1"/>
  <c r="F35" i="1"/>
  <c r="C35" i="2" s="1"/>
  <c r="F36" i="1"/>
  <c r="C36" i="2" s="1"/>
  <c r="F37" i="1"/>
  <c r="C37" i="2" s="1"/>
  <c r="F38" i="1"/>
  <c r="E38" i="1" s="1"/>
  <c r="C37" i="6" s="1"/>
  <c r="F39" i="1"/>
  <c r="C39" i="2" s="1"/>
  <c r="F40" i="1"/>
  <c r="C40" i="2" s="1"/>
  <c r="F41" i="1"/>
  <c r="C41" i="2" s="1"/>
  <c r="AH4" i="1"/>
  <c r="AH5" i="1"/>
  <c r="AH6" i="1"/>
  <c r="AH7" i="1"/>
  <c r="AH8" i="1"/>
  <c r="AH9" i="1"/>
  <c r="AH10" i="1"/>
  <c r="AH11" i="1"/>
  <c r="AH12" i="1"/>
  <c r="AH13" i="1"/>
  <c r="AH14" i="1"/>
  <c r="AH15" i="1"/>
  <c r="AH16" i="1"/>
  <c r="AH17" i="1"/>
  <c r="AH18" i="1"/>
  <c r="AH19" i="1"/>
  <c r="AH20" i="1"/>
  <c r="AH21" i="1"/>
  <c r="AH22" i="1"/>
  <c r="AH23" i="1"/>
  <c r="AH24" i="1"/>
  <c r="AH25" i="1"/>
  <c r="AH26" i="1"/>
  <c r="AH27" i="1"/>
  <c r="AH28" i="1"/>
  <c r="AH29" i="1"/>
  <c r="AH30" i="1"/>
  <c r="AH31" i="1"/>
  <c r="AH32" i="1"/>
  <c r="AH33" i="1"/>
  <c r="AH34" i="1"/>
  <c r="AH35" i="1"/>
  <c r="AH36" i="1"/>
  <c r="AH37" i="1"/>
  <c r="AH38" i="1"/>
  <c r="AH39" i="1"/>
  <c r="AH40" i="1"/>
  <c r="AH41" i="1"/>
  <c r="AH3" i="1"/>
  <c r="H9" i="6" l="1"/>
  <c r="H4" i="6"/>
  <c r="H10" i="6"/>
  <c r="H8" i="6"/>
  <c r="H25" i="6"/>
  <c r="H34" i="6"/>
  <c r="H26" i="6"/>
  <c r="H18" i="6"/>
  <c r="H2" i="6"/>
  <c r="H33" i="6"/>
  <c r="H17" i="6"/>
  <c r="H5" i="6"/>
  <c r="H32" i="6"/>
  <c r="H16" i="6"/>
  <c r="H40" i="6"/>
  <c r="H24" i="6"/>
  <c r="H6" i="6"/>
  <c r="H36" i="6"/>
  <c r="H28" i="6"/>
  <c r="H20" i="6"/>
  <c r="H12" i="6"/>
  <c r="H35" i="6"/>
  <c r="H27" i="6"/>
  <c r="H19" i="6"/>
  <c r="H39" i="6"/>
  <c r="H30" i="6"/>
  <c r="H15" i="6"/>
  <c r="H31" i="6"/>
  <c r="H38" i="6"/>
  <c r="H37" i="6"/>
  <c r="H29" i="6"/>
  <c r="H21" i="6"/>
  <c r="H13" i="6"/>
  <c r="H14" i="6"/>
  <c r="H23" i="6"/>
  <c r="H22" i="6"/>
  <c r="E40" i="1"/>
  <c r="C39" i="6" s="1"/>
  <c r="C5" i="2"/>
  <c r="E19" i="1"/>
  <c r="C18" i="6" s="1"/>
  <c r="E4" i="1"/>
  <c r="C3" i="6" s="1"/>
  <c r="E3" i="1"/>
  <c r="C2" i="6" s="1"/>
  <c r="E9" i="1"/>
  <c r="C8" i="6" s="1"/>
  <c r="E33" i="1"/>
  <c r="C32" i="6" s="1"/>
  <c r="E26" i="1"/>
  <c r="C25" i="6" s="1"/>
  <c r="E25" i="1"/>
  <c r="C24" i="6" s="1"/>
  <c r="C29" i="2"/>
  <c r="E18" i="1"/>
  <c r="C17" i="6" s="1"/>
  <c r="E17" i="1"/>
  <c r="C16" i="6" s="1"/>
  <c r="C7" i="2"/>
  <c r="E31" i="1"/>
  <c r="C30" i="6" s="1"/>
  <c r="E30" i="1"/>
  <c r="C29" i="6" s="1"/>
  <c r="C23" i="2"/>
  <c r="E12" i="1"/>
  <c r="C11" i="6" s="1"/>
  <c r="C6" i="2"/>
  <c r="C38" i="2"/>
  <c r="C10" i="2"/>
  <c r="E36" i="1"/>
  <c r="C35" i="6" s="1"/>
  <c r="E35" i="1"/>
  <c r="E20" i="1"/>
  <c r="C19" i="6" s="1"/>
  <c r="E41" i="1"/>
  <c r="C40" i="6" s="1"/>
  <c r="E39" i="1"/>
  <c r="C38" i="6" s="1"/>
  <c r="E37" i="1"/>
  <c r="C36" i="6" s="1"/>
  <c r="C34" i="2"/>
  <c r="C32" i="2"/>
  <c r="E28" i="1"/>
  <c r="C27" i="6" s="1"/>
  <c r="E24" i="1"/>
  <c r="C23" i="6" s="1"/>
  <c r="C27" i="2"/>
  <c r="C22" i="2"/>
  <c r="C21" i="2"/>
  <c r="C16" i="2"/>
  <c r="C14" i="2"/>
  <c r="E15" i="1"/>
  <c r="C14" i="6" s="1"/>
  <c r="C8" i="2"/>
  <c r="E11" i="1"/>
  <c r="C10" i="6" s="1"/>
  <c r="C1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4584C6B-35EE-4B25-88BE-3C57481B30DD}" keepAlive="1" name="Consulta - turmas" description="Conexão com a consulta 'turmas' na pasta de trabalho." type="5" refreshedVersion="6" background="1" saveData="1">
    <dbPr connection="Provider=Microsoft.Mashup.OleDb.1;Data Source=$Workbook$;Location=turmas;Extended Properties=&quot;&quot;" command="SELECT * FROM [turmas]"/>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<sst xmlns="http://schemas.openxmlformats.org/spreadsheetml/2006/main" count="3375" uniqueCount="735">
  <si>
    <t>Carimbo de data/hora</t>
  </si>
  <si>
    <t>Endereço de e-mail</t>
  </si>
  <si>
    <t xml:space="preserve">Nome
</t>
  </si>
  <si>
    <t xml:space="preserve">RA
</t>
  </si>
  <si>
    <t>Q1. Infuencia? Poste a estatística do teste e o p-value.
modelo de resposta
sim, z-test, estatística = 99.123 , p-value = 0.001</t>
  </si>
  <si>
    <t>Q2. Infuencia? Poste a estatística do teste e o p-value.
modelo de resposta
sim, z-test, estatística = 99.123 , p-value = 0.001</t>
  </si>
  <si>
    <t>Q3. (apenas no notebook)
Q3. Infuencia? Poste a estatística do teste e o p-value.
modelo de resposta
sim, z-test, estatística = 99.123 , p-value = 0.001</t>
  </si>
  <si>
    <t>Q4. Informe (p,d,q)
modelo de resposta
(4,2,4)</t>
  </si>
  <si>
    <t>Q5. Informe o AIC e o último valor previsto
modelo de resposta
153.92,  1831.677</t>
  </si>
  <si>
    <t xml:space="preserve">Q6. Informe o teste, a estatística do teste e o p-value.
modelo de resposta
normex, estatística = 99.123 , p-value = 0.001
</t>
  </si>
  <si>
    <t xml:space="preserve">Q7. Poste os erros obtidos
modelo de resposta
RMSE treinamento = 100.78
% erro treinamento = 7.2%
RMSE teste = 100.78
% erro teste = 7.2%
</t>
  </si>
  <si>
    <t xml:space="preserve">Q8. Qual melhor modelo AIC obtido
modelo de resposta
AIC=153.76, (1,1,1)
</t>
  </si>
  <si>
    <t xml:space="preserve">Q9. (somente notebook)
</t>
  </si>
  <si>
    <t>Q10. Infuencia? Poste a estatística do teste e o p-value.
modelo de resposta
1a preferência, sim, z-test, estatística = 99.123 , p-value = 0.001
percepção de desafio, sim, z-test, estatística = 99.123 , p-value = 0.001</t>
  </si>
  <si>
    <t>Espaço para comentários se necessário.</t>
  </si>
  <si>
    <t>tomferrite1@gmail.com</t>
  </si>
  <si>
    <t>Antonio Macedo Ferrite</t>
  </si>
  <si>
    <t>21.00663-6</t>
  </si>
  <si>
    <t>não, z-test, estatística = 8.534, p-value = 1.412</t>
  </si>
  <si>
    <t>não, z-test, estatística = -2.066, p-value = 0.0194</t>
  </si>
  <si>
    <t>(3,1,2)</t>
  </si>
  <si>
    <t>1848.25, 1701.432</t>
  </si>
  <si>
    <t xml:space="preserve"> estatística = 0.9379 , p-value = 0.000</t>
  </si>
  <si>
    <t>RMSE treinamento = 94.72
% erro treinamento = 6.95%
RMSE teste = 73.57
% erro teste = 3.36%</t>
  </si>
  <si>
    <t>AIX=1842.65, (4,1,4)</t>
  </si>
  <si>
    <t>1a preferência, não, z-test, estatística = 990.500 , p-value = 0.180
percepção de desafio, não, z-test, estatística = 1104.500 , p-value = 0.537</t>
  </si>
  <si>
    <t>https://colab.research.google.com/drive/1OvJ2a2CO-qNu81JWOF9_4ZQTPztYUqGd#scrollTo=-cYOVTKs06U0</t>
  </si>
  <si>
    <t>vinicius.urias@gmail.com</t>
  </si>
  <si>
    <t>Vinicius Urias da Cruz</t>
  </si>
  <si>
    <t>20.00601-2</t>
  </si>
  <si>
    <t>sim, chisquare, estatística = 102.889 , p-value = 4.549251711298793e-23</t>
  </si>
  <si>
    <t>sim,ttest, estatística = -2.046 , p-value = 0.0412</t>
  </si>
  <si>
    <t>(3,1,1)</t>
  </si>
  <si>
    <t>1818.90, 1698.743986</t>
  </si>
  <si>
    <t>Shapiro-Wild, estatística = 0.9350 , p-value = 0.0000</t>
  </si>
  <si>
    <t>RMSE treinamento = 96.96
% erro treinamento = 9.2%
RMSE teste = 103.93
% erro teste = 5.9%</t>
  </si>
  <si>
    <t>AIC = 1842.65, (4,1,4)</t>
  </si>
  <si>
    <t>https://colab.research.google.com/drive/1RccMYAY6m3KbMiOd-GhKPxmibgdyBfE4?usp=sharing</t>
  </si>
  <si>
    <t>21.00834-5@maua.br</t>
  </si>
  <si>
    <t xml:space="preserve">Igor Improta Martinez da Silva </t>
  </si>
  <si>
    <t>21.00834-5</t>
  </si>
  <si>
    <t>sim,z-test-estatística = 9.878,p-value = 0.000</t>
  </si>
  <si>
    <t>sim,t-test,estatística = -2.046,p-value = 0.041</t>
  </si>
  <si>
    <t>2110.81, 2088.401</t>
  </si>
  <si>
    <t>Shapiro-Wilk,estatística = 0.996,p-value = 0.882</t>
  </si>
  <si>
    <t>RMSE treinamento = 101.30
% erro treinamento = 6.6%
RMSE teste = 124.76
% erro teste = 5.8%</t>
  </si>
  <si>
    <t>AIC=2107.64, (3,1,3)</t>
  </si>
  <si>
    <t>A série de manchas solares é uma série temporal com dependência temporal e não estacionariedade, características que tornam os modelos ARIMA adequados para sua modelagem e predição. A diferenciação ajuda a alcançar a estacionariedade necessária para o componente ARMA. 
A complexidade da série (como a forte sazonalidade) pode sugerir a necessidade de modelos mais avançados como o SARIMA, mas o framework ARIMA básico ainda é aplicável.</t>
  </si>
  <si>
    <t>https://colab.research.google.com/drive/12CLz2HwlgAKSrjLxBNP9l89fXXQ0GMTO?usp=sharing</t>
  </si>
  <si>
    <t>21.00690-3@maua.br</t>
  </si>
  <si>
    <t>Erick Eiji Nagao</t>
  </si>
  <si>
    <t>21.00690-3</t>
  </si>
  <si>
    <t>sim, qui-quadrado, estatística = 260.717, p-value = 0.000</t>
  </si>
  <si>
    <t>sim, t-test, estatística = -2.067, p-value = 0.039</t>
  </si>
  <si>
    <t>No notebook</t>
  </si>
  <si>
    <t>(2,1,1)</t>
  </si>
  <si>
    <t>2069.52, 2088.401</t>
  </si>
  <si>
    <t>shapiro-wilk, estatística = 0.837, p-value = 0.000</t>
  </si>
  <si>
    <t>RMSE treinamento = 81.98
% erro treinamento = 4.19%
RMSE teste = 124.76
% erro teste = 5.22%</t>
  </si>
  <si>
    <t>AIC=2106.77, (0,1,1)</t>
  </si>
  <si>
    <t>1a preferência, não, qui-quadrado, estatística = 4.8805, p-value = 0.0871; percepção de desafio, não, qui-quadrado, estatística = 0.7585, p-value = 0.6844</t>
  </si>
  <si>
    <t>https://colab.research.google.com/drive/10AdOXxHsO-zilsqV6mf9I5qQteqD7Rk5?usp=sharing</t>
  </si>
  <si>
    <t>gabriel.allievi10@gmail.com</t>
  </si>
  <si>
    <t>Gabriel Zendron Allievi</t>
  </si>
  <si>
    <t>21.01350-0@maua.br</t>
  </si>
  <si>
    <t>sim, z-test, estatística = 9.878, p-value = 0.000</t>
  </si>
  <si>
    <t>sim,z-test, estatística = -2.067, p-value = 0.039</t>
  </si>
  <si>
    <t>https://colab.research.google.com/drive/1Pq5nov6xXTByRYi7xczk3YPyT3WPwUDR?usp=sharing</t>
  </si>
  <si>
    <t>21.01286-5@maua.br</t>
  </si>
  <si>
    <t>Gabriel Henrique Baca Rado</t>
  </si>
  <si>
    <t>21.01286-5</t>
  </si>
  <si>
    <t>sim, chi2-test, estatística = 102.889 , p-value = 0.000</t>
  </si>
  <si>
    <t>sim, t-test, estatística = -2.046 , p-value = 0.020</t>
  </si>
  <si>
    <t>jarque_bera, estatística = 3054.702, p-value = 0.000</t>
  </si>
  <si>
    <t>RMSE treinamento = 81.98
% erro treinamento = 4.2%
RMSE teste = 124.76
% erro teste = 5.2%</t>
  </si>
  <si>
    <t>AIC=2056.86, (0, 2, 2)</t>
  </si>
  <si>
    <t>1a preferência: não, chi2-test, estatística = 4.881, p-value = 0.087
maior desafio: não, chi2-test, estatística = 4.881, p-value = 0.087</t>
  </si>
  <si>
    <t>https://colab.research.google.com/drive/1iKeS0E494vulGfaXEJc2-BtLq4Gr8Wie?usp=sharing</t>
  </si>
  <si>
    <t>pedro.gjmesquita@gmail.com</t>
  </si>
  <si>
    <t>Pedro G J Mesquita</t>
  </si>
  <si>
    <t>21.02028-0</t>
  </si>
  <si>
    <t>sim,qui-quadrado,estatística = 102.889, p-value = 0.000</t>
  </si>
  <si>
    <t>sim, t-test, estatística = 2.067 , p-value = 0.039</t>
  </si>
  <si>
    <t>(1,1,1)</t>
  </si>
  <si>
    <t>1902.618, -4.552</t>
  </si>
  <si>
    <t>Jarque-Bera, 9.485, 0.009</t>
  </si>
  <si>
    <t>RMSE treinamento: 85.9003
% erro treinamento: 100.0%
RMSE teste: 69.6091
% erro teste : 100.0%</t>
  </si>
  <si>
    <t>1803.78, (1, 1, 2)</t>
  </si>
  <si>
    <t>---</t>
  </si>
  <si>
    <t>prova bem longa professor, não tive tempo de revisar como gostaria</t>
  </si>
  <si>
    <t>https://colab.research.google.com/drive/1mLOCTPH8U0zj8wYxzI_Ry6dDu9bwexv6?usp=sharing</t>
  </si>
  <si>
    <t>20.02194-0@maua.br</t>
  </si>
  <si>
    <t>Bruno Augusto Lopes Fevereiro</t>
  </si>
  <si>
    <t>sim, qui-quadrado = 98.211, p-value = 0.0000</t>
  </si>
  <si>
    <t>sim, estatística = -2.086, p-value = 0.037</t>
  </si>
  <si>
    <t>https://colab.research.google.com/drive/1p7ICf3gY_WJ668UcVnbzJnoM7fsU4Z4_?usp=sharing</t>
  </si>
  <si>
    <t>21.01922-3@maua.br</t>
  </si>
  <si>
    <t>André Lucas Gois Soares</t>
  </si>
  <si>
    <t>21.01922-3</t>
  </si>
  <si>
    <t>1943.894, 2110.166</t>
  </si>
  <si>
    <t>Jarque-Bera, Estatística de teste = 0.3645, Valor-p: 0.8334</t>
  </si>
  <si>
    <t>https://colab.research.google.com/drive/1TdLrR85zUiKjc5ABuw5e9rQU9Qx7prBm?usp=sharing</t>
  </si>
  <si>
    <t>juliagalhardi.c@gmail.com</t>
  </si>
  <si>
    <t>Júlia Galhardi Cerqueira</t>
  </si>
  <si>
    <t>21.01997-5</t>
  </si>
  <si>
    <t>sim, qui-quadrado, estatística = 102.889, p-value = 0.000</t>
  </si>
  <si>
    <t>(3,0,0)</t>
  </si>
  <si>
    <t>2097.59, 2075.621</t>
  </si>
  <si>
    <t>ljungbox-test, estatística = 10.866, p-value = 0.368</t>
  </si>
  <si>
    <t>https://colab.research.google.com/drive/18e0eoEH42Yj90jr7LkmuhWup7SEhhx92?usp=sharing</t>
  </si>
  <si>
    <t>raphaelfr01@gmail.com</t>
  </si>
  <si>
    <t>Raphel Fernandes Raymundo</t>
  </si>
  <si>
    <t>21.00334-3</t>
  </si>
  <si>
    <t>sim, qui-quadrado, estatística = 102.89, p-value = 0.000</t>
  </si>
  <si>
    <t>sim, t-test, estatística = 2.067, p-value = 0.039</t>
  </si>
  <si>
    <t>(0,1,1)</t>
  </si>
  <si>
    <t>2065.58, 2088</t>
  </si>
  <si>
    <t>shapiro-wilk, estatística = 0.845, p-value = 0.000</t>
  </si>
  <si>
    <t>RMSE treinamento = 101.32
% erro treinamento = 4.74%
RMSE teste = 124.74
% erro teste = 5.21%</t>
  </si>
  <si>
    <t>1ª preferência, não, z-test, estatística = -1.416 , p-value = 0.157
percepção de desafio, não, z-test, estatística = -0.579 , p-value = 0.562</t>
  </si>
  <si>
    <t>Prova Especial.</t>
  </si>
  <si>
    <t>https://colab.research.google.com/drive/1MtkflurZRCkJBxYc4IvMDALsb_QX2oZ4?usp=sharing</t>
  </si>
  <si>
    <t>vinicius.berti33@gmail.com</t>
  </si>
  <si>
    <t>Vinícius de Oliveira Berti</t>
  </si>
  <si>
    <t>21.01219-9</t>
  </si>
  <si>
    <t>sim, teste Qui-Quadrado, estatística = 102.889, valor p = 0.000</t>
  </si>
  <si>
    <t>sim, teste t-Test Bilateral, estatística = -2.113, valor p = 0.035</t>
  </si>
  <si>
    <t>(2,2,2)</t>
  </si>
  <si>
    <t>2113,544, 2122,866</t>
  </si>
  <si>
    <t>estatística = 0.8504, valor p= 0.0000</t>
  </si>
  <si>
    <t>AIC=2097.23, (0,2,2)</t>
  </si>
  <si>
    <t>1a preferência, não, teste t, estatística = -1.416, valor p = 0.159
Percepção de desafio, não, teste t, estatística = -1.877, valor p = 0.063</t>
  </si>
  <si>
    <t>https://github.com/ViniciusBerti/20241_maua_ecm252_intro_git/blob/main/IMT_CD_P2_2025S1_1.ipynb</t>
  </si>
  <si>
    <t>21.00781-0@maua.br</t>
  </si>
  <si>
    <t>Carlos Augusto Freire Maia de Oliveira</t>
  </si>
  <si>
    <t>21.00781-0</t>
  </si>
  <si>
    <t>sim, chisquare, estatística = 102.89, p-value = 4.55e-23</t>
  </si>
  <si>
    <t>não, chisquare, estatística = 104.16, p-value = 1.014e-01</t>
  </si>
  <si>
    <t>1816.127, 1666.51</t>
  </si>
  <si>
    <t>Jarque–Bera, estatística=180.94, p-valor=5.116e-40</t>
  </si>
  <si>
    <t>RMSE treinamento = 97.30
% erro treinamento = 6.98%
RMSE teste = 97.87
% erro teste = 4.76%</t>
  </si>
  <si>
    <t>AIC = 1842.7, (4,1,4)</t>
  </si>
  <si>
    <t>Boas férias! (fiz o notebook par pois termina em 0 o RA)</t>
  </si>
  <si>
    <t>https://colab.research.google.com/drive/1Ue8DiMJorGcq44qrHqu7VQzusDvDj6fY?usp=sharing</t>
  </si>
  <si>
    <t>mathmachadoo@gmail.com</t>
  </si>
  <si>
    <t>Matheus Igino Machado</t>
  </si>
  <si>
    <t>20.01629-8</t>
  </si>
  <si>
    <t>sim, teste qui-quadrado, estatística = 102.889 , p-value = 0.000</t>
  </si>
  <si>
    <t>sim, t-test, estatística = -2.046 , p-value = 0.041</t>
  </si>
  <si>
    <t>(2,1,2)</t>
  </si>
  <si>
    <t>1813.17, 1726.303</t>
  </si>
  <si>
    <t>normaltest, estatística = 26.846 , p-value = 0.000</t>
  </si>
  <si>
    <t>RMSE treinamento = 87.43
% erro treinamento = 6.5%
RMSE teste = 97.54
% erro teste = 4.7%</t>
  </si>
  <si>
    <t>AIC=1835.75, (4, 2, 4)</t>
  </si>
  <si>
    <t>Respondido no notebook</t>
  </si>
  <si>
    <t>1a preferência, não, qui-quadrado, estatística = 0.075 , p-value = 0.963
percepção de desafio, não, qui-quadrado, estatística = 27.684 , p-value = 0.228</t>
  </si>
  <si>
    <t>https://colab.research.google.com/drive/1P_nes685kNSk3qhGWu1cnztMgdz82R6E?usp=sharing</t>
  </si>
  <si>
    <t>21.01192-3@maua.br</t>
  </si>
  <si>
    <t>Flavio Murata</t>
  </si>
  <si>
    <t>21.01192-3</t>
  </si>
  <si>
    <t>sim, z-test, estatística = 3.178, p-value = 0.001</t>
  </si>
  <si>
    <t>nao, z-test, estatistica = -3.233, p-value = 0.001</t>
  </si>
  <si>
    <t xml:space="preserve">2070.17, 2097.900 </t>
  </si>
  <si>
    <t>jarque-bera, estatistica = 3.011, p-value = 0.222</t>
  </si>
  <si>
    <t>RMSE treinamento = 101.05
% erro treinamento = 83.88%
RMSE teste = 120.46
% erro teste = 119.21%</t>
  </si>
  <si>
    <t>AIC=2064.07, (2,1,3)</t>
  </si>
  <si>
    <t>https://colab.research.google.com/drive/1LqaNXYFU0E33PgzEqPVvqqCRFXek3GOe?usp=sharing</t>
  </si>
  <si>
    <t>21.00410-2@maua.br</t>
  </si>
  <si>
    <t>Joao Pedro Soares dos Santos</t>
  </si>
  <si>
    <t>21.00410-2</t>
  </si>
  <si>
    <t>não,qui-quadrado, estatística = 98.211 , p-value = 0.000</t>
  </si>
  <si>
    <t>sim,ttest, estatística =  -2.046 , p-value =  0.041</t>
  </si>
  <si>
    <t>1820.429, 8.786</t>
  </si>
  <si>
    <t>Shapiro-Wilk, estatística = 99.123 , p-value = 0.000</t>
  </si>
  <si>
    <t>RMSE treinamento = 93.40
% erro treinamento = inf%
RMSE teste = 60.32
% erro teste =  88.26%</t>
  </si>
  <si>
    <t>AIC=1803.78, (1,1,2)</t>
  </si>
  <si>
    <t>https://colab.research.google.com/drive/1TdRxc1YuocOBiGv-eSr8OWGRNPixDhhi?usp=sharing</t>
  </si>
  <si>
    <t>21.01208-3@maua.br</t>
  </si>
  <si>
    <t>Nathan Zanoni da Hora</t>
  </si>
  <si>
    <t>21.01208-3</t>
  </si>
  <si>
    <t>sim,chisquare, estatistisca = 98.21, p_value = 4.72e-22</t>
  </si>
  <si>
    <t xml:space="preserve">sim, ttest, estatistica = -2.11,p-value = 0.017 </t>
  </si>
  <si>
    <t>AIC = 2097.74,</t>
  </si>
  <si>
    <t>sarima,estatistica = 10.26, p = 0.0059</t>
  </si>
  <si>
    <t xml:space="preserve">rsme teste = 202.93 </t>
  </si>
  <si>
    <t>Está no notebook</t>
  </si>
  <si>
    <t>Professor, para a questão de ARIMA, utilizei os códigos em aula, pois os plots de grafico estão com nomes dos eixos esquisitos... A Q3 não tive tempo</t>
  </si>
  <si>
    <t>https://colab.research.google.com/drive/1ifzmJ8dQzixtMG6h-NkXR-k-usI0HL2W?usp=sharing</t>
  </si>
  <si>
    <t>larissa.navarro.pizarro@gmail.com</t>
  </si>
  <si>
    <t>Larissa Navarro Pizarro</t>
  </si>
  <si>
    <t>19.02028-7</t>
  </si>
  <si>
    <t>Z-stat = 9.711, p-value = 0.00000</t>
  </si>
  <si>
    <t>sim, z-test = -2.086, p-value = 0.03696</t>
  </si>
  <si>
    <t>(1,0,1)</t>
  </si>
  <si>
    <t>2073.86,  2116.148</t>
  </si>
  <si>
    <t>Shapiro-Wilk, estatística = 0.845, p-value = 0.000</t>
  </si>
  <si>
    <t>RMSE treinamento = 101.31
% erro treinamento = 6.6%
RMSE teste = 124.71
% erro teste = 5.8%</t>
  </si>
  <si>
    <t>1a preferência, sim, z-test, estatística = -2.171 , p-value = 0.030
Percepção de desafio, não, z-test, estatística = -0.550 , p-value = 0.582</t>
  </si>
  <si>
    <t>https://colab.research.google.com/drive/1hEib1oEtc4z9dJC3Bqc8gm0pcZ53TifW?usp=sharing</t>
  </si>
  <si>
    <t>kaivensu@gmail.com</t>
  </si>
  <si>
    <t>Kaiven Yang Su</t>
  </si>
  <si>
    <t>20.02146-0</t>
  </si>
  <si>
    <t>sim, Qui-Quadrado, estatística = 102.89 , p-value = 0.000</t>
  </si>
  <si>
    <t>sim, t-test, estatística = -2.05 , p-value = 0.0412</t>
  </si>
  <si>
    <t>Jarque-Bera, estatística = 83.6410, p-value = 0.000</t>
  </si>
  <si>
    <t>AIC=1813.169, (2,1,2)</t>
  </si>
  <si>
    <t>https://colab.research.google.com/drive/1Owe03yLGPCXT_qLFWSt7y7RHC81czNdP?usp=sharing</t>
  </si>
  <si>
    <t>21.00478-0@maua.br</t>
  </si>
  <si>
    <t>Cesar Fukushima Kim Bresciani</t>
  </si>
  <si>
    <t>21.00478-0</t>
  </si>
  <si>
    <t>sim, chi2, estatística=102,889, p-value=4.549e-23</t>
  </si>
  <si>
    <t>sim, t-test, estatística=-2.067, p-value = 0.0195</t>
  </si>
  <si>
    <t>1818.073, 1664.71</t>
  </si>
  <si>
    <t>shapiro, estatística = 0.9194, p-value = 1.425e-07</t>
  </si>
  <si>
    <t>RMSE treinamento = 95.3909
% erro treinamento = 9.07%
RMSE teste = 100.1876
% erro teste = 5.71%</t>
  </si>
  <si>
    <t>AIC=1813.168855, (2,1,2)</t>
  </si>
  <si>
    <t>https://colab.research.google.com/drive/1qkE_cCd-vBO8r1d6a_xWiF3RUXcu4YKf?usp=sharing</t>
  </si>
  <si>
    <t>21.01809-0@maua.br</t>
  </si>
  <si>
    <t>João Paulo de Souza Rodrigues</t>
  </si>
  <si>
    <t>21.01809-0</t>
  </si>
  <si>
    <t>sim, chi2-test, estatística = 102.889, p-value = 0.000</t>
  </si>
  <si>
    <t>sim, z-test, estatística = -2.046, p-value = 0.041</t>
  </si>
  <si>
    <t>(2,1,3)</t>
  </si>
  <si>
    <t>6472.30, 1355.034</t>
  </si>
  <si>
    <t>jarque_bera, estatística = 25464.629, p-value = 0.000</t>
  </si>
  <si>
    <t>RMSE treinamento = 130.36
% erro treinamento = 7.0%
RMSE teste = 122.46
% erro teste = 7.7%</t>
  </si>
  <si>
    <t>https://colab.research.google.com/drive/1YFd9bBjvRxJKG4M1NwPsKKCo37oi4a-I?usp=sharing</t>
  </si>
  <si>
    <t>20.01308-6@maua.br</t>
  </si>
  <si>
    <t>Carlos Alberto Matias da Costa</t>
  </si>
  <si>
    <t>20.01308-6</t>
  </si>
  <si>
    <t>não, Shapiro-Wilk = 0.5992362619370258, p =0.00168</t>
  </si>
  <si>
    <t>não, t-test, estatística = 99.123 , p-value = 0.001</t>
  </si>
  <si>
    <t xml:space="preserve">1a preferência, não, stat Mann-Whitney, estatística = 727.0 , p-value = 0.0030
percepção de desafio, não, stat Mann-Whitney, estatística = 792.0 , p-value = 0.0020	</t>
  </si>
  <si>
    <t>https://colab.research.google.com/drive/1BYgvJ9ybncuH1UKQcWpI9CQF6sMcHx-D?usp=sharing</t>
  </si>
  <si>
    <t>21.00931-7@maua.br</t>
  </si>
  <si>
    <t>Caio Montes Correia</t>
  </si>
  <si>
    <t>21.00931-7</t>
  </si>
  <si>
    <t>2070.18, 2097.901</t>
  </si>
  <si>
    <t>MAPE, estatística = 0.98, p-value = 0.0</t>
  </si>
  <si>
    <t>RMSE treinamento = 101.05
% erro treinamento = 4.73%
RMSE teste = 2101.52
% erro teste = 98.15%</t>
  </si>
  <si>
    <t>AIC=2110.94, (0,1,0)</t>
  </si>
  <si>
    <t>1a preferência, sim,Mann-Whitney, Estatística: 727.0, p-value =0.00304
percepção de desafio, sim, Mann-Whitney, Estatística: 727.0, p-value =0.00304</t>
  </si>
  <si>
    <t>prova muito longa.</t>
  </si>
  <si>
    <t>https://colab.research.google.com/drive/1ZfvRVMWrLDCvX70xkpg_vHZOkh2z4V44?usp=sharing</t>
  </si>
  <si>
    <t>pedromatumoto@gmail.com</t>
  </si>
  <si>
    <t>Pedro Henrique de Sousa Matumotoq</t>
  </si>
  <si>
    <t>21.00784-5</t>
  </si>
  <si>
    <t>sim, Qui-quadrado, estatística = 102.889, p-value = 4.549</t>
  </si>
  <si>
    <t>sim, T-test, estatística = -2.0667, p-value = 0.039</t>
  </si>
  <si>
    <t>2070.18,  2097.901</t>
  </si>
  <si>
    <t>Jarque-Bera,  estatística = 3.011 , p-value = 0.222</t>
  </si>
  <si>
    <t>RMSE treinamento = 101.05
% erro treinamento = 6.5%
RMSE teste = 120.46
% erro teste = 5.6%</t>
  </si>
  <si>
    <t>AIC=2064.07, (2, 1, 3)</t>
  </si>
  <si>
    <t>percepção de desafio, não, mannwhitneyu, estatística = 1409.5 , p-value = 0.180</t>
  </si>
  <si>
    <t>https://colab.research.google.com/drive/1n-jY3vRIjzc7YIPzs4NuHZSJtUup8kMu?usp=sharing</t>
  </si>
  <si>
    <t>nicmfragnan1@gmail.com</t>
  </si>
  <si>
    <t>Nicole Martins Fragnan</t>
  </si>
  <si>
    <t>21.00368-8</t>
  </si>
  <si>
    <t>Sim, qui-quadrado, estatística = 102.889, p-value = 0.000</t>
  </si>
  <si>
    <t>Sim, teste t,estatística = 99.123 , p-value = 0.001</t>
  </si>
  <si>
    <t>1816.13, 1666.51</t>
  </si>
  <si>
    <t>Shapiro-Wilk, estatística = 0.9314, p-value = 0.000</t>
  </si>
  <si>
    <t>AIC=1848.25, (3,1,2)</t>
  </si>
  <si>
    <t>-----</t>
  </si>
  <si>
    <t>https://colab.research.google.com/drive/1wxJSlxkIdwrkg0IIFDzGRlAE079B0J7x?usp=sharing</t>
  </si>
  <si>
    <t>20.00822-8@maua.br</t>
  </si>
  <si>
    <t>Gabriel Bianconi</t>
  </si>
  <si>
    <t>20.00822-8</t>
  </si>
  <si>
    <t>sim, Qui-quadrado,  estatística = 98.21, p-values = 0.000</t>
  </si>
  <si>
    <t>Sim, t-test, estatística = -2.19, p-value = 0.0292</t>
  </si>
  <si>
    <t>Shapiro-Wilk, estatística = 92.85 , p-value = 0,000</t>
  </si>
  <si>
    <t>RMSE treinamento = 96.46
% erro treinamento = 7.2%
RMSE teste = 169.71
% erro teste = 7.2%</t>
  </si>
  <si>
    <t>AIC=1651.39, (4,2,1)</t>
  </si>
  <si>
    <t>sim, t-test, estatística =70 , p-value = 0.5636</t>
  </si>
  <si>
    <t>https://colab.research.google.com/drive/1TMFOyTt7oNmL0QJH6zXYe4_JplNlkSxj?usp=sharing</t>
  </si>
  <si>
    <t>mafepinhogarcia@gmail.com</t>
  </si>
  <si>
    <t>Maria Fernanda Pinho Garcia</t>
  </si>
  <si>
    <t>21.00256-8</t>
  </si>
  <si>
    <t>sim, z-test, estatística = -10.725, p-value = 0.001</t>
  </si>
  <si>
    <t>sim, z-test, estatística = -2.066, p-value = 0.019</t>
  </si>
  <si>
    <t>1711.64,  1701.432</t>
  </si>
  <si>
    <t>shapiro-wilk, estatística = 0.9347, p-value = 0.000</t>
  </si>
  <si>
    <t>RMSE treinamento = 94.72
% erro treinamento =6.95%
RMSE teste = 73.57
% erro teste = 3.36%</t>
  </si>
  <si>
    <t>AIC=1809.552, (4,1,4)</t>
  </si>
  <si>
    <t>https://colab.research.google.com/drive/1rWAGS2D0pnuFW_OmlruMQ6HcwciiTLUu?usp=sharing</t>
  </si>
  <si>
    <t>Ryuske2009@hotmail.com</t>
  </si>
  <si>
    <t xml:space="preserve">Ryuske Hideaki Sato </t>
  </si>
  <si>
    <t>21.00745-4</t>
  </si>
  <si>
    <t>sim, chi-square test , estatística = 102.890 , p-value = 0.000</t>
  </si>
  <si>
    <t>sim, z-test, estatística = -2.07 , p-value = 0.039</t>
  </si>
  <si>
    <t>Shapiro-Wilk, estatística = 0.837, p-value = 0.000</t>
  </si>
  <si>
    <t>RMSE treinamento = 101.30
% erro treinamento = 4.7%
RMSE teste = 124.76
% erro teste = 5.2%</t>
  </si>
  <si>
    <t xml:space="preserve">percepção de desafio, SIM, chi-square test, estatística = 15.423, p-value = 0.001532 </t>
  </si>
  <si>
    <t>https://colab.research.google.com/drive/1BkAYhMq0sEmV2mYoSAZVUn9IlVn23d3y?usp=sharing</t>
  </si>
  <si>
    <t>enderenzo@gmail.com</t>
  </si>
  <si>
    <t>Enzo Moura</t>
  </si>
  <si>
    <t>21.01535-0</t>
  </si>
  <si>
    <t>Sim, chi2, estatística = 98.211, p-value = 0.000</t>
  </si>
  <si>
    <t>Sim, t-test, estatística = -2.113, p-value = 0.035</t>
  </si>
  <si>
    <t>1816.13, 1666.505</t>
  </si>
  <si>
    <t>jarque-bera, estatística = 83.6410, p-value = 0.000</t>
  </si>
  <si>
    <t>RMSE treinamento = 56.65, % erro treinamento = 8.99%, RMSE teste = 56.65, % erro teste = 3.23%</t>
  </si>
  <si>
    <t>1803.84, (1,2,2)</t>
  </si>
  <si>
    <t>https://colab.research.google.com/drive/1iaiCENe02wd-7f-agWtvz8Xw-sCQjWS4?usp=sharing</t>
  </si>
  <si>
    <t>21.01075-7@maua.br</t>
  </si>
  <si>
    <t>João Vitor Choueri Branco</t>
  </si>
  <si>
    <t>21.01075-7</t>
  </si>
  <si>
    <t>sim, chisquare, estatística = 98.21, p-value = 0.000</t>
  </si>
  <si>
    <t>sim, mann-whitney, estatísitca = 46681.000, p-value = 0.063</t>
  </si>
  <si>
    <t>-</t>
  </si>
  <si>
    <t>2070.17, 2097.901</t>
  </si>
  <si>
    <t>shapiro, estatística = 0.8366, p-value = 0.000</t>
  </si>
  <si>
    <t>RMSE treinamento = 101.05
% erro treinamento = 4.7%
RMSE teste = 120.46
% erro teste  = 5.1%</t>
  </si>
  <si>
    <t>AIC=2057.91, (1,2,3)</t>
  </si>
  <si>
    <t>não,, Mann-Whitney U, estatística = 445.500, p-value = 1.00</t>
  </si>
  <si>
    <t xml:space="preserve">Professor, você é legal, boas férias!
Acho que a prova estava condinzente com a teoria. Mas não acredito que ela tinha um tempo adequado para realizarmos. Creio que deveriam ter menos questões. Mas num geral ela estava condinzente. Também fiquei meio atrapalhado com alguns erros que houveram durante a prova (como as duas questões q2 que tiveram, e tinha feito uma delas e perdi tempo pois era a outra), e o probelma da q10. </t>
  </si>
  <si>
    <t>https://colab.research.google.com/drive/1gvaks-lwGd_wm0S6g6qkLCiAz1jVmAxd?usp=sharing</t>
  </si>
  <si>
    <t>21.00127-8@maua.br</t>
  </si>
  <si>
    <t>FELIPE RODRIGUES PEIXOTO DA SILVA</t>
  </si>
  <si>
    <t>21.00127-8</t>
  </si>
  <si>
    <t>Qui-quadrado, estatística = 98.211, p-value = 0.000</t>
  </si>
  <si>
    <t>t-test unilateral, estatística = -2.086, p-value = 0.019</t>
  </si>
  <si>
    <t>1813.17 1726.303</t>
  </si>
  <si>
    <t>normaltest, estatística = 26.846, p-value = 0.000</t>
  </si>
  <si>
    <t>RMSE treinamento = 95.28
% erro treinamento = 7.1 %
RMSE teste = 56.73632076383479
% erro teste  = 2.3 %</t>
  </si>
  <si>
    <t>AIC = 1848.25, (3, 1, 2)</t>
  </si>
  <si>
    <t>https://colab.research.google.com/drive/1fQk81EVVELaNi7sgYpZdYPRs1BNoyRyn?usp=sharing</t>
  </si>
  <si>
    <t>izabel.sampaio120@gmail.com</t>
  </si>
  <si>
    <t>Izabel Sampaio Goes</t>
  </si>
  <si>
    <t>21.00098-0</t>
  </si>
  <si>
    <t xml:space="preserve">sim, qui-quadrado, estatística = 6.301, p-value = 0.012 = </t>
  </si>
  <si>
    <t>Shapiro-Wilk, estatística = 0.942, p-value = 0.000</t>
  </si>
  <si>
    <t>RMSE para o conjunto de teste: 56.736
RMSE para o conjunto de treinamento: 95.277
Percentual de erro para o conjunto de teste: 2.34%
Percentual de erro para o conjunto de treinamento: 7.07%</t>
  </si>
  <si>
    <t>AIC=1848.25, (3, 1, 2)</t>
  </si>
  <si>
    <t>https://colab.research.google.com/drive/1eBQrYmbQWV8AN7ovaYe8Ja_eifx8yxBC?usp=sharing</t>
  </si>
  <si>
    <t>bblopeess@gmail.com</t>
  </si>
  <si>
    <t>Bruno Lopes</t>
  </si>
  <si>
    <t>20.00041-3</t>
  </si>
  <si>
    <t>sim, Chi-squared test of independence, estatística = 102.889, p-value = 0.101</t>
  </si>
  <si>
    <t>sim, teste-t, estatística = -2.067, p-value = 0.039</t>
  </si>
  <si>
    <t>shapiro, estatística = 0.836 , p-value = 0.000</t>
  </si>
  <si>
    <t>RMSE treinamento = 101.051
% erro treinamento = 4.729%
RMSE teste = 120.464
% erro teste = 5.109%</t>
  </si>
  <si>
    <t>2064.07, (2, 1, 3)</t>
  </si>
  <si>
    <t>https://colab.research.google.com/drive/1eCjZJONhLzEZXaCvU4gFaNni1taXVbf6#scrollTo=_nIlBLRZ6Pbj</t>
  </si>
  <si>
    <t>lucas.matosnegri@hotmail.com</t>
  </si>
  <si>
    <t>Lucas Miguel de Matos Negri</t>
  </si>
  <si>
    <t>19.00386-2</t>
  </si>
  <si>
    <t>sim, x^2, estatística = 102.8890,  p-value = 0.0000</t>
  </si>
  <si>
    <t>não, Mann-Whitney U, estatística = 57682.0000,  p-value = 0.0802</t>
  </si>
  <si>
    <t>1805.219, 1657.6055</t>
  </si>
  <si>
    <t>Shapiro-Wilk, Estatística = 0.9321, p-value = 0.0000</t>
  </si>
  <si>
    <t>RMSE treinamento = 97.5935,  % erro treinamento = 9.3162%, RMSE teste = 64.1586, % erro teste = 3.7226%</t>
  </si>
  <si>
    <t>AIC=1802.39, (2,1,2)</t>
  </si>
  <si>
    <t>https://colab.research.google.com/drive/1jbCt7HJ821SiCxfY5_OQZgbseQzJZAz9?usp=sharing</t>
  </si>
  <si>
    <t>vgsoller@gmail.com</t>
  </si>
  <si>
    <t>Vitor Soller</t>
  </si>
  <si>
    <t>21.01444-2</t>
  </si>
  <si>
    <t>sim, t-test,  estatística = -2.067,  p-value = 0.039</t>
  </si>
  <si>
    <t>1816.127, 1666.505</t>
  </si>
  <si>
    <t>shapiro, 0.931, 0.000</t>
  </si>
  <si>
    <t>https://colab.research.google.com/drive/19XjBj8NgPhuOANjP1zEMgqcNeDjCCf58?usp=sharing</t>
  </si>
  <si>
    <t>rafaelrubiocarnes@gmail.com</t>
  </si>
  <si>
    <t>Rafael Rubio Carnes</t>
  </si>
  <si>
    <t>20.00611-0</t>
  </si>
  <si>
    <t>1a preferência, não, chi2-test, estatística = 4.881 , p-value = 0.0871
percepção de desafio, não, chi2-test, estatística = 0.590 , p-value = 0.744</t>
  </si>
  <si>
    <t>https://colab.research.google.com/drive/1F4LDUwJsaD_jiuTV4AYEx1rfev3GvmWZ?usp=sharing</t>
  </si>
  <si>
    <t>21.00210-0@maua.br</t>
  </si>
  <si>
    <t>Enzo Yuji Sakamoto</t>
  </si>
  <si>
    <t>21.00210-0</t>
  </si>
  <si>
    <t>sim, chi2_contingency, estatística = 102.889, p-value = 0.000</t>
  </si>
  <si>
    <t>sim, ttest_ind, estatística = -2.067, p-value = 0.020</t>
  </si>
  <si>
    <t>1854.63, 8.513</t>
  </si>
  <si>
    <t>shapiro, estatística = 0.945, p-value = 0.000</t>
  </si>
  <si>
    <t>RMSE treinamento = 92.59
% erro treinamento = inf%
RMSE teste = 62.43
% erro teste = 94.57%</t>
  </si>
  <si>
    <t>AIC=1837.23, (1,1,2)</t>
  </si>
  <si>
    <t>https://colab.research.google.com/drive/1yPzxgJkLTQ0ULVUL32B9DrQhO3QNVlD5?usp=sharing</t>
  </si>
  <si>
    <t>20.01913-0@maua.br</t>
  </si>
  <si>
    <t>Eduardo Lucas Felippa</t>
  </si>
  <si>
    <t>20.01913-0</t>
  </si>
  <si>
    <t>sim, chi2, estatística = 102.889, p-value = 0.000</t>
  </si>
  <si>
    <t>sim, t-test_ind, estatística = -2.046 , p-value = 0.041</t>
  </si>
  <si>
    <t>2060.41, 14.23</t>
  </si>
  <si>
    <t>shapiro-Wilk, estatística = 0.992,p-value = 0.459</t>
  </si>
  <si>
    <t>Fiz a prova de digito ímpar (considerei o penúltimo digito ao invés do último)</t>
  </si>
  <si>
    <t>https://colab.research.google.com/drive/10wcSJIkq3oi0uDWuTrGcwTHIxoj1zlDP?usp=sharing</t>
  </si>
  <si>
    <t>enzo.britto.pucci@gmail.com</t>
  </si>
  <si>
    <t>Enzo Pucci</t>
  </si>
  <si>
    <t>21.02093-0</t>
  </si>
  <si>
    <t>sim, qui-quadrado, estatística =    102.889 , p-value = 4.549e-23</t>
  </si>
  <si>
    <t>sim, t-studente, estatística = -2.046, p-value = 0.041</t>
  </si>
  <si>
    <t>sim (as idades são significativamente diferentes), t-student, estatística = -2.046, p-value = 0.041</t>
  </si>
  <si>
    <t>Shapiro-Wilk, Estatística = 0.9314, p-value = 0.000</t>
  </si>
  <si>
    <t>RMSE treinamento = 97.30
% erro treinamento = 7.0%
RMSE teste = 97.87
% erro teste = 4.8%</t>
  </si>
  <si>
    <t>AIC= 1803.84, (1, 2, 2)</t>
  </si>
  <si>
    <t>Feito.</t>
  </si>
  <si>
    <t>Obrigado pela prova, professor! Espero não precisar da sub =)</t>
  </si>
  <si>
    <t>https://colab.research.google.com/drive/11E0xPNFMKwbL7jRxsHsCoyzw3oYWidjx?usp=sharing</t>
  </si>
  <si>
    <t>Column1</t>
  </si>
  <si>
    <t>PAR</t>
  </si>
  <si>
    <t>Q1</t>
  </si>
  <si>
    <t>Q2</t>
  </si>
  <si>
    <t>Column2</t>
  </si>
  <si>
    <t>Q4</t>
  </si>
  <si>
    <t>Q5</t>
  </si>
  <si>
    <t>Column3</t>
  </si>
  <si>
    <t>Q6</t>
  </si>
  <si>
    <t>Q7</t>
  </si>
  <si>
    <t>Q8</t>
  </si>
  <si>
    <t>1816, 1666.50
2070, 2097.90</t>
  </si>
  <si>
    <t>jb, 180, 0 | shapiro, 0.931, 0
jb, 3089, 0| shapiro, 0.837, 0</t>
  </si>
  <si>
    <t>teste = 97.87, 4.76%, treinamento = 89.64, 6.38%
teste = 120.46, 5.115, treinamento = 81.68, 4.19%</t>
  </si>
  <si>
    <t xml:space="preserve">AIC=1813.169, (2,1,2)
AIC=2064.07, (2, 1, 3)
</t>
  </si>
  <si>
    <t>IMPAR</t>
  </si>
  <si>
    <t>Q3</t>
  </si>
  <si>
    <t>Q9</t>
  </si>
  <si>
    <t>Q10</t>
  </si>
  <si>
    <t>Q12</t>
  </si>
  <si>
    <t>Q22</t>
  </si>
  <si>
    <t>muito diferente do notebook</t>
  </si>
  <si>
    <t>Q32</t>
  </si>
  <si>
    <t>deveria ser unilateral</t>
  </si>
  <si>
    <t>deveria ser unilateral, conclusão errada</t>
  </si>
  <si>
    <t>por que não empregar a função de teste lateral?</t>
  </si>
  <si>
    <t>z-test, não unilateral, variância</t>
  </si>
  <si>
    <t>Mas resposta não bate com notebook</t>
  </si>
  <si>
    <t>teste errado</t>
  </si>
  <si>
    <t>teste errado e não é z-test</t>
  </si>
  <si>
    <t>Teste unilateral</t>
  </si>
  <si>
    <t>por que não empregar a função ?</t>
  </si>
  <si>
    <t xml:space="preserve"> </t>
  </si>
  <si>
    <t>t-Welch</t>
  </si>
  <si>
    <t>Teste unilateral, t-test</t>
  </si>
  <si>
    <t>Q42</t>
  </si>
  <si>
    <t>Q52</t>
  </si>
  <si>
    <t>Q62</t>
  </si>
  <si>
    <t>Q72</t>
  </si>
  <si>
    <t>Qarima</t>
  </si>
  <si>
    <t>erro no gabarito</t>
  </si>
  <si>
    <t>Q82</t>
  </si>
  <si>
    <t>erro no intervalo</t>
  </si>
  <si>
    <r>
      <t xml:space="preserve">ts </t>
    </r>
    <r>
      <rPr>
        <b/>
        <sz val="10"/>
        <color rgb="FFAA22FF"/>
        <rFont val="Inherit"/>
      </rPr>
      <t>=</t>
    </r>
    <r>
      <rPr>
        <sz val="10"/>
        <color rgb="FF212121"/>
        <rFont val="Inherit"/>
      </rPr>
      <t xml:space="preserve"> ts_estac</t>
    </r>
  </si>
  <si>
    <r>
      <t>residuals</t>
    </r>
    <r>
      <rPr>
        <sz val="10"/>
        <color rgb="FF0055AA"/>
        <rFont val="Inherit"/>
      </rPr>
      <t>[</t>
    </r>
    <r>
      <rPr>
        <sz val="10"/>
        <color rgb="FF008800"/>
        <rFont val="Inherit"/>
      </rPr>
      <t>2</t>
    </r>
    <r>
      <rPr>
        <sz val="10"/>
        <color rgb="FF0055AA"/>
        <rFont val="Inherit"/>
      </rPr>
      <t>:</t>
    </r>
    <r>
      <rPr>
        <b/>
        <sz val="10"/>
        <color rgb="FFAA22FF"/>
        <rFont val="Inherit"/>
      </rPr>
      <t>-</t>
    </r>
    <r>
      <rPr>
        <sz val="10"/>
        <color rgb="FF008800"/>
        <rFont val="Inherit"/>
      </rPr>
      <t>2</t>
    </r>
    <r>
      <rPr>
        <sz val="10"/>
        <color rgb="FF0055AA"/>
        <rFont val="Inherit"/>
      </rPr>
      <t>]</t>
    </r>
  </si>
  <si>
    <r>
      <t xml:space="preserve">d </t>
    </r>
    <r>
      <rPr>
        <b/>
        <sz val="10"/>
        <color rgb="FFAA22FF"/>
        <rFont val="Inherit"/>
      </rPr>
      <t>=</t>
    </r>
    <r>
      <rPr>
        <sz val="10"/>
        <color rgb="FF212121"/>
        <rFont val="Inherit"/>
      </rPr>
      <t xml:space="preserve"> </t>
    </r>
    <r>
      <rPr>
        <sz val="10"/>
        <color rgb="FF0055AA"/>
        <rFont val="Inherit"/>
      </rPr>
      <t>[</t>
    </r>
    <r>
      <rPr>
        <sz val="10"/>
        <color rgb="FF008800"/>
        <rFont val="Inherit"/>
      </rPr>
      <t>2</t>
    </r>
    <r>
      <rPr>
        <sz val="10"/>
        <color rgb="FF0055AA"/>
        <rFont val="Inherit"/>
      </rPr>
      <t>]</t>
    </r>
  </si>
  <si>
    <r>
      <t>ARIMA</t>
    </r>
    <r>
      <rPr>
        <sz val="10"/>
        <color rgb="FF0055AA"/>
        <rFont val="Inherit"/>
      </rPr>
      <t>(</t>
    </r>
    <r>
      <rPr>
        <sz val="10"/>
        <color rgb="FF212121"/>
        <rFont val="Inherit"/>
      </rPr>
      <t>ts</t>
    </r>
    <r>
      <rPr>
        <sz val="10"/>
        <color rgb="FF0055AA"/>
        <rFont val="Inherit"/>
      </rPr>
      <t>,</t>
    </r>
    <r>
      <rPr>
        <sz val="10"/>
        <color rgb="FF212121"/>
        <rFont val="Inherit"/>
      </rPr>
      <t xml:space="preserve"> order</t>
    </r>
    <r>
      <rPr>
        <b/>
        <sz val="10"/>
        <color rgb="FFAA22FF"/>
        <rFont val="Inherit"/>
      </rPr>
      <t>=</t>
    </r>
    <r>
      <rPr>
        <sz val="10"/>
        <color rgb="FF0055AA"/>
        <rFont val="Inherit"/>
      </rPr>
      <t>(</t>
    </r>
    <r>
      <rPr>
        <sz val="10"/>
        <color rgb="FF212121"/>
        <rFont val="Inherit"/>
      </rPr>
      <t>p</t>
    </r>
    <r>
      <rPr>
        <sz val="10"/>
        <color rgb="FF0055AA"/>
        <rFont val="Inherit"/>
      </rPr>
      <t>,</t>
    </r>
    <r>
      <rPr>
        <sz val="10"/>
        <color rgb="FF212121"/>
        <rFont val="Inherit"/>
      </rPr>
      <t xml:space="preserve"> d</t>
    </r>
    <r>
      <rPr>
        <sz val="10"/>
        <color rgb="FF0055AA"/>
        <rFont val="Inherit"/>
      </rPr>
      <t>,</t>
    </r>
    <r>
      <rPr>
        <sz val="10"/>
        <color rgb="FF212121"/>
        <rFont val="Inherit"/>
      </rPr>
      <t xml:space="preserve"> q</t>
    </r>
    <r>
      <rPr>
        <sz val="10"/>
        <color rgb="FF0055AA"/>
        <rFont val="Inherit"/>
      </rPr>
      <t>))</t>
    </r>
    <r>
      <rPr>
        <sz val="10"/>
        <color rgb="FF212121"/>
        <rFont val="Inherit"/>
      </rPr>
      <t xml:space="preserve"> sem intervalor train/test</t>
    </r>
  </si>
  <si>
    <t>ACF/PACF errados...</t>
  </si>
  <si>
    <r>
      <t>a</t>
    </r>
    <r>
      <rPr>
        <b/>
        <sz val="10"/>
        <color rgb="FFAA22FF"/>
        <rFont val="Inherit"/>
      </rPr>
      <t>=</t>
    </r>
    <r>
      <rPr>
        <sz val="10"/>
        <color rgb="FF212121"/>
        <rFont val="Inherit"/>
      </rPr>
      <t>housing</t>
    </r>
    <r>
      <rPr>
        <b/>
        <sz val="10"/>
        <color rgb="FFAA22FF"/>
        <rFont val="Inherit"/>
      </rPr>
      <t>.</t>
    </r>
    <r>
      <rPr>
        <sz val="10"/>
        <color rgb="FF212121"/>
        <rFont val="Inherit"/>
      </rPr>
      <t>diff</t>
    </r>
    <r>
      <rPr>
        <sz val="10"/>
        <color rgb="FF0055AA"/>
        <rFont val="Inherit"/>
      </rPr>
      <t>()</t>
    </r>
    <r>
      <rPr>
        <b/>
        <sz val="10"/>
        <color rgb="FFAA22FF"/>
        <rFont val="Inherit"/>
      </rPr>
      <t>.</t>
    </r>
    <r>
      <rPr>
        <sz val="10"/>
        <color rgb="FF212121"/>
        <rFont val="Inherit"/>
      </rPr>
      <t>dropna</t>
    </r>
    <r>
      <rPr>
        <sz val="10"/>
        <color rgb="FF0055AA"/>
        <rFont val="Inherit"/>
      </rPr>
      <t>()</t>
    </r>
  </si>
  <si>
    <t>ACF/PACF avaliado errado...</t>
  </si>
  <si>
    <t>responsta incompatível com notebook</t>
  </si>
  <si>
    <t>Mas na hora de executar... order = (1, 2, 1)</t>
  </si>
  <si>
    <t>sem respostas</t>
  </si>
  <si>
    <t>Q92</t>
  </si>
  <si>
    <t>Ciclico?</t>
  </si>
  <si>
    <t>Sazonalidades</t>
  </si>
  <si>
    <t>A quantidade de dados também é adequada para utilizar o modelo?</t>
  </si>
  <si>
    <t>Mas o arima não é aplicável</t>
  </si>
  <si>
    <t>Q11</t>
  </si>
  <si>
    <t>Teste errado</t>
  </si>
  <si>
    <t>Justificativa errada</t>
  </si>
  <si>
    <t>Sem qualquer análise</t>
  </si>
  <si>
    <t>resultados não compatíveis com o notebook</t>
  </si>
  <si>
    <t>Column4</t>
  </si>
  <si>
    <t>Acertos</t>
  </si>
  <si>
    <r>
      <t xml:space="preserve">sim, chisquare, estatística = 102 | 98 , p-value = 0 </t>
    </r>
    <r>
      <rPr>
        <b/>
        <sz val="10"/>
        <color theme="0"/>
        <rFont val="Arial"/>
        <family val="2"/>
        <scheme val="minor"/>
      </rPr>
      <t>(1,0)</t>
    </r>
  </si>
  <si>
    <r>
      <t xml:space="preserve">sim, ttest_ind, estatística = -2.046 | -2.086 , p-value = 0.041 | 0.037 </t>
    </r>
    <r>
      <rPr>
        <b/>
        <sz val="10"/>
        <color theme="0"/>
        <rFont val="Arial"/>
        <family val="2"/>
        <scheme val="minor"/>
      </rPr>
      <t>(1,0)</t>
    </r>
    <r>
      <rPr>
        <sz val="10"/>
        <color theme="0"/>
        <rFont val="Arial"/>
        <family val="2"/>
        <scheme val="minor"/>
      </rPr>
      <t xml:space="preserve">
sim, z-test, estatística = -2.067 | -2.113, p-value = 0.039 | 0.035 </t>
    </r>
    <r>
      <rPr>
        <b/>
        <sz val="10"/>
        <color theme="0"/>
        <rFont val="Arial"/>
        <family val="2"/>
        <scheme val="minor"/>
      </rPr>
      <t>(0,5)</t>
    </r>
  </si>
  <si>
    <t>link</t>
  </si>
  <si>
    <r>
      <t xml:space="preserve">ts </t>
    </r>
    <r>
      <rPr>
        <b/>
        <sz val="10"/>
        <rFont val="Inherit"/>
      </rPr>
      <t>=</t>
    </r>
    <r>
      <rPr>
        <sz val="10"/>
        <rFont val="Inherit"/>
      </rPr>
      <t xml:space="preserve"> ts_estac</t>
    </r>
  </si>
  <si>
    <r>
      <t xml:space="preserve">d </t>
    </r>
    <r>
      <rPr>
        <b/>
        <sz val="10"/>
        <rFont val="Inherit"/>
      </rPr>
      <t>=</t>
    </r>
    <r>
      <rPr>
        <sz val="10"/>
        <rFont val="Inherit"/>
      </rPr>
      <t xml:space="preserve"> [2]</t>
    </r>
  </si>
  <si>
    <r>
      <t>residuals[2:</t>
    </r>
    <r>
      <rPr>
        <b/>
        <sz val="10"/>
        <rFont val="Inherit"/>
      </rPr>
      <t>-</t>
    </r>
    <r>
      <rPr>
        <sz val="10"/>
        <rFont val="Inherit"/>
      </rPr>
      <t>2]</t>
    </r>
  </si>
  <si>
    <r>
      <t>ARIMA(ts, order</t>
    </r>
    <r>
      <rPr>
        <b/>
        <sz val="10"/>
        <rFont val="Inherit"/>
      </rPr>
      <t>=</t>
    </r>
    <r>
      <rPr>
        <sz val="10"/>
        <rFont val="Inherit"/>
      </rPr>
      <t>(p, d, q)) sem intervalor train/test</t>
    </r>
  </si>
  <si>
    <r>
      <t>a</t>
    </r>
    <r>
      <rPr>
        <b/>
        <sz val="10"/>
        <rFont val="Inherit"/>
      </rPr>
      <t>=</t>
    </r>
    <r>
      <rPr>
        <sz val="10"/>
        <rFont val="Inherit"/>
      </rPr>
      <t>housing</t>
    </r>
    <r>
      <rPr>
        <b/>
        <sz val="10"/>
        <rFont val="Inherit"/>
      </rPr>
      <t>.</t>
    </r>
    <r>
      <rPr>
        <sz val="10"/>
        <rFont val="Inherit"/>
      </rPr>
      <t>diff()</t>
    </r>
    <r>
      <rPr>
        <b/>
        <sz val="10"/>
        <rFont val="Inherit"/>
      </rPr>
      <t>.</t>
    </r>
    <r>
      <rPr>
        <sz val="10"/>
        <rFont val="Inherit"/>
      </rPr>
      <t>dropna()</t>
    </r>
  </si>
  <si>
    <t>Prova</t>
  </si>
  <si>
    <t>+seleção de dados confusa</t>
  </si>
  <si>
    <t>+Qarima</t>
  </si>
  <si>
    <t>+Qarima2</t>
  </si>
  <si>
    <t>Q102</t>
  </si>
  <si>
    <t>Resumo Qarima</t>
  </si>
  <si>
    <t>2002194-0</t>
  </si>
  <si>
    <t>Nota</t>
  </si>
  <si>
    <t>https://colab.research.google.com/drive/1ivsE3vDfbbC_iolnoFw4lI0oebL3JGn0?usp=sharing</t>
  </si>
  <si>
    <t>https://colab.research.google.com/drive/1hleY-j0gWpA4PAIjtMoH_5f3UJm7WERC#scrollTo=XpK0GObjd8KN</t>
  </si>
  <si>
    <t>bfevereiro.devmaua@gmail.com</t>
  </si>
  <si>
    <t>20.02194-0</t>
  </si>
  <si>
    <t>https://colab.research.google.com/drive/1Amag-gKmuHqQSoZzgPi1kR2rtgaoibB6?usp=sharing</t>
  </si>
  <si>
    <t>Sem IC 2o gráfico</t>
  </si>
  <si>
    <t>20.00041-3@maua.br</t>
  </si>
  <si>
    <t>https://colab.research.google.com/drive/1xY09d2liztT2pJ8xG-Og-sU4r4DHtQyN?usp=sharing</t>
  </si>
  <si>
    <t>https://colab.research.google.com/drive/10Mk9dfR_HheghvccglqNm7_2hPCNJahu?usp=sharing</t>
  </si>
  <si>
    <t>https://colab.research.google.com/drive/1rF5Gz6ju4rzoPcpotWfDPDYYI26MtLLw?usp=sharing</t>
  </si>
  <si>
    <t>https://colab.research.google.com/drive/1Cp_cTRMN4BOvuhNf5fRsES6l51q9i4f2?usp=sharing</t>
  </si>
  <si>
    <t>https://colab.research.google.com/drive/1GlxISc4zTC9yg35cuuy4h1LgzGDmDcqg?usp=sharing</t>
  </si>
  <si>
    <t>https://colab.research.google.com/drive/17rSk1WzT7j0neQs_Rse5SB7fB_fjSfa9?usp=sharing</t>
  </si>
  <si>
    <t>Ornamentos 1o gráfico</t>
  </si>
  <si>
    <t>https://colab.research.google.com/drive/1JFLPQDQLB0JsGgx8iKMJMmUkx3XN3gxs?usp=sharing</t>
  </si>
  <si>
    <t>https://colab.research.google.com/drive/12L4wdow1QevQVViG5GG_yOEleIA0p96C?usp=sharing</t>
  </si>
  <si>
    <t>Enzo Sakamoto</t>
  </si>
  <si>
    <t>https://colab.research.google.com/drive/1UdSxdrjwDpfuIHwLSrdbw8bjfTGxqoLY?usp=sharing</t>
  </si>
  <si>
    <t>https://colab.research.google.com/drive/1zPkpvSyk0NcUBzAlyz32ZjN0aQgBUJQj?usp=sharing</t>
  </si>
  <si>
    <t>frps2003@gmail.com</t>
  </si>
  <si>
    <t>Felipe Rodrigues Peixoto da Silva</t>
  </si>
  <si>
    <t>https://colab.research.google.com/drive/1D6xGI2J9lNC0EMdVzEVEOphLIVDDAZkJ?usp=sharing</t>
  </si>
  <si>
    <t>Erros de ornamentos no 1o gráfico</t>
  </si>
  <si>
    <t>https://colab.research.google.com/drive/1YlbpIBrz1YBnY3KzhJ4BVJyRtJbu5hHK?usp=sharing</t>
  </si>
  <si>
    <t>https://colab.research.google.com/drive/13OBB53Tdk1UR1pqOS0j_Asx6v3gESAZJ?usp=sharing</t>
  </si>
  <si>
    <t>21.01350-0</t>
  </si>
  <si>
    <t>https://colab.research.google.com/drive/1cktjpmfbghejhm2vf6EsBwRkketBMsHW?usp=sharing</t>
  </si>
  <si>
    <t>Erros nos 2 gráficos</t>
  </si>
  <si>
    <t>Igor Improta</t>
  </si>
  <si>
    <t>https://colab.research.google.com/drive/1jJtDcT9lTYhmo5Zr3Vf8KbKt5MbKdr69?usp=sharing</t>
  </si>
  <si>
    <t>Erro apontamentos 1o gráfico</t>
  </si>
  <si>
    <t>https://colab.research.google.com/drive/17t4tdfhcO-Nwpc_1i6gWho2PFb--UCGx?usp=sharing</t>
  </si>
  <si>
    <t>https://colab.research.google.com/drive/1JaKBXo7T-HNbZtYZkTJX56UVOR_nmhr1?usp=sharing</t>
  </si>
  <si>
    <t>Situação de aceite não testada; Ausência dos IC</t>
  </si>
  <si>
    <t>https://colab.research.google.com/drive/14DLGrlvSkZ3nUKkisxlTNsGzSkrIu0Mh?usp=sharing</t>
  </si>
  <si>
    <t>https://colab.research.google.com/drive/1hRHA4a4rR-8gdd0eqredQPXoSp7ftDng?usp=sharing</t>
  </si>
  <si>
    <t>https://colab.research.google.com/drive/1mVAoGwgE2SHl7_IwwPXhkEToXYobbo29?usp=sharing</t>
  </si>
  <si>
    <t>https://colab.research.google.com/drive/12AciSySs_Ye20M3uEUDqaBnuUN4lMUrM?usp=drive_link</t>
  </si>
  <si>
    <t>gráficos muito diferentes; Ausência dos IC</t>
  </si>
  <si>
    <t>19.00386-2@maua.br</t>
  </si>
  <si>
    <t>https://colab.research.google.com/drive/12Hc7Mb1i_TufJS2H7mkZkKxVCLzCBrht?usp=sharing</t>
  </si>
  <si>
    <t>https://colab.research.google.com/drive/1xk_3RNSyqePFs0F_433lYPjJWXcUWevR?usp=sharing</t>
  </si>
  <si>
    <t>Nathan Zanoni</t>
  </si>
  <si>
    <t>https://colab.research.google.com/drive/1_ZcBQh0K8SML6gPBMSK6ubH3NJhxroKx?usp=sharing</t>
  </si>
  <si>
    <t>Somente uma entrega</t>
  </si>
  <si>
    <t>https://colab.research.google.com/drive/1rylCntd9uWcI-LcQfjnDF0iRwQWqi-vx?usp=sharing</t>
  </si>
  <si>
    <t>Pedro Henrique de Sousa Matumoto</t>
  </si>
  <si>
    <t>https://colab.research.google.com/drive/1zPTGbF53opUKg2GYii9-JLKdeCf5EppD?usp=sharing</t>
  </si>
  <si>
    <t>Pedro Mesquita</t>
  </si>
  <si>
    <t>https://colab.research.google.com/drive/18wfrMOE7t98slqfFGdIgaNUuBou552hp?usp=sharing</t>
  </si>
  <si>
    <t>https://colab.research.google.com/drive/1nygL8rd74OKF0KzXeluuk8RNpd8N7Z1i?usp=sharing</t>
  </si>
  <si>
    <t>1o incompleto</t>
  </si>
  <si>
    <t>21.00334-3@maua.br</t>
  </si>
  <si>
    <t>Raphael Fernandes Raymundo</t>
  </si>
  <si>
    <t>https://colab.research.google.com/drive/1CyACwXhT4zmcauUuCby6_3Hfj3sn4fm-?usp=sharing</t>
  </si>
  <si>
    <t>21.00745-4@maua.br</t>
  </si>
  <si>
    <t>Ryuske Hideaki Sato</t>
  </si>
  <si>
    <t>https://colab.research.google.com/drive/15XEkkQf3UiJBrVXNNvJ8I0P-sm8o-9DB?usp=sharing</t>
  </si>
  <si>
    <t>21.01219-9@maua.br</t>
  </si>
  <si>
    <t>https://github.com/ViniciusBerti/20241_maua_ecm252_intro_git/blob/main/IMT_ex_avaliativo_graphs_3.ipynb</t>
  </si>
  <si>
    <t>21.01444-2@maua.br</t>
  </si>
  <si>
    <t>Vitor Guirão Soller</t>
  </si>
  <si>
    <t>https://colab.research.google.com/drive/1wbOWk41VdKfHoX1go1Svv4QJCI8lhBsA?usp=sharing</t>
  </si>
  <si>
    <t>Link</t>
  </si>
  <si>
    <t>Comentário</t>
  </si>
  <si>
    <t>Turma</t>
  </si>
  <si>
    <t xml:space="preserve">EXERCÍCIO 1a.  ARIMA(p,d,q), qual o parâmetro d obtido? </t>
  </si>
  <si>
    <t xml:space="preserve">EXERCÍCIO 1b.  ARIMA(p,d,q), quais os parâmetros p e q obtidos? Informe a apenas números: p,q </t>
  </si>
  <si>
    <t>EXERCÍCIO 1c.  ARIMA(p,d,q), Qual o AIC do modelo obtido? Informe no formato .3f</t>
  </si>
  <si>
    <t>EXERCÍCIO 1d.  ARIMA(p,d,q), Qual o erro (RMSE) obtido para as médias de vendas de 2025? Informe no formato .2f</t>
  </si>
  <si>
    <t>EXERCÍCIO 1e. ARIMA(p,d,q), Quais os melhores modelos obtidos pelo critério de AIC e de erro das predições 2025? Informe no formato:
AIC=(p,d,q),RMSE=(p,d,q) 
Sem espaços.</t>
  </si>
  <si>
    <t xml:space="preserve">EXERCÍCIO 2.
Significância. Faça o Copy do dataframe gerado aqui.
</t>
  </si>
  <si>
    <t>2, 3</t>
  </si>
  <si>
    <t>1838.13</t>
  </si>
  <si>
    <t>https://colab.research.google.com/drive/195tdRDVyOy7yAhX8phwkbYNIcdRLztNE?usp=sharing</t>
  </si>
  <si>
    <t>2495.94</t>
  </si>
  <si>
    <t>AIC=(2,2,1),RMSE=(0,2,1)</t>
  </si>
  <si>
    <t>d	Estatística F	Valor-p	Significativo (α=0.05)
0	0	261.77	0.0000	Sim
1	1	13.12	0.0000	Sim
2	2	0.22	0.9503	Não</t>
  </si>
  <si>
    <t>https://colab.research.google.com/drive/1SFxuIP5PYmvcKCEJjmrQALeNxkjXXCE8#scrollTo=7pw-xe26K_2s</t>
  </si>
  <si>
    <t>Bruno Bosa Lopes</t>
  </si>
  <si>
    <t>https://colab.research.google.com/drive/1zpvNaOX4QgtCNJqx9iMbSsSOFu9LYBLe?usp=sharing</t>
  </si>
  <si>
    <t>4.00</t>
  </si>
  <si>
    <t>https://colab.research.google.com/drive/1Qa32agIBFGrzCwp3JfmqJ38FLHIPGKia#scrollTo=g2pDSBYnXUpy</t>
  </si>
  <si>
    <t>1142.16</t>
  </si>
  <si>
    <t>AIC=(2, 2, 0),RMSE=(0, 2, 2)</t>
  </si>
  <si>
    <t xml:space="preserve">   ts diff  f_statistic       p_value  Rejeito H0
0        0   261.767846  6.418523e-39        True
1        1    13.120928  1.493523e-08        True
2        2     0.224835  9.503020e-01       False</t>
  </si>
  <si>
    <t>https://colab.research.google.com/drive/1L4lE6rQyoj967r4xBvbcJt_yMwvJq26x?usp=sharing</t>
  </si>
  <si>
    <t>AIC=(2,2,0),RMSE=(0,2,1)</t>
  </si>
  <si>
    <t xml:space="preserve">  ts Diff  f_statistic       p_value  Rejeita H0
0     d=0   261.767846  6.418523e-39                            True
1     d=1    13.120928  1.493523e-08                            True
2     d=2     0.224835  9.503020e-01                           False</t>
  </si>
  <si>
    <t>https://colab.research.google.com/drive/1gcp-Sx2UMP2u-RjJlQ3i-vrQxuId_yqI?usp=sharing</t>
  </si>
  <si>
    <t>576.52</t>
  </si>
  <si>
    <t xml:space="preserve">AIC=(1,2,0),RMSE=(1,2,0) </t>
  </si>
  <si>
    <t>https://colab.research.google.com/drive/1p7X8ZB43Y1tZo2PsxbwM1UFU2SQahfVp?usp=sharing</t>
  </si>
  <si>
    <t>AIC=(1,2,0),RMSE=(0,2,1)</t>
  </si>
  <si>
    <t>https://colab.research.google.com/drive/1b7wgMHPdZRsgMwgzriyHGl3P-2K4eTTS#scrollTo=5KHmASO27E6D</t>
  </si>
  <si>
    <t>2119.02</t>
  </si>
  <si>
    <t>AIC=(2,2,0),RMSE=(0,2,2)</t>
  </si>
  <si>
    <t>index,ts Diff,f_statistic,p_value,Rejeita H0
0,d=0,7953.0897,0.0,true
1,d=1,0.0788,0.9955,false
2,d=2,0.0011,1.0,false</t>
  </si>
  <si>
    <t>https://colab.research.google.com/drive/1AJO1ifOO4Hy45mdjm91aDilt9U_5xN6T?usp=sharing</t>
  </si>
  <si>
    <t>Gabriel Allievi</t>
  </si>
  <si>
    <t>564.87</t>
  </si>
  <si>
    <t xml:space="preserve">d  F-statistic      p-value  Rejeita H0
 0   266.465476 3.888504e-39        True
 1    18.517800 5.990977e-11        True
 2     0.408849 8.406965e-01       False
</t>
  </si>
  <si>
    <t>https://colab.research.google.com/drive/1D-Pl84125G1IDu3OKXG4AK366CireWSi?usp=sharing</t>
  </si>
  <si>
    <t>gabrielbianconiconi@gmail.com</t>
  </si>
  <si>
    <t xml:space="preserve">AIC=(1,2,1),RMSE=(1,2,1) </t>
  </si>
  <si>
    <t xml:space="preserve">  ts Diff  f_statistic  p_value  Rejeita H₀
0     d=0          NaN      NaN       False
1     d=1        4.565   0.0004        True
2     d=2        8.717   0.0000        True</t>
  </si>
  <si>
    <t>https://colab.research.google.com/drive/1-7UpKYHRi--Dnp1BOO3xTnSgiQh9-uzB?usp=sharing</t>
  </si>
  <si>
    <t xml:space="preserve">AIC=(1,2,1),RMSE=(1,2,0) </t>
  </si>
  <si>
    <t>https://colab.research.google.com/drive/1s3uDRkdkLd1c-77jXhsK3C7kkkCAJSab?usp=sharing</t>
  </si>
  <si>
    <t>2682.98</t>
  </si>
  <si>
    <t xml:space="preserve">
ts Diff	f_statistic	p_value	Rejeita H0
0	d=0	261.7678	0.0000	True
1	d=1	13.6136	0.0000	True
2	d=2	0.5016	0.7738	False
</t>
  </si>
  <si>
    <t>https://colab.research.google.com/drive/1nJzOZgK6onF7geittDUaDGg5cr-BRFgt?usp=sharing</t>
  </si>
  <si>
    <t>655.54</t>
  </si>
  <si>
    <t>https://colab.research.google.com/drive/19brY1-211WzOOjYP8klZB5-CuPrd4LuE?usp=sharing</t>
  </si>
  <si>
    <t>85.26</t>
  </si>
  <si>
    <t xml:space="preserve">  ts Diff  f_statistic  p_value  Rejeita H0
0     d=0    8593.2635   0.0000        True
1     d=1       4.5650   0.0004        True
2     d=2       0.0039   1.0000       False</t>
  </si>
  <si>
    <t>https://colab.research.google.com/drive/1I46_7sMifXzfSjROjymvB8B6BO67jQlB?usp=sharing</t>
  </si>
  <si>
    <t xml:space="preserve">AIC=(2, 2, 0),RMSE=(0, 2, 1) </t>
  </si>
  <si>
    <t xml:space="preserve">	ts Diff	f_statistic	p_value	               Rejeita H0
0	d=0 	261.767846	6.418523e-39	True
1	d=1	       13.120928	1.493523e-08	True
2	d=2	       0.224835	9.503020e-01	False</t>
  </si>
  <si>
    <t>https://colab.research.google.com/drive/15nR4jzthWdB1uZTBspiqTXyVPJs_S4hO?usp=sharing</t>
  </si>
  <si>
    <t xml:space="preserve">AIC=(1,2,1),RMSE=(2,2,1) </t>
  </si>
  <si>
    <t>ts     Diff 	f_statistic 	p_value 	Rejeita H0
0 	d=0 	8593.2634 	0.0000 	True
1 	d=1 	4.5650 	        0.0003 	True
2 	d=2 	0.0039 	        0.9999 	False</t>
  </si>
  <si>
    <t>https://colab.research.google.com/drive/1E8NNLVv3dlew3rfyUOR8-Q45L5b-aBU8?usp=sharing</t>
  </si>
  <si>
    <t>https://colab.research.google.com/drive/1Ix9NtYzy1kApBAtF8bCU9FSIz4T682ar?usp=drive_link</t>
  </si>
  <si>
    <t>AIC=(1,2,0),RMSE=(1,2,0)</t>
  </si>
  <si>
    <t>d = 0 | F = 8593.2635 | p-valor = 0.0000
d = 1 | F = 4.5650 | p-valor = 0.0004
d = 2 | F = 0.0039 | p-valor = 1.0000</t>
  </si>
  <si>
    <t>https://colab.research.google.com/drive/1iraXKrrLsnXN8NeIoxLXBkdKO6lGkoBN?usp=sharing</t>
  </si>
  <si>
    <t xml:space="preserve"> ts Diff  f_statistic  p_value  Rejeita H₀
0     d=0          NaN      NaN       False
1     d=1        4.565   0.0004        True
2     d=2        8.717   0.0000        True</t>
  </si>
  <si>
    <t>https://colab.research.google.com/drive/18MjbVKbd2gFC5Jha3QRuI8KAecriPyoQ?usp=sharing</t>
  </si>
  <si>
    <t>AIC(1,2,1),RMSE=(1,2,1)</t>
  </si>
  <si>
    <t>https://colab.research.google.com/drive/1d8rjdHXxlipR1nCw0dTHGDgRG1nvg4q9?usp=sharing</t>
  </si>
  <si>
    <t>21.00256-8@maua.br</t>
  </si>
  <si>
    <t>ts Diff  f_statistic       p_value  Rejeita H0 (Médias Diferentes)
0     d=0   261.767846  6.418523e-39                            True
1     d=1    13.120928  1.493523e-08                            True
2     d=2     0.224835  9.503020e-01                           False</t>
  </si>
  <si>
    <t>https://colab.research.google.com/drive/15PQnuAJ4xBmCMj2TiTXejYDyEiudfFjC?usp=sharing</t>
  </si>
  <si>
    <t>https://colab.research.google.com/drive/1kjfydOtd0WZSKU8PFV9fMBA9THQg1HjX?usp=sharing</t>
  </si>
  <si>
    <t>https://colab.research.google.com/drive/1HBVLIGmbDo4tHqwrbdo4jB0SpK4v04bQ?usp=sharing</t>
  </si>
  <si>
    <t>https://colab.research.google.com/drive/1ST0a7MEdJvu3r9vAjeUwfT8sOdbkS227?usp=sharing</t>
  </si>
  <si>
    <t>AIC=(1,2,1),RMSE=(2,2,1)</t>
  </si>
  <si>
    <t xml:space="preserve">ts	Diff	f_statistic	p_value	Rejeita H0
0	0	8593.2634	0.0000	True
1	1	4.5650	0.0003	True
2	2	0.0039	0.9999	False
</t>
  </si>
  <si>
    <t>https://colab.research.google.com/drive/1FrVqUs2IMtAYvEiKD4feE7U-Aeae07mu?usp=sharing</t>
  </si>
  <si>
    <t>https://colab.research.google.com/drive/1nBcjFxMBZRNCjI2WpsWEqZndhWqTH6Cr?usp=sharing</t>
  </si>
  <si>
    <t>Rafael Rubio</t>
  </si>
  <si>
    <t>2966.51</t>
  </si>
  <si>
    <t>https://colab.research.google.com/drive/1Bdx0D3egp0rRDpinequdqDaxco3GHH3T?usp=sharing</t>
  </si>
  <si>
    <t>https://colab.research.google.com/drive/1HElQo24PasdqvnI9Eu_lQev9ID7XQqDi?usp=sharing</t>
  </si>
  <si>
    <t>21.007454@maua.br</t>
  </si>
  <si>
    <t>1057.05</t>
  </si>
  <si>
    <t>AIC=(0,2,1),RMSE=(1,2,0)</t>
  </si>
  <si>
    <t xml:space="preserve">
ts Diff	f_statistic	p_value	Rejeita H0
0	d=0	8593.263462	0.000000	True
1	d=1	4.565013	0.000383	True
2	d=2	0.003931	0.999997	False
</t>
  </si>
  <si>
    <t>https://colab.research.google.com/drive/1CfG5EBctEckCVfE-Tb0G3aZj7_ri9lS7?usp=sharing</t>
  </si>
  <si>
    <t>1888.17</t>
  </si>
  <si>
    <t>Diferenciação (d)	F-estatística	p-valor	Significativo (α=0.05)	Grupos (anos)
0	0	261.7678	0.0000	Sim	6
1	1	13.1209	0.0000	Sim	6
2	2	0.2248	0.9503	Não	6</t>
  </si>
  <si>
    <t>https://github.com/ViniciusBerti/20241_maua_ecm252_intro_git/blob/main/C%C3%B3pia_de_IMT_Exemplo_ARIMA_1_ex.ipynb</t>
  </si>
  <si>
    <t>AIC=(1,2,1),RMSE=(1, 2, 0)</t>
  </si>
  <si>
    <t>https://colab.research.google.com/drive/1Xj781ycw1d5dQXgweKCPdGUjv_gpPBsY?usp=sharing</t>
  </si>
  <si>
    <t>AIC(1,2,1),RMSE(2,2,1)</t>
  </si>
  <si>
    <t>ts	Diff	f_statistic	p_value	Rejeita H0
0	d=0	8593.263462	0.000000	True
1	d=1	4.565013	0.000383	True
2	d=2	0.003931	0.999997	False</t>
  </si>
  <si>
    <t>https://colab.research.google.com/drive/1Y0tQQyTT_KUV4RMxwng2wlbnP9bRMrY6?usp=sharing</t>
  </si>
  <si>
    <t>+Geral</t>
  </si>
  <si>
    <t>Nota P2</t>
  </si>
  <si>
    <t xml:space="preserve">Ex3 </t>
  </si>
  <si>
    <t>Ex4</t>
  </si>
  <si>
    <t>Média Ex</t>
  </si>
  <si>
    <t>Projeto</t>
  </si>
  <si>
    <t>GitHub</t>
  </si>
  <si>
    <t>André Lucas Goes</t>
  </si>
  <si>
    <t>Sitio Dados</t>
  </si>
  <si>
    <t>https://github.com/pedrogjmesquita/SitioDados</t>
  </si>
  <si>
    <t>Paridade de Gênero no Mercado de Trabalho</t>
  </si>
  <si>
    <t>https://github.com/CD-IMT-Projeto-1-2025/projeto1-eda</t>
  </si>
  <si>
    <t>Bruno Fevereiro</t>
  </si>
  <si>
    <t>Relação das queimadas com a atividade agropecuária no Brasil</t>
  </si>
  <si>
    <t>https://github.com/GabrielBianconiconi/Projeto_Dados?tab=readme-ov-file</t>
  </si>
  <si>
    <t>Caio Montes Correa</t>
  </si>
  <si>
    <t>Análise dos Casos de Dengue Comparando com Dados Socioeconômicos</t>
  </si>
  <si>
    <t>https://github.com/joae1234/EDA-dengue-socioeconomico</t>
  </si>
  <si>
    <t>César Fukushima Kim Bresciani</t>
  </si>
  <si>
    <t>Explorando Possíveis Correlações entre Saúde e Educação para o Estado de São Paulo</t>
  </si>
  <si>
    <t>https://github.com/cesarfkb/trabalho-CD-semestral</t>
  </si>
  <si>
    <t>Saneamento Básico e Desempenho no ENEM 2020</t>
  </si>
  <si>
    <t>https://github.com/enzosakamoto/ecm514-projeto-I</t>
  </si>
  <si>
    <t xml:space="preserve">Análise de impacto econômico na taxa de suicídio no Brasil </t>
  </si>
  <si>
    <t>https://github.com/IMT-CD/imtcd-saude-mental-economia?tab=readme-ov-file#introdu%C3%A7%C3%A3o</t>
  </si>
  <si>
    <t>Análise Exploratória de Dados: Relação entre Saúde e Economia</t>
  </si>
  <si>
    <t>https://github.com/edu510/IMT_CD_PROJETO_S1_RelacaoSaudeEconomia</t>
  </si>
  <si>
    <t>Igor Improta Martinez da Silva</t>
  </si>
  <si>
    <t>Relacionando Desigualdade Econômica com a Participação Feminina no Mercado de Trabalho</t>
  </si>
  <si>
    <t>https://github.com/iz-120/eda-desigualdade-economica-e-de-genero/tree/main</t>
  </si>
  <si>
    <t>João Pedro Soares dos Santos</t>
  </si>
  <si>
    <t>João VItor Choueri Branco</t>
  </si>
  <si>
    <t>Investigando a Relação entre Educação e PIB nos Estados Brasileiros</t>
  </si>
  <si>
    <t>https://github.com/Vini-Urias/CD_Projeto1</t>
  </si>
  <si>
    <t>Pedro Guerra Judice Mesquita</t>
  </si>
  <si>
    <t>Vinicius de Oliveira Berti</t>
  </si>
  <si>
    <t>Nome no Projeto</t>
  </si>
  <si>
    <t>Nota Projeto</t>
  </si>
  <si>
    <t>https://colab.research.google.com/drive/1eMeSpoebD7XLLm0B5giS_JqcMs21qwu4?usp=sharing</t>
  </si>
  <si>
    <t xml:space="preserve"> 576.52</t>
  </si>
  <si>
    <t>AIC=(1,2,1),RMSE=(1,1,1)</t>
  </si>
  <si>
    <t>https://colab.research.google.com/drive/1aimxRQtRcEJocs6qk_XSd-D7g_tbJB-z?usp=sharing</t>
  </si>
  <si>
    <t>d  F-statistic      p-value  Rejeita H0
 0   266.465476 3.888504e-39        True
 1    18.517800 5.990977e-11        True
 2     0.408849 8.406965e-01       False</t>
  </si>
  <si>
    <t>https://colab.research.google.com/drive/1DcspzADuLp0PRpzPorVpphdlF3ZmA6fc?usp=sharing</t>
  </si>
  <si>
    <t>AIC=(4,2,4),RMSE=(4,2,4)</t>
  </si>
  <si>
    <t xml:space="preserve"> 	ts Diff 	f_statistic 	p_value 	Rejeita H0
0 	d=0 	2.1080 	0.9988 	False
1 	d=1 	-1.1562 	0.6921 	False
2 	d=2 	-8.2780 	0.0000 	True
</t>
  </si>
  <si>
    <t>https://colab.research.google.com/drive/1dA765GV94RaKKDdb0C0SdPR9Ky9yeM4q?usp=sharing</t>
  </si>
  <si>
    <t>700.10</t>
  </si>
  <si>
    <t>https://colab.research.google.com/drive/10qhUc5zOlmAd8OND2Jv5X-SE-6c7kDo8?usp=sharing</t>
  </si>
  <si>
    <t>ts Diff	f_statistic	p_value	Rejeita H0
0	d=0	2.108044	9.987979e-01	False
1	d=1	-1.156219	6.921403e-01	False
2	d=2	-8.277955	4.601703e-13	True</t>
  </si>
  <si>
    <t>https://colab.research.google.com/drive/1GAWRFxAmiSpHeGHT079zDJfrUKP1kidr?usp=sharing</t>
  </si>
  <si>
    <t xml:space="preserve"> Izabel Sampaio Goes Pedreira Lapa  </t>
  </si>
  <si>
    <t xml:space="preserve"> Lucas Miguel de Matos Negri  </t>
  </si>
  <si>
    <t xml:space="preserve"> Larissa Navarro Pizarro  </t>
  </si>
  <si>
    <t xml:space="preserve"> Bruno Bosa Lopes </t>
  </si>
  <si>
    <t xml:space="preserve"> Vinicius Urias da Cruz  </t>
  </si>
  <si>
    <t xml:space="preserve"> Rafael Rubio Carnes  </t>
  </si>
  <si>
    <t xml:space="preserve"> Gabriel Bianconi  </t>
  </si>
  <si>
    <t xml:space="preserve"> Carlos Alberto Matias da Costa  </t>
  </si>
  <si>
    <t xml:space="preserve"> Matheus Igino Machado  </t>
  </si>
  <si>
    <t xml:space="preserve"> Eduardo Lucas Felippa  </t>
  </si>
  <si>
    <t xml:space="preserve"> Kaiven Yang Su  </t>
  </si>
  <si>
    <t xml:space="preserve"> Bruno Augusto Lopes Fevereiro  </t>
  </si>
  <si>
    <t xml:space="preserve"> Felipe Rodrigues Peixoto da Silva  </t>
  </si>
  <si>
    <t xml:space="preserve"> Enzo Yuji Sakamoto  </t>
  </si>
  <si>
    <t xml:space="preserve"> Maria Fernanda Pinho Garcia  </t>
  </si>
  <si>
    <t xml:space="preserve"> Raphael Fernandes Raymundo  </t>
  </si>
  <si>
    <t xml:space="preserve"> Nicole Martins Fragnan  </t>
  </si>
  <si>
    <t xml:space="preserve"> Joao Pedro Soares Dos Santos  </t>
  </si>
  <si>
    <t xml:space="preserve"> Cesar Fukushima Kim Bresciani  </t>
  </si>
  <si>
    <t xml:space="preserve"> Antonio Macedo Ferrite  </t>
  </si>
  <si>
    <t xml:space="preserve"> ERICK EIJI NAGAO  </t>
  </si>
  <si>
    <t xml:space="preserve"> Ryuske Hideaki Sato  </t>
  </si>
  <si>
    <t xml:space="preserve"> Carlos Augusto Freire Maia de Oliveira   </t>
  </si>
  <si>
    <t xml:space="preserve"> Pedro Henrique de Sousa Matumoto  </t>
  </si>
  <si>
    <t xml:space="preserve"> Igor Improta Martinez da Silva  </t>
  </si>
  <si>
    <t xml:space="preserve"> Caio Montes Correia  </t>
  </si>
  <si>
    <t xml:space="preserve"> Joao Vitor Choueri Branco  </t>
  </si>
  <si>
    <t xml:space="preserve"> Flavio Murata  </t>
  </si>
  <si>
    <t xml:space="preserve"> Nathan Zanoni da Hora  </t>
  </si>
  <si>
    <t xml:space="preserve"> Vinicius de Oliveira Berti  </t>
  </si>
  <si>
    <t xml:space="preserve"> Gabriel Henrique Baca Rado  </t>
  </si>
  <si>
    <t xml:space="preserve"> Gabriel Zendron Allievi  </t>
  </si>
  <si>
    <t xml:space="preserve"> Vitor Guirao Soller  </t>
  </si>
  <si>
    <t xml:space="preserve"> Enzo Leonardo Sabatelli de Moura  </t>
  </si>
  <si>
    <t xml:space="preserve"> Joao Paulo de Souza Rodrigues  </t>
  </si>
  <si>
    <t xml:space="preserve"> Andre Lucas Gois Soares  </t>
  </si>
  <si>
    <t xml:space="preserve"> Julia Galhardi Cerqueira  </t>
  </si>
  <si>
    <t xml:space="preserve"> Pedro Guerra Judice Mesquita  </t>
  </si>
  <si>
    <t xml:space="preserve"> Enzo de Britto Suannes Pucci  </t>
  </si>
  <si>
    <t>RA</t>
  </si>
  <si>
    <t>nome</t>
  </si>
  <si>
    <t>SUB1</t>
  </si>
  <si>
    <t>SUB2</t>
  </si>
  <si>
    <t>P2</t>
  </si>
  <si>
    <t>K2</t>
  </si>
  <si>
    <t>K3</t>
  </si>
  <si>
    <t>Ordem</t>
  </si>
  <si>
    <t>RA2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</si>
</sst>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h:mm:ss"/>
    <numFmt numFmtId="165" formatCode="0.0"/>
  </numFmts>
  <fonts count="25">
    <font>
      <sz val="10"/>
      <color rgb="FF000000"/>
      <name val="Arial"/>
      <scheme val="minor"/>
    </font>
    <font>
      <sz val="10"/>
      <color theme="1"/>
      <name val="Arial"/>
      <family val="2"/>
      <scheme val="minor"/>
    </font>
    <font>
      <u/>
      <sz val="10"/>
      <color rgb="FF0000FF"/>
      <name val="Roboto"/>
    </font>
    <font>
      <u/>
      <sz val="10"/>
      <color rgb="FF0000FF"/>
      <name val="Roboto"/>
    </font>
    <font>
      <u/>
      <sz val="10"/>
      <color rgb="FF0000FF"/>
      <name val="Roboto"/>
    </font>
    <font>
      <u/>
      <sz val="10"/>
      <color theme="10"/>
      <name val="Arial"/>
      <family val="2"/>
      <scheme val="minor"/>
    </font>
    <font>
      <sz val="8"/>
      <name val="Arial"/>
      <family val="2"/>
      <scheme val="minor"/>
    </font>
    <font>
      <b/>
      <sz val="10"/>
      <color theme="1"/>
      <name val="Arial"/>
      <family val="2"/>
      <scheme val="minor"/>
    </font>
    <font>
      <sz val="10"/>
      <color theme="1"/>
      <name val="Arial"/>
      <family val="2"/>
      <scheme val="minor"/>
    </font>
    <font>
      <sz val="10"/>
      <color rgb="FFFF0000"/>
      <name val="Arial"/>
      <family val="2"/>
      <scheme val="minor"/>
    </font>
    <font>
      <sz val="10"/>
      <color rgb="FF000000"/>
      <name val="Arial"/>
      <family val="2"/>
      <scheme val="minor"/>
    </font>
    <font>
      <sz val="10"/>
      <name val="Arial"/>
      <family val="2"/>
      <scheme val="minor"/>
    </font>
    <font>
      <sz val="10"/>
      <color rgb="FF212121"/>
      <name val="Inherit"/>
    </font>
    <font>
      <b/>
      <sz val="10"/>
      <color rgb="FFAA22FF"/>
      <name val="Inherit"/>
    </font>
    <font>
      <sz val="10"/>
      <color rgb="FF0055AA"/>
      <name val="Inherit"/>
    </font>
    <font>
      <sz val="10"/>
      <color rgb="FF008800"/>
      <name val="Inherit"/>
    </font>
    <font>
      <sz val="10"/>
      <color theme="0"/>
      <name val="Arial"/>
      <family val="2"/>
      <scheme val="minor"/>
    </font>
    <font>
      <b/>
      <sz val="10"/>
      <color theme="0"/>
      <name val="Arial"/>
      <family val="2"/>
      <scheme val="minor"/>
    </font>
    <font>
      <b/>
      <sz val="10"/>
      <name val="Arial"/>
      <family val="2"/>
      <scheme val="minor"/>
    </font>
    <font>
      <u/>
      <sz val="10"/>
      <name val="Roboto"/>
    </font>
    <font>
      <u/>
      <sz val="10"/>
      <name val="Arial"/>
      <family val="2"/>
      <scheme val="minor"/>
    </font>
    <font>
      <sz val="10"/>
      <name val="Inherit"/>
    </font>
    <font>
      <b/>
      <sz val="10"/>
      <name val="Inherit"/>
    </font>
    <font>
      <b/>
      <sz val="10"/>
      <color rgb="FF000000"/>
      <name val="Arial"/>
      <family val="2"/>
      <scheme val="minor"/>
    </font>
    <font>
      <sz val="10"/>
      <color theme="1"/>
      <name val="Arial"/>
      <scheme val="minor"/>
    </font>
  </fonts>
  <fills count="14">
    <fill>
      <patternFill patternType="none"/>
    </fill>
    <fill>
      <patternFill patternType="gray125"/>
    </fill>
    <fill>
      <patternFill patternType="solid">
        <fgColor rgb="FFF8F9FA"/>
        <bgColor rgb="FFF8F9FA"/>
      </patternFill>
    </fill>
    <fill>
      <patternFill patternType="solid">
        <fgColor theme="8" tint="0.79998168889431442"/>
        <bgColor indexed="64"/>
      </patternFill>
    </fill>
    <fill>
      <patternFill patternType="solid">
        <fgColor rgb="FFFFC000"/>
        <bgColor indexed="64"/>
      </patternFill>
    </fill>
    <fill>
      <patternFill patternType="solid">
        <fgColor rgb="FFFFC000"/>
        <bgColor rgb="FFF8F9FA"/>
      </patternFill>
    </fill>
    <fill>
      <patternFill patternType="solid">
        <fgColor theme="6"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2" tint="-0.14999847407452621"/>
        <bgColor indexed="64"/>
      </patternFill>
    </fill>
    <fill>
      <patternFill patternType="solid">
        <fgColor rgb="FF5B3F86"/>
        <bgColor rgb="FF5B3F86"/>
      </patternFill>
    </fill>
    <fill>
      <patternFill patternType="solid">
        <fgColor rgb="FF7030A0"/>
        <bgColor indexed="64"/>
      </patternFill>
    </fill>
    <fill>
      <patternFill patternType="solid">
        <fgColor theme="9" tint="0.59999389629810485"/>
        <bgColor indexed="64"/>
      </patternFill>
    </fill>
  </fills>
  <borders count="39">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FFFFF"/>
      </left>
      <right style="thin">
        <color rgb="FFFFFFFF"/>
      </right>
      <top style="thin">
        <color rgb="FFFFFFFF"/>
      </top>
      <bottom/>
      <diagonal/>
    </border>
    <border>
      <left style="thin">
        <color rgb="FF442F65"/>
      </left>
      <right style="thin">
        <color rgb="FFF8F9FA"/>
      </right>
      <top/>
      <bottom style="thin">
        <color rgb="FFF8F9FA"/>
      </bottom>
      <diagonal/>
    </border>
    <border>
      <left style="thin">
        <color rgb="FFF8F9FA"/>
      </left>
      <right style="thin">
        <color rgb="FFF8F9FA"/>
      </right>
      <top/>
      <bottom style="thin">
        <color rgb="FFF8F9FA"/>
      </bottom>
      <diagonal/>
    </border>
    <border>
      <left style="thin">
        <color rgb="FFFFFFFF"/>
      </left>
      <right style="thin">
        <color rgb="FFFFFFFF"/>
      </right>
      <top/>
      <bottom style="thin">
        <color rgb="FFFFFFFF"/>
      </bottom>
      <diagonal/>
    </border>
    <border>
      <left style="thin">
        <color rgb="FFF8F9FA"/>
      </left>
      <right style="thin">
        <color rgb="FF442F65"/>
      </right>
      <top/>
      <bottom style="thin">
        <color rgb="FFF8F9FA"/>
      </bottom>
      <diagonal/>
    </border>
    <border>
      <left style="thin">
        <color rgb="FF442F65"/>
      </left>
      <right style="thin">
        <color rgb="FFFFFFFF"/>
      </right>
      <top style="thin">
        <color rgb="FFFFFFFF"/>
      </top>
      <bottom style="thin">
        <color indexed="64"/>
      </bottom>
      <diagonal/>
    </border>
    <border>
      <left style="thin">
        <color rgb="FFFFFFFF"/>
      </left>
      <right style="thin">
        <color rgb="FFFFFFFF"/>
      </right>
      <top style="thin">
        <color rgb="FFFFFFFF"/>
      </top>
      <bottom style="thin">
        <color indexed="64"/>
      </bottom>
      <diagonal/>
    </border>
    <border>
      <left style="thin">
        <color rgb="FFFFFFFF"/>
      </left>
      <right style="thin">
        <color rgb="FF442F65"/>
      </right>
      <top style="thin">
        <color rgb="FFFFFFFF"/>
      </top>
      <bottom style="thin">
        <color indexed="64"/>
      </bottom>
      <diagonal/>
    </border>
    <border>
      <left/>
      <right/>
      <top/>
      <bottom style="thin">
        <color indexed="64"/>
      </bottom>
      <diagonal/>
    </border>
    <border>
      <left style="thin">
        <color rgb="FF442F65"/>
      </left>
      <right style="thin">
        <color rgb="FFFFFFFF"/>
      </right>
      <top/>
      <bottom style="thin">
        <color rgb="FFFFFFFF"/>
      </bottom>
      <diagonal/>
    </border>
    <border>
      <left style="thin">
        <color rgb="FFFFFFFF"/>
      </left>
      <right style="thin">
        <color rgb="FF442F65"/>
      </right>
      <top/>
      <bottom style="thin">
        <color rgb="FFFFFFFF"/>
      </bottom>
      <diagonal/>
    </border>
    <border>
      <left style="thin">
        <color rgb="FF442F65"/>
      </left>
      <right style="thin">
        <color rgb="FFF8F9FA"/>
      </right>
      <top style="thin">
        <color rgb="FFF8F9FA"/>
      </top>
      <bottom style="thin">
        <color indexed="64"/>
      </bottom>
      <diagonal/>
    </border>
    <border>
      <left style="thin">
        <color rgb="FFF8F9FA"/>
      </left>
      <right style="thin">
        <color rgb="FFF8F9FA"/>
      </right>
      <top style="thin">
        <color rgb="FFF8F9FA"/>
      </top>
      <bottom style="thin">
        <color indexed="64"/>
      </bottom>
      <diagonal/>
    </border>
    <border>
      <left style="thin">
        <color rgb="FFF8F9FA"/>
      </left>
      <right style="thin">
        <color rgb="FF442F65"/>
      </right>
      <top style="thin">
        <color rgb="FFF8F9FA"/>
      </top>
      <bottom style="thin">
        <color indexed="64"/>
      </bottom>
      <diagonal/>
    </border>
    <border>
      <left style="thin">
        <color rgb="FFFFFFFF"/>
      </left>
      <right style="thin">
        <color rgb="FFFFFFFF"/>
      </right>
      <top style="thin">
        <color rgb="FF442F65"/>
      </top>
      <bottom style="thin">
        <color rgb="FFFFFFFF"/>
      </bottom>
      <diagonal/>
    </border>
    <border>
      <left style="thin">
        <color rgb="FFFFFFFF"/>
      </left>
      <right style="thin">
        <color rgb="FF442F65"/>
      </right>
      <top style="thin">
        <color rgb="FF442F65"/>
      </top>
      <bottom style="thin">
        <color rgb="FFFFFFFF"/>
      </bottom>
      <diagonal/>
    </border>
    <border>
      <left style="thin">
        <color rgb="FFFFFFFF"/>
      </left>
      <right style="thin">
        <color rgb="FFFFFFFF"/>
      </right>
      <top/>
      <bottom style="thin">
        <color indexed="64"/>
      </bottom>
      <diagonal/>
    </border>
    <border>
      <left style="thin">
        <color rgb="FFF8F9FA"/>
      </left>
      <right/>
      <top style="thin">
        <color rgb="FFF8F9FA"/>
      </top>
      <bottom style="thin">
        <color rgb="FFF8F9FA"/>
      </bottom>
      <diagonal/>
    </border>
    <border>
      <left style="thin">
        <color rgb="FF5B3F86"/>
      </left>
      <right style="thin">
        <color rgb="FF442F65"/>
      </right>
      <top style="thin">
        <color rgb="FF442F65"/>
      </top>
      <bottom style="thin">
        <color rgb="FF442F65"/>
      </bottom>
      <diagonal/>
    </border>
    <border>
      <left style="thin">
        <color rgb="FFFFFFFF"/>
      </left>
      <right style="thin">
        <color rgb="FF442F65"/>
      </right>
      <top style="thin">
        <color rgb="FFFFFFFF"/>
      </top>
      <bottom style="thin">
        <color rgb="FF442F65"/>
      </bottom>
      <diagonal/>
    </border>
    <border>
      <left/>
      <right style="thin">
        <color rgb="FFF8F9FA"/>
      </right>
      <top style="thin">
        <color rgb="FFF8F9FA"/>
      </top>
      <bottom style="thin">
        <color rgb="FFF8F9FA"/>
      </bottom>
      <diagonal/>
    </border>
    <border>
      <left style="thin">
        <color rgb="FF442F65"/>
      </left>
      <right style="thin">
        <color rgb="FFF8F9FA"/>
      </right>
      <top style="thin">
        <color rgb="FFF8F9FA"/>
      </top>
      <bottom/>
      <diagonal/>
    </border>
    <border>
      <left style="thin">
        <color rgb="FFF8F9FA"/>
      </left>
      <right style="thin">
        <color rgb="FFF8F9FA"/>
      </right>
      <top style="thin">
        <color rgb="FFF8F9FA"/>
      </top>
      <bottom/>
      <diagonal/>
    </border>
    <border>
      <left/>
      <right style="thin">
        <color rgb="FFFFFFFF"/>
      </right>
      <top/>
      <bottom style="thin">
        <color indexed="64"/>
      </bottom>
      <diagonal/>
    </border>
    <border>
      <left style="thin">
        <color rgb="FF5B3F86"/>
      </left>
      <right/>
      <top style="thin">
        <color rgb="FF442F65"/>
      </top>
      <bottom style="thin">
        <color rgb="FF442F65"/>
      </bottom>
      <diagonal/>
    </border>
    <border>
      <left style="thin">
        <color rgb="FFFFFFFF"/>
      </left>
      <right/>
      <top style="thin">
        <color rgb="FFFFFFFF"/>
      </top>
      <bottom style="thin">
        <color rgb="FFFFFFFF"/>
      </bottom>
      <diagonal/>
    </border>
    <border>
      <left style="thin">
        <color rgb="FFFFFFFF"/>
      </left>
      <right/>
      <top style="thin">
        <color rgb="FFFFFFFF"/>
      </top>
      <bottom/>
      <diagonal/>
    </border>
    <border>
      <left style="thin">
        <color rgb="FFF8F9FA"/>
      </left>
      <right style="thin">
        <color rgb="FF442F65"/>
      </right>
      <top style="thin">
        <color rgb="FFF8F9FA"/>
      </top>
      <bottom/>
      <diagonal/>
    </border>
    <border>
      <left style="thin">
        <color rgb="FFF8F9FA"/>
      </left>
      <right/>
      <top style="thin">
        <color rgb="FFF8F9FA"/>
      </top>
      <bottom/>
      <diagonal/>
    </border>
    <border>
      <left style="thin">
        <color rgb="FFFFFFFF"/>
      </left>
      <right/>
      <top/>
      <bottom style="thin">
        <color rgb="FFFFFFFF"/>
      </bottom>
      <diagonal/>
    </border>
  </borders>
  <cellStyleXfs count="2">
    <xf numFmtId="0" fontId="0" fillId="0" borderId="0"/>
    <xf numFmtId="0" fontId="5" fillId="0" borderId="0" applyNumberFormat="0" applyFill="0" applyBorder="0" applyAlignment="0" applyProtection="0"/>
  </cellStyleXfs>
  <cellXfs count="280">
    <xf numFmtId="0" fontId="0" fillId="0" borderId="0" xfId="0"/>
    <xf numFmtId="164" fontId="1" fillId="0" borderId="3" xfId="0" applyNumberFormat="1" applyFont="1" applyBorder="1" applyAlignment="1">
      <alignment vertical="center"/>
    </xf>
    <xf numFmtId="0" fontId="1" fillId="0" borderId="4" xfId="0" applyFont="1" applyBorder="1" applyAlignment="1">
      <alignment vertical="center"/>
    </xf>
    <xf numFmtId="0" fontId="2" fillId="0" borderId="5" xfId="0" applyFont="1" applyBorder="1" applyAlignment="1">
      <alignment vertical="center"/>
    </xf>
    <xf numFmtId="164" fontId="1" fillId="0" borderId="6" xfId="0" applyNumberFormat="1" applyFont="1" applyBorder="1" applyAlignment="1">
      <alignment vertical="center"/>
    </xf>
    <xf numFmtId="0" fontId="1" fillId="0" borderId="7" xfId="0" applyFont="1" applyBorder="1" applyAlignment="1">
      <alignment vertical="center"/>
    </xf>
    <xf numFmtId="0" fontId="3" fillId="0" borderId="8" xfId="0" applyFont="1" applyBorder="1" applyAlignment="1">
      <alignment vertical="center"/>
    </xf>
    <xf numFmtId="0" fontId="3" fillId="0" borderId="5" xfId="0" applyFont="1" applyBorder="1" applyAlignment="1">
      <alignment vertical="center"/>
    </xf>
    <xf numFmtId="0" fontId="2" fillId="0" borderId="8" xfId="0" applyFont="1" applyBorder="1" applyAlignment="1">
      <alignment vertical="center"/>
    </xf>
    <xf numFmtId="0" fontId="1" fillId="0" borderId="4" xfId="0" applyFont="1" applyBorder="1" applyAlignment="1">
      <alignment horizontal="center" vertical="center"/>
    </xf>
    <xf numFmtId="0" fontId="9" fillId="0" borderId="7" xfId="0" applyFont="1" applyBorder="1" applyAlignment="1">
      <alignment vertical="center"/>
    </xf>
    <xf numFmtId="0" fontId="8" fillId="0" borderId="2" xfId="0" applyFont="1" applyBorder="1" applyAlignment="1">
      <alignment horizontal="center" vertical="center"/>
    </xf>
    <xf numFmtId="0" fontId="9" fillId="0" borderId="4" xfId="0" applyFont="1" applyBorder="1" applyAlignment="1">
      <alignment vertical="center"/>
    </xf>
    <xf numFmtId="164" fontId="1" fillId="3" borderId="3" xfId="0" applyNumberFormat="1" applyFont="1" applyFill="1" applyBorder="1" applyAlignment="1">
      <alignment vertical="center"/>
    </xf>
    <xf numFmtId="0" fontId="1" fillId="3" borderId="4" xfId="0" applyFont="1" applyFill="1" applyBorder="1" applyAlignment="1">
      <alignment vertical="center"/>
    </xf>
    <xf numFmtId="0" fontId="1" fillId="3" borderId="4" xfId="0" applyFont="1" applyFill="1" applyBorder="1" applyAlignment="1">
      <alignment horizontal="center" vertical="center"/>
    </xf>
    <xf numFmtId="0" fontId="2" fillId="3" borderId="5" xfId="0" applyFont="1" applyFill="1" applyBorder="1" applyAlignment="1">
      <alignment vertical="center"/>
    </xf>
    <xf numFmtId="0" fontId="0" fillId="3" borderId="0" xfId="0" applyFill="1"/>
    <xf numFmtId="164" fontId="1" fillId="3" borderId="6" xfId="0" applyNumberFormat="1" applyFont="1" applyFill="1" applyBorder="1" applyAlignment="1">
      <alignment vertical="center"/>
    </xf>
    <xf numFmtId="0" fontId="1" fillId="3" borderId="7" xfId="0" applyFont="1" applyFill="1" applyBorder="1" applyAlignment="1">
      <alignment vertical="center"/>
    </xf>
    <xf numFmtId="0" fontId="3" fillId="3" borderId="8" xfId="0" applyFont="1" applyFill="1" applyBorder="1" applyAlignment="1">
      <alignment vertical="center"/>
    </xf>
    <xf numFmtId="0" fontId="3" fillId="3" borderId="5" xfId="0" applyFont="1" applyFill="1" applyBorder="1" applyAlignment="1">
      <alignment vertical="center"/>
    </xf>
    <xf numFmtId="0" fontId="2" fillId="3" borderId="8" xfId="0" applyFont="1" applyFill="1" applyBorder="1" applyAlignment="1">
      <alignment vertical="center"/>
    </xf>
    <xf numFmtId="0" fontId="1" fillId="0" borderId="2" xfId="0" applyFont="1" applyBorder="1" applyAlignment="1">
      <alignment horizontal="center" vertical="center"/>
    </xf>
    <xf numFmtId="0" fontId="8" fillId="3" borderId="4" xfId="0" applyFont="1" applyFill="1" applyBorder="1" applyAlignment="1">
      <alignment vertical="center"/>
    </xf>
    <xf numFmtId="0" fontId="1" fillId="4" borderId="4" xfId="0" applyFont="1" applyFill="1" applyBorder="1" applyAlignment="1">
      <alignment horizontal="center" vertical="center"/>
    </xf>
    <xf numFmtId="0" fontId="1" fillId="4" borderId="7" xfId="0" applyFont="1" applyFill="1" applyBorder="1" applyAlignment="1">
      <alignment horizontal="center" vertical="center"/>
    </xf>
    <xf numFmtId="0" fontId="1" fillId="3" borderId="0" xfId="0" applyFont="1" applyFill="1" applyAlignment="1">
      <alignment horizontal="center" vertical="center"/>
    </xf>
    <xf numFmtId="0" fontId="1" fillId="0" borderId="0" xfId="0" applyFont="1" applyAlignment="1">
      <alignment horizontal="center" vertical="center"/>
    </xf>
    <xf numFmtId="0" fontId="1" fillId="0" borderId="9" xfId="0" applyFont="1" applyBorder="1" applyAlignment="1">
      <alignment horizontal="center" vertical="center"/>
    </xf>
    <xf numFmtId="0" fontId="5" fillId="0" borderId="8" xfId="1" applyBorder="1" applyAlignment="1">
      <alignment vertical="center"/>
    </xf>
    <xf numFmtId="0" fontId="8" fillId="4" borderId="7" xfId="0" applyFont="1" applyFill="1" applyBorder="1" applyAlignment="1">
      <alignment horizontal="center" vertical="center"/>
    </xf>
    <xf numFmtId="0" fontId="8" fillId="4" borderId="7" xfId="0" applyFont="1" applyFill="1" applyBorder="1" applyAlignment="1">
      <alignment horizontal="left" vertical="center"/>
    </xf>
    <xf numFmtId="0" fontId="8" fillId="4" borderId="4" xfId="0" applyFont="1" applyFill="1" applyBorder="1" applyAlignment="1">
      <alignment horizontal="center" vertical="center"/>
    </xf>
    <xf numFmtId="0" fontId="8" fillId="4" borderId="4" xfId="0" applyFont="1" applyFill="1" applyBorder="1" applyAlignment="1">
      <alignment horizontal="lef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4" borderId="11" xfId="0" applyFont="1" applyFill="1" applyBorder="1" applyAlignment="1">
      <alignment horizontal="center" vertical="center"/>
    </xf>
    <xf numFmtId="0" fontId="8" fillId="4" borderId="12" xfId="0" applyFont="1" applyFill="1" applyBorder="1" applyAlignment="1">
      <alignment horizontal="left" vertical="center"/>
    </xf>
    <xf numFmtId="0" fontId="1" fillId="4" borderId="12" xfId="0" applyFont="1" applyFill="1" applyBorder="1" applyAlignment="1">
      <alignment horizontal="center" vertical="center"/>
    </xf>
    <xf numFmtId="0" fontId="3" fillId="0" borderId="13" xfId="0" applyFont="1" applyBorder="1" applyAlignment="1">
      <alignment vertical="center"/>
    </xf>
    <xf numFmtId="164" fontId="1" fillId="3" borderId="14" xfId="0" applyNumberFormat="1" applyFont="1" applyFill="1" applyBorder="1" applyAlignment="1">
      <alignment vertical="center"/>
    </xf>
    <xf numFmtId="0" fontId="1" fillId="3" borderId="15" xfId="0" applyFont="1" applyFill="1" applyBorder="1" applyAlignment="1">
      <alignment vertical="center"/>
    </xf>
    <xf numFmtId="0" fontId="9" fillId="0" borderId="15" xfId="0" applyFont="1" applyBorder="1" applyAlignment="1">
      <alignment vertical="center"/>
    </xf>
    <xf numFmtId="0" fontId="1" fillId="4" borderId="15" xfId="0" applyFont="1" applyFill="1" applyBorder="1" applyAlignment="1">
      <alignment horizontal="center" vertical="center"/>
    </xf>
    <xf numFmtId="0" fontId="8" fillId="4" borderId="15" xfId="0" applyFont="1" applyFill="1" applyBorder="1" applyAlignment="1">
      <alignment horizontal="center" vertical="center"/>
    </xf>
    <xf numFmtId="0" fontId="2" fillId="3" borderId="16" xfId="0" applyFont="1" applyFill="1" applyBorder="1" applyAlignment="1">
      <alignment vertical="center"/>
    </xf>
    <xf numFmtId="0" fontId="0" fillId="0" borderId="17" xfId="0" applyBorder="1"/>
    <xf numFmtId="164" fontId="1" fillId="0" borderId="18" xfId="0" applyNumberFormat="1" applyFont="1" applyBorder="1" applyAlignment="1">
      <alignment vertical="center"/>
    </xf>
    <xf numFmtId="0" fontId="1" fillId="0" borderId="12" xfId="0" applyFont="1" applyBorder="1" applyAlignment="1">
      <alignment vertical="center"/>
    </xf>
    <xf numFmtId="0" fontId="1" fillId="0" borderId="12" xfId="0" applyFont="1" applyBorder="1" applyAlignment="1">
      <alignment horizontal="center" vertical="center"/>
    </xf>
    <xf numFmtId="0" fontId="4" fillId="0" borderId="19" xfId="0" applyFont="1" applyBorder="1" applyAlignment="1">
      <alignment vertical="center"/>
    </xf>
    <xf numFmtId="164" fontId="1" fillId="0" borderId="20" xfId="0" applyNumberFormat="1" applyFont="1" applyBorder="1" applyAlignment="1">
      <alignment vertical="center"/>
    </xf>
    <xf numFmtId="0" fontId="1" fillId="0" borderId="21" xfId="0" applyFont="1" applyBorder="1" applyAlignment="1">
      <alignment vertical="center"/>
    </xf>
    <xf numFmtId="0" fontId="1" fillId="4" borderId="21" xfId="0" applyFont="1" applyFill="1" applyBorder="1" applyAlignment="1">
      <alignment horizontal="center" vertical="center"/>
    </xf>
    <xf numFmtId="0" fontId="2" fillId="0" borderId="22" xfId="0" applyFont="1" applyBorder="1" applyAlignment="1">
      <alignment vertical="center"/>
    </xf>
    <xf numFmtId="4" fontId="1" fillId="0" borderId="11" xfId="0" applyNumberFormat="1" applyFont="1" applyBorder="1" applyAlignment="1">
      <alignment vertical="center"/>
    </xf>
    <xf numFmtId="3" fontId="1" fillId="4" borderId="11" xfId="0" applyNumberFormat="1" applyFont="1" applyFill="1" applyBorder="1" applyAlignment="1">
      <alignment horizontal="center" vertical="center"/>
    </xf>
    <xf numFmtId="0" fontId="9" fillId="0" borderId="12" xfId="0" applyFont="1" applyBorder="1" applyAlignment="1">
      <alignment vertical="center"/>
    </xf>
    <xf numFmtId="0" fontId="2" fillId="0" borderId="19" xfId="0" applyFont="1" applyBorder="1" applyAlignment="1">
      <alignment vertical="center"/>
    </xf>
    <xf numFmtId="0" fontId="1" fillId="0" borderId="15" xfId="0" applyFont="1" applyBorder="1" applyAlignment="1">
      <alignment vertical="center"/>
    </xf>
    <xf numFmtId="0" fontId="3" fillId="0" borderId="22" xfId="0" applyFont="1" applyBorder="1" applyAlignment="1">
      <alignment vertical="center"/>
    </xf>
    <xf numFmtId="164" fontId="1" fillId="3" borderId="10" xfId="0" applyNumberFormat="1" applyFont="1" applyFill="1" applyBorder="1" applyAlignment="1">
      <alignment vertical="center"/>
    </xf>
    <xf numFmtId="0" fontId="1" fillId="3" borderId="11" xfId="0" applyFont="1" applyFill="1" applyBorder="1" applyAlignment="1">
      <alignment vertical="center"/>
    </xf>
    <xf numFmtId="0" fontId="3" fillId="3" borderId="13" xfId="0" applyFont="1" applyFill="1" applyBorder="1" applyAlignment="1">
      <alignment vertical="center"/>
    </xf>
    <xf numFmtId="164" fontId="1" fillId="0" borderId="14" xfId="0" applyNumberFormat="1" applyFont="1" applyBorder="1" applyAlignment="1">
      <alignment vertical="center"/>
    </xf>
    <xf numFmtId="0" fontId="2" fillId="0" borderId="16" xfId="0" applyFont="1" applyBorder="1" applyAlignment="1">
      <alignment vertical="center"/>
    </xf>
    <xf numFmtId="0" fontId="0" fillId="3" borderId="17" xfId="0" applyFill="1" applyBorder="1"/>
    <xf numFmtId="164" fontId="1" fillId="3" borderId="20" xfId="0" applyNumberFormat="1" applyFont="1" applyFill="1" applyBorder="1" applyAlignment="1">
      <alignment vertical="center"/>
    </xf>
    <xf numFmtId="0" fontId="1" fillId="3" borderId="21" xfId="0" applyFont="1" applyFill="1" applyBorder="1" applyAlignment="1">
      <alignment vertical="center"/>
    </xf>
    <xf numFmtId="0" fontId="2" fillId="3" borderId="22" xfId="0" applyFont="1" applyFill="1" applyBorder="1" applyAlignment="1">
      <alignment vertical="center"/>
    </xf>
    <xf numFmtId="0" fontId="11" fillId="4" borderId="7" xfId="0" applyFont="1" applyFill="1" applyBorder="1" applyAlignment="1">
      <alignment horizontal="left" vertical="center"/>
    </xf>
    <xf numFmtId="0" fontId="8" fillId="4" borderId="15" xfId="0" applyFont="1" applyFill="1" applyBorder="1" applyAlignment="1">
      <alignment horizontal="left" vertical="center"/>
    </xf>
    <xf numFmtId="0" fontId="8" fillId="4" borderId="11" xfId="0" applyFont="1" applyFill="1" applyBorder="1" applyAlignment="1">
      <alignment horizontal="center" vertical="center"/>
    </xf>
    <xf numFmtId="0" fontId="1" fillId="4" borderId="4" xfId="0" applyFont="1" applyFill="1" applyBorder="1" applyAlignment="1">
      <alignment horizontal="left" vertical="center"/>
    </xf>
    <xf numFmtId="0" fontId="1" fillId="4" borderId="7" xfId="0" applyFont="1" applyFill="1" applyBorder="1" applyAlignment="1">
      <alignment horizontal="left" vertical="center"/>
    </xf>
    <xf numFmtId="0" fontId="1" fillId="4" borderId="15" xfId="0" applyFont="1" applyFill="1" applyBorder="1" applyAlignment="1">
      <alignment horizontal="left" vertical="center"/>
    </xf>
    <xf numFmtId="0" fontId="1" fillId="4" borderId="21" xfId="0" applyFont="1" applyFill="1" applyBorder="1" applyAlignment="1">
      <alignment horizontal="left" vertical="center"/>
    </xf>
    <xf numFmtId="0" fontId="1" fillId="4" borderId="12" xfId="0" applyFont="1" applyFill="1" applyBorder="1" applyAlignment="1">
      <alignment horizontal="left" vertical="center"/>
    </xf>
    <xf numFmtId="0" fontId="8" fillId="4" borderId="11" xfId="0" applyFont="1" applyFill="1" applyBorder="1" applyAlignment="1">
      <alignment horizontal="left" vertical="center"/>
    </xf>
    <xf numFmtId="0" fontId="1" fillId="4" borderId="11" xfId="0" applyFont="1" applyFill="1" applyBorder="1" applyAlignment="1">
      <alignment horizontal="left" vertical="center"/>
    </xf>
    <xf numFmtId="0" fontId="5" fillId="3" borderId="5" xfId="1" applyFill="1" applyBorder="1" applyAlignment="1">
      <alignment vertical="center"/>
    </xf>
    <xf numFmtId="3" fontId="1" fillId="4" borderId="11" xfId="0" applyNumberFormat="1" applyFont="1" applyFill="1" applyBorder="1" applyAlignment="1">
      <alignment horizontal="left" vertical="center"/>
    </xf>
    <xf numFmtId="165" fontId="8" fillId="4" borderId="4" xfId="0" applyNumberFormat="1" applyFont="1" applyFill="1" applyBorder="1" applyAlignment="1">
      <alignment horizontal="center" vertical="center"/>
    </xf>
    <xf numFmtId="0" fontId="12" fillId="0" borderId="0" xfId="0" applyFont="1" applyAlignment="1">
      <alignment vertical="center"/>
    </xf>
    <xf numFmtId="0" fontId="8" fillId="4" borderId="21" xfId="0" applyFont="1" applyFill="1" applyBorder="1" applyAlignment="1">
      <alignment horizontal="left" vertical="center"/>
    </xf>
    <xf numFmtId="0" fontId="8" fillId="0" borderId="7" xfId="0" applyFont="1" applyBorder="1" applyAlignment="1">
      <alignment vertical="center"/>
    </xf>
    <xf numFmtId="0" fontId="8" fillId="0" borderId="7" xfId="0" applyFont="1" applyBorder="1" applyAlignment="1">
      <alignment horizontal="left" vertical="center"/>
    </xf>
    <xf numFmtId="0" fontId="1" fillId="3" borderId="9" xfId="0" applyFont="1" applyFill="1" applyBorder="1" applyAlignment="1">
      <alignment horizontal="center" vertical="center"/>
    </xf>
    <xf numFmtId="0" fontId="16" fillId="0" borderId="0" xfId="0" applyFont="1"/>
    <xf numFmtId="0" fontId="16" fillId="0" borderId="0" xfId="0" applyFont="1" applyAlignment="1">
      <alignment horizontal="center"/>
    </xf>
    <xf numFmtId="0" fontId="16" fillId="2" borderId="7" xfId="0" applyFont="1" applyFill="1" applyBorder="1" applyAlignment="1">
      <alignment vertical="center"/>
    </xf>
    <xf numFmtId="0" fontId="16" fillId="4" borderId="0" xfId="0" applyFont="1" applyFill="1" applyAlignment="1">
      <alignment horizontal="center"/>
    </xf>
    <xf numFmtId="0" fontId="16" fillId="4" borderId="0" xfId="0" applyFont="1" applyFill="1" applyAlignment="1">
      <alignment horizontal="left"/>
    </xf>
    <xf numFmtId="0" fontId="16" fillId="2" borderId="7" xfId="0" applyFont="1" applyFill="1" applyBorder="1" applyAlignment="1">
      <alignment vertical="center" wrapText="1"/>
    </xf>
    <xf numFmtId="0" fontId="16" fillId="5" borderId="0" xfId="0" applyFont="1" applyFill="1" applyAlignment="1">
      <alignment horizontal="center" vertical="center" wrapText="1"/>
    </xf>
    <xf numFmtId="0" fontId="16" fillId="5" borderId="0" xfId="0" applyFont="1" applyFill="1" applyAlignment="1">
      <alignment horizontal="left" vertical="center" wrapText="1"/>
    </xf>
    <xf numFmtId="0" fontId="16" fillId="0" borderId="0" xfId="0" applyFont="1" applyAlignment="1">
      <alignment wrapText="1"/>
    </xf>
    <xf numFmtId="165" fontId="16" fillId="4" borderId="0" xfId="0" applyNumberFormat="1" applyFont="1" applyFill="1" applyAlignment="1">
      <alignment horizontal="center"/>
    </xf>
    <xf numFmtId="0" fontId="11" fillId="0" borderId="0" xfId="0" applyFont="1"/>
    <xf numFmtId="0" fontId="11" fillId="0" borderId="0" xfId="0" applyFont="1" applyAlignment="1">
      <alignment horizontal="center"/>
    </xf>
    <xf numFmtId="0" fontId="11" fillId="0" borderId="7" xfId="0" applyFont="1" applyBorder="1" applyAlignment="1">
      <alignment vertical="center"/>
    </xf>
    <xf numFmtId="0" fontId="11" fillId="0" borderId="0" xfId="0" applyFont="1" applyAlignment="1">
      <alignment horizontal="left"/>
    </xf>
    <xf numFmtId="0" fontId="11" fillId="0" borderId="4" xfId="0" applyFont="1" applyBorder="1" applyAlignment="1">
      <alignment vertical="center"/>
    </xf>
    <xf numFmtId="0" fontId="11" fillId="0" borderId="4" xfId="0" applyFont="1" applyBorder="1" applyAlignment="1">
      <alignment horizontal="center" vertical="center"/>
    </xf>
    <xf numFmtId="0" fontId="19" fillId="0" borderId="5" xfId="0" applyFont="1" applyBorder="1" applyAlignment="1">
      <alignment vertical="center"/>
    </xf>
    <xf numFmtId="0" fontId="20" fillId="0" borderId="8" xfId="1" applyFont="1" applyFill="1" applyBorder="1" applyAlignment="1">
      <alignment vertical="center"/>
    </xf>
    <xf numFmtId="0" fontId="19" fillId="0" borderId="8" xfId="0" applyFont="1" applyBorder="1" applyAlignment="1">
      <alignment vertical="center"/>
    </xf>
    <xf numFmtId="0" fontId="11" fillId="0" borderId="15" xfId="0" applyFont="1" applyBorder="1" applyAlignment="1">
      <alignment vertical="center"/>
    </xf>
    <xf numFmtId="0" fontId="11" fillId="0" borderId="15" xfId="0" applyFont="1" applyBorder="1" applyAlignment="1">
      <alignment horizontal="center" vertical="center"/>
    </xf>
    <xf numFmtId="0" fontId="19" fillId="0" borderId="16" xfId="0" applyFont="1" applyBorder="1" applyAlignment="1">
      <alignment vertical="center"/>
    </xf>
    <xf numFmtId="0" fontId="16" fillId="0" borderId="7" xfId="0" applyFont="1" applyBorder="1" applyAlignment="1">
      <alignment vertical="center"/>
    </xf>
    <xf numFmtId="0" fontId="16" fillId="0" borderId="0" xfId="0" applyFont="1" applyAlignment="1">
      <alignment horizontal="left"/>
    </xf>
    <xf numFmtId="0" fontId="16" fillId="0" borderId="7" xfId="0" applyFont="1" applyBorder="1" applyAlignment="1">
      <alignment vertical="center" wrapText="1"/>
    </xf>
    <xf numFmtId="0" fontId="16" fillId="0" borderId="0" xfId="0" applyFont="1" applyAlignment="1">
      <alignment horizontal="center" vertical="center" wrapText="1"/>
    </xf>
    <xf numFmtId="0" fontId="16" fillId="0" borderId="0" xfId="0" applyFont="1" applyAlignment="1">
      <alignment horizontal="left" vertical="center" wrapText="1"/>
    </xf>
    <xf numFmtId="0" fontId="18" fillId="0" borderId="2" xfId="0" applyFont="1" applyBorder="1" applyAlignment="1">
      <alignment horizontal="center" vertic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23" fillId="0" borderId="0" xfId="0" applyFont="1" applyAlignment="1">
      <alignment horizontal="center"/>
    </xf>
    <xf numFmtId="0" fontId="11" fillId="0" borderId="23" xfId="0" applyFont="1" applyBorder="1" applyAlignment="1">
      <alignment vertical="center"/>
    </xf>
    <xf numFmtId="0" fontId="11" fillId="0" borderId="23" xfId="0" applyFont="1" applyBorder="1" applyAlignment="1">
      <alignment horizontal="center" vertical="center"/>
    </xf>
    <xf numFmtId="0" fontId="19" fillId="0" borderId="24" xfId="0" applyFont="1" applyBorder="1" applyAlignment="1">
      <alignment vertical="center"/>
    </xf>
    <xf numFmtId="0" fontId="11" fillId="6" borderId="23" xfId="0" applyFont="1" applyFill="1" applyBorder="1" applyAlignment="1">
      <alignment vertical="center"/>
    </xf>
    <xf numFmtId="0" fontId="11" fillId="6" borderId="23" xfId="0" applyFont="1" applyFill="1" applyBorder="1" applyAlignment="1">
      <alignment horizontal="center" vertical="center"/>
    </xf>
    <xf numFmtId="0" fontId="11" fillId="6" borderId="23" xfId="0" applyFont="1" applyFill="1" applyBorder="1" applyAlignment="1">
      <alignment horizontal="left" vertical="center"/>
    </xf>
    <xf numFmtId="0" fontId="11" fillId="6" borderId="7" xfId="0" applyFont="1" applyFill="1" applyBorder="1" applyAlignment="1">
      <alignment vertical="center"/>
    </xf>
    <xf numFmtId="0" fontId="11" fillId="6" borderId="7" xfId="0" applyFont="1" applyFill="1" applyBorder="1" applyAlignment="1">
      <alignment horizontal="center" vertical="center"/>
    </xf>
    <xf numFmtId="0" fontId="11" fillId="6" borderId="7" xfId="0" applyFont="1" applyFill="1" applyBorder="1" applyAlignment="1">
      <alignment horizontal="left" vertical="center"/>
    </xf>
    <xf numFmtId="0" fontId="11" fillId="6" borderId="12" xfId="0" applyFont="1" applyFill="1" applyBorder="1" applyAlignment="1">
      <alignment horizontal="left" vertical="center"/>
    </xf>
    <xf numFmtId="0" fontId="11" fillId="6" borderId="4" xfId="0" applyFont="1" applyFill="1" applyBorder="1" applyAlignment="1">
      <alignment vertical="center"/>
    </xf>
    <xf numFmtId="0" fontId="11" fillId="6" borderId="4" xfId="0" applyFont="1" applyFill="1" applyBorder="1" applyAlignment="1">
      <alignment horizontal="center" vertical="center"/>
    </xf>
    <xf numFmtId="0" fontId="11" fillId="6" borderId="4" xfId="0" applyFont="1" applyFill="1" applyBorder="1" applyAlignment="1">
      <alignment horizontal="left" vertical="center"/>
    </xf>
    <xf numFmtId="0" fontId="11" fillId="6" borderId="15" xfId="0" applyFont="1" applyFill="1" applyBorder="1" applyAlignment="1">
      <alignment vertical="center"/>
    </xf>
    <xf numFmtId="0" fontId="11" fillId="6" borderId="15" xfId="0" applyFont="1" applyFill="1" applyBorder="1" applyAlignment="1">
      <alignment horizontal="center" vertical="center"/>
    </xf>
    <xf numFmtId="0" fontId="11" fillId="6" borderId="15" xfId="0" applyFont="1" applyFill="1" applyBorder="1" applyAlignment="1">
      <alignment horizontal="left" vertical="center"/>
    </xf>
    <xf numFmtId="0" fontId="11" fillId="6" borderId="25" xfId="0" applyFont="1" applyFill="1" applyBorder="1" applyAlignment="1">
      <alignment horizontal="left" vertical="center"/>
    </xf>
    <xf numFmtId="0" fontId="11" fillId="6" borderId="4" xfId="0" quotePrefix="1" applyFont="1" applyFill="1" applyBorder="1" applyAlignment="1">
      <alignment horizontal="left" vertical="center"/>
    </xf>
    <xf numFmtId="165" fontId="17" fillId="0" borderId="0" xfId="0" applyNumberFormat="1" applyFont="1" applyAlignment="1">
      <alignment horizontal="center"/>
    </xf>
    <xf numFmtId="165" fontId="18" fillId="6" borderId="23" xfId="0" applyNumberFormat="1" applyFont="1" applyFill="1" applyBorder="1" applyAlignment="1">
      <alignment horizontal="center" vertical="center"/>
    </xf>
    <xf numFmtId="165" fontId="18" fillId="6" borderId="4" xfId="0" applyNumberFormat="1" applyFont="1" applyFill="1" applyBorder="1" applyAlignment="1">
      <alignment horizontal="center" vertical="center"/>
    </xf>
    <xf numFmtId="165" fontId="18" fillId="6" borderId="15" xfId="0" applyNumberFormat="1" applyFont="1" applyFill="1" applyBorder="1" applyAlignment="1">
      <alignment horizontal="center" vertical="center"/>
    </xf>
    <xf numFmtId="165" fontId="18" fillId="0" borderId="0" xfId="0" applyNumberFormat="1" applyFont="1" applyAlignment="1">
      <alignment horizontal="center"/>
    </xf>
    <xf numFmtId="0" fontId="11" fillId="7" borderId="23" xfId="0" applyFont="1" applyFill="1" applyBorder="1" applyAlignment="1">
      <alignment vertical="center"/>
    </xf>
    <xf numFmtId="0" fontId="11" fillId="7" borderId="23" xfId="0" applyFont="1" applyFill="1" applyBorder="1" applyAlignment="1">
      <alignment horizontal="center" vertical="center"/>
    </xf>
    <xf numFmtId="0" fontId="11" fillId="7" borderId="23" xfId="0" applyFont="1" applyFill="1" applyBorder="1" applyAlignment="1">
      <alignment horizontal="left" vertical="center"/>
    </xf>
    <xf numFmtId="0" fontId="11" fillId="7" borderId="7" xfId="0" applyFont="1" applyFill="1" applyBorder="1" applyAlignment="1">
      <alignment vertical="center"/>
    </xf>
    <xf numFmtId="0" fontId="11" fillId="7" borderId="7" xfId="0" applyFont="1" applyFill="1" applyBorder="1" applyAlignment="1">
      <alignment horizontal="center" vertical="center"/>
    </xf>
    <xf numFmtId="0" fontId="11" fillId="7" borderId="7" xfId="0" applyFont="1" applyFill="1" applyBorder="1" applyAlignment="1">
      <alignment horizontal="left" vertical="center"/>
    </xf>
    <xf numFmtId="0" fontId="11" fillId="7" borderId="4" xfId="0" applyFont="1" applyFill="1" applyBorder="1" applyAlignment="1">
      <alignment horizontal="left" vertical="center"/>
    </xf>
    <xf numFmtId="0" fontId="11" fillId="7" borderId="4" xfId="0" applyFont="1" applyFill="1" applyBorder="1" applyAlignment="1">
      <alignment vertical="center"/>
    </xf>
    <xf numFmtId="0" fontId="11" fillId="7" borderId="4" xfId="0" applyFont="1" applyFill="1" applyBorder="1" applyAlignment="1">
      <alignment horizontal="center" vertical="center"/>
    </xf>
    <xf numFmtId="0" fontId="11" fillId="7" borderId="15" xfId="0" applyFont="1" applyFill="1" applyBorder="1" applyAlignment="1">
      <alignment vertical="center"/>
    </xf>
    <xf numFmtId="0" fontId="11" fillId="7" borderId="15" xfId="0" applyFont="1" applyFill="1" applyBorder="1" applyAlignment="1">
      <alignment horizontal="center" vertical="center"/>
    </xf>
    <xf numFmtId="0" fontId="11" fillId="7" borderId="15" xfId="0" applyFont="1" applyFill="1" applyBorder="1" applyAlignment="1">
      <alignment horizontal="left" vertical="center"/>
    </xf>
    <xf numFmtId="0" fontId="11" fillId="8" borderId="23" xfId="0" applyFont="1" applyFill="1" applyBorder="1" applyAlignment="1">
      <alignment horizontal="center" vertical="center"/>
    </xf>
    <xf numFmtId="0" fontId="11" fillId="8" borderId="23" xfId="0" applyFont="1" applyFill="1" applyBorder="1" applyAlignment="1">
      <alignment horizontal="left" vertical="center"/>
    </xf>
    <xf numFmtId="0" fontId="11" fillId="8" borderId="7" xfId="0" applyFont="1" applyFill="1" applyBorder="1" applyAlignment="1">
      <alignment horizontal="center" vertical="center"/>
    </xf>
    <xf numFmtId="0" fontId="11" fillId="8" borderId="4" xfId="0" applyFont="1" applyFill="1" applyBorder="1" applyAlignment="1">
      <alignment horizontal="left" vertical="center"/>
    </xf>
    <xf numFmtId="0" fontId="11" fillId="8" borderId="4" xfId="0" applyFont="1" applyFill="1" applyBorder="1" applyAlignment="1">
      <alignment horizontal="center" vertical="center"/>
    </xf>
    <xf numFmtId="0" fontId="11" fillId="8" borderId="7" xfId="0" applyFont="1" applyFill="1" applyBorder="1" applyAlignment="1">
      <alignment horizontal="left" vertical="center"/>
    </xf>
    <xf numFmtId="0" fontId="11" fillId="8" borderId="15" xfId="0" applyFont="1" applyFill="1" applyBorder="1" applyAlignment="1">
      <alignment horizontal="center" vertical="center"/>
    </xf>
    <xf numFmtId="0" fontId="11" fillId="8" borderId="15" xfId="0" applyFont="1" applyFill="1" applyBorder="1" applyAlignment="1">
      <alignment horizontal="left" vertical="center"/>
    </xf>
    <xf numFmtId="0" fontId="11" fillId="9" borderId="23" xfId="0" applyFont="1" applyFill="1" applyBorder="1" applyAlignment="1">
      <alignment vertical="center"/>
    </xf>
    <xf numFmtId="0" fontId="11" fillId="9" borderId="23" xfId="0" applyFont="1" applyFill="1" applyBorder="1" applyAlignment="1">
      <alignment horizontal="center" vertical="center"/>
    </xf>
    <xf numFmtId="0" fontId="11" fillId="9" borderId="7" xfId="0" applyFont="1" applyFill="1" applyBorder="1" applyAlignment="1">
      <alignment vertical="center"/>
    </xf>
    <xf numFmtId="0" fontId="11" fillId="9" borderId="12" xfId="0" applyFont="1" applyFill="1" applyBorder="1" applyAlignment="1">
      <alignment horizontal="center" vertical="center"/>
    </xf>
    <xf numFmtId="0" fontId="11" fillId="9" borderId="4" xfId="0" applyFont="1" applyFill="1" applyBorder="1" applyAlignment="1">
      <alignment vertical="center"/>
    </xf>
    <xf numFmtId="0" fontId="11" fillId="9" borderId="4" xfId="0" applyFont="1" applyFill="1" applyBorder="1" applyAlignment="1">
      <alignment horizontal="center" vertical="center"/>
    </xf>
    <xf numFmtId="0" fontId="11" fillId="9" borderId="7" xfId="0" applyFont="1" applyFill="1" applyBorder="1" applyAlignment="1">
      <alignment horizontal="center" vertical="center"/>
    </xf>
    <xf numFmtId="0" fontId="11" fillId="9" borderId="15" xfId="0" applyFont="1" applyFill="1" applyBorder="1" applyAlignment="1">
      <alignment vertical="center"/>
    </xf>
    <xf numFmtId="0" fontId="11" fillId="9" borderId="25" xfId="0" applyFont="1" applyFill="1" applyBorder="1" applyAlignment="1">
      <alignment horizontal="center" vertical="center"/>
    </xf>
    <xf numFmtId="0" fontId="11" fillId="9" borderId="23" xfId="0" applyFont="1" applyFill="1" applyBorder="1" applyAlignment="1">
      <alignment horizontal="left" vertical="center"/>
    </xf>
    <xf numFmtId="0" fontId="11" fillId="9" borderId="12" xfId="0" applyFont="1" applyFill="1" applyBorder="1" applyAlignment="1">
      <alignment horizontal="left" vertical="center"/>
    </xf>
    <xf numFmtId="0" fontId="11" fillId="9" borderId="4" xfId="0" applyFont="1" applyFill="1" applyBorder="1" applyAlignment="1">
      <alignment horizontal="left" vertical="center"/>
    </xf>
    <xf numFmtId="0" fontId="11" fillId="9" borderId="7" xfId="0" applyFont="1" applyFill="1" applyBorder="1" applyAlignment="1">
      <alignment horizontal="left" vertical="center"/>
    </xf>
    <xf numFmtId="0" fontId="11" fillId="9" borderId="25" xfId="0" applyFont="1" applyFill="1" applyBorder="1" applyAlignment="1">
      <alignment horizontal="left" vertical="center"/>
    </xf>
    <xf numFmtId="0" fontId="11" fillId="10" borderId="23" xfId="0" applyFont="1" applyFill="1" applyBorder="1" applyAlignment="1">
      <alignment vertical="center"/>
    </xf>
    <xf numFmtId="0" fontId="11" fillId="10" borderId="23" xfId="0" applyFont="1" applyFill="1" applyBorder="1" applyAlignment="1">
      <alignment horizontal="center" vertical="center"/>
    </xf>
    <xf numFmtId="0" fontId="11" fillId="10" borderId="23" xfId="0" applyFont="1" applyFill="1" applyBorder="1" applyAlignment="1">
      <alignment horizontal="left" vertical="center"/>
    </xf>
    <xf numFmtId="0" fontId="11" fillId="10" borderId="7" xfId="0" applyFont="1" applyFill="1" applyBorder="1" applyAlignment="1">
      <alignment vertical="center"/>
    </xf>
    <xf numFmtId="0" fontId="11" fillId="10" borderId="7" xfId="0" applyFont="1" applyFill="1" applyBorder="1" applyAlignment="1">
      <alignment horizontal="center" vertical="center"/>
    </xf>
    <xf numFmtId="0" fontId="11" fillId="10" borderId="7" xfId="0" applyFont="1" applyFill="1" applyBorder="1" applyAlignment="1">
      <alignment horizontal="left" vertical="center"/>
    </xf>
    <xf numFmtId="0" fontId="11" fillId="10" borderId="4" xfId="0" applyFont="1" applyFill="1" applyBorder="1" applyAlignment="1">
      <alignment vertical="center"/>
    </xf>
    <xf numFmtId="0" fontId="11" fillId="10" borderId="4" xfId="0" applyFont="1" applyFill="1" applyBorder="1" applyAlignment="1">
      <alignment horizontal="center" vertical="center"/>
    </xf>
    <xf numFmtId="0" fontId="11" fillId="10" borderId="4" xfId="0" applyFont="1" applyFill="1" applyBorder="1" applyAlignment="1">
      <alignment horizontal="left" vertical="center"/>
    </xf>
    <xf numFmtId="0" fontId="11" fillId="10" borderId="15" xfId="0" applyFont="1" applyFill="1" applyBorder="1" applyAlignment="1">
      <alignment vertical="center"/>
    </xf>
    <xf numFmtId="0" fontId="11" fillId="10" borderId="15" xfId="0" applyFont="1" applyFill="1" applyBorder="1" applyAlignment="1">
      <alignment horizontal="center" vertical="center"/>
    </xf>
    <xf numFmtId="0" fontId="11" fillId="10" borderId="15" xfId="0" applyFont="1" applyFill="1" applyBorder="1" applyAlignment="1">
      <alignment horizontal="left" vertical="center"/>
    </xf>
    <xf numFmtId="0" fontId="10" fillId="0" borderId="0" xfId="0" applyFont="1"/>
    <xf numFmtId="0" fontId="10" fillId="0" borderId="17" xfId="0" applyFont="1" applyBorder="1"/>
    <xf numFmtId="0" fontId="19" fillId="0" borderId="26" xfId="0" applyFont="1" applyBorder="1" applyAlignment="1">
      <alignment vertical="center"/>
    </xf>
    <xf numFmtId="0" fontId="18" fillId="0" borderId="23" xfId="0" applyFont="1" applyBorder="1" applyAlignment="1">
      <alignment horizontal="center" vertical="center"/>
    </xf>
    <xf numFmtId="0" fontId="18" fillId="0" borderId="0" xfId="0" applyFont="1" applyAlignment="1">
      <alignment horizontal="center" vertical="center"/>
    </xf>
    <xf numFmtId="0" fontId="18" fillId="0" borderId="4" xfId="0" applyFont="1" applyBorder="1" applyAlignment="1">
      <alignment horizontal="center" vertical="center"/>
    </xf>
    <xf numFmtId="0" fontId="18" fillId="0" borderId="15" xfId="0" applyFont="1" applyBorder="1" applyAlignment="1">
      <alignment horizontal="center" vertical="center"/>
    </xf>
    <xf numFmtId="0" fontId="1" fillId="0" borderId="27" xfId="0" applyFont="1" applyBorder="1" applyAlignment="1">
      <alignment horizontal="left" vertical="center" wrapText="1"/>
    </xf>
    <xf numFmtId="0" fontId="2" fillId="0" borderId="28" xfId="0" applyFont="1" applyBorder="1" applyAlignment="1">
      <alignment vertical="center"/>
    </xf>
    <xf numFmtId="0" fontId="17" fillId="0" borderId="0" xfId="0" applyFont="1" applyAlignment="1">
      <alignment horizontal="center"/>
    </xf>
    <xf numFmtId="0" fontId="18" fillId="0" borderId="0" xfId="0" applyFont="1" applyAlignment="1">
      <alignment horizontal="center"/>
    </xf>
    <xf numFmtId="0" fontId="18" fillId="0" borderId="7" xfId="0" applyFont="1" applyBorder="1" applyAlignment="1">
      <alignment horizontal="center" vertical="center"/>
    </xf>
    <xf numFmtId="0" fontId="11" fillId="0" borderId="29" xfId="0" applyFont="1" applyBorder="1" applyAlignment="1">
      <alignment vertical="center"/>
    </xf>
    <xf numFmtId="164" fontId="1" fillId="0" borderId="30" xfId="0" applyNumberFormat="1" applyFont="1" applyBorder="1" applyAlignment="1">
      <alignment vertical="center"/>
    </xf>
    <xf numFmtId="164" fontId="1" fillId="0" borderId="0" xfId="0" applyNumberFormat="1" applyFont="1" applyAlignment="1">
      <alignment vertical="center"/>
    </xf>
    <xf numFmtId="0" fontId="1" fillId="0" borderId="31" xfId="0" applyFont="1" applyBorder="1" applyAlignment="1">
      <alignment vertical="center"/>
    </xf>
    <xf numFmtId="0" fontId="1" fillId="0" borderId="0" xfId="0" applyFont="1" applyAlignment="1">
      <alignment vertical="center"/>
    </xf>
    <xf numFmtId="0" fontId="0" fillId="0" borderId="32" xfId="0" applyBorder="1"/>
    <xf numFmtId="0" fontId="17" fillId="11" borderId="0" xfId="0" applyFont="1" applyFill="1" applyAlignment="1">
      <alignment horizontal="center"/>
    </xf>
    <xf numFmtId="0" fontId="24" fillId="12" borderId="1" xfId="0" applyFont="1" applyFill="1" applyBorder="1" applyAlignment="1">
      <alignment horizontal="left" vertical="center"/>
    </xf>
    <xf numFmtId="164" fontId="24" fillId="0" borderId="3" xfId="0" applyNumberFormat="1" applyFont="1" applyBorder="1" applyAlignment="1">
      <alignment vertical="center"/>
    </xf>
    <xf numFmtId="0" fontId="24" fillId="0" borderId="4" xfId="0" applyFont="1" applyBorder="1" applyAlignment="1">
      <alignment vertical="center"/>
    </xf>
    <xf numFmtId="164" fontId="24" fillId="0" borderId="6" xfId="0" applyNumberFormat="1" applyFont="1" applyBorder="1" applyAlignment="1">
      <alignment vertical="center"/>
    </xf>
    <xf numFmtId="0" fontId="24" fillId="0" borderId="7" xfId="0" applyFont="1" applyBorder="1" applyAlignment="1">
      <alignment vertical="center"/>
    </xf>
    <xf numFmtId="0" fontId="24" fillId="0" borderId="4" xfId="0" applyFont="1" applyBorder="1" applyAlignment="1">
      <alignment horizontal="center" vertical="center"/>
    </xf>
    <xf numFmtId="0" fontId="0" fillId="0" borderId="0" xfId="0" applyAlignment="1">
      <alignment horizontal="center"/>
    </xf>
    <xf numFmtId="164" fontId="24" fillId="0" borderId="30" xfId="0" applyNumberFormat="1" applyFont="1" applyBorder="1" applyAlignment="1">
      <alignment vertical="center"/>
    </xf>
    <xf numFmtId="0" fontId="24" fillId="0" borderId="31" xfId="0" applyFont="1" applyBorder="1" applyAlignment="1">
      <alignment vertical="center"/>
    </xf>
    <xf numFmtId="0" fontId="24" fillId="0" borderId="9" xfId="0" applyFont="1" applyBorder="1" applyAlignment="1">
      <alignment horizontal="center" vertical="center"/>
    </xf>
    <xf numFmtId="0" fontId="2" fillId="0" borderId="36" xfId="0" applyFont="1" applyBorder="1" applyAlignment="1">
      <alignment vertical="center"/>
    </xf>
    <xf numFmtId="0" fontId="24" fillId="0" borderId="0" xfId="0" applyFont="1" applyAlignment="1">
      <alignment vertical="center"/>
    </xf>
    <xf numFmtId="164" fontId="24" fillId="0" borderId="18" xfId="0" applyNumberFormat="1" applyFont="1" applyBorder="1" applyAlignment="1">
      <alignment vertical="center"/>
    </xf>
    <xf numFmtId="0" fontId="24" fillId="0" borderId="12" xfId="0" applyFont="1" applyBorder="1" applyAlignment="1">
      <alignment vertical="center"/>
    </xf>
    <xf numFmtId="0" fontId="24" fillId="0" borderId="12" xfId="0" applyFont="1" applyBorder="1" applyAlignment="1">
      <alignment horizontal="center" vertical="center"/>
    </xf>
    <xf numFmtId="164" fontId="24" fillId="0" borderId="0" xfId="0" applyNumberFormat="1" applyFont="1" applyAlignment="1">
      <alignment vertical="center"/>
    </xf>
    <xf numFmtId="0" fontId="24" fillId="0" borderId="0" xfId="0" applyFont="1" applyAlignment="1">
      <alignment horizontal="center" vertical="center"/>
    </xf>
    <xf numFmtId="0" fontId="2" fillId="0" borderId="0" xfId="0" applyFont="1" applyAlignment="1">
      <alignment vertical="center"/>
    </xf>
    <xf numFmtId="165" fontId="7" fillId="0" borderId="4" xfId="0" applyNumberFormat="1" applyFont="1" applyBorder="1" applyAlignment="1">
      <alignment horizontal="center" vertical="center"/>
    </xf>
    <xf numFmtId="165" fontId="7" fillId="0" borderId="7" xfId="0" applyNumberFormat="1" applyFont="1" applyBorder="1" applyAlignment="1">
      <alignment horizontal="center" vertical="center"/>
    </xf>
    <xf numFmtId="165" fontId="7" fillId="0" borderId="31" xfId="0" applyNumberFormat="1" applyFont="1" applyBorder="1" applyAlignment="1">
      <alignment horizontal="center" vertical="center"/>
    </xf>
    <xf numFmtId="165" fontId="7" fillId="0" borderId="0" xfId="0" applyNumberFormat="1" applyFont="1" applyAlignment="1">
      <alignment horizontal="center" vertical="center"/>
    </xf>
    <xf numFmtId="165" fontId="7" fillId="0" borderId="12" xfId="0" applyNumberFormat="1" applyFont="1" applyBorder="1" applyAlignment="1">
      <alignment horizontal="center" vertical="center"/>
    </xf>
    <xf numFmtId="165" fontId="7" fillId="0" borderId="9" xfId="0" applyNumberFormat="1" applyFont="1" applyBorder="1" applyAlignment="1">
      <alignment horizontal="center" vertical="center"/>
    </xf>
    <xf numFmtId="0" fontId="24" fillId="12" borderId="2" xfId="0" applyFont="1" applyFill="1" applyBorder="1" applyAlignment="1">
      <alignment horizontal="left" vertical="center"/>
    </xf>
    <xf numFmtId="0" fontId="24" fillId="12" borderId="2" xfId="0" applyFont="1" applyFill="1" applyBorder="1" applyAlignment="1">
      <alignment horizontal="center" vertical="center"/>
    </xf>
    <xf numFmtId="0" fontId="7" fillId="12" borderId="2" xfId="0" applyFont="1" applyFill="1" applyBorder="1" applyAlignment="1">
      <alignment horizontal="center" vertical="center"/>
    </xf>
    <xf numFmtId="0" fontId="24" fillId="12" borderId="33" xfId="0" applyFont="1" applyFill="1" applyBorder="1" applyAlignment="1">
      <alignment horizontal="center" vertical="center"/>
    </xf>
    <xf numFmtId="0" fontId="24" fillId="12" borderId="27" xfId="0" applyFont="1" applyFill="1" applyBorder="1" applyAlignment="1">
      <alignment horizontal="left" vertical="center" wrapText="1"/>
    </xf>
    <xf numFmtId="0" fontId="24" fillId="6" borderId="4" xfId="0" applyFont="1" applyFill="1" applyBorder="1" applyAlignment="1">
      <alignment vertical="center"/>
    </xf>
    <xf numFmtId="0" fontId="24" fillId="6" borderId="4" xfId="0" applyFont="1" applyFill="1" applyBorder="1" applyAlignment="1">
      <alignment horizontal="center" vertical="center"/>
    </xf>
    <xf numFmtId="0" fontId="24" fillId="6" borderId="4" xfId="0" applyFont="1" applyFill="1" applyBorder="1" applyAlignment="1">
      <alignment horizontal="left" vertical="center"/>
    </xf>
    <xf numFmtId="3" fontId="24" fillId="6" borderId="4" xfId="0" applyNumberFormat="1" applyFont="1" applyFill="1" applyBorder="1" applyAlignment="1">
      <alignment vertical="center"/>
    </xf>
    <xf numFmtId="3" fontId="24" fillId="6" borderId="4" xfId="0" applyNumberFormat="1" applyFont="1" applyFill="1" applyBorder="1" applyAlignment="1">
      <alignment horizontal="center" vertical="center"/>
    </xf>
    <xf numFmtId="0" fontId="24" fillId="6" borderId="7" xfId="0" applyFont="1" applyFill="1" applyBorder="1" applyAlignment="1">
      <alignment vertical="center"/>
    </xf>
    <xf numFmtId="0" fontId="24" fillId="6" borderId="7" xfId="0" applyFont="1" applyFill="1" applyBorder="1" applyAlignment="1">
      <alignment horizontal="center" vertical="center"/>
    </xf>
    <xf numFmtId="3" fontId="24" fillId="6" borderId="7" xfId="0" applyNumberFormat="1" applyFont="1" applyFill="1" applyBorder="1" applyAlignment="1">
      <alignment vertical="center"/>
    </xf>
    <xf numFmtId="3" fontId="24" fillId="6" borderId="7" xfId="0" applyNumberFormat="1" applyFont="1" applyFill="1" applyBorder="1" applyAlignment="1">
      <alignment horizontal="center" vertical="center"/>
    </xf>
    <xf numFmtId="0" fontId="24" fillId="6" borderId="4" xfId="0" quotePrefix="1" applyFont="1" applyFill="1" applyBorder="1" applyAlignment="1">
      <alignment vertical="center"/>
    </xf>
    <xf numFmtId="0" fontId="24" fillId="6" borderId="4" xfId="0" quotePrefix="1" applyFont="1" applyFill="1" applyBorder="1" applyAlignment="1">
      <alignment horizontal="center" vertical="center"/>
    </xf>
    <xf numFmtId="0" fontId="24" fillId="6" borderId="31" xfId="0" applyFont="1" applyFill="1" applyBorder="1" applyAlignment="1">
      <alignment vertical="center"/>
    </xf>
    <xf numFmtId="0" fontId="24" fillId="6" borderId="9" xfId="0" applyFont="1" applyFill="1" applyBorder="1" applyAlignment="1">
      <alignment horizontal="center" vertical="center"/>
    </xf>
    <xf numFmtId="0" fontId="24" fillId="6" borderId="31" xfId="0" applyFont="1" applyFill="1" applyBorder="1" applyAlignment="1">
      <alignment horizontal="center" vertical="center"/>
    </xf>
    <xf numFmtId="3" fontId="24" fillId="6" borderId="31" xfId="0" applyNumberFormat="1" applyFont="1" applyFill="1" applyBorder="1" applyAlignment="1">
      <alignment vertical="center"/>
    </xf>
    <xf numFmtId="3" fontId="24" fillId="6" borderId="31" xfId="0" applyNumberFormat="1" applyFont="1" applyFill="1" applyBorder="1" applyAlignment="1">
      <alignment horizontal="center" vertical="center"/>
    </xf>
    <xf numFmtId="0" fontId="24" fillId="6" borderId="0" xfId="0" applyFont="1" applyFill="1" applyAlignment="1">
      <alignment vertical="center"/>
    </xf>
    <xf numFmtId="0" fontId="24" fillId="6" borderId="0" xfId="0" applyFont="1" applyFill="1" applyAlignment="1">
      <alignment horizontal="center" vertical="center"/>
    </xf>
    <xf numFmtId="3" fontId="24" fillId="6" borderId="0" xfId="0" applyNumberFormat="1" applyFont="1" applyFill="1" applyAlignment="1">
      <alignment vertical="center"/>
    </xf>
    <xf numFmtId="3" fontId="24" fillId="6" borderId="0" xfId="0" applyNumberFormat="1" applyFont="1" applyFill="1" applyAlignment="1">
      <alignment horizontal="center" vertical="center"/>
    </xf>
    <xf numFmtId="0" fontId="24" fillId="6" borderId="12" xfId="0" applyFont="1" applyFill="1" applyBorder="1" applyAlignment="1">
      <alignment vertical="center"/>
    </xf>
    <xf numFmtId="0" fontId="24" fillId="6" borderId="12" xfId="0" applyFont="1" applyFill="1" applyBorder="1" applyAlignment="1">
      <alignment horizontal="center" vertical="center"/>
    </xf>
    <xf numFmtId="3" fontId="24" fillId="6" borderId="12" xfId="0" applyNumberFormat="1" applyFont="1" applyFill="1" applyBorder="1" applyAlignment="1">
      <alignment vertical="center"/>
    </xf>
    <xf numFmtId="3" fontId="24" fillId="6" borderId="12" xfId="0" applyNumberFormat="1" applyFont="1" applyFill="1" applyBorder="1" applyAlignment="1">
      <alignment horizontal="center" vertical="center"/>
    </xf>
    <xf numFmtId="0" fontId="24" fillId="12" borderId="2" xfId="0" quotePrefix="1" applyFont="1" applyFill="1" applyBorder="1" applyAlignment="1">
      <alignment horizontal="center" vertical="center"/>
    </xf>
    <xf numFmtId="0" fontId="24" fillId="13" borderId="4" xfId="0" applyFont="1" applyFill="1" applyBorder="1" applyAlignment="1">
      <alignment vertical="center"/>
    </xf>
    <xf numFmtId="0" fontId="24" fillId="13" borderId="34" xfId="0" applyFont="1" applyFill="1" applyBorder="1" applyAlignment="1">
      <alignment horizontal="center" vertical="center"/>
    </xf>
    <xf numFmtId="0" fontId="24" fillId="13" borderId="7" xfId="0" applyFont="1" applyFill="1" applyBorder="1" applyAlignment="1">
      <alignment vertical="center"/>
    </xf>
    <xf numFmtId="0" fontId="24" fillId="13" borderId="26" xfId="0" applyFont="1" applyFill="1" applyBorder="1" applyAlignment="1">
      <alignment horizontal="center" vertical="center"/>
    </xf>
    <xf numFmtId="0" fontId="24" fillId="13" borderId="31" xfId="0" applyFont="1" applyFill="1" applyBorder="1" applyAlignment="1">
      <alignment vertical="center"/>
    </xf>
    <xf numFmtId="0" fontId="24" fillId="13" borderId="37" xfId="0" applyFont="1" applyFill="1" applyBorder="1" applyAlignment="1">
      <alignment horizontal="center" vertical="center"/>
    </xf>
    <xf numFmtId="0" fontId="24" fillId="13" borderId="0" xfId="0" applyFont="1" applyFill="1" applyAlignment="1">
      <alignment vertical="center"/>
    </xf>
    <xf numFmtId="0" fontId="24" fillId="13" borderId="0" xfId="0" applyFont="1" applyFill="1" applyAlignment="1">
      <alignment horizontal="center" vertical="center"/>
    </xf>
    <xf numFmtId="0" fontId="24" fillId="13" borderId="12" xfId="0" applyFont="1" applyFill="1" applyBorder="1" applyAlignment="1">
      <alignment vertical="center"/>
    </xf>
    <xf numFmtId="0" fontId="24" fillId="13" borderId="38" xfId="0" applyFont="1" applyFill="1" applyBorder="1" applyAlignment="1">
      <alignment horizontal="center" vertical="center"/>
    </xf>
    <xf numFmtId="0" fontId="24" fillId="13" borderId="35" xfId="0" applyFont="1" applyFill="1" applyBorder="1" applyAlignment="1">
      <alignment horizontal="center" vertical="center"/>
    </xf>
    <xf numFmtId="0" fontId="11" fillId="0" borderId="7" xfId="0" applyFont="1" applyBorder="1" applyAlignment="1">
      <alignment horizontal="center" vertical="center"/>
    </xf>
    <xf numFmtId="165" fontId="11" fillId="0" borderId="23" xfId="0" applyNumberFormat="1" applyFont="1" applyBorder="1" applyAlignment="1">
      <alignment horizontal="center" vertical="center"/>
    </xf>
    <xf numFmtId="165" fontId="11" fillId="0" borderId="7" xfId="0" applyNumberFormat="1" applyFont="1" applyBorder="1" applyAlignment="1">
      <alignment horizontal="center" vertical="center"/>
    </xf>
    <xf numFmtId="165" fontId="11" fillId="0" borderId="4" xfId="0" applyNumberFormat="1" applyFont="1" applyBorder="1" applyAlignment="1">
      <alignment horizontal="center" vertical="center"/>
    </xf>
    <xf numFmtId="165" fontId="11" fillId="0" borderId="15" xfId="0" applyNumberFormat="1" applyFont="1" applyBorder="1" applyAlignment="1">
      <alignment horizontal="center" vertical="center"/>
    </xf>
    <xf numFmtId="0" fontId="0" fillId="0" borderId="0" xfId="0" applyNumberFormat="1"/>
    <xf numFmtId="165" fontId="0" fillId="0" borderId="0" xfId="0" applyNumberFormat="1" applyAlignment="1">
      <alignment horizontal="center"/>
    </xf>
  </cellXfs>
  <cellStyles count="2">
    <cellStyle name="Hiperlink" xfId="1" builtinId="8"/>
    <cellStyle name="Normal" xfId="0" builtinId="0"/>
  </cellStyles>
  <dxfs count="55">
    <dxf>
      <numFmt numFmtId="165" formatCode="0.0"/>
      <alignment horizontal="center" vertical="bottom" textRotation="0" wrapText="0" indent="0" justifyLastLine="0" shrinkToFit="0" readingOrder="0"/>
    </dxf>
    <dxf>
      <numFmt numFmtId="165" formatCode="0.0"/>
      <alignment horizontal="center" vertical="bottom" textRotation="0" wrapText="0" indent="0" justifyLastLine="0" shrinkToFit="0" readingOrder="0"/>
    </dxf>
    <dxf>
      <numFmt numFmtId="165" formatCode="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minor"/>
      </font>
      <alignment horizontal="center" vertical="center" textRotation="0" wrapText="0" indent="0" justifyLastLine="0" shrinkToFit="0" readingOrder="0"/>
      <border diagonalUp="0" diagonalDown="0" outline="0">
        <left/>
        <right style="thin">
          <color rgb="FFFFFFFF"/>
        </right>
        <top style="thin">
          <color rgb="FFFFFFFF"/>
        </top>
        <bottom style="thin">
          <color rgb="FFFFFFFF"/>
        </bottom>
      </border>
    </dxf>
    <dxf>
      <font>
        <b val="0"/>
        <color auto="1"/>
        <family val="2"/>
      </font>
      <alignment horizontal="center" vertical="center" textRotation="0" wrapText="0" indent="0" justifyLastLine="0" shrinkToFit="0" readingOrder="0"/>
      <border diagonalUp="0" diagonalDown="0" outline="0">
        <left/>
        <right/>
        <top style="thin">
          <color rgb="FFFFFFFF"/>
        </top>
        <bottom style="thin">
          <color rgb="FFFFFFFF"/>
        </bottom>
      </border>
    </dxf>
    <dxf>
      <font>
        <b val="0"/>
      </font>
      <alignment horizontal="left" textRotation="0" wrapText="0" indent="0" justifyLastLine="0" shrinkToFit="0" readingOrder="0"/>
    </dxf>
    <dxf>
      <font>
        <b val="0"/>
      </font>
      <alignment horizontal="left" textRotation="0" wrapText="0" indent="0" justifyLastLine="0" shrinkToFit="0" readingOrder="0"/>
    </dxf>
    <dxf>
      <font>
        <b val="0"/>
      </font>
      <fill>
        <patternFill patternType="none">
          <fgColor indexed="64"/>
          <bgColor auto="1"/>
        </patternFill>
      </fill>
      <alignment horizontal="left" textRotation="0" wrapText="0" indent="0" justifyLastLine="0" shrinkToFit="0" readingOrder="0"/>
    </dxf>
    <dxf>
      <font>
        <strike val="0"/>
        <outline val="0"/>
        <shadow val="0"/>
        <vertAlign val="baseline"/>
        <sz val="10"/>
        <color auto="1"/>
      </font>
      <fill>
        <patternFill patternType="none">
          <bgColor auto="1"/>
        </patternFill>
      </fill>
    </dxf>
    <dxf>
      <font>
        <strike val="0"/>
        <outline val="0"/>
        <shadow val="0"/>
        <vertAlign val="baseline"/>
        <sz val="10"/>
        <color auto="1"/>
      </font>
      <fill>
        <patternFill patternType="none">
          <bgColor auto="1"/>
        </patternFill>
      </fill>
    </dxf>
    <dxf>
      <font>
        <b val="0"/>
        <i val="0"/>
        <strike val="0"/>
        <condense val="0"/>
        <extend val="0"/>
        <outline val="0"/>
        <shadow val="0"/>
        <u val="none"/>
        <vertAlign val="baseline"/>
        <sz val="10"/>
        <color auto="1"/>
        <name val="Arial"/>
        <scheme val="minor"/>
      </font>
      <fill>
        <patternFill patternType="solid">
          <fgColor indexed="64"/>
          <bgColor theme="2" tint="-0.14999847407452621"/>
        </patternFill>
      </fill>
      <alignment horizontal="left"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2" tint="-0.14999847407452621"/>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2" tint="-0.14999847407452621"/>
        </patternFill>
      </fill>
    </dxf>
    <dxf>
      <font>
        <b val="0"/>
        <i val="0"/>
        <strike val="0"/>
        <condense val="0"/>
        <extend val="0"/>
        <outline val="0"/>
        <shadow val="0"/>
        <u val="none"/>
        <vertAlign val="baseline"/>
        <sz val="10"/>
        <color auto="1"/>
        <name val="Arial"/>
        <scheme val="minor"/>
      </font>
      <fill>
        <patternFill patternType="none">
          <fgColor indexed="64"/>
          <bgColor auto="1"/>
        </patternFill>
      </fill>
      <alignment horizontal="left"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none">
          <bgColor auto="1"/>
        </patternFill>
      </fill>
    </dxf>
    <dxf>
      <font>
        <b/>
        <i val="0"/>
        <strike val="0"/>
        <condense val="0"/>
        <extend val="0"/>
        <outline val="0"/>
        <shadow val="0"/>
        <u val="none"/>
        <vertAlign val="baseline"/>
        <sz val="10"/>
        <color auto="1"/>
        <name val="Arial"/>
        <scheme val="minor"/>
      </font>
      <numFmt numFmtId="165" formatCode="0.0"/>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left" vertical="center" textRotation="0" wrapText="0" indent="0" justifyLastLine="0" shrinkToFit="0" readingOrder="0"/>
      <border diagonalUp="0" diagonalDown="0" outline="0">
        <left style="thin">
          <color rgb="FFFFFFFF"/>
        </left>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6" tint="0.59999389629810485"/>
        </patternFill>
      </fill>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6" tint="0.59999389629810485"/>
        </patternFill>
      </fill>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left"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6" tint="0.59999389629810485"/>
        </patternFill>
      </fill>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left"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6" tint="0.59999389629810485"/>
        </patternFill>
      </fill>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left"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6" tint="0.59999389629810485"/>
        </patternFill>
      </fill>
    </dxf>
    <dxf>
      <font>
        <b val="0"/>
        <i val="0"/>
        <strike val="0"/>
        <condense val="0"/>
        <extend val="0"/>
        <outline val="0"/>
        <shadow val="0"/>
        <u val="none"/>
        <vertAlign val="baseline"/>
        <sz val="10"/>
        <color auto="1"/>
        <name val="Arial"/>
        <scheme val="minor"/>
      </font>
      <fill>
        <patternFill patternType="solid">
          <fgColor indexed="64"/>
          <bgColor theme="4" tint="0.79998168889431442"/>
        </patternFill>
      </fill>
      <alignment horizontal="left"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4" tint="0.79998168889431442"/>
        </patternFill>
      </fill>
    </dxf>
    <dxf>
      <font>
        <b val="0"/>
        <i val="0"/>
        <strike val="0"/>
        <condense val="0"/>
        <extend val="0"/>
        <outline val="0"/>
        <shadow val="0"/>
        <u val="none"/>
        <vertAlign val="baseline"/>
        <sz val="10"/>
        <color auto="1"/>
        <name val="Arial"/>
        <scheme val="minor"/>
      </font>
      <fill>
        <patternFill patternType="solid">
          <fgColor indexed="64"/>
          <bgColor theme="4" tint="0.79998168889431442"/>
        </patternFill>
      </fill>
      <alignment horizontal="left"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4" tint="0.79998168889431442"/>
        </patternFill>
      </fill>
    </dxf>
    <dxf>
      <font>
        <b val="0"/>
        <i val="0"/>
        <strike val="0"/>
        <condense val="0"/>
        <extend val="0"/>
        <outline val="0"/>
        <shadow val="0"/>
        <u val="none"/>
        <vertAlign val="baseline"/>
        <sz val="10"/>
        <color auto="1"/>
        <name val="Arial"/>
        <scheme val="minor"/>
      </font>
      <fill>
        <patternFill patternType="solid">
          <fgColor indexed="64"/>
          <bgColor theme="4" tint="0.79998168889431442"/>
        </patternFill>
      </fill>
      <alignment horizontal="left"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4" tint="0.79998168889431442"/>
        </patternFill>
      </fill>
    </dxf>
    <dxf>
      <font>
        <b val="0"/>
        <i val="0"/>
        <strike val="0"/>
        <condense val="0"/>
        <extend val="0"/>
        <outline val="0"/>
        <shadow val="0"/>
        <u val="none"/>
        <vertAlign val="baseline"/>
        <sz val="10"/>
        <color auto="1"/>
        <name val="Arial"/>
        <scheme val="minor"/>
      </font>
      <fill>
        <patternFill patternType="none">
          <bgColor auto="1"/>
        </patternFill>
      </fill>
      <alignment horizontal="general"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numFmt numFmtId="0" formatCode="General"/>
      <fill>
        <patternFill patternType="none">
          <bgColor auto="1"/>
        </patternFill>
      </fill>
      <alignment horizontal="center" vertical="center" textRotation="0" wrapText="0" indent="0" justifyLastLine="0" shrinkToFit="0" readingOrder="0"/>
      <border diagonalUp="0" diagonalDown="0" outline="0">
        <left/>
        <right style="thin">
          <color rgb="FFFFFFFF"/>
        </right>
        <top style="thin">
          <color rgb="FFFFFFFF"/>
        </top>
        <bottom style="thin">
          <color rgb="FFFFFFFF"/>
        </bottom>
      </border>
    </dxf>
    <dxf>
      <font>
        <b/>
        <strike val="0"/>
        <outline val="0"/>
        <shadow val="0"/>
        <vertAlign val="baseline"/>
        <sz val="10"/>
        <color auto="1"/>
      </font>
      <numFmt numFmtId="0" formatCode="General"/>
      <fill>
        <patternFill patternType="none">
          <bgColor auto="1"/>
        </patternFill>
      </fill>
      <alignment horizontal="center" textRotation="0" wrapText="0" indent="0" justifyLastLine="0" shrinkToFit="0" readingOrder="0"/>
    </dxf>
    <dxf>
      <font>
        <strike val="0"/>
        <outline val="0"/>
        <shadow val="0"/>
        <vertAlign val="baseline"/>
        <sz val="10"/>
        <color auto="1"/>
      </font>
      <fill>
        <patternFill patternType="none">
          <bgColor auto="1"/>
        </patternFill>
      </fill>
    </dxf>
    <dxf>
      <font>
        <strike val="0"/>
        <outline val="0"/>
        <shadow val="0"/>
        <vertAlign val="baseline"/>
        <sz val="10"/>
        <color auto="1"/>
      </font>
      <fill>
        <patternFill patternType="none">
          <bgColor auto="1"/>
        </patternFill>
      </fill>
    </dxf>
    <dxf>
      <font>
        <b/>
        <family val="2"/>
      </font>
      <alignment horizontal="center" textRotation="0" wrapText="0"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ostas ao formulário 1-style" pivot="0" count="3" xr9:uid="{00000000-0011-0000-FFFF-FFFF00000000}">
      <tableStyleElement type="headerRow" dxfId="54"/>
      <tableStyleElement type="firstRowStripe" dxfId="53"/>
      <tableStyleElement type="secondRowStripe" dxfId="5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297A260D-89AA-41AC-95EA-60A0E93B0CD6}" autoFormatId="16" applyNumberFormats="0" applyBorderFormats="0" applyFontFormats="0" applyPatternFormats="0" applyAlignmentFormats="0" applyWidthHeightFormats="0">
  <queryTableRefresh nextId="14" unboundColumnsRight="6">
    <queryTableFields count="8">
      <queryTableField id="1" name="Column1" tableColumnId="1"/>
      <queryTableField id="2" name="Column2" tableColumnId="2"/>
      <queryTableField id="3" dataBound="0" tableColumnId="3"/>
      <queryTableField id="8" dataBound="0" tableColumnId="8"/>
      <queryTableField id="4" dataBound="0" tableColumnId="4"/>
      <queryTableField id="5" dataBound="0" tableColumnId="5"/>
      <queryTableField id="6" dataBound="0" tableColumnId="6"/>
      <queryTableField id="13" dataBound="0"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3A4C78B-485F-459E-8E6D-6E7EB0E4E64B}" name="turmas" displayName="turmas" ref="A1:H40" tableType="queryTable" totalsRowShown="0">
  <autoFilter ref="A1:H40" xr:uid="{54A167DC-918A-46D1-BAD7-AED47D70F9D5}"/>
  <sortState ref="A2:H40">
    <sortCondition ref="D1:D40"/>
  </sortState>
  <tableColumns count="8">
    <tableColumn id="1" xr3:uid="{EB8CAE1A-8F9C-41EA-9F88-974D16D05015}" uniqueName="1" name="RA" queryTableFieldId="1" dataDxfId="4"/>
    <tableColumn id="2" xr3:uid="{4C4EEADB-A7EA-4D6C-B388-B0E7C7E9F7B5}" uniqueName="2" name="nome" queryTableFieldId="2"/>
    <tableColumn id="3" xr3:uid="{757AAD22-3A59-4585-B108-08F24ACCB9AE}" uniqueName="3" name="Turma" queryTableFieldId="3"/>
    <tableColumn id="8" xr3:uid="{1AB2F84A-678D-421C-94AA-38DED6D86E64}" uniqueName="8" name="Ordem" queryTableFieldId="8" dataDxfId="5"/>
    <tableColumn id="4" xr3:uid="{A1680DFF-52B6-4CFC-8B42-B78FF5339913}" uniqueName="4" name="RA2" queryTableFieldId="4" dataDxfId="3">
      <calculatedColumnFormula>VLOOKUP(turmas[[#This Row],[RA]],Notas!B$2:J$40,1,FALSE)</calculatedColumnFormula>
    </tableColumn>
    <tableColumn id="5" xr3:uid="{3CACD5C8-D7C0-4323-BFB4-BE7230AE6CA4}" uniqueName="5" name="P2" queryTableFieldId="5" dataDxfId="2">
      <calculatedColumnFormula>VLOOKUP(turmas[[#This Row],[RA]],Notas!B$2:J$40,2,FALSE)</calculatedColumnFormula>
    </tableColumn>
    <tableColumn id="6" xr3:uid="{43228FC6-22C2-4A92-AEC2-933A9EB8CED6}" uniqueName="6" name="K2" queryTableFieldId="6" dataDxfId="1">
      <calculatedColumnFormula>VLOOKUP(turmas[[#This Row],[RA]],Notas!B$2:J$40,7,FALSE)</calculatedColumnFormula>
    </tableColumn>
    <tableColumn id="13" xr3:uid="{6252C763-69D6-4F10-A147-24FE49F3B7A6}" uniqueName="13" name="K3" queryTableFieldId="13" dataDxfId="0">
      <calculatedColumnFormula>VLOOKUP(turmas[[#This Row],[RA]],Notas!B$2:J$40,9,FALSE)</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2:AP41" headerRowDxfId="51">
  <autoFilter ref="A2:AP41" xr:uid="{00000000-000C-0000-FFFF-FFFF00000000}"/>
  <sortState ref="A3:AP41">
    <sortCondition ref="C2:C41"/>
  </sortState>
  <tableColumns count="42">
    <tableColumn id="1" xr3:uid="{00000000-0010-0000-0000-000001000000}" name="Carimbo de data/hora"/>
    <tableColumn id="2" xr3:uid="{00000000-0010-0000-0000-000002000000}" name="Endereço de e-mail"/>
    <tableColumn id="3" xr3:uid="{00000000-0010-0000-0000-000003000000}" name="Nome_x000a_" dataDxfId="50"/>
    <tableColumn id="4" xr3:uid="{00000000-0010-0000-0000-000004000000}" name="RA_x000a_" dataDxfId="49"/>
    <tableColumn id="46" xr3:uid="{899AEA5D-F1C0-4634-862E-420DF3B182E5}" name="Nota P2" dataDxfId="48">
      <calculatedColumnFormula>Form_Responses1[[#This Row],[Acertos]]*12/10</calculatedColumnFormula>
    </tableColumn>
    <tableColumn id="25" xr3:uid="{5FA287CC-957F-4E55-BC99-103C1BA95962}" name="Acertos" dataDxfId="47">
      <calculatedColumnFormula>SUM(I3,L3,R3,U3,X3,AA3,AD3,Form_Responses1[[#This Row],[Q3]],Form_Responses1[[#This Row],[+Qarima]],Form_Responses1[[#This Row],[Q9]],Form_Responses1[[#This Row],[Q10]])</calculatedColumnFormula>
    </tableColumn>
    <tableColumn id="17" xr3:uid="{642DF2CC-2295-43A7-BB13-5B329CFAA3FF}" name="Prova" dataDxfId="46"/>
    <tableColumn id="5" xr3:uid="{00000000-0010-0000-0000-000005000000}" name="Q1. Infuencia? Poste a estatística do teste e o p-value._x000a__x000a_modelo de resposta_x000a_sim, z-test, estatística = 99.123 , p-value = 0.001" dataDxfId="45"/>
    <tableColumn id="18" xr3:uid="{A054A2B9-4DBA-42F2-977E-0022900D279D}" name="Q1" dataDxfId="44"/>
    <tableColumn id="29" xr3:uid="{792FD694-E7DD-48D7-B46B-A6F4EA5C97EE}" name="Q12" dataDxfId="43"/>
    <tableColumn id="6" xr3:uid="{00000000-0010-0000-0000-000006000000}" name="Q2. Infuencia? Poste a estatística do teste e o p-value._x000a__x000a_modelo de resposta_x000a_sim, z-test, estatística = 99.123 , p-value = 0.001" dataDxfId="42"/>
    <tableColumn id="19" xr3:uid="{D2EB738D-8EBD-4C97-BDAB-BEFD3BC88418}" name="Q2" dataDxfId="41"/>
    <tableColumn id="30" xr3:uid="{A735D038-375E-4104-98A8-59F3642163EC}" name="Q22" dataDxfId="40"/>
    <tableColumn id="7" xr3:uid="{00000000-0010-0000-0000-000007000000}" name="Q3. (apenas no notebook)_x000a__x000a_Q3. Infuencia? Poste a estatística do teste e o p-value._x000a__x000a_modelo de resposta_x000a_sim, z-test, estatística = 99.123 , p-value = 0.001" dataDxfId="39"/>
    <tableColumn id="26" xr3:uid="{7DE20DF7-8A63-4653-A0FC-EF80876E04F8}" name="Q3" dataDxfId="38"/>
    <tableColumn id="32" xr3:uid="{54000A56-5BD4-4C83-AB55-F01E95609919}" name="Q32" dataDxfId="37"/>
    <tableColumn id="8" xr3:uid="{00000000-0010-0000-0000-000008000000}" name="Q4. Informe (p,d,q)_x000a__x000a_modelo de resposta_x000a_(4,2,4)" dataDxfId="36"/>
    <tableColumn id="20" xr3:uid="{611BD971-F06A-4547-9550-D89526BF7064}" name="Q4" dataDxfId="35"/>
    <tableColumn id="33" xr3:uid="{ACFA0999-6FA1-4303-9167-E068125BD453}" name="Q42" dataDxfId="34"/>
    <tableColumn id="9" xr3:uid="{00000000-0010-0000-0000-000009000000}" name="Q5. Informe o AIC e o último valor previsto_x000a__x000a_modelo de resposta_x000a_153.92,  1831.677" dataDxfId="33"/>
    <tableColumn id="21" xr3:uid="{D648D432-6E4F-4896-9A4C-C433ED0E035B}" name="Q5" dataDxfId="32"/>
    <tableColumn id="34" xr3:uid="{83524EEA-6AC0-4574-9A3F-5BF688348A06}" name="Q52" dataDxfId="31"/>
    <tableColumn id="10" xr3:uid="{00000000-0010-0000-0000-00000A000000}" name="Q6. Informe o teste, a estatística do teste e o p-value._x000a__x000a_modelo de resposta_x000a_normex, estatística = 99.123 , p-value = 0.001_x000a_" dataDxfId="30"/>
    <tableColumn id="23" xr3:uid="{2A267A4E-BEFC-4333-ACC2-2B55A09E5976}" name="Q6" dataDxfId="29"/>
    <tableColumn id="35" xr3:uid="{2BC713A3-719D-4682-8A53-C612BCDDAD31}" name="Q62" dataDxfId="28"/>
    <tableColumn id="11" xr3:uid="{00000000-0010-0000-0000-00000B000000}" name="Q7. Poste os erros obtidos_x000a__x000a_modelo de resposta_x000a_RMSE treinamento = 100.78_x000a_% erro treinamento = 7.2%_x000a_RMSE teste = 100.78_x000a_% erro teste = 7.2%_x000a_" dataDxfId="27"/>
    <tableColumn id="24" xr3:uid="{CB57A124-242F-4E3D-B1C4-EEAEB6CEE214}" name="Q7" dataDxfId="26"/>
    <tableColumn id="36" xr3:uid="{93CC91FA-D71A-4FEC-B2BD-CEED5DC61267}" name="Q72" dataDxfId="25"/>
    <tableColumn id="12" xr3:uid="{00000000-0010-0000-0000-00000C000000}" name="Q8. Qual melhor modelo AIC obtido_x000a__x000a_modelo de resposta_x000a_AIC=153.76, (1,1,1)_x000a_" dataDxfId="24"/>
    <tableColumn id="22" xr3:uid="{B8E328B5-5940-4AA1-B0EF-08B4C331AAC9}" name="Q8" dataDxfId="23"/>
    <tableColumn id="40" xr3:uid="{20AF0340-B5B1-4AFE-AE1C-38A3BCC93662}" name="Q82" dataDxfId="22"/>
    <tableColumn id="37" xr3:uid="{C4A99273-F7F1-4A4B-98B6-B551A23943C6}" name="+Qarima" dataDxfId="21"/>
    <tableColumn id="41" xr3:uid="{71789478-9D55-440A-B7ED-2B9BACF7A3F6}" name="+Qarima2" dataDxfId="20"/>
    <tableColumn id="43" xr3:uid="{30AC2708-1E07-4225-9811-E1721253EB7B}" name="Resumo Qarima" dataDxfId="19">
      <calculatedColumnFormula>SUM(R3,U3,X3,AA3,AD3,Form_Responses1[[#This Row],[+Qarima]])</calculatedColumnFormula>
    </tableColumn>
    <tableColumn id="13" xr3:uid="{00000000-0010-0000-0000-00000D000000}" name="Q9. (somente notebook)_x000a_" dataDxfId="18"/>
    <tableColumn id="27" xr3:uid="{5430C682-4ECD-4030-BD9D-F89D8E8D15A8}" name="Q9" dataDxfId="17"/>
    <tableColumn id="44" xr3:uid="{8D60BABF-F6FB-43FF-B3BF-575095B35DA9}" name="Q92" dataDxfId="16"/>
    <tableColumn id="14" xr3:uid="{00000000-0010-0000-0000-00000E000000}" name="Q10. Infuencia? Poste a estatística do teste e o p-value._x000a__x000a_modelo de resposta_x000a_1a preferência, sim, z-test, estatística = 99.123 , p-value = 0.001_x000a_percepção de desafio, sim, z-test, estatística = 99.123 , p-value = 0.001" dataDxfId="15"/>
    <tableColumn id="28" xr3:uid="{9ACDCF6A-0BE5-465C-A697-818887D3AC6E}" name="Q10" dataDxfId="14"/>
    <tableColumn id="45" xr3:uid="{B8EC257E-A88B-4D8B-941F-E5F9B1693CF6}" name="Q102" dataDxfId="13"/>
    <tableColumn id="15" xr3:uid="{00000000-0010-0000-0000-00000F000000}" name="Espaço para comentários se necessário." dataDxfId="12"/>
    <tableColumn id="16" xr3:uid="{00000000-0010-0000-0000-000010000000}" name="link" dataDxfId="11"/>
  </tableColumns>
  <tableStyleInfo name="Respostas ao formulário 1-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F74BE2-FADA-4937-B87E-690C9A57BC07}" name="Form_Responses" displayName="Form_Responses" ref="A1:F40">
  <autoFilter ref="A1:F40" xr:uid="{A9F74BE2-FADA-4937-B87E-690C9A57BC07}"/>
  <sortState ref="A2:F40">
    <sortCondition ref="C1:C40"/>
  </sortState>
  <tableColumns count="6">
    <tableColumn id="1" xr3:uid="{054820F9-7AAE-41D2-8D5B-EDE6E47DEB6A}" name="Carimbo de data/hora" dataDxfId="10"/>
    <tableColumn id="2" xr3:uid="{AD78B848-A982-41B1-B218-561357CA8026}" name="Endereço de e-mail" dataDxfId="9"/>
    <tableColumn id="3" xr3:uid="{A1242F99-7DED-4A90-BC20-98802436EB95}" name="Nome_x000a_" dataDxfId="8"/>
    <tableColumn id="4" xr3:uid="{AC577429-016F-4918-8B35-F334CC08464A}" name="RA_x000a_" dataDxfId="7"/>
    <tableColumn id="6" xr3:uid="{6ED84B77-57A6-4056-A3BD-24E35C346781}" name="Nota" dataDxfId="6"/>
    <tableColumn id="5" xr3:uid="{F192A9D5-B887-461A-8D63-540D488F4746}" name="Link"/>
  </tableColumns>
  <tableStyleInfo name="Respostas ao formulá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3" Type="http://schemas.openxmlformats.org/officeDocument/2006/relationships/hyperlink" Target="https://colab.research.google.com/drive/1Ue8DiMJorGcq44qrHqu7VQzusDvDj6fY?usp=sharing" TargetMode="External"/><Relationship Id="rId18" Type="http://schemas.openxmlformats.org/officeDocument/2006/relationships/hyperlink" Target="https://colab.research.google.com/drive/1hEib1oEtc4z9dJC3Bqc8gm0pcZ53TifW?usp=sharing" TargetMode="External"/><Relationship Id="rId26" Type="http://schemas.openxmlformats.org/officeDocument/2006/relationships/hyperlink" Target="https://colab.research.google.com/drive/1TMFOyTt7oNmL0QJH6zXYe4_JplNlkSxj?usp=sharing" TargetMode="External"/><Relationship Id="rId39" Type="http://schemas.openxmlformats.org/officeDocument/2006/relationships/hyperlink" Target="https://colab.research.google.com/drive/11E0xPNFMKwbL7jRxsHsCoyzw3oYWidjx?usp=sharing" TargetMode="External"/><Relationship Id="rId21" Type="http://schemas.openxmlformats.org/officeDocument/2006/relationships/hyperlink" Target="https://colab.research.google.com/drive/1YFd9bBjvRxJKG4M1NwPsKKCo37oi4a-I?usp=sharing" TargetMode="External"/><Relationship Id="rId34" Type="http://schemas.openxmlformats.org/officeDocument/2006/relationships/hyperlink" Target="https://colab.research.google.com/drive/1jbCt7HJ821SiCxfY5_OQZgbseQzJZAz9?usp=sharing" TargetMode="External"/><Relationship Id="rId7" Type="http://schemas.openxmlformats.org/officeDocument/2006/relationships/hyperlink" Target="https://colab.research.google.com/drive/1mLOCTPH8U0zj8wYxzI_Ry6dDu9bwexv6?usp=sharing" TargetMode="External"/><Relationship Id="rId12" Type="http://schemas.openxmlformats.org/officeDocument/2006/relationships/hyperlink" Target="https://github.com/ViniciusBerti/20241_maua_ecm252_intro_git/blob/main/IMT_CD_P2_2025S1_1.ipynb" TargetMode="External"/><Relationship Id="rId17" Type="http://schemas.openxmlformats.org/officeDocument/2006/relationships/hyperlink" Target="https://colab.research.google.com/drive/1ifzmJ8dQzixtMG6h-NkXR-k-usI0HL2W?usp=sharing" TargetMode="External"/><Relationship Id="rId25" Type="http://schemas.openxmlformats.org/officeDocument/2006/relationships/hyperlink" Target="https://colab.research.google.com/drive/1wxJSlxkIdwrkg0IIFDzGRlAE079B0J7x?usp=sharing" TargetMode="External"/><Relationship Id="rId33" Type="http://schemas.openxmlformats.org/officeDocument/2006/relationships/hyperlink" Target="https://colab.research.google.com/drive/1eCjZJONhLzEZXaCvU4gFaNni1taXVbf6" TargetMode="External"/><Relationship Id="rId38" Type="http://schemas.openxmlformats.org/officeDocument/2006/relationships/hyperlink" Target="https://colab.research.google.com/drive/10wcSJIkq3oi0uDWuTrGcwTHIxoj1zlDP?usp=sharing" TargetMode="External"/><Relationship Id="rId2" Type="http://schemas.openxmlformats.org/officeDocument/2006/relationships/hyperlink" Target="https://colab.research.google.com/drive/1RccMYAY6m3KbMiOd-GhKPxmibgdyBfE4?usp=sharing" TargetMode="External"/><Relationship Id="rId16" Type="http://schemas.openxmlformats.org/officeDocument/2006/relationships/hyperlink" Target="https://colab.research.google.com/drive/1TdRxc1YuocOBiGv-eSr8OWGRNPixDhhi?usp=sharing" TargetMode="External"/><Relationship Id="rId20" Type="http://schemas.openxmlformats.org/officeDocument/2006/relationships/hyperlink" Target="https://colab.research.google.com/drive/1qkE_cCd-vBO8r1d6a_xWiF3RUXcu4YKf?usp=sharing" TargetMode="External"/><Relationship Id="rId29" Type="http://schemas.openxmlformats.org/officeDocument/2006/relationships/hyperlink" Target="https://colab.research.google.com/drive/1iaiCENe02wd-7f-agWtvz8Xw-sCQjWS4?usp=sharing" TargetMode="External"/><Relationship Id="rId1" Type="http://schemas.openxmlformats.org/officeDocument/2006/relationships/hyperlink" Target="https://colab.research.google.com/drive/1OvJ2a2CO-qNu81JWOF9_4ZQTPztYUqGd" TargetMode="External"/><Relationship Id="rId6" Type="http://schemas.openxmlformats.org/officeDocument/2006/relationships/hyperlink" Target="https://colab.research.google.com/drive/1iKeS0E494vulGfaXEJc2-BtLq4Gr8Wie?usp=sharing" TargetMode="External"/><Relationship Id="rId11" Type="http://schemas.openxmlformats.org/officeDocument/2006/relationships/hyperlink" Target="https://colab.research.google.com/drive/1MtkflurZRCkJBxYc4IvMDALsb_QX2oZ4?usp=sharing" TargetMode="External"/><Relationship Id="rId24" Type="http://schemas.openxmlformats.org/officeDocument/2006/relationships/hyperlink" Target="https://colab.research.google.com/drive/1n-jY3vRIjzc7YIPzs4NuHZSJtUup8kMu?usp=sharing" TargetMode="External"/><Relationship Id="rId32" Type="http://schemas.openxmlformats.org/officeDocument/2006/relationships/hyperlink" Target="https://colab.research.google.com/drive/1eBQrYmbQWV8AN7ovaYe8Ja_eifx8yxBC?usp=sharing" TargetMode="External"/><Relationship Id="rId37" Type="http://schemas.openxmlformats.org/officeDocument/2006/relationships/hyperlink" Target="https://colab.research.google.com/drive/1yPzxgJkLTQ0ULVUL32B9DrQhO3QNVlD5?usp=sharing" TargetMode="External"/><Relationship Id="rId40" Type="http://schemas.openxmlformats.org/officeDocument/2006/relationships/table" Target="../tables/table2.xml"/><Relationship Id="rId5" Type="http://schemas.openxmlformats.org/officeDocument/2006/relationships/hyperlink" Target="https://colab.research.google.com/drive/1Pq5nov6xXTByRYi7xczk3YPyT3WPwUDR?usp=sharing" TargetMode="External"/><Relationship Id="rId15" Type="http://schemas.openxmlformats.org/officeDocument/2006/relationships/hyperlink" Target="https://colab.research.google.com/drive/1LqaNXYFU0E33PgzEqPVvqqCRFXek3GOe?usp=sharing" TargetMode="External"/><Relationship Id="rId23" Type="http://schemas.openxmlformats.org/officeDocument/2006/relationships/hyperlink" Target="https://colab.research.google.com/drive/1ZfvRVMWrLDCvX70xkpg_vHZOkh2z4V44?usp=sharing" TargetMode="External"/><Relationship Id="rId28" Type="http://schemas.openxmlformats.org/officeDocument/2006/relationships/hyperlink" Target="https://colab.research.google.com/drive/1BkAYhMq0sEmV2mYoSAZVUn9IlVn23d3y?usp=sharing" TargetMode="External"/><Relationship Id="rId36" Type="http://schemas.openxmlformats.org/officeDocument/2006/relationships/hyperlink" Target="https://colab.research.google.com/drive/1F4LDUwJsaD_jiuTV4AYEx1rfev3GvmWZ?usp=sharing" TargetMode="External"/><Relationship Id="rId10" Type="http://schemas.openxmlformats.org/officeDocument/2006/relationships/hyperlink" Target="https://colab.research.google.com/drive/18e0eoEH42Yj90jr7LkmuhWup7SEhhx92?usp=sharing" TargetMode="External"/><Relationship Id="rId19" Type="http://schemas.openxmlformats.org/officeDocument/2006/relationships/hyperlink" Target="https://colab.research.google.com/drive/1Owe03yLGPCXT_qLFWSt7y7RHC81czNdP?usp=sharing" TargetMode="External"/><Relationship Id="rId31" Type="http://schemas.openxmlformats.org/officeDocument/2006/relationships/hyperlink" Target="https://colab.research.google.com/drive/1fQk81EVVELaNi7sgYpZdYPRs1BNoyRyn?usp=sharing" TargetMode="External"/><Relationship Id="rId4" Type="http://schemas.openxmlformats.org/officeDocument/2006/relationships/hyperlink" Target="https://colab.research.google.com/drive/10AdOXxHsO-zilsqV6mf9I5qQteqD7Rk5?usp=sharing" TargetMode="External"/><Relationship Id="rId9" Type="http://schemas.openxmlformats.org/officeDocument/2006/relationships/hyperlink" Target="https://colab.research.google.com/drive/1TdLrR85zUiKjc5ABuw5e9rQU9Qx7prBm?usp=sharing" TargetMode="External"/><Relationship Id="rId14" Type="http://schemas.openxmlformats.org/officeDocument/2006/relationships/hyperlink" Target="https://colab.research.google.com/drive/1P_nes685kNSk3qhGWu1cnztMgdz82R6E?usp=sharing" TargetMode="External"/><Relationship Id="rId22" Type="http://schemas.openxmlformats.org/officeDocument/2006/relationships/hyperlink" Target="https://colab.research.google.com/drive/1BYgvJ9ybncuH1UKQcWpI9CQF6sMcHx-D?usp=sharing" TargetMode="External"/><Relationship Id="rId27" Type="http://schemas.openxmlformats.org/officeDocument/2006/relationships/hyperlink" Target="https://colab.research.google.com/drive/1rWAGS2D0pnuFW_OmlruMQ6HcwciiTLUu?usp=sharing" TargetMode="External"/><Relationship Id="rId30" Type="http://schemas.openxmlformats.org/officeDocument/2006/relationships/hyperlink" Target="https://colab.research.google.com/drive/1gvaks-lwGd_wm0S6g6qkLCiAz1jVmAxd?usp=sharing" TargetMode="External"/><Relationship Id="rId35" Type="http://schemas.openxmlformats.org/officeDocument/2006/relationships/hyperlink" Target="https://colab.research.google.com/drive/19XjBj8NgPhuOANjP1zEMgqcNeDjCCf58?usp=sharing" TargetMode="External"/><Relationship Id="rId8" Type="http://schemas.openxmlformats.org/officeDocument/2006/relationships/hyperlink" Target="https://colab.research.google.com/drive/1p7ICf3gY_WJ668UcVnbzJnoM7fsU4Z4_?usp=sharing" TargetMode="External"/><Relationship Id="rId3" Type="http://schemas.openxmlformats.org/officeDocument/2006/relationships/hyperlink" Target="https://colab.research.google.com/drive/12CLz2HwlgAKSrjLxBNP9l89fXXQ0GMTO?usp=sharing"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colab.research.google.com/drive/1Cp_cTRMN4BOvuhNf5fRsES6l51q9i4f2?usp=sharing" TargetMode="External"/><Relationship Id="rId18" Type="http://schemas.openxmlformats.org/officeDocument/2006/relationships/hyperlink" Target="https://colab.research.google.com/drive/12Hc7Mb1i_TufJS2H7mkZkKxVCLzCBrht?usp=sharing" TargetMode="External"/><Relationship Id="rId26" Type="http://schemas.openxmlformats.org/officeDocument/2006/relationships/hyperlink" Target="https://colab.research.google.com/drive/1cktjpmfbghejhm2vf6EsBwRkketBMsHW?usp=sharing" TargetMode="External"/><Relationship Id="rId39" Type="http://schemas.openxmlformats.org/officeDocument/2006/relationships/hyperlink" Target="https://colab.research.google.com/drive/1JaKBXo7T-HNbZtYZkTJX56UVOR_nmhr1?usp=sharing" TargetMode="External"/><Relationship Id="rId21" Type="http://schemas.openxmlformats.org/officeDocument/2006/relationships/hyperlink" Target="https://github.com/ViniciusBerti/20241_maua_ecm252_intro_git/blob/main/IMT_ex_avaliativo_graphs_3.ipynb" TargetMode="External"/><Relationship Id="rId34" Type="http://schemas.openxmlformats.org/officeDocument/2006/relationships/hyperlink" Target="https://colab.research.google.com/drive/1D6xGI2J9lNC0EMdVzEVEOphLIVDDAZkJ?usp=sharing" TargetMode="External"/><Relationship Id="rId7" Type="http://schemas.openxmlformats.org/officeDocument/2006/relationships/hyperlink" Target="https://colab.research.google.com/drive/1rF5Gz6ju4rzoPcpotWfDPDYYI26MtLLw?usp=sharing" TargetMode="External"/><Relationship Id="rId12" Type="http://schemas.openxmlformats.org/officeDocument/2006/relationships/hyperlink" Target="https://colab.research.google.com/drive/1nygL8rd74OKF0KzXeluuk8RNpd8N7Z1i?usp=sharing" TargetMode="External"/><Relationship Id="rId17" Type="http://schemas.openxmlformats.org/officeDocument/2006/relationships/hyperlink" Target="https://colab.research.google.com/drive/1CyACwXhT4zmcauUuCby6_3Hfj3sn4fm-?usp=sharing" TargetMode="External"/><Relationship Id="rId25" Type="http://schemas.openxmlformats.org/officeDocument/2006/relationships/hyperlink" Target="https://colab.research.google.com/drive/1hleY-j0gWpA4PAIjtMoH_5f3UJm7WERC" TargetMode="External"/><Relationship Id="rId33" Type="http://schemas.openxmlformats.org/officeDocument/2006/relationships/hyperlink" Target="https://colab.research.google.com/drive/10Mk9dfR_HheghvccglqNm7_2hPCNJahu?usp=sharing" TargetMode="External"/><Relationship Id="rId38" Type="http://schemas.openxmlformats.org/officeDocument/2006/relationships/hyperlink" Target="https://colab.research.google.com/drive/1JaKBXo7T-HNbZtYZkTJX56UVOR_nmhr1?usp=sharing" TargetMode="External"/><Relationship Id="rId2" Type="http://schemas.openxmlformats.org/officeDocument/2006/relationships/hyperlink" Target="https://colab.research.google.com/drive/1xY09d2liztT2pJ8xG-Og-sU4r4DHtQyN?usp=sharing" TargetMode="External"/><Relationship Id="rId16" Type="http://schemas.openxmlformats.org/officeDocument/2006/relationships/hyperlink" Target="https://colab.research.google.com/drive/1zPkpvSyk0NcUBzAlyz32ZjN0aQgBUJQj?usp=sharing" TargetMode="External"/><Relationship Id="rId20" Type="http://schemas.openxmlformats.org/officeDocument/2006/relationships/hyperlink" Target="https://colab.research.google.com/drive/14DLGrlvSkZ3nUKkisxlTNsGzSkrIu0Mh?usp=sharing" TargetMode="External"/><Relationship Id="rId29" Type="http://schemas.openxmlformats.org/officeDocument/2006/relationships/hyperlink" Target="https://colab.research.google.com/drive/17t4tdfhcO-Nwpc_1i6gWho2PFb--UCGx?usp=sharing" TargetMode="External"/><Relationship Id="rId1" Type="http://schemas.openxmlformats.org/officeDocument/2006/relationships/hyperlink" Target="https://colab.research.google.com/drive/18wfrMOE7t98slqfFGdIgaNUuBou552hp?usp=sharing" TargetMode="External"/><Relationship Id="rId6" Type="http://schemas.openxmlformats.org/officeDocument/2006/relationships/hyperlink" Target="https://colab.research.google.com/drive/1xk_3RNSyqePFs0F_433lYPjJWXcUWevR?usp=sharing" TargetMode="External"/><Relationship Id="rId11" Type="http://schemas.openxmlformats.org/officeDocument/2006/relationships/hyperlink" Target="https://colab.research.google.com/drive/1ivsE3vDfbbC_iolnoFw4lI0oebL3JGn0?usp=sharing" TargetMode="External"/><Relationship Id="rId24" Type="http://schemas.openxmlformats.org/officeDocument/2006/relationships/hyperlink" Target="https://colab.research.google.com/drive/1rylCntd9uWcI-LcQfjnDF0iRwQWqi-vx?usp=sharing" TargetMode="External"/><Relationship Id="rId32" Type="http://schemas.openxmlformats.org/officeDocument/2006/relationships/hyperlink" Target="https://colab.research.google.com/drive/1_ZcBQh0K8SML6gPBMSK6ubH3NJhxroKx?usp=sharing" TargetMode="External"/><Relationship Id="rId37" Type="http://schemas.openxmlformats.org/officeDocument/2006/relationships/hyperlink" Target="https://colab.research.google.com/drive/1JaKBXo7T-HNbZtYZkTJX56UVOR_nmhr1?usp=sharing" TargetMode="External"/><Relationship Id="rId40" Type="http://schemas.openxmlformats.org/officeDocument/2006/relationships/table" Target="../tables/table3.xml"/><Relationship Id="rId5" Type="http://schemas.openxmlformats.org/officeDocument/2006/relationships/hyperlink" Target="https://colab.research.google.com/drive/1wbOWk41VdKfHoX1go1Svv4QJCI8lhBsA?usp=sharing" TargetMode="External"/><Relationship Id="rId15" Type="http://schemas.openxmlformats.org/officeDocument/2006/relationships/hyperlink" Target="https://colab.research.google.com/drive/15XEkkQf3UiJBrVXNNvJ8I0P-sm8o-9DB?usp=sharing" TargetMode="External"/><Relationship Id="rId23" Type="http://schemas.openxmlformats.org/officeDocument/2006/relationships/hyperlink" Target="https://colab.research.google.com/drive/12AciSySs_Ye20M3uEUDqaBnuUN4lMUrM?usp=drive_link" TargetMode="External"/><Relationship Id="rId28" Type="http://schemas.openxmlformats.org/officeDocument/2006/relationships/hyperlink" Target="https://colab.research.google.com/drive/1JFLPQDQLB0JsGgx8iKMJMmUkx3XN3gxs?usp=sharing" TargetMode="External"/><Relationship Id="rId36" Type="http://schemas.openxmlformats.org/officeDocument/2006/relationships/hyperlink" Target="https://colab.research.google.com/drive/1YlbpIBrz1YBnY3KzhJ4BVJyRtJbu5hHK?usp=sharing" TargetMode="External"/><Relationship Id="rId10" Type="http://schemas.openxmlformats.org/officeDocument/2006/relationships/hyperlink" Target="https://colab.research.google.com/drive/1hRHA4a4rR-8gdd0eqredQPXoSp7ftDng?usp=sharing" TargetMode="External"/><Relationship Id="rId19" Type="http://schemas.openxmlformats.org/officeDocument/2006/relationships/hyperlink" Target="https://colab.research.google.com/drive/1GlxISc4zTC9yg35cuuy4h1LgzGDmDcqg?usp=sharing" TargetMode="External"/><Relationship Id="rId31" Type="http://schemas.openxmlformats.org/officeDocument/2006/relationships/hyperlink" Target="https://colab.research.google.com/drive/1JaKBXo7T-HNbZtYZkTJX56UVOR_nmhr1?usp=sharing" TargetMode="External"/><Relationship Id="rId4" Type="http://schemas.openxmlformats.org/officeDocument/2006/relationships/hyperlink" Target="https://colab.research.google.com/drive/1zPTGbF53opUKg2GYii9-JLKdeCf5EppD?usp=sharing" TargetMode="External"/><Relationship Id="rId9" Type="http://schemas.openxmlformats.org/officeDocument/2006/relationships/hyperlink" Target="https://colab.research.google.com/drive/13OBB53Tdk1UR1pqOS0j_Asx6v3gESAZJ?usp=sharing" TargetMode="External"/><Relationship Id="rId14" Type="http://schemas.openxmlformats.org/officeDocument/2006/relationships/hyperlink" Target="https://colab.research.google.com/drive/1jJtDcT9lTYhmo5Zr3Vf8KbKt5MbKdr69?usp=sharing" TargetMode="External"/><Relationship Id="rId22" Type="http://schemas.openxmlformats.org/officeDocument/2006/relationships/hyperlink" Target="https://colab.research.google.com/drive/1UdSxdrjwDpfuIHwLSrdbw8bjfTGxqoLY?usp=sharing" TargetMode="External"/><Relationship Id="rId27" Type="http://schemas.openxmlformats.org/officeDocument/2006/relationships/hyperlink" Target="https://colab.research.google.com/drive/1YlbpIBrz1YBnY3KzhJ4BVJyRtJbu5hHK?usp=sharing" TargetMode="External"/><Relationship Id="rId30" Type="http://schemas.openxmlformats.org/officeDocument/2006/relationships/hyperlink" Target="https://colab.research.google.com/drive/1mVAoGwgE2SHl7_IwwPXhkEToXYobbo29?usp=sharing" TargetMode="External"/><Relationship Id="rId35" Type="http://schemas.openxmlformats.org/officeDocument/2006/relationships/hyperlink" Target="https://colab.research.google.com/drive/17rSk1WzT7j0neQs_Rse5SB7fB_fjSfa9?usp=sharing" TargetMode="External"/><Relationship Id="rId8" Type="http://schemas.openxmlformats.org/officeDocument/2006/relationships/hyperlink" Target="https://colab.research.google.com/drive/1Amag-gKmuHqQSoZzgPi1kR2rtgaoibB6?usp=sharing" TargetMode="External"/><Relationship Id="rId3" Type="http://schemas.openxmlformats.org/officeDocument/2006/relationships/hyperlink" Target="https://colab.research.google.com/drive/12L4wdow1QevQVViG5GG_yOEleIA0p96C?usp=sharing"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colab.research.google.com/drive/1L4lE6rQyoj967r4xBvbcJt_yMwvJq26x?usp=sharing" TargetMode="External"/><Relationship Id="rId18" Type="http://schemas.openxmlformats.org/officeDocument/2006/relationships/hyperlink" Target="https://colab.research.google.com/drive/1s3uDRkdkLd1c-77jXhsK3C7kkkCAJSab?usp=sharing" TargetMode="External"/><Relationship Id="rId26" Type="http://schemas.openxmlformats.org/officeDocument/2006/relationships/hyperlink" Target="https://colab.research.google.com/drive/1kjfydOtd0WZSKU8PFV9fMBA9THQg1HjX?usp=sharing" TargetMode="External"/><Relationship Id="rId3" Type="http://schemas.openxmlformats.org/officeDocument/2006/relationships/hyperlink" Target="https://colab.research.google.com/drive/1SFxuIP5PYmvcKCEJjmrQALeNxkjXXCE8" TargetMode="External"/><Relationship Id="rId21" Type="http://schemas.openxmlformats.org/officeDocument/2006/relationships/hyperlink" Target="https://colab.research.google.com/drive/1E8NNLVv3dlew3rfyUOR8-Q45L5b-aBU8?usp=sharing" TargetMode="External"/><Relationship Id="rId7" Type="http://schemas.openxmlformats.org/officeDocument/2006/relationships/hyperlink" Target="https://colab.research.google.com/drive/195tdRDVyOy7yAhX8phwkbYNIcdRLztNE?usp=sharing" TargetMode="External"/><Relationship Id="rId12" Type="http://schemas.openxmlformats.org/officeDocument/2006/relationships/hyperlink" Target="https://colab.research.google.com/drive/1zpvNaOX4QgtCNJqx9iMbSsSOFu9LYBLe?usp=sharing" TargetMode="External"/><Relationship Id="rId17" Type="http://schemas.openxmlformats.org/officeDocument/2006/relationships/hyperlink" Target="https://colab.research.google.com/drive/1-7UpKYHRi--Dnp1BOO3xTnSgiQh9-uzB?usp=sharing" TargetMode="External"/><Relationship Id="rId25" Type="http://schemas.openxmlformats.org/officeDocument/2006/relationships/hyperlink" Target="https://colab.research.google.com/drive/1d8rjdHXxlipR1nCw0dTHGDgRG1nvg4q9?usp=sharing" TargetMode="External"/><Relationship Id="rId33" Type="http://schemas.openxmlformats.org/officeDocument/2006/relationships/hyperlink" Target="https://colab.research.google.com/drive/1Y0tQQyTT_KUV4RMxwng2wlbnP9bRMrY6?usp=sharing" TargetMode="External"/><Relationship Id="rId2" Type="http://schemas.openxmlformats.org/officeDocument/2006/relationships/hyperlink" Target="https://colab.research.google.com/drive/1nBcjFxMBZRNCjI2WpsWEqZndhWqTH6Cr?usp=sharing" TargetMode="External"/><Relationship Id="rId16" Type="http://schemas.openxmlformats.org/officeDocument/2006/relationships/hyperlink" Target="https://colab.research.google.com/drive/1D-Pl84125G1IDu3OKXG4AK366CireWSi?usp=sharing" TargetMode="External"/><Relationship Id="rId20" Type="http://schemas.openxmlformats.org/officeDocument/2006/relationships/hyperlink" Target="https://colab.research.google.com/drive/1I46_7sMifXzfSjROjymvB8B6BO67jQlB?usp=sharing" TargetMode="External"/><Relationship Id="rId29" Type="http://schemas.openxmlformats.org/officeDocument/2006/relationships/hyperlink" Target="https://colab.research.google.com/drive/1FrVqUs2IMtAYvEiKD4feE7U-Aeae07mu?usp=sharing" TargetMode="External"/><Relationship Id="rId1" Type="http://schemas.openxmlformats.org/officeDocument/2006/relationships/hyperlink" Target="https://colab.research.google.com/drive/1nJzOZgK6onF7geittDUaDGg5cr-BRFgt?usp=sharing" TargetMode="External"/><Relationship Id="rId6" Type="http://schemas.openxmlformats.org/officeDocument/2006/relationships/hyperlink" Target="https://colab.research.google.com/drive/1Bdx0D3egp0rRDpinequdqDaxco3GHH3T?usp=sharing" TargetMode="External"/><Relationship Id="rId11" Type="http://schemas.openxmlformats.org/officeDocument/2006/relationships/hyperlink" Target="https://colab.research.google.com/drive/1gcp-Sx2UMP2u-RjJlQ3i-vrQxuId_yqI?usp=sharing" TargetMode="External"/><Relationship Id="rId24" Type="http://schemas.openxmlformats.org/officeDocument/2006/relationships/hyperlink" Target="https://colab.research.google.com/drive/18MjbVKbd2gFC5Jha3QRuI8KAecriPyoQ?usp=sharing" TargetMode="External"/><Relationship Id="rId32" Type="http://schemas.openxmlformats.org/officeDocument/2006/relationships/hyperlink" Target="https://colab.research.google.com/drive/1Xj781ycw1d5dQXgweKCPdGUjv_gpPBsY?usp=sharing" TargetMode="External"/><Relationship Id="rId5" Type="http://schemas.openxmlformats.org/officeDocument/2006/relationships/hyperlink" Target="https://colab.research.google.com/drive/1AJO1ifOO4Hy45mdjm91aDilt9U_5xN6T?usp=sharing" TargetMode="External"/><Relationship Id="rId15" Type="http://schemas.openxmlformats.org/officeDocument/2006/relationships/hyperlink" Target="https://colab.research.google.com/drive/1b7wgMHPdZRsgMwgzriyHGl3P-2K4eTTS" TargetMode="External"/><Relationship Id="rId23" Type="http://schemas.openxmlformats.org/officeDocument/2006/relationships/hyperlink" Target="https://colab.research.google.com/drive/1iraXKrrLsnXN8NeIoxLXBkdKO6lGkoBN?usp=sharing" TargetMode="External"/><Relationship Id="rId28" Type="http://schemas.openxmlformats.org/officeDocument/2006/relationships/hyperlink" Target="https://colab.research.google.com/drive/1ST0a7MEdJvu3r9vAjeUwfT8sOdbkS227?usp=sharing" TargetMode="External"/><Relationship Id="rId10" Type="http://schemas.openxmlformats.org/officeDocument/2006/relationships/hyperlink" Target="https://colab.research.google.com/drive/15PQnuAJ4xBmCMj2TiTXejYDyEiudfFjC?usp=sharing" TargetMode="External"/><Relationship Id="rId19" Type="http://schemas.openxmlformats.org/officeDocument/2006/relationships/hyperlink" Target="https://colab.research.google.com/drive/19brY1-211WzOOjYP8klZB5-CuPrd4LuE?usp=sharing" TargetMode="External"/><Relationship Id="rId31" Type="http://schemas.openxmlformats.org/officeDocument/2006/relationships/hyperlink" Target="https://colab.research.google.com/drive/1CfG5EBctEckCVfE-Tb0G3aZj7_ri9lS7?usp=sharing" TargetMode="External"/><Relationship Id="rId4" Type="http://schemas.openxmlformats.org/officeDocument/2006/relationships/hyperlink" Target="https://colab.research.google.com/drive/15nR4jzthWdB1uZTBspiqTXyVPJs_S4hO?usp=sharing" TargetMode="External"/><Relationship Id="rId9" Type="http://schemas.openxmlformats.org/officeDocument/2006/relationships/hyperlink" Target="https://github.com/ViniciusBerti/20241_maua_ecm252_intro_git/blob/main/C%C3%B3pia_de_IMT_Exemplo_ARIMA_1_ex.ipynb" TargetMode="External"/><Relationship Id="rId14" Type="http://schemas.openxmlformats.org/officeDocument/2006/relationships/hyperlink" Target="https://colab.research.google.com/drive/1p7X8ZB43Y1tZo2PsxbwM1UFU2SQahfVp?usp=sharing" TargetMode="External"/><Relationship Id="rId22" Type="http://schemas.openxmlformats.org/officeDocument/2006/relationships/hyperlink" Target="https://colab.research.google.com/drive/1Ix9NtYzy1kApBAtF8bCU9FSIz4T682ar?usp=drive_link" TargetMode="External"/><Relationship Id="rId27" Type="http://schemas.openxmlformats.org/officeDocument/2006/relationships/hyperlink" Target="https://colab.research.google.com/drive/1HBVLIGmbDo4tHqwrbdo4jB0SpK4v04bQ?usp=sharing" TargetMode="External"/><Relationship Id="rId30" Type="http://schemas.openxmlformats.org/officeDocument/2006/relationships/hyperlink" Target="https://colab.research.google.com/drive/1HElQo24PasdqvnI9Eu_lQev9ID7XQqDi?usp=sharing" TargetMode="External"/><Relationship Id="rId8" Type="http://schemas.openxmlformats.org/officeDocument/2006/relationships/hyperlink" Target="https://colab.research.google.com/drive/1Qa32agIBFGrzCwp3JfmqJ38FLHIPGKia"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colab.research.google.com/drive/1Ue8DiMJorGcq44qrHqu7VQzusDvDj6fY?usp=sharing" TargetMode="External"/><Relationship Id="rId18" Type="http://schemas.openxmlformats.org/officeDocument/2006/relationships/hyperlink" Target="https://colab.research.google.com/drive/1hEib1oEtc4z9dJC3Bqc8gm0pcZ53TifW?usp=sharing" TargetMode="External"/><Relationship Id="rId26" Type="http://schemas.openxmlformats.org/officeDocument/2006/relationships/hyperlink" Target="https://colab.research.google.com/drive/1TMFOyTt7oNmL0QJH6zXYe4_JplNlkSxj?usp=sharing" TargetMode="External"/><Relationship Id="rId39" Type="http://schemas.openxmlformats.org/officeDocument/2006/relationships/hyperlink" Target="https://colab.research.google.com/drive/11E0xPNFMKwbL7jRxsHsCoyzw3oYWidjx?usp=sharing" TargetMode="External"/><Relationship Id="rId21" Type="http://schemas.openxmlformats.org/officeDocument/2006/relationships/hyperlink" Target="https://colab.research.google.com/drive/1YFd9bBjvRxJKG4M1NwPsKKCo37oi4a-I?usp=sharing" TargetMode="External"/><Relationship Id="rId34" Type="http://schemas.openxmlformats.org/officeDocument/2006/relationships/hyperlink" Target="https://colab.research.google.com/drive/1jbCt7HJ821SiCxfY5_OQZgbseQzJZAz9?usp=sharing" TargetMode="External"/><Relationship Id="rId7" Type="http://schemas.openxmlformats.org/officeDocument/2006/relationships/hyperlink" Target="https://colab.research.google.com/drive/1mLOCTPH8U0zj8wYxzI_Ry6dDu9bwexv6?usp=sharing" TargetMode="External"/><Relationship Id="rId12" Type="http://schemas.openxmlformats.org/officeDocument/2006/relationships/hyperlink" Target="https://github.com/ViniciusBerti/20241_maua_ecm252_intro_git/blob/main/IMT_CD_P2_2025S1_1.ipynb" TargetMode="External"/><Relationship Id="rId17" Type="http://schemas.openxmlformats.org/officeDocument/2006/relationships/hyperlink" Target="https://colab.research.google.com/drive/1ifzmJ8dQzixtMG6h-NkXR-k-usI0HL2W?usp=sharing" TargetMode="External"/><Relationship Id="rId25" Type="http://schemas.openxmlformats.org/officeDocument/2006/relationships/hyperlink" Target="https://colab.research.google.com/drive/1wxJSlxkIdwrkg0IIFDzGRlAE079B0J7x?usp=sharing" TargetMode="External"/><Relationship Id="rId33" Type="http://schemas.openxmlformats.org/officeDocument/2006/relationships/hyperlink" Target="https://colab.research.google.com/drive/1eCjZJONhLzEZXaCvU4gFaNni1taXVbf6" TargetMode="External"/><Relationship Id="rId38" Type="http://schemas.openxmlformats.org/officeDocument/2006/relationships/hyperlink" Target="https://colab.research.google.com/drive/10wcSJIkq3oi0uDWuTrGcwTHIxoj1zlDP?usp=sharing" TargetMode="External"/><Relationship Id="rId2" Type="http://schemas.openxmlformats.org/officeDocument/2006/relationships/hyperlink" Target="https://colab.research.google.com/drive/1RccMYAY6m3KbMiOd-GhKPxmibgdyBfE4?usp=sharing" TargetMode="External"/><Relationship Id="rId16" Type="http://schemas.openxmlformats.org/officeDocument/2006/relationships/hyperlink" Target="https://colab.research.google.com/drive/1TdRxc1YuocOBiGv-eSr8OWGRNPixDhhi?usp=sharing" TargetMode="External"/><Relationship Id="rId20" Type="http://schemas.openxmlformats.org/officeDocument/2006/relationships/hyperlink" Target="https://colab.research.google.com/drive/1qkE_cCd-vBO8r1d6a_xWiF3RUXcu4YKf?usp=sharing" TargetMode="External"/><Relationship Id="rId29" Type="http://schemas.openxmlformats.org/officeDocument/2006/relationships/hyperlink" Target="https://colab.research.google.com/drive/1iaiCENe02wd-7f-agWtvz8Xw-sCQjWS4?usp=sharing" TargetMode="External"/><Relationship Id="rId1" Type="http://schemas.openxmlformats.org/officeDocument/2006/relationships/hyperlink" Target="https://colab.research.google.com/drive/1OvJ2a2CO-qNu81JWOF9_4ZQTPztYUqGd" TargetMode="External"/><Relationship Id="rId6" Type="http://schemas.openxmlformats.org/officeDocument/2006/relationships/hyperlink" Target="https://colab.research.google.com/drive/1iKeS0E494vulGfaXEJc2-BtLq4Gr8Wie?usp=sharing" TargetMode="External"/><Relationship Id="rId11" Type="http://schemas.openxmlformats.org/officeDocument/2006/relationships/hyperlink" Target="https://colab.research.google.com/drive/1MtkflurZRCkJBxYc4IvMDALsb_QX2oZ4?usp=sharing" TargetMode="External"/><Relationship Id="rId24" Type="http://schemas.openxmlformats.org/officeDocument/2006/relationships/hyperlink" Target="https://colab.research.google.com/drive/1n-jY3vRIjzc7YIPzs4NuHZSJtUup8kMu?usp=sharing" TargetMode="External"/><Relationship Id="rId32" Type="http://schemas.openxmlformats.org/officeDocument/2006/relationships/hyperlink" Target="https://colab.research.google.com/drive/1eBQrYmbQWV8AN7ovaYe8Ja_eifx8yxBC?usp=sharing" TargetMode="External"/><Relationship Id="rId37" Type="http://schemas.openxmlformats.org/officeDocument/2006/relationships/hyperlink" Target="https://colab.research.google.com/drive/1yPzxgJkLTQ0ULVUL32B9DrQhO3QNVlD5?usp=sharing" TargetMode="External"/><Relationship Id="rId5" Type="http://schemas.openxmlformats.org/officeDocument/2006/relationships/hyperlink" Target="https://colab.research.google.com/drive/1Pq5nov6xXTByRYi7xczk3YPyT3WPwUDR?usp=sharing" TargetMode="External"/><Relationship Id="rId15" Type="http://schemas.openxmlformats.org/officeDocument/2006/relationships/hyperlink" Target="https://colab.research.google.com/drive/1LqaNXYFU0E33PgzEqPVvqqCRFXek3GOe?usp=sharing" TargetMode="External"/><Relationship Id="rId23" Type="http://schemas.openxmlformats.org/officeDocument/2006/relationships/hyperlink" Target="https://colab.research.google.com/drive/1ZfvRVMWrLDCvX70xkpg_vHZOkh2z4V44?usp=sharing" TargetMode="External"/><Relationship Id="rId28" Type="http://schemas.openxmlformats.org/officeDocument/2006/relationships/hyperlink" Target="https://colab.research.google.com/drive/1BkAYhMq0sEmV2mYoSAZVUn9IlVn23d3y?usp=sharing" TargetMode="External"/><Relationship Id="rId36" Type="http://schemas.openxmlformats.org/officeDocument/2006/relationships/hyperlink" Target="https://colab.research.google.com/drive/1F4LDUwJsaD_jiuTV4AYEx1rfev3GvmWZ?usp=sharing" TargetMode="External"/><Relationship Id="rId10" Type="http://schemas.openxmlformats.org/officeDocument/2006/relationships/hyperlink" Target="https://colab.research.google.com/drive/18e0eoEH42Yj90jr7LkmuhWup7SEhhx92?usp=sharing" TargetMode="External"/><Relationship Id="rId19" Type="http://schemas.openxmlformats.org/officeDocument/2006/relationships/hyperlink" Target="https://colab.research.google.com/drive/1Owe03yLGPCXT_qLFWSt7y7RHC81czNdP?usp=sharing" TargetMode="External"/><Relationship Id="rId31" Type="http://schemas.openxmlformats.org/officeDocument/2006/relationships/hyperlink" Target="https://colab.research.google.com/drive/1fQk81EVVELaNi7sgYpZdYPRs1BNoyRyn?usp=sharing" TargetMode="External"/><Relationship Id="rId4" Type="http://schemas.openxmlformats.org/officeDocument/2006/relationships/hyperlink" Target="https://colab.research.google.com/drive/10AdOXxHsO-zilsqV6mf9I5qQteqD7Rk5?usp=sharing" TargetMode="External"/><Relationship Id="rId9" Type="http://schemas.openxmlformats.org/officeDocument/2006/relationships/hyperlink" Target="https://colab.research.google.com/drive/1TdLrR85zUiKjc5ABuw5e9rQU9Qx7prBm?usp=sharing" TargetMode="External"/><Relationship Id="rId14" Type="http://schemas.openxmlformats.org/officeDocument/2006/relationships/hyperlink" Target="https://colab.research.google.com/drive/1P_nes685kNSk3qhGWu1cnztMgdz82R6E?usp=sharing" TargetMode="External"/><Relationship Id="rId22" Type="http://schemas.openxmlformats.org/officeDocument/2006/relationships/hyperlink" Target="https://colab.research.google.com/drive/1BYgvJ9ybncuH1UKQcWpI9CQF6sMcHx-D?usp=sharing" TargetMode="External"/><Relationship Id="rId27" Type="http://schemas.openxmlformats.org/officeDocument/2006/relationships/hyperlink" Target="https://colab.research.google.com/drive/1rWAGS2D0pnuFW_OmlruMQ6HcwciiTLUu?usp=sharing" TargetMode="External"/><Relationship Id="rId30" Type="http://schemas.openxmlformats.org/officeDocument/2006/relationships/hyperlink" Target="https://colab.research.google.com/drive/1gvaks-lwGd_wm0S6g6qkLCiAz1jVmAxd?usp=sharing" TargetMode="External"/><Relationship Id="rId35" Type="http://schemas.openxmlformats.org/officeDocument/2006/relationships/hyperlink" Target="https://colab.research.google.com/drive/19XjBj8NgPhuOANjP1zEMgqcNeDjCCf58?usp=sharing" TargetMode="External"/><Relationship Id="rId8" Type="http://schemas.openxmlformats.org/officeDocument/2006/relationships/hyperlink" Target="https://colab.research.google.com/drive/1p7ICf3gY_WJ668UcVnbzJnoM7fsU4Z4_?usp=sharing" TargetMode="External"/><Relationship Id="rId3" Type="http://schemas.openxmlformats.org/officeDocument/2006/relationships/hyperlink" Target="https://colab.research.google.com/drive/12CLz2HwlgAKSrjLxBNP9l89fXXQ0GMTO?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D4DAD-DDAA-4D33-B83D-BFB9EAD5BD4A}">
  <dimension ref="A1:M41"/>
  <sheetViews>
    <sheetView tabSelected="1" workbookViewId="0">
      <selection activeCell="C1" sqref="C1:C1048576"/>
    </sheetView>
  </sheetViews>
  <sheetFormatPr defaultRowHeight="12.75"/>
  <cols>
    <col min="1" max="1" width="37.28515625" bestFit="1" customWidth="1"/>
    <col min="2" max="2" width="19" style="214" bestFit="1" customWidth="1"/>
    <col min="3" max="3" width="12.5703125" style="214" customWidth="1"/>
    <col min="4" max="4" width="12.85546875" hidden="1" customWidth="1"/>
    <col min="5" max="5" width="10.7109375" style="214" customWidth="1"/>
    <col min="6" max="6" width="19" style="214" hidden="1" customWidth="1"/>
    <col min="7" max="7" width="10.7109375" style="214" customWidth="1"/>
    <col min="8" max="8" width="10.85546875" style="214" customWidth="1"/>
    <col min="9" max="9" width="37.28515625" hidden="1" customWidth="1"/>
    <col min="10" max="10" width="10.85546875" style="214" customWidth="1"/>
    <col min="11" max="11" width="43.7109375" customWidth="1"/>
    <col min="12" max="12" width="37.28515625" hidden="1" customWidth="1"/>
  </cols>
  <sheetData>
    <row r="1" spans="1:13">
      <c r="A1" s="116" t="s">
        <v>2</v>
      </c>
      <c r="B1" s="116" t="s">
        <v>3</v>
      </c>
      <c r="C1" s="116" t="s">
        <v>637</v>
      </c>
      <c r="E1" s="116" t="s">
        <v>638</v>
      </c>
      <c r="F1" s="116"/>
      <c r="G1" s="116" t="s">
        <v>639</v>
      </c>
      <c r="H1" s="116" t="s">
        <v>640</v>
      </c>
      <c r="I1" s="116" t="s">
        <v>672</v>
      </c>
      <c r="J1" s="116" t="s">
        <v>673</v>
      </c>
      <c r="K1" s="116" t="s">
        <v>641</v>
      </c>
      <c r="L1" s="116" t="s">
        <v>642</v>
      </c>
    </row>
    <row r="2" spans="1:13">
      <c r="A2" s="120" t="s">
        <v>97</v>
      </c>
      <c r="B2" s="121" t="s">
        <v>98</v>
      </c>
      <c r="C2" s="274">
        <f>Prova!E3</f>
        <v>3.6</v>
      </c>
      <c r="D2" t="str">
        <f>VLOOKUP(B2,'Ex3'!D:E,1,FALSE)</f>
        <v>21.01922-3</v>
      </c>
      <c r="E2" s="274">
        <f>VLOOKUP(B2,'Ex3'!D:E,2,FALSE)</f>
        <v>10</v>
      </c>
      <c r="F2" s="121" t="str">
        <f>VLOOKUP(B2,'Ex4'!D:E,1,FALSE)</f>
        <v>21.01922-3</v>
      </c>
      <c r="G2" s="274">
        <f>VLOOKUP(B2,'Ex4'!D:E,2,FALSE)</f>
        <v>3.3333333333333335</v>
      </c>
      <c r="H2" s="274">
        <f t="shared" ref="H2:H40" si="0">(E2+G2)/2</f>
        <v>6.666666666666667</v>
      </c>
      <c r="I2" s="120" t="s">
        <v>643</v>
      </c>
      <c r="J2" s="274">
        <v>7</v>
      </c>
      <c r="K2" s="120" t="s">
        <v>644</v>
      </c>
      <c r="L2" s="120" t="s">
        <v>645</v>
      </c>
    </row>
    <row r="3" spans="1:13">
      <c r="A3" s="101" t="s">
        <v>16</v>
      </c>
      <c r="B3" s="273" t="s">
        <v>17</v>
      </c>
      <c r="C3" s="275">
        <f>Prova!E4</f>
        <v>2.4</v>
      </c>
      <c r="D3" t="str">
        <f>VLOOKUP(B3,'Ex3'!D:E,1,FALSE)</f>
        <v>21.00663-6</v>
      </c>
      <c r="E3" s="275">
        <f>VLOOKUP(B3,'Ex3'!D:E,2,FALSE)</f>
        <v>10</v>
      </c>
      <c r="F3" s="273" t="str">
        <f>VLOOKUP(B3,'Ex4'!D:E,1,FALSE)</f>
        <v>21.00663-6</v>
      </c>
      <c r="G3" s="275">
        <f>VLOOKUP(B3,'Ex4'!D:E,2,FALSE)</f>
        <v>9.1666666666666661</v>
      </c>
      <c r="H3" s="275">
        <f t="shared" si="0"/>
        <v>9.5833333333333321</v>
      </c>
      <c r="I3" s="101" t="s">
        <v>16</v>
      </c>
      <c r="J3" s="275">
        <v>8</v>
      </c>
      <c r="K3" s="101" t="s">
        <v>646</v>
      </c>
      <c r="L3" s="101" t="s">
        <v>647</v>
      </c>
    </row>
    <row r="4" spans="1:13">
      <c r="A4" s="103" t="s">
        <v>92</v>
      </c>
      <c r="B4" s="104" t="s">
        <v>481</v>
      </c>
      <c r="C4" s="276">
        <f>Prova!E5</f>
        <v>6.6</v>
      </c>
      <c r="D4" t="str">
        <f>VLOOKUP(B4,'Ex3'!D:E,1,FALSE)</f>
        <v>20.02194-0</v>
      </c>
      <c r="E4" s="276">
        <f>VLOOKUP(B4,'Ex3'!D:E,2,FALSE)</f>
        <v>8</v>
      </c>
      <c r="F4" s="104" t="str">
        <f>VLOOKUP(B4,'Ex4'!D:E,1,FALSE)</f>
        <v>20.02194-0</v>
      </c>
      <c r="G4" s="276">
        <f>VLOOKUP(B4,'Ex4'!D:E,2,FALSE)</f>
        <v>0.83333333333333337</v>
      </c>
      <c r="H4" s="276">
        <f t="shared" si="0"/>
        <v>4.416666666666667</v>
      </c>
      <c r="I4" s="103" t="s">
        <v>557</v>
      </c>
      <c r="J4" s="276">
        <v>7</v>
      </c>
      <c r="K4" s="103" t="s">
        <v>644</v>
      </c>
      <c r="L4" s="103" t="s">
        <v>645</v>
      </c>
    </row>
    <row r="5" spans="1:13">
      <c r="A5" s="101" t="s">
        <v>336</v>
      </c>
      <c r="B5" s="273" t="s">
        <v>337</v>
      </c>
      <c r="C5" s="275">
        <f>Prova!E6</f>
        <v>9</v>
      </c>
      <c r="D5" t="str">
        <f>VLOOKUP(B5,'Ex3'!D:E,1,FALSE)</f>
        <v>20.00041-3</v>
      </c>
      <c r="E5" s="275">
        <f>VLOOKUP(B5,'Ex3'!D:E,2,FALSE)</f>
        <v>10</v>
      </c>
      <c r="F5" s="273" t="str">
        <f>VLOOKUP(B5,'Ex4'!D:E,1,FALSE)</f>
        <v>20.00041-3</v>
      </c>
      <c r="G5" s="275">
        <f>VLOOKUP(B5,'Ex4'!D:E,2,FALSE)</f>
        <v>4.166666666666667</v>
      </c>
      <c r="H5" s="275">
        <f t="shared" si="0"/>
        <v>7.0833333333333339</v>
      </c>
      <c r="I5" s="101" t="s">
        <v>648</v>
      </c>
      <c r="J5" s="275">
        <v>7.5</v>
      </c>
      <c r="K5" s="101" t="s">
        <v>649</v>
      </c>
      <c r="L5" s="101" t="s">
        <v>650</v>
      </c>
      <c r="M5" s="189"/>
    </row>
    <row r="6" spans="1:13">
      <c r="A6" s="108" t="s">
        <v>235</v>
      </c>
      <c r="B6" s="109" t="s">
        <v>236</v>
      </c>
      <c r="C6" s="277">
        <f>Prova!E7</f>
        <v>5.4</v>
      </c>
      <c r="D6" t="str">
        <f>VLOOKUP(B6,'Ex3'!D:E,1,FALSE)</f>
        <v>21.00931-7</v>
      </c>
      <c r="E6" s="277">
        <f>VLOOKUP(B6,'Ex3'!D:E,2,FALSE)</f>
        <v>10</v>
      </c>
      <c r="F6" s="109" t="str">
        <f>VLOOKUP(B6,'Ex4'!D:E,1,FALSE)</f>
        <v>21.00931-7</v>
      </c>
      <c r="G6" s="277">
        <f>VLOOKUP(B6,'Ex4'!D:E,2,FALSE)</f>
        <v>4.166666666666667</v>
      </c>
      <c r="H6" s="277">
        <f t="shared" si="0"/>
        <v>7.0833333333333339</v>
      </c>
      <c r="I6" s="108" t="s">
        <v>651</v>
      </c>
      <c r="J6" s="277">
        <v>7</v>
      </c>
      <c r="K6" s="108" t="s">
        <v>644</v>
      </c>
      <c r="L6" s="108" t="s">
        <v>645</v>
      </c>
    </row>
    <row r="7" spans="1:13">
      <c r="A7" s="120" t="s">
        <v>228</v>
      </c>
      <c r="B7" s="121" t="s">
        <v>229</v>
      </c>
      <c r="C7" s="274">
        <f>Prova!E8</f>
        <v>0.6</v>
      </c>
      <c r="D7" t="str">
        <f>VLOOKUP(B7,'Ex3'!D:E,1,FALSE)</f>
        <v>20.01308-6</v>
      </c>
      <c r="E7" s="274">
        <f>VLOOKUP(B7,'Ex3'!D:E,2,FALSE)</f>
        <v>8</v>
      </c>
      <c r="F7" s="121" t="str">
        <f>VLOOKUP(B7,'Ex4'!D:E,1,FALSE)</f>
        <v>20.01308-6</v>
      </c>
      <c r="G7" s="274">
        <f>VLOOKUP(B7,'Ex4'!D:E,2,FALSE)</f>
        <v>5</v>
      </c>
      <c r="H7" s="274">
        <f t="shared" si="0"/>
        <v>6.5</v>
      </c>
      <c r="I7" s="120" t="s">
        <v>228</v>
      </c>
      <c r="J7" s="274">
        <v>7.5</v>
      </c>
      <c r="K7" s="120" t="s">
        <v>649</v>
      </c>
      <c r="L7" s="120" t="s">
        <v>650</v>
      </c>
      <c r="M7" s="189"/>
    </row>
    <row r="8" spans="1:13">
      <c r="A8" s="101" t="s">
        <v>134</v>
      </c>
      <c r="B8" s="273" t="s">
        <v>135</v>
      </c>
      <c r="C8" s="275">
        <f>Prova!E9</f>
        <v>9</v>
      </c>
      <c r="D8" t="str">
        <f>VLOOKUP(B8,'Ex3'!D:E,1,FALSE)</f>
        <v>21.00781-0</v>
      </c>
      <c r="E8" s="275">
        <f>VLOOKUP(B8,'Ex3'!D:E,2,FALSE)</f>
        <v>10</v>
      </c>
      <c r="F8" s="273" t="str">
        <f>VLOOKUP(B8,'Ex4'!D:E,1,FALSE)</f>
        <v>21.00781-0</v>
      </c>
      <c r="G8" s="275">
        <f>VLOOKUP(B8,'Ex4'!D:E,2,FALSE)</f>
        <v>9.1666666666666661</v>
      </c>
      <c r="H8" s="275">
        <f t="shared" si="0"/>
        <v>9.5833333333333321</v>
      </c>
      <c r="I8" s="101" t="s">
        <v>134</v>
      </c>
      <c r="J8" s="275">
        <v>9</v>
      </c>
      <c r="K8" s="101" t="s">
        <v>652</v>
      </c>
      <c r="L8" s="101" t="s">
        <v>653</v>
      </c>
    </row>
    <row r="9" spans="1:13">
      <c r="A9" s="103" t="s">
        <v>208</v>
      </c>
      <c r="B9" s="104" t="s">
        <v>209</v>
      </c>
      <c r="C9" s="276">
        <f>Prova!E10</f>
        <v>5.4</v>
      </c>
      <c r="D9" t="str">
        <f>VLOOKUP(B9,'Ex3'!D:E,1,FALSE)</f>
        <v>21.00478-0</v>
      </c>
      <c r="E9" s="276">
        <f>VLOOKUP(B9,'Ex3'!D:E,2,FALSE)</f>
        <v>10</v>
      </c>
      <c r="F9" s="104" t="str">
        <f>VLOOKUP(B9,'Ex4'!D:E,1,FALSE)</f>
        <v>21.00478-0</v>
      </c>
      <c r="G9" s="276">
        <f>VLOOKUP(B9,'Ex4'!D:E,2,FALSE)</f>
        <v>7.5</v>
      </c>
      <c r="H9" s="276">
        <f t="shared" si="0"/>
        <v>8.75</v>
      </c>
      <c r="I9" s="103" t="s">
        <v>654</v>
      </c>
      <c r="J9" s="276">
        <v>6.5</v>
      </c>
      <c r="K9" s="103" t="s">
        <v>655</v>
      </c>
      <c r="L9" s="103" t="s">
        <v>656</v>
      </c>
    </row>
    <row r="10" spans="1:13">
      <c r="A10" s="101" t="s">
        <v>377</v>
      </c>
      <c r="B10" s="273" t="s">
        <v>378</v>
      </c>
      <c r="C10" s="275">
        <f>Prova!E11</f>
        <v>5.4</v>
      </c>
      <c r="D10" t="str">
        <f>VLOOKUP(B10,'Ex3'!D:E,1,FALSE)</f>
        <v>20.01913-0</v>
      </c>
      <c r="E10" s="275">
        <f>VLOOKUP(B10,'Ex3'!D:E,2,FALSE)</f>
        <v>9</v>
      </c>
      <c r="F10" s="273" t="str">
        <f>VLOOKUP(B10,'Ex4'!D:E,1,FALSE)</f>
        <v>20.01913-0</v>
      </c>
      <c r="G10" s="275">
        <f>VLOOKUP(B10,'Ex4'!D:E,2,FALSE)</f>
        <v>5</v>
      </c>
      <c r="H10" s="275">
        <f t="shared" si="0"/>
        <v>7</v>
      </c>
      <c r="I10" s="101" t="s">
        <v>377</v>
      </c>
      <c r="J10" s="275">
        <v>7</v>
      </c>
      <c r="K10" s="101" t="s">
        <v>661</v>
      </c>
      <c r="L10" s="101" t="s">
        <v>662</v>
      </c>
    </row>
    <row r="11" spans="1:13">
      <c r="A11" s="108" t="s">
        <v>295</v>
      </c>
      <c r="B11" s="273" t="s">
        <v>296</v>
      </c>
      <c r="C11" s="277">
        <f>Prova!E12</f>
        <v>7.8</v>
      </c>
      <c r="D11" t="str">
        <f>VLOOKUP(B11,'Ex3'!D:E,1,FALSE)</f>
        <v>21.01535-0</v>
      </c>
      <c r="E11" s="277">
        <f>VLOOKUP(B11,'Ex3'!D:E,2,FALSE)</f>
        <v>10</v>
      </c>
      <c r="F11" s="109" t="str">
        <f>VLOOKUP(B11,'Ex4'!D:E,1,FALSE)</f>
        <v>21.01535-0</v>
      </c>
      <c r="G11" s="277">
        <f>VLOOKUP(B11,'Ex4'!D:E,2,FALSE)</f>
        <v>7.5</v>
      </c>
      <c r="H11" s="277">
        <f t="shared" si="0"/>
        <v>8.75</v>
      </c>
      <c r="I11" s="108" t="s">
        <v>295</v>
      </c>
      <c r="J11" s="277">
        <v>6.5</v>
      </c>
      <c r="K11" s="108" t="s">
        <v>655</v>
      </c>
      <c r="L11" s="108" t="s">
        <v>656</v>
      </c>
    </row>
    <row r="12" spans="1:13">
      <c r="A12" s="120" t="s">
        <v>386</v>
      </c>
      <c r="B12" s="121" t="s">
        <v>387</v>
      </c>
      <c r="C12" s="274">
        <f>Prova!E13</f>
        <v>7.8</v>
      </c>
      <c r="D12" t="str">
        <f>VLOOKUP(B12,'Ex3'!D:E,1,FALSE)</f>
        <v>21.02093-0</v>
      </c>
      <c r="E12" s="274">
        <f>VLOOKUP(B12,'Ex3'!D:E,2,FALSE)</f>
        <v>10</v>
      </c>
      <c r="F12" s="121" t="str">
        <f>VLOOKUP(B12,'Ex4'!D:E,1,FALSE)</f>
        <v>21.02093-0</v>
      </c>
      <c r="G12" s="274">
        <f>VLOOKUP(B12,'Ex4'!D:E,2,FALSE)</f>
        <v>4.166666666666667</v>
      </c>
      <c r="H12" s="274">
        <f t="shared" si="0"/>
        <v>7.0833333333333339</v>
      </c>
      <c r="I12" s="120" t="s">
        <v>386</v>
      </c>
      <c r="J12" s="274">
        <v>7</v>
      </c>
      <c r="K12" s="120" t="s">
        <v>644</v>
      </c>
      <c r="L12" s="120" t="s">
        <v>645</v>
      </c>
    </row>
    <row r="13" spans="1:13">
      <c r="A13" s="101" t="s">
        <v>367</v>
      </c>
      <c r="B13" s="273" t="s">
        <v>368</v>
      </c>
      <c r="C13" s="275">
        <f>Prova!E14</f>
        <v>7.2</v>
      </c>
      <c r="D13" t="str">
        <f>VLOOKUP(B13,'Ex3'!D:E,1,FALSE)</f>
        <v>21.00210-0</v>
      </c>
      <c r="E13" s="275">
        <f>VLOOKUP(B13,'Ex3'!D:E,2,FALSE)</f>
        <v>10</v>
      </c>
      <c r="F13" s="273" t="str">
        <f>VLOOKUP(B13,'Ex4'!D:E,1,FALSE)</f>
        <v>21.00210-0</v>
      </c>
      <c r="G13" s="275">
        <f>VLOOKUP(B13,'Ex4'!D:E,2,FALSE)</f>
        <v>9.1666666666666661</v>
      </c>
      <c r="H13" s="275">
        <f t="shared" si="0"/>
        <v>9.5833333333333321</v>
      </c>
      <c r="I13" s="101" t="s">
        <v>367</v>
      </c>
      <c r="J13" s="275">
        <v>8</v>
      </c>
      <c r="K13" s="101" t="s">
        <v>657</v>
      </c>
      <c r="L13" s="101" t="s">
        <v>658</v>
      </c>
    </row>
    <row r="14" spans="1:13">
      <c r="A14" s="103" t="s">
        <v>50</v>
      </c>
      <c r="B14" s="104" t="s">
        <v>51</v>
      </c>
      <c r="C14" s="276">
        <f>Prova!E15</f>
        <v>6.6</v>
      </c>
      <c r="D14" t="str">
        <f>VLOOKUP(B14,'Ex3'!D:E,1,FALSE)</f>
        <v>21.00690-3</v>
      </c>
      <c r="E14" s="276">
        <f>VLOOKUP(B14,'Ex3'!D:E,2,FALSE)</f>
        <v>10</v>
      </c>
      <c r="F14" s="104" t="str">
        <f>VLOOKUP(B14,'Ex4'!D:E,1,FALSE)</f>
        <v>21.00690-3</v>
      </c>
      <c r="G14" s="276">
        <f>VLOOKUP(B14,'Ex4'!D:E,2,FALSE)</f>
        <v>5</v>
      </c>
      <c r="H14" s="276">
        <f t="shared" si="0"/>
        <v>7.5</v>
      </c>
      <c r="I14" s="103" t="s">
        <v>50</v>
      </c>
      <c r="J14" s="276">
        <v>8</v>
      </c>
      <c r="K14" s="103" t="s">
        <v>659</v>
      </c>
      <c r="L14" s="103" t="s">
        <v>660</v>
      </c>
    </row>
    <row r="15" spans="1:13">
      <c r="A15" s="101" t="s">
        <v>318</v>
      </c>
      <c r="B15" s="273" t="s">
        <v>319</v>
      </c>
      <c r="C15" s="275">
        <f>Prova!E16</f>
        <v>6.6</v>
      </c>
      <c r="D15" t="str">
        <f>VLOOKUP(B15,'Ex3'!D:E,1,FALSE)</f>
        <v>21.00127-8</v>
      </c>
      <c r="E15" s="275">
        <f>VLOOKUP(B15,'Ex3'!D:E,2,FALSE)</f>
        <v>8</v>
      </c>
      <c r="F15" s="273" t="str">
        <f>VLOOKUP(B15,'Ex4'!D:E,1,FALSE)</f>
        <v>21.00127-8</v>
      </c>
      <c r="G15" s="275">
        <f>VLOOKUP(B15,'Ex4'!D:E,2,FALSE)</f>
        <v>2.5</v>
      </c>
      <c r="H15" s="275">
        <f t="shared" si="0"/>
        <v>5.25</v>
      </c>
      <c r="I15" s="101" t="s">
        <v>498</v>
      </c>
      <c r="J15" s="275">
        <v>7</v>
      </c>
      <c r="K15" s="101" t="s">
        <v>661</v>
      </c>
      <c r="L15" s="101" t="s">
        <v>662</v>
      </c>
    </row>
    <row r="16" spans="1:13">
      <c r="A16" s="108" t="s">
        <v>158</v>
      </c>
      <c r="B16" s="109" t="s">
        <v>159</v>
      </c>
      <c r="C16" s="277">
        <f>Prova!E17</f>
        <v>6</v>
      </c>
      <c r="D16" t="str">
        <f>VLOOKUP(B16,'Ex3'!D:E,1,FALSE)</f>
        <v>21.01192-3</v>
      </c>
      <c r="E16" s="277">
        <f>VLOOKUP(B16,'Ex3'!D:E,2,FALSE)</f>
        <v>10</v>
      </c>
      <c r="F16" s="109" t="str">
        <f>VLOOKUP(B16,'Ex4'!D:E,1,FALSE)</f>
        <v>21.01192-3</v>
      </c>
      <c r="G16" s="277">
        <f>VLOOKUP(B16,'Ex4'!D:E,2,FALSE)</f>
        <v>3.3333333333333335</v>
      </c>
      <c r="H16" s="277">
        <f t="shared" si="0"/>
        <v>6.666666666666667</v>
      </c>
      <c r="I16" s="108" t="s">
        <v>158</v>
      </c>
      <c r="J16" s="277">
        <v>8</v>
      </c>
      <c r="K16" s="108" t="s">
        <v>646</v>
      </c>
      <c r="L16" s="108" t="s">
        <v>647</v>
      </c>
    </row>
    <row r="17" spans="1:12">
      <c r="A17" s="120" t="s">
        <v>266</v>
      </c>
      <c r="B17" s="121" t="s">
        <v>267</v>
      </c>
      <c r="C17" s="274">
        <f>Prova!E18</f>
        <v>7.2</v>
      </c>
      <c r="D17" t="str">
        <f>VLOOKUP(B17,'Ex3'!D:E,1,FALSE)</f>
        <v>20.00822-8</v>
      </c>
      <c r="E17" s="274">
        <f>VLOOKUP(B17,'Ex3'!D:E,2,FALSE)</f>
        <v>8</v>
      </c>
      <c r="F17" s="121" t="str">
        <f>VLOOKUP(B17,'Ex4'!D:E,1,FALSE)</f>
        <v>20.00822-8</v>
      </c>
      <c r="G17" s="274">
        <f>VLOOKUP(B17,'Ex4'!D:E,2,FALSE)</f>
        <v>5</v>
      </c>
      <c r="H17" s="274">
        <f t="shared" si="0"/>
        <v>6.5</v>
      </c>
      <c r="I17" s="120" t="s">
        <v>266</v>
      </c>
      <c r="J17" s="274">
        <v>7.5</v>
      </c>
      <c r="K17" s="120" t="s">
        <v>649</v>
      </c>
      <c r="L17" s="120" t="s">
        <v>650</v>
      </c>
    </row>
    <row r="18" spans="1:12">
      <c r="A18" s="101" t="s">
        <v>69</v>
      </c>
      <c r="B18" s="273" t="s">
        <v>70</v>
      </c>
      <c r="C18" s="275">
        <f>Prova!E19</f>
        <v>4.2</v>
      </c>
      <c r="D18" t="str">
        <f>VLOOKUP(B18,'Ex3'!D:E,1,FALSE)</f>
        <v>21.01286-5</v>
      </c>
      <c r="E18" s="275">
        <f>VLOOKUP(B18,'Ex3'!D:E,2,FALSE)</f>
        <v>10</v>
      </c>
      <c r="F18" s="273" t="str">
        <f>VLOOKUP(B18,'Ex4'!D:E,1,FALSE)</f>
        <v>21.01286-5</v>
      </c>
      <c r="G18" s="275">
        <f>VLOOKUP(B18,'Ex4'!D:E,2,FALSE)</f>
        <v>5</v>
      </c>
      <c r="H18" s="275">
        <f t="shared" si="0"/>
        <v>7.5</v>
      </c>
      <c r="I18" s="101" t="s">
        <v>69</v>
      </c>
      <c r="J18" s="275">
        <v>8</v>
      </c>
      <c r="K18" s="101" t="s">
        <v>659</v>
      </c>
      <c r="L18" s="101" t="s">
        <v>660</v>
      </c>
    </row>
    <row r="19" spans="1:12">
      <c r="A19" s="103" t="s">
        <v>63</v>
      </c>
      <c r="B19" s="104" t="s">
        <v>503</v>
      </c>
      <c r="C19" s="276">
        <f>Prova!E20</f>
        <v>0.6</v>
      </c>
      <c r="D19" t="str">
        <f>VLOOKUP(B19,'Ex3'!D:E,1,FALSE)</f>
        <v>21.01350-0</v>
      </c>
      <c r="E19" s="276">
        <f>VLOOKUP(B19,'Ex3'!D:E,2,FALSE)</f>
        <v>7</v>
      </c>
      <c r="F19" s="104" t="str">
        <f>VLOOKUP(B19,'Ex4'!D:E,1,FALSE)</f>
        <v>21.01350-0</v>
      </c>
      <c r="G19" s="276">
        <f>VLOOKUP(B19,'Ex4'!D:E,2,FALSE)</f>
        <v>9.1666666666666661</v>
      </c>
      <c r="H19" s="276">
        <f t="shared" si="0"/>
        <v>8.0833333333333321</v>
      </c>
      <c r="I19" s="103" t="s">
        <v>63</v>
      </c>
      <c r="J19" s="276">
        <v>9</v>
      </c>
      <c r="K19" s="103" t="s">
        <v>652</v>
      </c>
      <c r="L19" s="103" t="s">
        <v>653</v>
      </c>
    </row>
    <row r="20" spans="1:12">
      <c r="A20" s="101" t="s">
        <v>39</v>
      </c>
      <c r="B20" s="273" t="s">
        <v>40</v>
      </c>
      <c r="C20" s="275">
        <f>Prova!E21</f>
        <v>4.8</v>
      </c>
      <c r="D20" t="str">
        <f>VLOOKUP(B20,'Ex3'!D:E,1,FALSE)</f>
        <v>21.00834-5</v>
      </c>
      <c r="E20" s="275">
        <f>VLOOKUP(B20,'Ex3'!D:E,2,FALSE)</f>
        <v>8</v>
      </c>
      <c r="F20" s="273" t="str">
        <f>VLOOKUP(B20,'Ex4'!D:E,1,FALSE)</f>
        <v>21.00834-5</v>
      </c>
      <c r="G20" s="275">
        <f>VLOOKUP(B20,'Ex4'!D:E,2,FALSE)</f>
        <v>5</v>
      </c>
      <c r="H20" s="275">
        <f t="shared" si="0"/>
        <v>6.5</v>
      </c>
      <c r="I20" s="101" t="s">
        <v>663</v>
      </c>
      <c r="J20" s="275">
        <v>8</v>
      </c>
      <c r="K20" s="101" t="s">
        <v>659</v>
      </c>
      <c r="L20" s="101" t="s">
        <v>660</v>
      </c>
    </row>
    <row r="21" spans="1:12">
      <c r="A21" s="108" t="s">
        <v>328</v>
      </c>
      <c r="B21" s="109" t="s">
        <v>329</v>
      </c>
      <c r="C21" s="277">
        <f>Prova!E22</f>
        <v>5.4</v>
      </c>
      <c r="D21" t="str">
        <f>VLOOKUP(B21,'Ex3'!D:E,1,FALSE)</f>
        <v>21.00098-0</v>
      </c>
      <c r="E21" s="277">
        <f>VLOOKUP(B21,'Ex3'!D:E,2,FALSE)</f>
        <v>10</v>
      </c>
      <c r="F21" s="109" t="str">
        <f>VLOOKUP(B21,'Ex4'!D:E,1,FALSE)</f>
        <v>21.00098-0</v>
      </c>
      <c r="G21" s="277">
        <f>VLOOKUP(B21,'Ex4'!D:E,2,FALSE)</f>
        <v>4.166666666666667</v>
      </c>
      <c r="H21" s="277">
        <f t="shared" si="0"/>
        <v>7.0833333333333339</v>
      </c>
      <c r="I21" s="108" t="s">
        <v>328</v>
      </c>
      <c r="J21" s="277">
        <v>6.5</v>
      </c>
      <c r="K21" s="108" t="s">
        <v>664</v>
      </c>
      <c r="L21" s="108" t="s">
        <v>665</v>
      </c>
    </row>
    <row r="22" spans="1:12">
      <c r="A22" s="120" t="s">
        <v>218</v>
      </c>
      <c r="B22" s="121" t="s">
        <v>219</v>
      </c>
      <c r="C22" s="274">
        <f>Prova!E23</f>
        <v>4.8</v>
      </c>
      <c r="D22" t="str">
        <f>VLOOKUP(B22,'Ex3'!D:E,1,FALSE)</f>
        <v>21.01809-0</v>
      </c>
      <c r="E22" s="274">
        <f>VLOOKUP(B22,'Ex3'!D:E,2,FALSE)</f>
        <v>7</v>
      </c>
      <c r="F22" s="121" t="str">
        <f>VLOOKUP(B22,'Ex4'!D:E,1,FALSE)</f>
        <v>21.01809-0</v>
      </c>
      <c r="G22" s="274">
        <f>VLOOKUP(B22,'Ex4'!D:E,2,FALSE)</f>
        <v>4.166666666666667</v>
      </c>
      <c r="H22" s="274">
        <f t="shared" si="0"/>
        <v>5.5833333333333339</v>
      </c>
      <c r="I22" s="120" t="s">
        <v>218</v>
      </c>
      <c r="J22" s="274">
        <v>9</v>
      </c>
      <c r="K22" s="120" t="s">
        <v>652</v>
      </c>
      <c r="L22" s="120" t="s">
        <v>653</v>
      </c>
    </row>
    <row r="23" spans="1:12">
      <c r="A23" s="101" t="s">
        <v>168</v>
      </c>
      <c r="B23" s="273" t="s">
        <v>169</v>
      </c>
      <c r="C23" s="275">
        <f>Prova!E24</f>
        <v>4.2</v>
      </c>
      <c r="D23" t="str">
        <f>VLOOKUP(B23,'Ex3'!D:E,1,FALSE)</f>
        <v>21.00410-2</v>
      </c>
      <c r="E23" s="275">
        <f>VLOOKUP(B23,'Ex3'!D:E,2,FALSE)</f>
        <v>10</v>
      </c>
      <c r="F23" s="273" t="str">
        <f>VLOOKUP(B23,'Ex4'!D:E,1,FALSE)</f>
        <v>21.00410-2</v>
      </c>
      <c r="G23" s="275">
        <f>VLOOKUP(B23,'Ex4'!D:E,2,FALSE)</f>
        <v>9.1666666666666661</v>
      </c>
      <c r="H23" s="275">
        <f t="shared" si="0"/>
        <v>9.5833333333333321</v>
      </c>
      <c r="I23" s="101" t="s">
        <v>666</v>
      </c>
      <c r="J23" s="275">
        <v>9</v>
      </c>
      <c r="K23" s="101" t="s">
        <v>652</v>
      </c>
      <c r="L23" s="101" t="s">
        <v>653</v>
      </c>
    </row>
    <row r="24" spans="1:12">
      <c r="A24" s="103" t="s">
        <v>305</v>
      </c>
      <c r="B24" s="104" t="s">
        <v>306</v>
      </c>
      <c r="C24" s="276">
        <f>Prova!E25</f>
        <v>9</v>
      </c>
      <c r="D24" t="str">
        <f>VLOOKUP(B24,'Ex3'!D:E,1,FALSE)</f>
        <v>21.01075-7</v>
      </c>
      <c r="E24" s="276">
        <f>VLOOKUP(B24,'Ex3'!D:E,2,FALSE)</f>
        <v>10</v>
      </c>
      <c r="F24" s="104" t="str">
        <f>VLOOKUP(B24,'Ex4'!D:E,1,FALSE)</f>
        <v>21.01075-7</v>
      </c>
      <c r="G24" s="276">
        <f>VLOOKUP(B24,'Ex4'!D:E,2,FALSE)</f>
        <v>7.5</v>
      </c>
      <c r="H24" s="276">
        <f t="shared" si="0"/>
        <v>8.75</v>
      </c>
      <c r="I24" s="103" t="s">
        <v>667</v>
      </c>
      <c r="J24" s="276">
        <v>8</v>
      </c>
      <c r="K24" s="103" t="s">
        <v>657</v>
      </c>
      <c r="L24" s="103" t="s">
        <v>658</v>
      </c>
    </row>
    <row r="25" spans="1:12">
      <c r="A25" s="101" t="s">
        <v>103</v>
      </c>
      <c r="B25" s="273" t="s">
        <v>104</v>
      </c>
      <c r="C25" s="275">
        <f>Prova!E26</f>
        <v>6</v>
      </c>
      <c r="D25" t="str">
        <f>VLOOKUP(B25,'Ex3'!D:E,1,FALSE)</f>
        <v>21.01997-5</v>
      </c>
      <c r="E25" s="275">
        <f>VLOOKUP(B25,'Ex3'!D:E,2,FALSE)</f>
        <v>10</v>
      </c>
      <c r="F25" s="273" t="str">
        <f>VLOOKUP(B25,'Ex4'!D:E,1,FALSE)</f>
        <v>21.01997-5</v>
      </c>
      <c r="G25" s="275">
        <f>VLOOKUP(B25,'Ex4'!D:E,2,FALSE)</f>
        <v>2.5</v>
      </c>
      <c r="H25" s="275">
        <f t="shared" si="0"/>
        <v>6.25</v>
      </c>
      <c r="I25" s="101" t="s">
        <v>103</v>
      </c>
      <c r="J25" s="275">
        <v>6.5</v>
      </c>
      <c r="K25" s="101" t="s">
        <v>664</v>
      </c>
      <c r="L25" s="101" t="s">
        <v>665</v>
      </c>
    </row>
    <row r="26" spans="1:12">
      <c r="A26" s="108" t="s">
        <v>200</v>
      </c>
      <c r="B26" s="109" t="s">
        <v>201</v>
      </c>
      <c r="C26" s="277">
        <f>Prova!E27</f>
        <v>7.2</v>
      </c>
      <c r="D26" t="str">
        <f>VLOOKUP(B26,'Ex3'!D:E,1,FALSE)</f>
        <v>20.02146-0</v>
      </c>
      <c r="E26" s="277">
        <f>VLOOKUP(B26,'Ex3'!D:E,2,FALSE)</f>
        <v>10</v>
      </c>
      <c r="F26" s="109" t="str">
        <f>VLOOKUP(B26,'Ex4'!D:E,1,FALSE)</f>
        <v>20.02146-0</v>
      </c>
      <c r="G26" s="277">
        <f>VLOOKUP(B26,'Ex4'!D:E,2,FALSE)</f>
        <v>5</v>
      </c>
      <c r="H26" s="277">
        <f t="shared" si="0"/>
        <v>7.5</v>
      </c>
      <c r="I26" s="108" t="s">
        <v>200</v>
      </c>
      <c r="J26" s="277">
        <v>7</v>
      </c>
      <c r="K26" s="108" t="s">
        <v>661</v>
      </c>
      <c r="L26" s="108" t="s">
        <v>662</v>
      </c>
    </row>
    <row r="27" spans="1:12">
      <c r="A27" s="120" t="s">
        <v>189</v>
      </c>
      <c r="B27" s="121" t="s">
        <v>190</v>
      </c>
      <c r="C27" s="274">
        <f>Prova!E28</f>
        <v>3.6</v>
      </c>
      <c r="D27" t="str">
        <f>VLOOKUP(B27,'Ex3'!D:E,1,FALSE)</f>
        <v>19.02028-7</v>
      </c>
      <c r="E27" s="274">
        <f>VLOOKUP(B27,'Ex3'!D:E,2,FALSE)</f>
        <v>6</v>
      </c>
      <c r="F27" s="121" t="str">
        <f>VLOOKUP(B27,'Ex4'!D:E,1,FALSE)</f>
        <v>19.02028-7</v>
      </c>
      <c r="G27" s="274">
        <f>VLOOKUP(B27,'Ex4'!D:E,2,FALSE)</f>
        <v>4.166666666666667</v>
      </c>
      <c r="H27" s="274">
        <f t="shared" si="0"/>
        <v>5.0833333333333339</v>
      </c>
      <c r="I27" s="120" t="s">
        <v>189</v>
      </c>
      <c r="J27" s="274">
        <v>8</v>
      </c>
      <c r="K27" s="120" t="s">
        <v>668</v>
      </c>
      <c r="L27" s="120" t="s">
        <v>669</v>
      </c>
    </row>
    <row r="28" spans="1:12">
      <c r="A28" s="101" t="s">
        <v>345</v>
      </c>
      <c r="B28" s="273" t="s">
        <v>346</v>
      </c>
      <c r="C28" s="275">
        <f>Prova!E29</f>
        <v>5.4</v>
      </c>
      <c r="D28" t="str">
        <f>VLOOKUP(B28,'Ex3'!D:E,1,FALSE)</f>
        <v>19.00386-2</v>
      </c>
      <c r="E28" s="275">
        <f>VLOOKUP(B28,'Ex3'!D:E,2,FALSE)</f>
        <v>7</v>
      </c>
      <c r="F28" s="273" t="str">
        <f>VLOOKUP(B28,'Ex4'!D:E,1,FALSE)</f>
        <v>19.00386-2</v>
      </c>
      <c r="G28" s="275">
        <f>VLOOKUP(B28,'Ex4'!D:E,2,FALSE)</f>
        <v>5</v>
      </c>
      <c r="H28" s="275">
        <f t="shared" si="0"/>
        <v>6</v>
      </c>
      <c r="I28" s="101" t="s">
        <v>345</v>
      </c>
      <c r="J28" s="275">
        <v>8</v>
      </c>
      <c r="K28" s="101" t="s">
        <v>668</v>
      </c>
      <c r="L28" s="101" t="s">
        <v>669</v>
      </c>
    </row>
    <row r="29" spans="1:12">
      <c r="A29" s="103" t="s">
        <v>276</v>
      </c>
      <c r="B29" s="104" t="s">
        <v>277</v>
      </c>
      <c r="C29" s="276">
        <f>Prova!E30</f>
        <v>3.6</v>
      </c>
      <c r="D29" t="str">
        <f>VLOOKUP(B29,'Ex3'!D:E,1,FALSE)</f>
        <v>21.00256-8</v>
      </c>
      <c r="E29" s="276">
        <f>VLOOKUP(B29,'Ex3'!D:E,2,FALSE)</f>
        <v>10</v>
      </c>
      <c r="F29" s="104" t="str">
        <f>VLOOKUP(B29,'Ex4'!D:E,1,FALSE)</f>
        <v>21.00256-8</v>
      </c>
      <c r="G29" s="276">
        <f>VLOOKUP(B29,'Ex4'!D:E,2,FALSE)</f>
        <v>9.1666666666666661</v>
      </c>
      <c r="H29" s="276">
        <f t="shared" si="0"/>
        <v>9.5833333333333321</v>
      </c>
      <c r="I29" s="103" t="s">
        <v>276</v>
      </c>
      <c r="J29" s="276">
        <v>8</v>
      </c>
      <c r="K29" s="103" t="s">
        <v>646</v>
      </c>
      <c r="L29" s="103" t="s">
        <v>647</v>
      </c>
    </row>
    <row r="30" spans="1:12">
      <c r="A30" s="101" t="s">
        <v>145</v>
      </c>
      <c r="B30" s="273" t="s">
        <v>146</v>
      </c>
      <c r="C30" s="275">
        <f>Prova!E31</f>
        <v>5.4</v>
      </c>
      <c r="D30" t="str">
        <f>VLOOKUP(B30,'Ex3'!D:E,1,FALSE)</f>
        <v>20.01629-8</v>
      </c>
      <c r="E30" s="275">
        <f>VLOOKUP(B30,'Ex3'!D:E,2,FALSE)</f>
        <v>10</v>
      </c>
      <c r="F30" s="273" t="str">
        <f>VLOOKUP(B30,'Ex4'!D:E,1,FALSE)</f>
        <v>20.01629-8</v>
      </c>
      <c r="G30" s="275">
        <f>VLOOKUP(B30,'Ex4'!D:E,2,FALSE)</f>
        <v>5</v>
      </c>
      <c r="H30" s="275">
        <f t="shared" si="0"/>
        <v>7.5</v>
      </c>
      <c r="I30" s="101" t="s">
        <v>145</v>
      </c>
      <c r="J30" s="275">
        <v>8</v>
      </c>
      <c r="K30" s="101" t="s">
        <v>668</v>
      </c>
      <c r="L30" s="101" t="s">
        <v>669</v>
      </c>
    </row>
    <row r="31" spans="1:12">
      <c r="A31" s="108" t="s">
        <v>178</v>
      </c>
      <c r="B31" s="109" t="s">
        <v>179</v>
      </c>
      <c r="C31" s="277">
        <f>Prova!E32</f>
        <v>4.2</v>
      </c>
      <c r="D31" t="str">
        <f>VLOOKUP(B31,'Ex3'!D:E,1,FALSE)</f>
        <v>21.01208-3</v>
      </c>
      <c r="E31" s="277">
        <f>VLOOKUP(B31,'Ex3'!D:E,2,FALSE)</f>
        <v>5</v>
      </c>
      <c r="F31" s="109" t="str">
        <f>VLOOKUP(B31,'Ex4'!D:E,1,FALSE)</f>
        <v>21.01208-3</v>
      </c>
      <c r="G31" s="277">
        <f>VLOOKUP(B31,'Ex4'!D:E,2,FALSE)</f>
        <v>5</v>
      </c>
      <c r="H31" s="277">
        <f t="shared" si="0"/>
        <v>5</v>
      </c>
      <c r="I31" s="108" t="s">
        <v>178</v>
      </c>
      <c r="J31" s="277">
        <v>9</v>
      </c>
      <c r="K31" s="108" t="s">
        <v>652</v>
      </c>
      <c r="L31" s="108" t="s">
        <v>653</v>
      </c>
    </row>
    <row r="32" spans="1:12">
      <c r="A32" s="120" t="s">
        <v>256</v>
      </c>
      <c r="B32" s="121" t="s">
        <v>257</v>
      </c>
      <c r="C32" s="274">
        <f>Prova!E33</f>
        <v>7.8</v>
      </c>
      <c r="D32" t="str">
        <f>VLOOKUP(B32,'Ex3'!D:E,1,FALSE)</f>
        <v>21.00368-8</v>
      </c>
      <c r="E32" s="274">
        <f>VLOOKUP(B32,'Ex3'!D:E,2,FALSE)</f>
        <v>10</v>
      </c>
      <c r="F32" s="121" t="str">
        <f>VLOOKUP(B32,'Ex4'!D:E,1,FALSE)</f>
        <v>21.00368-8</v>
      </c>
      <c r="G32" s="274">
        <f>VLOOKUP(B32,'Ex4'!D:E,2,FALSE)</f>
        <v>5</v>
      </c>
      <c r="H32" s="274">
        <f t="shared" si="0"/>
        <v>7.5</v>
      </c>
      <c r="I32" s="120" t="s">
        <v>256</v>
      </c>
      <c r="J32" s="274">
        <v>7</v>
      </c>
      <c r="K32" s="120" t="s">
        <v>661</v>
      </c>
      <c r="L32" s="120" t="s">
        <v>662</v>
      </c>
    </row>
    <row r="33" spans="1:12">
      <c r="A33" s="101" t="s">
        <v>79</v>
      </c>
      <c r="B33" s="273" t="s">
        <v>80</v>
      </c>
      <c r="C33" s="275">
        <f>Prova!E34</f>
        <v>6</v>
      </c>
      <c r="D33" t="str">
        <f>VLOOKUP(B33,'Ex3'!D:E,1,FALSE)</f>
        <v>21.02028-0</v>
      </c>
      <c r="E33" s="275">
        <f>VLOOKUP(B33,'Ex3'!D:E,2,FALSE)</f>
        <v>10</v>
      </c>
      <c r="F33" s="273" t="str">
        <f>VLOOKUP(B33,'Ex4'!D:E,1,FALSE)</f>
        <v>21.02028-0</v>
      </c>
      <c r="G33" s="275">
        <f>VLOOKUP(B33,'Ex4'!D:E,2,FALSE)</f>
        <v>1.6666666666666667</v>
      </c>
      <c r="H33" s="275">
        <f t="shared" si="0"/>
        <v>5.833333333333333</v>
      </c>
      <c r="I33" s="101" t="s">
        <v>670</v>
      </c>
      <c r="J33" s="275">
        <v>7</v>
      </c>
      <c r="K33" s="101" t="s">
        <v>644</v>
      </c>
      <c r="L33" s="101" t="s">
        <v>645</v>
      </c>
    </row>
    <row r="34" spans="1:12">
      <c r="A34" s="103" t="s">
        <v>245</v>
      </c>
      <c r="B34" s="104" t="s">
        <v>246</v>
      </c>
      <c r="C34" s="276">
        <v>10</v>
      </c>
      <c r="D34" t="str">
        <f>VLOOKUP(B34,'Ex3'!D:E,1,FALSE)</f>
        <v>21.00784-5</v>
      </c>
      <c r="E34" s="276">
        <f>VLOOKUP(B34,'Ex3'!D:E,2,FALSE)</f>
        <v>10</v>
      </c>
      <c r="F34" s="104" t="str">
        <f>VLOOKUP(B34,'Ex4'!D:E,1,FALSE)</f>
        <v>21.00784-5</v>
      </c>
      <c r="G34" s="276">
        <f>VLOOKUP(B34,'Ex4'!D:E,2,FALSE)</f>
        <v>7.5</v>
      </c>
      <c r="H34" s="276">
        <f t="shared" si="0"/>
        <v>8.75</v>
      </c>
      <c r="I34" s="103" t="s">
        <v>524</v>
      </c>
      <c r="J34" s="276">
        <v>8</v>
      </c>
      <c r="K34" s="103" t="s">
        <v>657</v>
      </c>
      <c r="L34" s="103" t="s">
        <v>658</v>
      </c>
    </row>
    <row r="35" spans="1:12">
      <c r="A35" s="101" t="s">
        <v>362</v>
      </c>
      <c r="B35" s="273" t="s">
        <v>363</v>
      </c>
      <c r="C35" s="275">
        <f>Prova!E36</f>
        <v>4.8</v>
      </c>
      <c r="D35" t="str">
        <f>VLOOKUP(B35,'Ex3'!D:E,1,FALSE)</f>
        <v>20.00611-0</v>
      </c>
      <c r="E35" s="275">
        <f>VLOOKUP(B35,'Ex3'!D:E,2,FALSE)</f>
        <v>6</v>
      </c>
      <c r="F35" s="273" t="str">
        <f>VLOOKUP(B35,'Ex4'!D:E,1,FALSE)</f>
        <v>20.00611-0</v>
      </c>
      <c r="G35" s="275">
        <f>VLOOKUP(B35,'Ex4'!D:E,2,FALSE)</f>
        <v>1.6666666666666667</v>
      </c>
      <c r="H35" s="275">
        <f t="shared" si="0"/>
        <v>3.8333333333333335</v>
      </c>
      <c r="I35" s="101" t="s">
        <v>362</v>
      </c>
      <c r="J35" s="275">
        <v>8</v>
      </c>
      <c r="K35" s="101" t="s">
        <v>657</v>
      </c>
      <c r="L35" s="101" t="s">
        <v>658</v>
      </c>
    </row>
    <row r="36" spans="1:12">
      <c r="A36" s="108" t="s">
        <v>111</v>
      </c>
      <c r="B36" s="109" t="s">
        <v>112</v>
      </c>
      <c r="C36" s="277">
        <f>Prova!E37</f>
        <v>6.6</v>
      </c>
      <c r="D36" t="str">
        <f>VLOOKUP(B36,'Ex3'!D:E,1,FALSE)</f>
        <v>21.00334-3</v>
      </c>
      <c r="E36" s="277">
        <f>VLOOKUP(B36,'Ex3'!D:E,2,FALSE)</f>
        <v>10</v>
      </c>
      <c r="F36" s="109" t="str">
        <f>VLOOKUP(B36,'Ex4'!D:E,1,FALSE)</f>
        <v>21.00334-3</v>
      </c>
      <c r="G36" s="277">
        <f>VLOOKUP(B36,'Ex4'!D:E,2,FALSE)</f>
        <v>5</v>
      </c>
      <c r="H36" s="277">
        <f t="shared" si="0"/>
        <v>7.5</v>
      </c>
      <c r="I36" s="108" t="s">
        <v>531</v>
      </c>
      <c r="J36" s="277">
        <v>7</v>
      </c>
      <c r="K36" s="108" t="s">
        <v>661</v>
      </c>
      <c r="L36" s="108" t="s">
        <v>662</v>
      </c>
    </row>
    <row r="37" spans="1:12">
      <c r="A37" s="120" t="s">
        <v>286</v>
      </c>
      <c r="B37" s="121" t="s">
        <v>287</v>
      </c>
      <c r="C37" s="274">
        <f>Prova!E38</f>
        <v>6</v>
      </c>
      <c r="D37" t="str">
        <f>VLOOKUP(B37,'Ex3'!D:E,1,FALSE)</f>
        <v>21.00745-4</v>
      </c>
      <c r="E37" s="274">
        <f>VLOOKUP(B37,'Ex3'!D:E,2,FALSE)</f>
        <v>10</v>
      </c>
      <c r="F37" s="121" t="str">
        <f>VLOOKUP(B37,'Ex4'!D:E,1,FALSE)</f>
        <v>21.00745-4</v>
      </c>
      <c r="G37" s="274">
        <f>VLOOKUP(B37,'Ex4'!D:E,2,FALSE)</f>
        <v>3.3333333333333335</v>
      </c>
      <c r="H37" s="274">
        <f t="shared" si="0"/>
        <v>6.666666666666667</v>
      </c>
      <c r="I37" s="120" t="s">
        <v>534</v>
      </c>
      <c r="J37" s="274">
        <v>8</v>
      </c>
      <c r="K37" s="120" t="s">
        <v>659</v>
      </c>
      <c r="L37" s="120" t="s">
        <v>660</v>
      </c>
    </row>
    <row r="38" spans="1:12">
      <c r="A38" s="101" t="s">
        <v>123</v>
      </c>
      <c r="B38" s="273" t="s">
        <v>124</v>
      </c>
      <c r="C38" s="275">
        <f>Prova!E39</f>
        <v>4.8</v>
      </c>
      <c r="D38" t="str">
        <f>VLOOKUP(B38,'Ex3'!D:E,1,FALSE)</f>
        <v>21.01219-9</v>
      </c>
      <c r="E38" s="275">
        <f>VLOOKUP(B38,'Ex3'!D:E,2,FALSE)</f>
        <v>10</v>
      </c>
      <c r="F38" s="273" t="str">
        <f>VLOOKUP(B38,'Ex4'!D:E,1,FALSE)</f>
        <v>21.01219-9</v>
      </c>
      <c r="G38" s="275">
        <f>VLOOKUP(B38,'Ex4'!D:E,2,FALSE)</f>
        <v>6.666666666666667</v>
      </c>
      <c r="H38" s="275">
        <f t="shared" si="0"/>
        <v>8.3333333333333339</v>
      </c>
      <c r="I38" s="101" t="s">
        <v>671</v>
      </c>
      <c r="J38" s="275">
        <v>8</v>
      </c>
      <c r="K38" s="101" t="s">
        <v>659</v>
      </c>
      <c r="L38" s="101" t="s">
        <v>660</v>
      </c>
    </row>
    <row r="39" spans="1:12">
      <c r="A39" s="103" t="s">
        <v>28</v>
      </c>
      <c r="B39" s="104" t="s">
        <v>29</v>
      </c>
      <c r="C39" s="276">
        <f>Prova!E40</f>
        <v>4.8</v>
      </c>
      <c r="D39" t="str">
        <f>VLOOKUP(B39,'Ex3'!D:E,1,FALSE)</f>
        <v>20.00601-2</v>
      </c>
      <c r="E39" s="276">
        <f>VLOOKUP(B39,'Ex3'!D:E,2,FALSE)</f>
        <v>6</v>
      </c>
      <c r="F39" s="104" t="str">
        <f>VLOOKUP(B39,'Ex4'!D:E,1,FALSE)</f>
        <v>20.00601-2</v>
      </c>
      <c r="G39" s="276">
        <f>VLOOKUP(B39,'Ex4'!D:E,2,FALSE)</f>
        <v>5</v>
      </c>
      <c r="H39" s="276">
        <f t="shared" si="0"/>
        <v>5.5</v>
      </c>
      <c r="I39" s="103" t="s">
        <v>28</v>
      </c>
      <c r="J39" s="276">
        <v>8</v>
      </c>
      <c r="K39" s="103" t="s">
        <v>668</v>
      </c>
      <c r="L39" s="103" t="s">
        <v>669</v>
      </c>
    </row>
    <row r="40" spans="1:12">
      <c r="A40" s="201" t="s">
        <v>355</v>
      </c>
      <c r="B40" s="273" t="s">
        <v>356</v>
      </c>
      <c r="C40" s="275">
        <f>Prova!E41</f>
        <v>9</v>
      </c>
      <c r="D40" t="str">
        <f>VLOOKUP(B40,'Ex3'!D:E,1,FALSE)</f>
        <v>21.01444-2</v>
      </c>
      <c r="E40" s="275">
        <f>VLOOKUP(B40,'Ex3'!D:E,2,FALSE)</f>
        <v>10</v>
      </c>
      <c r="F40" s="273" t="str">
        <f>VLOOKUP(B40,'Ex4'!D:E,1,FALSE)</f>
        <v>21.01444-2</v>
      </c>
      <c r="G40" s="275">
        <f>VLOOKUP(B40,'Ex4'!D:E,2,FALSE)</f>
        <v>7.5</v>
      </c>
      <c r="H40" s="275">
        <f t="shared" si="0"/>
        <v>8.75</v>
      </c>
      <c r="I40" s="201" t="s">
        <v>539</v>
      </c>
      <c r="J40" s="275">
        <v>8</v>
      </c>
      <c r="K40" s="201" t="s">
        <v>657</v>
      </c>
      <c r="L40" s="201" t="s">
        <v>658</v>
      </c>
    </row>
    <row r="41" spans="1:12">
      <c r="A41" s="108"/>
      <c r="B41" s="109"/>
      <c r="C41" s="277"/>
      <c r="E41" s="277"/>
      <c r="F41" s="109"/>
      <c r="G41" s="277"/>
      <c r="H41" s="277"/>
      <c r="I41" s="108"/>
      <c r="J41" s="277"/>
      <c r="K41" s="108"/>
      <c r="L41" s="108"/>
    </row>
  </sheetData>
  <autoFilter ref="A1:M41" xr:uid="{A44D4DAD-DDAA-4D33-B83D-BFB9EAD5BD4A}">
    <sortState ref="A2:M41">
      <sortCondition ref="A1:A4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FD5ED-F745-4F53-93D1-1C5145DF7A87}">
  <dimension ref="A1:H40"/>
  <sheetViews>
    <sheetView workbookViewId="0">
      <selection activeCell="K18" sqref="K18"/>
    </sheetView>
  </sheetViews>
  <sheetFormatPr defaultRowHeight="12.75"/>
  <cols>
    <col min="1" max="1" width="11.28515625" style="278" bestFit="1" customWidth="1"/>
    <col min="2" max="2" width="35.85546875" bestFit="1" customWidth="1"/>
    <col min="3" max="3" width="9.140625" hidden="1" customWidth="1"/>
    <col min="4" max="4" width="9.140625" style="214" hidden="1" customWidth="1"/>
    <col min="5" max="5" width="10.140625" style="214" hidden="1" customWidth="1"/>
    <col min="6" max="7" width="9.140625" style="279" customWidth="1"/>
    <col min="8" max="8" width="9.140625" style="279"/>
  </cols>
  <sheetData>
    <row r="1" spans="1:8">
      <c r="A1" s="278" t="s">
        <v>726</v>
      </c>
      <c r="B1" t="s">
        <v>727</v>
      </c>
      <c r="C1" t="s">
        <v>543</v>
      </c>
      <c r="D1" s="214" t="s">
        <v>733</v>
      </c>
      <c r="E1" s="214" t="s">
        <v>734</v>
      </c>
      <c r="F1" s="279" t="s">
        <v>730</v>
      </c>
      <c r="G1" s="279" t="s">
        <v>731</v>
      </c>
      <c r="H1" s="279" t="s">
        <v>732</v>
      </c>
    </row>
    <row r="2" spans="1:8">
      <c r="A2" s="278" t="s">
        <v>329</v>
      </c>
      <c r="B2" t="s">
        <v>687</v>
      </c>
      <c r="C2" t="s">
        <v>728</v>
      </c>
      <c r="D2" s="214">
        <v>1</v>
      </c>
      <c r="E2" s="214" t="str">
        <f>VLOOKUP(turmas[[#This Row],[RA]],Notas!B$2:J$40,1,FALSE)</f>
        <v>21.00098-0</v>
      </c>
      <c r="F2" s="279">
        <f>VLOOKUP(turmas[[#This Row],[RA]],Notas!B$2:J$40,2,FALSE)</f>
        <v>5.4</v>
      </c>
      <c r="G2" s="279">
        <f>VLOOKUP(turmas[[#This Row],[RA]],Notas!B$2:J$40,7,FALSE)</f>
        <v>7.0833333333333339</v>
      </c>
      <c r="H2" s="279">
        <f>VLOOKUP(turmas[[#This Row],[RA]],Notas!B$2:J$40,9,FALSE)</f>
        <v>6.5</v>
      </c>
    </row>
    <row r="3" spans="1:8">
      <c r="A3" s="278" t="s">
        <v>346</v>
      </c>
      <c r="B3" t="s">
        <v>688</v>
      </c>
      <c r="C3" t="s">
        <v>728</v>
      </c>
      <c r="D3" s="214">
        <v>2</v>
      </c>
      <c r="E3" s="214" t="str">
        <f>VLOOKUP(turmas[[#This Row],[RA]],Notas!B$2:J$40,1,FALSE)</f>
        <v>19.00386-2</v>
      </c>
      <c r="F3" s="279">
        <f>VLOOKUP(turmas[[#This Row],[RA]],Notas!B$2:J$40,2,FALSE)</f>
        <v>5.4</v>
      </c>
      <c r="G3" s="279">
        <f>VLOOKUP(turmas[[#This Row],[RA]],Notas!B$2:J$40,7,FALSE)</f>
        <v>6</v>
      </c>
      <c r="H3" s="279">
        <f>VLOOKUP(turmas[[#This Row],[RA]],Notas!B$2:J$40,9,FALSE)</f>
        <v>8</v>
      </c>
    </row>
    <row r="4" spans="1:8">
      <c r="A4" s="278" t="s">
        <v>190</v>
      </c>
      <c r="B4" t="s">
        <v>689</v>
      </c>
      <c r="C4" t="s">
        <v>728</v>
      </c>
      <c r="D4" s="214">
        <v>3</v>
      </c>
      <c r="E4" s="214" t="str">
        <f>VLOOKUP(turmas[[#This Row],[RA]],Notas!B$2:J$40,1,FALSE)</f>
        <v>19.02028-7</v>
      </c>
      <c r="F4" s="279">
        <f>VLOOKUP(turmas[[#This Row],[RA]],Notas!B$2:J$40,2,FALSE)</f>
        <v>3.6</v>
      </c>
      <c r="G4" s="279">
        <f>VLOOKUP(turmas[[#This Row],[RA]],Notas!B$2:J$40,7,FALSE)</f>
        <v>5.0833333333333339</v>
      </c>
      <c r="H4" s="279">
        <f>VLOOKUP(turmas[[#This Row],[RA]],Notas!B$2:J$40,9,FALSE)</f>
        <v>8</v>
      </c>
    </row>
    <row r="5" spans="1:8">
      <c r="A5" s="278" t="s">
        <v>337</v>
      </c>
      <c r="B5" t="s">
        <v>690</v>
      </c>
      <c r="C5" t="s">
        <v>728</v>
      </c>
      <c r="D5" s="214">
        <v>4</v>
      </c>
      <c r="E5" s="214" t="str">
        <f>VLOOKUP(turmas[[#This Row],[RA]],Notas!B$2:J$40,1,FALSE)</f>
        <v>20.00041-3</v>
      </c>
      <c r="F5" s="279">
        <f>VLOOKUP(turmas[[#This Row],[RA]],Notas!B$2:J$40,2,FALSE)</f>
        <v>9</v>
      </c>
      <c r="G5" s="279">
        <f>VLOOKUP(turmas[[#This Row],[RA]],Notas!B$2:J$40,7,FALSE)</f>
        <v>7.0833333333333339</v>
      </c>
      <c r="H5" s="279">
        <f>VLOOKUP(turmas[[#This Row],[RA]],Notas!B$2:J$40,9,FALSE)</f>
        <v>7.5</v>
      </c>
    </row>
    <row r="6" spans="1:8">
      <c r="A6" s="278" t="s">
        <v>29</v>
      </c>
      <c r="B6" t="s">
        <v>691</v>
      </c>
      <c r="C6" t="s">
        <v>728</v>
      </c>
      <c r="D6" s="214">
        <v>5</v>
      </c>
      <c r="E6" s="214" t="str">
        <f>VLOOKUP(turmas[[#This Row],[RA]],Notas!B$2:J$40,1,FALSE)</f>
        <v>20.00601-2</v>
      </c>
      <c r="F6" s="279">
        <f>VLOOKUP(turmas[[#This Row],[RA]],Notas!B$2:J$40,2,FALSE)</f>
        <v>4.8</v>
      </c>
      <c r="G6" s="279">
        <f>VLOOKUP(turmas[[#This Row],[RA]],Notas!B$2:J$40,7,FALSE)</f>
        <v>5.5</v>
      </c>
      <c r="H6" s="279">
        <f>VLOOKUP(turmas[[#This Row],[RA]],Notas!B$2:J$40,9,FALSE)</f>
        <v>8</v>
      </c>
    </row>
    <row r="7" spans="1:8">
      <c r="A7" s="278" t="s">
        <v>267</v>
      </c>
      <c r="B7" t="s">
        <v>693</v>
      </c>
      <c r="C7" t="s">
        <v>728</v>
      </c>
      <c r="D7" s="214">
        <v>6</v>
      </c>
      <c r="E7" s="214" t="str">
        <f>VLOOKUP(turmas[[#This Row],[RA]],Notas!B$2:J$40,1,FALSE)</f>
        <v>20.00822-8</v>
      </c>
      <c r="F7" s="279">
        <f>VLOOKUP(turmas[[#This Row],[RA]],Notas!B$2:J$40,2,FALSE)</f>
        <v>7.2</v>
      </c>
      <c r="G7" s="279">
        <f>VLOOKUP(turmas[[#This Row],[RA]],Notas!B$2:J$40,7,FALSE)</f>
        <v>6.5</v>
      </c>
      <c r="H7" s="279">
        <f>VLOOKUP(turmas[[#This Row],[RA]],Notas!B$2:J$40,9,FALSE)</f>
        <v>7.5</v>
      </c>
    </row>
    <row r="8" spans="1:8">
      <c r="A8" s="278" t="s">
        <v>229</v>
      </c>
      <c r="B8" t="s">
        <v>694</v>
      </c>
      <c r="C8" t="s">
        <v>728</v>
      </c>
      <c r="D8" s="214">
        <v>7</v>
      </c>
      <c r="E8" s="214" t="str">
        <f>VLOOKUP(turmas[[#This Row],[RA]],Notas!B$2:J$40,1,FALSE)</f>
        <v>20.01308-6</v>
      </c>
      <c r="F8" s="279">
        <f>VLOOKUP(turmas[[#This Row],[RA]],Notas!B$2:J$40,2,FALSE)</f>
        <v>0.6</v>
      </c>
      <c r="G8" s="279">
        <f>VLOOKUP(turmas[[#This Row],[RA]],Notas!B$2:J$40,7,FALSE)</f>
        <v>6.5</v>
      </c>
      <c r="H8" s="279">
        <f>VLOOKUP(turmas[[#This Row],[RA]],Notas!B$2:J$40,9,FALSE)</f>
        <v>7.5</v>
      </c>
    </row>
    <row r="9" spans="1:8">
      <c r="A9" s="278" t="s">
        <v>146</v>
      </c>
      <c r="B9" t="s">
        <v>695</v>
      </c>
      <c r="C9" t="s">
        <v>728</v>
      </c>
      <c r="D9" s="214">
        <v>8</v>
      </c>
      <c r="E9" s="214" t="str">
        <f>VLOOKUP(turmas[[#This Row],[RA]],Notas!B$2:J$40,1,FALSE)</f>
        <v>20.01629-8</v>
      </c>
      <c r="F9" s="279">
        <f>VLOOKUP(turmas[[#This Row],[RA]],Notas!B$2:J$40,2,FALSE)</f>
        <v>5.4</v>
      </c>
      <c r="G9" s="279">
        <f>VLOOKUP(turmas[[#This Row],[RA]],Notas!B$2:J$40,7,FALSE)</f>
        <v>7.5</v>
      </c>
      <c r="H9" s="279">
        <f>VLOOKUP(turmas[[#This Row],[RA]],Notas!B$2:J$40,9,FALSE)</f>
        <v>8</v>
      </c>
    </row>
    <row r="10" spans="1:8">
      <c r="A10" s="278" t="s">
        <v>378</v>
      </c>
      <c r="B10" t="s">
        <v>696</v>
      </c>
      <c r="C10" t="s">
        <v>728</v>
      </c>
      <c r="D10" s="214">
        <v>9</v>
      </c>
      <c r="E10" s="214" t="str">
        <f>VLOOKUP(turmas[[#This Row],[RA]],Notas!B$2:J$40,1,FALSE)</f>
        <v>20.01913-0</v>
      </c>
      <c r="F10" s="279">
        <f>VLOOKUP(turmas[[#This Row],[RA]],Notas!B$2:J$40,2,FALSE)</f>
        <v>5.4</v>
      </c>
      <c r="G10" s="279">
        <f>VLOOKUP(turmas[[#This Row],[RA]],Notas!B$2:J$40,7,FALSE)</f>
        <v>7</v>
      </c>
      <c r="H10" s="279">
        <f>VLOOKUP(turmas[[#This Row],[RA]],Notas!B$2:J$40,9,FALSE)</f>
        <v>7</v>
      </c>
    </row>
    <row r="11" spans="1:8">
      <c r="A11" s="278" t="s">
        <v>201</v>
      </c>
      <c r="B11" t="s">
        <v>697</v>
      </c>
      <c r="C11" t="s">
        <v>728</v>
      </c>
      <c r="D11" s="214">
        <v>10</v>
      </c>
      <c r="E11" s="214" t="str">
        <f>VLOOKUP(turmas[[#This Row],[RA]],Notas!B$2:J$40,1,FALSE)</f>
        <v>20.02146-0</v>
      </c>
      <c r="F11" s="279">
        <f>VLOOKUP(turmas[[#This Row],[RA]],Notas!B$2:J$40,2,FALSE)</f>
        <v>7.2</v>
      </c>
      <c r="G11" s="279">
        <f>VLOOKUP(turmas[[#This Row],[RA]],Notas!B$2:J$40,7,FALSE)</f>
        <v>7.5</v>
      </c>
      <c r="H11" s="279">
        <f>VLOOKUP(turmas[[#This Row],[RA]],Notas!B$2:J$40,9,FALSE)</f>
        <v>7</v>
      </c>
    </row>
    <row r="12" spans="1:8">
      <c r="A12" s="278" t="s">
        <v>481</v>
      </c>
      <c r="B12" t="s">
        <v>698</v>
      </c>
      <c r="C12" t="s">
        <v>728</v>
      </c>
      <c r="D12" s="214">
        <v>11</v>
      </c>
      <c r="E12" s="214" t="str">
        <f>VLOOKUP(turmas[[#This Row],[RA]],Notas!B$2:J$40,1,FALSE)</f>
        <v>20.02194-0</v>
      </c>
      <c r="F12" s="279">
        <f>VLOOKUP(turmas[[#This Row],[RA]],Notas!B$2:J$40,2,FALSE)</f>
        <v>6.6</v>
      </c>
      <c r="G12" s="279">
        <f>VLOOKUP(turmas[[#This Row],[RA]],Notas!B$2:J$40,7,FALSE)</f>
        <v>4.416666666666667</v>
      </c>
      <c r="H12" s="279">
        <f>VLOOKUP(turmas[[#This Row],[RA]],Notas!B$2:J$40,9,FALSE)</f>
        <v>7</v>
      </c>
    </row>
    <row r="13" spans="1:8">
      <c r="A13" s="278" t="s">
        <v>319</v>
      </c>
      <c r="B13" t="s">
        <v>699</v>
      </c>
      <c r="C13" t="s">
        <v>728</v>
      </c>
      <c r="D13" s="214">
        <v>12</v>
      </c>
      <c r="E13" s="214" t="str">
        <f>VLOOKUP(turmas[[#This Row],[RA]],Notas!B$2:J$40,1,FALSE)</f>
        <v>21.00127-8</v>
      </c>
      <c r="F13" s="279">
        <f>VLOOKUP(turmas[[#This Row],[RA]],Notas!B$2:J$40,2,FALSE)</f>
        <v>6.6</v>
      </c>
      <c r="G13" s="279">
        <f>VLOOKUP(turmas[[#This Row],[RA]],Notas!B$2:J$40,7,FALSE)</f>
        <v>5.25</v>
      </c>
      <c r="H13" s="279">
        <f>VLOOKUP(turmas[[#This Row],[RA]],Notas!B$2:J$40,9,FALSE)</f>
        <v>7</v>
      </c>
    </row>
    <row r="14" spans="1:8">
      <c r="A14" s="278" t="s">
        <v>368</v>
      </c>
      <c r="B14" t="s">
        <v>700</v>
      </c>
      <c r="C14" t="s">
        <v>728</v>
      </c>
      <c r="D14" s="214">
        <v>13</v>
      </c>
      <c r="E14" s="214" t="str">
        <f>VLOOKUP(turmas[[#This Row],[RA]],Notas!B$2:J$40,1,FALSE)</f>
        <v>21.00210-0</v>
      </c>
      <c r="F14" s="279">
        <f>VLOOKUP(turmas[[#This Row],[RA]],Notas!B$2:J$40,2,FALSE)</f>
        <v>7.2</v>
      </c>
      <c r="G14" s="279">
        <f>VLOOKUP(turmas[[#This Row],[RA]],Notas!B$2:J$40,7,FALSE)</f>
        <v>9.5833333333333321</v>
      </c>
      <c r="H14" s="279">
        <f>VLOOKUP(turmas[[#This Row],[RA]],Notas!B$2:J$40,9,FALSE)</f>
        <v>8</v>
      </c>
    </row>
    <row r="15" spans="1:8">
      <c r="A15" s="278" t="s">
        <v>277</v>
      </c>
      <c r="B15" t="s">
        <v>701</v>
      </c>
      <c r="C15" t="s">
        <v>728</v>
      </c>
      <c r="D15" s="214">
        <v>14</v>
      </c>
      <c r="E15" s="214" t="str">
        <f>VLOOKUP(turmas[[#This Row],[RA]],Notas!B$2:J$40,1,FALSE)</f>
        <v>21.00256-8</v>
      </c>
      <c r="F15" s="279">
        <f>VLOOKUP(turmas[[#This Row],[RA]],Notas!B$2:J$40,2,FALSE)</f>
        <v>3.6</v>
      </c>
      <c r="G15" s="279">
        <f>VLOOKUP(turmas[[#This Row],[RA]],Notas!B$2:J$40,7,FALSE)</f>
        <v>9.5833333333333321</v>
      </c>
      <c r="H15" s="279">
        <f>VLOOKUP(turmas[[#This Row],[RA]],Notas!B$2:J$40,9,FALSE)</f>
        <v>8</v>
      </c>
    </row>
    <row r="16" spans="1:8">
      <c r="A16" s="278" t="s">
        <v>112</v>
      </c>
      <c r="B16" t="s">
        <v>702</v>
      </c>
      <c r="C16" t="s">
        <v>728</v>
      </c>
      <c r="D16" s="214">
        <v>15</v>
      </c>
      <c r="E16" s="214" t="str">
        <f>VLOOKUP(turmas[[#This Row],[RA]],Notas!B$2:J$40,1,FALSE)</f>
        <v>21.00334-3</v>
      </c>
      <c r="F16" s="279">
        <f>VLOOKUP(turmas[[#This Row],[RA]],Notas!B$2:J$40,2,FALSE)</f>
        <v>6.6</v>
      </c>
      <c r="G16" s="279">
        <f>VLOOKUP(turmas[[#This Row],[RA]],Notas!B$2:J$40,7,FALSE)</f>
        <v>7.5</v>
      </c>
      <c r="H16" s="279">
        <f>VLOOKUP(turmas[[#This Row],[RA]],Notas!B$2:J$40,9,FALSE)</f>
        <v>7</v>
      </c>
    </row>
    <row r="17" spans="1:8">
      <c r="A17" s="278" t="s">
        <v>257</v>
      </c>
      <c r="B17" t="s">
        <v>703</v>
      </c>
      <c r="C17" t="s">
        <v>728</v>
      </c>
      <c r="D17" s="214">
        <v>16</v>
      </c>
      <c r="E17" s="214" t="str">
        <f>VLOOKUP(turmas[[#This Row],[RA]],Notas!B$2:J$40,1,FALSE)</f>
        <v>21.00368-8</v>
      </c>
      <c r="F17" s="279">
        <f>VLOOKUP(turmas[[#This Row],[RA]],Notas!B$2:J$40,2,FALSE)</f>
        <v>7.8</v>
      </c>
      <c r="G17" s="279">
        <f>VLOOKUP(turmas[[#This Row],[RA]],Notas!B$2:J$40,7,FALSE)</f>
        <v>7.5</v>
      </c>
      <c r="H17" s="279">
        <f>VLOOKUP(turmas[[#This Row],[RA]],Notas!B$2:J$40,9,FALSE)</f>
        <v>7</v>
      </c>
    </row>
    <row r="18" spans="1:8">
      <c r="A18" s="278" t="s">
        <v>169</v>
      </c>
      <c r="B18" t="s">
        <v>704</v>
      </c>
      <c r="C18" t="s">
        <v>728</v>
      </c>
      <c r="D18" s="214">
        <v>17</v>
      </c>
      <c r="E18" s="214" t="str">
        <f>VLOOKUP(turmas[[#This Row],[RA]],Notas!B$2:J$40,1,FALSE)</f>
        <v>21.00410-2</v>
      </c>
      <c r="F18" s="279">
        <f>VLOOKUP(turmas[[#This Row],[RA]],Notas!B$2:J$40,2,FALSE)</f>
        <v>4.2</v>
      </c>
      <c r="G18" s="279">
        <f>VLOOKUP(turmas[[#This Row],[RA]],Notas!B$2:J$40,7,FALSE)</f>
        <v>9.5833333333333321</v>
      </c>
      <c r="H18" s="279">
        <f>VLOOKUP(turmas[[#This Row],[RA]],Notas!B$2:J$40,9,FALSE)</f>
        <v>9</v>
      </c>
    </row>
    <row r="19" spans="1:8">
      <c r="A19" s="278" t="s">
        <v>363</v>
      </c>
      <c r="B19" t="s">
        <v>692</v>
      </c>
      <c r="C19" t="s">
        <v>729</v>
      </c>
      <c r="D19" s="214">
        <v>18</v>
      </c>
      <c r="E19" s="214" t="str">
        <f>VLOOKUP(turmas[[#This Row],[RA]],Notas!B$2:J$40,1,FALSE)</f>
        <v>20.00611-0</v>
      </c>
      <c r="F19" s="279">
        <f>VLOOKUP(turmas[[#This Row],[RA]],Notas!B$2:J$40,2,FALSE)</f>
        <v>4.8</v>
      </c>
      <c r="G19" s="279">
        <f>VLOOKUP(turmas[[#This Row],[RA]],Notas!B$2:J$40,7,FALSE)</f>
        <v>3.8333333333333335</v>
      </c>
      <c r="H19" s="279">
        <f>VLOOKUP(turmas[[#This Row],[RA]],Notas!B$2:J$40,9,FALSE)</f>
        <v>8</v>
      </c>
    </row>
    <row r="20" spans="1:8">
      <c r="A20" s="278" t="s">
        <v>209</v>
      </c>
      <c r="B20" t="s">
        <v>705</v>
      </c>
      <c r="C20" t="s">
        <v>729</v>
      </c>
      <c r="D20" s="214">
        <v>19</v>
      </c>
      <c r="E20" s="214" t="str">
        <f>VLOOKUP(turmas[[#This Row],[RA]],Notas!B$2:J$40,1,FALSE)</f>
        <v>21.00478-0</v>
      </c>
      <c r="F20" s="279">
        <f>VLOOKUP(turmas[[#This Row],[RA]],Notas!B$2:J$40,2,FALSE)</f>
        <v>5.4</v>
      </c>
      <c r="G20" s="279">
        <f>VLOOKUP(turmas[[#This Row],[RA]],Notas!B$2:J$40,7,FALSE)</f>
        <v>8.75</v>
      </c>
      <c r="H20" s="279">
        <f>VLOOKUP(turmas[[#This Row],[RA]],Notas!B$2:J$40,9,FALSE)</f>
        <v>6.5</v>
      </c>
    </row>
    <row r="21" spans="1:8">
      <c r="A21" s="278" t="s">
        <v>17</v>
      </c>
      <c r="B21" t="s">
        <v>706</v>
      </c>
      <c r="C21" t="s">
        <v>729</v>
      </c>
      <c r="D21" s="214">
        <v>20</v>
      </c>
      <c r="E21" s="214" t="str">
        <f>VLOOKUP(turmas[[#This Row],[RA]],Notas!B$2:J$40,1,FALSE)</f>
        <v>21.00663-6</v>
      </c>
      <c r="F21" s="279">
        <f>VLOOKUP(turmas[[#This Row],[RA]],Notas!B$2:J$40,2,FALSE)</f>
        <v>2.4</v>
      </c>
      <c r="G21" s="279">
        <f>VLOOKUP(turmas[[#This Row],[RA]],Notas!B$2:J$40,7,FALSE)</f>
        <v>9.5833333333333321</v>
      </c>
      <c r="H21" s="279">
        <f>VLOOKUP(turmas[[#This Row],[RA]],Notas!B$2:J$40,9,FALSE)</f>
        <v>8</v>
      </c>
    </row>
    <row r="22" spans="1:8">
      <c r="A22" s="278" t="s">
        <v>51</v>
      </c>
      <c r="B22" t="s">
        <v>707</v>
      </c>
      <c r="C22" t="s">
        <v>729</v>
      </c>
      <c r="D22" s="214">
        <v>21</v>
      </c>
      <c r="E22" s="214" t="str">
        <f>VLOOKUP(turmas[[#This Row],[RA]],Notas!B$2:J$40,1,FALSE)</f>
        <v>21.00690-3</v>
      </c>
      <c r="F22" s="279">
        <f>VLOOKUP(turmas[[#This Row],[RA]],Notas!B$2:J$40,2,FALSE)</f>
        <v>6.6</v>
      </c>
      <c r="G22" s="279">
        <f>VLOOKUP(turmas[[#This Row],[RA]],Notas!B$2:J$40,7,FALSE)</f>
        <v>7.5</v>
      </c>
      <c r="H22" s="279">
        <f>VLOOKUP(turmas[[#This Row],[RA]],Notas!B$2:J$40,9,FALSE)</f>
        <v>8</v>
      </c>
    </row>
    <row r="23" spans="1:8">
      <c r="A23" s="278" t="s">
        <v>287</v>
      </c>
      <c r="B23" t="s">
        <v>708</v>
      </c>
      <c r="C23" t="s">
        <v>729</v>
      </c>
      <c r="D23" s="214">
        <v>22</v>
      </c>
      <c r="E23" s="214" t="str">
        <f>VLOOKUP(turmas[[#This Row],[RA]],Notas!B$2:J$40,1,FALSE)</f>
        <v>21.00745-4</v>
      </c>
      <c r="F23" s="279">
        <f>VLOOKUP(turmas[[#This Row],[RA]],Notas!B$2:J$40,2,FALSE)</f>
        <v>6</v>
      </c>
      <c r="G23" s="279">
        <f>VLOOKUP(turmas[[#This Row],[RA]],Notas!B$2:J$40,7,FALSE)</f>
        <v>6.666666666666667</v>
      </c>
      <c r="H23" s="279">
        <f>VLOOKUP(turmas[[#This Row],[RA]],Notas!B$2:J$40,9,FALSE)</f>
        <v>8</v>
      </c>
    </row>
    <row r="24" spans="1:8">
      <c r="A24" s="278" t="s">
        <v>135</v>
      </c>
      <c r="B24" t="s">
        <v>709</v>
      </c>
      <c r="C24" t="s">
        <v>729</v>
      </c>
      <c r="D24" s="214">
        <v>23</v>
      </c>
      <c r="E24" s="214" t="str">
        <f>VLOOKUP(turmas[[#This Row],[RA]],Notas!B$2:J$40,1,FALSE)</f>
        <v>21.00781-0</v>
      </c>
      <c r="F24" s="279">
        <f>VLOOKUP(turmas[[#This Row],[RA]],Notas!B$2:J$40,2,FALSE)</f>
        <v>9</v>
      </c>
      <c r="G24" s="279">
        <f>VLOOKUP(turmas[[#This Row],[RA]],Notas!B$2:J$40,7,FALSE)</f>
        <v>9.5833333333333321</v>
      </c>
      <c r="H24" s="279">
        <f>VLOOKUP(turmas[[#This Row],[RA]],Notas!B$2:J$40,9,FALSE)</f>
        <v>9</v>
      </c>
    </row>
    <row r="25" spans="1:8">
      <c r="A25" s="278" t="s">
        <v>246</v>
      </c>
      <c r="B25" t="s">
        <v>710</v>
      </c>
      <c r="C25" t="s">
        <v>729</v>
      </c>
      <c r="D25" s="214">
        <v>24</v>
      </c>
      <c r="E25" s="214" t="str">
        <f>VLOOKUP(turmas[[#This Row],[RA]],Notas!B$2:J$40,1,FALSE)</f>
        <v>21.00784-5</v>
      </c>
      <c r="F25" s="279">
        <f>VLOOKUP(turmas[[#This Row],[RA]],Notas!B$2:J$40,2,FALSE)</f>
        <v>10</v>
      </c>
      <c r="G25" s="279">
        <f>VLOOKUP(turmas[[#This Row],[RA]],Notas!B$2:J$40,7,FALSE)</f>
        <v>8.75</v>
      </c>
      <c r="H25" s="279">
        <f>VLOOKUP(turmas[[#This Row],[RA]],Notas!B$2:J$40,9,FALSE)</f>
        <v>8</v>
      </c>
    </row>
    <row r="26" spans="1:8">
      <c r="A26" s="278" t="s">
        <v>40</v>
      </c>
      <c r="B26" t="s">
        <v>711</v>
      </c>
      <c r="C26" t="s">
        <v>729</v>
      </c>
      <c r="D26" s="214">
        <v>25</v>
      </c>
      <c r="E26" s="214" t="str">
        <f>VLOOKUP(turmas[[#This Row],[RA]],Notas!B$2:J$40,1,FALSE)</f>
        <v>21.00834-5</v>
      </c>
      <c r="F26" s="279">
        <f>VLOOKUP(turmas[[#This Row],[RA]],Notas!B$2:J$40,2,FALSE)</f>
        <v>4.8</v>
      </c>
      <c r="G26" s="279">
        <f>VLOOKUP(turmas[[#This Row],[RA]],Notas!B$2:J$40,7,FALSE)</f>
        <v>6.5</v>
      </c>
      <c r="H26" s="279">
        <f>VLOOKUP(turmas[[#This Row],[RA]],Notas!B$2:J$40,9,FALSE)</f>
        <v>8</v>
      </c>
    </row>
    <row r="27" spans="1:8">
      <c r="A27" s="278" t="s">
        <v>236</v>
      </c>
      <c r="B27" t="s">
        <v>712</v>
      </c>
      <c r="C27" t="s">
        <v>729</v>
      </c>
      <c r="D27" s="214">
        <v>26</v>
      </c>
      <c r="E27" s="214" t="str">
        <f>VLOOKUP(turmas[[#This Row],[RA]],Notas!B$2:J$40,1,FALSE)</f>
        <v>21.00931-7</v>
      </c>
      <c r="F27" s="279">
        <f>VLOOKUP(turmas[[#This Row],[RA]],Notas!B$2:J$40,2,FALSE)</f>
        <v>5.4</v>
      </c>
      <c r="G27" s="279">
        <f>VLOOKUP(turmas[[#This Row],[RA]],Notas!B$2:J$40,7,FALSE)</f>
        <v>7.0833333333333339</v>
      </c>
      <c r="H27" s="279">
        <f>VLOOKUP(turmas[[#This Row],[RA]],Notas!B$2:J$40,9,FALSE)</f>
        <v>7</v>
      </c>
    </row>
    <row r="28" spans="1:8">
      <c r="A28" s="278" t="s">
        <v>306</v>
      </c>
      <c r="B28" t="s">
        <v>713</v>
      </c>
      <c r="C28" t="s">
        <v>729</v>
      </c>
      <c r="D28" s="214">
        <v>27</v>
      </c>
      <c r="E28" s="214" t="str">
        <f>VLOOKUP(turmas[[#This Row],[RA]],Notas!B$2:J$40,1,FALSE)</f>
        <v>21.01075-7</v>
      </c>
      <c r="F28" s="279">
        <f>VLOOKUP(turmas[[#This Row],[RA]],Notas!B$2:J$40,2,FALSE)</f>
        <v>9</v>
      </c>
      <c r="G28" s="279">
        <f>VLOOKUP(turmas[[#This Row],[RA]],Notas!B$2:J$40,7,FALSE)</f>
        <v>8.75</v>
      </c>
      <c r="H28" s="279">
        <f>VLOOKUP(turmas[[#This Row],[RA]],Notas!B$2:J$40,9,FALSE)</f>
        <v>8</v>
      </c>
    </row>
    <row r="29" spans="1:8">
      <c r="A29" s="278" t="s">
        <v>159</v>
      </c>
      <c r="B29" t="s">
        <v>714</v>
      </c>
      <c r="C29" t="s">
        <v>729</v>
      </c>
      <c r="D29" s="214">
        <v>28</v>
      </c>
      <c r="E29" s="214" t="str">
        <f>VLOOKUP(turmas[[#This Row],[RA]],Notas!B$2:J$40,1,FALSE)</f>
        <v>21.01192-3</v>
      </c>
      <c r="F29" s="279">
        <f>VLOOKUP(turmas[[#This Row],[RA]],Notas!B$2:J$40,2,FALSE)</f>
        <v>6</v>
      </c>
      <c r="G29" s="279">
        <f>VLOOKUP(turmas[[#This Row],[RA]],Notas!B$2:J$40,7,FALSE)</f>
        <v>6.666666666666667</v>
      </c>
      <c r="H29" s="279">
        <f>VLOOKUP(turmas[[#This Row],[RA]],Notas!B$2:J$40,9,FALSE)</f>
        <v>8</v>
      </c>
    </row>
    <row r="30" spans="1:8">
      <c r="A30" s="278" t="s">
        <v>179</v>
      </c>
      <c r="B30" t="s">
        <v>715</v>
      </c>
      <c r="C30" t="s">
        <v>729</v>
      </c>
      <c r="D30" s="214">
        <v>29</v>
      </c>
      <c r="E30" s="214" t="str">
        <f>VLOOKUP(turmas[[#This Row],[RA]],Notas!B$2:J$40,1,FALSE)</f>
        <v>21.01208-3</v>
      </c>
      <c r="F30" s="279">
        <f>VLOOKUP(turmas[[#This Row],[RA]],Notas!B$2:J$40,2,FALSE)</f>
        <v>4.2</v>
      </c>
      <c r="G30" s="279">
        <f>VLOOKUP(turmas[[#This Row],[RA]],Notas!B$2:J$40,7,FALSE)</f>
        <v>5</v>
      </c>
      <c r="H30" s="279">
        <f>VLOOKUP(turmas[[#This Row],[RA]],Notas!B$2:J$40,9,FALSE)</f>
        <v>9</v>
      </c>
    </row>
    <row r="31" spans="1:8">
      <c r="A31" s="278" t="s">
        <v>124</v>
      </c>
      <c r="B31" t="s">
        <v>716</v>
      </c>
      <c r="C31" t="s">
        <v>729</v>
      </c>
      <c r="D31" s="214">
        <v>30</v>
      </c>
      <c r="E31" s="214" t="str">
        <f>VLOOKUP(turmas[[#This Row],[RA]],Notas!B$2:J$40,1,FALSE)</f>
        <v>21.01219-9</v>
      </c>
      <c r="F31" s="279">
        <f>VLOOKUP(turmas[[#This Row],[RA]],Notas!B$2:J$40,2,FALSE)</f>
        <v>4.8</v>
      </c>
      <c r="G31" s="279">
        <f>VLOOKUP(turmas[[#This Row],[RA]],Notas!B$2:J$40,7,FALSE)</f>
        <v>8.3333333333333339</v>
      </c>
      <c r="H31" s="279">
        <f>VLOOKUP(turmas[[#This Row],[RA]],Notas!B$2:J$40,9,FALSE)</f>
        <v>8</v>
      </c>
    </row>
    <row r="32" spans="1:8">
      <c r="A32" s="278" t="s">
        <v>70</v>
      </c>
      <c r="B32" t="s">
        <v>717</v>
      </c>
      <c r="C32" t="s">
        <v>729</v>
      </c>
      <c r="D32" s="214">
        <v>31</v>
      </c>
      <c r="E32" s="214" t="str">
        <f>VLOOKUP(turmas[[#This Row],[RA]],Notas!B$2:J$40,1,FALSE)</f>
        <v>21.01286-5</v>
      </c>
      <c r="F32" s="279">
        <f>VLOOKUP(turmas[[#This Row],[RA]],Notas!B$2:J$40,2,FALSE)</f>
        <v>4.2</v>
      </c>
      <c r="G32" s="279">
        <f>VLOOKUP(turmas[[#This Row],[RA]],Notas!B$2:J$40,7,FALSE)</f>
        <v>7.5</v>
      </c>
      <c r="H32" s="279">
        <f>VLOOKUP(turmas[[#This Row],[RA]],Notas!B$2:J$40,9,FALSE)</f>
        <v>8</v>
      </c>
    </row>
    <row r="33" spans="1:8">
      <c r="A33" s="278" t="s">
        <v>503</v>
      </c>
      <c r="B33" t="s">
        <v>718</v>
      </c>
      <c r="C33" t="s">
        <v>729</v>
      </c>
      <c r="D33" s="214">
        <v>32</v>
      </c>
      <c r="E33" s="214" t="str">
        <f>VLOOKUP(turmas[[#This Row],[RA]],Notas!B$2:J$40,1,FALSE)</f>
        <v>21.01350-0</v>
      </c>
      <c r="F33" s="279">
        <f>VLOOKUP(turmas[[#This Row],[RA]],Notas!B$2:J$40,2,FALSE)</f>
        <v>0.6</v>
      </c>
      <c r="G33" s="279">
        <f>VLOOKUP(turmas[[#This Row],[RA]],Notas!B$2:J$40,7,FALSE)</f>
        <v>8.0833333333333321</v>
      </c>
      <c r="H33" s="279">
        <f>VLOOKUP(turmas[[#This Row],[RA]],Notas!B$2:J$40,9,FALSE)</f>
        <v>9</v>
      </c>
    </row>
    <row r="34" spans="1:8">
      <c r="A34" s="278" t="s">
        <v>356</v>
      </c>
      <c r="B34" t="s">
        <v>719</v>
      </c>
      <c r="C34" t="s">
        <v>729</v>
      </c>
      <c r="D34" s="214">
        <v>33</v>
      </c>
      <c r="E34" s="214" t="str">
        <f>VLOOKUP(turmas[[#This Row],[RA]],Notas!B$2:J$40,1,FALSE)</f>
        <v>21.01444-2</v>
      </c>
      <c r="F34" s="279">
        <f>VLOOKUP(turmas[[#This Row],[RA]],Notas!B$2:J$40,2,FALSE)</f>
        <v>9</v>
      </c>
      <c r="G34" s="279">
        <f>VLOOKUP(turmas[[#This Row],[RA]],Notas!B$2:J$40,7,FALSE)</f>
        <v>8.75</v>
      </c>
      <c r="H34" s="279">
        <f>VLOOKUP(turmas[[#This Row],[RA]],Notas!B$2:J$40,9,FALSE)</f>
        <v>8</v>
      </c>
    </row>
    <row r="35" spans="1:8">
      <c r="A35" s="278" t="s">
        <v>296</v>
      </c>
      <c r="B35" t="s">
        <v>720</v>
      </c>
      <c r="C35" t="s">
        <v>729</v>
      </c>
      <c r="D35" s="214">
        <v>34</v>
      </c>
      <c r="E35" s="214" t="str">
        <f>VLOOKUP(turmas[[#This Row],[RA]],Notas!B$2:J$40,1,FALSE)</f>
        <v>21.01535-0</v>
      </c>
      <c r="F35" s="279">
        <f>VLOOKUP(turmas[[#This Row],[RA]],Notas!B$2:J$40,2,FALSE)</f>
        <v>7.8</v>
      </c>
      <c r="G35" s="279">
        <f>VLOOKUP(turmas[[#This Row],[RA]],Notas!B$2:J$40,7,FALSE)</f>
        <v>8.75</v>
      </c>
      <c r="H35" s="279">
        <f>VLOOKUP(turmas[[#This Row],[RA]],Notas!B$2:J$40,9,FALSE)</f>
        <v>6.5</v>
      </c>
    </row>
    <row r="36" spans="1:8">
      <c r="A36" s="278" t="s">
        <v>219</v>
      </c>
      <c r="B36" t="s">
        <v>721</v>
      </c>
      <c r="C36" t="s">
        <v>729</v>
      </c>
      <c r="D36" s="214">
        <v>35</v>
      </c>
      <c r="E36" s="214" t="str">
        <f>VLOOKUP(turmas[[#This Row],[RA]],Notas!B$2:J$40,1,FALSE)</f>
        <v>21.01809-0</v>
      </c>
      <c r="F36" s="279">
        <f>VLOOKUP(turmas[[#This Row],[RA]],Notas!B$2:J$40,2,FALSE)</f>
        <v>4.8</v>
      </c>
      <c r="G36" s="279">
        <f>VLOOKUP(turmas[[#This Row],[RA]],Notas!B$2:J$40,7,FALSE)</f>
        <v>5.5833333333333339</v>
      </c>
      <c r="H36" s="279">
        <f>VLOOKUP(turmas[[#This Row],[RA]],Notas!B$2:J$40,9,FALSE)</f>
        <v>9</v>
      </c>
    </row>
    <row r="37" spans="1:8">
      <c r="A37" s="278" t="s">
        <v>98</v>
      </c>
      <c r="B37" t="s">
        <v>722</v>
      </c>
      <c r="C37" t="s">
        <v>729</v>
      </c>
      <c r="D37" s="214">
        <v>36</v>
      </c>
      <c r="E37" s="214" t="str">
        <f>VLOOKUP(turmas[[#This Row],[RA]],Notas!B$2:J$40,1,FALSE)</f>
        <v>21.01922-3</v>
      </c>
      <c r="F37" s="279">
        <f>VLOOKUP(turmas[[#This Row],[RA]],Notas!B$2:J$40,2,FALSE)</f>
        <v>3.6</v>
      </c>
      <c r="G37" s="279">
        <f>VLOOKUP(turmas[[#This Row],[RA]],Notas!B$2:J$40,7,FALSE)</f>
        <v>6.666666666666667</v>
      </c>
      <c r="H37" s="279">
        <f>VLOOKUP(turmas[[#This Row],[RA]],Notas!B$2:J$40,9,FALSE)</f>
        <v>7</v>
      </c>
    </row>
    <row r="38" spans="1:8">
      <c r="A38" s="278" t="s">
        <v>104</v>
      </c>
      <c r="B38" t="s">
        <v>723</v>
      </c>
      <c r="C38" t="s">
        <v>729</v>
      </c>
      <c r="D38" s="214">
        <v>37</v>
      </c>
      <c r="E38" s="214" t="str">
        <f>VLOOKUP(turmas[[#This Row],[RA]],Notas!B$2:J$40,1,FALSE)</f>
        <v>21.01997-5</v>
      </c>
      <c r="F38" s="279">
        <f>VLOOKUP(turmas[[#This Row],[RA]],Notas!B$2:J$40,2,FALSE)</f>
        <v>6</v>
      </c>
      <c r="G38" s="279">
        <f>VLOOKUP(turmas[[#This Row],[RA]],Notas!B$2:J$40,7,FALSE)</f>
        <v>6.25</v>
      </c>
      <c r="H38" s="279">
        <f>VLOOKUP(turmas[[#This Row],[RA]],Notas!B$2:J$40,9,FALSE)</f>
        <v>6.5</v>
      </c>
    </row>
    <row r="39" spans="1:8">
      <c r="A39" s="278" t="s">
        <v>80</v>
      </c>
      <c r="B39" t="s">
        <v>724</v>
      </c>
      <c r="C39" t="s">
        <v>729</v>
      </c>
      <c r="D39" s="214">
        <v>38</v>
      </c>
      <c r="E39" s="214" t="str">
        <f>VLOOKUP(turmas[[#This Row],[RA]],Notas!B$2:J$40,1,FALSE)</f>
        <v>21.02028-0</v>
      </c>
      <c r="F39" s="279">
        <f>VLOOKUP(turmas[[#This Row],[RA]],Notas!B$2:J$40,2,FALSE)</f>
        <v>6</v>
      </c>
      <c r="G39" s="279">
        <f>VLOOKUP(turmas[[#This Row],[RA]],Notas!B$2:J$40,7,FALSE)</f>
        <v>5.833333333333333</v>
      </c>
      <c r="H39" s="279">
        <f>VLOOKUP(turmas[[#This Row],[RA]],Notas!B$2:J$40,9,FALSE)</f>
        <v>7</v>
      </c>
    </row>
    <row r="40" spans="1:8">
      <c r="A40" s="278" t="s">
        <v>387</v>
      </c>
      <c r="B40" t="s">
        <v>725</v>
      </c>
      <c r="C40" t="s">
        <v>729</v>
      </c>
      <c r="D40" s="214">
        <v>39</v>
      </c>
      <c r="E40" s="214" t="str">
        <f>VLOOKUP(turmas[[#This Row],[RA]],Notas!B$2:J$40,1,FALSE)</f>
        <v>21.02093-0</v>
      </c>
      <c r="F40" s="279">
        <f>VLOOKUP(turmas[[#This Row],[RA]],Notas!B$2:J$40,2,FALSE)</f>
        <v>7.8</v>
      </c>
      <c r="G40" s="279">
        <f>VLOOKUP(turmas[[#This Row],[RA]],Notas!B$2:J$40,7,FALSE)</f>
        <v>7.0833333333333339</v>
      </c>
      <c r="H40" s="279">
        <f>VLOOKUP(turmas[[#This Row],[RA]],Notas!B$2:J$40,9,FALSE)</f>
        <v>7</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H42"/>
  <sheetViews>
    <sheetView topLeftCell="C1" zoomScale="106" zoomScaleNormal="106" workbookViewId="0">
      <pane ySplit="2" topLeftCell="A6" activePane="bottomLeft" state="frozen"/>
      <selection pane="bottomLeft" activeCell="E6" sqref="E6"/>
    </sheetView>
  </sheetViews>
  <sheetFormatPr defaultColWidth="12.5703125" defaultRowHeight="15.75" customHeight="1"/>
  <cols>
    <col min="1" max="1" width="5.85546875" hidden="1" customWidth="1"/>
    <col min="2" max="2" width="10" hidden="1" customWidth="1"/>
    <col min="3" max="3" width="37.28515625" style="99" bestFit="1" customWidth="1"/>
    <col min="4" max="4" width="8.7109375" style="99" customWidth="1"/>
    <col min="5" max="6" width="8.7109375" style="100" customWidth="1"/>
    <col min="7" max="8" width="6.7109375" style="99" customWidth="1"/>
    <col min="9" max="9" width="6.7109375" style="100" customWidth="1"/>
    <col min="10" max="10" width="6.7109375" style="102" customWidth="1"/>
    <col min="11" max="11" width="6.7109375" style="99" customWidth="1"/>
    <col min="12" max="12" width="6.7109375" style="100" customWidth="1"/>
    <col min="13" max="13" width="6.7109375" style="102" customWidth="1"/>
    <col min="14" max="14" width="6.7109375" style="99" customWidth="1"/>
    <col min="15" max="15" width="6.7109375" style="100" customWidth="1"/>
    <col min="16" max="16" width="6.7109375" style="102" customWidth="1"/>
    <col min="17" max="17" width="6.7109375" style="99" customWidth="1"/>
    <col min="18" max="18" width="6.7109375" style="100" customWidth="1"/>
    <col min="19" max="19" width="6.7109375" style="102" customWidth="1"/>
    <col min="20" max="20" width="6.7109375" style="99" customWidth="1"/>
    <col min="21" max="21" width="6.7109375" style="100" customWidth="1"/>
    <col min="22" max="22" width="6.7109375" style="102" customWidth="1"/>
    <col min="23" max="23" width="6.7109375" style="99" customWidth="1"/>
    <col min="24" max="24" width="6.7109375" style="100" customWidth="1"/>
    <col min="25" max="25" width="6.7109375" style="102" customWidth="1"/>
    <col min="26" max="26" width="6.7109375" style="99" customWidth="1"/>
    <col min="27" max="29" width="6.7109375" style="100" customWidth="1"/>
    <col min="30" max="31" width="6.7109375" style="99" customWidth="1"/>
    <col min="32" max="32" width="6.7109375" style="100" customWidth="1"/>
    <col min="33" max="33" width="6.7109375" style="102" customWidth="1"/>
    <col min="34" max="34" width="6.7109375" style="142" customWidth="1"/>
    <col min="35" max="35" width="6.7109375" style="100" customWidth="1"/>
    <col min="36" max="36" width="6.7109375" style="99" customWidth="1"/>
    <col min="37" max="37" width="6.7109375" style="102" customWidth="1"/>
    <col min="38" max="38" width="6.7109375" style="100" customWidth="1"/>
    <col min="39" max="39" width="6.7109375" style="99" customWidth="1"/>
    <col min="40" max="40" width="6.7109375" style="102" customWidth="1"/>
    <col min="41" max="41" width="6.85546875" style="100" hidden="1" customWidth="1"/>
    <col min="42" max="42" width="6.85546875" style="99" hidden="1" customWidth="1"/>
    <col min="43" max="46" width="18.85546875" customWidth="1"/>
  </cols>
  <sheetData>
    <row r="1" spans="1:138" s="89" customFormat="1" ht="12" customHeight="1">
      <c r="E1" s="90"/>
      <c r="F1" s="90"/>
      <c r="H1" s="111" t="s">
        <v>462</v>
      </c>
      <c r="I1" s="90"/>
      <c r="J1" s="112"/>
      <c r="K1" s="113" t="s">
        <v>463</v>
      </c>
      <c r="L1" s="114"/>
      <c r="M1" s="115"/>
      <c r="O1" s="90"/>
      <c r="P1" s="112"/>
      <c r="R1" s="90"/>
      <c r="S1" s="112"/>
      <c r="T1" s="97" t="s">
        <v>408</v>
      </c>
      <c r="U1" s="90">
        <v>0</v>
      </c>
      <c r="V1" s="112"/>
      <c r="W1" s="97" t="s">
        <v>409</v>
      </c>
      <c r="X1" s="90">
        <v>0</v>
      </c>
      <c r="Y1" s="112"/>
      <c r="Z1" s="97" t="s">
        <v>410</v>
      </c>
      <c r="AA1" s="90">
        <v>0</v>
      </c>
      <c r="AB1" s="90"/>
      <c r="AC1" s="113" t="s">
        <v>411</v>
      </c>
      <c r="AD1" s="90">
        <v>0</v>
      </c>
      <c r="AE1" s="90"/>
      <c r="AF1" s="90">
        <v>0</v>
      </c>
      <c r="AG1" s="112"/>
      <c r="AH1" s="138"/>
      <c r="AJ1" s="90"/>
      <c r="AK1" s="112"/>
      <c r="AM1" s="90"/>
      <c r="AN1" s="112"/>
    </row>
    <row r="2" spans="1:138" s="119" customFormat="1" ht="37.5" customHeight="1">
      <c r="A2" s="117" t="s">
        <v>0</v>
      </c>
      <c r="B2" s="118" t="s">
        <v>1</v>
      </c>
      <c r="C2" s="116" t="s">
        <v>2</v>
      </c>
      <c r="D2" s="116" t="s">
        <v>3</v>
      </c>
      <c r="E2" s="116" t="s">
        <v>637</v>
      </c>
      <c r="F2" s="116" t="s">
        <v>461</v>
      </c>
      <c r="G2" s="116" t="s">
        <v>470</v>
      </c>
      <c r="H2" s="116" t="s">
        <v>4</v>
      </c>
      <c r="I2" s="116" t="s">
        <v>399</v>
      </c>
      <c r="J2" s="116" t="s">
        <v>416</v>
      </c>
      <c r="K2" s="116" t="s">
        <v>5</v>
      </c>
      <c r="L2" s="116" t="s">
        <v>400</v>
      </c>
      <c r="M2" s="116" t="s">
        <v>417</v>
      </c>
      <c r="N2" s="116" t="s">
        <v>6</v>
      </c>
      <c r="O2" s="116" t="s">
        <v>413</v>
      </c>
      <c r="P2" s="116" t="s">
        <v>419</v>
      </c>
      <c r="Q2" s="116" t="s">
        <v>7</v>
      </c>
      <c r="R2" s="116" t="s">
        <v>402</v>
      </c>
      <c r="S2" s="116" t="s">
        <v>432</v>
      </c>
      <c r="T2" s="116" t="s">
        <v>8</v>
      </c>
      <c r="U2" s="116" t="s">
        <v>403</v>
      </c>
      <c r="V2" s="116" t="s">
        <v>433</v>
      </c>
      <c r="W2" s="116" t="s">
        <v>9</v>
      </c>
      <c r="X2" s="116" t="s">
        <v>405</v>
      </c>
      <c r="Y2" s="116" t="s">
        <v>434</v>
      </c>
      <c r="Z2" s="116" t="s">
        <v>10</v>
      </c>
      <c r="AA2" s="116" t="s">
        <v>406</v>
      </c>
      <c r="AB2" s="116" t="s">
        <v>435</v>
      </c>
      <c r="AC2" s="116" t="s">
        <v>11</v>
      </c>
      <c r="AD2" s="116" t="s">
        <v>407</v>
      </c>
      <c r="AE2" s="116" t="s">
        <v>438</v>
      </c>
      <c r="AF2" s="116" t="s">
        <v>472</v>
      </c>
      <c r="AG2" s="116" t="s">
        <v>473</v>
      </c>
      <c r="AH2" s="116" t="s">
        <v>475</v>
      </c>
      <c r="AI2" s="116" t="s">
        <v>12</v>
      </c>
      <c r="AJ2" s="116" t="s">
        <v>414</v>
      </c>
      <c r="AK2" s="116" t="s">
        <v>450</v>
      </c>
      <c r="AL2" s="116" t="s">
        <v>13</v>
      </c>
      <c r="AM2" s="116" t="s">
        <v>415</v>
      </c>
      <c r="AN2" s="116" t="s">
        <v>474</v>
      </c>
      <c r="AO2" s="116" t="s">
        <v>14</v>
      </c>
      <c r="AP2" s="116" t="s">
        <v>464</v>
      </c>
    </row>
    <row r="3" spans="1:138" ht="12.75">
      <c r="A3" s="13">
        <v>45826.764769745372</v>
      </c>
      <c r="B3" s="14" t="s">
        <v>96</v>
      </c>
      <c r="C3" s="120" t="s">
        <v>97</v>
      </c>
      <c r="D3" s="120" t="s">
        <v>98</v>
      </c>
      <c r="E3" s="192">
        <f>Form_Responses1[[#This Row],[Acertos]]*12/10</f>
        <v>3.6</v>
      </c>
      <c r="F3" s="121">
        <f>SUM(I3,L3,R3,U3,X3,AA3,AD3,Form_Responses1[[#This Row],[Q3]],Form_Responses1[[#This Row],[+Qarima]],Form_Responses1[[#This Row],[Q9]],Form_Responses1[[#This Row],[Q10]])</f>
        <v>3</v>
      </c>
      <c r="G3" s="120" t="s">
        <v>412</v>
      </c>
      <c r="H3" s="143"/>
      <c r="I3" s="144">
        <v>0</v>
      </c>
      <c r="J3" s="145"/>
      <c r="K3" s="143"/>
      <c r="L3" s="144">
        <v>0</v>
      </c>
      <c r="M3" s="145"/>
      <c r="N3" s="143"/>
      <c r="O3" s="155">
        <v>0</v>
      </c>
      <c r="P3" s="156"/>
      <c r="Q3" s="123" t="s">
        <v>32</v>
      </c>
      <c r="R3" s="124">
        <v>1</v>
      </c>
      <c r="S3" s="125"/>
      <c r="T3" s="123" t="s">
        <v>99</v>
      </c>
      <c r="U3" s="124">
        <v>0</v>
      </c>
      <c r="V3" s="125"/>
      <c r="W3" s="123" t="s">
        <v>100</v>
      </c>
      <c r="X3" s="124">
        <v>0</v>
      </c>
      <c r="Y3" s="125"/>
      <c r="Z3" s="123"/>
      <c r="AA3" s="124">
        <v>0</v>
      </c>
      <c r="AB3" s="124"/>
      <c r="AC3" s="123"/>
      <c r="AD3" s="124">
        <v>0</v>
      </c>
      <c r="AE3" s="124"/>
      <c r="AF3" s="124">
        <v>2</v>
      </c>
      <c r="AG3" s="125" t="s">
        <v>439</v>
      </c>
      <c r="AH3" s="139">
        <f>SUM(R3,U3,X3,AA3,AD3,Form_Responses1[[#This Row],[+Qarima]])</f>
        <v>3</v>
      </c>
      <c r="AI3" s="163"/>
      <c r="AJ3" s="164">
        <v>0</v>
      </c>
      <c r="AK3" s="172"/>
      <c r="AL3" s="177"/>
      <c r="AM3" s="178">
        <v>0</v>
      </c>
      <c r="AN3" s="179"/>
      <c r="AO3" s="120"/>
      <c r="AP3" s="122" t="s">
        <v>101</v>
      </c>
      <c r="AQ3" s="189" t="s">
        <v>429</v>
      </c>
      <c r="AR3" s="189" t="s">
        <v>429</v>
      </c>
      <c r="AS3" s="189" t="s">
        <v>429</v>
      </c>
      <c r="AT3" s="189" t="s">
        <v>429</v>
      </c>
      <c r="AU3" s="189" t="s">
        <v>429</v>
      </c>
      <c r="AV3" s="189" t="s">
        <v>429</v>
      </c>
      <c r="AW3" s="189" t="s">
        <v>429</v>
      </c>
      <c r="AX3" s="189" t="s">
        <v>429</v>
      </c>
      <c r="AY3" s="189" t="s">
        <v>429</v>
      </c>
      <c r="AZ3" s="189" t="s">
        <v>429</v>
      </c>
      <c r="BA3" s="189" t="s">
        <v>429</v>
      </c>
      <c r="BB3" s="189" t="s">
        <v>429</v>
      </c>
      <c r="BC3" s="189" t="s">
        <v>429</v>
      </c>
      <c r="BD3" s="189" t="s">
        <v>429</v>
      </c>
      <c r="BE3" s="189" t="s">
        <v>429</v>
      </c>
      <c r="BF3" s="189" t="s">
        <v>429</v>
      </c>
      <c r="BG3" s="189" t="s">
        <v>429</v>
      </c>
      <c r="BH3" s="189" t="s">
        <v>429</v>
      </c>
      <c r="BI3" s="189" t="s">
        <v>429</v>
      </c>
      <c r="BJ3" s="189" t="s">
        <v>429</v>
      </c>
      <c r="BK3" s="189" t="s">
        <v>429</v>
      </c>
      <c r="BL3" s="189" t="s">
        <v>429</v>
      </c>
      <c r="BM3" s="189" t="s">
        <v>429</v>
      </c>
      <c r="BN3" s="189" t="s">
        <v>429</v>
      </c>
      <c r="BO3" s="189" t="s">
        <v>429</v>
      </c>
      <c r="BP3" s="189" t="s">
        <v>429</v>
      </c>
      <c r="BQ3" s="189" t="s">
        <v>429</v>
      </c>
      <c r="BR3" s="189" t="s">
        <v>429</v>
      </c>
      <c r="BS3" s="189" t="s">
        <v>429</v>
      </c>
      <c r="BT3" s="189" t="s">
        <v>429</v>
      </c>
      <c r="BU3" s="189" t="s">
        <v>429</v>
      </c>
      <c r="BV3" s="189" t="s">
        <v>429</v>
      </c>
      <c r="BW3" s="189" t="s">
        <v>429</v>
      </c>
      <c r="BX3" s="189" t="s">
        <v>429</v>
      </c>
      <c r="BY3" s="189" t="s">
        <v>429</v>
      </c>
      <c r="BZ3" s="189" t="s">
        <v>429</v>
      </c>
      <c r="CA3" s="189" t="s">
        <v>429</v>
      </c>
      <c r="CB3" s="189" t="s">
        <v>429</v>
      </c>
      <c r="CC3" s="189" t="s">
        <v>429</v>
      </c>
      <c r="CD3" s="189" t="s">
        <v>429</v>
      </c>
      <c r="CE3" s="189" t="s">
        <v>429</v>
      </c>
      <c r="CF3" s="189" t="s">
        <v>429</v>
      </c>
      <c r="CG3" s="189" t="s">
        <v>429</v>
      </c>
      <c r="CH3" s="189" t="s">
        <v>429</v>
      </c>
      <c r="CI3" s="189" t="s">
        <v>429</v>
      </c>
      <c r="CJ3" s="189" t="s">
        <v>429</v>
      </c>
      <c r="CK3" s="189" t="s">
        <v>429</v>
      </c>
      <c r="CL3" s="189" t="s">
        <v>429</v>
      </c>
      <c r="CM3" s="189" t="s">
        <v>429</v>
      </c>
      <c r="CN3" s="189" t="s">
        <v>429</v>
      </c>
      <c r="CO3" s="189" t="s">
        <v>429</v>
      </c>
      <c r="CP3" s="189" t="s">
        <v>429</v>
      </c>
      <c r="CQ3" s="189" t="s">
        <v>429</v>
      </c>
      <c r="CR3" s="189" t="s">
        <v>429</v>
      </c>
      <c r="CS3" s="189" t="s">
        <v>429</v>
      </c>
      <c r="CT3" s="189" t="s">
        <v>429</v>
      </c>
      <c r="CU3" s="189" t="s">
        <v>429</v>
      </c>
      <c r="CV3" s="189" t="s">
        <v>429</v>
      </c>
      <c r="CW3" s="189" t="s">
        <v>429</v>
      </c>
      <c r="CX3" s="189" t="s">
        <v>429</v>
      </c>
      <c r="CY3" s="189" t="s">
        <v>429</v>
      </c>
      <c r="CZ3" s="189" t="s">
        <v>429</v>
      </c>
      <c r="DA3" s="189" t="s">
        <v>429</v>
      </c>
      <c r="DB3" s="189" t="s">
        <v>429</v>
      </c>
      <c r="DC3" s="189" t="s">
        <v>429</v>
      </c>
      <c r="DD3" s="189" t="s">
        <v>429</v>
      </c>
      <c r="DE3" s="189" t="s">
        <v>429</v>
      </c>
      <c r="DF3" s="189" t="s">
        <v>429</v>
      </c>
      <c r="DG3" s="189" t="s">
        <v>429</v>
      </c>
      <c r="DH3" s="189" t="s">
        <v>429</v>
      </c>
      <c r="DI3" s="189" t="s">
        <v>429</v>
      </c>
      <c r="DJ3" s="189" t="s">
        <v>429</v>
      </c>
      <c r="DK3" s="189" t="s">
        <v>429</v>
      </c>
      <c r="DL3" s="189" t="s">
        <v>429</v>
      </c>
      <c r="DM3" s="189" t="s">
        <v>429</v>
      </c>
      <c r="DN3" s="189" t="s">
        <v>429</v>
      </c>
      <c r="DO3" s="189" t="s">
        <v>429</v>
      </c>
      <c r="DP3" s="189" t="s">
        <v>429</v>
      </c>
      <c r="DQ3" s="189" t="s">
        <v>429</v>
      </c>
      <c r="DR3" s="189" t="s">
        <v>429</v>
      </c>
      <c r="DS3" s="189" t="s">
        <v>429</v>
      </c>
      <c r="DT3" s="189" t="s">
        <v>429</v>
      </c>
      <c r="DU3" s="189" t="s">
        <v>429</v>
      </c>
      <c r="DV3" s="189" t="s">
        <v>429</v>
      </c>
      <c r="DW3" s="189" t="s">
        <v>429</v>
      </c>
      <c r="DX3" s="189" t="s">
        <v>429</v>
      </c>
      <c r="DY3" s="189" t="s">
        <v>429</v>
      </c>
      <c r="DZ3" s="189" t="s">
        <v>429</v>
      </c>
      <c r="EA3" s="189" t="s">
        <v>429</v>
      </c>
      <c r="EB3" s="189" t="s">
        <v>429</v>
      </c>
      <c r="EC3" s="189" t="s">
        <v>429</v>
      </c>
      <c r="ED3" s="189" t="s">
        <v>429</v>
      </c>
      <c r="EE3" s="189" t="s">
        <v>429</v>
      </c>
      <c r="EF3" s="189" t="s">
        <v>429</v>
      </c>
      <c r="EG3" s="189" t="s">
        <v>429</v>
      </c>
      <c r="EH3" s="189" t="s">
        <v>429</v>
      </c>
    </row>
    <row r="4" spans="1:138" ht="12.75">
      <c r="A4" s="4">
        <v>45826.748372557871</v>
      </c>
      <c r="B4" s="5" t="s">
        <v>15</v>
      </c>
      <c r="C4" s="101" t="s">
        <v>16</v>
      </c>
      <c r="D4" s="101" t="s">
        <v>17</v>
      </c>
      <c r="E4" s="193">
        <f>Form_Responses1[[#This Row],[Acertos]]*12/10</f>
        <v>2.4</v>
      </c>
      <c r="F4" s="104">
        <f>SUM(I4,L4,R4,U4,X4,AA4,AD4,Form_Responses1[[#This Row],[Q3]],Form_Responses1[[#This Row],[+Qarima]],Form_Responses1[[#This Row],[Q9]],Form_Responses1[[#This Row],[Q10]])</f>
        <v>2</v>
      </c>
      <c r="G4" s="103" t="s">
        <v>398</v>
      </c>
      <c r="H4" s="146" t="s">
        <v>18</v>
      </c>
      <c r="I4" s="147">
        <v>0</v>
      </c>
      <c r="J4" s="148" t="s">
        <v>418</v>
      </c>
      <c r="K4" s="146" t="s">
        <v>19</v>
      </c>
      <c r="L4" s="147">
        <v>0</v>
      </c>
      <c r="M4" s="148" t="s">
        <v>418</v>
      </c>
      <c r="N4" s="146"/>
      <c r="O4" s="157">
        <v>0</v>
      </c>
      <c r="P4" s="158"/>
      <c r="Q4" s="126" t="s">
        <v>20</v>
      </c>
      <c r="R4" s="127">
        <v>0</v>
      </c>
      <c r="S4" s="128"/>
      <c r="T4" s="126" t="s">
        <v>21</v>
      </c>
      <c r="U4" s="127">
        <v>0</v>
      </c>
      <c r="V4" s="128"/>
      <c r="W4" s="126" t="s">
        <v>22</v>
      </c>
      <c r="X4" s="127">
        <v>0</v>
      </c>
      <c r="Y4" s="128"/>
      <c r="Z4" s="126" t="s">
        <v>23</v>
      </c>
      <c r="AA4" s="127">
        <v>0</v>
      </c>
      <c r="AB4" s="127"/>
      <c r="AC4" s="126" t="s">
        <v>24</v>
      </c>
      <c r="AD4" s="127">
        <v>0</v>
      </c>
      <c r="AE4" s="127"/>
      <c r="AF4" s="127">
        <v>1.5</v>
      </c>
      <c r="AG4" s="129" t="s">
        <v>446</v>
      </c>
      <c r="AH4" s="140">
        <f>SUM(R4,U4,X4,AA4,AD4,Form_Responses1[[#This Row],[+Qarima]])</f>
        <v>1.5</v>
      </c>
      <c r="AI4" s="165"/>
      <c r="AJ4" s="166">
        <v>0.5</v>
      </c>
      <c r="AK4" s="173" t="s">
        <v>454</v>
      </c>
      <c r="AL4" s="180" t="s">
        <v>25</v>
      </c>
      <c r="AM4" s="181">
        <v>0</v>
      </c>
      <c r="AN4" s="182" t="s">
        <v>425</v>
      </c>
      <c r="AO4" s="101"/>
      <c r="AP4" s="106" t="s">
        <v>26</v>
      </c>
      <c r="AQ4" s="189" t="s">
        <v>429</v>
      </c>
      <c r="AR4" s="189" t="s">
        <v>429</v>
      </c>
      <c r="AS4" s="189" t="s">
        <v>429</v>
      </c>
      <c r="AT4" s="189" t="s">
        <v>429</v>
      </c>
      <c r="AU4" s="189" t="s">
        <v>429</v>
      </c>
      <c r="AV4" s="189" t="s">
        <v>429</v>
      </c>
      <c r="AW4" s="189" t="s">
        <v>429</v>
      </c>
      <c r="AX4" s="189" t="s">
        <v>429</v>
      </c>
      <c r="AY4" s="189" t="s">
        <v>429</v>
      </c>
      <c r="AZ4" s="189" t="s">
        <v>429</v>
      </c>
      <c r="BA4" s="189" t="s">
        <v>429</v>
      </c>
      <c r="BB4" s="189" t="s">
        <v>429</v>
      </c>
      <c r="BC4" s="189" t="s">
        <v>429</v>
      </c>
      <c r="BD4" s="189" t="s">
        <v>429</v>
      </c>
      <c r="BE4" s="189" t="s">
        <v>429</v>
      </c>
      <c r="BF4" s="189" t="s">
        <v>429</v>
      </c>
      <c r="BG4" s="189" t="s">
        <v>429</v>
      </c>
      <c r="BH4" s="189" t="s">
        <v>429</v>
      </c>
      <c r="BI4" s="189" t="s">
        <v>429</v>
      </c>
      <c r="BJ4" s="189" t="s">
        <v>429</v>
      </c>
      <c r="BK4" s="189" t="s">
        <v>429</v>
      </c>
      <c r="BL4" s="189" t="s">
        <v>429</v>
      </c>
      <c r="BM4" s="189" t="s">
        <v>429</v>
      </c>
      <c r="BN4" s="189" t="s">
        <v>429</v>
      </c>
      <c r="BO4" s="189" t="s">
        <v>429</v>
      </c>
      <c r="BP4" s="189" t="s">
        <v>429</v>
      </c>
      <c r="BQ4" s="189" t="s">
        <v>429</v>
      </c>
      <c r="BR4" s="189" t="s">
        <v>429</v>
      </c>
      <c r="BS4" s="189" t="s">
        <v>429</v>
      </c>
      <c r="BT4" s="189" t="s">
        <v>429</v>
      </c>
      <c r="BU4" s="189" t="s">
        <v>429</v>
      </c>
      <c r="BV4" s="189" t="s">
        <v>429</v>
      </c>
      <c r="BW4" s="189" t="s">
        <v>429</v>
      </c>
      <c r="BX4" s="189" t="s">
        <v>429</v>
      </c>
      <c r="BY4" s="189" t="s">
        <v>429</v>
      </c>
      <c r="BZ4" s="189" t="s">
        <v>429</v>
      </c>
      <c r="CA4" s="189" t="s">
        <v>429</v>
      </c>
      <c r="CB4" s="189" t="s">
        <v>429</v>
      </c>
      <c r="CC4" s="189" t="s">
        <v>429</v>
      </c>
      <c r="CD4" s="189" t="s">
        <v>429</v>
      </c>
      <c r="CE4" s="189" t="s">
        <v>429</v>
      </c>
      <c r="CF4" s="189" t="s">
        <v>429</v>
      </c>
      <c r="CG4" s="189" t="s">
        <v>429</v>
      </c>
      <c r="CH4" s="189" t="s">
        <v>429</v>
      </c>
      <c r="CI4" s="189" t="s">
        <v>429</v>
      </c>
      <c r="CJ4" s="189" t="s">
        <v>429</v>
      </c>
      <c r="CK4" s="189" t="s">
        <v>429</v>
      </c>
      <c r="CL4" s="189" t="s">
        <v>429</v>
      </c>
      <c r="CM4" s="189" t="s">
        <v>429</v>
      </c>
      <c r="CN4" s="189" t="s">
        <v>429</v>
      </c>
      <c r="CO4" s="189" t="s">
        <v>429</v>
      </c>
      <c r="CP4" s="189" t="s">
        <v>429</v>
      </c>
      <c r="CQ4" s="189" t="s">
        <v>429</v>
      </c>
      <c r="CR4" s="189" t="s">
        <v>429</v>
      </c>
      <c r="CS4" s="189" t="s">
        <v>429</v>
      </c>
      <c r="CT4" s="189" t="s">
        <v>429</v>
      </c>
      <c r="CU4" s="189" t="s">
        <v>429</v>
      </c>
      <c r="CV4" s="189" t="s">
        <v>429</v>
      </c>
      <c r="CW4" s="189" t="s">
        <v>429</v>
      </c>
      <c r="CX4" s="189" t="s">
        <v>429</v>
      </c>
      <c r="CY4" s="189" t="s">
        <v>429</v>
      </c>
      <c r="CZ4" s="189" t="s">
        <v>429</v>
      </c>
      <c r="DA4" s="189" t="s">
        <v>429</v>
      </c>
      <c r="DB4" s="189" t="s">
        <v>429</v>
      </c>
      <c r="DC4" s="189" t="s">
        <v>429</v>
      </c>
      <c r="DD4" s="189" t="s">
        <v>429</v>
      </c>
      <c r="DE4" s="189" t="s">
        <v>429</v>
      </c>
      <c r="DF4" s="189" t="s">
        <v>429</v>
      </c>
      <c r="DG4" s="189" t="s">
        <v>429</v>
      </c>
      <c r="DH4" s="189" t="s">
        <v>429</v>
      </c>
      <c r="DI4" s="189" t="s">
        <v>429</v>
      </c>
      <c r="DJ4" s="189" t="s">
        <v>429</v>
      </c>
      <c r="DK4" s="189" t="s">
        <v>429</v>
      </c>
      <c r="DL4" s="189" t="s">
        <v>429</v>
      </c>
      <c r="DM4" s="189" t="s">
        <v>429</v>
      </c>
      <c r="DN4" s="189" t="s">
        <v>429</v>
      </c>
      <c r="DO4" s="189" t="s">
        <v>429</v>
      </c>
      <c r="DP4" s="189" t="s">
        <v>429</v>
      </c>
      <c r="DQ4" s="189" t="s">
        <v>429</v>
      </c>
      <c r="DR4" s="189" t="s">
        <v>429</v>
      </c>
      <c r="DS4" s="189" t="s">
        <v>429</v>
      </c>
      <c r="DT4" s="189" t="s">
        <v>429</v>
      </c>
      <c r="DU4" s="189" t="s">
        <v>429</v>
      </c>
      <c r="DV4" s="189" t="s">
        <v>429</v>
      </c>
      <c r="DW4" s="189" t="s">
        <v>429</v>
      </c>
      <c r="DX4" s="189" t="s">
        <v>429</v>
      </c>
      <c r="DY4" s="189" t="s">
        <v>429</v>
      </c>
      <c r="DZ4" s="189" t="s">
        <v>429</v>
      </c>
      <c r="EA4" s="189" t="s">
        <v>429</v>
      </c>
      <c r="EB4" s="189" t="s">
        <v>429</v>
      </c>
      <c r="EC4" s="189" t="s">
        <v>429</v>
      </c>
      <c r="ED4" s="189" t="s">
        <v>429</v>
      </c>
      <c r="EE4" s="189" t="s">
        <v>429</v>
      </c>
      <c r="EF4" s="189" t="s">
        <v>429</v>
      </c>
      <c r="EG4" s="189" t="s">
        <v>429</v>
      </c>
      <c r="EH4" s="189" t="s">
        <v>429</v>
      </c>
    </row>
    <row r="5" spans="1:138" ht="12.75">
      <c r="A5" s="1">
        <v>45826.764435543984</v>
      </c>
      <c r="B5" s="2" t="s">
        <v>91</v>
      </c>
      <c r="C5" s="103" t="s">
        <v>92</v>
      </c>
      <c r="D5" s="103" t="s">
        <v>476</v>
      </c>
      <c r="E5" s="194">
        <f>Form_Responses1[[#This Row],[Acertos]]*12/10</f>
        <v>6.6</v>
      </c>
      <c r="F5" s="104">
        <f>SUM(I5,L5,R5,U5,X5,AA5,AD5,Form_Responses1[[#This Row],[Q3]],Form_Responses1[[#This Row],[+Qarima]],Form_Responses1[[#This Row],[Q9]],Form_Responses1[[#This Row],[Q10]])</f>
        <v>5.5</v>
      </c>
      <c r="G5" s="103" t="s">
        <v>398</v>
      </c>
      <c r="H5" s="150" t="s">
        <v>93</v>
      </c>
      <c r="I5" s="151">
        <v>1</v>
      </c>
      <c r="J5" s="149"/>
      <c r="K5" s="150" t="s">
        <v>94</v>
      </c>
      <c r="L5" s="151">
        <v>0.5</v>
      </c>
      <c r="M5" s="149" t="s">
        <v>420</v>
      </c>
      <c r="N5" s="150"/>
      <c r="O5" s="159">
        <v>2</v>
      </c>
      <c r="P5" s="158"/>
      <c r="Q5" s="130"/>
      <c r="R5" s="131">
        <v>0</v>
      </c>
      <c r="S5" s="132"/>
      <c r="T5" s="130"/>
      <c r="U5" s="131">
        <v>0</v>
      </c>
      <c r="V5" s="132"/>
      <c r="W5" s="130"/>
      <c r="X5" s="131">
        <v>0</v>
      </c>
      <c r="Y5" s="132"/>
      <c r="Z5" s="130"/>
      <c r="AA5" s="131">
        <v>0</v>
      </c>
      <c r="AB5" s="131"/>
      <c r="AC5" s="130"/>
      <c r="AD5" s="131">
        <v>0</v>
      </c>
      <c r="AE5" s="131"/>
      <c r="AF5" s="131">
        <v>2</v>
      </c>
      <c r="AG5" s="132" t="s">
        <v>449</v>
      </c>
      <c r="AH5" s="140">
        <f>SUM(R5,U5,X5,AA5,AD5,Form_Responses1[[#This Row],[+Qarima]])</f>
        <v>2</v>
      </c>
      <c r="AI5" s="167"/>
      <c r="AJ5" s="168">
        <v>0</v>
      </c>
      <c r="AK5" s="174"/>
      <c r="AL5" s="183"/>
      <c r="AM5" s="184">
        <v>0</v>
      </c>
      <c r="AN5" s="185"/>
      <c r="AO5" s="103"/>
      <c r="AP5" s="105" t="s">
        <v>95</v>
      </c>
    </row>
    <row r="6" spans="1:138" ht="12.75">
      <c r="A6" s="18">
        <v>45826.771119201389</v>
      </c>
      <c r="B6" s="19" t="s">
        <v>335</v>
      </c>
      <c r="C6" s="101" t="s">
        <v>336</v>
      </c>
      <c r="D6" s="101" t="s">
        <v>337</v>
      </c>
      <c r="E6" s="193">
        <f>Form_Responses1[[#This Row],[Acertos]]*12/10</f>
        <v>9</v>
      </c>
      <c r="F6" s="104">
        <f>SUM(I6,L6,R6,U6,X6,AA6,AD6,Form_Responses1[[#This Row],[Q3]],Form_Responses1[[#This Row],[+Qarima]],Form_Responses1[[#This Row],[Q9]],Form_Responses1[[#This Row],[Q10]])</f>
        <v>7.5</v>
      </c>
      <c r="G6" s="101" t="s">
        <v>412</v>
      </c>
      <c r="H6" s="146" t="s">
        <v>338</v>
      </c>
      <c r="I6" s="147">
        <v>1</v>
      </c>
      <c r="J6" s="148"/>
      <c r="K6" s="146" t="s">
        <v>339</v>
      </c>
      <c r="L6" s="147">
        <v>1</v>
      </c>
      <c r="M6" s="148"/>
      <c r="N6" s="146" t="s">
        <v>309</v>
      </c>
      <c r="O6" s="157">
        <v>0.5</v>
      </c>
      <c r="P6" s="160"/>
      <c r="Q6" s="126" t="s">
        <v>32</v>
      </c>
      <c r="R6" s="127">
        <v>1</v>
      </c>
      <c r="S6" s="128"/>
      <c r="T6" s="126" t="s">
        <v>310</v>
      </c>
      <c r="U6" s="127">
        <v>1</v>
      </c>
      <c r="V6" s="128"/>
      <c r="W6" s="126" t="s">
        <v>340</v>
      </c>
      <c r="X6" s="127">
        <v>1</v>
      </c>
      <c r="Y6" s="128"/>
      <c r="Z6" s="126" t="s">
        <v>341</v>
      </c>
      <c r="AA6" s="127">
        <v>1</v>
      </c>
      <c r="AB6" s="127"/>
      <c r="AC6" s="126" t="s">
        <v>342</v>
      </c>
      <c r="AD6" s="127">
        <v>1</v>
      </c>
      <c r="AE6" s="127"/>
      <c r="AF6" s="127">
        <v>0</v>
      </c>
      <c r="AG6" s="128"/>
      <c r="AH6" s="140">
        <f>SUM(R6,U6,X6,AA6,AD6,Form_Responses1[[#This Row],[+Qarima]])</f>
        <v>5</v>
      </c>
      <c r="AI6" s="165" t="s">
        <v>309</v>
      </c>
      <c r="AJ6" s="169">
        <v>0</v>
      </c>
      <c r="AK6" s="175" t="s">
        <v>458</v>
      </c>
      <c r="AL6" s="180"/>
      <c r="AM6" s="181">
        <v>0</v>
      </c>
      <c r="AN6" s="182"/>
      <c r="AO6" s="101"/>
      <c r="AP6" s="107" t="s">
        <v>343</v>
      </c>
    </row>
    <row r="7" spans="1:138" s="47" customFormat="1" ht="12.75">
      <c r="A7" s="41">
        <v>45826.770436226856</v>
      </c>
      <c r="B7" s="42" t="s">
        <v>234</v>
      </c>
      <c r="C7" s="108" t="s">
        <v>235</v>
      </c>
      <c r="D7" s="108" t="s">
        <v>236</v>
      </c>
      <c r="E7" s="195">
        <f>Form_Responses1[[#This Row],[Acertos]]*12/10</f>
        <v>5.4</v>
      </c>
      <c r="F7" s="109">
        <f>SUM(I7,L7,R7,U7,X7,AA7,AD7,Form_Responses1[[#This Row],[Q3]],Form_Responses1[[#This Row],[+Qarima]],Form_Responses1[[#This Row],[Q9]],Form_Responses1[[#This Row],[Q10]])</f>
        <v>4.5</v>
      </c>
      <c r="G7" s="108" t="s">
        <v>412</v>
      </c>
      <c r="H7" s="152"/>
      <c r="I7" s="153">
        <v>0</v>
      </c>
      <c r="J7" s="154"/>
      <c r="K7" s="152"/>
      <c r="L7" s="153">
        <v>0</v>
      </c>
      <c r="M7" s="154"/>
      <c r="N7" s="152"/>
      <c r="O7" s="161">
        <v>0</v>
      </c>
      <c r="P7" s="162"/>
      <c r="Q7" s="133" t="s">
        <v>32</v>
      </c>
      <c r="R7" s="134">
        <v>1</v>
      </c>
      <c r="S7" s="135"/>
      <c r="T7" s="133" t="s">
        <v>237</v>
      </c>
      <c r="U7" s="134">
        <v>1</v>
      </c>
      <c r="V7" s="135"/>
      <c r="W7" s="133" t="s">
        <v>238</v>
      </c>
      <c r="X7" s="134">
        <v>1</v>
      </c>
      <c r="Y7" s="135" t="s">
        <v>437</v>
      </c>
      <c r="Z7" s="133" t="s">
        <v>239</v>
      </c>
      <c r="AA7" s="134">
        <v>0</v>
      </c>
      <c r="AB7" s="134"/>
      <c r="AC7" s="133" t="s">
        <v>240</v>
      </c>
      <c r="AD7" s="134">
        <v>0</v>
      </c>
      <c r="AE7" s="134"/>
      <c r="AF7" s="134">
        <v>1</v>
      </c>
      <c r="AG7" s="136"/>
      <c r="AH7" s="141">
        <f>SUM(R7,U7,X7,AA7,AD7,Form_Responses1[[#This Row],[+Qarima]])</f>
        <v>4</v>
      </c>
      <c r="AI7" s="170"/>
      <c r="AJ7" s="171">
        <v>0.5</v>
      </c>
      <c r="AK7" s="176" t="s">
        <v>454</v>
      </c>
      <c r="AL7" s="186" t="s">
        <v>241</v>
      </c>
      <c r="AM7" s="187"/>
      <c r="AN7" s="188"/>
      <c r="AO7" s="108" t="s">
        <v>242</v>
      </c>
      <c r="AP7" s="110" t="s">
        <v>243</v>
      </c>
      <c r="AQ7" s="190" t="s">
        <v>429</v>
      </c>
      <c r="AR7" s="190" t="s">
        <v>429</v>
      </c>
      <c r="AS7" s="190" t="s">
        <v>429</v>
      </c>
      <c r="AT7" s="190" t="s">
        <v>429</v>
      </c>
      <c r="AU7" s="190" t="s">
        <v>429</v>
      </c>
      <c r="AV7" s="190" t="s">
        <v>429</v>
      </c>
      <c r="AW7" s="190" t="s">
        <v>429</v>
      </c>
      <c r="AX7" s="190" t="s">
        <v>429</v>
      </c>
      <c r="AY7" s="190" t="s">
        <v>429</v>
      </c>
      <c r="AZ7" s="190" t="s">
        <v>429</v>
      </c>
      <c r="BA7" s="190" t="s">
        <v>429</v>
      </c>
      <c r="BB7" s="190" t="s">
        <v>429</v>
      </c>
      <c r="BC7" s="190" t="s">
        <v>429</v>
      </c>
      <c r="BD7" s="190" t="s">
        <v>429</v>
      </c>
      <c r="BE7" s="190" t="s">
        <v>429</v>
      </c>
      <c r="BF7" s="190" t="s">
        <v>429</v>
      </c>
      <c r="BG7" s="190" t="s">
        <v>429</v>
      </c>
      <c r="BH7" s="190" t="s">
        <v>429</v>
      </c>
      <c r="BI7" s="190" t="s">
        <v>429</v>
      </c>
      <c r="BJ7" s="190" t="s">
        <v>429</v>
      </c>
      <c r="BK7" s="190" t="s">
        <v>429</v>
      </c>
      <c r="BL7" s="190" t="s">
        <v>429</v>
      </c>
      <c r="BM7" s="190" t="s">
        <v>429</v>
      </c>
      <c r="BN7" s="190" t="s">
        <v>429</v>
      </c>
      <c r="BO7" s="190" t="s">
        <v>429</v>
      </c>
      <c r="BP7" s="190" t="s">
        <v>429</v>
      </c>
      <c r="BQ7" s="190" t="s">
        <v>429</v>
      </c>
      <c r="BR7" s="190" t="s">
        <v>429</v>
      </c>
      <c r="BS7" s="190" t="s">
        <v>429</v>
      </c>
      <c r="BT7" s="190" t="s">
        <v>429</v>
      </c>
      <c r="BU7" s="190" t="s">
        <v>429</v>
      </c>
      <c r="BV7" s="190" t="s">
        <v>429</v>
      </c>
      <c r="BW7" s="190" t="s">
        <v>429</v>
      </c>
      <c r="BX7" s="190" t="s">
        <v>429</v>
      </c>
      <c r="BY7" s="190" t="s">
        <v>429</v>
      </c>
      <c r="BZ7" s="190" t="s">
        <v>429</v>
      </c>
      <c r="CA7" s="190" t="s">
        <v>429</v>
      </c>
      <c r="CB7" s="190" t="s">
        <v>429</v>
      </c>
      <c r="CC7" s="190" t="s">
        <v>429</v>
      </c>
      <c r="CD7" s="190" t="s">
        <v>429</v>
      </c>
      <c r="CE7" s="190" t="s">
        <v>429</v>
      </c>
      <c r="CF7" s="190" t="s">
        <v>429</v>
      </c>
      <c r="CG7" s="190" t="s">
        <v>429</v>
      </c>
      <c r="CH7" s="190" t="s">
        <v>429</v>
      </c>
      <c r="CI7" s="190" t="s">
        <v>429</v>
      </c>
      <c r="CJ7" s="190" t="s">
        <v>429</v>
      </c>
      <c r="CK7" s="190" t="s">
        <v>429</v>
      </c>
      <c r="CL7" s="190" t="s">
        <v>429</v>
      </c>
      <c r="CM7" s="190" t="s">
        <v>429</v>
      </c>
      <c r="CN7" s="190" t="s">
        <v>429</v>
      </c>
      <c r="CO7" s="190" t="s">
        <v>429</v>
      </c>
      <c r="CP7" s="190" t="s">
        <v>429</v>
      </c>
      <c r="CQ7" s="190" t="s">
        <v>429</v>
      </c>
      <c r="CR7" s="190" t="s">
        <v>429</v>
      </c>
      <c r="CS7" s="190" t="s">
        <v>429</v>
      </c>
      <c r="CT7" s="190" t="s">
        <v>429</v>
      </c>
      <c r="CU7" s="190" t="s">
        <v>429</v>
      </c>
      <c r="CV7" s="190" t="s">
        <v>429</v>
      </c>
      <c r="CW7" s="190" t="s">
        <v>429</v>
      </c>
      <c r="CX7" s="190" t="s">
        <v>429</v>
      </c>
      <c r="CY7" s="190" t="s">
        <v>429</v>
      </c>
      <c r="CZ7" s="190" t="s">
        <v>429</v>
      </c>
      <c r="DA7" s="190" t="s">
        <v>429</v>
      </c>
      <c r="DB7" s="190" t="s">
        <v>429</v>
      </c>
      <c r="DC7" s="190" t="s">
        <v>429</v>
      </c>
      <c r="DD7" s="190" t="s">
        <v>429</v>
      </c>
      <c r="DE7" s="190" t="s">
        <v>429</v>
      </c>
      <c r="DF7" s="190" t="s">
        <v>429</v>
      </c>
      <c r="DG7" s="190" t="s">
        <v>429</v>
      </c>
      <c r="DH7" s="190" t="s">
        <v>429</v>
      </c>
      <c r="DI7" s="190" t="s">
        <v>429</v>
      </c>
      <c r="DJ7" s="190" t="s">
        <v>429</v>
      </c>
      <c r="DK7" s="190" t="s">
        <v>429</v>
      </c>
      <c r="DL7" s="190" t="s">
        <v>429</v>
      </c>
      <c r="DM7" s="190" t="s">
        <v>429</v>
      </c>
      <c r="DN7" s="190" t="s">
        <v>429</v>
      </c>
      <c r="DO7" s="190" t="s">
        <v>429</v>
      </c>
      <c r="DP7" s="190" t="s">
        <v>429</v>
      </c>
      <c r="DQ7" s="190" t="s">
        <v>429</v>
      </c>
      <c r="DR7" s="190" t="s">
        <v>429</v>
      </c>
      <c r="DS7" s="190" t="s">
        <v>429</v>
      </c>
      <c r="DT7" s="190" t="s">
        <v>429</v>
      </c>
      <c r="DU7" s="190" t="s">
        <v>429</v>
      </c>
      <c r="DV7" s="190" t="s">
        <v>429</v>
      </c>
      <c r="DW7" s="190" t="s">
        <v>429</v>
      </c>
      <c r="DX7" s="190" t="s">
        <v>429</v>
      </c>
      <c r="DY7" s="190" t="s">
        <v>429</v>
      </c>
      <c r="DZ7" s="190" t="s">
        <v>429</v>
      </c>
      <c r="EA7" s="190" t="s">
        <v>429</v>
      </c>
      <c r="EB7" s="190" t="s">
        <v>429</v>
      </c>
      <c r="EC7" s="190" t="s">
        <v>429</v>
      </c>
      <c r="ED7" s="190" t="s">
        <v>429</v>
      </c>
      <c r="EE7" s="190" t="s">
        <v>429</v>
      </c>
      <c r="EF7" s="190" t="s">
        <v>429</v>
      </c>
      <c r="EG7" s="190" t="s">
        <v>429</v>
      </c>
      <c r="EH7" s="190" t="s">
        <v>429</v>
      </c>
    </row>
    <row r="8" spans="1:138" ht="12.75">
      <c r="A8" s="35">
        <v>45826.770421099536</v>
      </c>
      <c r="B8" s="36" t="s">
        <v>227</v>
      </c>
      <c r="C8" s="120" t="s">
        <v>228</v>
      </c>
      <c r="D8" s="120" t="s">
        <v>229</v>
      </c>
      <c r="E8" s="192">
        <f>Form_Responses1[[#This Row],[Acertos]]*12/10</f>
        <v>0.6</v>
      </c>
      <c r="F8" s="121">
        <f>SUM(I8,L8,R8,U8,X8,AA8,AD8,Form_Responses1[[#This Row],[Q3]],Form_Responses1[[#This Row],[+Qarima]],Form_Responses1[[#This Row],[Q9]],Form_Responses1[[#This Row],[Q10]])</f>
        <v>0.5</v>
      </c>
      <c r="G8" s="120" t="s">
        <v>398</v>
      </c>
      <c r="H8" s="143" t="s">
        <v>230</v>
      </c>
      <c r="I8" s="144">
        <v>0</v>
      </c>
      <c r="J8" s="145"/>
      <c r="K8" s="143" t="s">
        <v>231</v>
      </c>
      <c r="L8" s="144">
        <v>0</v>
      </c>
      <c r="M8" s="145" t="s">
        <v>421</v>
      </c>
      <c r="N8" s="143"/>
      <c r="O8" s="155">
        <v>0</v>
      </c>
      <c r="P8" s="156"/>
      <c r="Q8" s="123"/>
      <c r="R8" s="124">
        <v>0</v>
      </c>
      <c r="S8" s="125"/>
      <c r="T8" s="123"/>
      <c r="U8" s="124">
        <v>0</v>
      </c>
      <c r="V8" s="125"/>
      <c r="W8" s="123"/>
      <c r="X8" s="124">
        <v>0</v>
      </c>
      <c r="Y8" s="125"/>
      <c r="Z8" s="123"/>
      <c r="AA8" s="124">
        <v>0</v>
      </c>
      <c r="AB8" s="124"/>
      <c r="AC8" s="123"/>
      <c r="AD8" s="124">
        <v>0</v>
      </c>
      <c r="AE8" s="124"/>
      <c r="AF8" s="124">
        <v>0</v>
      </c>
      <c r="AG8" s="125" t="s">
        <v>449</v>
      </c>
      <c r="AH8" s="139">
        <f>SUM(R8,U8,X8,AA8,AD8,Form_Responses1[[#This Row],[+Qarima]])</f>
        <v>0</v>
      </c>
      <c r="AI8" s="163"/>
      <c r="AJ8" s="164">
        <v>0</v>
      </c>
      <c r="AK8" s="172"/>
      <c r="AL8" s="177" t="s">
        <v>232</v>
      </c>
      <c r="AM8" s="178">
        <v>0.5</v>
      </c>
      <c r="AN8" s="179" t="s">
        <v>459</v>
      </c>
      <c r="AO8" s="120"/>
      <c r="AP8" s="122" t="s">
        <v>233</v>
      </c>
      <c r="AQ8" s="189" t="s">
        <v>429</v>
      </c>
      <c r="AR8" s="189" t="s">
        <v>429</v>
      </c>
      <c r="AS8" s="189" t="s">
        <v>429</v>
      </c>
      <c r="AT8" s="189" t="s">
        <v>429</v>
      </c>
      <c r="AU8" s="189" t="s">
        <v>429</v>
      </c>
      <c r="AV8" s="189" t="s">
        <v>429</v>
      </c>
      <c r="AW8" s="189" t="s">
        <v>429</v>
      </c>
      <c r="AX8" s="189" t="s">
        <v>429</v>
      </c>
      <c r="AY8" s="189" t="s">
        <v>429</v>
      </c>
      <c r="AZ8" s="189" t="s">
        <v>429</v>
      </c>
      <c r="BA8" s="189" t="s">
        <v>429</v>
      </c>
      <c r="BB8" s="189" t="s">
        <v>429</v>
      </c>
      <c r="BC8" s="189" t="s">
        <v>429</v>
      </c>
      <c r="BD8" s="189" t="s">
        <v>429</v>
      </c>
      <c r="BE8" s="189" t="s">
        <v>429</v>
      </c>
      <c r="BF8" s="189" t="s">
        <v>429</v>
      </c>
      <c r="BG8" s="189" t="s">
        <v>429</v>
      </c>
      <c r="BH8" s="189" t="s">
        <v>429</v>
      </c>
      <c r="BI8" s="189" t="s">
        <v>429</v>
      </c>
      <c r="BJ8" s="189" t="s">
        <v>429</v>
      </c>
      <c r="BK8" s="189" t="s">
        <v>429</v>
      </c>
      <c r="BL8" s="189" t="s">
        <v>429</v>
      </c>
      <c r="BM8" s="189" t="s">
        <v>429</v>
      </c>
      <c r="BN8" s="189" t="s">
        <v>429</v>
      </c>
      <c r="BO8" s="189" t="s">
        <v>429</v>
      </c>
      <c r="BP8" s="189" t="s">
        <v>429</v>
      </c>
      <c r="BQ8" s="189" t="s">
        <v>429</v>
      </c>
      <c r="BR8" s="189" t="s">
        <v>429</v>
      </c>
      <c r="BS8" s="189" t="s">
        <v>429</v>
      </c>
      <c r="BT8" s="189" t="s">
        <v>429</v>
      </c>
      <c r="BU8" s="189" t="s">
        <v>429</v>
      </c>
      <c r="BV8" s="189" t="s">
        <v>429</v>
      </c>
      <c r="BW8" s="189" t="s">
        <v>429</v>
      </c>
      <c r="BX8" s="189" t="s">
        <v>429</v>
      </c>
      <c r="BY8" s="189" t="s">
        <v>429</v>
      </c>
      <c r="BZ8" s="189" t="s">
        <v>429</v>
      </c>
      <c r="CA8" s="189" t="s">
        <v>429</v>
      </c>
      <c r="CB8" s="189" t="s">
        <v>429</v>
      </c>
      <c r="CC8" s="189" t="s">
        <v>429</v>
      </c>
      <c r="CD8" s="189" t="s">
        <v>429</v>
      </c>
      <c r="CE8" s="189" t="s">
        <v>429</v>
      </c>
      <c r="CF8" s="189" t="s">
        <v>429</v>
      </c>
      <c r="CG8" s="189" t="s">
        <v>429</v>
      </c>
      <c r="CH8" s="189" t="s">
        <v>429</v>
      </c>
      <c r="CI8" s="189" t="s">
        <v>429</v>
      </c>
      <c r="CJ8" s="189" t="s">
        <v>429</v>
      </c>
      <c r="CK8" s="189" t="s">
        <v>429</v>
      </c>
      <c r="CL8" s="189" t="s">
        <v>429</v>
      </c>
      <c r="CM8" s="189" t="s">
        <v>429</v>
      </c>
      <c r="CN8" s="189" t="s">
        <v>429</v>
      </c>
      <c r="CO8" s="189" t="s">
        <v>429</v>
      </c>
      <c r="CP8" s="189" t="s">
        <v>429</v>
      </c>
      <c r="CQ8" s="189" t="s">
        <v>429</v>
      </c>
      <c r="CR8" s="189" t="s">
        <v>429</v>
      </c>
      <c r="CS8" s="189" t="s">
        <v>429</v>
      </c>
      <c r="CT8" s="189" t="s">
        <v>429</v>
      </c>
      <c r="CU8" s="189" t="s">
        <v>429</v>
      </c>
      <c r="CV8" s="189" t="s">
        <v>429</v>
      </c>
      <c r="CW8" s="189" t="s">
        <v>429</v>
      </c>
      <c r="CX8" s="189" t="s">
        <v>429</v>
      </c>
      <c r="CY8" s="189" t="s">
        <v>429</v>
      </c>
      <c r="CZ8" s="189" t="s">
        <v>429</v>
      </c>
      <c r="DA8" s="189" t="s">
        <v>429</v>
      </c>
      <c r="DB8" s="189" t="s">
        <v>429</v>
      </c>
      <c r="DC8" s="189" t="s">
        <v>429</v>
      </c>
      <c r="DD8" s="189" t="s">
        <v>429</v>
      </c>
      <c r="DE8" s="189" t="s">
        <v>429</v>
      </c>
      <c r="DF8" s="189" t="s">
        <v>429</v>
      </c>
      <c r="DG8" s="189" t="s">
        <v>429</v>
      </c>
      <c r="DH8" s="189" t="s">
        <v>429</v>
      </c>
      <c r="DI8" s="189" t="s">
        <v>429</v>
      </c>
      <c r="DJ8" s="189" t="s">
        <v>429</v>
      </c>
      <c r="DK8" s="189" t="s">
        <v>429</v>
      </c>
      <c r="DL8" s="189" t="s">
        <v>429</v>
      </c>
      <c r="DM8" s="189" t="s">
        <v>429</v>
      </c>
      <c r="DN8" s="189" t="s">
        <v>429</v>
      </c>
      <c r="DO8" s="189" t="s">
        <v>429</v>
      </c>
      <c r="DP8" s="189" t="s">
        <v>429</v>
      </c>
      <c r="DQ8" s="189" t="s">
        <v>429</v>
      </c>
      <c r="DR8" s="189" t="s">
        <v>429</v>
      </c>
      <c r="DS8" s="189" t="s">
        <v>429</v>
      </c>
      <c r="DT8" s="189" t="s">
        <v>429</v>
      </c>
      <c r="DU8" s="189" t="s">
        <v>429</v>
      </c>
      <c r="DV8" s="189" t="s">
        <v>429</v>
      </c>
      <c r="DW8" s="189" t="s">
        <v>429</v>
      </c>
      <c r="DX8" s="189" t="s">
        <v>429</v>
      </c>
      <c r="DY8" s="189" t="s">
        <v>429</v>
      </c>
      <c r="DZ8" s="189" t="s">
        <v>429</v>
      </c>
      <c r="EA8" s="189" t="s">
        <v>429</v>
      </c>
      <c r="EB8" s="189" t="s">
        <v>429</v>
      </c>
      <c r="EC8" s="189" t="s">
        <v>429</v>
      </c>
      <c r="ED8" s="189" t="s">
        <v>429</v>
      </c>
      <c r="EE8" s="189" t="s">
        <v>429</v>
      </c>
      <c r="EF8" s="189" t="s">
        <v>429</v>
      </c>
      <c r="EG8" s="189" t="s">
        <v>429</v>
      </c>
      <c r="EH8" s="189" t="s">
        <v>429</v>
      </c>
    </row>
    <row r="9" spans="1:138" ht="12.75">
      <c r="A9" s="1">
        <v>45826.768949502315</v>
      </c>
      <c r="B9" s="2" t="s">
        <v>133</v>
      </c>
      <c r="C9" s="101" t="s">
        <v>134</v>
      </c>
      <c r="D9" s="101" t="s">
        <v>135</v>
      </c>
      <c r="E9" s="193">
        <f>Form_Responses1[[#This Row],[Acertos]]*12/10</f>
        <v>9</v>
      </c>
      <c r="F9" s="104">
        <f>SUM(I9,L9,R9,U9,X9,AA9,AD9,Form_Responses1[[#This Row],[Q3]],Form_Responses1[[#This Row],[+Qarima]],Form_Responses1[[#This Row],[Q9]],Form_Responses1[[#This Row],[Q10]])</f>
        <v>7.5</v>
      </c>
      <c r="G9" s="103" t="s">
        <v>398</v>
      </c>
      <c r="H9" s="146" t="s">
        <v>136</v>
      </c>
      <c r="I9" s="147">
        <v>1</v>
      </c>
      <c r="J9" s="148"/>
      <c r="K9" s="146" t="s">
        <v>137</v>
      </c>
      <c r="L9" s="147">
        <v>0</v>
      </c>
      <c r="M9" s="148"/>
      <c r="N9" s="146"/>
      <c r="O9" s="157">
        <v>1.5</v>
      </c>
      <c r="P9" s="158"/>
      <c r="Q9" s="126" t="s">
        <v>83</v>
      </c>
      <c r="R9" s="127">
        <v>1</v>
      </c>
      <c r="S9" s="128"/>
      <c r="T9" s="126" t="s">
        <v>138</v>
      </c>
      <c r="U9" s="127">
        <v>1</v>
      </c>
      <c r="V9" s="128"/>
      <c r="W9" s="126" t="s">
        <v>139</v>
      </c>
      <c r="X9" s="127">
        <v>1</v>
      </c>
      <c r="Y9" s="128"/>
      <c r="Z9" s="126" t="s">
        <v>140</v>
      </c>
      <c r="AA9" s="127">
        <v>1</v>
      </c>
      <c r="AB9" s="127"/>
      <c r="AC9" s="126" t="s">
        <v>141</v>
      </c>
      <c r="AD9" s="127">
        <v>0</v>
      </c>
      <c r="AE9" s="127"/>
      <c r="AF9" s="127">
        <v>0</v>
      </c>
      <c r="AG9" s="129"/>
      <c r="AH9" s="140">
        <f>SUM(R9,U9,X9,AA9,AD9,Form_Responses1[[#This Row],[+Qarima]])</f>
        <v>4</v>
      </c>
      <c r="AI9" s="165"/>
      <c r="AJ9" s="166">
        <v>1</v>
      </c>
      <c r="AK9" s="173"/>
      <c r="AL9" s="180"/>
      <c r="AM9" s="181">
        <v>0</v>
      </c>
      <c r="AN9" s="182"/>
      <c r="AO9" s="101" t="s">
        <v>142</v>
      </c>
      <c r="AP9" s="106" t="s">
        <v>143</v>
      </c>
    </row>
    <row r="10" spans="1:138" ht="12.75">
      <c r="A10" s="4">
        <v>45826.770247129629</v>
      </c>
      <c r="B10" s="5" t="s">
        <v>207</v>
      </c>
      <c r="C10" s="103" t="s">
        <v>208</v>
      </c>
      <c r="D10" s="103" t="s">
        <v>209</v>
      </c>
      <c r="E10" s="194">
        <f>Form_Responses1[[#This Row],[Acertos]]*12/10</f>
        <v>5.4</v>
      </c>
      <c r="F10" s="104">
        <f>SUM(I10,L10,R10,U10,X10,AA10,AD10,Form_Responses1[[#This Row],[Q3]],Form_Responses1[[#This Row],[+Qarima]],Form_Responses1[[#This Row],[Q9]],Form_Responses1[[#This Row],[Q10]])</f>
        <v>4.5</v>
      </c>
      <c r="G10" s="103" t="s">
        <v>398</v>
      </c>
      <c r="H10" s="150" t="s">
        <v>210</v>
      </c>
      <c r="I10" s="151">
        <v>1</v>
      </c>
      <c r="J10" s="149"/>
      <c r="K10" s="150" t="s">
        <v>211</v>
      </c>
      <c r="L10" s="151">
        <v>1</v>
      </c>
      <c r="M10" s="149"/>
      <c r="N10" s="150"/>
      <c r="O10" s="159">
        <v>0</v>
      </c>
      <c r="P10" s="158"/>
      <c r="Q10" s="130" t="s">
        <v>55</v>
      </c>
      <c r="R10" s="131">
        <v>0</v>
      </c>
      <c r="S10" s="132"/>
      <c r="T10" s="130" t="s">
        <v>212</v>
      </c>
      <c r="U10" s="131">
        <v>0</v>
      </c>
      <c r="V10" s="132"/>
      <c r="W10" s="130" t="s">
        <v>213</v>
      </c>
      <c r="X10" s="131">
        <v>0</v>
      </c>
      <c r="Y10" s="132"/>
      <c r="Z10" s="130" t="s">
        <v>214</v>
      </c>
      <c r="AA10" s="131">
        <v>0</v>
      </c>
      <c r="AB10" s="131"/>
      <c r="AC10" s="130" t="s">
        <v>215</v>
      </c>
      <c r="AD10" s="131">
        <v>0</v>
      </c>
      <c r="AE10" s="131"/>
      <c r="AF10" s="131">
        <v>1.5</v>
      </c>
      <c r="AG10" s="137" t="s">
        <v>471</v>
      </c>
      <c r="AH10" s="140">
        <f>SUM(R10,U10,X10,AA10,AD10,Form_Responses1[[#This Row],[+Qarima]])</f>
        <v>1.5</v>
      </c>
      <c r="AI10" s="167"/>
      <c r="AJ10" s="168">
        <v>1</v>
      </c>
      <c r="AK10" s="174"/>
      <c r="AL10" s="183"/>
      <c r="AM10" s="184">
        <v>0</v>
      </c>
      <c r="AN10" s="185"/>
      <c r="AO10" s="103"/>
      <c r="AP10" s="105" t="s">
        <v>216</v>
      </c>
    </row>
    <row r="11" spans="1:138" ht="12.75">
      <c r="A11" s="1">
        <v>45826.772673946762</v>
      </c>
      <c r="B11" s="2" t="s">
        <v>376</v>
      </c>
      <c r="C11" s="101" t="s">
        <v>377</v>
      </c>
      <c r="D11" s="101" t="s">
        <v>378</v>
      </c>
      <c r="E11" s="193">
        <f>Form_Responses1[[#This Row],[Acertos]]*12/10</f>
        <v>5.4</v>
      </c>
      <c r="F11" s="104">
        <f>SUM(I11,L11,R11,U11,X11,AA11,AD11,Form_Responses1[[#This Row],[Q3]],Form_Responses1[[#This Row],[+Qarima]],Form_Responses1[[#This Row],[Q9]],Form_Responses1[[#This Row],[Q10]])</f>
        <v>4.5</v>
      </c>
      <c r="G11" s="101" t="s">
        <v>412</v>
      </c>
      <c r="H11" s="146" t="s">
        <v>379</v>
      </c>
      <c r="I11" s="147">
        <v>1</v>
      </c>
      <c r="J11" s="148"/>
      <c r="K11" s="146" t="s">
        <v>380</v>
      </c>
      <c r="L11" s="147">
        <v>1</v>
      </c>
      <c r="M11" s="148"/>
      <c r="N11" s="146"/>
      <c r="O11" s="157">
        <v>0</v>
      </c>
      <c r="P11" s="160"/>
      <c r="Q11" s="126" t="s">
        <v>32</v>
      </c>
      <c r="R11" s="127">
        <v>1</v>
      </c>
      <c r="S11" s="128"/>
      <c r="T11" s="126" t="s">
        <v>381</v>
      </c>
      <c r="U11" s="127">
        <v>0</v>
      </c>
      <c r="V11" s="128"/>
      <c r="W11" s="126" t="s">
        <v>382</v>
      </c>
      <c r="X11" s="127">
        <v>0</v>
      </c>
      <c r="Y11" s="128"/>
      <c r="Z11" s="126"/>
      <c r="AA11" s="127">
        <v>0</v>
      </c>
      <c r="AB11" s="127"/>
      <c r="AC11" s="126"/>
      <c r="AD11" s="127">
        <v>0</v>
      </c>
      <c r="AE11" s="127"/>
      <c r="AF11" s="127">
        <v>1.5</v>
      </c>
      <c r="AG11" s="128" t="s">
        <v>465</v>
      </c>
      <c r="AH11" s="140">
        <f>SUM(R11,U11,X11,AA11,AD11,Form_Responses1[[#This Row],[+Qarima]])</f>
        <v>2.5</v>
      </c>
      <c r="AI11" s="165"/>
      <c r="AJ11" s="169">
        <v>0</v>
      </c>
      <c r="AK11" s="175"/>
      <c r="AL11" s="180"/>
      <c r="AM11" s="181">
        <v>0</v>
      </c>
      <c r="AN11" s="182"/>
      <c r="AO11" s="101" t="s">
        <v>383</v>
      </c>
      <c r="AP11" s="107" t="s">
        <v>384</v>
      </c>
    </row>
    <row r="12" spans="1:138" s="47" customFormat="1" ht="12.75">
      <c r="A12" s="52">
        <v>45826.770937627312</v>
      </c>
      <c r="B12" s="53" t="s">
        <v>294</v>
      </c>
      <c r="C12" s="108" t="s">
        <v>295</v>
      </c>
      <c r="D12" s="108" t="s">
        <v>296</v>
      </c>
      <c r="E12" s="195">
        <f>Form_Responses1[[#This Row],[Acertos]]*12/10</f>
        <v>7.8</v>
      </c>
      <c r="F12" s="109">
        <f>SUM(I12,L12,R12,U12,X12,AA12,AD12,Form_Responses1[[#This Row],[Q3]],Form_Responses1[[#This Row],[+Qarima]],Form_Responses1[[#This Row],[Q9]],Form_Responses1[[#This Row],[Q10]])</f>
        <v>6.5</v>
      </c>
      <c r="G12" s="108" t="s">
        <v>398</v>
      </c>
      <c r="H12" s="152" t="s">
        <v>297</v>
      </c>
      <c r="I12" s="153">
        <v>1</v>
      </c>
      <c r="J12" s="154"/>
      <c r="K12" s="152" t="s">
        <v>298</v>
      </c>
      <c r="L12" s="153">
        <v>1</v>
      </c>
      <c r="M12" s="154"/>
      <c r="N12" s="152"/>
      <c r="O12" s="161">
        <v>1.5</v>
      </c>
      <c r="P12" s="162"/>
      <c r="Q12" s="133" t="s">
        <v>83</v>
      </c>
      <c r="R12" s="134">
        <v>1</v>
      </c>
      <c r="S12" s="135"/>
      <c r="T12" s="133" t="s">
        <v>299</v>
      </c>
      <c r="U12" s="134">
        <v>1</v>
      </c>
      <c r="V12" s="135"/>
      <c r="W12" s="133" t="s">
        <v>300</v>
      </c>
      <c r="X12" s="134">
        <v>0</v>
      </c>
      <c r="Y12" s="135"/>
      <c r="Z12" s="133" t="s">
        <v>301</v>
      </c>
      <c r="AA12" s="134">
        <v>0</v>
      </c>
      <c r="AB12" s="134"/>
      <c r="AC12" s="133" t="s">
        <v>302</v>
      </c>
      <c r="AD12" s="134">
        <v>0</v>
      </c>
      <c r="AE12" s="134" t="s">
        <v>466</v>
      </c>
      <c r="AF12" s="134">
        <v>1</v>
      </c>
      <c r="AG12" s="136" t="s">
        <v>467</v>
      </c>
      <c r="AH12" s="141">
        <f>SUM(R12,U12,X12,AA12,AD12,Form_Responses1[[#This Row],[+Qarima]])</f>
        <v>3</v>
      </c>
      <c r="AI12" s="170"/>
      <c r="AJ12" s="171">
        <v>0</v>
      </c>
      <c r="AK12" s="176"/>
      <c r="AL12" s="186"/>
      <c r="AM12" s="187">
        <v>0</v>
      </c>
      <c r="AN12" s="188"/>
      <c r="AO12" s="108"/>
      <c r="AP12" s="110" t="s">
        <v>303</v>
      </c>
    </row>
    <row r="13" spans="1:138" ht="12.75">
      <c r="A13" s="48">
        <v>45826.772730567129</v>
      </c>
      <c r="B13" s="49" t="s">
        <v>385</v>
      </c>
      <c r="C13" s="120" t="s">
        <v>386</v>
      </c>
      <c r="D13" s="120" t="s">
        <v>387</v>
      </c>
      <c r="E13" s="192">
        <f>Form_Responses1[[#This Row],[Acertos]]*12/10</f>
        <v>7.8</v>
      </c>
      <c r="F13" s="121">
        <f>SUM(I13,L13,R13,U13,X13,AA13,AD13,Form_Responses1[[#This Row],[Q3]],Form_Responses1[[#This Row],[+Qarima]],Form_Responses1[[#This Row],[Q9]],Form_Responses1[[#This Row],[Q10]])</f>
        <v>6.5</v>
      </c>
      <c r="G13" s="120" t="s">
        <v>398</v>
      </c>
      <c r="H13" s="143" t="s">
        <v>388</v>
      </c>
      <c r="I13" s="144">
        <v>1</v>
      </c>
      <c r="J13" s="145"/>
      <c r="K13" s="143" t="s">
        <v>389</v>
      </c>
      <c r="L13" s="144">
        <v>1</v>
      </c>
      <c r="M13" s="145"/>
      <c r="N13" s="143" t="s">
        <v>390</v>
      </c>
      <c r="O13" s="155">
        <v>0</v>
      </c>
      <c r="P13" s="156"/>
      <c r="Q13" s="123" t="s">
        <v>83</v>
      </c>
      <c r="R13" s="124">
        <v>1</v>
      </c>
      <c r="S13" s="125"/>
      <c r="T13" s="123" t="s">
        <v>138</v>
      </c>
      <c r="U13" s="124">
        <v>1</v>
      </c>
      <c r="V13" s="125"/>
      <c r="W13" s="123" t="s">
        <v>391</v>
      </c>
      <c r="X13" s="124">
        <v>0</v>
      </c>
      <c r="Y13" s="125" t="s">
        <v>467</v>
      </c>
      <c r="Z13" s="123" t="s">
        <v>392</v>
      </c>
      <c r="AA13" s="124">
        <v>1</v>
      </c>
      <c r="AB13" s="124"/>
      <c r="AC13" s="123" t="s">
        <v>393</v>
      </c>
      <c r="AD13" s="124">
        <v>0</v>
      </c>
      <c r="AE13" s="124"/>
      <c r="AF13" s="124">
        <v>1</v>
      </c>
      <c r="AG13" s="125"/>
      <c r="AH13" s="139">
        <f>SUM(R13,U13,X13,AA13,AD13,Form_Responses1[[#This Row],[+Qarima]])</f>
        <v>4</v>
      </c>
      <c r="AI13" s="163" t="s">
        <v>394</v>
      </c>
      <c r="AJ13" s="164">
        <v>0.5</v>
      </c>
      <c r="AK13" s="172" t="s">
        <v>454</v>
      </c>
      <c r="AL13" s="177"/>
      <c r="AM13" s="178">
        <v>0</v>
      </c>
      <c r="AN13" s="179"/>
      <c r="AO13" s="120" t="s">
        <v>395</v>
      </c>
      <c r="AP13" s="122" t="s">
        <v>396</v>
      </c>
    </row>
    <row r="14" spans="1:138" ht="12.75">
      <c r="A14" s="4">
        <v>45826.772042569442</v>
      </c>
      <c r="B14" s="5" t="s">
        <v>366</v>
      </c>
      <c r="C14" s="101" t="s">
        <v>367</v>
      </c>
      <c r="D14" s="101" t="s">
        <v>368</v>
      </c>
      <c r="E14" s="193">
        <f>Form_Responses1[[#This Row],[Acertos]]*12/10</f>
        <v>7.2</v>
      </c>
      <c r="F14" s="104">
        <f>SUM(I14,L14,R14,U14,X14,AA14,AD14,Form_Responses1[[#This Row],[Q3]],Form_Responses1[[#This Row],[+Qarima]],Form_Responses1[[#This Row],[Q9]],Form_Responses1[[#This Row],[Q10]])</f>
        <v>6</v>
      </c>
      <c r="G14" s="103" t="s">
        <v>398</v>
      </c>
      <c r="H14" s="146" t="s">
        <v>369</v>
      </c>
      <c r="I14" s="147">
        <v>1</v>
      </c>
      <c r="J14" s="148"/>
      <c r="K14" s="146" t="s">
        <v>370</v>
      </c>
      <c r="L14" s="147">
        <v>1</v>
      </c>
      <c r="M14" s="148"/>
      <c r="N14" s="146"/>
      <c r="O14" s="157">
        <v>1</v>
      </c>
      <c r="P14" s="158"/>
      <c r="Q14" s="126" t="s">
        <v>83</v>
      </c>
      <c r="R14" s="127">
        <v>1</v>
      </c>
      <c r="S14" s="128"/>
      <c r="T14" s="126" t="s">
        <v>371</v>
      </c>
      <c r="U14" s="127">
        <v>0</v>
      </c>
      <c r="V14" s="128"/>
      <c r="W14" s="126" t="s">
        <v>372</v>
      </c>
      <c r="X14" s="127">
        <v>0</v>
      </c>
      <c r="Y14" s="128"/>
      <c r="Z14" s="126" t="s">
        <v>373</v>
      </c>
      <c r="AA14" s="127">
        <v>0</v>
      </c>
      <c r="AB14" s="127"/>
      <c r="AC14" s="126" t="s">
        <v>374</v>
      </c>
      <c r="AD14" s="127">
        <v>0</v>
      </c>
      <c r="AE14" s="127"/>
      <c r="AF14" s="127">
        <v>1.5</v>
      </c>
      <c r="AG14" s="129" t="s">
        <v>465</v>
      </c>
      <c r="AH14" s="140">
        <f>SUM(R14,U14,X14,AA14,AD14,Form_Responses1[[#This Row],[+Qarima]])</f>
        <v>2.5</v>
      </c>
      <c r="AI14" s="165"/>
      <c r="AJ14" s="166">
        <v>0.5</v>
      </c>
      <c r="AK14" s="173" t="s">
        <v>454</v>
      </c>
      <c r="AL14" s="180"/>
      <c r="AM14" s="181">
        <v>0</v>
      </c>
      <c r="AN14" s="182"/>
      <c r="AO14" s="101"/>
      <c r="AP14" s="106" t="s">
        <v>375</v>
      </c>
    </row>
    <row r="15" spans="1:138" ht="12.75">
      <c r="A15" s="13">
        <v>45826.763299351849</v>
      </c>
      <c r="B15" s="14" t="s">
        <v>49</v>
      </c>
      <c r="C15" s="103" t="s">
        <v>50</v>
      </c>
      <c r="D15" s="103" t="s">
        <v>51</v>
      </c>
      <c r="E15" s="194">
        <f>Form_Responses1[[#This Row],[Acertos]]*12/10</f>
        <v>6.6</v>
      </c>
      <c r="F15" s="104">
        <f>SUM(I15,L15,R15,U15,X15,AA15,AD15,Form_Responses1[[#This Row],[Q3]],Form_Responses1[[#This Row],[+Qarima]],Form_Responses1[[#This Row],[Q9]],Form_Responses1[[#This Row],[Q10]])</f>
        <v>5.5</v>
      </c>
      <c r="G15" s="103" t="s">
        <v>412</v>
      </c>
      <c r="H15" s="150" t="s">
        <v>52</v>
      </c>
      <c r="I15" s="151">
        <v>1</v>
      </c>
      <c r="J15" s="149"/>
      <c r="K15" s="150" t="s">
        <v>53</v>
      </c>
      <c r="L15" s="151">
        <v>1</v>
      </c>
      <c r="M15" s="149"/>
      <c r="N15" s="150" t="s">
        <v>54</v>
      </c>
      <c r="O15" s="159">
        <v>2</v>
      </c>
      <c r="P15" s="158"/>
      <c r="Q15" s="130" t="s">
        <v>55</v>
      </c>
      <c r="R15" s="131">
        <v>0</v>
      </c>
      <c r="S15" s="132"/>
      <c r="T15" s="130" t="s">
        <v>56</v>
      </c>
      <c r="U15" s="131">
        <v>0</v>
      </c>
      <c r="V15" s="132"/>
      <c r="W15" s="130" t="s">
        <v>57</v>
      </c>
      <c r="X15" s="131">
        <v>0</v>
      </c>
      <c r="Y15" s="132"/>
      <c r="Z15" s="130" t="s">
        <v>58</v>
      </c>
      <c r="AA15" s="131">
        <v>0</v>
      </c>
      <c r="AB15" s="131"/>
      <c r="AC15" s="130" t="s">
        <v>59</v>
      </c>
      <c r="AD15" s="131">
        <v>0</v>
      </c>
      <c r="AE15" s="131"/>
      <c r="AF15" s="131">
        <v>1.5</v>
      </c>
      <c r="AG15" s="132"/>
      <c r="AH15" s="140">
        <f>SUM(R15,U15,X15,AA15,AD15,Form_Responses1[[#This Row],[+Qarima]])</f>
        <v>1.5</v>
      </c>
      <c r="AI15" s="167" t="s">
        <v>54</v>
      </c>
      <c r="AJ15" s="168">
        <v>0</v>
      </c>
      <c r="AK15" s="174" t="s">
        <v>458</v>
      </c>
      <c r="AL15" s="183" t="s">
        <v>60</v>
      </c>
      <c r="AM15" s="184">
        <v>0</v>
      </c>
      <c r="AN15" s="185" t="s">
        <v>425</v>
      </c>
      <c r="AO15" s="103"/>
      <c r="AP15" s="105" t="s">
        <v>61</v>
      </c>
      <c r="AQ15" s="189" t="s">
        <v>429</v>
      </c>
      <c r="AR15" s="189" t="s">
        <v>429</v>
      </c>
      <c r="AS15" s="189" t="s">
        <v>429</v>
      </c>
      <c r="AT15" s="189" t="s">
        <v>429</v>
      </c>
      <c r="AU15" s="189" t="s">
        <v>429</v>
      </c>
      <c r="AV15" s="189" t="s">
        <v>429</v>
      </c>
      <c r="AW15" s="189" t="s">
        <v>429</v>
      </c>
      <c r="AX15" s="189" t="s">
        <v>429</v>
      </c>
      <c r="AY15" s="189" t="s">
        <v>429</v>
      </c>
      <c r="AZ15" s="189" t="s">
        <v>429</v>
      </c>
      <c r="BA15" s="189" t="s">
        <v>429</v>
      </c>
      <c r="BB15" s="189" t="s">
        <v>429</v>
      </c>
      <c r="BC15" s="189" t="s">
        <v>429</v>
      </c>
      <c r="BD15" s="189" t="s">
        <v>429</v>
      </c>
      <c r="BE15" s="189" t="s">
        <v>429</v>
      </c>
      <c r="BF15" s="189" t="s">
        <v>429</v>
      </c>
      <c r="BG15" s="189" t="s">
        <v>429</v>
      </c>
      <c r="BH15" s="189" t="s">
        <v>429</v>
      </c>
      <c r="BI15" s="189" t="s">
        <v>429</v>
      </c>
      <c r="BJ15" s="189" t="s">
        <v>429</v>
      </c>
      <c r="BK15" s="189" t="s">
        <v>429</v>
      </c>
      <c r="BL15" s="189" t="s">
        <v>429</v>
      </c>
      <c r="BM15" s="189" t="s">
        <v>429</v>
      </c>
      <c r="BN15" s="189" t="s">
        <v>429</v>
      </c>
      <c r="BO15" s="189" t="s">
        <v>429</v>
      </c>
      <c r="BP15" s="189" t="s">
        <v>429</v>
      </c>
      <c r="BQ15" s="189" t="s">
        <v>429</v>
      </c>
      <c r="BR15" s="189" t="s">
        <v>429</v>
      </c>
      <c r="BS15" s="189" t="s">
        <v>429</v>
      </c>
      <c r="BT15" s="189" t="s">
        <v>429</v>
      </c>
      <c r="BU15" s="189" t="s">
        <v>429</v>
      </c>
      <c r="BV15" s="189" t="s">
        <v>429</v>
      </c>
      <c r="BW15" s="189" t="s">
        <v>429</v>
      </c>
      <c r="BX15" s="189" t="s">
        <v>429</v>
      </c>
      <c r="BY15" s="189" t="s">
        <v>429</v>
      </c>
      <c r="BZ15" s="189" t="s">
        <v>429</v>
      </c>
      <c r="CA15" s="189" t="s">
        <v>429</v>
      </c>
      <c r="CB15" s="189" t="s">
        <v>429</v>
      </c>
      <c r="CC15" s="189" t="s">
        <v>429</v>
      </c>
      <c r="CD15" s="189" t="s">
        <v>429</v>
      </c>
      <c r="CE15" s="189" t="s">
        <v>429</v>
      </c>
      <c r="CF15" s="189" t="s">
        <v>429</v>
      </c>
      <c r="CG15" s="189" t="s">
        <v>429</v>
      </c>
      <c r="CH15" s="189" t="s">
        <v>429</v>
      </c>
      <c r="CI15" s="189" t="s">
        <v>429</v>
      </c>
      <c r="CJ15" s="189" t="s">
        <v>429</v>
      </c>
      <c r="CK15" s="189" t="s">
        <v>429</v>
      </c>
      <c r="CL15" s="189" t="s">
        <v>429</v>
      </c>
      <c r="CM15" s="189" t="s">
        <v>429</v>
      </c>
      <c r="CN15" s="189" t="s">
        <v>429</v>
      </c>
      <c r="CO15" s="189" t="s">
        <v>429</v>
      </c>
      <c r="CP15" s="189" t="s">
        <v>429</v>
      </c>
      <c r="CQ15" s="189" t="s">
        <v>429</v>
      </c>
      <c r="CR15" s="189" t="s">
        <v>429</v>
      </c>
      <c r="CS15" s="189" t="s">
        <v>429</v>
      </c>
      <c r="CT15" s="189" t="s">
        <v>429</v>
      </c>
      <c r="CU15" s="189" t="s">
        <v>429</v>
      </c>
      <c r="CV15" s="189" t="s">
        <v>429</v>
      </c>
      <c r="CW15" s="189" t="s">
        <v>429</v>
      </c>
      <c r="CX15" s="189" t="s">
        <v>429</v>
      </c>
      <c r="CY15" s="189" t="s">
        <v>429</v>
      </c>
      <c r="CZ15" s="189" t="s">
        <v>429</v>
      </c>
      <c r="DA15" s="189" t="s">
        <v>429</v>
      </c>
      <c r="DB15" s="189" t="s">
        <v>429</v>
      </c>
      <c r="DC15" s="189" t="s">
        <v>429</v>
      </c>
      <c r="DD15" s="189" t="s">
        <v>429</v>
      </c>
      <c r="DE15" s="189" t="s">
        <v>429</v>
      </c>
      <c r="DF15" s="189" t="s">
        <v>429</v>
      </c>
      <c r="DG15" s="189" t="s">
        <v>429</v>
      </c>
      <c r="DH15" s="189" t="s">
        <v>429</v>
      </c>
      <c r="DI15" s="189" t="s">
        <v>429</v>
      </c>
      <c r="DJ15" s="189" t="s">
        <v>429</v>
      </c>
      <c r="DK15" s="189" t="s">
        <v>429</v>
      </c>
      <c r="DL15" s="189" t="s">
        <v>429</v>
      </c>
      <c r="DM15" s="189" t="s">
        <v>429</v>
      </c>
      <c r="DN15" s="189" t="s">
        <v>429</v>
      </c>
      <c r="DO15" s="189" t="s">
        <v>429</v>
      </c>
      <c r="DP15" s="189" t="s">
        <v>429</v>
      </c>
      <c r="DQ15" s="189" t="s">
        <v>429</v>
      </c>
      <c r="DR15" s="189" t="s">
        <v>429</v>
      </c>
      <c r="DS15" s="189" t="s">
        <v>429</v>
      </c>
      <c r="DT15" s="189" t="s">
        <v>429</v>
      </c>
      <c r="DU15" s="189" t="s">
        <v>429</v>
      </c>
      <c r="DV15" s="189" t="s">
        <v>429</v>
      </c>
      <c r="DW15" s="189" t="s">
        <v>429</v>
      </c>
      <c r="DX15" s="189" t="s">
        <v>429</v>
      </c>
      <c r="DY15" s="189" t="s">
        <v>429</v>
      </c>
      <c r="DZ15" s="189" t="s">
        <v>429</v>
      </c>
      <c r="EA15" s="189" t="s">
        <v>429</v>
      </c>
      <c r="EB15" s="189" t="s">
        <v>429</v>
      </c>
      <c r="EC15" s="189" t="s">
        <v>429</v>
      </c>
      <c r="ED15" s="189" t="s">
        <v>429</v>
      </c>
      <c r="EE15" s="189" t="s">
        <v>429</v>
      </c>
      <c r="EF15" s="189" t="s">
        <v>429</v>
      </c>
      <c r="EG15" s="189" t="s">
        <v>429</v>
      </c>
      <c r="EH15" s="189" t="s">
        <v>429</v>
      </c>
    </row>
    <row r="16" spans="1:138" ht="12.75">
      <c r="A16" s="4">
        <v>45826.77106929398</v>
      </c>
      <c r="B16" s="5" t="s">
        <v>317</v>
      </c>
      <c r="C16" s="101" t="s">
        <v>318</v>
      </c>
      <c r="D16" s="101" t="s">
        <v>319</v>
      </c>
      <c r="E16" s="193">
        <f>Form_Responses1[[#This Row],[Acertos]]*12/10</f>
        <v>6.6</v>
      </c>
      <c r="F16" s="104">
        <f>SUM(I16,L16,R16,U16,X16,AA16,AD16,Form_Responses1[[#This Row],[Q3]],Form_Responses1[[#This Row],[+Qarima]],Form_Responses1[[#This Row],[Q9]],Form_Responses1[[#This Row],[Q10]])</f>
        <v>5.5</v>
      </c>
      <c r="G16" s="101" t="s">
        <v>398</v>
      </c>
      <c r="H16" s="146" t="s">
        <v>320</v>
      </c>
      <c r="I16" s="147">
        <v>1</v>
      </c>
      <c r="J16" s="148"/>
      <c r="K16" s="146" t="s">
        <v>321</v>
      </c>
      <c r="L16" s="147">
        <v>1</v>
      </c>
      <c r="M16" s="148" t="s">
        <v>422</v>
      </c>
      <c r="N16" s="146"/>
      <c r="O16" s="157">
        <v>1.5</v>
      </c>
      <c r="P16" s="160"/>
      <c r="Q16" s="126" t="s">
        <v>149</v>
      </c>
      <c r="R16" s="127">
        <v>0</v>
      </c>
      <c r="S16" s="128"/>
      <c r="T16" s="126" t="s">
        <v>322</v>
      </c>
      <c r="U16" s="127">
        <v>0</v>
      </c>
      <c r="V16" s="128"/>
      <c r="W16" s="126" t="s">
        <v>323</v>
      </c>
      <c r="X16" s="127">
        <v>0</v>
      </c>
      <c r="Y16" s="128"/>
      <c r="Z16" s="126" t="s">
        <v>324</v>
      </c>
      <c r="AA16" s="127">
        <v>0</v>
      </c>
      <c r="AB16" s="127"/>
      <c r="AC16" s="126" t="s">
        <v>325</v>
      </c>
      <c r="AD16" s="127">
        <v>0</v>
      </c>
      <c r="AE16" s="127"/>
      <c r="AF16" s="127">
        <v>1.5</v>
      </c>
      <c r="AG16" s="128"/>
      <c r="AH16" s="140">
        <f>SUM(R16,U16,X16,AA16,AD16,Form_Responses1[[#This Row],[+Qarima]])</f>
        <v>1.5</v>
      </c>
      <c r="AI16" s="165"/>
      <c r="AJ16" s="169">
        <v>0.5</v>
      </c>
      <c r="AK16" s="175" t="s">
        <v>454</v>
      </c>
      <c r="AL16" s="180"/>
      <c r="AM16" s="181">
        <v>0</v>
      </c>
      <c r="AN16" s="182"/>
      <c r="AO16" s="101"/>
      <c r="AP16" s="107" t="s">
        <v>326</v>
      </c>
    </row>
    <row r="17" spans="1:138" s="47" customFormat="1" ht="12.75">
      <c r="A17" s="41">
        <v>45826.769389583336</v>
      </c>
      <c r="B17" s="42" t="s">
        <v>157</v>
      </c>
      <c r="C17" s="108" t="s">
        <v>158</v>
      </c>
      <c r="D17" s="108" t="s">
        <v>159</v>
      </c>
      <c r="E17" s="195">
        <f>Form_Responses1[[#This Row],[Acertos]]*12/10</f>
        <v>6</v>
      </c>
      <c r="F17" s="109">
        <f>SUM(I17,L17,R17,U17,X17,AA17,AD17,Form_Responses1[[#This Row],[Q3]],Form_Responses1[[#This Row],[+Qarima]],Form_Responses1[[#This Row],[Q9]],Form_Responses1[[#This Row],[Q10]])</f>
        <v>5</v>
      </c>
      <c r="G17" s="108" t="s">
        <v>412</v>
      </c>
      <c r="H17" s="152" t="s">
        <v>160</v>
      </c>
      <c r="I17" s="153">
        <v>0</v>
      </c>
      <c r="J17" s="154"/>
      <c r="K17" s="152" t="s">
        <v>161</v>
      </c>
      <c r="L17" s="153">
        <v>0.5</v>
      </c>
      <c r="M17" s="154" t="s">
        <v>423</v>
      </c>
      <c r="N17" s="152"/>
      <c r="O17" s="161">
        <v>0</v>
      </c>
      <c r="P17" s="162"/>
      <c r="Q17" s="133" t="s">
        <v>32</v>
      </c>
      <c r="R17" s="134">
        <v>1</v>
      </c>
      <c r="S17" s="135"/>
      <c r="T17" s="133" t="s">
        <v>162</v>
      </c>
      <c r="U17" s="134">
        <v>1</v>
      </c>
      <c r="V17" s="135"/>
      <c r="W17" s="133" t="s">
        <v>163</v>
      </c>
      <c r="X17" s="134">
        <v>0</v>
      </c>
      <c r="Y17" s="135"/>
      <c r="Z17" s="133" t="s">
        <v>164</v>
      </c>
      <c r="AA17" s="134">
        <v>0</v>
      </c>
      <c r="AB17" s="134"/>
      <c r="AC17" s="133" t="s">
        <v>165</v>
      </c>
      <c r="AD17" s="134">
        <v>1</v>
      </c>
      <c r="AE17" s="134"/>
      <c r="AF17" s="134">
        <v>1</v>
      </c>
      <c r="AG17" s="136" t="s">
        <v>467</v>
      </c>
      <c r="AH17" s="141">
        <f>SUM(R17,U17,X17,AA17,AD17,Form_Responses1[[#This Row],[+Qarima]])</f>
        <v>4</v>
      </c>
      <c r="AI17" s="170"/>
      <c r="AJ17" s="171">
        <v>0.5</v>
      </c>
      <c r="AK17" s="176" t="s">
        <v>454</v>
      </c>
      <c r="AL17" s="186"/>
      <c r="AM17" s="187"/>
      <c r="AN17" s="188"/>
      <c r="AO17" s="108"/>
      <c r="AP17" s="110" t="s">
        <v>166</v>
      </c>
    </row>
    <row r="18" spans="1:138" ht="12.75">
      <c r="A18" s="35">
        <v>45826.770675046297</v>
      </c>
      <c r="B18" s="36" t="s">
        <v>265</v>
      </c>
      <c r="C18" s="120" t="s">
        <v>266</v>
      </c>
      <c r="D18" s="120" t="s">
        <v>267</v>
      </c>
      <c r="E18" s="192">
        <f>Form_Responses1[[#This Row],[Acertos]]*12/10</f>
        <v>7.2</v>
      </c>
      <c r="F18" s="121">
        <f>SUM(I18,L18,R18,U18,X18,AA18,AD18,Form_Responses1[[#This Row],[Q3]],Form_Responses1[[#This Row],[+Qarima]],Form_Responses1[[#This Row],[Q9]],Form_Responses1[[#This Row],[Q10]])</f>
        <v>6</v>
      </c>
      <c r="G18" s="120" t="s">
        <v>398</v>
      </c>
      <c r="H18" s="143" t="s">
        <v>268</v>
      </c>
      <c r="I18" s="144">
        <v>1</v>
      </c>
      <c r="J18" s="145"/>
      <c r="K18" s="143" t="s">
        <v>269</v>
      </c>
      <c r="L18" s="144">
        <v>1</v>
      </c>
      <c r="M18" s="145" t="s">
        <v>424</v>
      </c>
      <c r="N18" s="143"/>
      <c r="O18" s="155">
        <v>1</v>
      </c>
      <c r="P18" s="156"/>
      <c r="Q18" s="123" t="s">
        <v>83</v>
      </c>
      <c r="R18" s="124">
        <v>1</v>
      </c>
      <c r="S18" s="125"/>
      <c r="T18" s="123">
        <v>1657110</v>
      </c>
      <c r="U18" s="124">
        <v>1</v>
      </c>
      <c r="V18" s="125"/>
      <c r="W18" s="123" t="s">
        <v>270</v>
      </c>
      <c r="X18" s="124">
        <v>0</v>
      </c>
      <c r="Y18" s="125"/>
      <c r="Z18" s="123" t="s">
        <v>271</v>
      </c>
      <c r="AA18" s="124">
        <v>0</v>
      </c>
      <c r="AB18" s="124"/>
      <c r="AC18" s="123" t="s">
        <v>272</v>
      </c>
      <c r="AD18" s="124">
        <v>0</v>
      </c>
      <c r="AE18" s="124" t="s">
        <v>466</v>
      </c>
      <c r="AF18" s="124">
        <v>1</v>
      </c>
      <c r="AG18" s="125" t="s">
        <v>467</v>
      </c>
      <c r="AH18" s="139">
        <f>SUM(R18,U18,X18,AA18,AD18,Form_Responses1[[#This Row],[+Qarima]])</f>
        <v>3</v>
      </c>
      <c r="AI18" s="163"/>
      <c r="AJ18" s="164">
        <v>0</v>
      </c>
      <c r="AK18" s="172" t="s">
        <v>458</v>
      </c>
      <c r="AL18" s="177" t="s">
        <v>273</v>
      </c>
      <c r="AM18" s="178">
        <v>0</v>
      </c>
      <c r="AN18" s="179" t="s">
        <v>425</v>
      </c>
      <c r="AO18" s="120"/>
      <c r="AP18" s="122" t="s">
        <v>274</v>
      </c>
      <c r="AQ18" s="189" t="s">
        <v>429</v>
      </c>
      <c r="AR18" s="189" t="s">
        <v>429</v>
      </c>
      <c r="AS18" s="189" t="s">
        <v>429</v>
      </c>
      <c r="AT18" s="189" t="s">
        <v>429</v>
      </c>
      <c r="AU18" s="189" t="s">
        <v>429</v>
      </c>
      <c r="AV18" s="189" t="s">
        <v>429</v>
      </c>
      <c r="AW18" s="189" t="s">
        <v>429</v>
      </c>
      <c r="AX18" s="189" t="s">
        <v>429</v>
      </c>
      <c r="AY18" s="189" t="s">
        <v>429</v>
      </c>
      <c r="AZ18" s="189" t="s">
        <v>429</v>
      </c>
      <c r="BA18" s="189" t="s">
        <v>429</v>
      </c>
      <c r="BB18" s="189" t="s">
        <v>429</v>
      </c>
      <c r="BC18" s="189" t="s">
        <v>429</v>
      </c>
      <c r="BD18" s="189" t="s">
        <v>429</v>
      </c>
      <c r="BE18" s="189" t="s">
        <v>429</v>
      </c>
      <c r="BF18" s="189" t="s">
        <v>429</v>
      </c>
      <c r="BG18" s="189" t="s">
        <v>429</v>
      </c>
      <c r="BH18" s="189" t="s">
        <v>429</v>
      </c>
      <c r="BI18" s="189" t="s">
        <v>429</v>
      </c>
      <c r="BJ18" s="189" t="s">
        <v>429</v>
      </c>
      <c r="BK18" s="189" t="s">
        <v>429</v>
      </c>
      <c r="BL18" s="189" t="s">
        <v>429</v>
      </c>
      <c r="BM18" s="189" t="s">
        <v>429</v>
      </c>
      <c r="BN18" s="189" t="s">
        <v>429</v>
      </c>
      <c r="BO18" s="189" t="s">
        <v>429</v>
      </c>
      <c r="BP18" s="189" t="s">
        <v>429</v>
      </c>
      <c r="BQ18" s="189" t="s">
        <v>429</v>
      </c>
      <c r="BR18" s="189" t="s">
        <v>429</v>
      </c>
      <c r="BS18" s="189" t="s">
        <v>429</v>
      </c>
      <c r="BT18" s="189" t="s">
        <v>429</v>
      </c>
      <c r="BU18" s="189" t="s">
        <v>429</v>
      </c>
      <c r="BV18" s="189" t="s">
        <v>429</v>
      </c>
      <c r="BW18" s="189" t="s">
        <v>429</v>
      </c>
      <c r="BX18" s="189" t="s">
        <v>429</v>
      </c>
      <c r="BY18" s="189" t="s">
        <v>429</v>
      </c>
      <c r="BZ18" s="189" t="s">
        <v>429</v>
      </c>
      <c r="CA18" s="189" t="s">
        <v>429</v>
      </c>
      <c r="CB18" s="189" t="s">
        <v>429</v>
      </c>
      <c r="CC18" s="189" t="s">
        <v>429</v>
      </c>
      <c r="CD18" s="189" t="s">
        <v>429</v>
      </c>
      <c r="CE18" s="189" t="s">
        <v>429</v>
      </c>
      <c r="CF18" s="189" t="s">
        <v>429</v>
      </c>
      <c r="CG18" s="189" t="s">
        <v>429</v>
      </c>
      <c r="CH18" s="189" t="s">
        <v>429</v>
      </c>
      <c r="CI18" s="189" t="s">
        <v>429</v>
      </c>
      <c r="CJ18" s="189" t="s">
        <v>429</v>
      </c>
      <c r="CK18" s="189" t="s">
        <v>429</v>
      </c>
      <c r="CL18" s="189" t="s">
        <v>429</v>
      </c>
      <c r="CM18" s="189" t="s">
        <v>429</v>
      </c>
      <c r="CN18" s="189" t="s">
        <v>429</v>
      </c>
      <c r="CO18" s="189" t="s">
        <v>429</v>
      </c>
      <c r="CP18" s="189" t="s">
        <v>429</v>
      </c>
      <c r="CQ18" s="189" t="s">
        <v>429</v>
      </c>
      <c r="CR18" s="189" t="s">
        <v>429</v>
      </c>
      <c r="CS18" s="189" t="s">
        <v>429</v>
      </c>
      <c r="CT18" s="189" t="s">
        <v>429</v>
      </c>
      <c r="CU18" s="189" t="s">
        <v>429</v>
      </c>
      <c r="CV18" s="189" t="s">
        <v>429</v>
      </c>
      <c r="CW18" s="189" t="s">
        <v>429</v>
      </c>
      <c r="CX18" s="189" t="s">
        <v>429</v>
      </c>
      <c r="CY18" s="189" t="s">
        <v>429</v>
      </c>
      <c r="CZ18" s="189" t="s">
        <v>429</v>
      </c>
      <c r="DA18" s="189" t="s">
        <v>429</v>
      </c>
      <c r="DB18" s="189" t="s">
        <v>429</v>
      </c>
      <c r="DC18" s="189" t="s">
        <v>429</v>
      </c>
      <c r="DD18" s="189" t="s">
        <v>429</v>
      </c>
      <c r="DE18" s="189" t="s">
        <v>429</v>
      </c>
      <c r="DF18" s="189" t="s">
        <v>429</v>
      </c>
      <c r="DG18" s="189" t="s">
        <v>429</v>
      </c>
      <c r="DH18" s="189" t="s">
        <v>429</v>
      </c>
      <c r="DI18" s="189" t="s">
        <v>429</v>
      </c>
      <c r="DJ18" s="189" t="s">
        <v>429</v>
      </c>
      <c r="DK18" s="189" t="s">
        <v>429</v>
      </c>
      <c r="DL18" s="189" t="s">
        <v>429</v>
      </c>
      <c r="DM18" s="189" t="s">
        <v>429</v>
      </c>
      <c r="DN18" s="189" t="s">
        <v>429</v>
      </c>
      <c r="DO18" s="189" t="s">
        <v>429</v>
      </c>
      <c r="DP18" s="189" t="s">
        <v>429</v>
      </c>
      <c r="DQ18" s="189" t="s">
        <v>429</v>
      </c>
      <c r="DR18" s="189" t="s">
        <v>429</v>
      </c>
      <c r="DS18" s="189" t="s">
        <v>429</v>
      </c>
      <c r="DT18" s="189" t="s">
        <v>429</v>
      </c>
      <c r="DU18" s="189" t="s">
        <v>429</v>
      </c>
      <c r="DV18" s="189" t="s">
        <v>429</v>
      </c>
      <c r="DW18" s="189" t="s">
        <v>429</v>
      </c>
      <c r="DX18" s="189" t="s">
        <v>429</v>
      </c>
      <c r="DY18" s="189" t="s">
        <v>429</v>
      </c>
      <c r="DZ18" s="189" t="s">
        <v>429</v>
      </c>
      <c r="EA18" s="189" t="s">
        <v>429</v>
      </c>
      <c r="EB18" s="189" t="s">
        <v>429</v>
      </c>
      <c r="EC18" s="189" t="s">
        <v>429</v>
      </c>
      <c r="ED18" s="189" t="s">
        <v>429</v>
      </c>
      <c r="EE18" s="189" t="s">
        <v>429</v>
      </c>
      <c r="EF18" s="189" t="s">
        <v>429</v>
      </c>
      <c r="EG18" s="189" t="s">
        <v>429</v>
      </c>
      <c r="EH18" s="189" t="s">
        <v>429</v>
      </c>
    </row>
    <row r="19" spans="1:138" ht="12.75">
      <c r="A19" s="13">
        <v>45826.763740729162</v>
      </c>
      <c r="B19" s="14" t="s">
        <v>68</v>
      </c>
      <c r="C19" s="101" t="s">
        <v>69</v>
      </c>
      <c r="D19" s="101" t="s">
        <v>70</v>
      </c>
      <c r="E19" s="193">
        <f>Form_Responses1[[#This Row],[Acertos]]*12/10</f>
        <v>4.2</v>
      </c>
      <c r="F19" s="104">
        <f>SUM(I19,L19,R19,U19,X19,AA19,AD19,Form_Responses1[[#This Row],[Q3]],Form_Responses1[[#This Row],[+Qarima]],Form_Responses1[[#This Row],[Q9]],Form_Responses1[[#This Row],[Q10]])</f>
        <v>3.5</v>
      </c>
      <c r="G19" s="103" t="s">
        <v>412</v>
      </c>
      <c r="H19" s="146" t="s">
        <v>71</v>
      </c>
      <c r="I19" s="147">
        <v>1</v>
      </c>
      <c r="J19" s="148"/>
      <c r="K19" s="146" t="s">
        <v>72</v>
      </c>
      <c r="L19" s="147">
        <v>1</v>
      </c>
      <c r="M19" s="148"/>
      <c r="N19" s="146"/>
      <c r="O19" s="157">
        <v>0</v>
      </c>
      <c r="P19" s="158" t="s">
        <v>429</v>
      </c>
      <c r="Q19" s="126" t="s">
        <v>55</v>
      </c>
      <c r="R19" s="127">
        <v>0</v>
      </c>
      <c r="S19" s="128"/>
      <c r="T19" s="126" t="s">
        <v>56</v>
      </c>
      <c r="U19" s="127">
        <v>0</v>
      </c>
      <c r="V19" s="128"/>
      <c r="W19" s="126" t="s">
        <v>73</v>
      </c>
      <c r="X19" s="127">
        <v>0</v>
      </c>
      <c r="Y19" s="128"/>
      <c r="Z19" s="126" t="s">
        <v>74</v>
      </c>
      <c r="AA19" s="127">
        <v>0</v>
      </c>
      <c r="AB19" s="127"/>
      <c r="AC19" s="126" t="s">
        <v>75</v>
      </c>
      <c r="AD19" s="127">
        <v>0</v>
      </c>
      <c r="AE19" s="127"/>
      <c r="AF19" s="127">
        <v>1.5</v>
      </c>
      <c r="AG19" s="129"/>
      <c r="AH19" s="140">
        <f>SUM(R19,U19,X19,AA19,AD19,Form_Responses1[[#This Row],[+Qarima]])</f>
        <v>1.5</v>
      </c>
      <c r="AI19" s="165"/>
      <c r="AJ19" s="166">
        <v>0</v>
      </c>
      <c r="AK19" s="173"/>
      <c r="AL19" s="180" t="s">
        <v>76</v>
      </c>
      <c r="AM19" s="181">
        <v>0</v>
      </c>
      <c r="AN19" s="182" t="s">
        <v>425</v>
      </c>
      <c r="AO19" s="101"/>
      <c r="AP19" s="106" t="s">
        <v>77</v>
      </c>
      <c r="AQ19" s="189" t="s">
        <v>429</v>
      </c>
      <c r="AR19" s="189" t="s">
        <v>429</v>
      </c>
      <c r="AS19" s="189" t="s">
        <v>429</v>
      </c>
      <c r="AT19" s="189" t="s">
        <v>429</v>
      </c>
      <c r="AU19" s="189" t="s">
        <v>429</v>
      </c>
      <c r="AV19" s="189" t="s">
        <v>429</v>
      </c>
      <c r="AW19" s="189" t="s">
        <v>429</v>
      </c>
      <c r="AX19" s="189" t="s">
        <v>429</v>
      </c>
      <c r="AY19" s="189" t="s">
        <v>429</v>
      </c>
      <c r="AZ19" s="189" t="s">
        <v>429</v>
      </c>
      <c r="BA19" s="189" t="s">
        <v>429</v>
      </c>
      <c r="BB19" s="189" t="s">
        <v>429</v>
      </c>
      <c r="BC19" s="189" t="s">
        <v>429</v>
      </c>
      <c r="BD19" s="189" t="s">
        <v>429</v>
      </c>
      <c r="BE19" s="189" t="s">
        <v>429</v>
      </c>
      <c r="BF19" s="189" t="s">
        <v>429</v>
      </c>
      <c r="BG19" s="189" t="s">
        <v>429</v>
      </c>
      <c r="BH19" s="189" t="s">
        <v>429</v>
      </c>
      <c r="BI19" s="189" t="s">
        <v>429</v>
      </c>
      <c r="BJ19" s="189" t="s">
        <v>429</v>
      </c>
      <c r="BK19" s="189" t="s">
        <v>429</v>
      </c>
      <c r="BL19" s="189" t="s">
        <v>429</v>
      </c>
      <c r="BM19" s="189" t="s">
        <v>429</v>
      </c>
      <c r="BN19" s="189" t="s">
        <v>429</v>
      </c>
      <c r="BO19" s="189" t="s">
        <v>429</v>
      </c>
      <c r="BP19" s="189" t="s">
        <v>429</v>
      </c>
      <c r="BQ19" s="189" t="s">
        <v>429</v>
      </c>
      <c r="BR19" s="189" t="s">
        <v>429</v>
      </c>
      <c r="BS19" s="189" t="s">
        <v>429</v>
      </c>
      <c r="BT19" s="189" t="s">
        <v>429</v>
      </c>
      <c r="BU19" s="189" t="s">
        <v>429</v>
      </c>
      <c r="BV19" s="189" t="s">
        <v>429</v>
      </c>
      <c r="BW19" s="189" t="s">
        <v>429</v>
      </c>
      <c r="BX19" s="189" t="s">
        <v>429</v>
      </c>
      <c r="BY19" s="189" t="s">
        <v>429</v>
      </c>
      <c r="BZ19" s="189" t="s">
        <v>429</v>
      </c>
      <c r="CA19" s="189" t="s">
        <v>429</v>
      </c>
      <c r="CB19" s="189" t="s">
        <v>429</v>
      </c>
      <c r="CC19" s="189" t="s">
        <v>429</v>
      </c>
      <c r="CD19" s="189" t="s">
        <v>429</v>
      </c>
      <c r="CE19" s="189" t="s">
        <v>429</v>
      </c>
      <c r="CF19" s="189" t="s">
        <v>429</v>
      </c>
      <c r="CG19" s="189" t="s">
        <v>429</v>
      </c>
      <c r="CH19" s="189" t="s">
        <v>429</v>
      </c>
      <c r="CI19" s="189" t="s">
        <v>429</v>
      </c>
      <c r="CJ19" s="189" t="s">
        <v>429</v>
      </c>
      <c r="CK19" s="189" t="s">
        <v>429</v>
      </c>
      <c r="CL19" s="189" t="s">
        <v>429</v>
      </c>
      <c r="CM19" s="189" t="s">
        <v>429</v>
      </c>
      <c r="CN19" s="189" t="s">
        <v>429</v>
      </c>
      <c r="CO19" s="189" t="s">
        <v>429</v>
      </c>
      <c r="CP19" s="189" t="s">
        <v>429</v>
      </c>
      <c r="CQ19" s="189" t="s">
        <v>429</v>
      </c>
      <c r="CR19" s="189" t="s">
        <v>429</v>
      </c>
      <c r="CS19" s="189" t="s">
        <v>429</v>
      </c>
      <c r="CT19" s="189" t="s">
        <v>429</v>
      </c>
      <c r="CU19" s="189" t="s">
        <v>429</v>
      </c>
      <c r="CV19" s="189" t="s">
        <v>429</v>
      </c>
      <c r="CW19" s="189" t="s">
        <v>429</v>
      </c>
      <c r="CX19" s="189" t="s">
        <v>429</v>
      </c>
      <c r="CY19" s="189" t="s">
        <v>429</v>
      </c>
      <c r="CZ19" s="189" t="s">
        <v>429</v>
      </c>
      <c r="DA19" s="189" t="s">
        <v>429</v>
      </c>
      <c r="DB19" s="189" t="s">
        <v>429</v>
      </c>
      <c r="DC19" s="189" t="s">
        <v>429</v>
      </c>
      <c r="DD19" s="189" t="s">
        <v>429</v>
      </c>
      <c r="DE19" s="189" t="s">
        <v>429</v>
      </c>
      <c r="DF19" s="189" t="s">
        <v>429</v>
      </c>
      <c r="DG19" s="189" t="s">
        <v>429</v>
      </c>
      <c r="DH19" s="189" t="s">
        <v>429</v>
      </c>
      <c r="DI19" s="189" t="s">
        <v>429</v>
      </c>
      <c r="DJ19" s="189" t="s">
        <v>429</v>
      </c>
      <c r="DK19" s="189" t="s">
        <v>429</v>
      </c>
      <c r="DL19" s="189" t="s">
        <v>429</v>
      </c>
      <c r="DM19" s="189" t="s">
        <v>429</v>
      </c>
      <c r="DN19" s="189" t="s">
        <v>429</v>
      </c>
      <c r="DO19" s="189" t="s">
        <v>429</v>
      </c>
      <c r="DP19" s="189" t="s">
        <v>429</v>
      </c>
      <c r="DQ19" s="189" t="s">
        <v>429</v>
      </c>
      <c r="DR19" s="189" t="s">
        <v>429</v>
      </c>
      <c r="DS19" s="189" t="s">
        <v>429</v>
      </c>
      <c r="DT19" s="189" t="s">
        <v>429</v>
      </c>
      <c r="DU19" s="189" t="s">
        <v>429</v>
      </c>
      <c r="DV19" s="189" t="s">
        <v>429</v>
      </c>
      <c r="DW19" s="189" t="s">
        <v>429</v>
      </c>
      <c r="DX19" s="189" t="s">
        <v>429</v>
      </c>
      <c r="DY19" s="189" t="s">
        <v>429</v>
      </c>
      <c r="DZ19" s="189" t="s">
        <v>429</v>
      </c>
      <c r="EA19" s="189" t="s">
        <v>429</v>
      </c>
      <c r="EB19" s="189" t="s">
        <v>429</v>
      </c>
      <c r="EC19" s="189" t="s">
        <v>429</v>
      </c>
      <c r="ED19" s="189" t="s">
        <v>429</v>
      </c>
      <c r="EE19" s="189" t="s">
        <v>429</v>
      </c>
      <c r="EF19" s="189" t="s">
        <v>429</v>
      </c>
      <c r="EG19" s="189" t="s">
        <v>429</v>
      </c>
      <c r="EH19" s="189" t="s">
        <v>429</v>
      </c>
    </row>
    <row r="20" spans="1:138" ht="12.75">
      <c r="A20" s="4">
        <v>45826.763581562496</v>
      </c>
      <c r="B20" s="5" t="s">
        <v>62</v>
      </c>
      <c r="C20" s="103" t="s">
        <v>63</v>
      </c>
      <c r="D20" s="103" t="s">
        <v>64</v>
      </c>
      <c r="E20" s="194">
        <f>Form_Responses1[[#This Row],[Acertos]]*12/10</f>
        <v>0.6</v>
      </c>
      <c r="F20" s="104">
        <f>SUM(I20,L20,R20,U20,X20,AA20,AD20,Form_Responses1[[#This Row],[Q3]],Form_Responses1[[#This Row],[+Qarima]],Form_Responses1[[#This Row],[Q9]],Form_Responses1[[#This Row],[Q10]])</f>
        <v>0.5</v>
      </c>
      <c r="G20" s="103" t="s">
        <v>398</v>
      </c>
      <c r="H20" s="150" t="s">
        <v>65</v>
      </c>
      <c r="I20" s="151">
        <v>0</v>
      </c>
      <c r="J20" s="149" t="s">
        <v>426</v>
      </c>
      <c r="K20" s="150" t="s">
        <v>66</v>
      </c>
      <c r="L20" s="151">
        <v>0.5</v>
      </c>
      <c r="M20" s="149"/>
      <c r="N20" s="150"/>
      <c r="O20" s="159">
        <v>0</v>
      </c>
      <c r="P20" s="158"/>
      <c r="Q20" s="130"/>
      <c r="R20" s="131">
        <v>0</v>
      </c>
      <c r="S20" s="132"/>
      <c r="T20" s="130"/>
      <c r="U20" s="131">
        <v>0</v>
      </c>
      <c r="V20" s="132"/>
      <c r="W20" s="130"/>
      <c r="X20" s="131">
        <v>0</v>
      </c>
      <c r="Y20" s="132"/>
      <c r="Z20" s="130"/>
      <c r="AA20" s="131">
        <v>0</v>
      </c>
      <c r="AB20" s="131"/>
      <c r="AC20" s="130"/>
      <c r="AD20" s="131">
        <v>0</v>
      </c>
      <c r="AE20" s="131"/>
      <c r="AF20" s="131">
        <v>0</v>
      </c>
      <c r="AG20" s="132" t="s">
        <v>449</v>
      </c>
      <c r="AH20" s="140">
        <f>SUM(R20,U20,X20,AA20,AD20,Form_Responses1[[#This Row],[+Qarima]])</f>
        <v>0</v>
      </c>
      <c r="AI20" s="167"/>
      <c r="AJ20" s="168">
        <v>0</v>
      </c>
      <c r="AK20" s="174" t="s">
        <v>458</v>
      </c>
      <c r="AL20" s="183"/>
      <c r="AM20" s="184">
        <v>0</v>
      </c>
      <c r="AN20" s="185"/>
      <c r="AO20" s="103"/>
      <c r="AP20" s="105" t="s">
        <v>67</v>
      </c>
    </row>
    <row r="21" spans="1:138" ht="12.75">
      <c r="A21" s="13">
        <v>45826.761947638894</v>
      </c>
      <c r="B21" s="14" t="s">
        <v>38</v>
      </c>
      <c r="C21" s="101" t="s">
        <v>39</v>
      </c>
      <c r="D21" s="101" t="s">
        <v>40</v>
      </c>
      <c r="E21" s="193">
        <f>Form_Responses1[[#This Row],[Acertos]]*12/10</f>
        <v>4.8</v>
      </c>
      <c r="F21" s="104">
        <f>SUM(I21,L21,R21,U21,X21,AA21,AD21,Form_Responses1[[#This Row],[Q3]],Form_Responses1[[#This Row],[+Qarima]],Form_Responses1[[#This Row],[Q9]],Form_Responses1[[#This Row],[Q10]])</f>
        <v>4</v>
      </c>
      <c r="G21" s="101" t="s">
        <v>412</v>
      </c>
      <c r="H21" s="146" t="s">
        <v>41</v>
      </c>
      <c r="I21" s="147">
        <v>0</v>
      </c>
      <c r="J21" s="148" t="s">
        <v>426</v>
      </c>
      <c r="K21" s="146" t="s">
        <v>42</v>
      </c>
      <c r="L21" s="147">
        <v>0.5</v>
      </c>
      <c r="M21" s="148" t="s">
        <v>427</v>
      </c>
      <c r="N21" s="146"/>
      <c r="O21" s="157">
        <v>0.5</v>
      </c>
      <c r="P21" s="160"/>
      <c r="Q21" s="126" t="s">
        <v>32</v>
      </c>
      <c r="R21" s="127">
        <v>1</v>
      </c>
      <c r="S21" s="128"/>
      <c r="T21" s="126" t="s">
        <v>43</v>
      </c>
      <c r="U21" s="127">
        <v>0</v>
      </c>
      <c r="V21" s="128"/>
      <c r="W21" s="126" t="s">
        <v>44</v>
      </c>
      <c r="X21" s="127">
        <v>0</v>
      </c>
      <c r="Y21" s="128"/>
      <c r="Z21" s="126" t="s">
        <v>45</v>
      </c>
      <c r="AA21" s="127">
        <v>0</v>
      </c>
      <c r="AB21" s="127"/>
      <c r="AC21" s="126" t="s">
        <v>46</v>
      </c>
      <c r="AD21" s="127">
        <v>0</v>
      </c>
      <c r="AE21" s="127"/>
      <c r="AF21" s="127">
        <v>1.5</v>
      </c>
      <c r="AG21" s="128" t="s">
        <v>468</v>
      </c>
      <c r="AH21" s="140">
        <f>SUM(R21,U21,X21,AA21,AD21,Form_Responses1[[#This Row],[+Qarima]])</f>
        <v>2.5</v>
      </c>
      <c r="AI21" s="165" t="s">
        <v>47</v>
      </c>
      <c r="AJ21" s="169">
        <v>0.5</v>
      </c>
      <c r="AK21" s="175" t="s">
        <v>454</v>
      </c>
      <c r="AL21" s="180"/>
      <c r="AM21" s="181">
        <v>0</v>
      </c>
      <c r="AN21" s="182"/>
      <c r="AO21" s="101"/>
      <c r="AP21" s="107" t="s">
        <v>48</v>
      </c>
    </row>
    <row r="22" spans="1:138" s="47" customFormat="1" ht="12.75">
      <c r="A22" s="52">
        <v>45826.7710758912</v>
      </c>
      <c r="B22" s="53" t="s">
        <v>327</v>
      </c>
      <c r="C22" s="108" t="s">
        <v>328</v>
      </c>
      <c r="D22" s="108" t="s">
        <v>329</v>
      </c>
      <c r="E22" s="195">
        <f>Form_Responses1[[#This Row],[Acertos]]*12/10</f>
        <v>5.4</v>
      </c>
      <c r="F22" s="109">
        <f>SUM(I22,L22,R22,U22,X22,AA22,AD22,Form_Responses1[[#This Row],[Q3]],Form_Responses1[[#This Row],[+Qarima]],Form_Responses1[[#This Row],[Q9]],Form_Responses1[[#This Row],[Q10]])</f>
        <v>4.5</v>
      </c>
      <c r="G22" s="108" t="s">
        <v>398</v>
      </c>
      <c r="H22" s="152" t="s">
        <v>105</v>
      </c>
      <c r="I22" s="153">
        <v>1</v>
      </c>
      <c r="J22" s="154"/>
      <c r="K22" s="152" t="s">
        <v>330</v>
      </c>
      <c r="L22" s="153">
        <v>0</v>
      </c>
      <c r="M22" s="154"/>
      <c r="N22" s="152"/>
      <c r="O22" s="161">
        <v>2</v>
      </c>
      <c r="P22" s="162"/>
      <c r="Q22" s="133" t="s">
        <v>149</v>
      </c>
      <c r="R22" s="134">
        <v>0</v>
      </c>
      <c r="S22" s="135"/>
      <c r="T22" s="133" t="s">
        <v>150</v>
      </c>
      <c r="U22" s="134">
        <v>0</v>
      </c>
      <c r="V22" s="135"/>
      <c r="W22" s="133" t="s">
        <v>331</v>
      </c>
      <c r="X22" s="134">
        <v>0</v>
      </c>
      <c r="Y22" s="135"/>
      <c r="Z22" s="133" t="s">
        <v>332</v>
      </c>
      <c r="AA22" s="134">
        <v>0</v>
      </c>
      <c r="AB22" s="134"/>
      <c r="AC22" s="133" t="s">
        <v>333</v>
      </c>
      <c r="AD22" s="134">
        <v>0</v>
      </c>
      <c r="AE22" s="134"/>
      <c r="AF22" s="134">
        <v>1.5</v>
      </c>
      <c r="AG22" s="136" t="s">
        <v>446</v>
      </c>
      <c r="AH22" s="141">
        <f>SUM(R22,U22,X22,AA22,AD22,Form_Responses1[[#This Row],[+Qarima]])</f>
        <v>1.5</v>
      </c>
      <c r="AI22" s="170"/>
      <c r="AJ22" s="171">
        <v>0</v>
      </c>
      <c r="AK22" s="176"/>
      <c r="AL22" s="186"/>
      <c r="AM22" s="187">
        <v>0</v>
      </c>
      <c r="AN22" s="188"/>
      <c r="AO22" s="108"/>
      <c r="AP22" s="110" t="s">
        <v>334</v>
      </c>
    </row>
    <row r="23" spans="1:138" ht="12.75">
      <c r="A23" s="48">
        <v>45826.770260243051</v>
      </c>
      <c r="B23" s="49" t="s">
        <v>217</v>
      </c>
      <c r="C23" s="120" t="s">
        <v>218</v>
      </c>
      <c r="D23" s="120" t="s">
        <v>219</v>
      </c>
      <c r="E23" s="192">
        <f>Form_Responses1[[#This Row],[Acertos]]*12/10</f>
        <v>4.8</v>
      </c>
      <c r="F23" s="121">
        <f>SUM(I23,L23,R23,U23,X23,AA23,AD23,Form_Responses1[[#This Row],[Q3]],Form_Responses1[[#This Row],[+Qarima]],Form_Responses1[[#This Row],[Q9]],Form_Responses1[[#This Row],[Q10]])</f>
        <v>4</v>
      </c>
      <c r="G23" s="120" t="s">
        <v>398</v>
      </c>
      <c r="H23" s="143" t="s">
        <v>220</v>
      </c>
      <c r="I23" s="144">
        <v>1</v>
      </c>
      <c r="J23" s="145"/>
      <c r="K23" s="143" t="s">
        <v>221</v>
      </c>
      <c r="L23" s="144">
        <v>1</v>
      </c>
      <c r="M23" s="145" t="s">
        <v>428</v>
      </c>
      <c r="N23" s="143"/>
      <c r="O23" s="155">
        <v>1</v>
      </c>
      <c r="P23" s="156"/>
      <c r="Q23" s="123" t="s">
        <v>222</v>
      </c>
      <c r="R23" s="124">
        <v>0</v>
      </c>
      <c r="S23" s="125"/>
      <c r="T23" s="123" t="s">
        <v>223</v>
      </c>
      <c r="U23" s="124">
        <v>0</v>
      </c>
      <c r="V23" s="125"/>
      <c r="W23" s="123" t="s">
        <v>224</v>
      </c>
      <c r="X23" s="124">
        <v>0</v>
      </c>
      <c r="Y23" s="125"/>
      <c r="Z23" s="123" t="s">
        <v>225</v>
      </c>
      <c r="AA23" s="124">
        <v>0</v>
      </c>
      <c r="AB23" s="124"/>
      <c r="AC23" s="123"/>
      <c r="AD23" s="124">
        <v>0</v>
      </c>
      <c r="AE23" s="124"/>
      <c r="AF23" s="124">
        <v>1</v>
      </c>
      <c r="AG23" s="125" t="s">
        <v>444</v>
      </c>
      <c r="AH23" s="139">
        <f>SUM(R23,U23,X23,AA23,AD23,Form_Responses1[[#This Row],[+Qarima]])</f>
        <v>1</v>
      </c>
      <c r="AI23" s="163"/>
      <c r="AJ23" s="164">
        <v>0</v>
      </c>
      <c r="AK23" s="172"/>
      <c r="AL23" s="177"/>
      <c r="AM23" s="178">
        <v>0</v>
      </c>
      <c r="AN23" s="179"/>
      <c r="AO23" s="120"/>
      <c r="AP23" s="122" t="s">
        <v>226</v>
      </c>
    </row>
    <row r="24" spans="1:138" ht="12.75">
      <c r="A24" s="4">
        <v>45826.769786643519</v>
      </c>
      <c r="B24" s="5" t="s">
        <v>167</v>
      </c>
      <c r="C24" s="101" t="s">
        <v>168</v>
      </c>
      <c r="D24" s="101" t="s">
        <v>169</v>
      </c>
      <c r="E24" s="193">
        <f>Form_Responses1[[#This Row],[Acertos]]*12/10</f>
        <v>4.2</v>
      </c>
      <c r="F24" s="104">
        <f>SUM(I24,L24,R24,U24,X24,AA24,AD24,Form_Responses1[[#This Row],[Q3]],Form_Responses1[[#This Row],[+Qarima]],Form_Responses1[[#This Row],[Q9]],Form_Responses1[[#This Row],[Q10]])</f>
        <v>3.5</v>
      </c>
      <c r="G24" s="103" t="s">
        <v>398</v>
      </c>
      <c r="H24" s="146" t="s">
        <v>170</v>
      </c>
      <c r="I24" s="147">
        <v>0.5</v>
      </c>
      <c r="J24" s="148"/>
      <c r="K24" s="146" t="s">
        <v>171</v>
      </c>
      <c r="L24" s="147">
        <v>0.5</v>
      </c>
      <c r="M24" s="148" t="s">
        <v>427</v>
      </c>
      <c r="N24" s="146"/>
      <c r="O24" s="157">
        <v>0</v>
      </c>
      <c r="P24" s="158"/>
      <c r="Q24" s="126" t="s">
        <v>83</v>
      </c>
      <c r="R24" s="127">
        <v>1</v>
      </c>
      <c r="S24" s="128"/>
      <c r="T24" s="126" t="s">
        <v>172</v>
      </c>
      <c r="U24" s="127">
        <v>0</v>
      </c>
      <c r="V24" s="128"/>
      <c r="W24" s="126" t="s">
        <v>173</v>
      </c>
      <c r="X24" s="127">
        <v>0</v>
      </c>
      <c r="Y24" s="128"/>
      <c r="Z24" s="126" t="s">
        <v>174</v>
      </c>
      <c r="AA24" s="127">
        <v>0</v>
      </c>
      <c r="AB24" s="127"/>
      <c r="AC24" s="126" t="s">
        <v>175</v>
      </c>
      <c r="AD24" s="127">
        <v>0</v>
      </c>
      <c r="AE24" s="127"/>
      <c r="AF24" s="127">
        <v>1.5</v>
      </c>
      <c r="AG24" s="129" t="s">
        <v>469</v>
      </c>
      <c r="AH24" s="140">
        <f>SUM(R24,U24,X24,AA24,AD24,Form_Responses1[[#This Row],[+Qarima]])</f>
        <v>2.5</v>
      </c>
      <c r="AI24" s="165"/>
      <c r="AJ24" s="166">
        <v>0</v>
      </c>
      <c r="AK24" s="173"/>
      <c r="AL24" s="180"/>
      <c r="AM24" s="181">
        <v>0</v>
      </c>
      <c r="AN24" s="182"/>
      <c r="AO24" s="101"/>
      <c r="AP24" s="106" t="s">
        <v>176</v>
      </c>
    </row>
    <row r="25" spans="1:138" ht="12.75">
      <c r="A25" s="13">
        <v>45826.771056863421</v>
      </c>
      <c r="B25" s="14" t="s">
        <v>304</v>
      </c>
      <c r="C25" s="103" t="s">
        <v>305</v>
      </c>
      <c r="D25" s="103" t="s">
        <v>306</v>
      </c>
      <c r="E25" s="194">
        <f>Form_Responses1[[#This Row],[Acertos]]*12/10</f>
        <v>9</v>
      </c>
      <c r="F25" s="104">
        <f>SUM(I25,L25,R25,U25,X25,AA25,AD25,Form_Responses1[[#This Row],[Q3]],Form_Responses1[[#This Row],[+Qarima]],Form_Responses1[[#This Row],[Q9]],Form_Responses1[[#This Row],[Q10]])</f>
        <v>7.5</v>
      </c>
      <c r="G25" s="103" t="s">
        <v>412</v>
      </c>
      <c r="H25" s="150" t="s">
        <v>307</v>
      </c>
      <c r="I25" s="151">
        <v>1</v>
      </c>
      <c r="J25" s="149"/>
      <c r="K25" s="150" t="s">
        <v>308</v>
      </c>
      <c r="L25" s="151">
        <v>0.5</v>
      </c>
      <c r="M25" s="149" t="s">
        <v>430</v>
      </c>
      <c r="N25" s="150"/>
      <c r="O25" s="159">
        <v>1</v>
      </c>
      <c r="P25" s="158"/>
      <c r="Q25" s="130" t="s">
        <v>32</v>
      </c>
      <c r="R25" s="131">
        <v>1</v>
      </c>
      <c r="S25" s="132"/>
      <c r="T25" s="130" t="s">
        <v>310</v>
      </c>
      <c r="U25" s="131">
        <v>1</v>
      </c>
      <c r="V25" s="132"/>
      <c r="W25" s="130" t="s">
        <v>311</v>
      </c>
      <c r="X25" s="131">
        <v>1</v>
      </c>
      <c r="Y25" s="132"/>
      <c r="Z25" s="130" t="s">
        <v>312</v>
      </c>
      <c r="AA25" s="131">
        <v>1</v>
      </c>
      <c r="AB25" s="131"/>
      <c r="AC25" s="130" t="s">
        <v>313</v>
      </c>
      <c r="AD25" s="131">
        <v>0</v>
      </c>
      <c r="AE25" s="131" t="s">
        <v>466</v>
      </c>
      <c r="AF25" s="131">
        <v>0</v>
      </c>
      <c r="AG25" s="132"/>
      <c r="AH25" s="140">
        <f>SUM(R25,U25,X25,AA25,AD25,Form_Responses1[[#This Row],[+Qarima]])</f>
        <v>4</v>
      </c>
      <c r="AI25" s="167" t="s">
        <v>309</v>
      </c>
      <c r="AJ25" s="168">
        <v>0</v>
      </c>
      <c r="AK25" s="174" t="s">
        <v>456</v>
      </c>
      <c r="AL25" s="183" t="s">
        <v>314</v>
      </c>
      <c r="AM25" s="184">
        <v>1</v>
      </c>
      <c r="AN25" s="185"/>
      <c r="AO25" s="103" t="s">
        <v>315</v>
      </c>
      <c r="AP25" s="105" t="s">
        <v>316</v>
      </c>
    </row>
    <row r="26" spans="1:138" ht="12.75">
      <c r="A26" s="18">
        <v>45826.764909791666</v>
      </c>
      <c r="B26" s="19" t="s">
        <v>102</v>
      </c>
      <c r="C26" s="101" t="s">
        <v>103</v>
      </c>
      <c r="D26" s="101" t="s">
        <v>104</v>
      </c>
      <c r="E26" s="193">
        <f>Form_Responses1[[#This Row],[Acertos]]*12/10</f>
        <v>6</v>
      </c>
      <c r="F26" s="104">
        <f>SUM(I26,L26,R26,U26,X26,AA26,AD26,Form_Responses1[[#This Row],[Q3]],Form_Responses1[[#This Row],[+Qarima]],Form_Responses1[[#This Row],[Q9]],Form_Responses1[[#This Row],[Q10]])</f>
        <v>5</v>
      </c>
      <c r="G26" s="101" t="s">
        <v>412</v>
      </c>
      <c r="H26" s="146" t="s">
        <v>105</v>
      </c>
      <c r="I26" s="147">
        <v>1</v>
      </c>
      <c r="J26" s="148"/>
      <c r="K26" s="146" t="s">
        <v>53</v>
      </c>
      <c r="L26" s="147">
        <v>1</v>
      </c>
      <c r="M26" s="148"/>
      <c r="N26" s="146"/>
      <c r="O26" s="157">
        <v>2</v>
      </c>
      <c r="P26" s="160"/>
      <c r="Q26" s="126" t="s">
        <v>106</v>
      </c>
      <c r="R26" s="127">
        <v>0</v>
      </c>
      <c r="S26" s="128"/>
      <c r="T26" s="126" t="s">
        <v>107</v>
      </c>
      <c r="U26" s="127">
        <v>0</v>
      </c>
      <c r="V26" s="128"/>
      <c r="W26" s="126" t="s">
        <v>108</v>
      </c>
      <c r="X26" s="127">
        <v>0</v>
      </c>
      <c r="Y26" s="128"/>
      <c r="Z26" s="126"/>
      <c r="AA26" s="127">
        <v>0</v>
      </c>
      <c r="AB26" s="127"/>
      <c r="AC26" s="126"/>
      <c r="AD26" s="127">
        <v>0</v>
      </c>
      <c r="AE26" s="127"/>
      <c r="AF26" s="127">
        <v>1</v>
      </c>
      <c r="AG26" s="128" t="s">
        <v>444</v>
      </c>
      <c r="AH26" s="140">
        <f>SUM(R26,U26,X26,AA26,AD26,Form_Responses1[[#This Row],[+Qarima]])</f>
        <v>1</v>
      </c>
      <c r="AI26" s="165"/>
      <c r="AJ26" s="169">
        <v>0</v>
      </c>
      <c r="AK26" s="175"/>
      <c r="AL26" s="180"/>
      <c r="AM26" s="181">
        <v>0</v>
      </c>
      <c r="AN26" s="182"/>
      <c r="AO26" s="101"/>
      <c r="AP26" s="107" t="s">
        <v>109</v>
      </c>
    </row>
    <row r="27" spans="1:138" s="67" customFormat="1" ht="12.75">
      <c r="A27" s="65">
        <v>45826.770225682871</v>
      </c>
      <c r="B27" s="60" t="s">
        <v>199</v>
      </c>
      <c r="C27" s="108" t="s">
        <v>200</v>
      </c>
      <c r="D27" s="108" t="s">
        <v>201</v>
      </c>
      <c r="E27" s="195">
        <f>Form_Responses1[[#This Row],[Acertos]]*12/10</f>
        <v>7.2</v>
      </c>
      <c r="F27" s="109">
        <f>SUM(I27,L27,R27,U27,X27,AA27,AD27,Form_Responses1[[#This Row],[Q3]],Form_Responses1[[#This Row],[+Qarima]],Form_Responses1[[#This Row],[Q9]],Form_Responses1[[#This Row],[Q10]])</f>
        <v>6</v>
      </c>
      <c r="G27" s="108" t="s">
        <v>398</v>
      </c>
      <c r="H27" s="152" t="s">
        <v>202</v>
      </c>
      <c r="I27" s="153">
        <v>1</v>
      </c>
      <c r="J27" s="154"/>
      <c r="K27" s="152" t="s">
        <v>203</v>
      </c>
      <c r="L27" s="153">
        <v>1</v>
      </c>
      <c r="M27" s="154"/>
      <c r="N27" s="152"/>
      <c r="O27" s="161">
        <v>0</v>
      </c>
      <c r="P27" s="162"/>
      <c r="Q27" s="133" t="s">
        <v>83</v>
      </c>
      <c r="R27" s="134">
        <v>1</v>
      </c>
      <c r="S27" s="135"/>
      <c r="T27" s="133" t="s">
        <v>138</v>
      </c>
      <c r="U27" s="134">
        <v>1</v>
      </c>
      <c r="V27" s="135"/>
      <c r="W27" s="133" t="s">
        <v>204</v>
      </c>
      <c r="X27" s="134">
        <v>0</v>
      </c>
      <c r="Y27" s="135" t="s">
        <v>467</v>
      </c>
      <c r="Z27" s="133" t="s">
        <v>140</v>
      </c>
      <c r="AA27" s="134">
        <v>1</v>
      </c>
      <c r="AB27" s="134"/>
      <c r="AC27" s="133" t="s">
        <v>205</v>
      </c>
      <c r="AD27" s="134">
        <v>1</v>
      </c>
      <c r="AE27" s="134"/>
      <c r="AF27" s="134">
        <v>0</v>
      </c>
      <c r="AG27" s="136"/>
      <c r="AH27" s="141">
        <f>SUM(R27,U27,X27,AA27,AD27,Form_Responses1[[#This Row],[+Qarima]])</f>
        <v>4</v>
      </c>
      <c r="AI27" s="170"/>
      <c r="AJ27" s="171">
        <v>0</v>
      </c>
      <c r="AK27" s="176" t="s">
        <v>457</v>
      </c>
      <c r="AL27" s="186"/>
      <c r="AM27" s="187">
        <v>0</v>
      </c>
      <c r="AN27" s="188"/>
      <c r="AO27" s="108"/>
      <c r="AP27" s="110" t="s">
        <v>206</v>
      </c>
      <c r="AQ27" s="47"/>
      <c r="AR27" s="47"/>
      <c r="AS27" s="47"/>
      <c r="AT27" s="47"/>
      <c r="AU27" s="47"/>
      <c r="AV27" s="47"/>
      <c r="AW27" s="47"/>
      <c r="AX27" s="47"/>
      <c r="AY27" s="47"/>
      <c r="AZ27" s="47"/>
      <c r="BA27" s="47"/>
      <c r="BB27" s="47"/>
      <c r="BC27" s="47"/>
      <c r="BD27" s="47"/>
      <c r="BE27" s="47"/>
      <c r="BF27" s="47"/>
      <c r="BG27" s="47"/>
      <c r="BH27" s="47"/>
      <c r="BI27" s="47"/>
      <c r="BJ27" s="47"/>
      <c r="BK27" s="47"/>
      <c r="BL27" s="47"/>
      <c r="BM27" s="47"/>
      <c r="BN27" s="47"/>
      <c r="BO27" s="47"/>
      <c r="BP27" s="47"/>
      <c r="BQ27" s="47"/>
      <c r="BR27" s="47"/>
      <c r="BS27" s="47"/>
      <c r="BT27" s="47"/>
      <c r="BU27" s="47"/>
      <c r="BV27" s="47"/>
      <c r="BW27" s="47"/>
      <c r="BX27" s="47"/>
      <c r="BY27" s="47"/>
      <c r="BZ27" s="47"/>
      <c r="CA27" s="47"/>
      <c r="CB27" s="47"/>
      <c r="CC27" s="47"/>
      <c r="CD27" s="47"/>
      <c r="CE27" s="47"/>
      <c r="CF27" s="47"/>
      <c r="CG27" s="47"/>
      <c r="CH27" s="47"/>
      <c r="CI27" s="47"/>
      <c r="CJ27" s="47"/>
      <c r="CK27" s="47"/>
      <c r="CL27" s="47"/>
      <c r="CM27" s="47"/>
      <c r="CN27" s="47"/>
      <c r="CO27" s="47"/>
      <c r="CP27" s="47"/>
      <c r="CQ27" s="47"/>
      <c r="CR27" s="47"/>
      <c r="CS27" s="47"/>
      <c r="CT27" s="47"/>
      <c r="CU27" s="47"/>
      <c r="CV27" s="47"/>
      <c r="CW27" s="47"/>
      <c r="CX27" s="47"/>
      <c r="CY27" s="47"/>
      <c r="CZ27" s="47"/>
      <c r="DA27" s="47"/>
      <c r="DB27" s="47"/>
      <c r="DC27" s="47"/>
      <c r="DD27" s="47"/>
      <c r="DE27" s="47"/>
      <c r="DF27" s="47"/>
      <c r="DG27" s="47"/>
      <c r="DH27" s="47"/>
      <c r="DI27" s="47"/>
      <c r="DJ27" s="47"/>
      <c r="DK27" s="47"/>
      <c r="DL27" s="47"/>
      <c r="DM27" s="47"/>
      <c r="DN27" s="47"/>
      <c r="DO27" s="47"/>
      <c r="DP27" s="47"/>
      <c r="DQ27" s="47"/>
      <c r="DR27" s="47"/>
      <c r="DS27" s="47"/>
      <c r="DT27" s="47"/>
      <c r="DU27" s="47"/>
      <c r="DV27" s="47"/>
      <c r="DW27" s="47"/>
      <c r="DX27" s="47"/>
      <c r="DY27" s="47"/>
      <c r="DZ27" s="47"/>
      <c r="EA27" s="47"/>
      <c r="EB27" s="47"/>
      <c r="EC27" s="47"/>
      <c r="ED27" s="47"/>
      <c r="EE27" s="47"/>
      <c r="EF27" s="47"/>
      <c r="EG27" s="47"/>
      <c r="EH27" s="47"/>
    </row>
    <row r="28" spans="1:138" s="17" customFormat="1" ht="12.75">
      <c r="A28" s="62">
        <v>45826.770095960645</v>
      </c>
      <c r="B28" s="63" t="s">
        <v>188</v>
      </c>
      <c r="C28" s="120" t="s">
        <v>189</v>
      </c>
      <c r="D28" s="120" t="s">
        <v>190</v>
      </c>
      <c r="E28" s="192">
        <f>Form_Responses1[[#This Row],[Acertos]]*12/10</f>
        <v>3.6</v>
      </c>
      <c r="F28" s="121">
        <f>SUM(I28,L28,R28,U28,X28,AA28,AD28,Form_Responses1[[#This Row],[Q3]],Form_Responses1[[#This Row],[+Qarima]],Form_Responses1[[#This Row],[Q9]],Form_Responses1[[#This Row],[Q10]])</f>
        <v>3</v>
      </c>
      <c r="G28" s="120" t="s">
        <v>412</v>
      </c>
      <c r="H28" s="143" t="s">
        <v>191</v>
      </c>
      <c r="I28" s="144">
        <v>0</v>
      </c>
      <c r="J28" s="145"/>
      <c r="K28" s="143" t="s">
        <v>192</v>
      </c>
      <c r="L28" s="144">
        <v>0.5</v>
      </c>
      <c r="M28" s="145"/>
      <c r="N28" s="143"/>
      <c r="O28" s="155">
        <v>1</v>
      </c>
      <c r="P28" s="156"/>
      <c r="Q28" s="123" t="s">
        <v>193</v>
      </c>
      <c r="R28" s="124">
        <v>0</v>
      </c>
      <c r="S28" s="125"/>
      <c r="T28" s="123" t="s">
        <v>194</v>
      </c>
      <c r="U28" s="124">
        <v>0</v>
      </c>
      <c r="V28" s="125"/>
      <c r="W28" s="123" t="s">
        <v>195</v>
      </c>
      <c r="X28" s="124">
        <v>0</v>
      </c>
      <c r="Y28" s="125"/>
      <c r="Z28" s="123" t="s">
        <v>196</v>
      </c>
      <c r="AA28" s="124">
        <v>0</v>
      </c>
      <c r="AB28" s="124"/>
      <c r="AC28" s="123"/>
      <c r="AD28" s="124">
        <v>0</v>
      </c>
      <c r="AE28" s="124"/>
      <c r="AF28" s="124">
        <v>1</v>
      </c>
      <c r="AG28" s="125" t="s">
        <v>444</v>
      </c>
      <c r="AH28" s="139">
        <f>SUM(R28,U28,X28,AA28,AD28,Form_Responses1[[#This Row],[+Qarima]])</f>
        <v>1</v>
      </c>
      <c r="AI28" s="163"/>
      <c r="AJ28" s="164">
        <v>0.5</v>
      </c>
      <c r="AK28" s="172" t="s">
        <v>458</v>
      </c>
      <c r="AL28" s="177" t="s">
        <v>197</v>
      </c>
      <c r="AM28" s="178"/>
      <c r="AN28" s="179"/>
      <c r="AO28" s="120"/>
      <c r="AP28" s="122" t="s">
        <v>198</v>
      </c>
      <c r="AQ28" s="189" t="s">
        <v>429</v>
      </c>
      <c r="AR28" s="189" t="s">
        <v>429</v>
      </c>
      <c r="AS28" s="189" t="s">
        <v>429</v>
      </c>
      <c r="AT28" s="189" t="s">
        <v>429</v>
      </c>
      <c r="AU28" s="189" t="s">
        <v>429</v>
      </c>
      <c r="AV28" s="189" t="s">
        <v>429</v>
      </c>
      <c r="AW28" s="189" t="s">
        <v>429</v>
      </c>
      <c r="AX28" s="189" t="s">
        <v>429</v>
      </c>
      <c r="AY28" s="189" t="s">
        <v>429</v>
      </c>
      <c r="AZ28" s="189" t="s">
        <v>429</v>
      </c>
      <c r="BA28" s="189" t="s">
        <v>429</v>
      </c>
      <c r="BB28" s="189" t="s">
        <v>429</v>
      </c>
      <c r="BC28" s="189" t="s">
        <v>429</v>
      </c>
      <c r="BD28" s="189" t="s">
        <v>429</v>
      </c>
      <c r="BE28" s="189" t="s">
        <v>429</v>
      </c>
      <c r="BF28" s="189" t="s">
        <v>429</v>
      </c>
      <c r="BG28" s="189" t="s">
        <v>429</v>
      </c>
      <c r="BH28" s="189" t="s">
        <v>429</v>
      </c>
      <c r="BI28" s="189" t="s">
        <v>429</v>
      </c>
      <c r="BJ28" s="189" t="s">
        <v>429</v>
      </c>
      <c r="BK28" s="189" t="s">
        <v>429</v>
      </c>
      <c r="BL28" s="189" t="s">
        <v>429</v>
      </c>
      <c r="BM28" s="189" t="s">
        <v>429</v>
      </c>
      <c r="BN28" s="189" t="s">
        <v>429</v>
      </c>
      <c r="BO28" s="189" t="s">
        <v>429</v>
      </c>
      <c r="BP28" s="189" t="s">
        <v>429</v>
      </c>
      <c r="BQ28" s="189" t="s">
        <v>429</v>
      </c>
      <c r="BR28" s="189" t="s">
        <v>429</v>
      </c>
      <c r="BS28" s="189" t="s">
        <v>429</v>
      </c>
      <c r="BT28" s="189" t="s">
        <v>429</v>
      </c>
      <c r="BU28" s="189" t="s">
        <v>429</v>
      </c>
      <c r="BV28" s="189" t="s">
        <v>429</v>
      </c>
      <c r="BW28" s="189" t="s">
        <v>429</v>
      </c>
      <c r="BX28" s="189" t="s">
        <v>429</v>
      </c>
      <c r="BY28" s="189" t="s">
        <v>429</v>
      </c>
      <c r="BZ28" s="189" t="s">
        <v>429</v>
      </c>
      <c r="CA28" s="189" t="s">
        <v>429</v>
      </c>
      <c r="CB28" s="189" t="s">
        <v>429</v>
      </c>
      <c r="CC28" s="189" t="s">
        <v>429</v>
      </c>
      <c r="CD28" s="189" t="s">
        <v>429</v>
      </c>
      <c r="CE28" s="189" t="s">
        <v>429</v>
      </c>
      <c r="CF28" s="189" t="s">
        <v>429</v>
      </c>
      <c r="CG28" s="189" t="s">
        <v>429</v>
      </c>
      <c r="CH28" s="189" t="s">
        <v>429</v>
      </c>
      <c r="CI28" s="189" t="s">
        <v>429</v>
      </c>
      <c r="CJ28" s="189" t="s">
        <v>429</v>
      </c>
      <c r="CK28" s="189" t="s">
        <v>429</v>
      </c>
      <c r="CL28" s="189" t="s">
        <v>429</v>
      </c>
      <c r="CM28" s="189" t="s">
        <v>429</v>
      </c>
      <c r="CN28" s="189" t="s">
        <v>429</v>
      </c>
      <c r="CO28" s="189" t="s">
        <v>429</v>
      </c>
      <c r="CP28" s="189" t="s">
        <v>429</v>
      </c>
      <c r="CQ28" s="189" t="s">
        <v>429</v>
      </c>
      <c r="CR28" s="189" t="s">
        <v>429</v>
      </c>
      <c r="CS28" s="189" t="s">
        <v>429</v>
      </c>
      <c r="CT28" s="189" t="s">
        <v>429</v>
      </c>
      <c r="CU28" s="189" t="s">
        <v>429</v>
      </c>
      <c r="CV28" s="189" t="s">
        <v>429</v>
      </c>
      <c r="CW28" s="189" t="s">
        <v>429</v>
      </c>
      <c r="CX28" s="189" t="s">
        <v>429</v>
      </c>
      <c r="CY28" s="189" t="s">
        <v>429</v>
      </c>
      <c r="CZ28" s="189" t="s">
        <v>429</v>
      </c>
      <c r="DA28" s="189" t="s">
        <v>429</v>
      </c>
      <c r="DB28" s="189" t="s">
        <v>429</v>
      </c>
      <c r="DC28" s="189" t="s">
        <v>429</v>
      </c>
      <c r="DD28" s="189" t="s">
        <v>429</v>
      </c>
      <c r="DE28" s="189" t="s">
        <v>429</v>
      </c>
      <c r="DF28" s="189" t="s">
        <v>429</v>
      </c>
      <c r="DG28" s="189" t="s">
        <v>429</v>
      </c>
      <c r="DH28" s="189" t="s">
        <v>429</v>
      </c>
      <c r="DI28" s="189" t="s">
        <v>429</v>
      </c>
      <c r="DJ28" s="189" t="s">
        <v>429</v>
      </c>
      <c r="DK28" s="189" t="s">
        <v>429</v>
      </c>
      <c r="DL28" s="189" t="s">
        <v>429</v>
      </c>
      <c r="DM28" s="189" t="s">
        <v>429</v>
      </c>
      <c r="DN28" s="189" t="s">
        <v>429</v>
      </c>
      <c r="DO28" s="189" t="s">
        <v>429</v>
      </c>
      <c r="DP28" s="189" t="s">
        <v>429</v>
      </c>
      <c r="DQ28" s="189" t="s">
        <v>429</v>
      </c>
      <c r="DR28" s="189" t="s">
        <v>429</v>
      </c>
      <c r="DS28" s="189" t="s">
        <v>429</v>
      </c>
      <c r="DT28" s="189" t="s">
        <v>429</v>
      </c>
      <c r="DU28" s="189" t="s">
        <v>429</v>
      </c>
      <c r="DV28" s="189" t="s">
        <v>429</v>
      </c>
      <c r="DW28" s="189" t="s">
        <v>429</v>
      </c>
      <c r="DX28" s="189" t="s">
        <v>429</v>
      </c>
      <c r="DY28" s="189" t="s">
        <v>429</v>
      </c>
      <c r="DZ28" s="189" t="s">
        <v>429</v>
      </c>
      <c r="EA28" s="189" t="s">
        <v>429</v>
      </c>
      <c r="EB28" s="189" t="s">
        <v>429</v>
      </c>
      <c r="EC28" s="189" t="s">
        <v>429</v>
      </c>
      <c r="ED28" s="189" t="s">
        <v>429</v>
      </c>
      <c r="EE28" s="189" t="s">
        <v>429</v>
      </c>
      <c r="EF28" s="189" t="s">
        <v>429</v>
      </c>
      <c r="EG28" s="189" t="s">
        <v>429</v>
      </c>
      <c r="EH28" s="189" t="s">
        <v>429</v>
      </c>
    </row>
    <row r="29" spans="1:138" s="17" customFormat="1" ht="12.75">
      <c r="A29" s="1">
        <v>45826.771204259261</v>
      </c>
      <c r="B29" s="2" t="s">
        <v>344</v>
      </c>
      <c r="C29" s="101" t="s">
        <v>345</v>
      </c>
      <c r="D29" s="101" t="s">
        <v>346</v>
      </c>
      <c r="E29" s="193">
        <f>Form_Responses1[[#This Row],[Acertos]]*12/10</f>
        <v>5.4</v>
      </c>
      <c r="F29" s="104">
        <f>SUM(I29,L29,R29,U29,X29,AA29,AD29,Form_Responses1[[#This Row],[Q3]],Form_Responses1[[#This Row],[+Qarima]],Form_Responses1[[#This Row],[Q9]],Form_Responses1[[#This Row],[Q10]])</f>
        <v>4.5</v>
      </c>
      <c r="G29" s="103" t="s">
        <v>398</v>
      </c>
      <c r="H29" s="146" t="s">
        <v>347</v>
      </c>
      <c r="I29" s="147">
        <v>1</v>
      </c>
      <c r="J29" s="148"/>
      <c r="K29" s="146" t="s">
        <v>348</v>
      </c>
      <c r="L29" s="147">
        <v>0.5</v>
      </c>
      <c r="M29" s="148" t="s">
        <v>430</v>
      </c>
      <c r="N29" s="146"/>
      <c r="O29" s="157">
        <v>0</v>
      </c>
      <c r="P29" s="158"/>
      <c r="Q29" s="126" t="s">
        <v>83</v>
      </c>
      <c r="R29" s="127">
        <v>1</v>
      </c>
      <c r="S29" s="128"/>
      <c r="T29" s="126" t="s">
        <v>349</v>
      </c>
      <c r="U29" s="127">
        <v>1</v>
      </c>
      <c r="V29" s="128"/>
      <c r="W29" s="126" t="s">
        <v>350</v>
      </c>
      <c r="X29" s="127">
        <v>0</v>
      </c>
      <c r="Y29" s="128" t="s">
        <v>467</v>
      </c>
      <c r="Z29" s="126" t="s">
        <v>351</v>
      </c>
      <c r="AA29" s="127">
        <v>0</v>
      </c>
      <c r="AB29" s="127"/>
      <c r="AC29" s="126" t="s">
        <v>352</v>
      </c>
      <c r="AD29" s="127">
        <v>1</v>
      </c>
      <c r="AE29" s="127"/>
      <c r="AF29" s="127">
        <v>0</v>
      </c>
      <c r="AG29" s="129"/>
      <c r="AH29" s="140">
        <f>SUM(R29,U29,X29,AA29,AD29,Form_Responses1[[#This Row],[+Qarima]])</f>
        <v>3</v>
      </c>
      <c r="AI29" s="165"/>
      <c r="AJ29" s="166">
        <v>0</v>
      </c>
      <c r="AK29" s="173"/>
      <c r="AL29" s="180"/>
      <c r="AM29" s="181">
        <v>0</v>
      </c>
      <c r="AN29" s="182"/>
      <c r="AO29" s="101"/>
      <c r="AP29" s="106" t="s">
        <v>353</v>
      </c>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row>
    <row r="30" spans="1:138" s="17" customFormat="1" ht="12.75">
      <c r="A30" s="4">
        <v>45826.770780706021</v>
      </c>
      <c r="B30" s="5" t="s">
        <v>275</v>
      </c>
      <c r="C30" s="103" t="s">
        <v>276</v>
      </c>
      <c r="D30" s="103" t="s">
        <v>277</v>
      </c>
      <c r="E30" s="194">
        <f>Form_Responses1[[#This Row],[Acertos]]*12/10</f>
        <v>3.6</v>
      </c>
      <c r="F30" s="104">
        <f>SUM(I30,L30,R30,U30,X30,AA30,AD30,Form_Responses1[[#This Row],[Q3]],Form_Responses1[[#This Row],[+Qarima]],Form_Responses1[[#This Row],[Q9]],Form_Responses1[[#This Row],[Q10]])</f>
        <v>3</v>
      </c>
      <c r="G30" s="103" t="s">
        <v>398</v>
      </c>
      <c r="H30" s="150" t="s">
        <v>278</v>
      </c>
      <c r="I30" s="151">
        <v>0</v>
      </c>
      <c r="J30" s="149"/>
      <c r="K30" s="150" t="s">
        <v>279</v>
      </c>
      <c r="L30" s="151">
        <v>1</v>
      </c>
      <c r="M30" s="149"/>
      <c r="N30" s="150"/>
      <c r="O30" s="159">
        <v>0</v>
      </c>
      <c r="P30" s="158"/>
      <c r="Q30" s="130" t="s">
        <v>20</v>
      </c>
      <c r="R30" s="131">
        <v>0</v>
      </c>
      <c r="S30" s="132"/>
      <c r="T30" s="130" t="s">
        <v>280</v>
      </c>
      <c r="U30" s="131">
        <v>0</v>
      </c>
      <c r="V30" s="132"/>
      <c r="W30" s="130" t="s">
        <v>281</v>
      </c>
      <c r="X30" s="131">
        <v>0</v>
      </c>
      <c r="Y30" s="132"/>
      <c r="Z30" s="130" t="s">
        <v>282</v>
      </c>
      <c r="AA30" s="131">
        <v>0</v>
      </c>
      <c r="AB30" s="131"/>
      <c r="AC30" s="130" t="s">
        <v>283</v>
      </c>
      <c r="AD30" s="131">
        <v>0</v>
      </c>
      <c r="AE30" s="131"/>
      <c r="AF30" s="131">
        <v>1.5</v>
      </c>
      <c r="AG30" s="132" t="s">
        <v>444</v>
      </c>
      <c r="AH30" s="140">
        <f>SUM(R30,U30,X30,AA30,AD30,Form_Responses1[[#This Row],[+Qarima]])</f>
        <v>1.5</v>
      </c>
      <c r="AI30" s="167"/>
      <c r="AJ30" s="168">
        <v>0.5</v>
      </c>
      <c r="AK30" s="174" t="s">
        <v>454</v>
      </c>
      <c r="AL30" s="183"/>
      <c r="AM30" s="184">
        <v>0</v>
      </c>
      <c r="AN30" s="185"/>
      <c r="AO30" s="103"/>
      <c r="AP30" s="105" t="s">
        <v>284</v>
      </c>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row>
    <row r="31" spans="1:138" s="17" customFormat="1" ht="12.75">
      <c r="A31" s="13">
        <v>45826.769375671298</v>
      </c>
      <c r="B31" s="14" t="s">
        <v>144</v>
      </c>
      <c r="C31" s="101" t="s">
        <v>145</v>
      </c>
      <c r="D31" s="101" t="s">
        <v>146</v>
      </c>
      <c r="E31" s="193">
        <f>Form_Responses1[[#This Row],[Acertos]]*12/10</f>
        <v>5.4</v>
      </c>
      <c r="F31" s="104">
        <f>SUM(I31,L31,R31,U31,X31,AA31,AD31,Form_Responses1[[#This Row],[Q3]],Form_Responses1[[#This Row],[+Qarima]],Form_Responses1[[#This Row],[Q9]],Form_Responses1[[#This Row],[Q10]])</f>
        <v>4.5</v>
      </c>
      <c r="G31" s="101" t="s">
        <v>412</v>
      </c>
      <c r="H31" s="146" t="s">
        <v>147</v>
      </c>
      <c r="I31" s="147">
        <v>1</v>
      </c>
      <c r="J31" s="148"/>
      <c r="K31" s="146" t="s">
        <v>148</v>
      </c>
      <c r="L31" s="147">
        <v>1</v>
      </c>
      <c r="M31" s="148"/>
      <c r="N31" s="146"/>
      <c r="O31" s="157">
        <v>0.5</v>
      </c>
      <c r="P31" s="160"/>
      <c r="Q31" s="126" t="s">
        <v>149</v>
      </c>
      <c r="R31" s="127">
        <v>0</v>
      </c>
      <c r="S31" s="128"/>
      <c r="T31" s="126" t="s">
        <v>150</v>
      </c>
      <c r="U31" s="127">
        <v>0</v>
      </c>
      <c r="V31" s="128"/>
      <c r="W31" s="126" t="s">
        <v>151</v>
      </c>
      <c r="X31" s="127">
        <v>0</v>
      </c>
      <c r="Y31" s="128"/>
      <c r="Z31" s="126" t="s">
        <v>152</v>
      </c>
      <c r="AA31" s="127">
        <v>0</v>
      </c>
      <c r="AB31" s="127"/>
      <c r="AC31" s="126" t="s">
        <v>153</v>
      </c>
      <c r="AD31" s="127">
        <v>0</v>
      </c>
      <c r="AE31" s="127"/>
      <c r="AF31" s="127">
        <v>1.5</v>
      </c>
      <c r="AG31" s="128" t="s">
        <v>446</v>
      </c>
      <c r="AH31" s="140">
        <f>SUM(R31,U31,X31,AA31,AD31,Form_Responses1[[#This Row],[+Qarima]])</f>
        <v>1.5</v>
      </c>
      <c r="AI31" s="165" t="s">
        <v>154</v>
      </c>
      <c r="AJ31" s="169">
        <v>0.5</v>
      </c>
      <c r="AK31" s="175" t="s">
        <v>454</v>
      </c>
      <c r="AL31" s="180" t="s">
        <v>155</v>
      </c>
      <c r="AM31" s="181">
        <v>0</v>
      </c>
      <c r="AN31" s="182" t="s">
        <v>425</v>
      </c>
      <c r="AO31" s="101"/>
      <c r="AP31" s="107" t="s">
        <v>156</v>
      </c>
      <c r="AQ31" s="189" t="s">
        <v>429</v>
      </c>
      <c r="AR31" s="189" t="s">
        <v>429</v>
      </c>
      <c r="AS31" s="189" t="s">
        <v>429</v>
      </c>
      <c r="AT31" s="189" t="s">
        <v>429</v>
      </c>
      <c r="AU31" s="189" t="s">
        <v>429</v>
      </c>
      <c r="AV31" s="189" t="s">
        <v>429</v>
      </c>
      <c r="AW31" s="189" t="s">
        <v>429</v>
      </c>
      <c r="AX31" s="189" t="s">
        <v>429</v>
      </c>
      <c r="AY31" s="189" t="s">
        <v>429</v>
      </c>
      <c r="AZ31" s="189" t="s">
        <v>429</v>
      </c>
      <c r="BA31" s="189" t="s">
        <v>429</v>
      </c>
      <c r="BB31" s="189" t="s">
        <v>429</v>
      </c>
      <c r="BC31" s="189" t="s">
        <v>429</v>
      </c>
      <c r="BD31" s="189" t="s">
        <v>429</v>
      </c>
      <c r="BE31" s="189" t="s">
        <v>429</v>
      </c>
      <c r="BF31" s="189" t="s">
        <v>429</v>
      </c>
      <c r="BG31" s="189" t="s">
        <v>429</v>
      </c>
      <c r="BH31" s="189" t="s">
        <v>429</v>
      </c>
      <c r="BI31" s="189" t="s">
        <v>429</v>
      </c>
      <c r="BJ31" s="189" t="s">
        <v>429</v>
      </c>
      <c r="BK31" s="189" t="s">
        <v>429</v>
      </c>
      <c r="BL31" s="189" t="s">
        <v>429</v>
      </c>
      <c r="BM31" s="189" t="s">
        <v>429</v>
      </c>
      <c r="BN31" s="189" t="s">
        <v>429</v>
      </c>
      <c r="BO31" s="189" t="s">
        <v>429</v>
      </c>
      <c r="BP31" s="189" t="s">
        <v>429</v>
      </c>
      <c r="BQ31" s="189" t="s">
        <v>429</v>
      </c>
      <c r="BR31" s="189" t="s">
        <v>429</v>
      </c>
      <c r="BS31" s="189" t="s">
        <v>429</v>
      </c>
      <c r="BT31" s="189" t="s">
        <v>429</v>
      </c>
      <c r="BU31" s="189" t="s">
        <v>429</v>
      </c>
      <c r="BV31" s="189" t="s">
        <v>429</v>
      </c>
      <c r="BW31" s="189" t="s">
        <v>429</v>
      </c>
      <c r="BX31" s="189" t="s">
        <v>429</v>
      </c>
      <c r="BY31" s="189" t="s">
        <v>429</v>
      </c>
      <c r="BZ31" s="189" t="s">
        <v>429</v>
      </c>
      <c r="CA31" s="189" t="s">
        <v>429</v>
      </c>
      <c r="CB31" s="189" t="s">
        <v>429</v>
      </c>
      <c r="CC31" s="189" t="s">
        <v>429</v>
      </c>
      <c r="CD31" s="189" t="s">
        <v>429</v>
      </c>
      <c r="CE31" s="189" t="s">
        <v>429</v>
      </c>
      <c r="CF31" s="189" t="s">
        <v>429</v>
      </c>
      <c r="CG31" s="189" t="s">
        <v>429</v>
      </c>
      <c r="CH31" s="189" t="s">
        <v>429</v>
      </c>
      <c r="CI31" s="189" t="s">
        <v>429</v>
      </c>
      <c r="CJ31" s="189" t="s">
        <v>429</v>
      </c>
      <c r="CK31" s="189" t="s">
        <v>429</v>
      </c>
      <c r="CL31" s="189" t="s">
        <v>429</v>
      </c>
      <c r="CM31" s="189" t="s">
        <v>429</v>
      </c>
      <c r="CN31" s="189" t="s">
        <v>429</v>
      </c>
      <c r="CO31" s="189" t="s">
        <v>429</v>
      </c>
      <c r="CP31" s="189" t="s">
        <v>429</v>
      </c>
      <c r="CQ31" s="189" t="s">
        <v>429</v>
      </c>
      <c r="CR31" s="189" t="s">
        <v>429</v>
      </c>
      <c r="CS31" s="189" t="s">
        <v>429</v>
      </c>
      <c r="CT31" s="189" t="s">
        <v>429</v>
      </c>
      <c r="CU31" s="189" t="s">
        <v>429</v>
      </c>
      <c r="CV31" s="189" t="s">
        <v>429</v>
      </c>
      <c r="CW31" s="189" t="s">
        <v>429</v>
      </c>
      <c r="CX31" s="189" t="s">
        <v>429</v>
      </c>
      <c r="CY31" s="189" t="s">
        <v>429</v>
      </c>
      <c r="CZ31" s="189" t="s">
        <v>429</v>
      </c>
      <c r="DA31" s="189" t="s">
        <v>429</v>
      </c>
      <c r="DB31" s="189" t="s">
        <v>429</v>
      </c>
      <c r="DC31" s="189" t="s">
        <v>429</v>
      </c>
      <c r="DD31" s="189" t="s">
        <v>429</v>
      </c>
      <c r="DE31" s="189" t="s">
        <v>429</v>
      </c>
      <c r="DF31" s="189" t="s">
        <v>429</v>
      </c>
      <c r="DG31" s="189" t="s">
        <v>429</v>
      </c>
      <c r="DH31" s="189" t="s">
        <v>429</v>
      </c>
      <c r="DI31" s="189" t="s">
        <v>429</v>
      </c>
      <c r="DJ31" s="189" t="s">
        <v>429</v>
      </c>
      <c r="DK31" s="189" t="s">
        <v>429</v>
      </c>
      <c r="DL31" s="189" t="s">
        <v>429</v>
      </c>
      <c r="DM31" s="189" t="s">
        <v>429</v>
      </c>
      <c r="DN31" s="189" t="s">
        <v>429</v>
      </c>
      <c r="DO31" s="189" t="s">
        <v>429</v>
      </c>
      <c r="DP31" s="189" t="s">
        <v>429</v>
      </c>
      <c r="DQ31" s="189" t="s">
        <v>429</v>
      </c>
      <c r="DR31" s="189" t="s">
        <v>429</v>
      </c>
      <c r="DS31" s="189" t="s">
        <v>429</v>
      </c>
      <c r="DT31" s="189" t="s">
        <v>429</v>
      </c>
      <c r="DU31" s="189" t="s">
        <v>429</v>
      </c>
      <c r="DV31" s="189" t="s">
        <v>429</v>
      </c>
      <c r="DW31" s="189" t="s">
        <v>429</v>
      </c>
      <c r="DX31" s="189" t="s">
        <v>429</v>
      </c>
      <c r="DY31" s="189" t="s">
        <v>429</v>
      </c>
      <c r="DZ31" s="189" t="s">
        <v>429</v>
      </c>
      <c r="EA31" s="189" t="s">
        <v>429</v>
      </c>
      <c r="EB31" s="189" t="s">
        <v>429</v>
      </c>
      <c r="EC31" s="189" t="s">
        <v>429</v>
      </c>
      <c r="ED31" s="189" t="s">
        <v>429</v>
      </c>
      <c r="EE31" s="189" t="s">
        <v>429</v>
      </c>
      <c r="EF31" s="189" t="s">
        <v>429</v>
      </c>
      <c r="EG31" s="189" t="s">
        <v>429</v>
      </c>
      <c r="EH31" s="189" t="s">
        <v>429</v>
      </c>
    </row>
    <row r="32" spans="1:138" s="67" customFormat="1" ht="12.75">
      <c r="A32" s="68">
        <v>45826.770041458338</v>
      </c>
      <c r="B32" s="69" t="s">
        <v>177</v>
      </c>
      <c r="C32" s="108" t="s">
        <v>178</v>
      </c>
      <c r="D32" s="108" t="s">
        <v>179</v>
      </c>
      <c r="E32" s="195">
        <f>Form_Responses1[[#This Row],[Acertos]]*12/10</f>
        <v>4.2</v>
      </c>
      <c r="F32" s="109">
        <f>SUM(I32,L32,R32,U32,X32,AA32,AD32,Form_Responses1[[#This Row],[Q3]],Form_Responses1[[#This Row],[+Qarima]],Form_Responses1[[#This Row],[Q9]],Form_Responses1[[#This Row],[Q10]])</f>
        <v>3.5</v>
      </c>
      <c r="G32" s="108" t="s">
        <v>412</v>
      </c>
      <c r="H32" s="152" t="s">
        <v>180</v>
      </c>
      <c r="I32" s="153">
        <v>1</v>
      </c>
      <c r="J32" s="154"/>
      <c r="K32" s="152" t="s">
        <v>181</v>
      </c>
      <c r="L32" s="153">
        <v>1</v>
      </c>
      <c r="M32" s="154"/>
      <c r="N32" s="152"/>
      <c r="O32" s="161">
        <v>0</v>
      </c>
      <c r="P32" s="162"/>
      <c r="Q32" s="133" t="s">
        <v>83</v>
      </c>
      <c r="R32" s="134">
        <v>0</v>
      </c>
      <c r="S32" s="135"/>
      <c r="T32" s="133" t="s">
        <v>182</v>
      </c>
      <c r="U32" s="134">
        <v>0</v>
      </c>
      <c r="V32" s="135"/>
      <c r="W32" s="133" t="s">
        <v>183</v>
      </c>
      <c r="X32" s="134">
        <v>0</v>
      </c>
      <c r="Y32" s="135"/>
      <c r="Z32" s="133" t="s">
        <v>184</v>
      </c>
      <c r="AA32" s="134">
        <v>0</v>
      </c>
      <c r="AB32" s="134"/>
      <c r="AC32" s="133"/>
      <c r="AD32" s="134">
        <v>0</v>
      </c>
      <c r="AE32" s="134"/>
      <c r="AF32" s="134">
        <v>1</v>
      </c>
      <c r="AG32" s="136" t="s">
        <v>444</v>
      </c>
      <c r="AH32" s="141">
        <f>SUM(R32,U32,X32,AA32,AD32,Form_Responses1[[#This Row],[+Qarima]])</f>
        <v>1</v>
      </c>
      <c r="AI32" s="170" t="s">
        <v>185</v>
      </c>
      <c r="AJ32" s="171">
        <v>0.5</v>
      </c>
      <c r="AK32" s="176" t="s">
        <v>454</v>
      </c>
      <c r="AL32" s="186"/>
      <c r="AM32" s="187">
        <v>0</v>
      </c>
      <c r="AN32" s="188"/>
      <c r="AO32" s="108" t="s">
        <v>186</v>
      </c>
      <c r="AP32" s="110" t="s">
        <v>187</v>
      </c>
      <c r="AQ32" s="47"/>
      <c r="AR32" s="47"/>
      <c r="AS32" s="47"/>
      <c r="AT32" s="47"/>
      <c r="AU32" s="47"/>
      <c r="AV32" s="47"/>
      <c r="AW32" s="47"/>
      <c r="AX32" s="47"/>
      <c r="AY32" s="47"/>
      <c r="AZ32" s="47"/>
      <c r="BA32" s="47"/>
      <c r="BB32" s="47"/>
      <c r="BC32" s="47"/>
      <c r="BD32" s="47"/>
      <c r="BE32" s="47"/>
      <c r="BF32" s="47"/>
      <c r="BG32" s="47"/>
      <c r="BH32" s="47"/>
      <c r="BI32" s="47"/>
      <c r="BJ32" s="47"/>
      <c r="BK32" s="47"/>
      <c r="BL32" s="47"/>
      <c r="BM32" s="47"/>
      <c r="BN32" s="47"/>
      <c r="BO32" s="47"/>
      <c r="BP32" s="47"/>
      <c r="BQ32" s="47"/>
      <c r="BR32" s="47"/>
      <c r="BS32" s="47"/>
      <c r="BT32" s="47"/>
      <c r="BU32" s="47"/>
      <c r="BV32" s="47"/>
      <c r="BW32" s="47"/>
      <c r="BX32" s="47"/>
      <c r="BY32" s="47"/>
      <c r="BZ32" s="47"/>
      <c r="CA32" s="47"/>
      <c r="CB32" s="47"/>
      <c r="CC32" s="47"/>
      <c r="CD32" s="47"/>
      <c r="CE32" s="47"/>
      <c r="CF32" s="47"/>
      <c r="CG32" s="47"/>
      <c r="CH32" s="47"/>
      <c r="CI32" s="47"/>
      <c r="CJ32" s="47"/>
      <c r="CK32" s="47"/>
      <c r="CL32" s="47"/>
      <c r="CM32" s="47"/>
      <c r="CN32" s="47"/>
      <c r="CO32" s="47"/>
      <c r="CP32" s="47"/>
      <c r="CQ32" s="47"/>
      <c r="CR32" s="47"/>
      <c r="CS32" s="47"/>
      <c r="CT32" s="47"/>
      <c r="CU32" s="47"/>
      <c r="CV32" s="47"/>
      <c r="CW32" s="47"/>
      <c r="CX32" s="47"/>
      <c r="CY32" s="47"/>
      <c r="CZ32" s="47"/>
      <c r="DA32" s="47"/>
      <c r="DB32" s="47"/>
      <c r="DC32" s="47"/>
      <c r="DD32" s="47"/>
      <c r="DE32" s="47"/>
      <c r="DF32" s="47"/>
      <c r="DG32" s="47"/>
      <c r="DH32" s="47"/>
      <c r="DI32" s="47"/>
      <c r="DJ32" s="47"/>
      <c r="DK32" s="47"/>
      <c r="DL32" s="47"/>
      <c r="DM32" s="47"/>
      <c r="DN32" s="47"/>
      <c r="DO32" s="47"/>
      <c r="DP32" s="47"/>
      <c r="DQ32" s="47"/>
      <c r="DR32" s="47"/>
      <c r="DS32" s="47"/>
      <c r="DT32" s="47"/>
      <c r="DU32" s="47"/>
      <c r="DV32" s="47"/>
      <c r="DW32" s="47"/>
      <c r="DX32" s="47"/>
      <c r="DY32" s="47"/>
      <c r="DZ32" s="47"/>
      <c r="EA32" s="47"/>
      <c r="EB32" s="47"/>
      <c r="EC32" s="47"/>
      <c r="ED32" s="47"/>
      <c r="EE32" s="47"/>
      <c r="EF32" s="47"/>
      <c r="EG32" s="47"/>
      <c r="EH32" s="47"/>
    </row>
    <row r="33" spans="1:138" s="17" customFormat="1" ht="12.75">
      <c r="A33" s="48">
        <v>45826.77053898148</v>
      </c>
      <c r="B33" s="49" t="s">
        <v>255</v>
      </c>
      <c r="C33" s="120" t="s">
        <v>256</v>
      </c>
      <c r="D33" s="120" t="s">
        <v>257</v>
      </c>
      <c r="E33" s="192">
        <f>Form_Responses1[[#This Row],[Acertos]]*12/10</f>
        <v>7.8</v>
      </c>
      <c r="F33" s="121">
        <f>SUM(I33,L33,R33,U33,X33,AA33,AD33,Form_Responses1[[#This Row],[Q3]],Form_Responses1[[#This Row],[+Qarima]],Form_Responses1[[#This Row],[Q9]],Form_Responses1[[#This Row],[Q10]])</f>
        <v>6.5</v>
      </c>
      <c r="G33" s="120" t="s">
        <v>398</v>
      </c>
      <c r="H33" s="143" t="s">
        <v>258</v>
      </c>
      <c r="I33" s="144">
        <v>1</v>
      </c>
      <c r="J33" s="145"/>
      <c r="K33" s="143" t="s">
        <v>259</v>
      </c>
      <c r="L33" s="144">
        <v>0.5</v>
      </c>
      <c r="M33" s="145" t="s">
        <v>427</v>
      </c>
      <c r="N33" s="143"/>
      <c r="O33" s="155">
        <v>2</v>
      </c>
      <c r="P33" s="156"/>
      <c r="Q33" s="123" t="s">
        <v>83</v>
      </c>
      <c r="R33" s="124">
        <v>0</v>
      </c>
      <c r="S33" s="125" t="s">
        <v>447</v>
      </c>
      <c r="T33" s="123" t="s">
        <v>260</v>
      </c>
      <c r="U33" s="124">
        <v>1</v>
      </c>
      <c r="V33" s="125"/>
      <c r="W33" s="123" t="s">
        <v>261</v>
      </c>
      <c r="X33" s="124">
        <v>0</v>
      </c>
      <c r="Y33" s="125"/>
      <c r="Z33" s="123" t="s">
        <v>140</v>
      </c>
      <c r="AA33" s="124">
        <v>1</v>
      </c>
      <c r="AB33" s="124"/>
      <c r="AC33" s="123" t="s">
        <v>262</v>
      </c>
      <c r="AD33" s="124">
        <v>0</v>
      </c>
      <c r="AE33" s="124"/>
      <c r="AF33" s="124">
        <v>0</v>
      </c>
      <c r="AG33" s="125" t="s">
        <v>447</v>
      </c>
      <c r="AH33" s="139">
        <f>SUM(R33,U33,X33,AA33,AD33,Form_Responses1[[#This Row],[+Qarima]])</f>
        <v>2</v>
      </c>
      <c r="AI33" s="163" t="s">
        <v>263</v>
      </c>
      <c r="AJ33" s="164">
        <v>1</v>
      </c>
      <c r="AK33" s="172" t="s">
        <v>451</v>
      </c>
      <c r="AL33" s="177"/>
      <c r="AM33" s="178"/>
      <c r="AN33" s="179"/>
      <c r="AO33" s="120"/>
      <c r="AP33" s="122" t="s">
        <v>264</v>
      </c>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row>
    <row r="34" spans="1:138" s="17" customFormat="1" ht="12.75">
      <c r="A34" s="4">
        <v>45826.764083483795</v>
      </c>
      <c r="B34" s="5" t="s">
        <v>78</v>
      </c>
      <c r="C34" s="101" t="s">
        <v>79</v>
      </c>
      <c r="D34" s="101" t="s">
        <v>80</v>
      </c>
      <c r="E34" s="193">
        <f>Form_Responses1[[#This Row],[Acertos]]*12/10</f>
        <v>6</v>
      </c>
      <c r="F34" s="104">
        <f>SUM(I34,L34,R34,U34,X34,AA34,AD34,Form_Responses1[[#This Row],[Q3]],Form_Responses1[[#This Row],[+Qarima]],Form_Responses1[[#This Row],[Q9]],Form_Responses1[[#This Row],[Q10]])</f>
        <v>5</v>
      </c>
      <c r="G34" s="103" t="s">
        <v>398</v>
      </c>
      <c r="H34" s="146" t="s">
        <v>81</v>
      </c>
      <c r="I34" s="147">
        <v>1</v>
      </c>
      <c r="J34" s="148"/>
      <c r="K34" s="146" t="s">
        <v>82</v>
      </c>
      <c r="L34" s="147">
        <v>1</v>
      </c>
      <c r="M34" s="148"/>
      <c r="N34" s="146"/>
      <c r="O34" s="157">
        <v>0</v>
      </c>
      <c r="P34" s="158"/>
      <c r="Q34" s="126" t="s">
        <v>83</v>
      </c>
      <c r="R34" s="127">
        <v>1</v>
      </c>
      <c r="S34" s="128"/>
      <c r="T34" s="126" t="s">
        <v>84</v>
      </c>
      <c r="U34" s="127">
        <v>0</v>
      </c>
      <c r="V34" s="128"/>
      <c r="W34" s="126" t="s">
        <v>85</v>
      </c>
      <c r="X34" s="127">
        <v>0</v>
      </c>
      <c r="Y34" s="128"/>
      <c r="Z34" s="126" t="s">
        <v>86</v>
      </c>
      <c r="AA34" s="127">
        <v>0</v>
      </c>
      <c r="AB34" s="127"/>
      <c r="AC34" s="126" t="s">
        <v>87</v>
      </c>
      <c r="AD34" s="127">
        <v>0</v>
      </c>
      <c r="AE34" s="127"/>
      <c r="AF34" s="127">
        <v>2</v>
      </c>
      <c r="AG34" s="129" t="s">
        <v>448</v>
      </c>
      <c r="AH34" s="140">
        <f>SUM(R34,U34,X34,AA34,AD34,Form_Responses1[[#This Row],[+Qarima]])</f>
        <v>3</v>
      </c>
      <c r="AI34" s="165" t="s">
        <v>88</v>
      </c>
      <c r="AJ34" s="166">
        <v>0</v>
      </c>
      <c r="AK34" s="173" t="s">
        <v>452</v>
      </c>
      <c r="AL34" s="180" t="s">
        <v>88</v>
      </c>
      <c r="AM34" s="181"/>
      <c r="AN34" s="182"/>
      <c r="AO34" s="101" t="s">
        <v>89</v>
      </c>
      <c r="AP34" s="106" t="s">
        <v>90</v>
      </c>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row>
    <row r="35" spans="1:138" s="17" customFormat="1" ht="12.75">
      <c r="A35" s="13">
        <v>45826.770471898148</v>
      </c>
      <c r="B35" s="14" t="s">
        <v>244</v>
      </c>
      <c r="C35" s="103" t="s">
        <v>245</v>
      </c>
      <c r="D35" s="103" t="s">
        <v>246</v>
      </c>
      <c r="E35" s="194">
        <f>Form_Responses1[[#This Row],[Acertos]]*12/10</f>
        <v>10.8</v>
      </c>
      <c r="F35" s="104">
        <f>SUM(I35,L35,R35,U35,X35,AA35,AD35,Form_Responses1[[#This Row],[Q3]],Form_Responses1[[#This Row],[+Qarima]],Form_Responses1[[#This Row],[Q9]],Form_Responses1[[#This Row],[Q10]])</f>
        <v>9</v>
      </c>
      <c r="G35" s="103" t="s">
        <v>412</v>
      </c>
      <c r="H35" s="150" t="s">
        <v>247</v>
      </c>
      <c r="I35" s="151">
        <v>1</v>
      </c>
      <c r="J35" s="149"/>
      <c r="K35" s="150" t="s">
        <v>248</v>
      </c>
      <c r="L35" s="151">
        <v>1</v>
      </c>
      <c r="M35" s="149"/>
      <c r="N35" s="150"/>
      <c r="O35" s="159">
        <v>1</v>
      </c>
      <c r="P35" s="158"/>
      <c r="Q35" s="130" t="s">
        <v>32</v>
      </c>
      <c r="R35" s="131">
        <v>1</v>
      </c>
      <c r="S35" s="132"/>
      <c r="T35" s="130" t="s">
        <v>249</v>
      </c>
      <c r="U35" s="131">
        <v>1</v>
      </c>
      <c r="V35" s="132"/>
      <c r="W35" s="130" t="s">
        <v>250</v>
      </c>
      <c r="X35" s="131">
        <v>0</v>
      </c>
      <c r="Y35" s="132" t="s">
        <v>467</v>
      </c>
      <c r="Z35" s="130" t="s">
        <v>251</v>
      </c>
      <c r="AA35" s="131">
        <v>1</v>
      </c>
      <c r="AB35" s="131"/>
      <c r="AC35" s="130" t="s">
        <v>252</v>
      </c>
      <c r="AD35" s="131">
        <v>1</v>
      </c>
      <c r="AE35" s="131"/>
      <c r="AF35" s="131">
        <v>0</v>
      </c>
      <c r="AG35" s="132"/>
      <c r="AH35" s="140">
        <f>SUM(R35,U35,X35,AA35,AD35,Form_Responses1[[#This Row],[+Qarima]])</f>
        <v>4</v>
      </c>
      <c r="AI35" s="167"/>
      <c r="AJ35" s="168">
        <v>1</v>
      </c>
      <c r="AK35" s="174"/>
      <c r="AL35" s="183" t="s">
        <v>253</v>
      </c>
      <c r="AM35" s="184">
        <v>1</v>
      </c>
      <c r="AN35" s="185"/>
      <c r="AO35" s="103"/>
      <c r="AP35" s="105" t="s">
        <v>254</v>
      </c>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row>
    <row r="36" spans="1:138" s="17" customFormat="1" ht="12.75">
      <c r="A36" s="4">
        <v>45826.771969004629</v>
      </c>
      <c r="B36" s="5" t="s">
        <v>361</v>
      </c>
      <c r="C36" s="101" t="s">
        <v>362</v>
      </c>
      <c r="D36" s="101" t="s">
        <v>363</v>
      </c>
      <c r="E36" s="193">
        <f>Form_Responses1[[#This Row],[Acertos]]*12/10</f>
        <v>4.8</v>
      </c>
      <c r="F36" s="104">
        <f>SUM(I36,L36,R36,U36,X36,AA36,AD36,Form_Responses1[[#This Row],[Q3]],Form_Responses1[[#This Row],[+Qarima]],Form_Responses1[[#This Row],[Q9]],Form_Responses1[[#This Row],[Q10]])</f>
        <v>4</v>
      </c>
      <c r="G36" s="101" t="s">
        <v>398</v>
      </c>
      <c r="H36" s="146" t="s">
        <v>71</v>
      </c>
      <c r="I36" s="147">
        <v>1</v>
      </c>
      <c r="J36" s="148"/>
      <c r="K36" s="146" t="s">
        <v>148</v>
      </c>
      <c r="L36" s="147">
        <v>1</v>
      </c>
      <c r="M36" s="148"/>
      <c r="N36" s="146"/>
      <c r="O36" s="157">
        <v>2</v>
      </c>
      <c r="P36" s="160"/>
      <c r="Q36" s="126"/>
      <c r="R36" s="127">
        <v>0</v>
      </c>
      <c r="S36" s="128"/>
      <c r="T36" s="126"/>
      <c r="U36" s="127">
        <v>0</v>
      </c>
      <c r="V36" s="128"/>
      <c r="W36" s="126"/>
      <c r="X36" s="127">
        <v>0</v>
      </c>
      <c r="Y36" s="128"/>
      <c r="Z36" s="126"/>
      <c r="AA36" s="127">
        <v>0</v>
      </c>
      <c r="AB36" s="127"/>
      <c r="AC36" s="126"/>
      <c r="AD36" s="127">
        <v>0</v>
      </c>
      <c r="AE36" s="127"/>
      <c r="AF36" s="127">
        <v>0</v>
      </c>
      <c r="AG36" s="128" t="s">
        <v>449</v>
      </c>
      <c r="AH36" s="140">
        <f>SUM(R36,U36,X36,AA36,AD36,Form_Responses1[[#This Row],[+Qarima]])</f>
        <v>0</v>
      </c>
      <c r="AI36" s="165"/>
      <c r="AJ36" s="169">
        <v>0</v>
      </c>
      <c r="AK36" s="175"/>
      <c r="AL36" s="180" t="s">
        <v>364</v>
      </c>
      <c r="AM36" s="181">
        <v>0</v>
      </c>
      <c r="AN36" s="182" t="s">
        <v>425</v>
      </c>
      <c r="AO36" s="101"/>
      <c r="AP36" s="107" t="s">
        <v>365</v>
      </c>
      <c r="AQ36" s="189" t="s">
        <v>429</v>
      </c>
      <c r="AR36" s="189" t="s">
        <v>429</v>
      </c>
      <c r="AS36" s="189" t="s">
        <v>429</v>
      </c>
      <c r="AT36" s="189" t="s">
        <v>429</v>
      </c>
      <c r="AU36" s="189" t="s">
        <v>429</v>
      </c>
      <c r="AV36" s="189" t="s">
        <v>429</v>
      </c>
      <c r="AW36" s="189" t="s">
        <v>429</v>
      </c>
      <c r="AX36" s="189" t="s">
        <v>429</v>
      </c>
      <c r="AY36" s="189" t="s">
        <v>429</v>
      </c>
      <c r="AZ36" s="189" t="s">
        <v>429</v>
      </c>
      <c r="BA36" s="189" t="s">
        <v>429</v>
      </c>
      <c r="BB36" s="189" t="s">
        <v>429</v>
      </c>
      <c r="BC36" s="189" t="s">
        <v>429</v>
      </c>
      <c r="BD36" s="189" t="s">
        <v>429</v>
      </c>
      <c r="BE36" s="189" t="s">
        <v>429</v>
      </c>
      <c r="BF36" s="189" t="s">
        <v>429</v>
      </c>
      <c r="BG36" s="189" t="s">
        <v>429</v>
      </c>
      <c r="BH36" s="189" t="s">
        <v>429</v>
      </c>
      <c r="BI36" s="189" t="s">
        <v>429</v>
      </c>
      <c r="BJ36" s="189" t="s">
        <v>429</v>
      </c>
      <c r="BK36" s="189" t="s">
        <v>429</v>
      </c>
      <c r="BL36" s="189" t="s">
        <v>429</v>
      </c>
      <c r="BM36" s="189" t="s">
        <v>429</v>
      </c>
      <c r="BN36" s="189" t="s">
        <v>429</v>
      </c>
      <c r="BO36" s="189" t="s">
        <v>429</v>
      </c>
      <c r="BP36" s="189" t="s">
        <v>429</v>
      </c>
      <c r="BQ36" s="189" t="s">
        <v>429</v>
      </c>
      <c r="BR36" s="189" t="s">
        <v>429</v>
      </c>
      <c r="BS36" s="189" t="s">
        <v>429</v>
      </c>
      <c r="BT36" s="189" t="s">
        <v>429</v>
      </c>
      <c r="BU36" s="189" t="s">
        <v>429</v>
      </c>
      <c r="BV36" s="189" t="s">
        <v>429</v>
      </c>
      <c r="BW36" s="189" t="s">
        <v>429</v>
      </c>
      <c r="BX36" s="189" t="s">
        <v>429</v>
      </c>
      <c r="BY36" s="189" t="s">
        <v>429</v>
      </c>
      <c r="BZ36" s="189" t="s">
        <v>429</v>
      </c>
      <c r="CA36" s="189" t="s">
        <v>429</v>
      </c>
      <c r="CB36" s="189" t="s">
        <v>429</v>
      </c>
      <c r="CC36" s="189" t="s">
        <v>429</v>
      </c>
      <c r="CD36" s="189" t="s">
        <v>429</v>
      </c>
      <c r="CE36" s="189" t="s">
        <v>429</v>
      </c>
      <c r="CF36" s="189" t="s">
        <v>429</v>
      </c>
      <c r="CG36" s="189" t="s">
        <v>429</v>
      </c>
      <c r="CH36" s="189" t="s">
        <v>429</v>
      </c>
      <c r="CI36" s="189" t="s">
        <v>429</v>
      </c>
      <c r="CJ36" s="189" t="s">
        <v>429</v>
      </c>
      <c r="CK36" s="189" t="s">
        <v>429</v>
      </c>
      <c r="CL36" s="189" t="s">
        <v>429</v>
      </c>
      <c r="CM36" s="189" t="s">
        <v>429</v>
      </c>
      <c r="CN36" s="189" t="s">
        <v>429</v>
      </c>
      <c r="CO36" s="189" t="s">
        <v>429</v>
      </c>
      <c r="CP36" s="189" t="s">
        <v>429</v>
      </c>
      <c r="CQ36" s="189" t="s">
        <v>429</v>
      </c>
      <c r="CR36" s="189" t="s">
        <v>429</v>
      </c>
      <c r="CS36" s="189" t="s">
        <v>429</v>
      </c>
      <c r="CT36" s="189" t="s">
        <v>429</v>
      </c>
      <c r="CU36" s="189" t="s">
        <v>429</v>
      </c>
      <c r="CV36" s="189" t="s">
        <v>429</v>
      </c>
      <c r="CW36" s="189" t="s">
        <v>429</v>
      </c>
      <c r="CX36" s="189" t="s">
        <v>429</v>
      </c>
      <c r="CY36" s="189" t="s">
        <v>429</v>
      </c>
      <c r="CZ36" s="189" t="s">
        <v>429</v>
      </c>
      <c r="DA36" s="189" t="s">
        <v>429</v>
      </c>
      <c r="DB36" s="189" t="s">
        <v>429</v>
      </c>
      <c r="DC36" s="189" t="s">
        <v>429</v>
      </c>
      <c r="DD36" s="189" t="s">
        <v>429</v>
      </c>
      <c r="DE36" s="189" t="s">
        <v>429</v>
      </c>
      <c r="DF36" s="189" t="s">
        <v>429</v>
      </c>
      <c r="DG36" s="189" t="s">
        <v>429</v>
      </c>
      <c r="DH36" s="189" t="s">
        <v>429</v>
      </c>
      <c r="DI36" s="189" t="s">
        <v>429</v>
      </c>
      <c r="DJ36" s="189" t="s">
        <v>429</v>
      </c>
      <c r="DK36" s="189" t="s">
        <v>429</v>
      </c>
      <c r="DL36" s="189" t="s">
        <v>429</v>
      </c>
      <c r="DM36" s="189" t="s">
        <v>429</v>
      </c>
      <c r="DN36" s="189" t="s">
        <v>429</v>
      </c>
      <c r="DO36" s="189" t="s">
        <v>429</v>
      </c>
      <c r="DP36" s="189" t="s">
        <v>429</v>
      </c>
      <c r="DQ36" s="189" t="s">
        <v>429</v>
      </c>
      <c r="DR36" s="189" t="s">
        <v>429</v>
      </c>
      <c r="DS36" s="189" t="s">
        <v>429</v>
      </c>
      <c r="DT36" s="189" t="s">
        <v>429</v>
      </c>
      <c r="DU36" s="189" t="s">
        <v>429</v>
      </c>
      <c r="DV36" s="189" t="s">
        <v>429</v>
      </c>
      <c r="DW36" s="189" t="s">
        <v>429</v>
      </c>
      <c r="DX36" s="189" t="s">
        <v>429</v>
      </c>
      <c r="DY36" s="189" t="s">
        <v>429</v>
      </c>
      <c r="DZ36" s="189" t="s">
        <v>429</v>
      </c>
      <c r="EA36" s="189" t="s">
        <v>429</v>
      </c>
      <c r="EB36" s="189" t="s">
        <v>429</v>
      </c>
      <c r="EC36" s="189" t="s">
        <v>429</v>
      </c>
      <c r="ED36" s="189" t="s">
        <v>429</v>
      </c>
      <c r="EE36" s="189" t="s">
        <v>429</v>
      </c>
      <c r="EF36" s="189" t="s">
        <v>429</v>
      </c>
      <c r="EG36" s="189" t="s">
        <v>429</v>
      </c>
      <c r="EH36" s="189" t="s">
        <v>429</v>
      </c>
    </row>
    <row r="37" spans="1:138" s="67" customFormat="1" ht="12.75">
      <c r="A37" s="41">
        <v>45826.766153368051</v>
      </c>
      <c r="B37" s="42" t="s">
        <v>110</v>
      </c>
      <c r="C37" s="108" t="s">
        <v>111</v>
      </c>
      <c r="D37" s="108" t="s">
        <v>112</v>
      </c>
      <c r="E37" s="195">
        <f>Form_Responses1[[#This Row],[Acertos]]*12/10</f>
        <v>6.6</v>
      </c>
      <c r="F37" s="109">
        <f>SUM(I37,L37,R37,U37,X37,AA37,AD37,Form_Responses1[[#This Row],[Q3]],Form_Responses1[[#This Row],[+Qarima]],Form_Responses1[[#This Row],[Q9]],Form_Responses1[[#This Row],[Q10]])</f>
        <v>5.5</v>
      </c>
      <c r="G37" s="108" t="s">
        <v>412</v>
      </c>
      <c r="H37" s="152" t="s">
        <v>113</v>
      </c>
      <c r="I37" s="153">
        <v>1</v>
      </c>
      <c r="J37" s="154"/>
      <c r="K37" s="152" t="s">
        <v>114</v>
      </c>
      <c r="L37" s="153">
        <v>0.5</v>
      </c>
      <c r="M37" s="154" t="s">
        <v>427</v>
      </c>
      <c r="N37" s="152"/>
      <c r="O37" s="161">
        <v>1.5</v>
      </c>
      <c r="P37" s="162"/>
      <c r="Q37" s="133" t="s">
        <v>115</v>
      </c>
      <c r="R37" s="134">
        <v>0</v>
      </c>
      <c r="S37" s="135"/>
      <c r="T37" s="133" t="s">
        <v>116</v>
      </c>
      <c r="U37" s="134">
        <v>0</v>
      </c>
      <c r="V37" s="135"/>
      <c r="W37" s="133" t="s">
        <v>117</v>
      </c>
      <c r="X37" s="134">
        <v>0</v>
      </c>
      <c r="Y37" s="135"/>
      <c r="Z37" s="133" t="s">
        <v>118</v>
      </c>
      <c r="AA37" s="134">
        <v>0</v>
      </c>
      <c r="AB37" s="134"/>
      <c r="AC37" s="133" t="s">
        <v>59</v>
      </c>
      <c r="AD37" s="134">
        <v>0</v>
      </c>
      <c r="AE37" s="134"/>
      <c r="AF37" s="134">
        <v>1.5</v>
      </c>
      <c r="AG37" s="136" t="s">
        <v>446</v>
      </c>
      <c r="AH37" s="141">
        <f>SUM(R37,U37,X37,AA37,AD37,Form_Responses1[[#This Row],[+Qarima]])</f>
        <v>1.5</v>
      </c>
      <c r="AI37" s="170"/>
      <c r="AJ37" s="171">
        <v>1</v>
      </c>
      <c r="AK37" s="176"/>
      <c r="AL37" s="186" t="s">
        <v>119</v>
      </c>
      <c r="AM37" s="187">
        <v>0</v>
      </c>
      <c r="AN37" s="188" t="s">
        <v>425</v>
      </c>
      <c r="AO37" s="108" t="s">
        <v>120</v>
      </c>
      <c r="AP37" s="110" t="s">
        <v>121</v>
      </c>
      <c r="AQ37" s="190" t="s">
        <v>429</v>
      </c>
      <c r="AR37" s="190" t="s">
        <v>429</v>
      </c>
      <c r="AS37" s="190" t="s">
        <v>429</v>
      </c>
      <c r="AT37" s="190" t="s">
        <v>429</v>
      </c>
      <c r="AU37" s="190" t="s">
        <v>429</v>
      </c>
      <c r="AV37" s="190" t="s">
        <v>429</v>
      </c>
      <c r="AW37" s="190" t="s">
        <v>429</v>
      </c>
      <c r="AX37" s="190" t="s">
        <v>429</v>
      </c>
      <c r="AY37" s="190" t="s">
        <v>429</v>
      </c>
      <c r="AZ37" s="190" t="s">
        <v>429</v>
      </c>
      <c r="BA37" s="190" t="s">
        <v>429</v>
      </c>
      <c r="BB37" s="190" t="s">
        <v>429</v>
      </c>
      <c r="BC37" s="190" t="s">
        <v>429</v>
      </c>
      <c r="BD37" s="190" t="s">
        <v>429</v>
      </c>
      <c r="BE37" s="190" t="s">
        <v>429</v>
      </c>
      <c r="BF37" s="190" t="s">
        <v>429</v>
      </c>
      <c r="BG37" s="190" t="s">
        <v>429</v>
      </c>
      <c r="BH37" s="190" t="s">
        <v>429</v>
      </c>
      <c r="BI37" s="190" t="s">
        <v>429</v>
      </c>
      <c r="BJ37" s="190" t="s">
        <v>429</v>
      </c>
      <c r="BK37" s="190" t="s">
        <v>429</v>
      </c>
      <c r="BL37" s="190" t="s">
        <v>429</v>
      </c>
      <c r="BM37" s="190" t="s">
        <v>429</v>
      </c>
      <c r="BN37" s="190" t="s">
        <v>429</v>
      </c>
      <c r="BO37" s="190" t="s">
        <v>429</v>
      </c>
      <c r="BP37" s="190" t="s">
        <v>429</v>
      </c>
      <c r="BQ37" s="190" t="s">
        <v>429</v>
      </c>
      <c r="BR37" s="190" t="s">
        <v>429</v>
      </c>
      <c r="BS37" s="190" t="s">
        <v>429</v>
      </c>
      <c r="BT37" s="190" t="s">
        <v>429</v>
      </c>
      <c r="BU37" s="190" t="s">
        <v>429</v>
      </c>
      <c r="BV37" s="190" t="s">
        <v>429</v>
      </c>
      <c r="BW37" s="190" t="s">
        <v>429</v>
      </c>
      <c r="BX37" s="190" t="s">
        <v>429</v>
      </c>
      <c r="BY37" s="190" t="s">
        <v>429</v>
      </c>
      <c r="BZ37" s="190" t="s">
        <v>429</v>
      </c>
      <c r="CA37" s="190" t="s">
        <v>429</v>
      </c>
      <c r="CB37" s="190" t="s">
        <v>429</v>
      </c>
      <c r="CC37" s="190" t="s">
        <v>429</v>
      </c>
      <c r="CD37" s="190" t="s">
        <v>429</v>
      </c>
      <c r="CE37" s="190" t="s">
        <v>429</v>
      </c>
      <c r="CF37" s="190" t="s">
        <v>429</v>
      </c>
      <c r="CG37" s="190" t="s">
        <v>429</v>
      </c>
      <c r="CH37" s="190" t="s">
        <v>429</v>
      </c>
      <c r="CI37" s="190" t="s">
        <v>429</v>
      </c>
      <c r="CJ37" s="190" t="s">
        <v>429</v>
      </c>
      <c r="CK37" s="190" t="s">
        <v>429</v>
      </c>
      <c r="CL37" s="190" t="s">
        <v>429</v>
      </c>
      <c r="CM37" s="190" t="s">
        <v>429</v>
      </c>
      <c r="CN37" s="190" t="s">
        <v>429</v>
      </c>
      <c r="CO37" s="190" t="s">
        <v>429</v>
      </c>
      <c r="CP37" s="190" t="s">
        <v>429</v>
      </c>
      <c r="CQ37" s="190" t="s">
        <v>429</v>
      </c>
      <c r="CR37" s="190" t="s">
        <v>429</v>
      </c>
      <c r="CS37" s="190" t="s">
        <v>429</v>
      </c>
      <c r="CT37" s="190" t="s">
        <v>429</v>
      </c>
      <c r="CU37" s="190" t="s">
        <v>429</v>
      </c>
      <c r="CV37" s="190" t="s">
        <v>429</v>
      </c>
      <c r="CW37" s="190" t="s">
        <v>429</v>
      </c>
      <c r="CX37" s="190" t="s">
        <v>429</v>
      </c>
      <c r="CY37" s="190" t="s">
        <v>429</v>
      </c>
      <c r="CZ37" s="190" t="s">
        <v>429</v>
      </c>
      <c r="DA37" s="190" t="s">
        <v>429</v>
      </c>
      <c r="DB37" s="190" t="s">
        <v>429</v>
      </c>
      <c r="DC37" s="190" t="s">
        <v>429</v>
      </c>
      <c r="DD37" s="190" t="s">
        <v>429</v>
      </c>
      <c r="DE37" s="190" t="s">
        <v>429</v>
      </c>
      <c r="DF37" s="190" t="s">
        <v>429</v>
      </c>
      <c r="DG37" s="190" t="s">
        <v>429</v>
      </c>
      <c r="DH37" s="190" t="s">
        <v>429</v>
      </c>
      <c r="DI37" s="190" t="s">
        <v>429</v>
      </c>
      <c r="DJ37" s="190" t="s">
        <v>429</v>
      </c>
      <c r="DK37" s="190" t="s">
        <v>429</v>
      </c>
      <c r="DL37" s="190" t="s">
        <v>429</v>
      </c>
      <c r="DM37" s="190" t="s">
        <v>429</v>
      </c>
      <c r="DN37" s="190" t="s">
        <v>429</v>
      </c>
      <c r="DO37" s="190" t="s">
        <v>429</v>
      </c>
      <c r="DP37" s="190" t="s">
        <v>429</v>
      </c>
      <c r="DQ37" s="190" t="s">
        <v>429</v>
      </c>
      <c r="DR37" s="190" t="s">
        <v>429</v>
      </c>
      <c r="DS37" s="190" t="s">
        <v>429</v>
      </c>
      <c r="DT37" s="190" t="s">
        <v>429</v>
      </c>
      <c r="DU37" s="190" t="s">
        <v>429</v>
      </c>
      <c r="DV37" s="190" t="s">
        <v>429</v>
      </c>
      <c r="DW37" s="190" t="s">
        <v>429</v>
      </c>
      <c r="DX37" s="190" t="s">
        <v>429</v>
      </c>
      <c r="DY37" s="190" t="s">
        <v>429</v>
      </c>
      <c r="DZ37" s="190" t="s">
        <v>429</v>
      </c>
      <c r="EA37" s="190" t="s">
        <v>429</v>
      </c>
      <c r="EB37" s="190" t="s">
        <v>429</v>
      </c>
      <c r="EC37" s="190" t="s">
        <v>429</v>
      </c>
      <c r="ED37" s="190" t="s">
        <v>429</v>
      </c>
      <c r="EE37" s="190" t="s">
        <v>429</v>
      </c>
      <c r="EF37" s="190" t="s">
        <v>429</v>
      </c>
      <c r="EG37" s="190" t="s">
        <v>429</v>
      </c>
      <c r="EH37" s="190" t="s">
        <v>429</v>
      </c>
    </row>
    <row r="38" spans="1:138" s="17" customFormat="1" ht="12.75">
      <c r="A38" s="35">
        <v>45826.770935196764</v>
      </c>
      <c r="B38" s="36" t="s">
        <v>285</v>
      </c>
      <c r="C38" s="120" t="s">
        <v>286</v>
      </c>
      <c r="D38" s="120" t="s">
        <v>287</v>
      </c>
      <c r="E38" s="192">
        <f>Form_Responses1[[#This Row],[Acertos]]*12/10</f>
        <v>6</v>
      </c>
      <c r="F38" s="121">
        <f>SUM(I38,L38,R38,U38,X38,AA38,AD38,Form_Responses1[[#This Row],[Q3]],Form_Responses1[[#This Row],[+Qarima]],Form_Responses1[[#This Row],[Q9]],Form_Responses1[[#This Row],[Q10]])</f>
        <v>5</v>
      </c>
      <c r="G38" s="120" t="s">
        <v>398</v>
      </c>
      <c r="H38" s="143" t="s">
        <v>288</v>
      </c>
      <c r="I38" s="144">
        <v>1</v>
      </c>
      <c r="J38" s="145"/>
      <c r="K38" s="143" t="s">
        <v>289</v>
      </c>
      <c r="L38" s="144">
        <v>0.5</v>
      </c>
      <c r="M38" s="145" t="s">
        <v>431</v>
      </c>
      <c r="N38" s="143"/>
      <c r="O38" s="155">
        <v>1.5</v>
      </c>
      <c r="P38" s="156"/>
      <c r="Q38" s="123" t="s">
        <v>55</v>
      </c>
      <c r="R38" s="124">
        <v>0</v>
      </c>
      <c r="S38" s="125"/>
      <c r="T38" s="123" t="s">
        <v>56</v>
      </c>
      <c r="U38" s="124">
        <v>0</v>
      </c>
      <c r="V38" s="125"/>
      <c r="W38" s="123" t="s">
        <v>290</v>
      </c>
      <c r="X38" s="124">
        <v>0</v>
      </c>
      <c r="Y38" s="125"/>
      <c r="Z38" s="123" t="s">
        <v>291</v>
      </c>
      <c r="AA38" s="124">
        <v>0</v>
      </c>
      <c r="AB38" s="124"/>
      <c r="AC38" s="123" t="s">
        <v>59</v>
      </c>
      <c r="AD38" s="124">
        <v>0</v>
      </c>
      <c r="AE38" s="124"/>
      <c r="AF38" s="124">
        <v>1.5</v>
      </c>
      <c r="AG38" s="125" t="s">
        <v>446</v>
      </c>
      <c r="AH38" s="139">
        <f>SUM(R38,U38,X38,AA38,AD38,Form_Responses1[[#This Row],[+Qarima]])</f>
        <v>1.5</v>
      </c>
      <c r="AI38" s="163"/>
      <c r="AJ38" s="164">
        <v>0.5</v>
      </c>
      <c r="AK38" s="172" t="s">
        <v>454</v>
      </c>
      <c r="AL38" s="177" t="s">
        <v>292</v>
      </c>
      <c r="AM38" s="178">
        <v>0</v>
      </c>
      <c r="AN38" s="179" t="s">
        <v>425</v>
      </c>
      <c r="AO38" s="120"/>
      <c r="AP38" s="122" t="s">
        <v>293</v>
      </c>
      <c r="AQ38" s="189" t="s">
        <v>429</v>
      </c>
      <c r="AR38" s="189" t="s">
        <v>429</v>
      </c>
      <c r="AS38" s="189" t="s">
        <v>429</v>
      </c>
      <c r="AT38" s="189" t="s">
        <v>429</v>
      </c>
      <c r="AU38" s="189" t="s">
        <v>429</v>
      </c>
      <c r="AV38" s="189" t="s">
        <v>429</v>
      </c>
      <c r="AW38" s="189" t="s">
        <v>429</v>
      </c>
      <c r="AX38" s="189" t="s">
        <v>429</v>
      </c>
      <c r="AY38" s="189" t="s">
        <v>429</v>
      </c>
      <c r="AZ38" s="189" t="s">
        <v>429</v>
      </c>
      <c r="BA38" s="189" t="s">
        <v>429</v>
      </c>
      <c r="BB38" s="189" t="s">
        <v>429</v>
      </c>
      <c r="BC38" s="189" t="s">
        <v>429</v>
      </c>
      <c r="BD38" s="189" t="s">
        <v>429</v>
      </c>
      <c r="BE38" s="189" t="s">
        <v>429</v>
      </c>
      <c r="BF38" s="189" t="s">
        <v>429</v>
      </c>
      <c r="BG38" s="189" t="s">
        <v>429</v>
      </c>
      <c r="BH38" s="189" t="s">
        <v>429</v>
      </c>
      <c r="BI38" s="189" t="s">
        <v>429</v>
      </c>
      <c r="BJ38" s="189" t="s">
        <v>429</v>
      </c>
      <c r="BK38" s="189" t="s">
        <v>429</v>
      </c>
      <c r="BL38" s="189" t="s">
        <v>429</v>
      </c>
      <c r="BM38" s="189" t="s">
        <v>429</v>
      </c>
      <c r="BN38" s="189" t="s">
        <v>429</v>
      </c>
      <c r="BO38" s="189" t="s">
        <v>429</v>
      </c>
      <c r="BP38" s="189" t="s">
        <v>429</v>
      </c>
      <c r="BQ38" s="189" t="s">
        <v>429</v>
      </c>
      <c r="BR38" s="189" t="s">
        <v>429</v>
      </c>
      <c r="BS38" s="189" t="s">
        <v>429</v>
      </c>
      <c r="BT38" s="189" t="s">
        <v>429</v>
      </c>
      <c r="BU38" s="189" t="s">
        <v>429</v>
      </c>
      <c r="BV38" s="189" t="s">
        <v>429</v>
      </c>
      <c r="BW38" s="189" t="s">
        <v>429</v>
      </c>
      <c r="BX38" s="189" t="s">
        <v>429</v>
      </c>
      <c r="BY38" s="189" t="s">
        <v>429</v>
      </c>
      <c r="BZ38" s="189" t="s">
        <v>429</v>
      </c>
      <c r="CA38" s="189" t="s">
        <v>429</v>
      </c>
      <c r="CB38" s="189" t="s">
        <v>429</v>
      </c>
      <c r="CC38" s="189" t="s">
        <v>429</v>
      </c>
      <c r="CD38" s="189" t="s">
        <v>429</v>
      </c>
      <c r="CE38" s="189" t="s">
        <v>429</v>
      </c>
      <c r="CF38" s="189" t="s">
        <v>429</v>
      </c>
      <c r="CG38" s="189" t="s">
        <v>429</v>
      </c>
      <c r="CH38" s="189" t="s">
        <v>429</v>
      </c>
      <c r="CI38" s="189" t="s">
        <v>429</v>
      </c>
      <c r="CJ38" s="189" t="s">
        <v>429</v>
      </c>
      <c r="CK38" s="189" t="s">
        <v>429</v>
      </c>
      <c r="CL38" s="189" t="s">
        <v>429</v>
      </c>
      <c r="CM38" s="189" t="s">
        <v>429</v>
      </c>
      <c r="CN38" s="189" t="s">
        <v>429</v>
      </c>
      <c r="CO38" s="189" t="s">
        <v>429</v>
      </c>
      <c r="CP38" s="189" t="s">
        <v>429</v>
      </c>
      <c r="CQ38" s="189" t="s">
        <v>429</v>
      </c>
      <c r="CR38" s="189" t="s">
        <v>429</v>
      </c>
      <c r="CS38" s="189" t="s">
        <v>429</v>
      </c>
      <c r="CT38" s="189" t="s">
        <v>429</v>
      </c>
      <c r="CU38" s="189" t="s">
        <v>429</v>
      </c>
      <c r="CV38" s="189" t="s">
        <v>429</v>
      </c>
      <c r="CW38" s="189" t="s">
        <v>429</v>
      </c>
      <c r="CX38" s="189" t="s">
        <v>429</v>
      </c>
      <c r="CY38" s="189" t="s">
        <v>429</v>
      </c>
      <c r="CZ38" s="189" t="s">
        <v>429</v>
      </c>
      <c r="DA38" s="189" t="s">
        <v>429</v>
      </c>
      <c r="DB38" s="189" t="s">
        <v>429</v>
      </c>
      <c r="DC38" s="189" t="s">
        <v>429</v>
      </c>
      <c r="DD38" s="189" t="s">
        <v>429</v>
      </c>
      <c r="DE38" s="189" t="s">
        <v>429</v>
      </c>
      <c r="DF38" s="189" t="s">
        <v>429</v>
      </c>
      <c r="DG38" s="189" t="s">
        <v>429</v>
      </c>
      <c r="DH38" s="189" t="s">
        <v>429</v>
      </c>
      <c r="DI38" s="189" t="s">
        <v>429</v>
      </c>
      <c r="DJ38" s="189" t="s">
        <v>429</v>
      </c>
      <c r="DK38" s="189" t="s">
        <v>429</v>
      </c>
      <c r="DL38" s="189" t="s">
        <v>429</v>
      </c>
      <c r="DM38" s="189" t="s">
        <v>429</v>
      </c>
      <c r="DN38" s="189" t="s">
        <v>429</v>
      </c>
      <c r="DO38" s="189" t="s">
        <v>429</v>
      </c>
      <c r="DP38" s="189" t="s">
        <v>429</v>
      </c>
      <c r="DQ38" s="189" t="s">
        <v>429</v>
      </c>
      <c r="DR38" s="189" t="s">
        <v>429</v>
      </c>
      <c r="DS38" s="189" t="s">
        <v>429</v>
      </c>
      <c r="DT38" s="189" t="s">
        <v>429</v>
      </c>
      <c r="DU38" s="189" t="s">
        <v>429</v>
      </c>
      <c r="DV38" s="189" t="s">
        <v>429</v>
      </c>
      <c r="DW38" s="189" t="s">
        <v>429</v>
      </c>
      <c r="DX38" s="189" t="s">
        <v>429</v>
      </c>
      <c r="DY38" s="189" t="s">
        <v>429</v>
      </c>
      <c r="DZ38" s="189" t="s">
        <v>429</v>
      </c>
      <c r="EA38" s="189" t="s">
        <v>429</v>
      </c>
      <c r="EB38" s="189" t="s">
        <v>429</v>
      </c>
      <c r="EC38" s="189" t="s">
        <v>429</v>
      </c>
      <c r="ED38" s="189" t="s">
        <v>429</v>
      </c>
      <c r="EE38" s="189" t="s">
        <v>429</v>
      </c>
      <c r="EF38" s="189" t="s">
        <v>429</v>
      </c>
      <c r="EG38" s="189" t="s">
        <v>429</v>
      </c>
      <c r="EH38" s="189" t="s">
        <v>429</v>
      </c>
    </row>
    <row r="39" spans="1:138" s="17" customFormat="1" ht="12.75">
      <c r="A39" s="13">
        <v>45826.76806422454</v>
      </c>
      <c r="B39" s="14" t="s">
        <v>122</v>
      </c>
      <c r="C39" s="101" t="s">
        <v>123</v>
      </c>
      <c r="D39" s="101" t="s">
        <v>124</v>
      </c>
      <c r="E39" s="193">
        <f>Form_Responses1[[#This Row],[Acertos]]*12/10</f>
        <v>4.8</v>
      </c>
      <c r="F39" s="104">
        <f>SUM(I39,L39,R39,U39,X39,AA39,AD39,Form_Responses1[[#This Row],[Q3]],Form_Responses1[[#This Row],[+Qarima]],Form_Responses1[[#This Row],[Q9]],Form_Responses1[[#This Row],[Q10]])</f>
        <v>4</v>
      </c>
      <c r="G39" s="103" t="s">
        <v>412</v>
      </c>
      <c r="H39" s="146" t="s">
        <v>125</v>
      </c>
      <c r="I39" s="147">
        <v>1</v>
      </c>
      <c r="J39" s="148"/>
      <c r="K39" s="146" t="s">
        <v>126</v>
      </c>
      <c r="L39" s="147">
        <v>1</v>
      </c>
      <c r="M39" s="148" t="s">
        <v>429</v>
      </c>
      <c r="N39" s="146"/>
      <c r="O39" s="157">
        <v>0</v>
      </c>
      <c r="P39" s="158"/>
      <c r="Q39" s="126" t="s">
        <v>127</v>
      </c>
      <c r="R39" s="127">
        <v>0</v>
      </c>
      <c r="S39" s="128"/>
      <c r="T39" s="126" t="s">
        <v>128</v>
      </c>
      <c r="U39" s="127">
        <v>0</v>
      </c>
      <c r="V39" s="128"/>
      <c r="W39" s="126" t="s">
        <v>129</v>
      </c>
      <c r="X39" s="127">
        <v>0</v>
      </c>
      <c r="Y39" s="128"/>
      <c r="Z39" s="126"/>
      <c r="AA39" s="127">
        <v>0</v>
      </c>
      <c r="AB39" s="127"/>
      <c r="AC39" s="126" t="s">
        <v>130</v>
      </c>
      <c r="AD39" s="127">
        <v>0</v>
      </c>
      <c r="AE39" s="127"/>
      <c r="AF39" s="127">
        <v>1.5</v>
      </c>
      <c r="AG39" s="129" t="s">
        <v>446</v>
      </c>
      <c r="AH39" s="140">
        <f>SUM(R39,U39,X39,AA39,AD39,Form_Responses1[[#This Row],[+Qarima]])</f>
        <v>1.5</v>
      </c>
      <c r="AI39" s="165"/>
      <c r="AJ39" s="166">
        <v>0.5</v>
      </c>
      <c r="AK39" s="173" t="s">
        <v>454</v>
      </c>
      <c r="AL39" s="180" t="s">
        <v>131</v>
      </c>
      <c r="AM39" s="181">
        <v>0</v>
      </c>
      <c r="AN39" s="182" t="s">
        <v>425</v>
      </c>
      <c r="AO39" s="101"/>
      <c r="AP39" s="106" t="s">
        <v>132</v>
      </c>
      <c r="AQ39" s="189" t="s">
        <v>429</v>
      </c>
      <c r="AR39" s="189" t="s">
        <v>429</v>
      </c>
      <c r="AS39" s="189" t="s">
        <v>429</v>
      </c>
      <c r="AT39" s="189" t="s">
        <v>429</v>
      </c>
      <c r="AU39" s="189" t="s">
        <v>429</v>
      </c>
      <c r="AV39" s="189" t="s">
        <v>429</v>
      </c>
      <c r="AW39" s="189" t="s">
        <v>429</v>
      </c>
      <c r="AX39" s="189" t="s">
        <v>429</v>
      </c>
      <c r="AY39" s="189" t="s">
        <v>429</v>
      </c>
      <c r="AZ39" s="189" t="s">
        <v>429</v>
      </c>
      <c r="BA39" s="189" t="s">
        <v>429</v>
      </c>
      <c r="BB39" s="189" t="s">
        <v>429</v>
      </c>
      <c r="BC39" s="189" t="s">
        <v>429</v>
      </c>
      <c r="BD39" s="189" t="s">
        <v>429</v>
      </c>
      <c r="BE39" s="189" t="s">
        <v>429</v>
      </c>
      <c r="BF39" s="189" t="s">
        <v>429</v>
      </c>
      <c r="BG39" s="189" t="s">
        <v>429</v>
      </c>
      <c r="BH39" s="189" t="s">
        <v>429</v>
      </c>
      <c r="BI39" s="189" t="s">
        <v>429</v>
      </c>
      <c r="BJ39" s="189" t="s">
        <v>429</v>
      </c>
      <c r="BK39" s="189" t="s">
        <v>429</v>
      </c>
      <c r="BL39" s="189" t="s">
        <v>429</v>
      </c>
      <c r="BM39" s="189" t="s">
        <v>429</v>
      </c>
      <c r="BN39" s="189" t="s">
        <v>429</v>
      </c>
      <c r="BO39" s="189" t="s">
        <v>429</v>
      </c>
      <c r="BP39" s="189" t="s">
        <v>429</v>
      </c>
      <c r="BQ39" s="189" t="s">
        <v>429</v>
      </c>
      <c r="BR39" s="189" t="s">
        <v>429</v>
      </c>
      <c r="BS39" s="189" t="s">
        <v>429</v>
      </c>
      <c r="BT39" s="189" t="s">
        <v>429</v>
      </c>
      <c r="BU39" s="189" t="s">
        <v>429</v>
      </c>
      <c r="BV39" s="189" t="s">
        <v>429</v>
      </c>
      <c r="BW39" s="189" t="s">
        <v>429</v>
      </c>
      <c r="BX39" s="189" t="s">
        <v>429</v>
      </c>
      <c r="BY39" s="189" t="s">
        <v>429</v>
      </c>
      <c r="BZ39" s="189" t="s">
        <v>429</v>
      </c>
      <c r="CA39" s="189" t="s">
        <v>429</v>
      </c>
      <c r="CB39" s="189" t="s">
        <v>429</v>
      </c>
      <c r="CC39" s="189" t="s">
        <v>429</v>
      </c>
      <c r="CD39" s="189" t="s">
        <v>429</v>
      </c>
      <c r="CE39" s="189" t="s">
        <v>429</v>
      </c>
      <c r="CF39" s="189" t="s">
        <v>429</v>
      </c>
      <c r="CG39" s="189" t="s">
        <v>429</v>
      </c>
      <c r="CH39" s="189" t="s">
        <v>429</v>
      </c>
      <c r="CI39" s="189" t="s">
        <v>429</v>
      </c>
      <c r="CJ39" s="189" t="s">
        <v>429</v>
      </c>
      <c r="CK39" s="189" t="s">
        <v>429</v>
      </c>
      <c r="CL39" s="189" t="s">
        <v>429</v>
      </c>
      <c r="CM39" s="189" t="s">
        <v>429</v>
      </c>
      <c r="CN39" s="189" t="s">
        <v>429</v>
      </c>
      <c r="CO39" s="189" t="s">
        <v>429</v>
      </c>
      <c r="CP39" s="189" t="s">
        <v>429</v>
      </c>
      <c r="CQ39" s="189" t="s">
        <v>429</v>
      </c>
      <c r="CR39" s="189" t="s">
        <v>429</v>
      </c>
      <c r="CS39" s="189" t="s">
        <v>429</v>
      </c>
      <c r="CT39" s="189" t="s">
        <v>429</v>
      </c>
      <c r="CU39" s="189" t="s">
        <v>429</v>
      </c>
      <c r="CV39" s="189" t="s">
        <v>429</v>
      </c>
      <c r="CW39" s="189" t="s">
        <v>429</v>
      </c>
      <c r="CX39" s="189" t="s">
        <v>429</v>
      </c>
      <c r="CY39" s="189" t="s">
        <v>429</v>
      </c>
      <c r="CZ39" s="189" t="s">
        <v>429</v>
      </c>
      <c r="DA39" s="189" t="s">
        <v>429</v>
      </c>
      <c r="DB39" s="189" t="s">
        <v>429</v>
      </c>
      <c r="DC39" s="189" t="s">
        <v>429</v>
      </c>
      <c r="DD39" s="189" t="s">
        <v>429</v>
      </c>
      <c r="DE39" s="189" t="s">
        <v>429</v>
      </c>
      <c r="DF39" s="189" t="s">
        <v>429</v>
      </c>
      <c r="DG39" s="189" t="s">
        <v>429</v>
      </c>
      <c r="DH39" s="189" t="s">
        <v>429</v>
      </c>
      <c r="DI39" s="189" t="s">
        <v>429</v>
      </c>
      <c r="DJ39" s="189" t="s">
        <v>429</v>
      </c>
      <c r="DK39" s="189" t="s">
        <v>429</v>
      </c>
      <c r="DL39" s="189" t="s">
        <v>429</v>
      </c>
      <c r="DM39" s="189" t="s">
        <v>429</v>
      </c>
      <c r="DN39" s="189" t="s">
        <v>429</v>
      </c>
      <c r="DO39" s="189" t="s">
        <v>429</v>
      </c>
      <c r="DP39" s="189" t="s">
        <v>429</v>
      </c>
      <c r="DQ39" s="189" t="s">
        <v>429</v>
      </c>
      <c r="DR39" s="189" t="s">
        <v>429</v>
      </c>
      <c r="DS39" s="189" t="s">
        <v>429</v>
      </c>
      <c r="DT39" s="189" t="s">
        <v>429</v>
      </c>
      <c r="DU39" s="189" t="s">
        <v>429</v>
      </c>
      <c r="DV39" s="189" t="s">
        <v>429</v>
      </c>
      <c r="DW39" s="189" t="s">
        <v>429</v>
      </c>
      <c r="DX39" s="189" t="s">
        <v>429</v>
      </c>
      <c r="DY39" s="189" t="s">
        <v>429</v>
      </c>
      <c r="DZ39" s="189" t="s">
        <v>429</v>
      </c>
      <c r="EA39" s="189" t="s">
        <v>429</v>
      </c>
      <c r="EB39" s="189" t="s">
        <v>429</v>
      </c>
      <c r="EC39" s="189" t="s">
        <v>429</v>
      </c>
      <c r="ED39" s="189" t="s">
        <v>429</v>
      </c>
      <c r="EE39" s="189" t="s">
        <v>429</v>
      </c>
      <c r="EF39" s="189" t="s">
        <v>429</v>
      </c>
      <c r="EG39" s="189" t="s">
        <v>429</v>
      </c>
      <c r="EH39" s="189" t="s">
        <v>429</v>
      </c>
    </row>
    <row r="40" spans="1:138" s="17" customFormat="1" ht="12.75">
      <c r="A40" s="202">
        <v>45826.754508495374</v>
      </c>
      <c r="B40" s="204" t="s">
        <v>27</v>
      </c>
      <c r="C40" s="103" t="s">
        <v>28</v>
      </c>
      <c r="D40" s="103" t="s">
        <v>29</v>
      </c>
      <c r="E40" s="194">
        <f>Form_Responses1[[#This Row],[Acertos]]*12/10</f>
        <v>4.8</v>
      </c>
      <c r="F40" s="104">
        <f>SUM(I40,L40,R40,U40,X40,AA40,AD40,Form_Responses1[[#This Row],[Q3]],Form_Responses1[[#This Row],[+Qarima]],Form_Responses1[[#This Row],[Q9]],Form_Responses1[[#This Row],[Q10]])</f>
        <v>4</v>
      </c>
      <c r="G40" s="103" t="s">
        <v>398</v>
      </c>
      <c r="H40" s="150" t="s">
        <v>30</v>
      </c>
      <c r="I40" s="151">
        <v>1</v>
      </c>
      <c r="J40" s="149"/>
      <c r="K40" s="150" t="s">
        <v>31</v>
      </c>
      <c r="L40" s="151">
        <v>0.5</v>
      </c>
      <c r="M40" s="149" t="s">
        <v>427</v>
      </c>
      <c r="N40" s="150"/>
      <c r="O40" s="159">
        <v>0</v>
      </c>
      <c r="P40" s="158"/>
      <c r="Q40" s="130" t="s">
        <v>32</v>
      </c>
      <c r="R40" s="131">
        <v>0</v>
      </c>
      <c r="S40" s="132"/>
      <c r="T40" s="130" t="s">
        <v>33</v>
      </c>
      <c r="U40" s="131">
        <v>0</v>
      </c>
      <c r="V40" s="132"/>
      <c r="W40" s="130" t="s">
        <v>34</v>
      </c>
      <c r="X40" s="131">
        <v>0</v>
      </c>
      <c r="Y40" s="132"/>
      <c r="Z40" s="130" t="s">
        <v>35</v>
      </c>
      <c r="AA40" s="131">
        <v>0</v>
      </c>
      <c r="AB40" s="131"/>
      <c r="AC40" s="130" t="s">
        <v>36</v>
      </c>
      <c r="AD40" s="131">
        <v>0</v>
      </c>
      <c r="AE40" s="131"/>
      <c r="AF40" s="131">
        <v>1.5</v>
      </c>
      <c r="AG40" s="132" t="s">
        <v>446</v>
      </c>
      <c r="AH40" s="140">
        <f>SUM(R40,U40,X40,AA40,AD40,Form_Responses1[[#This Row],[+Qarima]])</f>
        <v>1.5</v>
      </c>
      <c r="AI40" s="167"/>
      <c r="AJ40" s="168">
        <v>1</v>
      </c>
      <c r="AK40" s="174"/>
      <c r="AL40" s="183"/>
      <c r="AM40" s="184"/>
      <c r="AN40" s="185"/>
      <c r="AO40" s="103"/>
      <c r="AP40" s="105" t="s">
        <v>37</v>
      </c>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row>
    <row r="41" spans="1:138" s="67" customFormat="1" ht="12.75">
      <c r="A41" s="203">
        <v>45826.771210034727</v>
      </c>
      <c r="B41" s="205" t="s">
        <v>354</v>
      </c>
      <c r="C41" s="201" t="s">
        <v>355</v>
      </c>
      <c r="D41" s="101" t="s">
        <v>356</v>
      </c>
      <c r="E41" s="193">
        <f>Form_Responses1[[#This Row],[Acertos]]*12/10</f>
        <v>9</v>
      </c>
      <c r="F41" s="104">
        <f>SUM(I41,L41,R41,U41,X41,AA41,AD41,Form_Responses1[[#This Row],[Q3]],Form_Responses1[[#This Row],[+Qarima]],Form_Responses1[[#This Row],[Q9]],Form_Responses1[[#This Row],[Q10]])</f>
        <v>7.5</v>
      </c>
      <c r="G41" s="101" t="s">
        <v>398</v>
      </c>
      <c r="H41" s="146" t="s">
        <v>105</v>
      </c>
      <c r="I41" s="147">
        <v>1</v>
      </c>
      <c r="J41" s="148"/>
      <c r="K41" s="146" t="s">
        <v>357</v>
      </c>
      <c r="L41" s="147">
        <v>1</v>
      </c>
      <c r="M41" s="148"/>
      <c r="N41" s="146"/>
      <c r="O41" s="157">
        <v>0.5</v>
      </c>
      <c r="P41" s="160"/>
      <c r="Q41" s="126" t="s">
        <v>83</v>
      </c>
      <c r="R41" s="127">
        <v>1</v>
      </c>
      <c r="S41" s="128"/>
      <c r="T41" s="126" t="s">
        <v>358</v>
      </c>
      <c r="U41" s="127">
        <v>1</v>
      </c>
      <c r="V41" s="128"/>
      <c r="W41" s="126" t="s">
        <v>359</v>
      </c>
      <c r="X41" s="127">
        <v>1</v>
      </c>
      <c r="Y41" s="128"/>
      <c r="Z41" s="126" t="s">
        <v>140</v>
      </c>
      <c r="AA41" s="127">
        <v>1</v>
      </c>
      <c r="AB41" s="127"/>
      <c r="AC41" s="126" t="s">
        <v>283</v>
      </c>
      <c r="AD41" s="127">
        <v>0</v>
      </c>
      <c r="AE41" s="127"/>
      <c r="AF41" s="127">
        <v>0</v>
      </c>
      <c r="AG41" s="128"/>
      <c r="AH41" s="140">
        <f>SUM(R41,U41,X41,AA41,AD41,Form_Responses1[[#This Row],[+Qarima]])</f>
        <v>4</v>
      </c>
      <c r="AI41" s="165"/>
      <c r="AJ41" s="169">
        <v>1</v>
      </c>
      <c r="AK41" s="175" t="s">
        <v>453</v>
      </c>
      <c r="AL41" s="180"/>
      <c r="AM41" s="181"/>
      <c r="AN41" s="182"/>
      <c r="AO41" s="101"/>
      <c r="AP41" s="191" t="s">
        <v>360</v>
      </c>
      <c r="AQ41" s="189" t="s">
        <v>429</v>
      </c>
      <c r="AR41" s="189" t="s">
        <v>429</v>
      </c>
      <c r="AS41" s="189" t="s">
        <v>429</v>
      </c>
      <c r="AT41" s="189" t="s">
        <v>429</v>
      </c>
      <c r="AU41" s="189" t="s">
        <v>429</v>
      </c>
      <c r="AV41" s="189" t="s">
        <v>429</v>
      </c>
      <c r="AW41" s="189" t="s">
        <v>429</v>
      </c>
      <c r="AX41" s="189" t="s">
        <v>429</v>
      </c>
      <c r="AY41" s="189" t="s">
        <v>429</v>
      </c>
      <c r="AZ41" s="189" t="s">
        <v>429</v>
      </c>
      <c r="BA41" s="189" t="s">
        <v>429</v>
      </c>
      <c r="BB41" s="189" t="s">
        <v>429</v>
      </c>
      <c r="BC41" s="189" t="s">
        <v>429</v>
      </c>
      <c r="BD41" s="189" t="s">
        <v>429</v>
      </c>
      <c r="BE41" s="189" t="s">
        <v>429</v>
      </c>
      <c r="BF41" s="189" t="s">
        <v>429</v>
      </c>
      <c r="BG41" s="189" t="s">
        <v>429</v>
      </c>
      <c r="BH41" s="189" t="s">
        <v>429</v>
      </c>
      <c r="BI41" s="189" t="s">
        <v>429</v>
      </c>
      <c r="BJ41" s="189" t="s">
        <v>429</v>
      </c>
      <c r="BK41" s="189" t="s">
        <v>429</v>
      </c>
      <c r="BL41" s="189" t="s">
        <v>429</v>
      </c>
      <c r="BM41" s="189" t="s">
        <v>429</v>
      </c>
      <c r="BN41" s="189" t="s">
        <v>429</v>
      </c>
      <c r="BO41" s="189" t="s">
        <v>429</v>
      </c>
      <c r="BP41" s="189" t="s">
        <v>429</v>
      </c>
      <c r="BQ41" s="189" t="s">
        <v>429</v>
      </c>
      <c r="BR41" s="189" t="s">
        <v>429</v>
      </c>
      <c r="BS41" s="189" t="s">
        <v>429</v>
      </c>
      <c r="BT41" s="189" t="s">
        <v>429</v>
      </c>
      <c r="BU41" s="189" t="s">
        <v>429</v>
      </c>
      <c r="BV41" s="189" t="s">
        <v>429</v>
      </c>
      <c r="BW41" s="189" t="s">
        <v>429</v>
      </c>
      <c r="BX41" s="189" t="s">
        <v>429</v>
      </c>
      <c r="BY41" s="189" t="s">
        <v>429</v>
      </c>
      <c r="BZ41" s="189" t="s">
        <v>429</v>
      </c>
      <c r="CA41" s="189" t="s">
        <v>429</v>
      </c>
      <c r="CB41" s="189" t="s">
        <v>429</v>
      </c>
      <c r="CC41" s="189" t="s">
        <v>429</v>
      </c>
      <c r="CD41" s="189" t="s">
        <v>429</v>
      </c>
      <c r="CE41" s="189" t="s">
        <v>429</v>
      </c>
      <c r="CF41" s="189" t="s">
        <v>429</v>
      </c>
      <c r="CG41" s="189" t="s">
        <v>429</v>
      </c>
      <c r="CH41" s="189" t="s">
        <v>429</v>
      </c>
      <c r="CI41" s="189" t="s">
        <v>429</v>
      </c>
      <c r="CJ41" s="189" t="s">
        <v>429</v>
      </c>
      <c r="CK41" s="189" t="s">
        <v>429</v>
      </c>
      <c r="CL41" s="189" t="s">
        <v>429</v>
      </c>
      <c r="CM41" s="189" t="s">
        <v>429</v>
      </c>
      <c r="CN41" s="189" t="s">
        <v>429</v>
      </c>
      <c r="CO41" s="189" t="s">
        <v>429</v>
      </c>
      <c r="CP41" s="189" t="s">
        <v>429</v>
      </c>
      <c r="CQ41" s="189" t="s">
        <v>429</v>
      </c>
      <c r="CR41" s="189" t="s">
        <v>429</v>
      </c>
      <c r="CS41" s="189" t="s">
        <v>429</v>
      </c>
      <c r="CT41" s="189" t="s">
        <v>429</v>
      </c>
      <c r="CU41" s="189" t="s">
        <v>429</v>
      </c>
      <c r="CV41" s="189" t="s">
        <v>429</v>
      </c>
      <c r="CW41" s="189" t="s">
        <v>429</v>
      </c>
      <c r="CX41" s="189" t="s">
        <v>429</v>
      </c>
      <c r="CY41" s="189" t="s">
        <v>429</v>
      </c>
      <c r="CZ41" s="189" t="s">
        <v>429</v>
      </c>
      <c r="DA41" s="189" t="s">
        <v>429</v>
      </c>
      <c r="DB41" s="189" t="s">
        <v>429</v>
      </c>
      <c r="DC41" s="189" t="s">
        <v>429</v>
      </c>
      <c r="DD41" s="189" t="s">
        <v>429</v>
      </c>
      <c r="DE41" s="189" t="s">
        <v>429</v>
      </c>
      <c r="DF41" s="189" t="s">
        <v>429</v>
      </c>
      <c r="DG41" s="189" t="s">
        <v>429</v>
      </c>
      <c r="DH41" s="189" t="s">
        <v>429</v>
      </c>
      <c r="DI41" s="189" t="s">
        <v>429</v>
      </c>
      <c r="DJ41" s="189" t="s">
        <v>429</v>
      </c>
      <c r="DK41" s="189" t="s">
        <v>429</v>
      </c>
      <c r="DL41" s="189" t="s">
        <v>429</v>
      </c>
      <c r="DM41" s="189" t="s">
        <v>429</v>
      </c>
      <c r="DN41" s="189" t="s">
        <v>429</v>
      </c>
      <c r="DO41" s="189" t="s">
        <v>429</v>
      </c>
      <c r="DP41" s="189" t="s">
        <v>429</v>
      </c>
      <c r="DQ41" s="189" t="s">
        <v>429</v>
      </c>
      <c r="DR41" s="189" t="s">
        <v>429</v>
      </c>
      <c r="DS41" s="189" t="s">
        <v>429</v>
      </c>
      <c r="DT41" s="189" t="s">
        <v>429</v>
      </c>
      <c r="DU41" s="189" t="s">
        <v>429</v>
      </c>
      <c r="DV41" s="189" t="s">
        <v>429</v>
      </c>
      <c r="DW41" s="189" t="s">
        <v>429</v>
      </c>
      <c r="DX41" s="189" t="s">
        <v>429</v>
      </c>
      <c r="DY41" s="189" t="s">
        <v>429</v>
      </c>
      <c r="DZ41" s="189" t="s">
        <v>429</v>
      </c>
      <c r="EA41" s="189" t="s">
        <v>429</v>
      </c>
      <c r="EB41" s="189" t="s">
        <v>429</v>
      </c>
      <c r="EC41" s="189" t="s">
        <v>429</v>
      </c>
      <c r="ED41" s="189" t="s">
        <v>429</v>
      </c>
      <c r="EE41" s="189" t="s">
        <v>429</v>
      </c>
      <c r="EF41" s="189" t="s">
        <v>429</v>
      </c>
      <c r="EG41" s="189" t="s">
        <v>429</v>
      </c>
      <c r="EH41" s="189" t="s">
        <v>429</v>
      </c>
    </row>
    <row r="42" spans="1:138" ht="15.75" customHeight="1">
      <c r="A42" s="47"/>
      <c r="B42" s="206"/>
      <c r="C42" s="108"/>
      <c r="D42" s="108"/>
      <c r="E42" s="195"/>
      <c r="F42" s="109"/>
      <c r="G42" s="108"/>
      <c r="H42" s="152"/>
      <c r="I42" s="153"/>
      <c r="J42" s="154"/>
      <c r="K42" s="152"/>
      <c r="L42" s="153"/>
      <c r="M42" s="154"/>
      <c r="N42" s="152"/>
      <c r="O42" s="161"/>
      <c r="P42" s="162"/>
      <c r="Q42" s="133"/>
      <c r="R42" s="134"/>
      <c r="S42" s="135"/>
      <c r="T42" s="133"/>
      <c r="U42" s="134">
        <v>0</v>
      </c>
      <c r="V42" s="135"/>
      <c r="W42" s="133"/>
      <c r="X42" s="134">
        <v>0</v>
      </c>
      <c r="Y42" s="135"/>
      <c r="Z42" s="133"/>
      <c r="AA42" s="134">
        <v>0</v>
      </c>
      <c r="AB42" s="134"/>
      <c r="AC42" s="133"/>
      <c r="AD42" s="134">
        <v>0</v>
      </c>
      <c r="AE42" s="134"/>
      <c r="AF42" s="134">
        <v>0</v>
      </c>
      <c r="AG42" s="136"/>
      <c r="AH42" s="141"/>
      <c r="AI42" s="170"/>
      <c r="AJ42" s="171"/>
      <c r="AK42" s="176"/>
      <c r="AL42" s="186"/>
      <c r="AM42" s="187"/>
      <c r="AN42" s="188"/>
      <c r="AO42" s="108"/>
      <c r="AP42" s="110"/>
      <c r="AQ42" s="190" t="s">
        <v>429</v>
      </c>
      <c r="AR42" s="190" t="s">
        <v>429</v>
      </c>
      <c r="AS42" s="190" t="s">
        <v>429</v>
      </c>
      <c r="AT42" s="190" t="s">
        <v>429</v>
      </c>
      <c r="AU42" s="190" t="s">
        <v>429</v>
      </c>
      <c r="AV42" s="190" t="s">
        <v>429</v>
      </c>
      <c r="AW42" s="190" t="s">
        <v>429</v>
      </c>
      <c r="AX42" s="190" t="s">
        <v>429</v>
      </c>
      <c r="AY42" s="190" t="s">
        <v>429</v>
      </c>
      <c r="AZ42" s="190" t="s">
        <v>429</v>
      </c>
      <c r="BA42" s="190" t="s">
        <v>429</v>
      </c>
      <c r="BB42" s="190" t="s">
        <v>429</v>
      </c>
      <c r="BC42" s="190" t="s">
        <v>429</v>
      </c>
      <c r="BD42" s="190" t="s">
        <v>429</v>
      </c>
      <c r="BE42" s="190" t="s">
        <v>429</v>
      </c>
      <c r="BF42" s="190" t="s">
        <v>429</v>
      </c>
      <c r="BG42" s="190" t="s">
        <v>429</v>
      </c>
      <c r="BH42" s="190" t="s">
        <v>429</v>
      </c>
      <c r="BI42" s="190" t="s">
        <v>429</v>
      </c>
      <c r="BJ42" s="190" t="s">
        <v>429</v>
      </c>
      <c r="BK42" s="190" t="s">
        <v>429</v>
      </c>
      <c r="BL42" s="190" t="s">
        <v>429</v>
      </c>
      <c r="BM42" s="190" t="s">
        <v>429</v>
      </c>
      <c r="BN42" s="190" t="s">
        <v>429</v>
      </c>
      <c r="BO42" s="190" t="s">
        <v>429</v>
      </c>
      <c r="BP42" s="190" t="s">
        <v>429</v>
      </c>
      <c r="BQ42" s="190" t="s">
        <v>429</v>
      </c>
      <c r="BR42" s="190" t="s">
        <v>429</v>
      </c>
      <c r="BS42" s="190" t="s">
        <v>429</v>
      </c>
      <c r="BT42" s="190" t="s">
        <v>429</v>
      </c>
      <c r="BU42" s="190" t="s">
        <v>429</v>
      </c>
      <c r="BV42" s="190" t="s">
        <v>429</v>
      </c>
      <c r="BW42" s="190" t="s">
        <v>429</v>
      </c>
      <c r="BX42" s="190" t="s">
        <v>429</v>
      </c>
      <c r="BY42" s="190" t="s">
        <v>429</v>
      </c>
      <c r="BZ42" s="190" t="s">
        <v>429</v>
      </c>
      <c r="CA42" s="190" t="s">
        <v>429</v>
      </c>
      <c r="CB42" s="190" t="s">
        <v>429</v>
      </c>
      <c r="CC42" s="190" t="s">
        <v>429</v>
      </c>
      <c r="CD42" s="190" t="s">
        <v>429</v>
      </c>
      <c r="CE42" s="190" t="s">
        <v>429</v>
      </c>
      <c r="CF42" s="190" t="s">
        <v>429</v>
      </c>
      <c r="CG42" s="190" t="s">
        <v>429</v>
      </c>
      <c r="CH42" s="190" t="s">
        <v>429</v>
      </c>
      <c r="CI42" s="190" t="s">
        <v>429</v>
      </c>
      <c r="CJ42" s="190" t="s">
        <v>429</v>
      </c>
      <c r="CK42" s="190" t="s">
        <v>429</v>
      </c>
      <c r="CL42" s="190" t="s">
        <v>429</v>
      </c>
      <c r="CM42" s="190" t="s">
        <v>429</v>
      </c>
      <c r="CN42" s="190" t="s">
        <v>429</v>
      </c>
      <c r="CO42" s="190" t="s">
        <v>429</v>
      </c>
      <c r="CP42" s="190" t="s">
        <v>429</v>
      </c>
      <c r="CQ42" s="190" t="s">
        <v>429</v>
      </c>
      <c r="CR42" s="190" t="s">
        <v>429</v>
      </c>
      <c r="CS42" s="190" t="s">
        <v>429</v>
      </c>
      <c r="CT42" s="190" t="s">
        <v>429</v>
      </c>
      <c r="CU42" s="190" t="s">
        <v>429</v>
      </c>
      <c r="CV42" s="190" t="s">
        <v>429</v>
      </c>
      <c r="CW42" s="190" t="s">
        <v>429</v>
      </c>
      <c r="CX42" s="190" t="s">
        <v>429</v>
      </c>
      <c r="CY42" s="190" t="s">
        <v>429</v>
      </c>
      <c r="CZ42" s="190" t="s">
        <v>429</v>
      </c>
      <c r="DA42" s="190" t="s">
        <v>429</v>
      </c>
      <c r="DB42" s="190" t="s">
        <v>429</v>
      </c>
      <c r="DC42" s="190" t="s">
        <v>429</v>
      </c>
      <c r="DD42" s="190" t="s">
        <v>429</v>
      </c>
      <c r="DE42" s="190" t="s">
        <v>429</v>
      </c>
      <c r="DF42" s="190" t="s">
        <v>429</v>
      </c>
      <c r="DG42" s="190" t="s">
        <v>429</v>
      </c>
      <c r="DH42" s="190" t="s">
        <v>429</v>
      </c>
      <c r="DI42" s="190" t="s">
        <v>429</v>
      </c>
      <c r="DJ42" s="190" t="s">
        <v>429</v>
      </c>
      <c r="DK42" s="190" t="s">
        <v>429</v>
      </c>
      <c r="DL42" s="190" t="s">
        <v>429</v>
      </c>
      <c r="DM42" s="190" t="s">
        <v>429</v>
      </c>
      <c r="DN42" s="190" t="s">
        <v>429</v>
      </c>
      <c r="DO42" s="190" t="s">
        <v>429</v>
      </c>
      <c r="DP42" s="190" t="s">
        <v>429</v>
      </c>
      <c r="DQ42" s="190" t="s">
        <v>429</v>
      </c>
      <c r="DR42" s="190" t="s">
        <v>429</v>
      </c>
      <c r="DS42" s="190" t="s">
        <v>429</v>
      </c>
      <c r="DT42" s="190" t="s">
        <v>429</v>
      </c>
      <c r="DU42" s="190" t="s">
        <v>429</v>
      </c>
      <c r="DV42" s="190" t="s">
        <v>429</v>
      </c>
      <c r="DW42" s="190" t="s">
        <v>429</v>
      </c>
      <c r="DX42" s="190" t="s">
        <v>429</v>
      </c>
      <c r="DY42" s="190" t="s">
        <v>429</v>
      </c>
      <c r="DZ42" s="190" t="s">
        <v>429</v>
      </c>
      <c r="EA42" s="190" t="s">
        <v>429</v>
      </c>
      <c r="EB42" s="190" t="s">
        <v>429</v>
      </c>
      <c r="EC42" s="190" t="s">
        <v>429</v>
      </c>
      <c r="ED42" s="190" t="s">
        <v>429</v>
      </c>
      <c r="EE42" s="190" t="s">
        <v>429</v>
      </c>
      <c r="EF42" s="190" t="s">
        <v>429</v>
      </c>
      <c r="EG42" s="190" t="s">
        <v>429</v>
      </c>
      <c r="EH42" s="190" t="s">
        <v>429</v>
      </c>
    </row>
  </sheetData>
  <phoneticPr fontId="6" type="noConversion"/>
  <hyperlinks>
    <hyperlink ref="AP4" r:id="rId1" location="scrollTo=-cYOVTKs06U0" xr:uid="{00000000-0004-0000-0000-000000000000}"/>
    <hyperlink ref="AP40" r:id="rId2" xr:uid="{00000000-0004-0000-0000-000001000000}"/>
    <hyperlink ref="AP21" r:id="rId3" xr:uid="{00000000-0004-0000-0000-000002000000}"/>
    <hyperlink ref="AP15" r:id="rId4" xr:uid="{00000000-0004-0000-0000-000003000000}"/>
    <hyperlink ref="AP20" r:id="rId5" xr:uid="{00000000-0004-0000-0000-000004000000}"/>
    <hyperlink ref="AP19" r:id="rId6" xr:uid="{00000000-0004-0000-0000-000005000000}"/>
    <hyperlink ref="AP34" r:id="rId7" xr:uid="{00000000-0004-0000-0000-000006000000}"/>
    <hyperlink ref="AP5" r:id="rId8" xr:uid="{00000000-0004-0000-0000-000007000000}"/>
    <hyperlink ref="AP3" r:id="rId9" xr:uid="{00000000-0004-0000-0000-000008000000}"/>
    <hyperlink ref="AP26" r:id="rId10" xr:uid="{00000000-0004-0000-0000-000009000000}"/>
    <hyperlink ref="AP37" r:id="rId11" xr:uid="{00000000-0004-0000-0000-00000A000000}"/>
    <hyperlink ref="AP39" r:id="rId12" xr:uid="{00000000-0004-0000-0000-00000B000000}"/>
    <hyperlink ref="AP9" r:id="rId13" xr:uid="{00000000-0004-0000-0000-00000C000000}"/>
    <hyperlink ref="AP31" r:id="rId14" xr:uid="{00000000-0004-0000-0000-00000D000000}"/>
    <hyperlink ref="AP17" r:id="rId15" xr:uid="{00000000-0004-0000-0000-00000E000000}"/>
    <hyperlink ref="AP24" r:id="rId16" xr:uid="{00000000-0004-0000-0000-00000F000000}"/>
    <hyperlink ref="AP32" r:id="rId17" xr:uid="{00000000-0004-0000-0000-000010000000}"/>
    <hyperlink ref="AP28" r:id="rId18" xr:uid="{00000000-0004-0000-0000-000011000000}"/>
    <hyperlink ref="AP27" r:id="rId19" xr:uid="{00000000-0004-0000-0000-000012000000}"/>
    <hyperlink ref="AP10" r:id="rId20" xr:uid="{00000000-0004-0000-0000-000013000000}"/>
    <hyperlink ref="AP23" r:id="rId21" xr:uid="{00000000-0004-0000-0000-000014000000}"/>
    <hyperlink ref="AP8" r:id="rId22" xr:uid="{00000000-0004-0000-0000-000015000000}"/>
    <hyperlink ref="AP7" r:id="rId23" xr:uid="{00000000-0004-0000-0000-000016000000}"/>
    <hyperlink ref="AP35" r:id="rId24" xr:uid="{00000000-0004-0000-0000-000017000000}"/>
    <hyperlink ref="AP33" r:id="rId25" xr:uid="{00000000-0004-0000-0000-000018000000}"/>
    <hyperlink ref="AP18" r:id="rId26" xr:uid="{00000000-0004-0000-0000-000019000000}"/>
    <hyperlink ref="AP30" r:id="rId27" xr:uid="{00000000-0004-0000-0000-00001A000000}"/>
    <hyperlink ref="AP38" r:id="rId28" xr:uid="{00000000-0004-0000-0000-00001B000000}"/>
    <hyperlink ref="AP12" r:id="rId29" xr:uid="{00000000-0004-0000-0000-00001C000000}"/>
    <hyperlink ref="AP25" r:id="rId30" xr:uid="{00000000-0004-0000-0000-00001D000000}"/>
    <hyperlink ref="AP16" r:id="rId31" xr:uid="{00000000-0004-0000-0000-00001E000000}"/>
    <hyperlink ref="AP22" r:id="rId32" xr:uid="{00000000-0004-0000-0000-00001F000000}"/>
    <hyperlink ref="AP6" r:id="rId33" location="scrollTo=_nIlBLRZ6Pbj" xr:uid="{00000000-0004-0000-0000-000020000000}"/>
    <hyperlink ref="AP29" r:id="rId34" xr:uid="{00000000-0004-0000-0000-000021000000}"/>
    <hyperlink ref="AP41" r:id="rId35" xr:uid="{00000000-0004-0000-0000-000022000000}"/>
    <hyperlink ref="AP36" r:id="rId36" xr:uid="{00000000-0004-0000-0000-000023000000}"/>
    <hyperlink ref="AP14" r:id="rId37" xr:uid="{00000000-0004-0000-0000-000024000000}"/>
    <hyperlink ref="AP11" r:id="rId38" xr:uid="{00000000-0004-0000-0000-000025000000}"/>
    <hyperlink ref="AP13" r:id="rId39" xr:uid="{00000000-0004-0000-0000-000026000000}"/>
  </hyperlinks>
  <pageMargins left="0.7" right="0.7" top="0.75" bottom="0.75" header="0.3" footer="0.3"/>
  <tableParts count="1">
    <tablePart r:id="rId40"/>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A95D8-365C-44DF-9ED2-7F4934FA0AEA}">
  <dimension ref="A1:G42"/>
  <sheetViews>
    <sheetView topLeftCell="C1" zoomScaleNormal="100" workbookViewId="0">
      <selection activeCell="D10" sqref="D10"/>
    </sheetView>
  </sheetViews>
  <sheetFormatPr defaultRowHeight="12.75"/>
  <cols>
    <col min="1" max="1" width="21.28515625" style="102" hidden="1" customWidth="1"/>
    <col min="2" max="2" width="30.140625" style="102" hidden="1" customWidth="1"/>
    <col min="3" max="3" width="37" style="102" bestFit="1" customWidth="1"/>
    <col min="4" max="4" width="10.140625" style="100" bestFit="1" customWidth="1"/>
    <col min="5" max="5" width="6.7109375" style="199" customWidth="1"/>
    <col min="6" max="6" width="39" hidden="1" customWidth="1"/>
    <col min="7" max="7" width="18.85546875" customWidth="1"/>
  </cols>
  <sheetData>
    <row r="1" spans="1:7">
      <c r="A1" s="112" t="s">
        <v>0</v>
      </c>
      <c r="B1" s="112" t="s">
        <v>1</v>
      </c>
      <c r="C1" s="112" t="s">
        <v>2</v>
      </c>
      <c r="D1" s="90" t="s">
        <v>3</v>
      </c>
      <c r="E1" s="198" t="s">
        <v>477</v>
      </c>
      <c r="F1" s="196" t="s">
        <v>541</v>
      </c>
      <c r="G1" s="207" t="s">
        <v>542</v>
      </c>
    </row>
    <row r="2" spans="1:7">
      <c r="A2" s="1">
        <v>45785.973760821755</v>
      </c>
      <c r="B2" s="120" t="s">
        <v>96</v>
      </c>
      <c r="C2" s="120" t="s">
        <v>97</v>
      </c>
      <c r="D2" s="120" t="s">
        <v>98</v>
      </c>
      <c r="E2" s="192">
        <v>10</v>
      </c>
      <c r="F2" s="3" t="s">
        <v>478</v>
      </c>
    </row>
    <row r="3" spans="1:7">
      <c r="A3" s="4">
        <v>45786.811748206019</v>
      </c>
      <c r="B3" s="101" t="s">
        <v>15</v>
      </c>
      <c r="C3" s="101" t="s">
        <v>16</v>
      </c>
      <c r="D3" s="101" t="s">
        <v>17</v>
      </c>
      <c r="E3" s="200">
        <v>10</v>
      </c>
      <c r="F3" s="8" t="s">
        <v>479</v>
      </c>
    </row>
    <row r="4" spans="1:7">
      <c r="A4" s="1">
        <v>45785.853092789352</v>
      </c>
      <c r="B4" s="103" t="s">
        <v>480</v>
      </c>
      <c r="C4" s="103" t="s">
        <v>92</v>
      </c>
      <c r="D4" s="103" t="s">
        <v>481</v>
      </c>
      <c r="E4" s="194">
        <v>8</v>
      </c>
      <c r="F4" s="3" t="s">
        <v>482</v>
      </c>
      <c r="G4" s="189" t="s">
        <v>483</v>
      </c>
    </row>
    <row r="5" spans="1:7">
      <c r="A5" s="4">
        <v>45785.775231516207</v>
      </c>
      <c r="B5" s="101" t="s">
        <v>484</v>
      </c>
      <c r="C5" s="101" t="s">
        <v>336</v>
      </c>
      <c r="D5" s="101" t="s">
        <v>337</v>
      </c>
      <c r="E5" s="200">
        <v>10</v>
      </c>
      <c r="F5" s="8" t="s">
        <v>485</v>
      </c>
    </row>
    <row r="6" spans="1:7">
      <c r="A6" s="65">
        <v>45786.981790659724</v>
      </c>
      <c r="B6" s="108" t="s">
        <v>234</v>
      </c>
      <c r="C6" s="108" t="s">
        <v>235</v>
      </c>
      <c r="D6" s="108" t="s">
        <v>236</v>
      </c>
      <c r="E6" s="195">
        <v>10</v>
      </c>
      <c r="F6" s="3" t="s">
        <v>486</v>
      </c>
    </row>
    <row r="7" spans="1:7">
      <c r="A7" s="35">
        <v>45785.852307800931</v>
      </c>
      <c r="B7" s="120" t="s">
        <v>227</v>
      </c>
      <c r="C7" s="120" t="s">
        <v>228</v>
      </c>
      <c r="D7" s="120" t="s">
        <v>229</v>
      </c>
      <c r="E7" s="192">
        <v>8</v>
      </c>
      <c r="F7" s="8" t="s">
        <v>487</v>
      </c>
      <c r="G7" s="189" t="s">
        <v>483</v>
      </c>
    </row>
    <row r="8" spans="1:7">
      <c r="A8" s="1">
        <v>45786.027493321759</v>
      </c>
      <c r="B8" s="101" t="s">
        <v>133</v>
      </c>
      <c r="C8" s="101" t="s">
        <v>134</v>
      </c>
      <c r="D8" s="101" t="s">
        <v>135</v>
      </c>
      <c r="E8" s="200">
        <v>10</v>
      </c>
      <c r="F8" s="3" t="s">
        <v>488</v>
      </c>
    </row>
    <row r="9" spans="1:7">
      <c r="A9" s="4">
        <v>45786.64694063658</v>
      </c>
      <c r="B9" s="103" t="s">
        <v>207</v>
      </c>
      <c r="C9" s="103" t="s">
        <v>208</v>
      </c>
      <c r="D9" s="103" t="s">
        <v>209</v>
      </c>
      <c r="E9" s="194">
        <v>10</v>
      </c>
      <c r="F9" s="8" t="s">
        <v>489</v>
      </c>
    </row>
    <row r="10" spans="1:7">
      <c r="A10" s="1">
        <v>45786.999161250002</v>
      </c>
      <c r="B10" s="101" t="s">
        <v>376</v>
      </c>
      <c r="C10" s="101" t="s">
        <v>377</v>
      </c>
      <c r="D10" s="101" t="s">
        <v>378</v>
      </c>
      <c r="E10" s="200">
        <v>9</v>
      </c>
      <c r="F10" s="3" t="s">
        <v>490</v>
      </c>
      <c r="G10" s="189" t="s">
        <v>491</v>
      </c>
    </row>
    <row r="11" spans="1:7">
      <c r="A11" s="52">
        <v>45786.874850601853</v>
      </c>
      <c r="B11" s="108" t="s">
        <v>294</v>
      </c>
      <c r="C11" s="108" t="s">
        <v>295</v>
      </c>
      <c r="D11" s="108" t="s">
        <v>296</v>
      </c>
      <c r="E11" s="195">
        <v>10</v>
      </c>
      <c r="F11" s="8" t="s">
        <v>492</v>
      </c>
    </row>
    <row r="12" spans="1:7">
      <c r="A12" s="48">
        <v>45785.840607812497</v>
      </c>
      <c r="B12" s="120" t="s">
        <v>385</v>
      </c>
      <c r="C12" s="120" t="s">
        <v>386</v>
      </c>
      <c r="D12" s="120" t="s">
        <v>387</v>
      </c>
      <c r="E12" s="192">
        <v>10</v>
      </c>
      <c r="F12" s="3" t="s">
        <v>493</v>
      </c>
    </row>
    <row r="13" spans="1:7">
      <c r="A13" s="4">
        <v>45786.748843611116</v>
      </c>
      <c r="B13" s="101" t="s">
        <v>366</v>
      </c>
      <c r="C13" s="101" t="s">
        <v>494</v>
      </c>
      <c r="D13" s="101" t="s">
        <v>368</v>
      </c>
      <c r="E13" s="200">
        <v>10</v>
      </c>
      <c r="F13" s="8" t="s">
        <v>495</v>
      </c>
    </row>
    <row r="14" spans="1:7">
      <c r="A14" s="1">
        <v>45786.590001631943</v>
      </c>
      <c r="B14" s="103" t="s">
        <v>49</v>
      </c>
      <c r="C14" s="103" t="s">
        <v>50</v>
      </c>
      <c r="D14" s="103" t="s">
        <v>51</v>
      </c>
      <c r="E14" s="194">
        <v>10</v>
      </c>
      <c r="F14" s="3" t="s">
        <v>496</v>
      </c>
    </row>
    <row r="15" spans="1:7">
      <c r="A15" s="4">
        <v>45786.995221562502</v>
      </c>
      <c r="B15" s="101" t="s">
        <v>497</v>
      </c>
      <c r="C15" s="101" t="s">
        <v>498</v>
      </c>
      <c r="D15" s="101" t="s">
        <v>319</v>
      </c>
      <c r="E15" s="200">
        <v>8</v>
      </c>
      <c r="F15" s="8" t="s">
        <v>499</v>
      </c>
      <c r="G15" s="189" t="s">
        <v>500</v>
      </c>
    </row>
    <row r="16" spans="1:7">
      <c r="A16" s="65">
        <v>45786.859118726847</v>
      </c>
      <c r="B16" s="108" t="s">
        <v>157</v>
      </c>
      <c r="C16" s="108" t="s">
        <v>158</v>
      </c>
      <c r="D16" s="108" t="s">
        <v>159</v>
      </c>
      <c r="E16" s="195">
        <v>10</v>
      </c>
      <c r="F16" s="3" t="s">
        <v>501</v>
      </c>
      <c r="G16" s="189"/>
    </row>
    <row r="17" spans="1:7">
      <c r="A17" s="35">
        <v>45786.497574421301</v>
      </c>
      <c r="B17" s="120" t="s">
        <v>265</v>
      </c>
      <c r="C17" s="120" t="s">
        <v>266</v>
      </c>
      <c r="D17" s="120" t="s">
        <v>267</v>
      </c>
      <c r="E17" s="192">
        <v>8</v>
      </c>
      <c r="F17" s="3" t="s">
        <v>501</v>
      </c>
      <c r="G17" s="189" t="s">
        <v>483</v>
      </c>
    </row>
    <row r="18" spans="1:7">
      <c r="A18" s="1">
        <v>45785.867482199072</v>
      </c>
      <c r="B18" s="101" t="s">
        <v>68</v>
      </c>
      <c r="C18" s="101" t="s">
        <v>69</v>
      </c>
      <c r="D18" s="101" t="s">
        <v>70</v>
      </c>
      <c r="E18" s="200">
        <v>10</v>
      </c>
      <c r="F18" s="3" t="s">
        <v>502</v>
      </c>
    </row>
    <row r="19" spans="1:7">
      <c r="A19" s="4">
        <v>45786.829139710651</v>
      </c>
      <c r="B19" s="103" t="s">
        <v>62</v>
      </c>
      <c r="C19" s="103" t="s">
        <v>63</v>
      </c>
      <c r="D19" s="103" t="s">
        <v>503</v>
      </c>
      <c r="E19" s="194">
        <v>7</v>
      </c>
      <c r="F19" s="8" t="s">
        <v>504</v>
      </c>
      <c r="G19" s="189" t="s">
        <v>505</v>
      </c>
    </row>
    <row r="20" spans="1:7">
      <c r="A20" s="1">
        <v>45786.065120752319</v>
      </c>
      <c r="B20" s="101" t="s">
        <v>38</v>
      </c>
      <c r="C20" s="101" t="s">
        <v>506</v>
      </c>
      <c r="D20" s="101" t="s">
        <v>40</v>
      </c>
      <c r="E20" s="200">
        <v>8</v>
      </c>
      <c r="F20" s="3" t="s">
        <v>507</v>
      </c>
      <c r="G20" s="189" t="s">
        <v>508</v>
      </c>
    </row>
    <row r="21" spans="1:7">
      <c r="A21" s="52">
        <v>45786.89411981481</v>
      </c>
      <c r="B21" s="108" t="s">
        <v>327</v>
      </c>
      <c r="C21" s="108" t="s">
        <v>328</v>
      </c>
      <c r="D21" s="108" t="s">
        <v>329</v>
      </c>
      <c r="E21" s="195">
        <v>10</v>
      </c>
      <c r="F21" s="8" t="s">
        <v>509</v>
      </c>
    </row>
    <row r="22" spans="1:7">
      <c r="A22" s="48">
        <v>45786.927208229172</v>
      </c>
      <c r="B22" s="120" t="s">
        <v>217</v>
      </c>
      <c r="C22" s="120" t="s">
        <v>218</v>
      </c>
      <c r="D22" s="120" t="s">
        <v>219</v>
      </c>
      <c r="E22" s="192">
        <v>7</v>
      </c>
      <c r="F22" s="3" t="s">
        <v>510</v>
      </c>
      <c r="G22" s="189" t="s">
        <v>511</v>
      </c>
    </row>
    <row r="23" spans="1:7">
      <c r="A23" s="4">
        <v>45786.670783587964</v>
      </c>
      <c r="B23" s="101" t="s">
        <v>167</v>
      </c>
      <c r="C23" s="101" t="s">
        <v>168</v>
      </c>
      <c r="D23" s="101" t="s">
        <v>169</v>
      </c>
      <c r="E23" s="200">
        <v>10</v>
      </c>
      <c r="F23" s="8" t="s">
        <v>512</v>
      </c>
    </row>
    <row r="24" spans="1:7">
      <c r="A24" s="1">
        <v>45785.871637870368</v>
      </c>
      <c r="B24" s="103" t="s">
        <v>304</v>
      </c>
      <c r="C24" s="103" t="s">
        <v>305</v>
      </c>
      <c r="D24" s="103" t="s">
        <v>306</v>
      </c>
      <c r="E24" s="194">
        <v>10</v>
      </c>
      <c r="F24" s="3" t="s">
        <v>513</v>
      </c>
    </row>
    <row r="25" spans="1:7">
      <c r="A25" s="4">
        <v>45786.895605497688</v>
      </c>
      <c r="B25" s="101" t="s">
        <v>102</v>
      </c>
      <c r="C25" s="101" t="s">
        <v>103</v>
      </c>
      <c r="D25" s="101" t="s">
        <v>104</v>
      </c>
      <c r="E25" s="200">
        <v>10</v>
      </c>
      <c r="F25" s="8" t="s">
        <v>514</v>
      </c>
    </row>
    <row r="26" spans="1:7">
      <c r="A26" s="65">
        <v>45786.749409351847</v>
      </c>
      <c r="B26" s="108" t="s">
        <v>199</v>
      </c>
      <c r="C26" s="108" t="s">
        <v>200</v>
      </c>
      <c r="D26" s="108" t="s">
        <v>201</v>
      </c>
      <c r="E26" s="195">
        <v>10</v>
      </c>
      <c r="F26" s="3" t="s">
        <v>515</v>
      </c>
    </row>
    <row r="27" spans="1:7">
      <c r="A27" s="35">
        <v>45785.851277905094</v>
      </c>
      <c r="B27" s="120" t="s">
        <v>188</v>
      </c>
      <c r="C27" s="120" t="s">
        <v>189</v>
      </c>
      <c r="D27" s="120" t="s">
        <v>190</v>
      </c>
      <c r="E27" s="192">
        <v>6</v>
      </c>
      <c r="F27" s="3" t="s">
        <v>510</v>
      </c>
      <c r="G27" s="189" t="s">
        <v>516</v>
      </c>
    </row>
    <row r="28" spans="1:7">
      <c r="A28" s="1">
        <v>45786.791316076386</v>
      </c>
      <c r="B28" s="101" t="s">
        <v>517</v>
      </c>
      <c r="C28" s="101" t="s">
        <v>345</v>
      </c>
      <c r="D28" s="101" t="s">
        <v>346</v>
      </c>
      <c r="E28" s="200">
        <v>7</v>
      </c>
      <c r="F28" s="3" t="s">
        <v>510</v>
      </c>
      <c r="G28" s="189" t="s">
        <v>511</v>
      </c>
    </row>
    <row r="29" spans="1:7">
      <c r="A29" s="4">
        <v>45786.605677453699</v>
      </c>
      <c r="B29" s="103" t="s">
        <v>275</v>
      </c>
      <c r="C29" s="103" t="s">
        <v>276</v>
      </c>
      <c r="D29" s="103" t="s">
        <v>277</v>
      </c>
      <c r="E29" s="194">
        <v>10</v>
      </c>
      <c r="F29" s="8" t="s">
        <v>518</v>
      </c>
    </row>
    <row r="30" spans="1:7">
      <c r="A30" s="1">
        <v>45785.851295821762</v>
      </c>
      <c r="B30" s="101" t="s">
        <v>144</v>
      </c>
      <c r="C30" s="101" t="s">
        <v>145</v>
      </c>
      <c r="D30" s="101" t="s">
        <v>146</v>
      </c>
      <c r="E30" s="200">
        <v>10</v>
      </c>
      <c r="F30" s="3" t="s">
        <v>519</v>
      </c>
    </row>
    <row r="31" spans="1:7">
      <c r="A31" s="52">
        <v>45786.977444872682</v>
      </c>
      <c r="B31" s="108" t="s">
        <v>177</v>
      </c>
      <c r="C31" s="108" t="s">
        <v>520</v>
      </c>
      <c r="D31" s="108" t="s">
        <v>179</v>
      </c>
      <c r="E31" s="195">
        <v>5</v>
      </c>
      <c r="F31" s="8" t="s">
        <v>521</v>
      </c>
      <c r="G31" s="189" t="s">
        <v>522</v>
      </c>
    </row>
    <row r="32" spans="1:7">
      <c r="A32" s="48">
        <v>45786.767312824071</v>
      </c>
      <c r="B32" s="120" t="s">
        <v>255</v>
      </c>
      <c r="C32" s="120" t="s">
        <v>256</v>
      </c>
      <c r="D32" s="120" t="s">
        <v>257</v>
      </c>
      <c r="E32" s="192">
        <v>10</v>
      </c>
      <c r="F32" s="3" t="s">
        <v>523</v>
      </c>
    </row>
    <row r="33" spans="1:7">
      <c r="A33" s="4">
        <v>45785.850053703703</v>
      </c>
      <c r="B33" s="101" t="s">
        <v>244</v>
      </c>
      <c r="C33" s="101" t="s">
        <v>524</v>
      </c>
      <c r="D33" s="101" t="s">
        <v>246</v>
      </c>
      <c r="E33" s="200">
        <v>10</v>
      </c>
      <c r="F33" s="8" t="s">
        <v>525</v>
      </c>
    </row>
    <row r="34" spans="1:7">
      <c r="A34" s="1">
        <v>45785.773878518521</v>
      </c>
      <c r="B34" s="103" t="s">
        <v>78</v>
      </c>
      <c r="C34" s="103" t="s">
        <v>526</v>
      </c>
      <c r="D34" s="103" t="s">
        <v>80</v>
      </c>
      <c r="E34" s="194">
        <v>10</v>
      </c>
      <c r="F34" s="3" t="s">
        <v>527</v>
      </c>
    </row>
    <row r="35" spans="1:7">
      <c r="A35" s="4">
        <v>45785.991772777779</v>
      </c>
      <c r="B35" s="101" t="s">
        <v>361</v>
      </c>
      <c r="C35" s="101" t="s">
        <v>362</v>
      </c>
      <c r="D35" s="101" t="s">
        <v>363</v>
      </c>
      <c r="E35" s="200">
        <v>6</v>
      </c>
      <c r="F35" s="8" t="s">
        <v>528</v>
      </c>
      <c r="G35" s="189" t="s">
        <v>529</v>
      </c>
    </row>
    <row r="36" spans="1:7">
      <c r="A36" s="65">
        <v>45786.598703622687</v>
      </c>
      <c r="B36" s="108" t="s">
        <v>530</v>
      </c>
      <c r="C36" s="108" t="s">
        <v>531</v>
      </c>
      <c r="D36" s="108" t="s">
        <v>112</v>
      </c>
      <c r="E36" s="195">
        <v>10</v>
      </c>
      <c r="F36" s="3" t="s">
        <v>532</v>
      </c>
    </row>
    <row r="37" spans="1:7">
      <c r="A37" s="35">
        <v>45786.405087870371</v>
      </c>
      <c r="B37" s="120" t="s">
        <v>533</v>
      </c>
      <c r="C37" s="120" t="s">
        <v>534</v>
      </c>
      <c r="D37" s="120" t="s">
        <v>287</v>
      </c>
      <c r="E37" s="192">
        <v>10</v>
      </c>
      <c r="F37" s="8" t="s">
        <v>535</v>
      </c>
    </row>
    <row r="38" spans="1:7">
      <c r="A38" s="1">
        <v>45786.742543067128</v>
      </c>
      <c r="B38" s="101" t="s">
        <v>536</v>
      </c>
      <c r="C38" s="101" t="s">
        <v>123</v>
      </c>
      <c r="D38" s="101" t="s">
        <v>124</v>
      </c>
      <c r="E38" s="200">
        <v>10</v>
      </c>
      <c r="F38" s="3" t="s">
        <v>537</v>
      </c>
    </row>
    <row r="39" spans="1:7">
      <c r="A39" s="202">
        <v>45785.851941863424</v>
      </c>
      <c r="B39" s="103" t="s">
        <v>27</v>
      </c>
      <c r="C39" s="103" t="s">
        <v>28</v>
      </c>
      <c r="D39" s="103" t="s">
        <v>29</v>
      </c>
      <c r="E39" s="194">
        <v>6</v>
      </c>
      <c r="F39" s="3" t="s">
        <v>510</v>
      </c>
      <c r="G39" s="189" t="s">
        <v>516</v>
      </c>
    </row>
    <row r="40" spans="1:7">
      <c r="A40" s="203">
        <v>45785.850611875001</v>
      </c>
      <c r="B40" s="201" t="s">
        <v>538</v>
      </c>
      <c r="C40" s="101" t="s">
        <v>539</v>
      </c>
      <c r="D40" s="101" t="s">
        <v>356</v>
      </c>
      <c r="E40" s="200">
        <v>10</v>
      </c>
      <c r="F40" s="197" t="s">
        <v>540</v>
      </c>
    </row>
    <row r="41" spans="1:7">
      <c r="A41" s="48"/>
      <c r="B41" s="108"/>
      <c r="C41" s="108"/>
      <c r="D41" s="108"/>
      <c r="E41" s="195"/>
    </row>
    <row r="42" spans="1:7">
      <c r="A42" s="120"/>
      <c r="B42" s="120"/>
      <c r="C42" s="120"/>
      <c r="D42" s="120"/>
      <c r="E42" s="192"/>
    </row>
  </sheetData>
  <hyperlinks>
    <hyperlink ref="F34" r:id="rId1" xr:uid="{CB0BF318-1040-4049-8AFA-CF7C059B58AA}"/>
    <hyperlink ref="F5" r:id="rId2" xr:uid="{0908E30E-B6BB-484A-8941-2884B4616516}"/>
    <hyperlink ref="F12" r:id="rId3" xr:uid="{1AF7AACE-46D0-4E1D-8E28-E3BB467C5856}"/>
    <hyperlink ref="F33" r:id="rId4" xr:uid="{28738D58-B05F-460C-B18C-6E373CFDFE85}"/>
    <hyperlink ref="F40" r:id="rId5" xr:uid="{6A214B67-B1CF-4D13-9BAE-8F3ED2130664}"/>
    <hyperlink ref="F30" r:id="rId6" xr:uid="{63205AE5-492F-4878-B692-7F2A0977E881}"/>
    <hyperlink ref="F7" r:id="rId7" xr:uid="{77B430F8-922A-4527-8DE0-7C52065F806B}"/>
    <hyperlink ref="F4" r:id="rId8" xr:uid="{E0DAEEAC-02C3-4168-8786-4E2A47DAACC7}"/>
    <hyperlink ref="F18" r:id="rId9" xr:uid="{6EC1FE95-271B-4440-98D0-66A66E655361}"/>
    <hyperlink ref="F24" r:id="rId10" xr:uid="{B682B61D-E83B-42AB-90CA-71D033D6F28F}"/>
    <hyperlink ref="F2" r:id="rId11" xr:uid="{0B8F55AB-B69F-463F-B7D4-A04D44F78D41}"/>
    <hyperlink ref="F35" r:id="rId12" xr:uid="{03312B70-1FD4-4674-BCE8-C22387C87FFE}"/>
    <hyperlink ref="F8" r:id="rId13" xr:uid="{BEC5A307-1627-42DF-9279-CBA21BEC01FE}"/>
    <hyperlink ref="F20" r:id="rId14" xr:uid="{25C68E02-5C65-4A1F-BE5F-4A4F80521109}"/>
    <hyperlink ref="F37" r:id="rId15" xr:uid="{ADF2C540-7B2D-4680-B623-ADBBC43A339F}"/>
    <hyperlink ref="F14" r:id="rId16" xr:uid="{93C91560-7107-4506-B53D-98B4D59D527F}"/>
    <hyperlink ref="F36" r:id="rId17" xr:uid="{2464AF73-F318-4956-A9EB-6D33D93CF663}"/>
    <hyperlink ref="F29" r:id="rId18" xr:uid="{0A157204-CEF0-460D-B4E1-32164610CB5E}"/>
    <hyperlink ref="F9" r:id="rId19" xr:uid="{4D6F1998-91E8-422B-8849-5814B1463044}"/>
    <hyperlink ref="F23" r:id="rId20" xr:uid="{9F67527E-6233-45F0-AEDA-DDA71805F6AE}"/>
    <hyperlink ref="F38" r:id="rId21" xr:uid="{CF21395C-61E6-4E53-BCE9-83A61FFF717A}"/>
    <hyperlink ref="F13" r:id="rId22" xr:uid="{F3D458DF-F215-4881-BBEB-11B12AEC891A}"/>
    <hyperlink ref="F26" r:id="rId23" xr:uid="{1489EB01-C4FB-44C8-954F-3BB2BF752C79}"/>
    <hyperlink ref="F32" r:id="rId24" xr:uid="{5D986AF5-069A-4ABE-B9DA-097EC7816C69}"/>
    <hyperlink ref="F3" r:id="rId25" location="scrollTo=XpK0GObjd8KN" xr:uid="{6801C1B4-5A2A-4D69-A09C-930AB6E553D2}"/>
    <hyperlink ref="F19" r:id="rId26" xr:uid="{F97370A3-984F-4D79-834F-5F69F8B11AEF}"/>
    <hyperlink ref="F16" r:id="rId27" xr:uid="{884D8CA5-CF9B-4029-BBA1-AF8B3E7F4F0A}"/>
    <hyperlink ref="F11" r:id="rId28" xr:uid="{9AD57913-F40D-48E0-9284-B94489A2EA50}"/>
    <hyperlink ref="F21" r:id="rId29" xr:uid="{DE5E9136-CC46-413C-BB95-744D4B15E998}"/>
    <hyperlink ref="F25" r:id="rId30" xr:uid="{CDB01EF0-BBF5-48CB-A5A4-03AA3D71B948}"/>
    <hyperlink ref="F22" r:id="rId31" xr:uid="{309E959E-ECBA-4142-B3CB-7205046654F2}"/>
    <hyperlink ref="F31" r:id="rId32" xr:uid="{DC064F11-60BA-4088-8835-B5EE7E1F7221}"/>
    <hyperlink ref="F6" r:id="rId33" xr:uid="{66F70765-1987-471F-873E-86FF56D2E938}"/>
    <hyperlink ref="F15" r:id="rId34" xr:uid="{90641E9B-03CB-4AED-AE25-8C8C24BBF682}"/>
    <hyperlink ref="F10" r:id="rId35" xr:uid="{97B5D90A-AD07-4C0C-ADED-B553D816AAB1}"/>
    <hyperlink ref="F17" r:id="rId36" xr:uid="{3D2877FF-BDC7-4240-B547-651B8BC501FC}"/>
    <hyperlink ref="F27" r:id="rId37" xr:uid="{60CCDA98-E27E-4654-807E-9483D4E4455A}"/>
    <hyperlink ref="F28" r:id="rId38" xr:uid="{AF23DAB3-B2E0-4084-8509-30DE6C26586A}"/>
    <hyperlink ref="F39" r:id="rId39" xr:uid="{2AE806DC-E21F-472E-86FE-F08F66FD4C4B}"/>
  </hyperlinks>
  <pageMargins left="0.7" right="0.7" top="0.75" bottom="0.75" header="0.3" footer="0.3"/>
  <tableParts count="1">
    <tablePart r:id="rId40"/>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34783-43CC-47BC-88CF-1C20089AE14D}">
  <dimension ref="A1:T41"/>
  <sheetViews>
    <sheetView topLeftCell="C1" workbookViewId="0">
      <selection activeCell="C1" sqref="A1:XFD1048576"/>
    </sheetView>
  </sheetViews>
  <sheetFormatPr defaultRowHeight="12.75"/>
  <cols>
    <col min="1" max="2" width="0" hidden="1" customWidth="1"/>
    <col min="3" max="3" width="31.7109375" bestFit="1" customWidth="1"/>
    <col min="4" max="4" width="10.140625" bestFit="1" customWidth="1"/>
    <col min="20" max="20" width="0" hidden="1" customWidth="1"/>
  </cols>
  <sheetData>
    <row r="1" spans="1:20" ht="17.25" customHeight="1">
      <c r="A1" s="208" t="s">
        <v>0</v>
      </c>
      <c r="B1" s="232" t="s">
        <v>1</v>
      </c>
      <c r="C1" s="232" t="s">
        <v>2</v>
      </c>
      <c r="D1" s="232" t="s">
        <v>3</v>
      </c>
      <c r="E1" s="234" t="s">
        <v>477</v>
      </c>
      <c r="F1" s="233" t="s">
        <v>543</v>
      </c>
      <c r="G1" s="232" t="s">
        <v>544</v>
      </c>
      <c r="H1" s="233" t="s">
        <v>399</v>
      </c>
      <c r="I1" s="232" t="s">
        <v>545</v>
      </c>
      <c r="J1" s="233" t="s">
        <v>400</v>
      </c>
      <c r="K1" s="232" t="s">
        <v>546</v>
      </c>
      <c r="L1" s="233" t="s">
        <v>413</v>
      </c>
      <c r="M1" s="232" t="s">
        <v>547</v>
      </c>
      <c r="N1" s="233" t="s">
        <v>402</v>
      </c>
      <c r="O1" s="232" t="s">
        <v>548</v>
      </c>
      <c r="P1" s="233" t="s">
        <v>403</v>
      </c>
      <c r="Q1" s="261" t="s">
        <v>636</v>
      </c>
      <c r="R1" s="232" t="s">
        <v>549</v>
      </c>
      <c r="S1" s="235" t="s">
        <v>405</v>
      </c>
      <c r="T1" s="236" t="s">
        <v>541</v>
      </c>
    </row>
    <row r="2" spans="1:20">
      <c r="A2" s="209">
        <v>45806.85357363426</v>
      </c>
      <c r="B2" s="210" t="s">
        <v>96</v>
      </c>
      <c r="C2" s="210" t="s">
        <v>97</v>
      </c>
      <c r="D2" s="210" t="s">
        <v>98</v>
      </c>
      <c r="E2" s="226">
        <v>3.3333333333333335</v>
      </c>
      <c r="F2" s="213">
        <v>2</v>
      </c>
      <c r="G2" s="237">
        <v>2</v>
      </c>
      <c r="H2" s="238">
        <v>1</v>
      </c>
      <c r="I2" s="239" t="s">
        <v>550</v>
      </c>
      <c r="J2" s="238">
        <v>0</v>
      </c>
      <c r="K2" s="240">
        <v>591485</v>
      </c>
      <c r="L2" s="241">
        <v>0</v>
      </c>
      <c r="M2" s="237" t="s">
        <v>551</v>
      </c>
      <c r="N2" s="238">
        <v>0</v>
      </c>
      <c r="O2" s="237"/>
      <c r="P2" s="238">
        <v>0</v>
      </c>
      <c r="Q2" s="238">
        <v>1</v>
      </c>
      <c r="R2" s="262"/>
      <c r="S2" s="263">
        <v>0</v>
      </c>
      <c r="T2" s="3" t="s">
        <v>552</v>
      </c>
    </row>
    <row r="3" spans="1:20">
      <c r="A3" s="211">
        <v>45806.848517361112</v>
      </c>
      <c r="B3" s="212" t="s">
        <v>15</v>
      </c>
      <c r="C3" s="212" t="s">
        <v>16</v>
      </c>
      <c r="D3" s="212" t="s">
        <v>17</v>
      </c>
      <c r="E3" s="227">
        <v>9.1666666666666661</v>
      </c>
      <c r="F3" s="213">
        <v>2</v>
      </c>
      <c r="G3" s="242">
        <v>2</v>
      </c>
      <c r="H3" s="238">
        <v>1</v>
      </c>
      <c r="I3" s="242">
        <v>2.1</v>
      </c>
      <c r="J3" s="243">
        <v>1</v>
      </c>
      <c r="K3" s="244">
        <v>878271</v>
      </c>
      <c r="L3" s="245">
        <v>1</v>
      </c>
      <c r="M3" s="242" t="s">
        <v>553</v>
      </c>
      <c r="N3" s="243">
        <v>1</v>
      </c>
      <c r="O3" s="242" t="s">
        <v>554</v>
      </c>
      <c r="P3" s="243">
        <v>0</v>
      </c>
      <c r="Q3" s="243">
        <v>0.5</v>
      </c>
      <c r="R3" s="264" t="s">
        <v>555</v>
      </c>
      <c r="S3" s="265">
        <v>1</v>
      </c>
      <c r="T3" s="8" t="s">
        <v>556</v>
      </c>
    </row>
    <row r="4" spans="1:20">
      <c r="A4" s="209">
        <v>45806.855325520832</v>
      </c>
      <c r="B4" s="210" t="s">
        <v>484</v>
      </c>
      <c r="C4" s="210" t="s">
        <v>557</v>
      </c>
      <c r="D4" s="210" t="s">
        <v>337</v>
      </c>
      <c r="E4" s="226">
        <v>4.166666666666667</v>
      </c>
      <c r="F4" s="213">
        <v>2</v>
      </c>
      <c r="G4" s="237">
        <v>2</v>
      </c>
      <c r="H4" s="238">
        <v>1</v>
      </c>
      <c r="I4" s="237">
        <v>-3.2</v>
      </c>
      <c r="J4" s="238">
        <v>0</v>
      </c>
      <c r="K4" s="240">
        <v>591485</v>
      </c>
      <c r="L4" s="241">
        <v>0</v>
      </c>
      <c r="M4" s="237" t="s">
        <v>551</v>
      </c>
      <c r="N4" s="238">
        <v>0</v>
      </c>
      <c r="O4" s="237"/>
      <c r="P4" s="238">
        <v>0</v>
      </c>
      <c r="Q4" s="238">
        <v>1.5</v>
      </c>
      <c r="R4" s="262"/>
      <c r="S4" s="263">
        <v>0</v>
      </c>
      <c r="T4" s="3" t="s">
        <v>558</v>
      </c>
    </row>
    <row r="5" spans="1:20">
      <c r="A5" s="211">
        <v>45806.853733773147</v>
      </c>
      <c r="B5" s="212" t="s">
        <v>234</v>
      </c>
      <c r="C5" s="212" t="s">
        <v>235</v>
      </c>
      <c r="D5" s="212" t="s">
        <v>236</v>
      </c>
      <c r="E5" s="227">
        <v>4.166666666666667</v>
      </c>
      <c r="F5" s="213">
        <v>2</v>
      </c>
      <c r="G5" s="242">
        <v>2</v>
      </c>
      <c r="H5" s="238">
        <v>1</v>
      </c>
      <c r="I5" s="242">
        <v>1.3</v>
      </c>
      <c r="J5" s="243">
        <v>0</v>
      </c>
      <c r="K5" s="244">
        <v>2010</v>
      </c>
      <c r="L5" s="245">
        <v>0</v>
      </c>
      <c r="M5" s="242" t="s">
        <v>559</v>
      </c>
      <c r="N5" s="243">
        <v>0</v>
      </c>
      <c r="O5" s="242">
        <v>123</v>
      </c>
      <c r="P5" s="243">
        <v>0</v>
      </c>
      <c r="Q5" s="243">
        <v>1.5</v>
      </c>
      <c r="R5" s="264"/>
      <c r="S5" s="265">
        <v>0</v>
      </c>
      <c r="T5" s="8" t="s">
        <v>560</v>
      </c>
    </row>
    <row r="6" spans="1:20">
      <c r="A6" s="209">
        <v>45806.856433773151</v>
      </c>
      <c r="B6" s="210" t="s">
        <v>385</v>
      </c>
      <c r="C6" s="210" t="s">
        <v>386</v>
      </c>
      <c r="D6" s="210" t="s">
        <v>387</v>
      </c>
      <c r="E6" s="226">
        <v>4.166666666666667</v>
      </c>
      <c r="F6" s="213">
        <v>2</v>
      </c>
      <c r="G6" s="237">
        <v>2</v>
      </c>
      <c r="H6" s="238">
        <v>1</v>
      </c>
      <c r="I6" s="237">
        <v>5.4</v>
      </c>
      <c r="J6" s="238">
        <v>0</v>
      </c>
      <c r="K6" s="237"/>
      <c r="L6" s="238">
        <v>0</v>
      </c>
      <c r="M6" s="237" t="s">
        <v>561</v>
      </c>
      <c r="N6" s="238">
        <v>0</v>
      </c>
      <c r="O6" s="237" t="s">
        <v>562</v>
      </c>
      <c r="P6" s="238">
        <v>0</v>
      </c>
      <c r="Q6" s="238">
        <v>0.5</v>
      </c>
      <c r="R6" s="262" t="s">
        <v>563</v>
      </c>
      <c r="S6" s="263">
        <v>1</v>
      </c>
      <c r="T6" s="3" t="s">
        <v>564</v>
      </c>
    </row>
    <row r="7" spans="1:20">
      <c r="A7" s="211">
        <v>45806.855295879628</v>
      </c>
      <c r="B7" s="212" t="s">
        <v>366</v>
      </c>
      <c r="C7" s="212" t="s">
        <v>494</v>
      </c>
      <c r="D7" s="212" t="s">
        <v>368</v>
      </c>
      <c r="E7" s="227">
        <v>9.1666666666666661</v>
      </c>
      <c r="F7" s="213">
        <v>2</v>
      </c>
      <c r="G7" s="242">
        <v>2</v>
      </c>
      <c r="H7" s="238">
        <v>1</v>
      </c>
      <c r="I7" s="242">
        <v>2.1</v>
      </c>
      <c r="J7" s="243">
        <v>1</v>
      </c>
      <c r="K7" s="244">
        <v>878271</v>
      </c>
      <c r="L7" s="245">
        <v>1</v>
      </c>
      <c r="M7" s="242" t="s">
        <v>553</v>
      </c>
      <c r="N7" s="243">
        <v>1</v>
      </c>
      <c r="O7" s="242" t="s">
        <v>565</v>
      </c>
      <c r="P7" s="243">
        <v>0</v>
      </c>
      <c r="Q7" s="243">
        <v>0.5</v>
      </c>
      <c r="R7" s="264" t="s">
        <v>566</v>
      </c>
      <c r="S7" s="265">
        <v>1</v>
      </c>
      <c r="T7" s="8" t="s">
        <v>567</v>
      </c>
    </row>
    <row r="8" spans="1:20">
      <c r="A8" s="209">
        <v>45806.77419877315</v>
      </c>
      <c r="B8" s="210" t="s">
        <v>49</v>
      </c>
      <c r="C8" s="210" t="s">
        <v>50</v>
      </c>
      <c r="D8" s="210" t="s">
        <v>51</v>
      </c>
      <c r="E8" s="226">
        <v>5</v>
      </c>
      <c r="F8" s="213">
        <v>1</v>
      </c>
      <c r="G8" s="237">
        <v>2</v>
      </c>
      <c r="H8" s="238">
        <v>1</v>
      </c>
      <c r="I8" s="237">
        <v>1.1000000000000001</v>
      </c>
      <c r="J8" s="238">
        <v>1</v>
      </c>
      <c r="K8" s="240">
        <v>651317</v>
      </c>
      <c r="L8" s="241">
        <v>0</v>
      </c>
      <c r="M8" s="237" t="s">
        <v>568</v>
      </c>
      <c r="N8" s="238">
        <v>0</v>
      </c>
      <c r="O8" s="237" t="s">
        <v>569</v>
      </c>
      <c r="P8" s="238">
        <v>0</v>
      </c>
      <c r="Q8" s="243">
        <v>1</v>
      </c>
      <c r="R8" s="262"/>
      <c r="S8" s="263">
        <v>0</v>
      </c>
      <c r="T8" s="3" t="s">
        <v>570</v>
      </c>
    </row>
    <row r="9" spans="1:20">
      <c r="A9" s="211">
        <v>45806.776642627316</v>
      </c>
      <c r="B9" s="212" t="s">
        <v>497</v>
      </c>
      <c r="C9" s="212" t="s">
        <v>498</v>
      </c>
      <c r="D9" s="212" t="s">
        <v>319</v>
      </c>
      <c r="E9" s="227">
        <v>2.5</v>
      </c>
      <c r="F9" s="213">
        <v>1</v>
      </c>
      <c r="G9" s="242">
        <v>2</v>
      </c>
      <c r="H9" s="238">
        <v>1</v>
      </c>
      <c r="I9" s="242">
        <v>1</v>
      </c>
      <c r="J9" s="243">
        <v>0</v>
      </c>
      <c r="K9" s="242">
        <v>1</v>
      </c>
      <c r="L9" s="243">
        <v>0</v>
      </c>
      <c r="M9" s="242">
        <v>1.1000000000000001</v>
      </c>
      <c r="N9" s="243">
        <v>0</v>
      </c>
      <c r="O9" s="242" t="s">
        <v>571</v>
      </c>
      <c r="P9" s="243">
        <v>0</v>
      </c>
      <c r="Q9" s="243">
        <v>0.5</v>
      </c>
      <c r="R9" s="264"/>
      <c r="S9" s="265">
        <v>0</v>
      </c>
      <c r="T9" s="8" t="s">
        <v>572</v>
      </c>
    </row>
    <row r="10" spans="1:20">
      <c r="A10" s="209">
        <v>45806.852716979163</v>
      </c>
      <c r="B10" s="210" t="s">
        <v>157</v>
      </c>
      <c r="C10" s="210" t="s">
        <v>158</v>
      </c>
      <c r="D10" s="210" t="s">
        <v>159</v>
      </c>
      <c r="E10" s="226">
        <v>3.3333333333333335</v>
      </c>
      <c r="F10" s="213">
        <v>2</v>
      </c>
      <c r="G10" s="237">
        <v>2</v>
      </c>
      <c r="H10" s="238">
        <v>1</v>
      </c>
      <c r="I10" s="237">
        <v>1.1000000000000001</v>
      </c>
      <c r="J10" s="238">
        <v>0</v>
      </c>
      <c r="K10" s="240">
        <v>877054</v>
      </c>
      <c r="L10" s="241">
        <v>0</v>
      </c>
      <c r="M10" s="246" t="s">
        <v>573</v>
      </c>
      <c r="N10" s="247">
        <v>0</v>
      </c>
      <c r="O10" s="237" t="s">
        <v>574</v>
      </c>
      <c r="P10" s="238">
        <v>0</v>
      </c>
      <c r="Q10" s="238">
        <v>1</v>
      </c>
      <c r="R10" s="262" t="s">
        <v>575</v>
      </c>
      <c r="S10" s="263">
        <v>0</v>
      </c>
      <c r="T10" s="3" t="s">
        <v>576</v>
      </c>
    </row>
    <row r="11" spans="1:20">
      <c r="A11" s="211">
        <v>45806.771319004634</v>
      </c>
      <c r="B11" s="212" t="s">
        <v>62</v>
      </c>
      <c r="C11" s="212" t="s">
        <v>577</v>
      </c>
      <c r="D11" s="212" t="s">
        <v>503</v>
      </c>
      <c r="E11" s="227">
        <v>9.1666666666666661</v>
      </c>
      <c r="F11" s="213">
        <v>1</v>
      </c>
      <c r="G11" s="242">
        <v>2</v>
      </c>
      <c r="H11" s="238">
        <v>1</v>
      </c>
      <c r="I11" s="242">
        <v>1.1000000000000001</v>
      </c>
      <c r="J11" s="243">
        <v>1</v>
      </c>
      <c r="K11" s="244">
        <v>757686</v>
      </c>
      <c r="L11" s="245">
        <v>1</v>
      </c>
      <c r="M11" s="242" t="s">
        <v>578</v>
      </c>
      <c r="N11" s="243">
        <v>1</v>
      </c>
      <c r="O11" s="242" t="s">
        <v>571</v>
      </c>
      <c r="P11" s="243">
        <v>0</v>
      </c>
      <c r="Q11" s="243">
        <v>0.5</v>
      </c>
      <c r="R11" s="264" t="s">
        <v>579</v>
      </c>
      <c r="S11" s="265">
        <v>1</v>
      </c>
      <c r="T11" s="8" t="s">
        <v>580</v>
      </c>
    </row>
    <row r="12" spans="1:20">
      <c r="A12" s="209">
        <v>45806.771371898147</v>
      </c>
      <c r="B12" s="210" t="s">
        <v>581</v>
      </c>
      <c r="C12" s="210" t="s">
        <v>266</v>
      </c>
      <c r="D12" s="210" t="s">
        <v>267</v>
      </c>
      <c r="E12" s="226">
        <v>5</v>
      </c>
      <c r="F12" s="213">
        <v>1</v>
      </c>
      <c r="G12" s="237">
        <v>2</v>
      </c>
      <c r="H12" s="238">
        <v>1</v>
      </c>
      <c r="I12" s="237">
        <v>1.1000000000000001</v>
      </c>
      <c r="J12" s="238">
        <v>1</v>
      </c>
      <c r="K12" s="240">
        <v>651317</v>
      </c>
      <c r="L12" s="241">
        <v>0</v>
      </c>
      <c r="M12" s="237" t="s">
        <v>568</v>
      </c>
      <c r="N12" s="238">
        <v>0</v>
      </c>
      <c r="O12" s="237" t="s">
        <v>582</v>
      </c>
      <c r="P12" s="238">
        <v>0</v>
      </c>
      <c r="Q12" s="238">
        <v>1</v>
      </c>
      <c r="R12" s="262" t="s">
        <v>583</v>
      </c>
      <c r="S12" s="263">
        <v>0</v>
      </c>
      <c r="T12" s="3" t="s">
        <v>584</v>
      </c>
    </row>
    <row r="13" spans="1:20">
      <c r="A13" s="215">
        <v>45806.774297430558</v>
      </c>
      <c r="B13" s="216" t="s">
        <v>68</v>
      </c>
      <c r="C13" s="216" t="s">
        <v>69</v>
      </c>
      <c r="D13" s="216" t="s">
        <v>70</v>
      </c>
      <c r="E13" s="228">
        <v>5</v>
      </c>
      <c r="F13" s="217">
        <v>1</v>
      </c>
      <c r="G13" s="248">
        <v>2</v>
      </c>
      <c r="H13" s="249">
        <v>1</v>
      </c>
      <c r="I13" s="248">
        <v>1.1000000000000001</v>
      </c>
      <c r="J13" s="250">
        <v>1</v>
      </c>
      <c r="K13" s="251">
        <v>651317</v>
      </c>
      <c r="L13" s="252">
        <v>0</v>
      </c>
      <c r="M13" s="248" t="s">
        <v>568</v>
      </c>
      <c r="N13" s="250">
        <v>0</v>
      </c>
      <c r="O13" s="248" t="s">
        <v>585</v>
      </c>
      <c r="P13" s="250">
        <v>0</v>
      </c>
      <c r="Q13" s="250">
        <v>1</v>
      </c>
      <c r="R13" s="266"/>
      <c r="S13" s="267">
        <v>0</v>
      </c>
      <c r="T13" s="218" t="s">
        <v>586</v>
      </c>
    </row>
    <row r="14" spans="1:20">
      <c r="A14" s="223">
        <v>45806.839780960647</v>
      </c>
      <c r="B14" s="219" t="s">
        <v>38</v>
      </c>
      <c r="C14" s="219" t="s">
        <v>506</v>
      </c>
      <c r="D14" s="219" t="s">
        <v>40</v>
      </c>
      <c r="E14" s="229">
        <v>5</v>
      </c>
      <c r="F14" s="224">
        <v>2</v>
      </c>
      <c r="G14" s="253">
        <v>2</v>
      </c>
      <c r="H14" s="254">
        <v>1</v>
      </c>
      <c r="I14" s="253">
        <v>2.1</v>
      </c>
      <c r="J14" s="254">
        <v>1</v>
      </c>
      <c r="K14" s="255">
        <v>745241</v>
      </c>
      <c r="L14" s="256">
        <v>0</v>
      </c>
      <c r="M14" s="253" t="s">
        <v>587</v>
      </c>
      <c r="N14" s="254">
        <v>0</v>
      </c>
      <c r="O14" s="253" t="s">
        <v>574</v>
      </c>
      <c r="P14" s="254">
        <v>0</v>
      </c>
      <c r="Q14" s="254">
        <v>1</v>
      </c>
      <c r="R14" s="268" t="s">
        <v>588</v>
      </c>
      <c r="S14" s="269">
        <v>0</v>
      </c>
      <c r="T14" s="225" t="s">
        <v>589</v>
      </c>
    </row>
    <row r="15" spans="1:20">
      <c r="A15" s="220">
        <v>45806.772589386572</v>
      </c>
      <c r="B15" s="221" t="s">
        <v>327</v>
      </c>
      <c r="C15" s="221" t="s">
        <v>328</v>
      </c>
      <c r="D15" s="221" t="s">
        <v>329</v>
      </c>
      <c r="E15" s="230">
        <v>4.166666666666667</v>
      </c>
      <c r="F15" s="222">
        <v>1</v>
      </c>
      <c r="G15" s="257">
        <v>2</v>
      </c>
      <c r="H15" s="258">
        <v>1</v>
      </c>
      <c r="I15" s="257">
        <v>1.1000000000000001</v>
      </c>
      <c r="J15" s="258">
        <v>1</v>
      </c>
      <c r="K15" s="259">
        <v>514405</v>
      </c>
      <c r="L15" s="260">
        <v>0</v>
      </c>
      <c r="M15" s="257" t="s">
        <v>590</v>
      </c>
      <c r="N15" s="258">
        <v>0</v>
      </c>
      <c r="O15" s="257"/>
      <c r="P15" s="258">
        <v>0</v>
      </c>
      <c r="Q15" s="258">
        <v>0.5</v>
      </c>
      <c r="R15" s="270"/>
      <c r="S15" s="271">
        <v>0</v>
      </c>
      <c r="T15" s="59" t="s">
        <v>591</v>
      </c>
    </row>
    <row r="16" spans="1:20">
      <c r="A16" s="211">
        <v>45806.773461539357</v>
      </c>
      <c r="B16" s="212" t="s">
        <v>217</v>
      </c>
      <c r="C16" s="212" t="s">
        <v>218</v>
      </c>
      <c r="D16" s="212" t="s">
        <v>219</v>
      </c>
      <c r="E16" s="226">
        <v>4.166666666666667</v>
      </c>
      <c r="F16" s="213">
        <v>1</v>
      </c>
      <c r="G16" s="242">
        <v>2</v>
      </c>
      <c r="H16" s="238">
        <v>1</v>
      </c>
      <c r="I16" s="242">
        <v>1.1000000000000001</v>
      </c>
      <c r="J16" s="238">
        <v>1</v>
      </c>
      <c r="K16" s="242"/>
      <c r="L16" s="243">
        <v>0</v>
      </c>
      <c r="M16" s="242" t="s">
        <v>592</v>
      </c>
      <c r="N16" s="238">
        <v>0</v>
      </c>
      <c r="O16" s="242"/>
      <c r="P16" s="238">
        <v>0</v>
      </c>
      <c r="Q16" s="238">
        <v>0.5</v>
      </c>
      <c r="R16" s="264" t="s">
        <v>593</v>
      </c>
      <c r="S16" s="263">
        <v>0</v>
      </c>
      <c r="T16" s="8" t="s">
        <v>594</v>
      </c>
    </row>
    <row r="17" spans="1:20">
      <c r="A17" s="209">
        <v>45806.851401678243</v>
      </c>
      <c r="B17" s="210" t="s">
        <v>167</v>
      </c>
      <c r="C17" s="210" t="s">
        <v>168</v>
      </c>
      <c r="D17" s="210" t="s">
        <v>169</v>
      </c>
      <c r="E17" s="226">
        <v>9.1666666666666661</v>
      </c>
      <c r="F17" s="213">
        <v>2</v>
      </c>
      <c r="G17" s="237">
        <v>2</v>
      </c>
      <c r="H17" s="238">
        <v>1</v>
      </c>
      <c r="I17" s="237">
        <v>2.1</v>
      </c>
      <c r="J17" s="238">
        <v>1</v>
      </c>
      <c r="K17" s="240">
        <v>878271</v>
      </c>
      <c r="L17" s="241">
        <v>1</v>
      </c>
      <c r="M17" s="237" t="s">
        <v>553</v>
      </c>
      <c r="N17" s="238">
        <v>1</v>
      </c>
      <c r="O17" s="237" t="s">
        <v>595</v>
      </c>
      <c r="P17" s="238">
        <v>0</v>
      </c>
      <c r="Q17" s="238">
        <v>0.5</v>
      </c>
      <c r="R17" s="262" t="s">
        <v>596</v>
      </c>
      <c r="S17" s="263">
        <v>1</v>
      </c>
      <c r="T17" s="3" t="s">
        <v>597</v>
      </c>
    </row>
    <row r="18" spans="1:20">
      <c r="A18" s="211">
        <v>45806.769783460652</v>
      </c>
      <c r="B18" s="212" t="s">
        <v>304</v>
      </c>
      <c r="C18" s="212" t="s">
        <v>305</v>
      </c>
      <c r="D18" s="212" t="s">
        <v>306</v>
      </c>
      <c r="E18" s="226">
        <v>7.5</v>
      </c>
      <c r="F18" s="213">
        <v>1</v>
      </c>
      <c r="G18" s="242">
        <v>2</v>
      </c>
      <c r="H18" s="238">
        <v>1</v>
      </c>
      <c r="I18" s="242">
        <v>1.1000000000000001</v>
      </c>
      <c r="J18" s="238">
        <v>1</v>
      </c>
      <c r="K18" s="244">
        <v>757686</v>
      </c>
      <c r="L18" s="245">
        <v>1</v>
      </c>
      <c r="M18" s="242" t="s">
        <v>578</v>
      </c>
      <c r="N18" s="238">
        <v>1</v>
      </c>
      <c r="O18" s="242" t="s">
        <v>598</v>
      </c>
      <c r="P18" s="238">
        <v>0</v>
      </c>
      <c r="Q18" s="238">
        <v>0.5</v>
      </c>
      <c r="R18" s="264" t="s">
        <v>599</v>
      </c>
      <c r="S18" s="263">
        <v>0</v>
      </c>
      <c r="T18" s="8" t="s">
        <v>600</v>
      </c>
    </row>
    <row r="19" spans="1:20">
      <c r="A19" s="209">
        <v>45806.771944305554</v>
      </c>
      <c r="B19" s="210" t="s">
        <v>102</v>
      </c>
      <c r="C19" s="210" t="s">
        <v>103</v>
      </c>
      <c r="D19" s="210" t="s">
        <v>104</v>
      </c>
      <c r="E19" s="226">
        <v>2.5</v>
      </c>
      <c r="F19" s="213">
        <v>1</v>
      </c>
      <c r="G19" s="237">
        <v>2</v>
      </c>
      <c r="H19" s="238">
        <v>1</v>
      </c>
      <c r="I19" s="237">
        <v>3.1</v>
      </c>
      <c r="J19" s="238">
        <v>0</v>
      </c>
      <c r="K19" s="240">
        <v>517219</v>
      </c>
      <c r="L19" s="241">
        <v>0</v>
      </c>
      <c r="M19" s="237"/>
      <c r="N19" s="238">
        <v>0</v>
      </c>
      <c r="O19" s="237"/>
      <c r="P19" s="238">
        <v>0</v>
      </c>
      <c r="Q19" s="238">
        <v>0.5</v>
      </c>
      <c r="R19" s="262"/>
      <c r="S19" s="263">
        <v>0</v>
      </c>
      <c r="T19" s="3" t="s">
        <v>601</v>
      </c>
    </row>
    <row r="20" spans="1:20">
      <c r="A20" s="211">
        <v>45806.77497755787</v>
      </c>
      <c r="B20" s="212" t="s">
        <v>199</v>
      </c>
      <c r="C20" s="212" t="s">
        <v>200</v>
      </c>
      <c r="D20" s="212" t="s">
        <v>201</v>
      </c>
      <c r="E20" s="226">
        <v>5</v>
      </c>
      <c r="F20" s="213">
        <v>1</v>
      </c>
      <c r="G20" s="242">
        <v>2</v>
      </c>
      <c r="H20" s="238">
        <v>1</v>
      </c>
      <c r="I20" s="242">
        <v>1.1000000000000001</v>
      </c>
      <c r="J20" s="238">
        <v>1</v>
      </c>
      <c r="K20" s="244">
        <v>651317</v>
      </c>
      <c r="L20" s="245">
        <v>0</v>
      </c>
      <c r="M20" s="242" t="s">
        <v>568</v>
      </c>
      <c r="N20" s="238">
        <v>0</v>
      </c>
      <c r="O20" s="242" t="s">
        <v>602</v>
      </c>
      <c r="P20" s="238">
        <v>0</v>
      </c>
      <c r="Q20" s="238">
        <v>1</v>
      </c>
      <c r="R20" s="264" t="s">
        <v>603</v>
      </c>
      <c r="S20" s="263">
        <v>0</v>
      </c>
      <c r="T20" s="8" t="s">
        <v>604</v>
      </c>
    </row>
    <row r="21" spans="1:20">
      <c r="A21" s="209">
        <v>45806.772452777775</v>
      </c>
      <c r="B21" s="210" t="s">
        <v>188</v>
      </c>
      <c r="C21" s="210" t="s">
        <v>189</v>
      </c>
      <c r="D21" s="210" t="s">
        <v>190</v>
      </c>
      <c r="E21" s="226">
        <v>4.166666666666667</v>
      </c>
      <c r="F21" s="213">
        <v>1</v>
      </c>
      <c r="G21" s="237">
        <v>2</v>
      </c>
      <c r="H21" s="238">
        <v>1</v>
      </c>
      <c r="I21" s="237">
        <v>1.1000000000000001</v>
      </c>
      <c r="J21" s="238">
        <v>1</v>
      </c>
      <c r="K21" s="240">
        <v>651317</v>
      </c>
      <c r="L21" s="241">
        <v>0</v>
      </c>
      <c r="M21" s="237" t="s">
        <v>568</v>
      </c>
      <c r="N21" s="238">
        <v>0</v>
      </c>
      <c r="O21" s="237"/>
      <c r="P21" s="238">
        <v>0</v>
      </c>
      <c r="Q21" s="238">
        <v>0.5</v>
      </c>
      <c r="R21" s="262" t="s">
        <v>605</v>
      </c>
      <c r="S21" s="263">
        <v>0</v>
      </c>
      <c r="T21" s="3" t="s">
        <v>606</v>
      </c>
    </row>
    <row r="22" spans="1:20">
      <c r="A22" s="211">
        <v>45806.77125888889</v>
      </c>
      <c r="B22" s="212" t="s">
        <v>344</v>
      </c>
      <c r="C22" s="212" t="s">
        <v>345</v>
      </c>
      <c r="D22" s="212" t="s">
        <v>346</v>
      </c>
      <c r="E22" s="226">
        <v>5</v>
      </c>
      <c r="F22" s="213">
        <v>1</v>
      </c>
      <c r="G22" s="242">
        <v>2</v>
      </c>
      <c r="H22" s="238">
        <v>1</v>
      </c>
      <c r="I22" s="242">
        <v>1.1000000000000001</v>
      </c>
      <c r="J22" s="238">
        <v>1</v>
      </c>
      <c r="K22" s="244">
        <v>651317</v>
      </c>
      <c r="L22" s="245">
        <v>0</v>
      </c>
      <c r="M22" s="242" t="s">
        <v>568</v>
      </c>
      <c r="N22" s="238">
        <v>0</v>
      </c>
      <c r="O22" s="242" t="s">
        <v>607</v>
      </c>
      <c r="P22" s="238">
        <v>0</v>
      </c>
      <c r="Q22" s="238">
        <v>1</v>
      </c>
      <c r="R22" s="264" t="s">
        <v>583</v>
      </c>
      <c r="S22" s="263">
        <v>0</v>
      </c>
      <c r="T22" s="8" t="s">
        <v>608</v>
      </c>
    </row>
    <row r="23" spans="1:20">
      <c r="A23" s="209">
        <v>45806.85461086806</v>
      </c>
      <c r="B23" s="210" t="s">
        <v>609</v>
      </c>
      <c r="C23" s="210" t="s">
        <v>276</v>
      </c>
      <c r="D23" s="210" t="s">
        <v>277</v>
      </c>
      <c r="E23" s="226">
        <v>9.1666666666666661</v>
      </c>
      <c r="F23" s="213">
        <v>2</v>
      </c>
      <c r="G23" s="237">
        <v>2</v>
      </c>
      <c r="H23" s="238">
        <v>1</v>
      </c>
      <c r="I23" s="237">
        <v>2.1</v>
      </c>
      <c r="J23" s="238">
        <v>1</v>
      </c>
      <c r="K23" s="240">
        <v>878271</v>
      </c>
      <c r="L23" s="241">
        <v>1</v>
      </c>
      <c r="M23" s="237" t="s">
        <v>553</v>
      </c>
      <c r="N23" s="238">
        <v>1</v>
      </c>
      <c r="O23" s="237" t="s">
        <v>565</v>
      </c>
      <c r="P23" s="238">
        <v>0</v>
      </c>
      <c r="Q23" s="238">
        <v>0.5</v>
      </c>
      <c r="R23" s="262" t="s">
        <v>610</v>
      </c>
      <c r="S23" s="263">
        <v>1</v>
      </c>
      <c r="T23" s="3" t="s">
        <v>611</v>
      </c>
    </row>
    <row r="24" spans="1:20">
      <c r="A24" s="211">
        <v>45806.773029594908</v>
      </c>
      <c r="B24" s="212" t="s">
        <v>144</v>
      </c>
      <c r="C24" s="212" t="s">
        <v>145</v>
      </c>
      <c r="D24" s="212" t="s">
        <v>146</v>
      </c>
      <c r="E24" s="226">
        <v>5</v>
      </c>
      <c r="F24" s="213">
        <v>1</v>
      </c>
      <c r="G24" s="242">
        <v>2</v>
      </c>
      <c r="H24" s="238">
        <v>1</v>
      </c>
      <c r="I24" s="242">
        <v>1.1000000000000001</v>
      </c>
      <c r="J24" s="238">
        <v>1</v>
      </c>
      <c r="K24" s="244">
        <v>651317</v>
      </c>
      <c r="L24" s="245">
        <v>0</v>
      </c>
      <c r="M24" s="242" t="s">
        <v>568</v>
      </c>
      <c r="N24" s="238">
        <v>0</v>
      </c>
      <c r="O24" s="242" t="s">
        <v>582</v>
      </c>
      <c r="P24" s="238">
        <v>0</v>
      </c>
      <c r="Q24" s="238">
        <v>1</v>
      </c>
      <c r="R24" s="264" t="s">
        <v>605</v>
      </c>
      <c r="S24" s="263">
        <v>0</v>
      </c>
      <c r="T24" s="8" t="s">
        <v>612</v>
      </c>
    </row>
    <row r="25" spans="1:20">
      <c r="A25" s="209">
        <v>45806.773370937502</v>
      </c>
      <c r="B25" s="210" t="s">
        <v>177</v>
      </c>
      <c r="C25" s="210" t="s">
        <v>178</v>
      </c>
      <c r="D25" s="210" t="s">
        <v>179</v>
      </c>
      <c r="E25" s="226">
        <v>5</v>
      </c>
      <c r="F25" s="213">
        <v>1</v>
      </c>
      <c r="G25" s="237">
        <v>2</v>
      </c>
      <c r="H25" s="238">
        <v>1</v>
      </c>
      <c r="I25" s="237">
        <v>1.1000000000000001</v>
      </c>
      <c r="J25" s="238">
        <v>1</v>
      </c>
      <c r="K25" s="237">
        <v>651.31700000000001</v>
      </c>
      <c r="L25" s="238">
        <v>0</v>
      </c>
      <c r="M25" s="237" t="s">
        <v>568</v>
      </c>
      <c r="N25" s="238">
        <v>0</v>
      </c>
      <c r="O25" s="237" t="s">
        <v>602</v>
      </c>
      <c r="P25" s="238">
        <v>0</v>
      </c>
      <c r="Q25" s="238">
        <v>1</v>
      </c>
      <c r="R25" s="262"/>
      <c r="S25" s="263">
        <v>0</v>
      </c>
      <c r="T25" s="3" t="s">
        <v>613</v>
      </c>
    </row>
    <row r="26" spans="1:20">
      <c r="A26" s="211">
        <v>45806.77388930555</v>
      </c>
      <c r="B26" s="212" t="s">
        <v>255</v>
      </c>
      <c r="C26" s="212" t="s">
        <v>256</v>
      </c>
      <c r="D26" s="212" t="s">
        <v>257</v>
      </c>
      <c r="E26" s="226">
        <v>5</v>
      </c>
      <c r="F26" s="213">
        <v>1</v>
      </c>
      <c r="G26" s="242">
        <v>2</v>
      </c>
      <c r="H26" s="238">
        <v>1</v>
      </c>
      <c r="I26" s="242">
        <v>1.1000000000000001</v>
      </c>
      <c r="J26" s="238">
        <v>1</v>
      </c>
      <c r="K26" s="244">
        <v>651317</v>
      </c>
      <c r="L26" s="245">
        <v>0</v>
      </c>
      <c r="M26" s="242" t="s">
        <v>568</v>
      </c>
      <c r="N26" s="238">
        <v>0</v>
      </c>
      <c r="O26" s="242" t="s">
        <v>571</v>
      </c>
      <c r="P26" s="238">
        <v>0</v>
      </c>
      <c r="Q26" s="238">
        <v>1</v>
      </c>
      <c r="R26" s="264"/>
      <c r="S26" s="263">
        <v>0</v>
      </c>
      <c r="T26" s="8" t="s">
        <v>614</v>
      </c>
    </row>
    <row r="27" spans="1:20">
      <c r="A27" s="209">
        <v>45806.769721180557</v>
      </c>
      <c r="B27" s="210" t="s">
        <v>244</v>
      </c>
      <c r="C27" s="210" t="s">
        <v>524</v>
      </c>
      <c r="D27" s="210" t="s">
        <v>246</v>
      </c>
      <c r="E27" s="226">
        <v>7.5</v>
      </c>
      <c r="F27" s="213">
        <v>1</v>
      </c>
      <c r="G27" s="237">
        <v>2</v>
      </c>
      <c r="H27" s="238">
        <v>1</v>
      </c>
      <c r="I27" s="237">
        <v>1.1000000000000001</v>
      </c>
      <c r="J27" s="238">
        <v>1</v>
      </c>
      <c r="K27" s="240">
        <v>757686</v>
      </c>
      <c r="L27" s="241">
        <v>1</v>
      </c>
      <c r="M27" s="237" t="s">
        <v>578</v>
      </c>
      <c r="N27" s="238">
        <v>1</v>
      </c>
      <c r="O27" s="237" t="s">
        <v>615</v>
      </c>
      <c r="P27" s="238">
        <v>0</v>
      </c>
      <c r="Q27" s="238">
        <v>0.5</v>
      </c>
      <c r="R27" s="262" t="s">
        <v>616</v>
      </c>
      <c r="S27" s="263">
        <v>0</v>
      </c>
      <c r="T27" s="3" t="s">
        <v>617</v>
      </c>
    </row>
    <row r="28" spans="1:20">
      <c r="A28" s="211">
        <v>45806.845642326385</v>
      </c>
      <c r="B28" s="212" t="s">
        <v>78</v>
      </c>
      <c r="C28" s="212" t="s">
        <v>526</v>
      </c>
      <c r="D28" s="212" t="s">
        <v>80</v>
      </c>
      <c r="E28" s="226">
        <v>1.6666666666666667</v>
      </c>
      <c r="F28" s="213">
        <v>2</v>
      </c>
      <c r="G28" s="242">
        <v>2</v>
      </c>
      <c r="H28" s="238">
        <v>1</v>
      </c>
      <c r="I28" s="242">
        <v>1.1000000000000001</v>
      </c>
      <c r="J28" s="238">
        <v>0</v>
      </c>
      <c r="K28" s="242"/>
      <c r="L28" s="243">
        <v>0</v>
      </c>
      <c r="M28" s="242"/>
      <c r="N28" s="238">
        <v>0</v>
      </c>
      <c r="O28" s="242"/>
      <c r="P28" s="238">
        <v>0</v>
      </c>
      <c r="Q28" s="238">
        <v>0</v>
      </c>
      <c r="R28" s="264"/>
      <c r="S28" s="263">
        <v>0</v>
      </c>
      <c r="T28" s="8" t="s">
        <v>618</v>
      </c>
    </row>
    <row r="29" spans="1:20">
      <c r="A29" s="209">
        <v>45806.853427430557</v>
      </c>
      <c r="B29" s="210" t="s">
        <v>361</v>
      </c>
      <c r="C29" s="210" t="s">
        <v>619</v>
      </c>
      <c r="D29" s="210" t="s">
        <v>363</v>
      </c>
      <c r="E29" s="226">
        <v>1.6666666666666667</v>
      </c>
      <c r="F29" s="213">
        <v>2</v>
      </c>
      <c r="G29" s="237">
        <v>1</v>
      </c>
      <c r="H29" s="238">
        <v>0</v>
      </c>
      <c r="I29" s="237">
        <v>1.1000000000000001</v>
      </c>
      <c r="J29" s="238">
        <v>0</v>
      </c>
      <c r="K29" s="240">
        <v>28894805</v>
      </c>
      <c r="L29" s="241">
        <v>0</v>
      </c>
      <c r="M29" s="237" t="s">
        <v>620</v>
      </c>
      <c r="N29" s="238">
        <v>0</v>
      </c>
      <c r="O29" s="237"/>
      <c r="P29" s="238">
        <v>0</v>
      </c>
      <c r="Q29" s="238">
        <v>1</v>
      </c>
      <c r="R29" s="262"/>
      <c r="S29" s="263">
        <v>0</v>
      </c>
      <c r="T29" s="3" t="s">
        <v>621</v>
      </c>
    </row>
    <row r="30" spans="1:20">
      <c r="A30" s="211">
        <v>45806.774236030091</v>
      </c>
      <c r="B30" s="212" t="s">
        <v>110</v>
      </c>
      <c r="C30" s="212" t="s">
        <v>531</v>
      </c>
      <c r="D30" s="212" t="s">
        <v>112</v>
      </c>
      <c r="E30" s="226">
        <v>5</v>
      </c>
      <c r="F30" s="213">
        <v>1</v>
      </c>
      <c r="G30" s="242">
        <v>2</v>
      </c>
      <c r="H30" s="238">
        <v>1</v>
      </c>
      <c r="I30" s="242">
        <v>1.1000000000000001</v>
      </c>
      <c r="J30" s="238">
        <v>1</v>
      </c>
      <c r="K30" s="244">
        <v>651317</v>
      </c>
      <c r="L30" s="245">
        <v>0</v>
      </c>
      <c r="M30" s="242" t="s">
        <v>568</v>
      </c>
      <c r="N30" s="238">
        <v>0</v>
      </c>
      <c r="O30" s="242" t="s">
        <v>571</v>
      </c>
      <c r="P30" s="238">
        <v>0</v>
      </c>
      <c r="Q30" s="238">
        <v>1</v>
      </c>
      <c r="R30" s="264"/>
      <c r="S30" s="263">
        <v>0</v>
      </c>
      <c r="T30" s="8" t="s">
        <v>622</v>
      </c>
    </row>
    <row r="31" spans="1:20">
      <c r="A31" s="209">
        <v>45806.773124097221</v>
      </c>
      <c r="B31" s="210" t="s">
        <v>623</v>
      </c>
      <c r="C31" s="210" t="s">
        <v>534</v>
      </c>
      <c r="D31" s="210" t="s">
        <v>287</v>
      </c>
      <c r="E31" s="226">
        <v>3.3333333333333335</v>
      </c>
      <c r="F31" s="213">
        <v>1</v>
      </c>
      <c r="G31" s="237">
        <v>2</v>
      </c>
      <c r="H31" s="238">
        <v>1</v>
      </c>
      <c r="I31" s="237">
        <v>3.3</v>
      </c>
      <c r="J31" s="238">
        <v>0</v>
      </c>
      <c r="K31" s="240">
        <v>762440</v>
      </c>
      <c r="L31" s="241">
        <v>0</v>
      </c>
      <c r="M31" s="246" t="s">
        <v>624</v>
      </c>
      <c r="N31" s="247">
        <v>0</v>
      </c>
      <c r="O31" s="237" t="s">
        <v>625</v>
      </c>
      <c r="P31" s="238">
        <v>0</v>
      </c>
      <c r="Q31" s="238">
        <v>1</v>
      </c>
      <c r="R31" s="262" t="s">
        <v>626</v>
      </c>
      <c r="S31" s="263">
        <v>0</v>
      </c>
      <c r="T31" s="3" t="s">
        <v>627</v>
      </c>
    </row>
    <row r="32" spans="1:20">
      <c r="A32" s="211">
        <v>45806.85434351852</v>
      </c>
      <c r="B32" s="212" t="s">
        <v>536</v>
      </c>
      <c r="C32" s="212" t="s">
        <v>123</v>
      </c>
      <c r="D32" s="212" t="s">
        <v>124</v>
      </c>
      <c r="E32" s="226">
        <v>6.666666666666667</v>
      </c>
      <c r="F32" s="213">
        <v>2</v>
      </c>
      <c r="G32" s="242">
        <v>2</v>
      </c>
      <c r="H32" s="238">
        <v>1</v>
      </c>
      <c r="I32" s="242">
        <v>2.1</v>
      </c>
      <c r="J32" s="238">
        <v>1</v>
      </c>
      <c r="K32" s="244">
        <v>745241</v>
      </c>
      <c r="L32" s="245">
        <v>0</v>
      </c>
      <c r="M32" s="242" t="s">
        <v>628</v>
      </c>
      <c r="N32" s="238">
        <v>0</v>
      </c>
      <c r="O32" s="242" t="s">
        <v>574</v>
      </c>
      <c r="P32" s="238">
        <v>0</v>
      </c>
      <c r="Q32" s="238">
        <v>1</v>
      </c>
      <c r="R32" s="264" t="s">
        <v>629</v>
      </c>
      <c r="S32" s="263">
        <v>1</v>
      </c>
      <c r="T32" s="8" t="s">
        <v>630</v>
      </c>
    </row>
    <row r="33" spans="1:20">
      <c r="A33" s="209">
        <v>45806.769475821755</v>
      </c>
      <c r="B33" s="210" t="s">
        <v>27</v>
      </c>
      <c r="C33" s="210" t="s">
        <v>28</v>
      </c>
      <c r="D33" s="210" t="s">
        <v>29</v>
      </c>
      <c r="E33" s="226">
        <v>5</v>
      </c>
      <c r="F33" s="213">
        <v>1</v>
      </c>
      <c r="G33" s="237">
        <v>2</v>
      </c>
      <c r="H33" s="238">
        <v>1</v>
      </c>
      <c r="I33" s="237">
        <v>1.1000000000000001</v>
      </c>
      <c r="J33" s="238">
        <v>1</v>
      </c>
      <c r="K33" s="240">
        <v>651317</v>
      </c>
      <c r="L33" s="241">
        <v>0</v>
      </c>
      <c r="M33" s="237" t="s">
        <v>568</v>
      </c>
      <c r="N33" s="238">
        <v>0</v>
      </c>
      <c r="O33" s="237" t="s">
        <v>631</v>
      </c>
      <c r="P33" s="238">
        <v>0</v>
      </c>
      <c r="Q33" s="238">
        <v>1</v>
      </c>
      <c r="R33" s="262" t="s">
        <v>583</v>
      </c>
      <c r="S33" s="263">
        <v>0</v>
      </c>
      <c r="T33" s="3" t="s">
        <v>632</v>
      </c>
    </row>
    <row r="34" spans="1:20">
      <c r="A34" s="215">
        <v>45806.769871446755</v>
      </c>
      <c r="B34" s="216" t="s">
        <v>538</v>
      </c>
      <c r="C34" s="216" t="s">
        <v>539</v>
      </c>
      <c r="D34" s="216" t="s">
        <v>356</v>
      </c>
      <c r="E34" s="231">
        <v>7.5</v>
      </c>
      <c r="F34" s="213">
        <v>1</v>
      </c>
      <c r="G34" s="248">
        <v>2</v>
      </c>
      <c r="H34" s="238">
        <v>1</v>
      </c>
      <c r="I34" s="248">
        <v>1.1000000000000001</v>
      </c>
      <c r="J34" s="238">
        <v>1</v>
      </c>
      <c r="K34" s="251">
        <v>757686</v>
      </c>
      <c r="L34" s="252">
        <v>1</v>
      </c>
      <c r="M34" s="248" t="s">
        <v>578</v>
      </c>
      <c r="N34" s="249">
        <v>1</v>
      </c>
      <c r="O34" s="248" t="s">
        <v>633</v>
      </c>
      <c r="P34" s="249">
        <v>0</v>
      </c>
      <c r="Q34" s="238">
        <v>0.5</v>
      </c>
      <c r="R34" s="266" t="s">
        <v>634</v>
      </c>
      <c r="S34" s="272">
        <v>0</v>
      </c>
      <c r="T34" s="218" t="s">
        <v>635</v>
      </c>
    </row>
    <row r="35" spans="1:20">
      <c r="C35" s="216" t="s">
        <v>92</v>
      </c>
      <c r="D35" s="216" t="s">
        <v>481</v>
      </c>
      <c r="E35" s="231">
        <f>SUM(H35,J35,L35,N35,P35,Q35,S35)*10/6</f>
        <v>0.83333333333333337</v>
      </c>
      <c r="F35" s="213">
        <v>2</v>
      </c>
      <c r="G35" s="248">
        <v>1</v>
      </c>
      <c r="H35" s="238">
        <v>0</v>
      </c>
      <c r="I35" s="248">
        <v>2.2999999999999998</v>
      </c>
      <c r="J35" s="238">
        <v>0</v>
      </c>
      <c r="K35" s="251"/>
      <c r="L35" s="252">
        <v>0</v>
      </c>
      <c r="M35" s="248"/>
      <c r="N35" s="249">
        <v>0</v>
      </c>
      <c r="O35" s="248"/>
      <c r="P35" s="249">
        <v>0</v>
      </c>
      <c r="Q35" s="238">
        <v>0.5</v>
      </c>
      <c r="R35" s="266"/>
      <c r="S35" s="272">
        <v>0</v>
      </c>
      <c r="T35" t="s">
        <v>674</v>
      </c>
    </row>
    <row r="36" spans="1:20">
      <c r="C36" s="216" t="s">
        <v>228</v>
      </c>
      <c r="D36" s="216" t="s">
        <v>229</v>
      </c>
      <c r="E36" s="231">
        <f t="shared" ref="E36:E41" si="0">SUM(H36,J36,L36,N36,P36,Q36,S36)*10/6</f>
        <v>5</v>
      </c>
      <c r="F36" s="213">
        <v>2</v>
      </c>
      <c r="G36" s="248">
        <v>2</v>
      </c>
      <c r="H36" s="238">
        <v>1</v>
      </c>
      <c r="I36" s="248">
        <v>1.1000000000000001</v>
      </c>
      <c r="J36" s="238">
        <v>1</v>
      </c>
      <c r="K36" s="251">
        <v>651317</v>
      </c>
      <c r="L36" s="252">
        <v>0</v>
      </c>
      <c r="M36" s="248" t="s">
        <v>675</v>
      </c>
      <c r="N36" s="249">
        <v>0</v>
      </c>
      <c r="O36" s="248" t="s">
        <v>676</v>
      </c>
      <c r="P36" s="249">
        <v>0</v>
      </c>
      <c r="Q36" s="238">
        <v>1</v>
      </c>
      <c r="R36" s="266" t="s">
        <v>605</v>
      </c>
      <c r="S36" s="272">
        <v>0</v>
      </c>
      <c r="T36" t="s">
        <v>677</v>
      </c>
    </row>
    <row r="37" spans="1:20">
      <c r="C37" s="216" t="s">
        <v>134</v>
      </c>
      <c r="D37" s="216" t="s">
        <v>135</v>
      </c>
      <c r="E37" s="231">
        <f t="shared" si="0"/>
        <v>9.1666666666666661</v>
      </c>
      <c r="F37" s="213">
        <v>2</v>
      </c>
      <c r="G37" s="248">
        <v>2</v>
      </c>
      <c r="H37" s="238">
        <v>1</v>
      </c>
      <c r="I37" s="248">
        <v>1.1000000000000001</v>
      </c>
      <c r="J37" s="238">
        <v>1</v>
      </c>
      <c r="K37" s="251">
        <v>757686</v>
      </c>
      <c r="L37" s="252">
        <v>1</v>
      </c>
      <c r="M37" s="248" t="s">
        <v>578</v>
      </c>
      <c r="N37" s="249">
        <v>1</v>
      </c>
      <c r="O37" s="248" t="s">
        <v>571</v>
      </c>
      <c r="P37" s="249">
        <v>0</v>
      </c>
      <c r="Q37" s="238">
        <v>0.5</v>
      </c>
      <c r="R37" s="266" t="s">
        <v>678</v>
      </c>
      <c r="S37" s="272">
        <v>1</v>
      </c>
      <c r="T37" t="s">
        <v>679</v>
      </c>
    </row>
    <row r="38" spans="1:20">
      <c r="C38" s="216" t="s">
        <v>208</v>
      </c>
      <c r="D38" s="216" t="s">
        <v>209</v>
      </c>
      <c r="E38" s="231">
        <f t="shared" si="0"/>
        <v>7.5</v>
      </c>
      <c r="F38" s="213">
        <v>2</v>
      </c>
      <c r="G38" s="248">
        <v>2</v>
      </c>
      <c r="H38" s="238">
        <v>1</v>
      </c>
      <c r="I38" s="248">
        <v>1.1000000000000001</v>
      </c>
      <c r="J38" s="238">
        <v>1</v>
      </c>
      <c r="K38" s="251">
        <v>757686</v>
      </c>
      <c r="L38" s="252">
        <v>1</v>
      </c>
      <c r="M38" s="248" t="s">
        <v>578</v>
      </c>
      <c r="N38" s="249">
        <v>1</v>
      </c>
      <c r="O38" s="248" t="s">
        <v>680</v>
      </c>
      <c r="P38" s="249">
        <v>0</v>
      </c>
      <c r="Q38" s="238">
        <v>0.5</v>
      </c>
      <c r="R38" s="266" t="s">
        <v>681</v>
      </c>
      <c r="S38" s="272">
        <v>0</v>
      </c>
      <c r="T38" t="s">
        <v>682</v>
      </c>
    </row>
    <row r="39" spans="1:20">
      <c r="C39" s="216" t="s">
        <v>377</v>
      </c>
      <c r="D39" s="216" t="s">
        <v>378</v>
      </c>
      <c r="E39" s="231">
        <f t="shared" si="0"/>
        <v>5</v>
      </c>
      <c r="F39" s="213">
        <v>2</v>
      </c>
      <c r="G39" s="248">
        <v>2</v>
      </c>
      <c r="H39" s="238">
        <v>1</v>
      </c>
      <c r="I39" s="248">
        <v>1.1000000000000001</v>
      </c>
      <c r="J39" s="238">
        <v>1</v>
      </c>
      <c r="K39" s="251">
        <v>651317</v>
      </c>
      <c r="L39" s="252">
        <v>0</v>
      </c>
      <c r="M39" s="248" t="s">
        <v>683</v>
      </c>
      <c r="N39" s="249">
        <v>0</v>
      </c>
      <c r="O39" s="248" t="s">
        <v>571</v>
      </c>
      <c r="P39" s="249">
        <v>0</v>
      </c>
      <c r="Q39" s="238">
        <v>1</v>
      </c>
      <c r="R39" s="266"/>
      <c r="S39" s="272">
        <v>0</v>
      </c>
      <c r="T39" t="s">
        <v>684</v>
      </c>
    </row>
    <row r="40" spans="1:20">
      <c r="C40" s="216" t="s">
        <v>295</v>
      </c>
      <c r="D40" s="216" t="s">
        <v>296</v>
      </c>
      <c r="E40" s="231">
        <f t="shared" si="0"/>
        <v>7.5</v>
      </c>
      <c r="F40" s="213">
        <v>2</v>
      </c>
      <c r="G40" s="248">
        <v>2</v>
      </c>
      <c r="H40" s="238">
        <v>1</v>
      </c>
      <c r="I40" s="248">
        <v>1.1000000000000001</v>
      </c>
      <c r="J40" s="238">
        <v>1</v>
      </c>
      <c r="K40" s="251">
        <v>757686</v>
      </c>
      <c r="L40" s="252">
        <v>1</v>
      </c>
      <c r="M40" s="248" t="s">
        <v>578</v>
      </c>
      <c r="N40" s="249">
        <v>1</v>
      </c>
      <c r="O40" s="248" t="s">
        <v>680</v>
      </c>
      <c r="P40" s="249">
        <v>0</v>
      </c>
      <c r="Q40" s="238">
        <v>0.5</v>
      </c>
      <c r="R40" s="266" t="s">
        <v>685</v>
      </c>
      <c r="S40" s="272">
        <v>0</v>
      </c>
      <c r="T40" t="s">
        <v>686</v>
      </c>
    </row>
    <row r="41" spans="1:20">
      <c r="C41" s="216" t="s">
        <v>50</v>
      </c>
      <c r="D41" s="216" t="s">
        <v>51</v>
      </c>
      <c r="E41" s="231">
        <f t="shared" si="0"/>
        <v>5</v>
      </c>
      <c r="F41" s="213">
        <v>2</v>
      </c>
      <c r="G41" s="248">
        <v>2</v>
      </c>
      <c r="H41" s="238">
        <v>1</v>
      </c>
      <c r="I41" s="248">
        <v>1.1000000000000001</v>
      </c>
      <c r="J41" s="238">
        <v>1</v>
      </c>
      <c r="K41" s="251">
        <v>651317</v>
      </c>
      <c r="L41" s="252">
        <v>0</v>
      </c>
      <c r="M41" s="248" t="s">
        <v>568</v>
      </c>
      <c r="N41" s="249">
        <v>0</v>
      </c>
      <c r="O41" s="248" t="s">
        <v>569</v>
      </c>
      <c r="P41" s="249">
        <v>0</v>
      </c>
      <c r="Q41" s="238">
        <v>1</v>
      </c>
      <c r="R41" s="266"/>
      <c r="S41" s="272">
        <v>0</v>
      </c>
      <c r="T41" t="s">
        <v>570</v>
      </c>
    </row>
  </sheetData>
  <autoFilter ref="A1:U41" xr:uid="{54F34783-43CC-47BC-88CF-1C20089AE14D}"/>
  <hyperlinks>
    <hyperlink ref="T14" r:id="rId1" xr:uid="{00000000-0004-0000-0000-000000000000}"/>
    <hyperlink ref="T28" r:id="rId2" xr:uid="{00000000-0004-0000-0000-000001000000}"/>
    <hyperlink ref="T3" r:id="rId3" location="scrollTo=7pw-xe26K_2s" xr:uid="{00000000-0004-0000-0000-000002000000}"/>
    <hyperlink ref="T17" r:id="rId4" xr:uid="{00000000-0004-0000-0000-000003000000}"/>
    <hyperlink ref="T10" r:id="rId5" xr:uid="{00000000-0004-0000-0000-000004000000}"/>
    <hyperlink ref="T29" r:id="rId6" xr:uid="{00000000-0004-0000-0000-000005000000}"/>
    <hyperlink ref="T2" r:id="rId7" xr:uid="{00000000-0004-0000-0000-000006000000}"/>
    <hyperlink ref="T5" r:id="rId8" location="scrollTo=g2pDSBYnXUpy" xr:uid="{00000000-0004-0000-0000-000007000000}"/>
    <hyperlink ref="T32" r:id="rId9" xr:uid="{00000000-0004-0000-0000-000008000000}"/>
    <hyperlink ref="T23" r:id="rId10" xr:uid="{00000000-0004-0000-0000-000009000000}"/>
    <hyperlink ref="T7" r:id="rId11" xr:uid="{00000000-0004-0000-0000-00000A000000}"/>
    <hyperlink ref="T4" r:id="rId12" xr:uid="{00000000-0004-0000-0000-00000B000000}"/>
    <hyperlink ref="T6" r:id="rId13" xr:uid="{00000000-0004-0000-0000-00000C000000}"/>
    <hyperlink ref="T8" r:id="rId14" xr:uid="{00000000-0004-0000-0000-000006000000}"/>
    <hyperlink ref="T9" r:id="rId15" location="scrollTo=5KHmASO27E6D" xr:uid="{00000000-0004-0000-0000-000007000000}"/>
    <hyperlink ref="T11" r:id="rId16" xr:uid="{00000000-0004-0000-0000-000008000000}"/>
    <hyperlink ref="T12" r:id="rId17" xr:uid="{00000000-0004-0000-0000-000009000000}"/>
    <hyperlink ref="T13" r:id="rId18" xr:uid="{00000000-0004-0000-0000-00000A000000}"/>
    <hyperlink ref="T15" r:id="rId19" xr:uid="{00000000-0004-0000-0000-00000B000000}"/>
    <hyperlink ref="T16" r:id="rId20" xr:uid="{00000000-0004-0000-0000-00000C000000}"/>
    <hyperlink ref="T18" r:id="rId21" xr:uid="{00000000-0004-0000-0000-00000D000000}"/>
    <hyperlink ref="T19" r:id="rId22" xr:uid="{00000000-0004-0000-0000-00000E000000}"/>
    <hyperlink ref="T20" r:id="rId23" xr:uid="{00000000-0004-0000-0000-00000F000000}"/>
    <hyperlink ref="T21" r:id="rId24" xr:uid="{00000000-0004-0000-0000-000010000000}"/>
    <hyperlink ref="T22" r:id="rId25" xr:uid="{00000000-0004-0000-0000-000011000000}"/>
    <hyperlink ref="T24" r:id="rId26" xr:uid="{00000000-0004-0000-0000-000012000000}"/>
    <hyperlink ref="T25" r:id="rId27" xr:uid="{00000000-0004-0000-0000-000013000000}"/>
    <hyperlink ref="T26" r:id="rId28" xr:uid="{00000000-0004-0000-0000-000014000000}"/>
    <hyperlink ref="T27" r:id="rId29" xr:uid="{00000000-0004-0000-0000-000015000000}"/>
    <hyperlink ref="T30" r:id="rId30" xr:uid="{00000000-0004-0000-0000-000016000000}"/>
    <hyperlink ref="T31" r:id="rId31" xr:uid="{00000000-0004-0000-0000-000017000000}"/>
    <hyperlink ref="T33" r:id="rId32" xr:uid="{00000000-0004-0000-0000-000018000000}"/>
    <hyperlink ref="T34" r:id="rId33" xr:uid="{00000000-0004-0000-0000-000019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896A0-756A-4DAB-8493-E9970F8DE3F6}">
  <dimension ref="A1:AN41"/>
  <sheetViews>
    <sheetView topLeftCell="A21" workbookViewId="0">
      <selection activeCell="G44" sqref="G44"/>
    </sheetView>
  </sheetViews>
  <sheetFormatPr defaultRowHeight="12.75"/>
  <sheetData>
    <row r="1" spans="1:40" ht="255">
      <c r="A1" s="89"/>
      <c r="B1" s="89"/>
      <c r="C1" s="90"/>
      <c r="D1" s="90"/>
      <c r="E1" s="89"/>
      <c r="F1" s="91" t="s">
        <v>462</v>
      </c>
      <c r="G1" s="92"/>
      <c r="H1" s="93"/>
      <c r="I1" s="94" t="s">
        <v>463</v>
      </c>
      <c r="J1" s="95"/>
      <c r="K1" s="96"/>
      <c r="L1" s="89"/>
      <c r="M1" s="92"/>
      <c r="N1" s="93"/>
      <c r="O1" s="89"/>
      <c r="P1" s="92"/>
      <c r="Q1" s="93"/>
      <c r="R1" s="97" t="s">
        <v>408</v>
      </c>
      <c r="S1" s="92">
        <v>0</v>
      </c>
      <c r="T1" s="93"/>
      <c r="U1" s="97" t="s">
        <v>409</v>
      </c>
      <c r="V1" s="92">
        <v>0</v>
      </c>
      <c r="W1" s="92"/>
      <c r="X1" s="97" t="s">
        <v>410</v>
      </c>
      <c r="Y1" s="92">
        <v>0</v>
      </c>
      <c r="Z1" s="92"/>
      <c r="AA1" s="94" t="s">
        <v>411</v>
      </c>
      <c r="AB1" s="92">
        <v>0</v>
      </c>
      <c r="AC1" s="92"/>
      <c r="AD1" s="92">
        <v>0</v>
      </c>
      <c r="AE1" s="93"/>
      <c r="AF1" s="98"/>
      <c r="AG1" s="89"/>
      <c r="AH1" s="92"/>
      <c r="AI1" s="93"/>
      <c r="AJ1" s="89"/>
      <c r="AK1" s="92"/>
      <c r="AL1" s="93"/>
      <c r="AM1" s="89"/>
      <c r="AN1" s="89"/>
    </row>
    <row r="2" spans="1:40">
      <c r="A2" s="23" t="s">
        <v>2</v>
      </c>
      <c r="B2" s="23" t="s">
        <v>3</v>
      </c>
      <c r="C2" s="23" t="s">
        <v>460</v>
      </c>
      <c r="D2" s="23" t="s">
        <v>461</v>
      </c>
      <c r="E2" s="23" t="s">
        <v>397</v>
      </c>
      <c r="F2" s="23" t="s">
        <v>4</v>
      </c>
      <c r="G2" s="23" t="s">
        <v>399</v>
      </c>
      <c r="H2" s="23" t="s">
        <v>416</v>
      </c>
      <c r="I2" s="23" t="s">
        <v>5</v>
      </c>
      <c r="J2" s="23" t="s">
        <v>400</v>
      </c>
      <c r="K2" s="23" t="s">
        <v>417</v>
      </c>
      <c r="L2" s="23" t="s">
        <v>6</v>
      </c>
      <c r="M2" s="23" t="s">
        <v>413</v>
      </c>
      <c r="N2" s="23" t="s">
        <v>419</v>
      </c>
      <c r="O2" s="23" t="s">
        <v>7</v>
      </c>
      <c r="P2" s="23" t="s">
        <v>402</v>
      </c>
      <c r="Q2" s="23" t="s">
        <v>432</v>
      </c>
      <c r="R2" s="23" t="s">
        <v>8</v>
      </c>
      <c r="S2" s="23" t="s">
        <v>403</v>
      </c>
      <c r="T2" s="23" t="s">
        <v>433</v>
      </c>
      <c r="U2" s="23" t="s">
        <v>9</v>
      </c>
      <c r="V2" s="23" t="s">
        <v>405</v>
      </c>
      <c r="W2" s="23" t="s">
        <v>434</v>
      </c>
      <c r="X2" s="23" t="s">
        <v>10</v>
      </c>
      <c r="Y2" s="23" t="s">
        <v>406</v>
      </c>
      <c r="Z2" s="23" t="s">
        <v>435</v>
      </c>
      <c r="AA2" s="23" t="s">
        <v>11</v>
      </c>
      <c r="AB2" s="23" t="s">
        <v>407</v>
      </c>
      <c r="AC2" s="23" t="s">
        <v>438</v>
      </c>
      <c r="AD2" s="23" t="s">
        <v>436</v>
      </c>
      <c r="AE2" s="23" t="s">
        <v>401</v>
      </c>
      <c r="AF2" s="23" t="s">
        <v>404</v>
      </c>
      <c r="AG2" s="23" t="s">
        <v>12</v>
      </c>
      <c r="AH2" s="23" t="s">
        <v>414</v>
      </c>
      <c r="AI2" s="23" t="s">
        <v>450</v>
      </c>
      <c r="AJ2" s="23" t="s">
        <v>13</v>
      </c>
      <c r="AK2" s="23" t="s">
        <v>415</v>
      </c>
      <c r="AL2" s="23" t="s">
        <v>455</v>
      </c>
      <c r="AM2" s="23" t="s">
        <v>14</v>
      </c>
      <c r="AN2" s="11" t="s">
        <v>464</v>
      </c>
    </row>
    <row r="3" spans="1:40">
      <c r="A3" s="14" t="s">
        <v>97</v>
      </c>
      <c r="B3" s="14" t="s">
        <v>98</v>
      </c>
      <c r="C3" s="15">
        <f>Form_Responses1[[#This Row],[Acertos]]*12/10</f>
        <v>3.6</v>
      </c>
      <c r="D3" s="15">
        <f>SUM(G3,J3,P3,S3,V3,Y3,AB3,Form_Responses1[[#This Row],[Q3]],Form_Responses1[[#This Row],[+Qarima]],Form_Responses1[[#This Row],[Q9]],Form_Responses1[[#This Row],[Q10]])</f>
        <v>3</v>
      </c>
      <c r="E3" s="12" t="s">
        <v>412</v>
      </c>
      <c r="F3" s="14"/>
      <c r="G3" s="25">
        <v>0</v>
      </c>
      <c r="H3" s="74"/>
      <c r="I3" s="14"/>
      <c r="J3" s="25">
        <v>0</v>
      </c>
      <c r="K3" s="74"/>
      <c r="L3" s="14"/>
      <c r="M3" s="25">
        <v>0</v>
      </c>
      <c r="N3" s="34"/>
      <c r="O3" s="14" t="s">
        <v>32</v>
      </c>
      <c r="P3" s="25">
        <v>1</v>
      </c>
      <c r="Q3" s="74"/>
      <c r="R3" s="14" t="s">
        <v>99</v>
      </c>
      <c r="S3" s="25">
        <v>0</v>
      </c>
      <c r="T3" s="74"/>
      <c r="U3" s="14" t="s">
        <v>100</v>
      </c>
      <c r="V3" s="25">
        <v>0</v>
      </c>
      <c r="W3" s="25"/>
      <c r="X3" s="14"/>
      <c r="Y3" s="25">
        <v>0</v>
      </c>
      <c r="Z3" s="25"/>
      <c r="AA3" s="14"/>
      <c r="AB3" s="25">
        <v>0</v>
      </c>
      <c r="AC3" s="25"/>
      <c r="AD3" s="25">
        <v>2</v>
      </c>
      <c r="AE3" s="34" t="s">
        <v>439</v>
      </c>
      <c r="AF3" s="83">
        <f>SUM(P3,S3,V3,Y3,AB3,Form_Responses1[[#This Row],[+Qarima]])</f>
        <v>3</v>
      </c>
      <c r="AG3" s="14"/>
      <c r="AH3" s="25">
        <v>0</v>
      </c>
      <c r="AI3" s="74"/>
      <c r="AJ3" s="14"/>
      <c r="AK3" s="25">
        <v>0</v>
      </c>
      <c r="AL3" s="74"/>
      <c r="AM3" s="14"/>
      <c r="AN3" s="16" t="s">
        <v>101</v>
      </c>
    </row>
    <row r="4" spans="1:40">
      <c r="A4" s="5" t="s">
        <v>16</v>
      </c>
      <c r="B4" s="5" t="s">
        <v>17</v>
      </c>
      <c r="C4" s="28">
        <f>Form_Responses1[[#This Row],[Acertos]]*12/10</f>
        <v>2.4</v>
      </c>
      <c r="D4" s="15">
        <f>SUM(G4,J4,P4,S4,V4,Y4,AB4,Form_Responses1[[#This Row],[Q3]],Form_Responses1[[#This Row],[+Qarima]],Form_Responses1[[#This Row],[Q9]],Form_Responses1[[#This Row],[Q10]])</f>
        <v>2</v>
      </c>
      <c r="E4" s="2" t="s">
        <v>398</v>
      </c>
      <c r="F4" s="5" t="s">
        <v>18</v>
      </c>
      <c r="G4" s="26">
        <v>0</v>
      </c>
      <c r="H4" s="32" t="s">
        <v>418</v>
      </c>
      <c r="I4" s="5" t="s">
        <v>19</v>
      </c>
      <c r="J4" s="26">
        <v>0</v>
      </c>
      <c r="K4" s="32" t="s">
        <v>418</v>
      </c>
      <c r="L4" s="5"/>
      <c r="M4" s="26">
        <v>0</v>
      </c>
      <c r="N4" s="34"/>
      <c r="O4" s="5" t="s">
        <v>20</v>
      </c>
      <c r="P4" s="26">
        <v>0</v>
      </c>
      <c r="Q4" s="75"/>
      <c r="R4" s="5" t="s">
        <v>21</v>
      </c>
      <c r="S4" s="26">
        <v>0</v>
      </c>
      <c r="T4" s="75"/>
      <c r="U4" s="5" t="s">
        <v>22</v>
      </c>
      <c r="V4" s="26">
        <v>0</v>
      </c>
      <c r="W4" s="26"/>
      <c r="X4" s="5" t="s">
        <v>23</v>
      </c>
      <c r="Y4" s="26">
        <v>0</v>
      </c>
      <c r="Z4" s="26"/>
      <c r="AA4" s="5" t="s">
        <v>24</v>
      </c>
      <c r="AB4" s="26">
        <v>0</v>
      </c>
      <c r="AC4" s="26"/>
      <c r="AD4" s="26">
        <v>1.5</v>
      </c>
      <c r="AE4" s="85" t="s">
        <v>446</v>
      </c>
      <c r="AF4" s="83">
        <f>SUM(P4,S4,V4,Y4,AB4,Form_Responses1[[#This Row],[+Qarima]])</f>
        <v>1.5</v>
      </c>
      <c r="AG4" s="5"/>
      <c r="AH4" s="39">
        <v>0.5</v>
      </c>
      <c r="AI4" s="38" t="s">
        <v>454</v>
      </c>
      <c r="AJ4" s="5" t="s">
        <v>25</v>
      </c>
      <c r="AK4" s="26">
        <v>0</v>
      </c>
      <c r="AL4" s="32" t="s">
        <v>425</v>
      </c>
      <c r="AM4" s="5"/>
      <c r="AN4" s="30" t="s">
        <v>26</v>
      </c>
    </row>
    <row r="5" spans="1:40">
      <c r="A5" s="2" t="s">
        <v>92</v>
      </c>
      <c r="B5" s="2">
        <v>20021940</v>
      </c>
      <c r="C5" s="9">
        <f>Form_Responses1[[#This Row],[Acertos]]*12/10</f>
        <v>6.6</v>
      </c>
      <c r="D5" s="15">
        <f>SUM(G5,J5,P5,S5,V5,Y5,AB5,Form_Responses1[[#This Row],[Q3]],Form_Responses1[[#This Row],[+Qarima]],Form_Responses1[[#This Row],[Q9]],Form_Responses1[[#This Row],[Q10]])</f>
        <v>5.5</v>
      </c>
      <c r="E5" s="2" t="s">
        <v>398</v>
      </c>
      <c r="F5" s="2" t="s">
        <v>93</v>
      </c>
      <c r="G5" s="25">
        <v>1</v>
      </c>
      <c r="H5" s="74"/>
      <c r="I5" s="2" t="s">
        <v>94</v>
      </c>
      <c r="J5" s="25">
        <v>0.5</v>
      </c>
      <c r="K5" s="34" t="s">
        <v>420</v>
      </c>
      <c r="L5" s="2"/>
      <c r="M5" s="25">
        <v>2</v>
      </c>
      <c r="N5" s="74"/>
      <c r="O5" s="2"/>
      <c r="P5" s="25">
        <v>0</v>
      </c>
      <c r="Q5" s="74"/>
      <c r="R5" s="2"/>
      <c r="S5" s="25">
        <v>0</v>
      </c>
      <c r="T5" s="74"/>
      <c r="U5" s="2"/>
      <c r="V5" s="25">
        <v>0</v>
      </c>
      <c r="W5" s="25"/>
      <c r="X5" s="2"/>
      <c r="Y5" s="25">
        <v>0</v>
      </c>
      <c r="Z5" s="25"/>
      <c r="AA5" s="2"/>
      <c r="AB5" s="25">
        <v>0</v>
      </c>
      <c r="AC5" s="25"/>
      <c r="AD5" s="25">
        <v>2</v>
      </c>
      <c r="AE5" s="34" t="s">
        <v>449</v>
      </c>
      <c r="AF5" s="83">
        <f>SUM(P5,S5,V5,Y5,AB5,Form_Responses1[[#This Row],[+Qarima]])</f>
        <v>2</v>
      </c>
      <c r="AG5" s="2"/>
      <c r="AH5" s="25">
        <v>0</v>
      </c>
      <c r="AI5" s="74"/>
      <c r="AJ5" s="2"/>
      <c r="AK5" s="25">
        <v>0</v>
      </c>
      <c r="AL5" s="74"/>
      <c r="AM5" s="2"/>
      <c r="AN5" s="7" t="s">
        <v>95</v>
      </c>
    </row>
    <row r="6" spans="1:40">
      <c r="A6" s="19" t="s">
        <v>336</v>
      </c>
      <c r="B6" s="19" t="s">
        <v>337</v>
      </c>
      <c r="C6" s="27">
        <f>Form_Responses1[[#This Row],[Acertos]]*12/10</f>
        <v>9</v>
      </c>
      <c r="D6" s="15">
        <f>SUM(G6,J6,P6,S6,V6,Y6,AB6,Form_Responses1[[#This Row],[Q3]],Form_Responses1[[#This Row],[+Qarima]],Form_Responses1[[#This Row],[Q9]],Form_Responses1[[#This Row],[Q10]])</f>
        <v>7.5</v>
      </c>
      <c r="E6" s="10" t="s">
        <v>412</v>
      </c>
      <c r="F6" s="19" t="s">
        <v>338</v>
      </c>
      <c r="G6" s="26">
        <v>1</v>
      </c>
      <c r="H6" s="75"/>
      <c r="I6" s="19" t="s">
        <v>339</v>
      </c>
      <c r="J6" s="26">
        <v>1</v>
      </c>
      <c r="K6" s="75"/>
      <c r="L6" s="19" t="s">
        <v>309</v>
      </c>
      <c r="M6" s="26">
        <v>0.5</v>
      </c>
      <c r="N6" s="75"/>
      <c r="O6" s="19" t="s">
        <v>32</v>
      </c>
      <c r="P6" s="26">
        <v>1</v>
      </c>
      <c r="Q6" s="75"/>
      <c r="R6" s="19" t="s">
        <v>310</v>
      </c>
      <c r="S6" s="26">
        <v>1</v>
      </c>
      <c r="T6" s="75"/>
      <c r="U6" s="19" t="s">
        <v>340</v>
      </c>
      <c r="V6" s="26">
        <v>1</v>
      </c>
      <c r="W6" s="26"/>
      <c r="X6" s="19" t="s">
        <v>341</v>
      </c>
      <c r="Y6" s="26">
        <v>1</v>
      </c>
      <c r="Z6" s="26"/>
      <c r="AA6" s="19" t="s">
        <v>342</v>
      </c>
      <c r="AB6" s="26">
        <v>1</v>
      </c>
      <c r="AC6" s="26"/>
      <c r="AD6" s="26">
        <v>0</v>
      </c>
      <c r="AE6" s="75"/>
      <c r="AF6" s="83">
        <f>SUM(P6,S6,V6,Y6,AB6,Form_Responses1[[#This Row],[+Qarima]])</f>
        <v>5</v>
      </c>
      <c r="AG6" s="19" t="s">
        <v>309</v>
      </c>
      <c r="AH6" s="26">
        <v>0</v>
      </c>
      <c r="AI6" s="32" t="s">
        <v>458</v>
      </c>
      <c r="AJ6" s="19"/>
      <c r="AK6" s="26">
        <v>0</v>
      </c>
      <c r="AL6" s="75"/>
      <c r="AM6" s="19"/>
      <c r="AN6" s="22" t="s">
        <v>343</v>
      </c>
    </row>
    <row r="7" spans="1:40">
      <c r="A7" s="42" t="s">
        <v>235</v>
      </c>
      <c r="B7" s="42" t="s">
        <v>236</v>
      </c>
      <c r="C7" s="88">
        <f>Form_Responses1[[#This Row],[Acertos]]*12/10</f>
        <v>5.4</v>
      </c>
      <c r="D7" s="15">
        <f>SUM(G7,J7,P7,S7,V7,Y7,AB7,Form_Responses1[[#This Row],[Q3]],Form_Responses1[[#This Row],[+Qarima]],Form_Responses1[[#This Row],[Q9]],Form_Responses1[[#This Row],[Q10]])</f>
        <v>4.5</v>
      </c>
      <c r="E7" s="43" t="s">
        <v>412</v>
      </c>
      <c r="F7" s="42"/>
      <c r="G7" s="44">
        <v>0</v>
      </c>
      <c r="H7" s="76"/>
      <c r="I7" s="42"/>
      <c r="J7" s="44">
        <v>0</v>
      </c>
      <c r="K7" s="76"/>
      <c r="L7" s="42"/>
      <c r="M7" s="44">
        <v>0</v>
      </c>
      <c r="N7" s="72"/>
      <c r="O7" s="42" t="s">
        <v>32</v>
      </c>
      <c r="P7" s="44">
        <v>1</v>
      </c>
      <c r="Q7" s="76"/>
      <c r="R7" s="42" t="s">
        <v>237</v>
      </c>
      <c r="S7" s="44">
        <v>1</v>
      </c>
      <c r="T7" s="76"/>
      <c r="U7" s="42" t="s">
        <v>238</v>
      </c>
      <c r="V7" s="44">
        <v>1</v>
      </c>
      <c r="W7" s="45" t="s">
        <v>437</v>
      </c>
      <c r="X7" s="42" t="s">
        <v>239</v>
      </c>
      <c r="Y7" s="44">
        <v>0</v>
      </c>
      <c r="Z7" s="44"/>
      <c r="AA7" s="42" t="s">
        <v>240</v>
      </c>
      <c r="AB7" s="44">
        <v>0</v>
      </c>
      <c r="AC7" s="44"/>
      <c r="AD7" s="44">
        <v>1</v>
      </c>
      <c r="AE7" s="76"/>
      <c r="AF7" s="83">
        <f>SUM(P7,S7,V7,Y7,AB7,Form_Responses1[[#This Row],[+Qarima]])</f>
        <v>4</v>
      </c>
      <c r="AG7" s="42"/>
      <c r="AH7" s="39">
        <v>0.5</v>
      </c>
      <c r="AI7" s="38" t="s">
        <v>454</v>
      </c>
      <c r="AJ7" s="42" t="s">
        <v>241</v>
      </c>
      <c r="AK7" s="44"/>
      <c r="AL7" s="76"/>
      <c r="AM7" s="42" t="s">
        <v>242</v>
      </c>
      <c r="AN7" s="46" t="s">
        <v>243</v>
      </c>
    </row>
    <row r="8" spans="1:40">
      <c r="A8" s="36" t="s">
        <v>228</v>
      </c>
      <c r="B8" s="36" t="s">
        <v>229</v>
      </c>
      <c r="C8" s="28">
        <f>Form_Responses1[[#This Row],[Acertos]]*12/10</f>
        <v>0.6</v>
      </c>
      <c r="D8" s="15">
        <f>SUM(G8,J8,P8,S8,V8,Y8,AB8,Form_Responses1[[#This Row],[Q3]],Form_Responses1[[#This Row],[+Qarima]],Form_Responses1[[#This Row],[Q9]],Form_Responses1[[#This Row],[Q10]])</f>
        <v>0.5</v>
      </c>
      <c r="E8" s="36" t="s">
        <v>398</v>
      </c>
      <c r="F8" s="36" t="s">
        <v>230</v>
      </c>
      <c r="G8" s="37">
        <v>0</v>
      </c>
      <c r="H8" s="80"/>
      <c r="I8" s="36" t="s">
        <v>231</v>
      </c>
      <c r="J8" s="37">
        <v>0</v>
      </c>
      <c r="K8" s="38" t="s">
        <v>421</v>
      </c>
      <c r="L8" s="36"/>
      <c r="M8" s="39">
        <v>0</v>
      </c>
      <c r="N8" s="38"/>
      <c r="O8" s="36"/>
      <c r="P8" s="37">
        <v>0</v>
      </c>
      <c r="Q8" s="80"/>
      <c r="R8" s="36"/>
      <c r="S8" s="37">
        <v>0</v>
      </c>
      <c r="T8" s="80"/>
      <c r="U8" s="36"/>
      <c r="V8" s="37">
        <v>0</v>
      </c>
      <c r="W8" s="37"/>
      <c r="X8" s="36"/>
      <c r="Y8" s="37">
        <v>0</v>
      </c>
      <c r="Z8" s="37"/>
      <c r="AA8" s="36"/>
      <c r="AB8" s="37">
        <v>0</v>
      </c>
      <c r="AC8" s="37"/>
      <c r="AD8" s="37">
        <v>0</v>
      </c>
      <c r="AE8" s="34" t="s">
        <v>449</v>
      </c>
      <c r="AF8" s="83">
        <f>SUM(P8,S8,V8,Y8,AB8,Form_Responses1[[#This Row],[+Qarima]])</f>
        <v>0</v>
      </c>
      <c r="AG8" s="36"/>
      <c r="AH8" s="37">
        <v>0</v>
      </c>
      <c r="AI8" s="80"/>
      <c r="AJ8" s="36" t="s">
        <v>232</v>
      </c>
      <c r="AK8" s="37">
        <v>0.5</v>
      </c>
      <c r="AL8" s="79" t="s">
        <v>459</v>
      </c>
      <c r="AM8" s="36"/>
      <c r="AN8" s="40" t="s">
        <v>233</v>
      </c>
    </row>
    <row r="9" spans="1:40">
      <c r="A9" s="2" t="s">
        <v>134</v>
      </c>
      <c r="B9" s="2" t="s">
        <v>135</v>
      </c>
      <c r="C9" s="9">
        <f>Form_Responses1[[#This Row],[Acertos]]*12/10</f>
        <v>9</v>
      </c>
      <c r="D9" s="15">
        <f>SUM(G9,J9,P9,S9,V9,Y9,AB9,Form_Responses1[[#This Row],[Q3]],Form_Responses1[[#This Row],[+Qarima]],Form_Responses1[[#This Row],[Q9]],Form_Responses1[[#This Row],[Q10]])</f>
        <v>7.5</v>
      </c>
      <c r="E9" s="2" t="s">
        <v>398</v>
      </c>
      <c r="F9" s="2" t="s">
        <v>136</v>
      </c>
      <c r="G9" s="25">
        <v>1</v>
      </c>
      <c r="H9" s="74"/>
      <c r="I9" s="2" t="s">
        <v>137</v>
      </c>
      <c r="J9" s="25">
        <v>0</v>
      </c>
      <c r="K9" s="74"/>
      <c r="L9" s="2"/>
      <c r="M9" s="25">
        <v>1.5</v>
      </c>
      <c r="N9" s="34"/>
      <c r="O9" s="2" t="s">
        <v>83</v>
      </c>
      <c r="P9" s="25">
        <v>1</v>
      </c>
      <c r="Q9" s="74"/>
      <c r="R9" s="2" t="s">
        <v>138</v>
      </c>
      <c r="S9" s="25">
        <v>1</v>
      </c>
      <c r="T9" s="74"/>
      <c r="U9" s="2" t="s">
        <v>139</v>
      </c>
      <c r="V9" s="25">
        <v>1</v>
      </c>
      <c r="W9" s="25"/>
      <c r="X9" s="2" t="s">
        <v>140</v>
      </c>
      <c r="Y9" s="25">
        <v>1</v>
      </c>
      <c r="Z9" s="25"/>
      <c r="AA9" s="2" t="s">
        <v>141</v>
      </c>
      <c r="AB9" s="25">
        <v>0</v>
      </c>
      <c r="AC9" s="25"/>
      <c r="AD9" s="25">
        <v>0</v>
      </c>
      <c r="AE9" s="74"/>
      <c r="AF9" s="83">
        <f>SUM(P9,S9,V9,Y9,AB9,Form_Responses1[[#This Row],[+Qarima]])</f>
        <v>4</v>
      </c>
      <c r="AG9" s="2"/>
      <c r="AH9" s="25">
        <v>1</v>
      </c>
      <c r="AI9" s="74"/>
      <c r="AJ9" s="2"/>
      <c r="AK9" s="25">
        <v>0</v>
      </c>
      <c r="AL9" s="74"/>
      <c r="AM9" s="2" t="s">
        <v>142</v>
      </c>
      <c r="AN9" s="3" t="s">
        <v>143</v>
      </c>
    </row>
    <row r="10" spans="1:40">
      <c r="A10" s="5" t="s">
        <v>208</v>
      </c>
      <c r="B10" s="5" t="s">
        <v>209</v>
      </c>
      <c r="C10" s="28">
        <f>Form_Responses1[[#This Row],[Acertos]]*12/10</f>
        <v>5.4</v>
      </c>
      <c r="D10" s="15">
        <f>SUM(G10,J10,P10,S10,V10,Y10,AB10,Form_Responses1[[#This Row],[Q3]],Form_Responses1[[#This Row],[+Qarima]],Form_Responses1[[#This Row],[Q9]],Form_Responses1[[#This Row],[Q10]])</f>
        <v>4.5</v>
      </c>
      <c r="E10" s="2" t="s">
        <v>398</v>
      </c>
      <c r="F10" s="5" t="s">
        <v>210</v>
      </c>
      <c r="G10" s="26">
        <v>1</v>
      </c>
      <c r="H10" s="75"/>
      <c r="I10" s="5" t="s">
        <v>211</v>
      </c>
      <c r="J10" s="26">
        <v>1</v>
      </c>
      <c r="K10" s="75"/>
      <c r="L10" s="5"/>
      <c r="M10" s="26">
        <v>0</v>
      </c>
      <c r="N10" s="34"/>
      <c r="O10" s="5" t="s">
        <v>55</v>
      </c>
      <c r="P10" s="26">
        <v>0</v>
      </c>
      <c r="Q10" s="75"/>
      <c r="R10" s="5" t="s">
        <v>212</v>
      </c>
      <c r="S10" s="26">
        <v>0</v>
      </c>
      <c r="T10" s="75"/>
      <c r="U10" s="5" t="s">
        <v>213</v>
      </c>
      <c r="V10" s="26">
        <v>0</v>
      </c>
      <c r="W10" s="26"/>
      <c r="X10" s="5" t="s">
        <v>214</v>
      </c>
      <c r="Y10" s="26">
        <v>0</v>
      </c>
      <c r="Z10" s="26"/>
      <c r="AA10" s="5" t="s">
        <v>215</v>
      </c>
      <c r="AB10" s="26">
        <v>0</v>
      </c>
      <c r="AC10" s="26"/>
      <c r="AD10" s="26">
        <v>1.5</v>
      </c>
      <c r="AE10" s="75" t="e" cm="1">
        <f t="array" ref="AE10">+seleção de dados confusa</f>
        <v>#NAME?</v>
      </c>
      <c r="AF10" s="83">
        <f>SUM(P10,S10,V10,Y10,AB10,Form_Responses1[[#This Row],[+Qarima]])</f>
        <v>1.5</v>
      </c>
      <c r="AG10" s="5"/>
      <c r="AH10" s="26">
        <v>1</v>
      </c>
      <c r="AI10" s="75"/>
      <c r="AJ10" s="5"/>
      <c r="AK10" s="26">
        <v>0</v>
      </c>
      <c r="AL10" s="75"/>
      <c r="AM10" s="5"/>
      <c r="AN10" s="6" t="s">
        <v>216</v>
      </c>
    </row>
    <row r="11" spans="1:40">
      <c r="A11" s="2" t="s">
        <v>377</v>
      </c>
      <c r="B11" s="2" t="s">
        <v>378</v>
      </c>
      <c r="C11" s="9">
        <f>Form_Responses1[[#This Row],[Acertos]]*12/10</f>
        <v>5.4</v>
      </c>
      <c r="D11" s="15">
        <f>SUM(G11,J11,P11,S11,V11,Y11,AB11,Form_Responses1[[#This Row],[Q3]],Form_Responses1[[#This Row],[+Qarima]],Form_Responses1[[#This Row],[Q9]],Form_Responses1[[#This Row],[Q10]])</f>
        <v>4.5</v>
      </c>
      <c r="E11" s="12" t="s">
        <v>412</v>
      </c>
      <c r="F11" s="2" t="s">
        <v>379</v>
      </c>
      <c r="G11" s="25">
        <v>1</v>
      </c>
      <c r="H11" s="74"/>
      <c r="I11" s="2" t="s">
        <v>380</v>
      </c>
      <c r="J11" s="25">
        <v>1</v>
      </c>
      <c r="K11" s="74"/>
      <c r="L11" s="2"/>
      <c r="M11" s="26">
        <v>0</v>
      </c>
      <c r="N11" s="34"/>
      <c r="O11" s="2" t="s">
        <v>32</v>
      </c>
      <c r="P11" s="25">
        <v>1</v>
      </c>
      <c r="Q11" s="74"/>
      <c r="R11" s="2" t="s">
        <v>381</v>
      </c>
      <c r="S11" s="25">
        <v>0</v>
      </c>
      <c r="T11" s="74"/>
      <c r="U11" s="2" t="s">
        <v>382</v>
      </c>
      <c r="V11" s="25">
        <v>0</v>
      </c>
      <c r="W11" s="25"/>
      <c r="X11" s="2"/>
      <c r="Y11" s="25">
        <v>0</v>
      </c>
      <c r="Z11" s="25"/>
      <c r="AA11" s="2"/>
      <c r="AB11" s="25">
        <v>0</v>
      </c>
      <c r="AC11" s="25"/>
      <c r="AD11" s="25">
        <v>1.5</v>
      </c>
      <c r="AE11" s="84" t="s">
        <v>440</v>
      </c>
      <c r="AF11" s="83">
        <f>SUM(P11,S11,V11,Y11,AB11,Form_Responses1[[#This Row],[+Qarima]])</f>
        <v>2.5</v>
      </c>
      <c r="AG11" s="2"/>
      <c r="AH11" s="25">
        <v>0</v>
      </c>
      <c r="AI11" s="74"/>
      <c r="AJ11" s="2"/>
      <c r="AK11" s="25">
        <v>0</v>
      </c>
      <c r="AL11" s="74"/>
      <c r="AM11" s="2" t="s">
        <v>383</v>
      </c>
      <c r="AN11" s="7" t="s">
        <v>384</v>
      </c>
    </row>
    <row r="12" spans="1:40">
      <c r="A12" s="53" t="s">
        <v>295</v>
      </c>
      <c r="B12" s="53" t="s">
        <v>296</v>
      </c>
      <c r="C12" s="28">
        <f>Form_Responses1[[#This Row],[Acertos]]*12/10</f>
        <v>7.8</v>
      </c>
      <c r="D12" s="15">
        <f>SUM(G12,J12,P12,S12,V12,Y12,AB12,Form_Responses1[[#This Row],[Q3]],Form_Responses1[[#This Row],[+Qarima]],Form_Responses1[[#This Row],[Q9]],Form_Responses1[[#This Row],[Q10]])</f>
        <v>6.5</v>
      </c>
      <c r="E12" s="53" t="s">
        <v>398</v>
      </c>
      <c r="F12" s="53" t="s">
        <v>297</v>
      </c>
      <c r="G12" s="54">
        <v>1</v>
      </c>
      <c r="H12" s="77"/>
      <c r="I12" s="53" t="s">
        <v>298</v>
      </c>
      <c r="J12" s="54">
        <v>1</v>
      </c>
      <c r="K12" s="77"/>
      <c r="L12" s="53"/>
      <c r="M12" s="54">
        <v>1.5</v>
      </c>
      <c r="N12" s="77"/>
      <c r="O12" s="53" t="s">
        <v>83</v>
      </c>
      <c r="P12" s="54">
        <v>1</v>
      </c>
      <c r="Q12" s="77"/>
      <c r="R12" s="53" t="s">
        <v>299</v>
      </c>
      <c r="S12" s="54">
        <v>1</v>
      </c>
      <c r="T12" s="77"/>
      <c r="U12" s="53" t="s">
        <v>300</v>
      </c>
      <c r="V12" s="54">
        <v>0</v>
      </c>
      <c r="W12" s="54"/>
      <c r="X12" s="53" t="s">
        <v>301</v>
      </c>
      <c r="Y12" s="54">
        <v>0</v>
      </c>
      <c r="Z12" s="54"/>
      <c r="AA12" s="53" t="s">
        <v>302</v>
      </c>
      <c r="AB12" s="54">
        <v>0</v>
      </c>
      <c r="AC12" s="84" t="s">
        <v>442</v>
      </c>
      <c r="AD12" s="54">
        <v>1</v>
      </c>
      <c r="AE12" s="84" t="s">
        <v>441</v>
      </c>
      <c r="AF12" s="83">
        <f>SUM(P12,S12,V12,Y12,AB12,Form_Responses1[[#This Row],[+Qarima]])</f>
        <v>3</v>
      </c>
      <c r="AG12" s="53"/>
      <c r="AH12" s="54">
        <v>0</v>
      </c>
      <c r="AI12" s="77"/>
      <c r="AJ12" s="53"/>
      <c r="AK12" s="54">
        <v>0</v>
      </c>
      <c r="AL12" s="77"/>
      <c r="AM12" s="53"/>
      <c r="AN12" s="55" t="s">
        <v>303</v>
      </c>
    </row>
    <row r="13" spans="1:40">
      <c r="A13" s="49" t="s">
        <v>386</v>
      </c>
      <c r="B13" s="49" t="s">
        <v>387</v>
      </c>
      <c r="C13" s="50">
        <f>Form_Responses1[[#This Row],[Acertos]]*12/10</f>
        <v>7.8</v>
      </c>
      <c r="D13" s="15">
        <f>SUM(G13,J13,P13,S13,V13,Y13,AB13,Form_Responses1[[#This Row],[Q3]],Form_Responses1[[#This Row],[+Qarima]],Form_Responses1[[#This Row],[Q9]],Form_Responses1[[#This Row],[Q10]])</f>
        <v>6.5</v>
      </c>
      <c r="E13" s="49" t="s">
        <v>398</v>
      </c>
      <c r="F13" s="49" t="s">
        <v>388</v>
      </c>
      <c r="G13" s="39">
        <v>1</v>
      </c>
      <c r="H13" s="78"/>
      <c r="I13" s="49" t="s">
        <v>389</v>
      </c>
      <c r="J13" s="39">
        <v>1</v>
      </c>
      <c r="K13" s="78"/>
      <c r="L13" s="49" t="s">
        <v>390</v>
      </c>
      <c r="M13" s="26">
        <v>0</v>
      </c>
      <c r="N13" s="34"/>
      <c r="O13" s="49" t="s">
        <v>83</v>
      </c>
      <c r="P13" s="39">
        <v>1</v>
      </c>
      <c r="Q13" s="78"/>
      <c r="R13" s="49" t="s">
        <v>138</v>
      </c>
      <c r="S13" s="39">
        <v>1</v>
      </c>
      <c r="T13" s="78"/>
      <c r="U13" s="49" t="s">
        <v>391</v>
      </c>
      <c r="V13" s="39">
        <v>0</v>
      </c>
      <c r="W13" s="84" t="s">
        <v>441</v>
      </c>
      <c r="X13" s="49" t="s">
        <v>392</v>
      </c>
      <c r="Y13" s="39">
        <v>1</v>
      </c>
      <c r="Z13" s="39"/>
      <c r="AA13" s="49" t="s">
        <v>393</v>
      </c>
      <c r="AB13" s="39">
        <v>0</v>
      </c>
      <c r="AC13" s="39"/>
      <c r="AD13" s="39">
        <v>1</v>
      </c>
      <c r="AE13" s="78"/>
      <c r="AF13" s="83">
        <f>SUM(P13,S13,V13,Y13,AB13,Form_Responses1[[#This Row],[+Qarima]])</f>
        <v>4</v>
      </c>
      <c r="AG13" s="49" t="s">
        <v>394</v>
      </c>
      <c r="AH13" s="39">
        <v>0.5</v>
      </c>
      <c r="AI13" s="38" t="s">
        <v>454</v>
      </c>
      <c r="AJ13" s="49"/>
      <c r="AK13" s="39">
        <v>0</v>
      </c>
      <c r="AL13" s="78"/>
      <c r="AM13" s="49" t="s">
        <v>395</v>
      </c>
      <c r="AN13" s="51" t="s">
        <v>396</v>
      </c>
    </row>
    <row r="14" spans="1:40">
      <c r="A14" s="5" t="s">
        <v>367</v>
      </c>
      <c r="B14" s="5" t="s">
        <v>368</v>
      </c>
      <c r="C14" s="28">
        <f>Form_Responses1[[#This Row],[Acertos]]*12/10</f>
        <v>7.2</v>
      </c>
      <c r="D14" s="15">
        <f>SUM(G14,J14,P14,S14,V14,Y14,AB14,Form_Responses1[[#This Row],[Q3]],Form_Responses1[[#This Row],[+Qarima]],Form_Responses1[[#This Row],[Q9]],Form_Responses1[[#This Row],[Q10]])</f>
        <v>6</v>
      </c>
      <c r="E14" s="5" t="s">
        <v>398</v>
      </c>
      <c r="F14" s="5" t="s">
        <v>369</v>
      </c>
      <c r="G14" s="26">
        <v>1</v>
      </c>
      <c r="H14" s="75"/>
      <c r="I14" s="5" t="s">
        <v>370</v>
      </c>
      <c r="J14" s="26">
        <v>1</v>
      </c>
      <c r="K14" s="75"/>
      <c r="L14" s="5"/>
      <c r="M14" s="26">
        <v>1</v>
      </c>
      <c r="N14" s="75"/>
      <c r="O14" s="5" t="s">
        <v>83</v>
      </c>
      <c r="P14" s="26">
        <v>1</v>
      </c>
      <c r="Q14" s="75"/>
      <c r="R14" s="5" t="s">
        <v>371</v>
      </c>
      <c r="S14" s="26">
        <v>0</v>
      </c>
      <c r="T14" s="75"/>
      <c r="U14" s="5" t="s">
        <v>372</v>
      </c>
      <c r="V14" s="26">
        <v>0</v>
      </c>
      <c r="W14" s="26"/>
      <c r="X14" s="5" t="s">
        <v>373</v>
      </c>
      <c r="Y14" s="26">
        <v>0</v>
      </c>
      <c r="Z14" s="26"/>
      <c r="AA14" s="5" t="s">
        <v>374</v>
      </c>
      <c r="AB14" s="26">
        <v>0</v>
      </c>
      <c r="AC14" s="26"/>
      <c r="AD14" s="26">
        <v>1.5</v>
      </c>
      <c r="AE14" s="84" t="s">
        <v>440</v>
      </c>
      <c r="AF14" s="83">
        <f>SUM(P14,S14,V14,Y14,AB14,Form_Responses1[[#This Row],[+Qarima]])</f>
        <v>2.5</v>
      </c>
      <c r="AG14" s="5"/>
      <c r="AH14" s="39">
        <v>0.5</v>
      </c>
      <c r="AI14" s="38" t="s">
        <v>454</v>
      </c>
      <c r="AJ14" s="5"/>
      <c r="AK14" s="26">
        <v>0</v>
      </c>
      <c r="AL14" s="75"/>
      <c r="AM14" s="5"/>
      <c r="AN14" s="8" t="s">
        <v>375</v>
      </c>
    </row>
    <row r="15" spans="1:40">
      <c r="A15" s="14" t="s">
        <v>50</v>
      </c>
      <c r="B15" s="14" t="s">
        <v>51</v>
      </c>
      <c r="C15" s="15">
        <f>Form_Responses1[[#This Row],[Acertos]]*12/10</f>
        <v>6.6</v>
      </c>
      <c r="D15" s="15">
        <f>SUM(G15,J15,P15,S15,V15,Y15,AB15,Form_Responses1[[#This Row],[Q3]],Form_Responses1[[#This Row],[+Qarima]],Form_Responses1[[#This Row],[Q9]],Form_Responses1[[#This Row],[Q10]])</f>
        <v>5.5</v>
      </c>
      <c r="E15" s="12" t="s">
        <v>412</v>
      </c>
      <c r="F15" s="14" t="s">
        <v>52</v>
      </c>
      <c r="G15" s="25">
        <v>1</v>
      </c>
      <c r="H15" s="74"/>
      <c r="I15" s="14" t="s">
        <v>53</v>
      </c>
      <c r="J15" s="25">
        <v>1</v>
      </c>
      <c r="K15" s="74"/>
      <c r="L15" s="14" t="s">
        <v>54</v>
      </c>
      <c r="M15" s="25">
        <v>2</v>
      </c>
      <c r="N15" s="74"/>
      <c r="O15" s="14" t="s">
        <v>55</v>
      </c>
      <c r="P15" s="25">
        <v>0</v>
      </c>
      <c r="Q15" s="74"/>
      <c r="R15" s="14" t="s">
        <v>56</v>
      </c>
      <c r="S15" s="25">
        <v>0</v>
      </c>
      <c r="T15" s="74"/>
      <c r="U15" s="14" t="s">
        <v>57</v>
      </c>
      <c r="V15" s="25">
        <v>0</v>
      </c>
      <c r="W15" s="25"/>
      <c r="X15" s="14" t="s">
        <v>58</v>
      </c>
      <c r="Y15" s="25">
        <v>0</v>
      </c>
      <c r="Z15" s="25"/>
      <c r="AA15" s="14" t="s">
        <v>59</v>
      </c>
      <c r="AB15" s="25">
        <v>0</v>
      </c>
      <c r="AC15" s="25"/>
      <c r="AD15" s="25">
        <v>1.5</v>
      </c>
      <c r="AE15" s="74"/>
      <c r="AF15" s="83">
        <f>SUM(P15,S15,V15,Y15,AB15,Form_Responses1[[#This Row],[+Qarima]])</f>
        <v>1.5</v>
      </c>
      <c r="AG15" s="14" t="s">
        <v>54</v>
      </c>
      <c r="AH15" s="25">
        <v>0</v>
      </c>
      <c r="AI15" s="34" t="s">
        <v>458</v>
      </c>
      <c r="AJ15" s="14" t="s">
        <v>60</v>
      </c>
      <c r="AK15" s="25">
        <v>0</v>
      </c>
      <c r="AL15" s="34" t="s">
        <v>425</v>
      </c>
      <c r="AM15" s="14"/>
      <c r="AN15" s="21" t="s">
        <v>61</v>
      </c>
    </row>
    <row r="16" spans="1:40">
      <c r="A16" s="5" t="s">
        <v>318</v>
      </c>
      <c r="B16" s="5" t="s">
        <v>319</v>
      </c>
      <c r="C16" s="28">
        <f>Form_Responses1[[#This Row],[Acertos]]*12/10</f>
        <v>6.6</v>
      </c>
      <c r="D16" s="15">
        <f>SUM(G16,J16,P16,S16,V16,Y16,AB16,Form_Responses1[[#This Row],[Q3]],Form_Responses1[[#This Row],[+Qarima]],Form_Responses1[[#This Row],[Q9]],Form_Responses1[[#This Row],[Q10]])</f>
        <v>5.5</v>
      </c>
      <c r="E16" s="5" t="s">
        <v>398</v>
      </c>
      <c r="F16" s="5" t="s">
        <v>320</v>
      </c>
      <c r="G16" s="26">
        <v>1</v>
      </c>
      <c r="H16" s="75"/>
      <c r="I16" s="10" t="s">
        <v>321</v>
      </c>
      <c r="J16" s="25">
        <v>1</v>
      </c>
      <c r="K16" s="71" t="s">
        <v>422</v>
      </c>
      <c r="L16" s="5"/>
      <c r="M16" s="26">
        <v>1.5</v>
      </c>
      <c r="N16" s="75"/>
      <c r="O16" s="5" t="s">
        <v>149</v>
      </c>
      <c r="P16" s="26">
        <v>0</v>
      </c>
      <c r="Q16" s="75"/>
      <c r="R16" s="5" t="s">
        <v>322</v>
      </c>
      <c r="S16" s="26">
        <v>0</v>
      </c>
      <c r="T16" s="75"/>
      <c r="U16" s="5" t="s">
        <v>323</v>
      </c>
      <c r="V16" s="26">
        <v>0</v>
      </c>
      <c r="W16" s="26"/>
      <c r="X16" s="5" t="s">
        <v>324</v>
      </c>
      <c r="Y16" s="26">
        <v>0</v>
      </c>
      <c r="Z16" s="26"/>
      <c r="AA16" s="5" t="s">
        <v>325</v>
      </c>
      <c r="AB16" s="26">
        <v>0</v>
      </c>
      <c r="AC16" s="26"/>
      <c r="AD16" s="26">
        <v>1.5</v>
      </c>
      <c r="AE16" s="75"/>
      <c r="AF16" s="83">
        <f>SUM(P16,S16,V16,Y16,AB16,Form_Responses1[[#This Row],[+Qarima]])</f>
        <v>1.5</v>
      </c>
      <c r="AG16" s="5"/>
      <c r="AH16" s="26">
        <v>0.5</v>
      </c>
      <c r="AI16" s="32" t="s">
        <v>454</v>
      </c>
      <c r="AJ16" s="5"/>
      <c r="AK16" s="26">
        <v>0</v>
      </c>
      <c r="AL16" s="75"/>
      <c r="AM16" s="5"/>
      <c r="AN16" s="8" t="s">
        <v>326</v>
      </c>
    </row>
    <row r="17" spans="1:40">
      <c r="A17" s="42" t="s">
        <v>158</v>
      </c>
      <c r="B17" s="42" t="s">
        <v>159</v>
      </c>
      <c r="C17" s="88">
        <f>Form_Responses1[[#This Row],[Acertos]]*12/10</f>
        <v>6</v>
      </c>
      <c r="D17" s="15">
        <f>SUM(G17,J17,P17,S17,V17,Y17,AB17,Form_Responses1[[#This Row],[Q3]],Form_Responses1[[#This Row],[+Qarima]],Form_Responses1[[#This Row],[Q9]],Form_Responses1[[#This Row],[Q10]])</f>
        <v>5</v>
      </c>
      <c r="E17" s="43" t="s">
        <v>412</v>
      </c>
      <c r="F17" s="42" t="s">
        <v>160</v>
      </c>
      <c r="G17" s="44">
        <v>0</v>
      </c>
      <c r="H17" s="76"/>
      <c r="I17" s="42" t="s">
        <v>161</v>
      </c>
      <c r="J17" s="44">
        <v>0.5</v>
      </c>
      <c r="K17" s="72" t="s">
        <v>423</v>
      </c>
      <c r="L17" s="42"/>
      <c r="M17" s="26">
        <v>0</v>
      </c>
      <c r="N17" s="34"/>
      <c r="O17" s="42" t="s">
        <v>32</v>
      </c>
      <c r="P17" s="44">
        <v>1</v>
      </c>
      <c r="Q17" s="76"/>
      <c r="R17" s="42" t="s">
        <v>162</v>
      </c>
      <c r="S17" s="44">
        <v>1</v>
      </c>
      <c r="T17" s="76"/>
      <c r="U17" s="42" t="s">
        <v>163</v>
      </c>
      <c r="V17" s="44">
        <v>0</v>
      </c>
      <c r="W17" s="44"/>
      <c r="X17" s="42" t="s">
        <v>164</v>
      </c>
      <c r="Y17" s="44">
        <v>0</v>
      </c>
      <c r="Z17" s="44"/>
      <c r="AA17" s="42" t="s">
        <v>165</v>
      </c>
      <c r="AB17" s="44">
        <v>1</v>
      </c>
      <c r="AC17" s="44"/>
      <c r="AD17" s="44">
        <v>1</v>
      </c>
      <c r="AE17" s="84" t="s">
        <v>441</v>
      </c>
      <c r="AF17" s="83">
        <f>SUM(P17,S17,V17,Y17,AB17,Form_Responses1[[#This Row],[+Qarima]])</f>
        <v>4</v>
      </c>
      <c r="AG17" s="42"/>
      <c r="AH17" s="44">
        <v>0.5</v>
      </c>
      <c r="AI17" s="72" t="s">
        <v>454</v>
      </c>
      <c r="AJ17" s="42"/>
      <c r="AK17" s="44"/>
      <c r="AL17" s="76"/>
      <c r="AM17" s="42"/>
      <c r="AN17" s="46" t="s">
        <v>166</v>
      </c>
    </row>
    <row r="18" spans="1:40">
      <c r="A18" s="36" t="s">
        <v>266</v>
      </c>
      <c r="B18" s="36" t="s">
        <v>267</v>
      </c>
      <c r="C18" s="28">
        <f>Form_Responses1[[#This Row],[Acertos]]*12/10</f>
        <v>7.2</v>
      </c>
      <c r="D18" s="15">
        <f>SUM(G18,J18,P18,S18,V18,Y18,AB18,Form_Responses1[[#This Row],[Q3]],Form_Responses1[[#This Row],[+Qarima]],Form_Responses1[[#This Row],[Q9]],Form_Responses1[[#This Row],[Q10]])</f>
        <v>6</v>
      </c>
      <c r="E18" s="49" t="s">
        <v>398</v>
      </c>
      <c r="F18" s="36" t="s">
        <v>268</v>
      </c>
      <c r="G18" s="37">
        <v>1</v>
      </c>
      <c r="H18" s="80"/>
      <c r="I18" s="36" t="s">
        <v>269</v>
      </c>
      <c r="J18" s="37">
        <v>1</v>
      </c>
      <c r="K18" s="79" t="s">
        <v>424</v>
      </c>
      <c r="L18" s="36"/>
      <c r="M18" s="37">
        <v>1</v>
      </c>
      <c r="N18" s="80"/>
      <c r="O18" s="36" t="s">
        <v>83</v>
      </c>
      <c r="P18" s="37">
        <v>1</v>
      </c>
      <c r="Q18" s="80"/>
      <c r="R18" s="56">
        <v>1657110</v>
      </c>
      <c r="S18" s="57">
        <v>1</v>
      </c>
      <c r="T18" s="82"/>
      <c r="U18" s="36" t="s">
        <v>270</v>
      </c>
      <c r="V18" s="37">
        <v>0</v>
      </c>
      <c r="W18" s="37"/>
      <c r="X18" s="36" t="s">
        <v>271</v>
      </c>
      <c r="Y18" s="37">
        <v>0</v>
      </c>
      <c r="Z18" s="37"/>
      <c r="AA18" s="36" t="s">
        <v>272</v>
      </c>
      <c r="AB18" s="37">
        <v>0</v>
      </c>
      <c r="AC18" s="84" t="s">
        <v>442</v>
      </c>
      <c r="AD18" s="37">
        <v>1</v>
      </c>
      <c r="AE18" s="84" t="s">
        <v>441</v>
      </c>
      <c r="AF18" s="83">
        <f>SUM(P18,S18,V18,Y18,AB18,Form_Responses1[[#This Row],[+Qarima]])</f>
        <v>3</v>
      </c>
      <c r="AG18" s="36"/>
      <c r="AH18" s="37">
        <v>0</v>
      </c>
      <c r="AI18" s="79" t="s">
        <v>458</v>
      </c>
      <c r="AJ18" s="36" t="s">
        <v>273</v>
      </c>
      <c r="AK18" s="37">
        <v>0</v>
      </c>
      <c r="AL18" s="79" t="s">
        <v>425</v>
      </c>
      <c r="AM18" s="36"/>
      <c r="AN18" s="40" t="s">
        <v>274</v>
      </c>
    </row>
    <row r="19" spans="1:40">
      <c r="A19" s="14" t="s">
        <v>69</v>
      </c>
      <c r="B19" s="14" t="s">
        <v>70</v>
      </c>
      <c r="C19" s="15">
        <f>Form_Responses1[[#This Row],[Acertos]]*12/10</f>
        <v>4.2</v>
      </c>
      <c r="D19" s="15">
        <f>SUM(G19,J19,P19,S19,V19,Y19,AB19,Form_Responses1[[#This Row],[Q3]],Form_Responses1[[#This Row],[+Qarima]],Form_Responses1[[#This Row],[Q9]],Form_Responses1[[#This Row],[Q10]])</f>
        <v>3.5</v>
      </c>
      <c r="E19" s="12" t="s">
        <v>412</v>
      </c>
      <c r="F19" s="14" t="s">
        <v>71</v>
      </c>
      <c r="G19" s="25">
        <v>1</v>
      </c>
      <c r="H19" s="74"/>
      <c r="I19" s="14" t="s">
        <v>72</v>
      </c>
      <c r="J19" s="25">
        <v>1</v>
      </c>
      <c r="K19" s="74"/>
      <c r="L19" s="14"/>
      <c r="M19" s="26">
        <v>0</v>
      </c>
      <c r="N19" s="34" t="s">
        <v>429</v>
      </c>
      <c r="O19" s="14" t="s">
        <v>55</v>
      </c>
      <c r="P19" s="25">
        <v>0</v>
      </c>
      <c r="Q19" s="74"/>
      <c r="R19" s="14" t="s">
        <v>56</v>
      </c>
      <c r="S19" s="25">
        <v>0</v>
      </c>
      <c r="T19" s="74"/>
      <c r="U19" s="14" t="s">
        <v>73</v>
      </c>
      <c r="V19" s="25">
        <v>0</v>
      </c>
      <c r="W19" s="25"/>
      <c r="X19" s="14" t="s">
        <v>74</v>
      </c>
      <c r="Y19" s="25">
        <v>0</v>
      </c>
      <c r="Z19" s="25"/>
      <c r="AA19" s="14" t="s">
        <v>75</v>
      </c>
      <c r="AB19" s="25">
        <v>0</v>
      </c>
      <c r="AC19" s="25"/>
      <c r="AD19" s="25">
        <v>1.5</v>
      </c>
      <c r="AE19" s="74"/>
      <c r="AF19" s="83">
        <f>SUM(P19,S19,V19,Y19,AB19,Form_Responses1[[#This Row],[+Qarima]])</f>
        <v>1.5</v>
      </c>
      <c r="AG19" s="14"/>
      <c r="AH19" s="25">
        <v>0</v>
      </c>
      <c r="AI19" s="74"/>
      <c r="AJ19" s="14" t="s">
        <v>76</v>
      </c>
      <c r="AK19" s="37">
        <v>0</v>
      </c>
      <c r="AL19" s="79" t="s">
        <v>425</v>
      </c>
      <c r="AM19" s="14"/>
      <c r="AN19" s="21" t="s">
        <v>77</v>
      </c>
    </row>
    <row r="20" spans="1:40">
      <c r="A20" s="5" t="s">
        <v>63</v>
      </c>
      <c r="B20" s="5" t="s">
        <v>64</v>
      </c>
      <c r="C20" s="28">
        <f>Form_Responses1[[#This Row],[Acertos]]*12/10</f>
        <v>0.6</v>
      </c>
      <c r="D20" s="15">
        <f>SUM(G20,J20,P20,S20,V20,Y20,AB20,Form_Responses1[[#This Row],[Q3]],Form_Responses1[[#This Row],[+Qarima]],Form_Responses1[[#This Row],[Q9]],Form_Responses1[[#This Row],[Q10]])</f>
        <v>0.5</v>
      </c>
      <c r="E20" s="5" t="s">
        <v>398</v>
      </c>
      <c r="F20" s="5" t="s">
        <v>65</v>
      </c>
      <c r="G20" s="26">
        <v>0</v>
      </c>
      <c r="H20" s="32" t="s">
        <v>426</v>
      </c>
      <c r="I20" s="5" t="s">
        <v>66</v>
      </c>
      <c r="J20" s="26">
        <v>0.5</v>
      </c>
      <c r="K20" s="75"/>
      <c r="L20" s="5"/>
      <c r="M20" s="26">
        <v>0</v>
      </c>
      <c r="N20" s="34"/>
      <c r="O20" s="5"/>
      <c r="P20" s="26">
        <v>0</v>
      </c>
      <c r="Q20" s="75"/>
      <c r="R20" s="5"/>
      <c r="S20" s="26">
        <v>0</v>
      </c>
      <c r="T20" s="75"/>
      <c r="U20" s="5"/>
      <c r="V20" s="26">
        <v>0</v>
      </c>
      <c r="W20" s="26"/>
      <c r="X20" s="5"/>
      <c r="Y20" s="26">
        <v>0</v>
      </c>
      <c r="Z20" s="26"/>
      <c r="AA20" s="5"/>
      <c r="AB20" s="26">
        <v>0</v>
      </c>
      <c r="AC20" s="26"/>
      <c r="AD20" s="26">
        <v>0</v>
      </c>
      <c r="AE20" s="34" t="s">
        <v>449</v>
      </c>
      <c r="AF20" s="83">
        <f>SUM(P20,S20,V20,Y20,AB20,Form_Responses1[[#This Row],[+Qarima]])</f>
        <v>0</v>
      </c>
      <c r="AG20" s="5"/>
      <c r="AH20" s="37">
        <v>0</v>
      </c>
      <c r="AI20" s="79" t="s">
        <v>458</v>
      </c>
      <c r="AJ20" s="5"/>
      <c r="AK20" s="26">
        <v>0</v>
      </c>
      <c r="AL20" s="75"/>
      <c r="AM20" s="5"/>
      <c r="AN20" s="8" t="s">
        <v>67</v>
      </c>
    </row>
    <row r="21" spans="1:40">
      <c r="A21" s="14" t="s">
        <v>39</v>
      </c>
      <c r="B21" s="14" t="s">
        <v>40</v>
      </c>
      <c r="C21" s="15">
        <f>Form_Responses1[[#This Row],[Acertos]]*12/10</f>
        <v>4.8</v>
      </c>
      <c r="D21" s="15">
        <f>SUM(G21,J21,P21,S21,V21,Y21,AB21,Form_Responses1[[#This Row],[Q3]],Form_Responses1[[#This Row],[+Qarima]],Form_Responses1[[#This Row],[Q9]],Form_Responses1[[#This Row],[Q10]])</f>
        <v>4</v>
      </c>
      <c r="E21" s="12" t="s">
        <v>412</v>
      </c>
      <c r="F21" s="14" t="s">
        <v>41</v>
      </c>
      <c r="G21" s="25">
        <v>0</v>
      </c>
      <c r="H21" s="32" t="s">
        <v>426</v>
      </c>
      <c r="I21" s="14" t="s">
        <v>42</v>
      </c>
      <c r="J21" s="25">
        <v>0.5</v>
      </c>
      <c r="K21" s="34" t="s">
        <v>427</v>
      </c>
      <c r="L21" s="14"/>
      <c r="M21" s="25">
        <v>0.5</v>
      </c>
      <c r="N21" s="74"/>
      <c r="O21" s="14" t="s">
        <v>32</v>
      </c>
      <c r="P21" s="25">
        <v>1</v>
      </c>
      <c r="Q21" s="74"/>
      <c r="R21" s="14" t="s">
        <v>43</v>
      </c>
      <c r="S21" s="25">
        <v>0</v>
      </c>
      <c r="T21" s="74"/>
      <c r="U21" s="14" t="s">
        <v>44</v>
      </c>
      <c r="V21" s="25">
        <v>0</v>
      </c>
      <c r="W21" s="25"/>
      <c r="X21" s="14" t="s">
        <v>45</v>
      </c>
      <c r="Y21" s="25">
        <v>0</v>
      </c>
      <c r="Z21" s="25"/>
      <c r="AA21" s="14" t="s">
        <v>46</v>
      </c>
      <c r="AB21" s="25">
        <v>0</v>
      </c>
      <c r="AC21" s="25"/>
      <c r="AD21" s="25">
        <v>1.5</v>
      </c>
      <c r="AE21" s="84" t="s">
        <v>443</v>
      </c>
      <c r="AF21" s="83">
        <f>SUM(P21,S21,V21,Y21,AB21,Form_Responses1[[#This Row],[+Qarima]])</f>
        <v>2.5</v>
      </c>
      <c r="AG21" s="14" t="s">
        <v>47</v>
      </c>
      <c r="AH21" s="44">
        <v>0.5</v>
      </c>
      <c r="AI21" s="72" t="s">
        <v>454</v>
      </c>
      <c r="AJ21" s="14"/>
      <c r="AK21" s="25">
        <v>0</v>
      </c>
      <c r="AL21" s="74"/>
      <c r="AM21" s="14"/>
      <c r="AN21" s="16" t="s">
        <v>48</v>
      </c>
    </row>
    <row r="22" spans="1:40">
      <c r="A22" s="53" t="s">
        <v>328</v>
      </c>
      <c r="B22" s="53" t="s">
        <v>329</v>
      </c>
      <c r="C22" s="28">
        <f>Form_Responses1[[#This Row],[Acertos]]*12/10</f>
        <v>5.4</v>
      </c>
      <c r="D22" s="15">
        <f>SUM(G22,J22,P22,S22,V22,Y22,AB22,Form_Responses1[[#This Row],[Q3]],Form_Responses1[[#This Row],[+Qarima]],Form_Responses1[[#This Row],[Q9]],Form_Responses1[[#This Row],[Q10]])</f>
        <v>4.5</v>
      </c>
      <c r="E22" s="60" t="s">
        <v>398</v>
      </c>
      <c r="F22" s="53" t="s">
        <v>105</v>
      </c>
      <c r="G22" s="54">
        <v>1</v>
      </c>
      <c r="H22" s="77"/>
      <c r="I22" s="53" t="s">
        <v>330</v>
      </c>
      <c r="J22" s="54">
        <v>0</v>
      </c>
      <c r="K22" s="77"/>
      <c r="L22" s="53"/>
      <c r="M22" s="54">
        <v>2</v>
      </c>
      <c r="N22" s="77"/>
      <c r="O22" s="53" t="s">
        <v>149</v>
      </c>
      <c r="P22" s="54">
        <v>0</v>
      </c>
      <c r="Q22" s="77"/>
      <c r="R22" s="53" t="s">
        <v>150</v>
      </c>
      <c r="S22" s="54">
        <v>0</v>
      </c>
      <c r="T22" s="77"/>
      <c r="U22" s="53" t="s">
        <v>331</v>
      </c>
      <c r="V22" s="54">
        <v>0</v>
      </c>
      <c r="W22" s="54"/>
      <c r="X22" s="53" t="s">
        <v>332</v>
      </c>
      <c r="Y22" s="54">
        <v>0</v>
      </c>
      <c r="Z22" s="54"/>
      <c r="AA22" s="53" t="s">
        <v>333</v>
      </c>
      <c r="AB22" s="54">
        <v>0</v>
      </c>
      <c r="AC22" s="54"/>
      <c r="AD22" s="54">
        <v>1.5</v>
      </c>
      <c r="AE22" s="85" t="s">
        <v>446</v>
      </c>
      <c r="AF22" s="83">
        <f>SUM(P22,S22,V22,Y22,AB22,Form_Responses1[[#This Row],[+Qarima]])</f>
        <v>1.5</v>
      </c>
      <c r="AG22" s="53"/>
      <c r="AH22" s="54">
        <v>0</v>
      </c>
      <c r="AI22" s="77"/>
      <c r="AJ22" s="53"/>
      <c r="AK22" s="54">
        <v>0</v>
      </c>
      <c r="AL22" s="77"/>
      <c r="AM22" s="53"/>
      <c r="AN22" s="61" t="s">
        <v>334</v>
      </c>
    </row>
    <row r="23" spans="1:40">
      <c r="A23" s="49" t="s">
        <v>218</v>
      </c>
      <c r="B23" s="49" t="s">
        <v>219</v>
      </c>
      <c r="C23" s="50">
        <f>Form_Responses1[[#This Row],[Acertos]]*12/10</f>
        <v>4.8</v>
      </c>
      <c r="D23" s="15">
        <f>SUM(G23,J23,P23,S23,V23,Y23,AB23,Form_Responses1[[#This Row],[Q3]],Form_Responses1[[#This Row],[+Qarima]],Form_Responses1[[#This Row],[Q9]],Form_Responses1[[#This Row],[Q10]])</f>
        <v>4</v>
      </c>
      <c r="E23" s="49" t="s">
        <v>398</v>
      </c>
      <c r="F23" s="49" t="s">
        <v>220</v>
      </c>
      <c r="G23" s="39">
        <v>1</v>
      </c>
      <c r="H23" s="78"/>
      <c r="I23" s="58" t="s">
        <v>221</v>
      </c>
      <c r="J23" s="39">
        <v>1</v>
      </c>
      <c r="K23" s="38" t="s">
        <v>428</v>
      </c>
      <c r="L23" s="49"/>
      <c r="M23" s="39">
        <v>1</v>
      </c>
      <c r="N23" s="78"/>
      <c r="O23" s="49" t="s">
        <v>222</v>
      </c>
      <c r="P23" s="39">
        <v>0</v>
      </c>
      <c r="Q23" s="78"/>
      <c r="R23" s="49" t="s">
        <v>223</v>
      </c>
      <c r="S23" s="39">
        <v>0</v>
      </c>
      <c r="T23" s="78"/>
      <c r="U23" s="49" t="s">
        <v>224</v>
      </c>
      <c r="V23" s="39">
        <v>0</v>
      </c>
      <c r="W23" s="39"/>
      <c r="X23" s="49" t="s">
        <v>225</v>
      </c>
      <c r="Y23" s="39">
        <v>0</v>
      </c>
      <c r="Z23" s="39"/>
      <c r="AA23" s="49"/>
      <c r="AB23" s="39">
        <v>0</v>
      </c>
      <c r="AC23" s="39"/>
      <c r="AD23" s="39">
        <v>1</v>
      </c>
      <c r="AE23" s="85" t="s">
        <v>444</v>
      </c>
      <c r="AF23" s="83">
        <f>SUM(P23,S23,V23,Y23,AB23,Form_Responses1[[#This Row],[+Qarima]])</f>
        <v>1</v>
      </c>
      <c r="AG23" s="49"/>
      <c r="AH23" s="39">
        <v>0</v>
      </c>
      <c r="AI23" s="78"/>
      <c r="AJ23" s="49"/>
      <c r="AK23" s="39">
        <v>0</v>
      </c>
      <c r="AL23" s="78"/>
      <c r="AM23" s="49"/>
      <c r="AN23" s="59" t="s">
        <v>226</v>
      </c>
    </row>
    <row r="24" spans="1:40">
      <c r="A24" s="5" t="s">
        <v>168</v>
      </c>
      <c r="B24" s="5" t="s">
        <v>169</v>
      </c>
      <c r="C24" s="28">
        <f>Form_Responses1[[#This Row],[Acertos]]*12/10</f>
        <v>4.2</v>
      </c>
      <c r="D24" s="15">
        <f>SUM(G24,J24,P24,S24,V24,Y24,AB24,Form_Responses1[[#This Row],[Q3]],Form_Responses1[[#This Row],[+Qarima]],Form_Responses1[[#This Row],[Q9]],Form_Responses1[[#This Row],[Q10]])</f>
        <v>3.5</v>
      </c>
      <c r="E24" s="2" t="s">
        <v>398</v>
      </c>
      <c r="F24" s="5" t="s">
        <v>170</v>
      </c>
      <c r="G24" s="26">
        <v>0.5</v>
      </c>
      <c r="H24" s="75"/>
      <c r="I24" s="5" t="s">
        <v>171</v>
      </c>
      <c r="J24" s="26">
        <v>0.5</v>
      </c>
      <c r="K24" s="34" t="s">
        <v>427</v>
      </c>
      <c r="L24" s="5"/>
      <c r="M24" s="31">
        <v>0</v>
      </c>
      <c r="N24" s="75"/>
      <c r="O24" s="5" t="s">
        <v>83</v>
      </c>
      <c r="P24" s="26">
        <v>1</v>
      </c>
      <c r="Q24" s="75"/>
      <c r="R24" s="5" t="s">
        <v>172</v>
      </c>
      <c r="S24" s="26">
        <v>0</v>
      </c>
      <c r="T24" s="75"/>
      <c r="U24" s="5" t="s">
        <v>173</v>
      </c>
      <c r="V24" s="26">
        <v>0</v>
      </c>
      <c r="W24" s="26"/>
      <c r="X24" s="5" t="s">
        <v>174</v>
      </c>
      <c r="Y24" s="26">
        <v>0</v>
      </c>
      <c r="Z24" s="26"/>
      <c r="AA24" s="5" t="s">
        <v>175</v>
      </c>
      <c r="AB24" s="26">
        <v>0</v>
      </c>
      <c r="AC24" s="26"/>
      <c r="AD24" s="26">
        <v>1.5</v>
      </c>
      <c r="AE24" s="84" t="s">
        <v>445</v>
      </c>
      <c r="AF24" s="83">
        <f>SUM(P24,S24,V24,Y24,AB24,Form_Responses1[[#This Row],[+Qarima]])</f>
        <v>2.5</v>
      </c>
      <c r="AG24" s="5"/>
      <c r="AH24" s="26">
        <v>0</v>
      </c>
      <c r="AI24" s="75"/>
      <c r="AJ24" s="5"/>
      <c r="AK24" s="26">
        <v>0</v>
      </c>
      <c r="AL24" s="75"/>
      <c r="AM24" s="5"/>
      <c r="AN24" s="6" t="s">
        <v>176</v>
      </c>
    </row>
    <row r="25" spans="1:40">
      <c r="A25" s="14" t="s">
        <v>305</v>
      </c>
      <c r="B25" s="14" t="s">
        <v>306</v>
      </c>
      <c r="C25" s="15">
        <f>Form_Responses1[[#This Row],[Acertos]]*12/10</f>
        <v>9</v>
      </c>
      <c r="D25" s="15">
        <f>SUM(G25,J25,P25,S25,V25,Y25,AB25,Form_Responses1[[#This Row],[Q3]],Form_Responses1[[#This Row],[+Qarima]],Form_Responses1[[#This Row],[Q9]],Form_Responses1[[#This Row],[Q10]])</f>
        <v>7.5</v>
      </c>
      <c r="E25" s="12" t="s">
        <v>412</v>
      </c>
      <c r="F25" s="14" t="s">
        <v>307</v>
      </c>
      <c r="G25" s="25">
        <v>1</v>
      </c>
      <c r="H25" s="74"/>
      <c r="I25" s="14" t="s">
        <v>308</v>
      </c>
      <c r="J25" s="25">
        <v>0.5</v>
      </c>
      <c r="K25" s="34" t="s">
        <v>430</v>
      </c>
      <c r="L25" s="14"/>
      <c r="M25" s="25">
        <v>1</v>
      </c>
      <c r="N25" s="74"/>
      <c r="O25" s="14" t="s">
        <v>32</v>
      </c>
      <c r="P25" s="25">
        <v>1</v>
      </c>
      <c r="Q25" s="74"/>
      <c r="R25" s="14" t="s">
        <v>310</v>
      </c>
      <c r="S25" s="25">
        <v>1</v>
      </c>
      <c r="T25" s="74"/>
      <c r="U25" s="14" t="s">
        <v>311</v>
      </c>
      <c r="V25" s="25">
        <v>1</v>
      </c>
      <c r="W25" s="25"/>
      <c r="X25" s="14" t="s">
        <v>312</v>
      </c>
      <c r="Y25" s="25">
        <v>1</v>
      </c>
      <c r="Z25" s="25"/>
      <c r="AA25" s="14" t="s">
        <v>313</v>
      </c>
      <c r="AB25" s="25">
        <v>0</v>
      </c>
      <c r="AC25" s="84" t="s">
        <v>442</v>
      </c>
      <c r="AD25" s="25">
        <v>0</v>
      </c>
      <c r="AE25" s="74"/>
      <c r="AF25" s="83">
        <f>SUM(P25,S25,V25,Y25,AB25,Form_Responses1[[#This Row],[+Qarima]])</f>
        <v>4</v>
      </c>
      <c r="AG25" s="14" t="s">
        <v>309</v>
      </c>
      <c r="AH25" s="25">
        <v>0</v>
      </c>
      <c r="AI25" s="34" t="s">
        <v>456</v>
      </c>
      <c r="AJ25" s="14" t="s">
        <v>314</v>
      </c>
      <c r="AK25" s="25">
        <v>1</v>
      </c>
      <c r="AL25" s="74"/>
      <c r="AM25" s="14" t="s">
        <v>315</v>
      </c>
      <c r="AN25" s="21" t="s">
        <v>316</v>
      </c>
    </row>
    <row r="26" spans="1:40">
      <c r="A26" s="19" t="s">
        <v>103</v>
      </c>
      <c r="B26" s="19" t="s">
        <v>104</v>
      </c>
      <c r="C26" s="27">
        <f>Form_Responses1[[#This Row],[Acertos]]*12/10</f>
        <v>6</v>
      </c>
      <c r="D26" s="15">
        <f>SUM(G26,J26,P26,S26,V26,Y26,AB26,Form_Responses1[[#This Row],[Q3]],Form_Responses1[[#This Row],[+Qarima]],Form_Responses1[[#This Row],[Q9]],Form_Responses1[[#This Row],[Q10]])</f>
        <v>5</v>
      </c>
      <c r="E26" s="10" t="s">
        <v>412</v>
      </c>
      <c r="F26" s="19" t="s">
        <v>105</v>
      </c>
      <c r="G26" s="26">
        <v>1</v>
      </c>
      <c r="H26" s="75"/>
      <c r="I26" s="19" t="s">
        <v>53</v>
      </c>
      <c r="J26" s="26">
        <v>1</v>
      </c>
      <c r="K26" s="75"/>
      <c r="L26" s="19"/>
      <c r="M26" s="26">
        <v>2</v>
      </c>
      <c r="N26" s="75"/>
      <c r="O26" s="19" t="s">
        <v>106</v>
      </c>
      <c r="P26" s="26">
        <v>0</v>
      </c>
      <c r="Q26" s="75"/>
      <c r="R26" s="19" t="s">
        <v>107</v>
      </c>
      <c r="S26" s="26">
        <v>0</v>
      </c>
      <c r="T26" s="75"/>
      <c r="U26" s="19" t="s">
        <v>108</v>
      </c>
      <c r="V26" s="26">
        <v>0</v>
      </c>
      <c r="W26" s="26"/>
      <c r="X26" s="19"/>
      <c r="Y26" s="26">
        <v>0</v>
      </c>
      <c r="Z26" s="26"/>
      <c r="AA26" s="19"/>
      <c r="AB26" s="26">
        <v>0</v>
      </c>
      <c r="AC26" s="26"/>
      <c r="AD26" s="26">
        <v>1</v>
      </c>
      <c r="AE26" s="85" t="s">
        <v>444</v>
      </c>
      <c r="AF26" s="83">
        <f>SUM(P26,S26,V26,Y26,AB26,Form_Responses1[[#This Row],[+Qarima]])</f>
        <v>1</v>
      </c>
      <c r="AG26" s="19"/>
      <c r="AH26" s="26">
        <v>0</v>
      </c>
      <c r="AI26" s="75"/>
      <c r="AJ26" s="19"/>
      <c r="AK26" s="26">
        <v>0</v>
      </c>
      <c r="AL26" s="75"/>
      <c r="AM26" s="19"/>
      <c r="AN26" s="20" t="s">
        <v>109</v>
      </c>
    </row>
    <row r="27" spans="1:40">
      <c r="A27" s="60" t="s">
        <v>200</v>
      </c>
      <c r="B27" s="60" t="s">
        <v>201</v>
      </c>
      <c r="C27" s="29">
        <f>Form_Responses1[[#This Row],[Acertos]]*12/10</f>
        <v>7.2</v>
      </c>
      <c r="D27" s="15">
        <f>SUM(G27,J27,P27,S27,V27,Y27,AB27,Form_Responses1[[#This Row],[Q3]],Form_Responses1[[#This Row],[+Qarima]],Form_Responses1[[#This Row],[Q9]],Form_Responses1[[#This Row],[Q10]])</f>
        <v>6</v>
      </c>
      <c r="E27" s="60" t="s">
        <v>398</v>
      </c>
      <c r="F27" s="60" t="s">
        <v>202</v>
      </c>
      <c r="G27" s="44">
        <v>1</v>
      </c>
      <c r="H27" s="76"/>
      <c r="I27" s="60" t="s">
        <v>203</v>
      </c>
      <c r="J27" s="44">
        <v>1</v>
      </c>
      <c r="K27" s="76"/>
      <c r="L27" s="60"/>
      <c r="M27" s="44">
        <v>0</v>
      </c>
      <c r="N27" s="76"/>
      <c r="O27" s="60" t="s">
        <v>83</v>
      </c>
      <c r="P27" s="44">
        <v>1</v>
      </c>
      <c r="Q27" s="76"/>
      <c r="R27" s="60" t="s">
        <v>138</v>
      </c>
      <c r="S27" s="44">
        <v>1</v>
      </c>
      <c r="T27" s="76"/>
      <c r="U27" s="60" t="s">
        <v>204</v>
      </c>
      <c r="V27" s="44">
        <v>0</v>
      </c>
      <c r="W27" s="84" t="s">
        <v>441</v>
      </c>
      <c r="X27" s="60" t="s">
        <v>140</v>
      </c>
      <c r="Y27" s="44">
        <v>1</v>
      </c>
      <c r="Z27" s="44"/>
      <c r="AA27" s="60" t="s">
        <v>205</v>
      </c>
      <c r="AB27" s="44">
        <v>1</v>
      </c>
      <c r="AC27" s="44"/>
      <c r="AD27" s="44">
        <v>0</v>
      </c>
      <c r="AE27" s="76"/>
      <c r="AF27" s="83">
        <f>SUM(P27,S27,V27,Y27,AB27,Form_Responses1[[#This Row],[+Qarima]])</f>
        <v>4</v>
      </c>
      <c r="AG27" s="60"/>
      <c r="AH27" s="44">
        <v>0</v>
      </c>
      <c r="AI27" s="72" t="s">
        <v>457</v>
      </c>
      <c r="AJ27" s="60"/>
      <c r="AK27" s="44">
        <v>0</v>
      </c>
      <c r="AL27" s="76"/>
      <c r="AM27" s="60"/>
      <c r="AN27" s="66" t="s">
        <v>206</v>
      </c>
    </row>
    <row r="28" spans="1:40">
      <c r="A28" s="63" t="s">
        <v>189</v>
      </c>
      <c r="B28" s="63" t="s">
        <v>190</v>
      </c>
      <c r="C28" s="27">
        <f>Form_Responses1[[#This Row],[Acertos]]*12/10</f>
        <v>3.6</v>
      </c>
      <c r="D28" s="15">
        <f>SUM(G28,J28,P28,S28,V28,Y28,AB28,Form_Responses1[[#This Row],[Q3]],Form_Responses1[[#This Row],[+Qarima]],Form_Responses1[[#This Row],[Q9]],Form_Responses1[[#This Row],[Q10]])</f>
        <v>3</v>
      </c>
      <c r="E28" s="58" t="s">
        <v>412</v>
      </c>
      <c r="F28" s="63" t="s">
        <v>191</v>
      </c>
      <c r="G28" s="37">
        <v>0</v>
      </c>
      <c r="H28" s="80"/>
      <c r="I28" s="63" t="s">
        <v>192</v>
      </c>
      <c r="J28" s="37">
        <v>0.5</v>
      </c>
      <c r="K28" s="80"/>
      <c r="L28" s="63"/>
      <c r="M28" s="37">
        <v>1</v>
      </c>
      <c r="N28" s="80"/>
      <c r="O28" s="63" t="s">
        <v>193</v>
      </c>
      <c r="P28" s="37">
        <v>0</v>
      </c>
      <c r="Q28" s="80"/>
      <c r="R28" s="63" t="s">
        <v>194</v>
      </c>
      <c r="S28" s="37">
        <v>0</v>
      </c>
      <c r="T28" s="80"/>
      <c r="U28" s="63" t="s">
        <v>195</v>
      </c>
      <c r="V28" s="37">
        <v>0</v>
      </c>
      <c r="W28" s="37"/>
      <c r="X28" s="63" t="s">
        <v>196</v>
      </c>
      <c r="Y28" s="37">
        <v>0</v>
      </c>
      <c r="Z28" s="37"/>
      <c r="AA28" s="63"/>
      <c r="AB28" s="37">
        <v>0</v>
      </c>
      <c r="AC28" s="37"/>
      <c r="AD28" s="26">
        <v>1</v>
      </c>
      <c r="AE28" s="85" t="s">
        <v>444</v>
      </c>
      <c r="AF28" s="83">
        <f>SUM(P28,S28,V28,Y28,AB28,Form_Responses1[[#This Row],[+Qarima]])</f>
        <v>1</v>
      </c>
      <c r="AG28" s="63"/>
      <c r="AH28" s="37">
        <v>0.5</v>
      </c>
      <c r="AI28" s="79" t="s">
        <v>458</v>
      </c>
      <c r="AJ28" s="63" t="s">
        <v>197</v>
      </c>
      <c r="AK28" s="37"/>
      <c r="AL28" s="80"/>
      <c r="AM28" s="63"/>
      <c r="AN28" s="64" t="s">
        <v>198</v>
      </c>
    </row>
    <row r="29" spans="1:40">
      <c r="A29" s="2" t="s">
        <v>345</v>
      </c>
      <c r="B29" s="2" t="s">
        <v>346</v>
      </c>
      <c r="C29" s="9">
        <f>Form_Responses1[[#This Row],[Acertos]]*12/10</f>
        <v>5.4</v>
      </c>
      <c r="D29" s="15">
        <f>SUM(G29,J29,P29,S29,V29,Y29,AB29,Form_Responses1[[#This Row],[Q3]],Form_Responses1[[#This Row],[+Qarima]],Form_Responses1[[#This Row],[Q9]],Form_Responses1[[#This Row],[Q10]])</f>
        <v>4.5</v>
      </c>
      <c r="E29" s="2" t="s">
        <v>398</v>
      </c>
      <c r="F29" s="2" t="s">
        <v>347</v>
      </c>
      <c r="G29" s="25">
        <v>1</v>
      </c>
      <c r="H29" s="74"/>
      <c r="I29" s="2" t="s">
        <v>348</v>
      </c>
      <c r="J29" s="25">
        <v>0.5</v>
      </c>
      <c r="K29" s="34" t="s">
        <v>430</v>
      </c>
      <c r="L29" s="2"/>
      <c r="M29" s="25">
        <v>0</v>
      </c>
      <c r="N29" s="74"/>
      <c r="O29" s="2" t="s">
        <v>83</v>
      </c>
      <c r="P29" s="25">
        <v>1</v>
      </c>
      <c r="Q29" s="74"/>
      <c r="R29" s="2" t="s">
        <v>349</v>
      </c>
      <c r="S29" s="25">
        <v>1</v>
      </c>
      <c r="T29" s="74"/>
      <c r="U29" s="2" t="s">
        <v>350</v>
      </c>
      <c r="V29" s="25">
        <v>0</v>
      </c>
      <c r="W29" s="84" t="s">
        <v>441</v>
      </c>
      <c r="X29" s="2" t="s">
        <v>351</v>
      </c>
      <c r="Y29" s="25">
        <v>0</v>
      </c>
      <c r="Z29" s="25"/>
      <c r="AA29" s="2" t="s">
        <v>352</v>
      </c>
      <c r="AB29" s="25">
        <v>1</v>
      </c>
      <c r="AC29" s="25"/>
      <c r="AD29" s="25">
        <v>0</v>
      </c>
      <c r="AE29" s="74"/>
      <c r="AF29" s="83">
        <f>SUM(P29,S29,V29,Y29,AB29,Form_Responses1[[#This Row],[+Qarima]])</f>
        <v>3</v>
      </c>
      <c r="AG29" s="2"/>
      <c r="AH29" s="25">
        <v>0</v>
      </c>
      <c r="AI29" s="74"/>
      <c r="AJ29" s="2"/>
      <c r="AK29" s="25">
        <v>0</v>
      </c>
      <c r="AL29" s="74"/>
      <c r="AM29" s="2"/>
      <c r="AN29" s="7" t="s">
        <v>353</v>
      </c>
    </row>
    <row r="30" spans="1:40">
      <c r="A30" s="5" t="s">
        <v>276</v>
      </c>
      <c r="B30" s="5" t="s">
        <v>277</v>
      </c>
      <c r="C30" s="28">
        <f>Form_Responses1[[#This Row],[Acertos]]*12/10</f>
        <v>3.6</v>
      </c>
      <c r="D30" s="15">
        <f>SUM(G30,J30,P30,S30,V30,Y30,AB30,Form_Responses1[[#This Row],[Q3]],Form_Responses1[[#This Row],[+Qarima]],Form_Responses1[[#This Row],[Q9]],Form_Responses1[[#This Row],[Q10]])</f>
        <v>3</v>
      </c>
      <c r="E30" s="2" t="s">
        <v>398</v>
      </c>
      <c r="F30" s="5" t="s">
        <v>278</v>
      </c>
      <c r="G30" s="26">
        <v>0</v>
      </c>
      <c r="H30" s="75"/>
      <c r="I30" s="10" t="s">
        <v>279</v>
      </c>
      <c r="J30" s="26">
        <v>1</v>
      </c>
      <c r="K30" s="75"/>
      <c r="L30" s="5"/>
      <c r="M30" s="26">
        <v>0</v>
      </c>
      <c r="N30" s="75"/>
      <c r="O30" s="5" t="s">
        <v>20</v>
      </c>
      <c r="P30" s="26">
        <v>0</v>
      </c>
      <c r="Q30" s="75"/>
      <c r="R30" s="5" t="s">
        <v>280</v>
      </c>
      <c r="S30" s="26">
        <v>0</v>
      </c>
      <c r="T30" s="75"/>
      <c r="U30" s="5" t="s">
        <v>281</v>
      </c>
      <c r="V30" s="26">
        <v>0</v>
      </c>
      <c r="W30" s="26"/>
      <c r="X30" s="5" t="s">
        <v>282</v>
      </c>
      <c r="Y30" s="26">
        <v>0</v>
      </c>
      <c r="Z30" s="26"/>
      <c r="AA30" s="5" t="s">
        <v>283</v>
      </c>
      <c r="AB30" s="26">
        <v>0</v>
      </c>
      <c r="AC30" s="26"/>
      <c r="AD30" s="26">
        <v>1.5</v>
      </c>
      <c r="AE30" s="85" t="s">
        <v>444</v>
      </c>
      <c r="AF30" s="83">
        <f>SUM(P30,S30,V30,Y30,AB30,Form_Responses1[[#This Row],[+Qarima]])</f>
        <v>1.5</v>
      </c>
      <c r="AG30" s="5"/>
      <c r="AH30" s="25">
        <v>0.5</v>
      </c>
      <c r="AI30" s="34" t="s">
        <v>454</v>
      </c>
      <c r="AJ30" s="5"/>
      <c r="AK30" s="26">
        <v>0</v>
      </c>
      <c r="AL30" s="75"/>
      <c r="AM30" s="5"/>
      <c r="AN30" s="8" t="s">
        <v>284</v>
      </c>
    </row>
    <row r="31" spans="1:40">
      <c r="A31" s="14" t="s">
        <v>145</v>
      </c>
      <c r="B31" s="14" t="s">
        <v>146</v>
      </c>
      <c r="C31" s="15">
        <f>Form_Responses1[[#This Row],[Acertos]]*12/10</f>
        <v>5.4</v>
      </c>
      <c r="D31" s="15">
        <f>SUM(G31,J31,P31,S31,V31,Y31,AB31,Form_Responses1[[#This Row],[Q3]],Form_Responses1[[#This Row],[+Qarima]],Form_Responses1[[#This Row],[Q9]],Form_Responses1[[#This Row],[Q10]])</f>
        <v>4.5</v>
      </c>
      <c r="E31" s="12" t="s">
        <v>412</v>
      </c>
      <c r="F31" s="14" t="s">
        <v>147</v>
      </c>
      <c r="G31" s="25">
        <v>1</v>
      </c>
      <c r="H31" s="74"/>
      <c r="I31" s="14" t="s">
        <v>148</v>
      </c>
      <c r="J31" s="25">
        <v>1</v>
      </c>
      <c r="K31" s="74"/>
      <c r="L31" s="14"/>
      <c r="M31" s="25">
        <v>0.5</v>
      </c>
      <c r="N31" s="74"/>
      <c r="O31" s="14" t="s">
        <v>149</v>
      </c>
      <c r="P31" s="25">
        <v>0</v>
      </c>
      <c r="Q31" s="74"/>
      <c r="R31" s="14" t="s">
        <v>150</v>
      </c>
      <c r="S31" s="25">
        <v>0</v>
      </c>
      <c r="T31" s="74"/>
      <c r="U31" s="14" t="s">
        <v>151</v>
      </c>
      <c r="V31" s="25">
        <v>0</v>
      </c>
      <c r="W31" s="25"/>
      <c r="X31" s="14" t="s">
        <v>152</v>
      </c>
      <c r="Y31" s="25">
        <v>0</v>
      </c>
      <c r="Z31" s="25"/>
      <c r="AA31" s="14" t="s">
        <v>153</v>
      </c>
      <c r="AB31" s="25">
        <v>0</v>
      </c>
      <c r="AC31" s="25"/>
      <c r="AD31" s="25">
        <v>1.5</v>
      </c>
      <c r="AE31" s="85" t="s">
        <v>446</v>
      </c>
      <c r="AF31" s="83">
        <f>SUM(P31,S31,V31,Y31,AB31,Form_Responses1[[#This Row],[+Qarima]])</f>
        <v>1.5</v>
      </c>
      <c r="AG31" s="14" t="s">
        <v>154</v>
      </c>
      <c r="AH31" s="25">
        <v>0.5</v>
      </c>
      <c r="AI31" s="34" t="s">
        <v>454</v>
      </c>
      <c r="AJ31" s="14" t="s">
        <v>155</v>
      </c>
      <c r="AK31" s="25">
        <v>0</v>
      </c>
      <c r="AL31" s="34" t="s">
        <v>425</v>
      </c>
      <c r="AM31" s="14"/>
      <c r="AN31" s="21" t="s">
        <v>156</v>
      </c>
    </row>
    <row r="32" spans="1:40">
      <c r="A32" s="69" t="s">
        <v>178</v>
      </c>
      <c r="B32" s="69" t="s">
        <v>179</v>
      </c>
      <c r="C32" s="27">
        <f>Form_Responses1[[#This Row],[Acertos]]*12/10</f>
        <v>4.2</v>
      </c>
      <c r="D32" s="15">
        <f>SUM(G32,J32,P32,S32,V32,Y32,AB32,Form_Responses1[[#This Row],[Q3]],Form_Responses1[[#This Row],[+Qarima]],Form_Responses1[[#This Row],[Q9]],Form_Responses1[[#This Row],[Q10]])</f>
        <v>3.5</v>
      </c>
      <c r="E32" s="43" t="s">
        <v>412</v>
      </c>
      <c r="F32" s="69" t="s">
        <v>180</v>
      </c>
      <c r="G32" s="54">
        <v>1</v>
      </c>
      <c r="H32" s="77"/>
      <c r="I32" s="69" t="s">
        <v>181</v>
      </c>
      <c r="J32" s="54">
        <v>1</v>
      </c>
      <c r="K32" s="77"/>
      <c r="L32" s="69"/>
      <c r="M32" s="54">
        <v>0</v>
      </c>
      <c r="N32" s="77"/>
      <c r="O32" s="69" t="s">
        <v>83</v>
      </c>
      <c r="P32" s="54">
        <v>0</v>
      </c>
      <c r="Q32" s="77"/>
      <c r="R32" s="69" t="s">
        <v>182</v>
      </c>
      <c r="S32" s="54">
        <v>0</v>
      </c>
      <c r="T32" s="77"/>
      <c r="U32" s="69" t="s">
        <v>183</v>
      </c>
      <c r="V32" s="54">
        <v>0</v>
      </c>
      <c r="W32" s="54"/>
      <c r="X32" s="69" t="s">
        <v>184</v>
      </c>
      <c r="Y32" s="54">
        <v>0</v>
      </c>
      <c r="Z32" s="54"/>
      <c r="AA32" s="69"/>
      <c r="AB32" s="54">
        <v>0</v>
      </c>
      <c r="AC32" s="54"/>
      <c r="AD32" s="54">
        <v>1</v>
      </c>
      <c r="AE32" s="85" t="s">
        <v>444</v>
      </c>
      <c r="AF32" s="83">
        <f>SUM(P32,S32,V32,Y32,AB32,Form_Responses1[[#This Row],[+Qarima]])</f>
        <v>1</v>
      </c>
      <c r="AG32" s="69" t="s">
        <v>185</v>
      </c>
      <c r="AH32" s="25">
        <v>0.5</v>
      </c>
      <c r="AI32" s="34" t="s">
        <v>454</v>
      </c>
      <c r="AJ32" s="69"/>
      <c r="AK32" s="54">
        <v>0</v>
      </c>
      <c r="AL32" s="77"/>
      <c r="AM32" s="69" t="s">
        <v>186</v>
      </c>
      <c r="AN32" s="70" t="s">
        <v>187</v>
      </c>
    </row>
    <row r="33" spans="1:40">
      <c r="A33" s="49" t="s">
        <v>256</v>
      </c>
      <c r="B33" s="49" t="s">
        <v>257</v>
      </c>
      <c r="C33" s="50">
        <f>Form_Responses1[[#This Row],[Acertos]]*12/10</f>
        <v>7.8</v>
      </c>
      <c r="D33" s="15">
        <f>SUM(G33,J33,P33,S33,V33,Y33,AB33,Form_Responses1[[#This Row],[Q3]],Form_Responses1[[#This Row],[+Qarima]],Form_Responses1[[#This Row],[Q9]],Form_Responses1[[#This Row],[Q10]])</f>
        <v>6.5</v>
      </c>
      <c r="E33" s="49" t="s">
        <v>398</v>
      </c>
      <c r="F33" s="49" t="s">
        <v>258</v>
      </c>
      <c r="G33" s="39">
        <v>1</v>
      </c>
      <c r="H33" s="78"/>
      <c r="I33" s="49" t="s">
        <v>259</v>
      </c>
      <c r="J33" s="39">
        <v>0.5</v>
      </c>
      <c r="K33" s="34" t="s">
        <v>427</v>
      </c>
      <c r="L33" s="49"/>
      <c r="M33" s="39">
        <v>2</v>
      </c>
      <c r="N33" s="78"/>
      <c r="O33" s="49" t="s">
        <v>83</v>
      </c>
      <c r="P33" s="39">
        <v>0</v>
      </c>
      <c r="Q33" s="38" t="s">
        <v>447</v>
      </c>
      <c r="R33" s="49" t="s">
        <v>260</v>
      </c>
      <c r="S33" s="39">
        <v>1</v>
      </c>
      <c r="T33" s="78"/>
      <c r="U33" s="49" t="s">
        <v>261</v>
      </c>
      <c r="V33" s="39">
        <v>0</v>
      </c>
      <c r="W33" s="39"/>
      <c r="X33" s="49" t="s">
        <v>140</v>
      </c>
      <c r="Y33" s="39">
        <v>1</v>
      </c>
      <c r="Z33" s="39"/>
      <c r="AA33" s="49" t="s">
        <v>262</v>
      </c>
      <c r="AB33" s="39">
        <v>0</v>
      </c>
      <c r="AC33" s="39"/>
      <c r="AD33" s="39">
        <v>0</v>
      </c>
      <c r="AE33" s="38" t="s">
        <v>447</v>
      </c>
      <c r="AF33" s="83">
        <f>SUM(P33,S33,V33,Y33,AB33,Form_Responses1[[#This Row],[+Qarima]])</f>
        <v>2</v>
      </c>
      <c r="AG33" s="49" t="s">
        <v>263</v>
      </c>
      <c r="AH33" s="39">
        <v>1</v>
      </c>
      <c r="AI33" s="38" t="s">
        <v>451</v>
      </c>
      <c r="AJ33" s="49"/>
      <c r="AK33" s="39"/>
      <c r="AL33" s="78"/>
      <c r="AM33" s="49"/>
      <c r="AN33" s="59" t="s">
        <v>264</v>
      </c>
    </row>
    <row r="34" spans="1:40">
      <c r="A34" s="5" t="s">
        <v>79</v>
      </c>
      <c r="B34" s="5" t="s">
        <v>80</v>
      </c>
      <c r="C34" s="28">
        <f>Form_Responses1[[#This Row],[Acertos]]*12/10</f>
        <v>6</v>
      </c>
      <c r="D34" s="15">
        <f>SUM(G34,J34,P34,S34,V34,Y34,AB34,Form_Responses1[[#This Row],[Q3]],Form_Responses1[[#This Row],[+Qarima]],Form_Responses1[[#This Row],[Q9]],Form_Responses1[[#This Row],[Q10]])</f>
        <v>5</v>
      </c>
      <c r="E34" s="2" t="s">
        <v>398</v>
      </c>
      <c r="F34" s="5" t="s">
        <v>81</v>
      </c>
      <c r="G34" s="26">
        <v>1</v>
      </c>
      <c r="H34" s="75"/>
      <c r="I34" s="10" t="s">
        <v>82</v>
      </c>
      <c r="J34" s="26">
        <v>1</v>
      </c>
      <c r="K34" s="75"/>
      <c r="L34" s="5"/>
      <c r="M34" s="26">
        <v>0</v>
      </c>
      <c r="N34" s="75"/>
      <c r="O34" s="5" t="s">
        <v>83</v>
      </c>
      <c r="P34" s="26">
        <v>1</v>
      </c>
      <c r="Q34" s="75"/>
      <c r="R34" s="5" t="s">
        <v>84</v>
      </c>
      <c r="S34" s="26">
        <v>0</v>
      </c>
      <c r="T34" s="75"/>
      <c r="U34" s="5" t="s">
        <v>85</v>
      </c>
      <c r="V34" s="26">
        <v>0</v>
      </c>
      <c r="W34" s="26"/>
      <c r="X34" s="5" t="s">
        <v>86</v>
      </c>
      <c r="Y34" s="26">
        <v>0</v>
      </c>
      <c r="Z34" s="26"/>
      <c r="AA34" s="5" t="s">
        <v>87</v>
      </c>
      <c r="AB34" s="26">
        <v>0</v>
      </c>
      <c r="AC34" s="26"/>
      <c r="AD34" s="26">
        <v>2</v>
      </c>
      <c r="AE34" s="32" t="s">
        <v>448</v>
      </c>
      <c r="AF34" s="83">
        <f>SUM(P34,S34,V34,Y34,AB34,Form_Responses1[[#This Row],[+Qarima]])</f>
        <v>3</v>
      </c>
      <c r="AG34" s="5" t="s">
        <v>88</v>
      </c>
      <c r="AH34" s="26">
        <v>0</v>
      </c>
      <c r="AI34" s="32" t="s">
        <v>452</v>
      </c>
      <c r="AJ34" s="5" t="s">
        <v>88</v>
      </c>
      <c r="AK34" s="26"/>
      <c r="AL34" s="75"/>
      <c r="AM34" s="5" t="s">
        <v>89</v>
      </c>
      <c r="AN34" s="8" t="s">
        <v>90</v>
      </c>
    </row>
    <row r="35" spans="1:40">
      <c r="A35" s="14" t="s">
        <v>245</v>
      </c>
      <c r="B35" s="14" t="s">
        <v>246</v>
      </c>
      <c r="C35" s="15">
        <f>Form_Responses1[[#This Row],[Acertos]]*12/10</f>
        <v>10.8</v>
      </c>
      <c r="D35" s="15">
        <f>SUM(G35,J35,P35,S35,V35,Y35,AB35,Form_Responses1[[#This Row],[Q3]],Form_Responses1[[#This Row],[+Qarima]],Form_Responses1[[#This Row],[Q9]],Form_Responses1[[#This Row],[Q10]])</f>
        <v>9</v>
      </c>
      <c r="E35" s="12" t="s">
        <v>412</v>
      </c>
      <c r="F35" s="14" t="s">
        <v>247</v>
      </c>
      <c r="G35" s="25">
        <v>1</v>
      </c>
      <c r="H35" s="74"/>
      <c r="I35" s="14" t="s">
        <v>248</v>
      </c>
      <c r="J35" s="25">
        <v>1</v>
      </c>
      <c r="K35" s="74"/>
      <c r="L35" s="14"/>
      <c r="M35" s="25">
        <v>1</v>
      </c>
      <c r="N35" s="74"/>
      <c r="O35" s="14" t="s">
        <v>32</v>
      </c>
      <c r="P35" s="25">
        <v>1</v>
      </c>
      <c r="Q35" s="74"/>
      <c r="R35" s="14" t="s">
        <v>249</v>
      </c>
      <c r="S35" s="25">
        <v>1</v>
      </c>
      <c r="T35" s="74"/>
      <c r="U35" s="14" t="s">
        <v>250</v>
      </c>
      <c r="V35" s="25">
        <v>0</v>
      </c>
      <c r="W35" s="84" t="s">
        <v>441</v>
      </c>
      <c r="X35" s="14" t="s">
        <v>251</v>
      </c>
      <c r="Y35" s="25">
        <v>1</v>
      </c>
      <c r="Z35" s="25"/>
      <c r="AA35" s="24" t="s">
        <v>252</v>
      </c>
      <c r="AB35" s="25">
        <v>1</v>
      </c>
      <c r="AC35" s="25"/>
      <c r="AD35" s="25">
        <v>0</v>
      </c>
      <c r="AE35" s="74"/>
      <c r="AF35" s="83">
        <f>SUM(P35,S35,V35,Y35,AB35,Form_Responses1[[#This Row],[+Qarima]])</f>
        <v>4</v>
      </c>
      <c r="AG35" s="14"/>
      <c r="AH35" s="25">
        <v>1</v>
      </c>
      <c r="AI35" s="74"/>
      <c r="AJ35" s="14" t="s">
        <v>253</v>
      </c>
      <c r="AK35" s="25">
        <v>1</v>
      </c>
      <c r="AL35" s="74"/>
      <c r="AM35" s="14"/>
      <c r="AN35" s="81" t="s">
        <v>254</v>
      </c>
    </row>
    <row r="36" spans="1:40">
      <c r="A36" s="5" t="s">
        <v>362</v>
      </c>
      <c r="B36" s="5" t="s">
        <v>363</v>
      </c>
      <c r="C36" s="28">
        <f>Form_Responses1[[#This Row],[Acertos]]*12/10</f>
        <v>4.8</v>
      </c>
      <c r="D36" s="15">
        <f>SUM(G36,J36,P36,S36,V36,Y36,AB36,Form_Responses1[[#This Row],[Q3]],Form_Responses1[[#This Row],[+Qarima]],Form_Responses1[[#This Row],[Q9]],Form_Responses1[[#This Row],[Q10]])</f>
        <v>4</v>
      </c>
      <c r="E36" s="2" t="s">
        <v>398</v>
      </c>
      <c r="F36" s="5" t="s">
        <v>71</v>
      </c>
      <c r="G36" s="26">
        <v>1</v>
      </c>
      <c r="H36" s="75"/>
      <c r="I36" s="5" t="s">
        <v>148</v>
      </c>
      <c r="J36" s="26">
        <v>1</v>
      </c>
      <c r="K36" s="75"/>
      <c r="L36" s="5"/>
      <c r="M36" s="26">
        <v>2</v>
      </c>
      <c r="N36" s="75"/>
      <c r="O36" s="5"/>
      <c r="P36" s="26">
        <v>0</v>
      </c>
      <c r="Q36" s="75"/>
      <c r="R36" s="5"/>
      <c r="S36" s="26">
        <v>0</v>
      </c>
      <c r="T36" s="75"/>
      <c r="U36" s="5"/>
      <c r="V36" s="26">
        <v>0</v>
      </c>
      <c r="W36" s="26"/>
      <c r="X36" s="5"/>
      <c r="Y36" s="26">
        <v>0</v>
      </c>
      <c r="Z36" s="26"/>
      <c r="AA36" s="5"/>
      <c r="AB36" s="26">
        <v>0</v>
      </c>
      <c r="AC36" s="26"/>
      <c r="AD36" s="26">
        <v>0</v>
      </c>
      <c r="AE36" s="34" t="s">
        <v>449</v>
      </c>
      <c r="AF36" s="83">
        <f>SUM(P36,S36,V36,Y36,AB36,Form_Responses1[[#This Row],[+Qarima]])</f>
        <v>0</v>
      </c>
      <c r="AG36" s="5"/>
      <c r="AH36" s="26">
        <v>0</v>
      </c>
      <c r="AI36" s="75"/>
      <c r="AJ36" s="5" t="s">
        <v>364</v>
      </c>
      <c r="AK36" s="26">
        <v>0</v>
      </c>
      <c r="AL36" s="87" t="s">
        <v>425</v>
      </c>
      <c r="AM36" s="86"/>
      <c r="AN36" s="6" t="s">
        <v>365</v>
      </c>
    </row>
    <row r="37" spans="1:40">
      <c r="A37" s="42" t="s">
        <v>111</v>
      </c>
      <c r="B37" s="42" t="s">
        <v>112</v>
      </c>
      <c r="C37" s="88">
        <f>Form_Responses1[[#This Row],[Acertos]]*12/10</f>
        <v>6.6</v>
      </c>
      <c r="D37" s="15">
        <f>SUM(G37,J37,P37,S37,V37,Y37,AB37,Form_Responses1[[#This Row],[Q3]],Form_Responses1[[#This Row],[+Qarima]],Form_Responses1[[#This Row],[Q9]],Form_Responses1[[#This Row],[Q10]])</f>
        <v>5.5</v>
      </c>
      <c r="E37" s="43" t="s">
        <v>412</v>
      </c>
      <c r="F37" s="42" t="s">
        <v>113</v>
      </c>
      <c r="G37" s="44">
        <v>1</v>
      </c>
      <c r="H37" s="76"/>
      <c r="I37" s="42" t="s">
        <v>114</v>
      </c>
      <c r="J37" s="44">
        <v>0.5</v>
      </c>
      <c r="K37" s="34" t="s">
        <v>427</v>
      </c>
      <c r="L37" s="42"/>
      <c r="M37" s="37">
        <v>1.5</v>
      </c>
      <c r="N37" s="76"/>
      <c r="O37" s="42" t="s">
        <v>115</v>
      </c>
      <c r="P37" s="44">
        <v>0</v>
      </c>
      <c r="Q37" s="76"/>
      <c r="R37" s="42" t="s">
        <v>116</v>
      </c>
      <c r="S37" s="44">
        <v>0</v>
      </c>
      <c r="T37" s="76"/>
      <c r="U37" s="42" t="s">
        <v>117</v>
      </c>
      <c r="V37" s="44">
        <v>0</v>
      </c>
      <c r="W37" s="44"/>
      <c r="X37" s="42" t="s">
        <v>118</v>
      </c>
      <c r="Y37" s="44">
        <v>0</v>
      </c>
      <c r="Z37" s="44"/>
      <c r="AA37" s="42" t="s">
        <v>59</v>
      </c>
      <c r="AB37" s="44">
        <v>0</v>
      </c>
      <c r="AC37" s="44"/>
      <c r="AD37" s="44">
        <v>1.5</v>
      </c>
      <c r="AE37" s="85" t="s">
        <v>446</v>
      </c>
      <c r="AF37" s="83">
        <f>SUM(P37,S37,V37,Y37,AB37,Form_Responses1[[#This Row],[+Qarima]])</f>
        <v>1.5</v>
      </c>
      <c r="AG37" s="42"/>
      <c r="AH37" s="44">
        <v>1</v>
      </c>
      <c r="AI37" s="76"/>
      <c r="AJ37" s="42" t="s">
        <v>119</v>
      </c>
      <c r="AK37" s="44">
        <v>0</v>
      </c>
      <c r="AL37" s="87" t="s">
        <v>425</v>
      </c>
      <c r="AM37" s="42" t="s">
        <v>120</v>
      </c>
      <c r="AN37" s="46" t="s">
        <v>121</v>
      </c>
    </row>
    <row r="38" spans="1:40">
      <c r="A38" s="36" t="s">
        <v>286</v>
      </c>
      <c r="B38" s="36" t="s">
        <v>287</v>
      </c>
      <c r="C38" s="28">
        <f>Form_Responses1[[#This Row],[Acertos]]*12/10</f>
        <v>6</v>
      </c>
      <c r="D38" s="15">
        <f>SUM(G38,J38,P38,S38,V38,Y38,AB38,Form_Responses1[[#This Row],[Q3]],Form_Responses1[[#This Row],[+Qarima]],Form_Responses1[[#This Row],[Q9]],Form_Responses1[[#This Row],[Q10]])</f>
        <v>5</v>
      </c>
      <c r="E38" s="49" t="s">
        <v>398</v>
      </c>
      <c r="F38" s="36" t="s">
        <v>288</v>
      </c>
      <c r="G38" s="37">
        <v>1</v>
      </c>
      <c r="H38" s="80"/>
      <c r="I38" s="36" t="s">
        <v>289</v>
      </c>
      <c r="J38" s="37">
        <v>0.5</v>
      </c>
      <c r="K38" s="34" t="s">
        <v>431</v>
      </c>
      <c r="L38" s="36"/>
      <c r="M38" s="37">
        <v>1.5</v>
      </c>
      <c r="N38" s="80"/>
      <c r="O38" s="36" t="s">
        <v>55</v>
      </c>
      <c r="P38" s="37">
        <v>0</v>
      </c>
      <c r="Q38" s="80"/>
      <c r="R38" s="36" t="s">
        <v>56</v>
      </c>
      <c r="S38" s="37">
        <v>0</v>
      </c>
      <c r="T38" s="80"/>
      <c r="U38" s="36" t="s">
        <v>290</v>
      </c>
      <c r="V38" s="37">
        <v>0</v>
      </c>
      <c r="W38" s="37"/>
      <c r="X38" s="36" t="s">
        <v>291</v>
      </c>
      <c r="Y38" s="37">
        <v>0</v>
      </c>
      <c r="Z38" s="37"/>
      <c r="AA38" s="36" t="s">
        <v>59</v>
      </c>
      <c r="AB38" s="37">
        <v>0</v>
      </c>
      <c r="AC38" s="37"/>
      <c r="AD38" s="37">
        <v>1.5</v>
      </c>
      <c r="AE38" s="85" t="s">
        <v>446</v>
      </c>
      <c r="AF38" s="83">
        <f>SUM(P38,S38,V38,Y38,AB38,Form_Responses1[[#This Row],[+Qarima]])</f>
        <v>1.5</v>
      </c>
      <c r="AG38" s="36"/>
      <c r="AH38" s="25">
        <v>0.5</v>
      </c>
      <c r="AI38" s="34" t="s">
        <v>454</v>
      </c>
      <c r="AJ38" s="36" t="s">
        <v>292</v>
      </c>
      <c r="AK38" s="37">
        <v>0</v>
      </c>
      <c r="AL38" s="79" t="s">
        <v>425</v>
      </c>
      <c r="AM38" s="36"/>
      <c r="AN38" s="40" t="s">
        <v>293</v>
      </c>
    </row>
    <row r="39" spans="1:40">
      <c r="A39" s="14" t="s">
        <v>123</v>
      </c>
      <c r="B39" s="14" t="s">
        <v>124</v>
      </c>
      <c r="C39" s="15">
        <f>Form_Responses1[[#This Row],[Acertos]]*12/10</f>
        <v>4.8</v>
      </c>
      <c r="D39" s="15">
        <f>SUM(G39,J39,P39,S39,V39,Y39,AB39,Form_Responses1[[#This Row],[Q3]],Form_Responses1[[#This Row],[+Qarima]],Form_Responses1[[#This Row],[Q9]],Form_Responses1[[#This Row],[Q10]])</f>
        <v>4</v>
      </c>
      <c r="E39" s="12" t="s">
        <v>412</v>
      </c>
      <c r="F39" s="14" t="s">
        <v>125</v>
      </c>
      <c r="G39" s="25">
        <v>1</v>
      </c>
      <c r="H39" s="74"/>
      <c r="I39" s="14" t="s">
        <v>126</v>
      </c>
      <c r="J39" s="73">
        <v>1</v>
      </c>
      <c r="K39" s="34" t="s">
        <v>429</v>
      </c>
      <c r="L39" s="14"/>
      <c r="M39" s="33">
        <v>0</v>
      </c>
      <c r="N39" s="74"/>
      <c r="O39" s="14" t="s">
        <v>127</v>
      </c>
      <c r="P39" s="25">
        <v>0</v>
      </c>
      <c r="Q39" s="74"/>
      <c r="R39" s="14" t="s">
        <v>128</v>
      </c>
      <c r="S39" s="25">
        <v>0</v>
      </c>
      <c r="T39" s="74"/>
      <c r="U39" s="14" t="s">
        <v>129</v>
      </c>
      <c r="V39" s="25">
        <v>0</v>
      </c>
      <c r="W39" s="25"/>
      <c r="X39" s="14"/>
      <c r="Y39" s="25">
        <v>0</v>
      </c>
      <c r="Z39" s="25"/>
      <c r="AA39" s="14" t="s">
        <v>130</v>
      </c>
      <c r="AB39" s="25">
        <v>0</v>
      </c>
      <c r="AC39" s="25"/>
      <c r="AD39" s="37">
        <v>1.5</v>
      </c>
      <c r="AE39" s="85" t="s">
        <v>446</v>
      </c>
      <c r="AF39" s="83">
        <f>SUM(P39,S39,V39,Y39,AB39,Form_Responses1[[#This Row],[+Qarima]])</f>
        <v>1.5</v>
      </c>
      <c r="AG39" s="14"/>
      <c r="AH39" s="25">
        <v>0.5</v>
      </c>
      <c r="AI39" s="34" t="s">
        <v>454</v>
      </c>
      <c r="AJ39" s="14" t="s">
        <v>131</v>
      </c>
      <c r="AK39" s="25">
        <v>0</v>
      </c>
      <c r="AL39" s="87" t="s">
        <v>425</v>
      </c>
      <c r="AM39" s="24"/>
      <c r="AN39" s="81" t="s">
        <v>132</v>
      </c>
    </row>
    <row r="40" spans="1:40">
      <c r="A40" s="5" t="s">
        <v>28</v>
      </c>
      <c r="B40" s="5" t="s">
        <v>29</v>
      </c>
      <c r="C40" s="28">
        <f>Form_Responses1[[#This Row],[Acertos]]*12/10</f>
        <v>4.8</v>
      </c>
      <c r="D40" s="15">
        <f>SUM(G40,J40,P40,S40,V40,Y40,AB40,Form_Responses1[[#This Row],[Q3]],Form_Responses1[[#This Row],[+Qarima]],Form_Responses1[[#This Row],[Q9]],Form_Responses1[[#This Row],[Q10]])</f>
        <v>4</v>
      </c>
      <c r="E40" s="2" t="s">
        <v>398</v>
      </c>
      <c r="F40" s="5" t="s">
        <v>30</v>
      </c>
      <c r="G40" s="26">
        <v>1</v>
      </c>
      <c r="H40" s="75"/>
      <c r="I40" s="5" t="s">
        <v>31</v>
      </c>
      <c r="J40" s="26">
        <v>0.5</v>
      </c>
      <c r="K40" s="34" t="s">
        <v>427</v>
      </c>
      <c r="L40" s="14"/>
      <c r="M40" s="25">
        <v>0</v>
      </c>
      <c r="N40" s="75"/>
      <c r="O40" s="5" t="s">
        <v>32</v>
      </c>
      <c r="P40" s="26">
        <v>0</v>
      </c>
      <c r="Q40" s="75"/>
      <c r="R40" s="5" t="s">
        <v>33</v>
      </c>
      <c r="S40" s="26">
        <v>0</v>
      </c>
      <c r="T40" s="75"/>
      <c r="U40" s="5" t="s">
        <v>34</v>
      </c>
      <c r="V40" s="26">
        <v>0</v>
      </c>
      <c r="W40" s="26"/>
      <c r="X40" s="5" t="s">
        <v>35</v>
      </c>
      <c r="Y40" s="26">
        <v>0</v>
      </c>
      <c r="Z40" s="26"/>
      <c r="AA40" s="5" t="s">
        <v>36</v>
      </c>
      <c r="AB40" s="26">
        <v>0</v>
      </c>
      <c r="AC40" s="26"/>
      <c r="AD40" s="37">
        <v>1.5</v>
      </c>
      <c r="AE40" s="85" t="s">
        <v>446</v>
      </c>
      <c r="AF40" s="83">
        <f>SUM(P40,S40,V40,Y40,AB40,Form_Responses1[[#This Row],[+Qarima]])</f>
        <v>1.5</v>
      </c>
      <c r="AG40" s="5"/>
      <c r="AH40" s="26">
        <v>1</v>
      </c>
      <c r="AI40" s="75"/>
      <c r="AJ40" s="5"/>
      <c r="AK40" s="26"/>
      <c r="AL40" s="75"/>
      <c r="AM40" s="5"/>
      <c r="AN40" s="30" t="s">
        <v>37</v>
      </c>
    </row>
    <row r="41" spans="1:40">
      <c r="A41" s="60" t="s">
        <v>355</v>
      </c>
      <c r="B41" s="60" t="s">
        <v>356</v>
      </c>
      <c r="C41" s="29">
        <f>Form_Responses1[[#This Row],[Acertos]]*12/10</f>
        <v>9</v>
      </c>
      <c r="D41" s="15">
        <f>SUM(G41,J41,P41,S41,V41,Y41,AB41,Form_Responses1[[#This Row],[Q3]],Form_Responses1[[#This Row],[+Qarima]],Form_Responses1[[#This Row],[Q9]],Form_Responses1[[#This Row],[Q10]])</f>
        <v>7.5</v>
      </c>
      <c r="E41" s="60" t="s">
        <v>398</v>
      </c>
      <c r="F41" s="60" t="s">
        <v>105</v>
      </c>
      <c r="G41" s="44">
        <v>1</v>
      </c>
      <c r="H41" s="76"/>
      <c r="I41" s="60" t="s">
        <v>357</v>
      </c>
      <c r="J41" s="44">
        <v>1</v>
      </c>
      <c r="K41" s="76"/>
      <c r="L41" s="60"/>
      <c r="M41" s="44">
        <v>0.5</v>
      </c>
      <c r="N41" s="76"/>
      <c r="O41" s="60" t="s">
        <v>83</v>
      </c>
      <c r="P41" s="44">
        <v>1</v>
      </c>
      <c r="Q41" s="76"/>
      <c r="R41" s="60" t="s">
        <v>358</v>
      </c>
      <c r="S41" s="44">
        <v>1</v>
      </c>
      <c r="T41" s="76"/>
      <c r="U41" s="60" t="s">
        <v>359</v>
      </c>
      <c r="V41" s="44">
        <v>1</v>
      </c>
      <c r="W41" s="44"/>
      <c r="X41" s="60" t="s">
        <v>140</v>
      </c>
      <c r="Y41" s="44">
        <v>1</v>
      </c>
      <c r="Z41" s="44"/>
      <c r="AA41" s="60" t="s">
        <v>283</v>
      </c>
      <c r="AB41" s="44">
        <v>0</v>
      </c>
      <c r="AC41" s="44"/>
      <c r="AD41" s="44">
        <v>0</v>
      </c>
      <c r="AE41" s="76"/>
      <c r="AF41" s="83">
        <f>SUM(P41,S41,V41,Y41,AB41,Form_Responses1[[#This Row],[+Qarima]])</f>
        <v>4</v>
      </c>
      <c r="AG41" s="60"/>
      <c r="AH41" s="44">
        <v>1</v>
      </c>
      <c r="AI41" s="32" t="s">
        <v>453</v>
      </c>
      <c r="AJ41" s="60"/>
      <c r="AK41" s="44"/>
      <c r="AL41" s="76"/>
      <c r="AM41" s="60"/>
      <c r="AN41" s="66" t="s">
        <v>360</v>
      </c>
    </row>
  </sheetData>
  <hyperlinks>
    <hyperlink ref="AN4" r:id="rId1" location="scrollTo=-cYOVTKs06U0" xr:uid="{8E6C8163-AAF8-456B-A50C-B860619BE5C8}"/>
    <hyperlink ref="AN40" r:id="rId2" xr:uid="{596A242B-87B0-49E9-B5C4-C8831C130B9A}"/>
    <hyperlink ref="AN21" r:id="rId3" xr:uid="{0F8BC4EF-02B4-4DB2-B8C9-A8FD234B8D3C}"/>
    <hyperlink ref="AN15" r:id="rId4" xr:uid="{B54AC89A-EFE5-40CE-9B29-AEC2FAEFC1FA}"/>
    <hyperlink ref="AN20" r:id="rId5" xr:uid="{4DDCDCF2-C1AF-4EEB-802F-FCAF6C215980}"/>
    <hyperlink ref="AN19" r:id="rId6" xr:uid="{832D034C-E5E3-4C7C-B441-5EACE975A8F2}"/>
    <hyperlink ref="AN34" r:id="rId7" xr:uid="{6C48132C-3EB0-460C-B7CD-1478A6415547}"/>
    <hyperlink ref="AN5" r:id="rId8" xr:uid="{294E4C0F-965C-4AC8-B48A-2A820C2807CD}"/>
    <hyperlink ref="AN3" r:id="rId9" xr:uid="{18BDDDEC-10B8-46DF-AA7C-3B4EBA45A3B8}"/>
    <hyperlink ref="AN26" r:id="rId10" xr:uid="{289859C8-D4D5-42CD-AE47-C30F00EDE962}"/>
    <hyperlink ref="AN37" r:id="rId11" xr:uid="{40D7D67E-2C09-494C-A7D0-8D8D1A4D5572}"/>
    <hyperlink ref="AN39" r:id="rId12" xr:uid="{B7D98F27-A352-49C4-808C-3F47727525D9}"/>
    <hyperlink ref="AN9" r:id="rId13" xr:uid="{C8A43832-5033-4743-9C3F-D2F64DE7EDEE}"/>
    <hyperlink ref="AN31" r:id="rId14" xr:uid="{5067EA52-83BE-411C-B3E1-EFF802CDC405}"/>
    <hyperlink ref="AN17" r:id="rId15" xr:uid="{57342215-6117-4732-BCB7-63979535D372}"/>
    <hyperlink ref="AN24" r:id="rId16" xr:uid="{D59F7681-C20A-4BE1-AA57-2D81F814E597}"/>
    <hyperlink ref="AN32" r:id="rId17" xr:uid="{9F00D3E2-DE5E-48D0-96F8-AD65683AFF82}"/>
    <hyperlink ref="AN28" r:id="rId18" xr:uid="{47D5ED4F-58D0-446B-8B39-9A74E4068BB2}"/>
    <hyperlink ref="AN27" r:id="rId19" xr:uid="{F3419718-6DCF-4FC0-BEE3-2DD0638EB91E}"/>
    <hyperlink ref="AN10" r:id="rId20" xr:uid="{5D98770F-1B0C-4683-8B6C-DC74CC159B87}"/>
    <hyperlink ref="AN23" r:id="rId21" xr:uid="{8A8EF28E-5C07-47E4-9C18-15F40DFB05EF}"/>
    <hyperlink ref="AN8" r:id="rId22" xr:uid="{24A68FAA-259A-436B-AC20-C38098CC6FF5}"/>
    <hyperlink ref="AN7" r:id="rId23" xr:uid="{67A1AEC8-5068-448B-8141-EDDF1B687B2B}"/>
    <hyperlink ref="AN35" r:id="rId24" xr:uid="{B6B6FBE7-A9C9-4CB9-AB05-DA5001D0DBD1}"/>
    <hyperlink ref="AN33" r:id="rId25" xr:uid="{8B4BB1CF-4FB8-4500-957D-CAC43F2CF9DF}"/>
    <hyperlink ref="AN18" r:id="rId26" xr:uid="{0D5AD194-6931-430F-B857-536B81C50796}"/>
    <hyperlink ref="AN30" r:id="rId27" xr:uid="{F217F12C-412E-4B92-ACEF-9DFE40EBBC2D}"/>
    <hyperlink ref="AN38" r:id="rId28" xr:uid="{6DF9F186-33D1-4004-A395-DA5D1F846EAF}"/>
    <hyperlink ref="AN12" r:id="rId29" xr:uid="{80072EBE-C320-4C3A-989B-6F5BB7FB47F6}"/>
    <hyperlink ref="AN25" r:id="rId30" xr:uid="{805B7C3C-C8C6-4939-8A4B-707565711B54}"/>
    <hyperlink ref="AN16" r:id="rId31" xr:uid="{AD464171-B1A8-4BDE-9605-51B0E3322D4B}"/>
    <hyperlink ref="AN22" r:id="rId32" xr:uid="{30CF5E57-091C-4FED-AFA0-5D33030915CB}"/>
    <hyperlink ref="AN6" r:id="rId33" location="scrollTo=_nIlBLRZ6Pbj" xr:uid="{1986212B-598F-4058-B7FE-77F77901648E}"/>
    <hyperlink ref="AN29" r:id="rId34" xr:uid="{CB7DBD27-D631-4F5E-B4F3-6F18C9DEE5CA}"/>
    <hyperlink ref="AN41" r:id="rId35" xr:uid="{F3B406AA-FF67-4FB4-93D3-627DD3A2B2AF}"/>
    <hyperlink ref="AN36" r:id="rId36" xr:uid="{DD47011E-F52F-4B79-9AF3-44586A43CA9B}"/>
    <hyperlink ref="AN14" r:id="rId37" xr:uid="{4C9EB86F-0EF8-4BF8-B1D2-A97D6A1EA78A}"/>
    <hyperlink ref="AN11" r:id="rId38" xr:uid="{AB999E9E-2261-4257-B1C6-14330B31935F}"/>
    <hyperlink ref="AN13" r:id="rId39" xr:uid="{60B8E4C9-E225-443D-A500-BC622AC46B1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195917C-4C0D-4C96-99A7-37351141B1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Notas</vt:lpstr>
      <vt:lpstr>Lançamento</vt:lpstr>
      <vt:lpstr>Prova</vt:lpstr>
      <vt:lpstr>Ex3</vt:lpstr>
      <vt:lpstr>Ex4</vt:lpstr>
      <vt:lpstr>rascunho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ROGERIO DE OLIVEIRA</cp:lastModifiedBy>
  <dcterms:created xsi:type="dcterms:W3CDTF">2025-06-24T20:07:46Z</dcterms:created>
  <dcterms:modified xsi:type="dcterms:W3CDTF">2025-06-26T20:46:29Z</dcterms:modified>
</cp:coreProperties>
</file>